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11760" tabRatio="224" firstSheet="6" activeTab="7"/>
  </bookViews>
  <sheets>
    <sheet name=" Opsi 1 awal" sheetId="8" state="hidden" r:id="rId1"/>
    <sheet name="LKE Utama" sheetId="9" r:id="rId2"/>
    <sheet name="LKE Pusat" sheetId="10" r:id="rId3"/>
    <sheet name="LKE Unit" sheetId="15" r:id="rId4"/>
    <sheet name="LKE Unit 1" sheetId="11" r:id="rId5"/>
    <sheet name="LKE Unit 2" sheetId="12" r:id="rId6"/>
    <sheet name="LKE Unit 3" sheetId="13" r:id="rId7"/>
    <sheet name="LKE Unit 4" sheetId="14" r:id="rId8"/>
  </sheets>
  <definedNames>
    <definedName name="_xlnm._FilterDatabase" localSheetId="0" hidden="1">' Opsi 1 awal'!$A$3:$Q$190</definedName>
    <definedName name="_xlnm._FilterDatabase" localSheetId="2" hidden="1">'LKE Pusat'!$A$2:$P$211</definedName>
    <definedName name="_xlnm._FilterDatabase" localSheetId="3" hidden="1">'LKE Unit'!$A$2:$P$211</definedName>
    <definedName name="_xlnm._FilterDatabase" localSheetId="4" hidden="1">'LKE Unit 1'!$A$2:$P$211</definedName>
    <definedName name="_xlnm._FilterDatabase" localSheetId="5" hidden="1">'LKE Unit 2'!$A$2:$P$211</definedName>
    <definedName name="_xlnm._FilterDatabase" localSheetId="6" hidden="1">'LKE Unit 3'!$A$2:$P$211</definedName>
    <definedName name="_xlnm._FilterDatabase" localSheetId="7" hidden="1">'LKE Unit 4'!$A$2:$P$211</definedName>
    <definedName name="_xlnm._FilterDatabase" localSheetId="1" hidden="1">'LKE Utama'!$A$3:$J$71</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L6" i="11" l="1"/>
  <c r="L5" i="11" s="1"/>
  <c r="L4" i="11" s="1"/>
  <c r="L211" i="11" s="1"/>
  <c r="L7" i="11"/>
  <c r="L8" i="11"/>
  <c r="L210" i="11"/>
  <c r="L209" i="11"/>
  <c r="L208" i="11"/>
  <c r="L207" i="11" s="1"/>
  <c r="J207" i="15" s="1"/>
  <c r="L206" i="11"/>
  <c r="L205" i="11"/>
  <c r="L204" i="11"/>
  <c r="L203" i="11" s="1"/>
  <c r="J203" i="15" s="1"/>
  <c r="L202" i="11"/>
  <c r="L201" i="11"/>
  <c r="L200" i="11"/>
  <c r="L199" i="11"/>
  <c r="L198" i="11"/>
  <c r="L197" i="11" s="1"/>
  <c r="J197" i="15" s="1"/>
  <c r="L196" i="11"/>
  <c r="L195" i="11"/>
  <c r="L194" i="11"/>
  <c r="L193" i="11"/>
  <c r="L192" i="11"/>
  <c r="L191" i="11" s="1"/>
  <c r="J191" i="15" s="1"/>
  <c r="L190" i="11"/>
  <c r="L189" i="11"/>
  <c r="L188" i="11"/>
  <c r="L187" i="11"/>
  <c r="L186" i="11"/>
  <c r="L185" i="11" s="1"/>
  <c r="L175" i="11"/>
  <c r="L172" i="11" s="1"/>
  <c r="J172" i="15" s="1"/>
  <c r="L171" i="11"/>
  <c r="L170" i="11"/>
  <c r="L169" i="11"/>
  <c r="L168" i="11"/>
  <c r="L166" i="11" s="1"/>
  <c r="J166" i="15" s="1"/>
  <c r="L165" i="11"/>
  <c r="L164" i="11"/>
  <c r="L163" i="11"/>
  <c r="L162" i="11"/>
  <c r="L160" i="11"/>
  <c r="L159" i="11"/>
  <c r="L158" i="11"/>
  <c r="L152" i="11"/>
  <c r="L148" i="11"/>
  <c r="L147" i="11"/>
  <c r="L146" i="11"/>
  <c r="L145" i="11"/>
  <c r="L144" i="11"/>
  <c r="L143" i="11"/>
  <c r="L142" i="11"/>
  <c r="L129" i="11"/>
  <c r="L128" i="11"/>
  <c r="L127" i="11"/>
  <c r="L126" i="11"/>
  <c r="L124" i="11" s="1"/>
  <c r="L123" i="11" s="1"/>
  <c r="L122" i="11"/>
  <c r="L121" i="11"/>
  <c r="L120" i="11"/>
  <c r="L119" i="11"/>
  <c r="L118" i="11"/>
  <c r="L117" i="11"/>
  <c r="L116" i="11"/>
  <c r="L115" i="11"/>
  <c r="L114" i="11"/>
  <c r="L113" i="11"/>
  <c r="L112" i="11" s="1"/>
  <c r="L111" i="11"/>
  <c r="L110" i="11"/>
  <c r="L109" i="11"/>
  <c r="L108" i="11"/>
  <c r="L107" i="11" s="1"/>
  <c r="L104" i="11"/>
  <c r="L103" i="11"/>
  <c r="L102" i="11"/>
  <c r="L101" i="11"/>
  <c r="L100" i="11"/>
  <c r="L98" i="11"/>
  <c r="L96" i="11"/>
  <c r="L95" i="11"/>
  <c r="L94" i="11"/>
  <c r="L93" i="11"/>
  <c r="L90" i="11" s="1"/>
  <c r="L92" i="11"/>
  <c r="L91" i="11"/>
  <c r="L83" i="11"/>
  <c r="L82" i="11"/>
  <c r="L81" i="11"/>
  <c r="L80" i="11"/>
  <c r="L79" i="11"/>
  <c r="L78" i="11"/>
  <c r="L77" i="11" s="1"/>
  <c r="L70" i="11"/>
  <c r="L69" i="11"/>
  <c r="L68" i="11"/>
  <c r="L67" i="11"/>
  <c r="L66" i="11"/>
  <c r="L65" i="11"/>
  <c r="L64" i="11" s="1"/>
  <c r="L61" i="11"/>
  <c r="L60" i="11"/>
  <c r="L58" i="11"/>
  <c r="L57" i="11"/>
  <c r="L56" i="11"/>
  <c r="L54" i="11"/>
  <c r="L53" i="11"/>
  <c r="L52" i="11"/>
  <c r="L51" i="11"/>
  <c r="L50" i="11"/>
  <c r="L49" i="11"/>
  <c r="L48" i="11" s="1"/>
  <c r="L47" i="11" s="1"/>
  <c r="L44" i="11"/>
  <c r="L43" i="11"/>
  <c r="L42" i="11"/>
  <c r="L41" i="11"/>
  <c r="L40" i="11"/>
  <c r="L39" i="11"/>
  <c r="L38" i="11"/>
  <c r="L37" i="11"/>
  <c r="L36" i="11"/>
  <c r="L35" i="11"/>
  <c r="L34" i="11" s="1"/>
  <c r="L30" i="11"/>
  <c r="L29" i="11"/>
  <c r="L28" i="11"/>
  <c r="L27" i="11" s="1"/>
  <c r="L26" i="11"/>
  <c r="L25" i="11"/>
  <c r="L24" i="11"/>
  <c r="L23" i="11" s="1"/>
  <c r="L22" i="11"/>
  <c r="L17" i="11"/>
  <c r="L16" i="11"/>
  <c r="L15" i="11" s="1"/>
  <c r="L14" i="11"/>
  <c r="L13" i="11"/>
  <c r="L12" i="11"/>
  <c r="L9" i="11" s="1"/>
  <c r="L11" i="11"/>
  <c r="L10" i="11"/>
  <c r="L6" i="12"/>
  <c r="L5" i="12" s="1"/>
  <c r="L7" i="12"/>
  <c r="L8" i="12"/>
  <c r="L210" i="12"/>
  <c r="L209" i="12"/>
  <c r="L208" i="12"/>
  <c r="L207" i="12" s="1"/>
  <c r="M207" i="12" s="1"/>
  <c r="L206" i="12"/>
  <c r="L205" i="12"/>
  <c r="L204" i="12"/>
  <c r="L203" i="12" s="1"/>
  <c r="L202" i="12"/>
  <c r="L201" i="12"/>
  <c r="L200" i="12"/>
  <c r="L197" i="12" s="1"/>
  <c r="M197" i="12" s="1"/>
  <c r="L199" i="12"/>
  <c r="L198" i="12"/>
  <c r="L196" i="12"/>
  <c r="L195" i="12"/>
  <c r="L194" i="12"/>
  <c r="L193" i="12"/>
  <c r="L192" i="12"/>
  <c r="L191" i="12" s="1"/>
  <c r="M191" i="12" s="1"/>
  <c r="L190" i="12"/>
  <c r="L189" i="12"/>
  <c r="L188" i="12"/>
  <c r="L185" i="12" s="1"/>
  <c r="L187" i="12"/>
  <c r="L186" i="12"/>
  <c r="L175" i="12"/>
  <c r="L172" i="12"/>
  <c r="L171" i="12"/>
  <c r="L170" i="12"/>
  <c r="L166" i="12" s="1"/>
  <c r="M166" i="12" s="1"/>
  <c r="L169" i="12"/>
  <c r="L168" i="12"/>
  <c r="L165" i="12"/>
  <c r="L164" i="12"/>
  <c r="L163" i="12"/>
  <c r="L162" i="12"/>
  <c r="L160" i="12"/>
  <c r="L159" i="12"/>
  <c r="L158" i="12"/>
  <c r="L152" i="12"/>
  <c r="L148" i="12"/>
  <c r="K148" i="15" s="1"/>
  <c r="L147" i="12"/>
  <c r="K147" i="15" s="1"/>
  <c r="L146" i="12"/>
  <c r="K146" i="15" s="1"/>
  <c r="L145" i="12"/>
  <c r="L144" i="12"/>
  <c r="L143" i="12"/>
  <c r="L142" i="12"/>
  <c r="M142" i="12" s="1"/>
  <c r="L129" i="12"/>
  <c r="L128" i="12"/>
  <c r="L127" i="12"/>
  <c r="L126" i="12"/>
  <c r="L124" i="12" s="1"/>
  <c r="L122" i="12"/>
  <c r="L121" i="12"/>
  <c r="L120" i="12"/>
  <c r="L119" i="12"/>
  <c r="L118" i="12"/>
  <c r="L117" i="12"/>
  <c r="L116" i="12"/>
  <c r="L115" i="12"/>
  <c r="L114" i="12"/>
  <c r="L113" i="12"/>
  <c r="L112" i="12" s="1"/>
  <c r="M112" i="12" s="1"/>
  <c r="L111" i="12"/>
  <c r="L110" i="12"/>
  <c r="L109" i="12"/>
  <c r="L107" i="12" s="1"/>
  <c r="M107" i="12" s="1"/>
  <c r="L108" i="12"/>
  <c r="L104" i="12"/>
  <c r="L103" i="12"/>
  <c r="L102" i="12"/>
  <c r="L101" i="12"/>
  <c r="L100" i="12"/>
  <c r="L98" i="12"/>
  <c r="M98" i="12" s="1"/>
  <c r="L96" i="12"/>
  <c r="L95" i="12"/>
  <c r="L94" i="12"/>
  <c r="L93" i="12"/>
  <c r="L90" i="12" s="1"/>
  <c r="M90" i="12" s="1"/>
  <c r="L92" i="12"/>
  <c r="L91" i="12"/>
  <c r="L83" i="12"/>
  <c r="L82" i="12"/>
  <c r="L81" i="12"/>
  <c r="L80" i="12"/>
  <c r="L79" i="12"/>
  <c r="L77" i="12" s="1"/>
  <c r="M77" i="12" s="1"/>
  <c r="L78" i="12"/>
  <c r="L70" i="12"/>
  <c r="L69" i="12"/>
  <c r="L68" i="12"/>
  <c r="L67" i="12"/>
  <c r="L66" i="12"/>
  <c r="L65" i="12"/>
  <c r="L64" i="12" s="1"/>
  <c r="M64" i="12" s="1"/>
  <c r="L61" i="12"/>
  <c r="L60" i="12"/>
  <c r="L58" i="12"/>
  <c r="L57" i="12"/>
  <c r="L56" i="12"/>
  <c r="L54" i="12"/>
  <c r="L53" i="12"/>
  <c r="L52" i="12"/>
  <c r="L51" i="12"/>
  <c r="L50" i="12"/>
  <c r="L49" i="12"/>
  <c r="L48" i="12" s="1"/>
  <c r="L44" i="12"/>
  <c r="L43" i="12"/>
  <c r="L42" i="12"/>
  <c r="L41" i="12"/>
  <c r="L40" i="12"/>
  <c r="L39" i="12"/>
  <c r="L38" i="12"/>
  <c r="L37" i="12"/>
  <c r="L36" i="12"/>
  <c r="L35" i="12"/>
  <c r="L34" i="12" s="1"/>
  <c r="M34" i="12" s="1"/>
  <c r="L30" i="12"/>
  <c r="L29" i="12"/>
  <c r="L28" i="12"/>
  <c r="L27" i="12" s="1"/>
  <c r="M27" i="12" s="1"/>
  <c r="L26" i="12"/>
  <c r="L25" i="12"/>
  <c r="L24" i="12"/>
  <c r="L23" i="12" s="1"/>
  <c r="M23" i="12" s="1"/>
  <c r="L22" i="12"/>
  <c r="L17" i="12"/>
  <c r="L16" i="12"/>
  <c r="L15" i="12" s="1"/>
  <c r="M15" i="12" s="1"/>
  <c r="L14" i="12"/>
  <c r="L13" i="12"/>
  <c r="L12" i="12"/>
  <c r="L11" i="12"/>
  <c r="L10" i="12"/>
  <c r="L9" i="12"/>
  <c r="L6" i="13"/>
  <c r="L5" i="13" s="1"/>
  <c r="L7" i="13"/>
  <c r="L8" i="13"/>
  <c r="L210" i="13"/>
  <c r="L209" i="13"/>
  <c r="L208" i="13"/>
  <c r="L207" i="13" s="1"/>
  <c r="L206" i="13"/>
  <c r="L205" i="13"/>
  <c r="L204" i="13"/>
  <c r="L203" i="13" s="1"/>
  <c r="L202" i="13"/>
  <c r="L201" i="13"/>
  <c r="L200" i="13"/>
  <c r="L199" i="13"/>
  <c r="L198" i="13"/>
  <c r="L197" i="13"/>
  <c r="L196" i="13"/>
  <c r="L195" i="13"/>
  <c r="L194" i="13"/>
  <c r="L193" i="13"/>
  <c r="L192" i="13"/>
  <c r="L191" i="13" s="1"/>
  <c r="L190" i="13"/>
  <c r="L189" i="13"/>
  <c r="L188" i="13"/>
  <c r="L185" i="13" s="1"/>
  <c r="L187" i="13"/>
  <c r="L186" i="13"/>
  <c r="L175" i="13"/>
  <c r="L172" i="13"/>
  <c r="L171" i="13"/>
  <c r="L170" i="13"/>
  <c r="L166" i="13" s="1"/>
  <c r="L169" i="13"/>
  <c r="L168" i="13"/>
  <c r="L165" i="13"/>
  <c r="L164" i="13"/>
  <c r="L163" i="13"/>
  <c r="L162" i="13"/>
  <c r="L160" i="13"/>
  <c r="M160" i="13" s="1"/>
  <c r="L159" i="13"/>
  <c r="L158" i="13"/>
  <c r="L152" i="13"/>
  <c r="L148" i="13"/>
  <c r="L147" i="13"/>
  <c r="L146" i="13"/>
  <c r="L145" i="13"/>
  <c r="L144" i="13"/>
  <c r="L143" i="13"/>
  <c r="L142" i="13"/>
  <c r="L129" i="13"/>
  <c r="L128" i="13"/>
  <c r="L127" i="13"/>
  <c r="L126" i="13"/>
  <c r="L124" i="13" s="1"/>
  <c r="L122" i="13"/>
  <c r="L121" i="13"/>
  <c r="L120" i="13"/>
  <c r="L119" i="13"/>
  <c r="L118" i="13"/>
  <c r="L117" i="13"/>
  <c r="L116" i="13"/>
  <c r="L115" i="13"/>
  <c r="L114" i="13"/>
  <c r="L113" i="13"/>
  <c r="L112" i="13" s="1"/>
  <c r="M112" i="13" s="1"/>
  <c r="L111" i="13"/>
  <c r="L110" i="13"/>
  <c r="L109" i="13"/>
  <c r="L107" i="13" s="1"/>
  <c r="M107" i="13" s="1"/>
  <c r="L108" i="13"/>
  <c r="L104" i="13"/>
  <c r="L103" i="13" s="1"/>
  <c r="M103" i="13" s="1"/>
  <c r="L102" i="13"/>
  <c r="L101" i="13"/>
  <c r="L100" i="13"/>
  <c r="L98" i="13" s="1"/>
  <c r="M98" i="13" s="1"/>
  <c r="L96" i="13"/>
  <c r="L95" i="13"/>
  <c r="L94" i="13"/>
  <c r="L93" i="13"/>
  <c r="L92" i="13"/>
  <c r="L91" i="13"/>
  <c r="L90" i="13"/>
  <c r="M90" i="13" s="1"/>
  <c r="L83" i="13"/>
  <c r="L82" i="13"/>
  <c r="L81" i="13"/>
  <c r="L80" i="13"/>
  <c r="L79" i="13"/>
  <c r="L77" i="13" s="1"/>
  <c r="M77" i="13" s="1"/>
  <c r="L78" i="13"/>
  <c r="L70" i="13"/>
  <c r="L69" i="13"/>
  <c r="L68" i="13"/>
  <c r="L67" i="13"/>
  <c r="L66" i="13"/>
  <c r="L65" i="13" s="1"/>
  <c r="L61" i="13"/>
  <c r="L60" i="13"/>
  <c r="L58" i="13" s="1"/>
  <c r="M58" i="13" s="1"/>
  <c r="L57" i="13"/>
  <c r="L56" i="13"/>
  <c r="L54" i="13"/>
  <c r="L53" i="13" s="1"/>
  <c r="M53" i="13" s="1"/>
  <c r="L52" i="13"/>
  <c r="L51" i="13"/>
  <c r="L50" i="13"/>
  <c r="L49" i="13"/>
  <c r="L48" i="13" s="1"/>
  <c r="L44" i="13"/>
  <c r="L43" i="13"/>
  <c r="L42" i="13"/>
  <c r="L41" i="13"/>
  <c r="L40" i="13"/>
  <c r="L39" i="13"/>
  <c r="L38" i="13"/>
  <c r="L37" i="13"/>
  <c r="L36" i="13"/>
  <c r="L35" i="13" s="1"/>
  <c r="L30" i="13"/>
  <c r="L29" i="13"/>
  <c r="L28" i="13" s="1"/>
  <c r="L26" i="13"/>
  <c r="L25" i="13"/>
  <c r="L24" i="13"/>
  <c r="L23" i="13" s="1"/>
  <c r="M23" i="13" s="1"/>
  <c r="L22" i="13"/>
  <c r="L17" i="13"/>
  <c r="L16" i="13"/>
  <c r="L15" i="13" s="1"/>
  <c r="M15" i="13" s="1"/>
  <c r="L14" i="13"/>
  <c r="L13" i="13"/>
  <c r="L12" i="13"/>
  <c r="L11" i="13"/>
  <c r="L10" i="13"/>
  <c r="L9" i="13"/>
  <c r="L6" i="14"/>
  <c r="L7" i="14"/>
  <c r="L8" i="14"/>
  <c r="L5" i="14"/>
  <c r="L4" i="14" s="1"/>
  <c r="L210" i="14"/>
  <c r="L209" i="14"/>
  <c r="L208" i="14"/>
  <c r="L207" i="14" s="1"/>
  <c r="L206" i="14"/>
  <c r="L205" i="14"/>
  <c r="L204" i="14"/>
  <c r="L203" i="14" s="1"/>
  <c r="M203" i="14" s="1"/>
  <c r="L202" i="14"/>
  <c r="L201" i="14"/>
  <c r="L200" i="14"/>
  <c r="L199" i="14"/>
  <c r="L198" i="14"/>
  <c r="L197" i="14"/>
  <c r="L196" i="14"/>
  <c r="L195" i="14"/>
  <c r="L194" i="14"/>
  <c r="L193" i="14"/>
  <c r="L192" i="14"/>
  <c r="L191" i="14" s="1"/>
  <c r="M191" i="14" s="1"/>
  <c r="L190" i="14"/>
  <c r="L189" i="14"/>
  <c r="L188" i="14"/>
  <c r="L187" i="14"/>
  <c r="L186" i="14"/>
  <c r="L185" i="14"/>
  <c r="L184" i="14" s="1"/>
  <c r="M184" i="14" s="1"/>
  <c r="L175" i="14"/>
  <c r="L172" i="14"/>
  <c r="L171" i="14"/>
  <c r="L170" i="14"/>
  <c r="L169" i="14"/>
  <c r="L168" i="14"/>
  <c r="L166" i="14" s="1"/>
  <c r="M166" i="14" s="1"/>
  <c r="L165" i="14"/>
  <c r="L164" i="14"/>
  <c r="L163" i="14"/>
  <c r="L162" i="14"/>
  <c r="L160" i="14" s="1"/>
  <c r="M160" i="14" s="1"/>
  <c r="L159" i="14"/>
  <c r="L158" i="14"/>
  <c r="L154" i="14"/>
  <c r="L152" i="14"/>
  <c r="L150" i="14" s="1"/>
  <c r="M150" i="14" s="1"/>
  <c r="L148" i="14"/>
  <c r="L147" i="14"/>
  <c r="L146" i="14"/>
  <c r="L145" i="14"/>
  <c r="L144" i="14"/>
  <c r="L143" i="14"/>
  <c r="L142" i="14" s="1"/>
  <c r="L129" i="14"/>
  <c r="L128" i="14"/>
  <c r="L127" i="14"/>
  <c r="L126" i="14"/>
  <c r="L124" i="14" s="1"/>
  <c r="L122" i="14"/>
  <c r="L121" i="14"/>
  <c r="L120" i="14"/>
  <c r="L119" i="14"/>
  <c r="L118" i="14"/>
  <c r="L117" i="14" s="1"/>
  <c r="L116" i="14"/>
  <c r="L115" i="14"/>
  <c r="L114" i="14"/>
  <c r="L113" i="14" s="1"/>
  <c r="L111" i="14"/>
  <c r="L110" i="14"/>
  <c r="L107" i="14" s="1"/>
  <c r="M107" i="14" s="1"/>
  <c r="L109" i="14"/>
  <c r="L108" i="14"/>
  <c r="L104" i="14"/>
  <c r="L103" i="14" s="1"/>
  <c r="M103" i="14" s="1"/>
  <c r="L102" i="14"/>
  <c r="L101" i="14"/>
  <c r="L100" i="14"/>
  <c r="L98" i="14" s="1"/>
  <c r="M98" i="14" s="1"/>
  <c r="L96" i="14"/>
  <c r="L95" i="14"/>
  <c r="L94" i="14"/>
  <c r="L93" i="14"/>
  <c r="L92" i="14"/>
  <c r="L91" i="14"/>
  <c r="L90" i="14"/>
  <c r="L83" i="14"/>
  <c r="L82" i="14"/>
  <c r="L81" i="14"/>
  <c r="L80" i="14"/>
  <c r="L79" i="14"/>
  <c r="L78" i="14"/>
  <c r="L77" i="14"/>
  <c r="M77" i="14" s="1"/>
  <c r="L70" i="14"/>
  <c r="L69" i="14"/>
  <c r="L68" i="14"/>
  <c r="L67" i="14"/>
  <c r="L66" i="14"/>
  <c r="L65" i="14" s="1"/>
  <c r="L61" i="14"/>
  <c r="L60" i="14"/>
  <c r="L58" i="14" s="1"/>
  <c r="M58" i="14" s="1"/>
  <c r="L57" i="14"/>
  <c r="L56" i="14"/>
  <c r="L54" i="14"/>
  <c r="L53" i="14" s="1"/>
  <c r="M53" i="14" s="1"/>
  <c r="L52" i="14"/>
  <c r="L51" i="14"/>
  <c r="L50" i="14"/>
  <c r="L49" i="14"/>
  <c r="L48" i="14" s="1"/>
  <c r="L44" i="14"/>
  <c r="L43" i="14"/>
  <c r="L42" i="14"/>
  <c r="L41" i="14"/>
  <c r="L40" i="14"/>
  <c r="L39" i="14"/>
  <c r="L38" i="14"/>
  <c r="L37" i="14"/>
  <c r="L36" i="14"/>
  <c r="L35" i="14" s="1"/>
  <c r="L30" i="14"/>
  <c r="L29" i="14"/>
  <c r="L28" i="14" s="1"/>
  <c r="L26" i="14"/>
  <c r="L25" i="14"/>
  <c r="L24" i="14"/>
  <c r="L23" i="14" s="1"/>
  <c r="M23" i="14" s="1"/>
  <c r="L22" i="14"/>
  <c r="L17" i="14"/>
  <c r="L16" i="14"/>
  <c r="L15" i="14" s="1"/>
  <c r="M15" i="14" s="1"/>
  <c r="L14" i="14"/>
  <c r="L13" i="14"/>
  <c r="L12" i="14"/>
  <c r="L11" i="14"/>
  <c r="L10" i="14"/>
  <c r="L9" i="14" s="1"/>
  <c r="M9" i="14" s="1"/>
  <c r="M197" i="14"/>
  <c r="M185" i="14"/>
  <c r="M172" i="14"/>
  <c r="K154" i="14"/>
  <c r="M90" i="14"/>
  <c r="M5" i="14"/>
  <c r="M197" i="13"/>
  <c r="M172" i="13"/>
  <c r="K154" i="13"/>
  <c r="L154" i="13" s="1"/>
  <c r="M142" i="13"/>
  <c r="M117" i="13"/>
  <c r="M113" i="13"/>
  <c r="M9" i="13"/>
  <c r="M172" i="12"/>
  <c r="M160" i="12"/>
  <c r="K154" i="12"/>
  <c r="L154" i="12" s="1"/>
  <c r="M117" i="12"/>
  <c r="M103" i="12"/>
  <c r="M65" i="12"/>
  <c r="M58" i="12"/>
  <c r="M53" i="12"/>
  <c r="M35" i="12"/>
  <c r="M28" i="12"/>
  <c r="M9" i="12"/>
  <c r="M148" i="15"/>
  <c r="L148" i="15"/>
  <c r="J148" i="15"/>
  <c r="M147" i="15"/>
  <c r="L147" i="15"/>
  <c r="J147" i="15"/>
  <c r="M146" i="15"/>
  <c r="L146" i="15"/>
  <c r="J146" i="15"/>
  <c r="M145" i="15"/>
  <c r="L145" i="15"/>
  <c r="K145" i="15"/>
  <c r="J145" i="15"/>
  <c r="M144" i="15"/>
  <c r="L144" i="15"/>
  <c r="K144" i="15"/>
  <c r="J144" i="15"/>
  <c r="M143" i="15"/>
  <c r="L143" i="15"/>
  <c r="K143" i="15"/>
  <c r="J143" i="15"/>
  <c r="L142" i="15"/>
  <c r="K142" i="15"/>
  <c r="J142" i="15"/>
  <c r="I56" i="9"/>
  <c r="I55" i="9"/>
  <c r="K207" i="15"/>
  <c r="M203" i="15"/>
  <c r="K197" i="15"/>
  <c r="I51" i="9" s="1" a="1"/>
  <c r="I51" i="9" s="1"/>
  <c r="L197" i="15"/>
  <c r="M197" i="15"/>
  <c r="K191" i="15"/>
  <c r="M191" i="15"/>
  <c r="K185" i="15"/>
  <c r="M185" i="15"/>
  <c r="K172" i="15"/>
  <c r="I45" i="9" s="1" a="1"/>
  <c r="I45" i="9" s="1"/>
  <c r="L172" i="15"/>
  <c r="M172" i="15"/>
  <c r="K166" i="15"/>
  <c r="M166" i="15"/>
  <c r="K160" i="15"/>
  <c r="L160" i="15"/>
  <c r="M160" i="15"/>
  <c r="J160" i="15"/>
  <c r="I43" i="9" a="1"/>
  <c r="I43" i="9" s="1"/>
  <c r="M150" i="15"/>
  <c r="K154" i="11"/>
  <c r="L154" i="11" s="1"/>
  <c r="L124" i="15"/>
  <c r="M124" i="15"/>
  <c r="J124" i="15"/>
  <c r="K117" i="15"/>
  <c r="L117" i="15"/>
  <c r="J117" i="15"/>
  <c r="K113" i="15"/>
  <c r="L113" i="15"/>
  <c r="I36" i="9" s="1" a="1"/>
  <c r="I36" i="9" s="1"/>
  <c r="I35" i="9" s="1"/>
  <c r="M113" i="15"/>
  <c r="J113" i="15"/>
  <c r="K107" i="15"/>
  <c r="L107" i="15"/>
  <c r="M107" i="15"/>
  <c r="J107" i="15"/>
  <c r="I33" i="9" s="1" a="1"/>
  <c r="I33" i="9" s="1"/>
  <c r="K103" i="15"/>
  <c r="L103" i="15"/>
  <c r="M103" i="15"/>
  <c r="J103" i="15"/>
  <c r="I32" i="9" a="1"/>
  <c r="I32" i="9" s="1"/>
  <c r="K98" i="15"/>
  <c r="L98" i="15"/>
  <c r="M98" i="15"/>
  <c r="J98" i="15"/>
  <c r="I31" i="9" s="1" a="1"/>
  <c r="I31" i="9" s="1"/>
  <c r="K90" i="15"/>
  <c r="L90" i="15"/>
  <c r="M90" i="15"/>
  <c r="J90" i="15"/>
  <c r="I30" i="9" a="1"/>
  <c r="I30" i="9" s="1"/>
  <c r="K77" i="15"/>
  <c r="L77" i="15"/>
  <c r="M77" i="15"/>
  <c r="I28" i="9" s="1" a="1"/>
  <c r="I28" i="9" s="1"/>
  <c r="J77" i="15"/>
  <c r="K65" i="15"/>
  <c r="L65" i="15"/>
  <c r="M65" i="15"/>
  <c r="J65" i="15"/>
  <c r="I26" i="9" a="1"/>
  <c r="I26" i="9" s="1"/>
  <c r="I25" i="9" s="1"/>
  <c r="K58" i="15"/>
  <c r="L58" i="15"/>
  <c r="M58" i="15"/>
  <c r="I22" i="9" s="1" a="1"/>
  <c r="I22" i="9" s="1"/>
  <c r="J58" i="15"/>
  <c r="K53" i="15"/>
  <c r="L53" i="15"/>
  <c r="M53" i="15"/>
  <c r="J53" i="15"/>
  <c r="I21" i="9" a="1"/>
  <c r="I21" i="9" s="1"/>
  <c r="K48" i="15"/>
  <c r="L48" i="15"/>
  <c r="M48" i="15"/>
  <c r="I20" i="9" s="1" a="1"/>
  <c r="I20" i="9" s="1"/>
  <c r="I19" i="9" s="1"/>
  <c r="J48" i="15"/>
  <c r="K35" i="15"/>
  <c r="L35" i="15"/>
  <c r="M35" i="15"/>
  <c r="J35" i="15"/>
  <c r="I16" i="9" a="1"/>
  <c r="I16" i="9" s="1"/>
  <c r="I15" i="9" s="1"/>
  <c r="K28" i="15"/>
  <c r="L28" i="15"/>
  <c r="M28" i="15"/>
  <c r="I12" i="9" s="1" a="1"/>
  <c r="I12" i="9" s="1"/>
  <c r="I11" i="9" s="1"/>
  <c r="J28" i="15"/>
  <c r="K23" i="15"/>
  <c r="L23" i="15"/>
  <c r="M23" i="15"/>
  <c r="J23" i="15"/>
  <c r="I9" i="9" a="1"/>
  <c r="I9" i="9" s="1"/>
  <c r="K15" i="15"/>
  <c r="L15" i="15"/>
  <c r="M15" i="15"/>
  <c r="I8" i="9" s="1" a="1"/>
  <c r="I8" i="9" s="1"/>
  <c r="J15" i="15"/>
  <c r="K9" i="15"/>
  <c r="L9" i="15"/>
  <c r="M9" i="15"/>
  <c r="J9" i="15"/>
  <c r="I7" i="9" a="1"/>
  <c r="I7" i="9" s="1"/>
  <c r="K5" i="15"/>
  <c r="L5" i="15"/>
  <c r="M5" i="15"/>
  <c r="I6" i="9" s="1" a="1"/>
  <c r="I6" i="9" s="1"/>
  <c r="I5" i="9" s="1"/>
  <c r="I54" i="9" s="1"/>
  <c r="J5" i="15"/>
  <c r="M142" i="11"/>
  <c r="J211" i="15"/>
  <c r="M210" i="15"/>
  <c r="L210" i="15"/>
  <c r="K210" i="15"/>
  <c r="J210" i="15"/>
  <c r="M209" i="15"/>
  <c r="L209" i="15"/>
  <c r="K209" i="15"/>
  <c r="J209" i="15"/>
  <c r="M208" i="15"/>
  <c r="L208" i="15"/>
  <c r="K208" i="15"/>
  <c r="J208" i="15"/>
  <c r="M206" i="15"/>
  <c r="L206" i="15"/>
  <c r="K206" i="15"/>
  <c r="J206" i="15"/>
  <c r="M205" i="15"/>
  <c r="L205" i="15"/>
  <c r="K205" i="15"/>
  <c r="J205" i="15"/>
  <c r="M204" i="15"/>
  <c r="L204" i="15"/>
  <c r="K204" i="15"/>
  <c r="J204" i="15"/>
  <c r="M202" i="15"/>
  <c r="L202" i="15"/>
  <c r="K202" i="15"/>
  <c r="J202" i="15"/>
  <c r="M201" i="15"/>
  <c r="L201" i="15"/>
  <c r="K201" i="15"/>
  <c r="J201" i="15"/>
  <c r="M200" i="15"/>
  <c r="L200" i="15"/>
  <c r="K200" i="15"/>
  <c r="J200" i="15"/>
  <c r="M199" i="15"/>
  <c r="L199" i="15"/>
  <c r="K199" i="15"/>
  <c r="J199" i="15"/>
  <c r="M198" i="15"/>
  <c r="L198" i="15"/>
  <c r="K198" i="15"/>
  <c r="J198" i="15"/>
  <c r="M196" i="15"/>
  <c r="L196" i="15"/>
  <c r="K196" i="15"/>
  <c r="J196" i="15"/>
  <c r="M195" i="15"/>
  <c r="L195" i="15"/>
  <c r="K195" i="15"/>
  <c r="J195" i="15"/>
  <c r="M194" i="15"/>
  <c r="L194" i="15"/>
  <c r="K194" i="15"/>
  <c r="J194" i="15"/>
  <c r="M193" i="15"/>
  <c r="L193" i="15"/>
  <c r="K193" i="15"/>
  <c r="J193" i="15"/>
  <c r="M192" i="15"/>
  <c r="L192" i="15"/>
  <c r="K192" i="15"/>
  <c r="J192" i="15"/>
  <c r="M190" i="15"/>
  <c r="L190" i="15"/>
  <c r="K190" i="15"/>
  <c r="J190" i="15"/>
  <c r="M189" i="15"/>
  <c r="L189" i="15"/>
  <c r="K189" i="15"/>
  <c r="J189" i="15"/>
  <c r="M188" i="15"/>
  <c r="L188" i="15"/>
  <c r="K188" i="15"/>
  <c r="J188" i="15"/>
  <c r="M187" i="15"/>
  <c r="L187" i="15"/>
  <c r="K187" i="15"/>
  <c r="J187" i="15"/>
  <c r="M186" i="15"/>
  <c r="L186" i="15"/>
  <c r="K186" i="15"/>
  <c r="J186" i="15"/>
  <c r="M184" i="15"/>
  <c r="M175" i="15"/>
  <c r="L175" i="15"/>
  <c r="K175" i="15"/>
  <c r="J175" i="15"/>
  <c r="M171" i="15"/>
  <c r="L171" i="15"/>
  <c r="K171" i="15"/>
  <c r="J171" i="15"/>
  <c r="M170" i="15"/>
  <c r="L170" i="15"/>
  <c r="K170" i="15"/>
  <c r="J170" i="15"/>
  <c r="M169" i="15"/>
  <c r="L169" i="15"/>
  <c r="K169" i="15"/>
  <c r="J169" i="15"/>
  <c r="M168" i="15"/>
  <c r="L168" i="15"/>
  <c r="K168" i="15"/>
  <c r="J168" i="15"/>
  <c r="M165" i="15"/>
  <c r="L165" i="15"/>
  <c r="K165" i="15"/>
  <c r="J165" i="15"/>
  <c r="M164" i="15"/>
  <c r="L164" i="15"/>
  <c r="K164" i="15"/>
  <c r="J164" i="15"/>
  <c r="M163" i="15"/>
  <c r="L163" i="15"/>
  <c r="K163" i="15"/>
  <c r="J163" i="15"/>
  <c r="M162" i="15"/>
  <c r="L162" i="15"/>
  <c r="K162" i="15"/>
  <c r="J162" i="15"/>
  <c r="M159" i="15"/>
  <c r="L159" i="15"/>
  <c r="K159" i="15"/>
  <c r="J159" i="15"/>
  <c r="M158" i="15"/>
  <c r="L158" i="15"/>
  <c r="K158" i="15"/>
  <c r="J158" i="15"/>
  <c r="M157" i="15"/>
  <c r="L157" i="15"/>
  <c r="K157" i="15"/>
  <c r="J157" i="15"/>
  <c r="M156" i="15"/>
  <c r="L156" i="15"/>
  <c r="K156" i="15"/>
  <c r="J156" i="15"/>
  <c r="M155" i="15"/>
  <c r="L155" i="15"/>
  <c r="K155" i="15"/>
  <c r="J155" i="15"/>
  <c r="M154" i="15"/>
  <c r="L154" i="15"/>
  <c r="K154" i="15"/>
  <c r="J154" i="15"/>
  <c r="M152" i="15"/>
  <c r="L152" i="15"/>
  <c r="K152" i="15"/>
  <c r="J152" i="15"/>
  <c r="M129" i="15"/>
  <c r="L129" i="15"/>
  <c r="K129" i="15"/>
  <c r="J129" i="15"/>
  <c r="M128" i="15"/>
  <c r="L128" i="15"/>
  <c r="K128" i="15"/>
  <c r="J128" i="15"/>
  <c r="M127" i="15"/>
  <c r="L127" i="15"/>
  <c r="K127" i="15"/>
  <c r="J127" i="15"/>
  <c r="M126" i="15"/>
  <c r="L126" i="15"/>
  <c r="K126" i="15"/>
  <c r="J126" i="15"/>
  <c r="J123" i="15"/>
  <c r="M122" i="15"/>
  <c r="L122" i="15"/>
  <c r="K122" i="15"/>
  <c r="J122" i="15"/>
  <c r="M121" i="15"/>
  <c r="L121" i="15"/>
  <c r="K121" i="15"/>
  <c r="J121" i="15"/>
  <c r="M120" i="15"/>
  <c r="L120" i="15"/>
  <c r="K120" i="15"/>
  <c r="J120" i="15"/>
  <c r="M119" i="15"/>
  <c r="L119" i="15"/>
  <c r="K119" i="15"/>
  <c r="J119" i="15"/>
  <c r="M118" i="15"/>
  <c r="L118" i="15"/>
  <c r="K118" i="15"/>
  <c r="J118" i="15"/>
  <c r="M116" i="15"/>
  <c r="L116" i="15"/>
  <c r="K116" i="15"/>
  <c r="J116" i="15"/>
  <c r="M115" i="15"/>
  <c r="L115" i="15"/>
  <c r="K115" i="15"/>
  <c r="J115" i="15"/>
  <c r="M114" i="15"/>
  <c r="L114" i="15"/>
  <c r="K114" i="15"/>
  <c r="J114" i="15"/>
  <c r="L112" i="15"/>
  <c r="K112" i="15"/>
  <c r="J112" i="15"/>
  <c r="M111" i="15"/>
  <c r="L111" i="15"/>
  <c r="K111" i="15"/>
  <c r="J111" i="15"/>
  <c r="M110" i="15"/>
  <c r="L110" i="15"/>
  <c r="K110" i="15"/>
  <c r="J110" i="15"/>
  <c r="M109" i="15"/>
  <c r="L109" i="15"/>
  <c r="K109" i="15"/>
  <c r="J109" i="15"/>
  <c r="M108" i="15"/>
  <c r="L108" i="15"/>
  <c r="K108" i="15"/>
  <c r="J108" i="15"/>
  <c r="M104" i="15"/>
  <c r="L104" i="15"/>
  <c r="K104" i="15"/>
  <c r="J104" i="15"/>
  <c r="M102" i="15"/>
  <c r="L102" i="15"/>
  <c r="K102" i="15"/>
  <c r="J102" i="15"/>
  <c r="M101" i="15"/>
  <c r="L101" i="15"/>
  <c r="K101" i="15"/>
  <c r="J101" i="15"/>
  <c r="M100" i="15"/>
  <c r="L100" i="15"/>
  <c r="K100" i="15"/>
  <c r="J100" i="15"/>
  <c r="M96" i="15"/>
  <c r="L96" i="15"/>
  <c r="K96" i="15"/>
  <c r="J96" i="15"/>
  <c r="M95" i="15"/>
  <c r="L95" i="15"/>
  <c r="K95" i="15"/>
  <c r="J95" i="15"/>
  <c r="M94" i="15"/>
  <c r="L94" i="15"/>
  <c r="K94" i="15"/>
  <c r="J94" i="15"/>
  <c r="M93" i="15"/>
  <c r="L93" i="15"/>
  <c r="K93" i="15"/>
  <c r="J93" i="15"/>
  <c r="M92" i="15"/>
  <c r="L92" i="15"/>
  <c r="K92" i="15"/>
  <c r="J92" i="15"/>
  <c r="M91" i="15"/>
  <c r="L91" i="15"/>
  <c r="K91" i="15"/>
  <c r="J91" i="15"/>
  <c r="M83" i="15"/>
  <c r="L83" i="15"/>
  <c r="K83" i="15"/>
  <c r="J83" i="15"/>
  <c r="M82" i="15"/>
  <c r="L82" i="15"/>
  <c r="K82" i="15"/>
  <c r="J82" i="15"/>
  <c r="M81" i="15"/>
  <c r="L81" i="15"/>
  <c r="K81" i="15"/>
  <c r="J81" i="15"/>
  <c r="M80" i="15"/>
  <c r="L80" i="15"/>
  <c r="K80" i="15"/>
  <c r="J80" i="15"/>
  <c r="M79" i="15"/>
  <c r="L79" i="15"/>
  <c r="K79" i="15"/>
  <c r="J79" i="15"/>
  <c r="M78" i="15"/>
  <c r="L78" i="15"/>
  <c r="K78" i="15"/>
  <c r="J78" i="15"/>
  <c r="M70" i="15"/>
  <c r="L70" i="15"/>
  <c r="K70" i="15"/>
  <c r="J70" i="15"/>
  <c r="M69" i="15"/>
  <c r="L69" i="15"/>
  <c r="K69" i="15"/>
  <c r="J69" i="15"/>
  <c r="M68" i="15"/>
  <c r="L68" i="15"/>
  <c r="K68" i="15"/>
  <c r="J68" i="15"/>
  <c r="M67" i="15"/>
  <c r="L67" i="15"/>
  <c r="K67" i="15"/>
  <c r="J67" i="15"/>
  <c r="M66" i="15"/>
  <c r="L66" i="15"/>
  <c r="K66" i="15"/>
  <c r="J66" i="15"/>
  <c r="K64" i="15"/>
  <c r="J64" i="15"/>
  <c r="M61" i="15"/>
  <c r="L61" i="15"/>
  <c r="K61" i="15"/>
  <c r="J61" i="15"/>
  <c r="M60" i="15"/>
  <c r="L60" i="15"/>
  <c r="K60" i="15"/>
  <c r="J60" i="15"/>
  <c r="M57" i="15"/>
  <c r="L57" i="15"/>
  <c r="K57" i="15"/>
  <c r="J57" i="15"/>
  <c r="M56" i="15"/>
  <c r="L56" i="15"/>
  <c r="K56" i="15"/>
  <c r="J56" i="15"/>
  <c r="M54" i="15"/>
  <c r="L54" i="15"/>
  <c r="K54" i="15"/>
  <c r="J54" i="15"/>
  <c r="M52" i="15"/>
  <c r="L52" i="15"/>
  <c r="K52" i="15"/>
  <c r="J52" i="15"/>
  <c r="M51" i="15"/>
  <c r="L51" i="15"/>
  <c r="K51" i="15"/>
  <c r="J51" i="15"/>
  <c r="M50" i="15"/>
  <c r="L50" i="15"/>
  <c r="K50" i="15"/>
  <c r="J50" i="15"/>
  <c r="M49" i="15"/>
  <c r="L49" i="15"/>
  <c r="K49" i="15"/>
  <c r="J49" i="15"/>
  <c r="J47" i="15"/>
  <c r="M44" i="15"/>
  <c r="L44" i="15"/>
  <c r="K44" i="15"/>
  <c r="J44" i="15"/>
  <c r="M43" i="15"/>
  <c r="L43" i="15"/>
  <c r="K43" i="15"/>
  <c r="J43" i="15"/>
  <c r="M42" i="15"/>
  <c r="L42" i="15"/>
  <c r="K42" i="15"/>
  <c r="J42" i="15"/>
  <c r="M41" i="15"/>
  <c r="L41" i="15"/>
  <c r="K41" i="15"/>
  <c r="J41" i="15"/>
  <c r="M40" i="15"/>
  <c r="L40" i="15"/>
  <c r="K40" i="15"/>
  <c r="J40" i="15"/>
  <c r="M39" i="15"/>
  <c r="L39" i="15"/>
  <c r="K39" i="15"/>
  <c r="J39" i="15"/>
  <c r="M38" i="15"/>
  <c r="L38" i="15"/>
  <c r="K38" i="15"/>
  <c r="J38" i="15"/>
  <c r="M37" i="15"/>
  <c r="L37" i="15"/>
  <c r="K37" i="15"/>
  <c r="J37" i="15"/>
  <c r="M36" i="15"/>
  <c r="L36" i="15"/>
  <c r="K36" i="15"/>
  <c r="J36" i="15"/>
  <c r="K34" i="15"/>
  <c r="J34" i="15"/>
  <c r="M30" i="15"/>
  <c r="L30" i="15"/>
  <c r="K30" i="15"/>
  <c r="J30" i="15"/>
  <c r="M29" i="15"/>
  <c r="L29" i="15"/>
  <c r="K29" i="15"/>
  <c r="J29" i="15"/>
  <c r="K27" i="15"/>
  <c r="J27" i="15"/>
  <c r="M26" i="15"/>
  <c r="L26" i="15"/>
  <c r="K26" i="15"/>
  <c r="J26" i="15"/>
  <c r="M25" i="15"/>
  <c r="L25" i="15"/>
  <c r="K25" i="15"/>
  <c r="J25" i="15"/>
  <c r="M24" i="15"/>
  <c r="L24" i="15"/>
  <c r="K24" i="15"/>
  <c r="J24" i="15"/>
  <c r="M22" i="15"/>
  <c r="L22" i="15"/>
  <c r="K22" i="15"/>
  <c r="J22" i="15"/>
  <c r="M17" i="15"/>
  <c r="L17" i="15"/>
  <c r="K17" i="15"/>
  <c r="J17" i="15"/>
  <c r="M16" i="15"/>
  <c r="L16" i="15"/>
  <c r="K16" i="15"/>
  <c r="J16" i="15"/>
  <c r="M14" i="15"/>
  <c r="L14" i="15"/>
  <c r="K14" i="15"/>
  <c r="J14" i="15"/>
  <c r="M13" i="15"/>
  <c r="L13" i="15"/>
  <c r="K13" i="15"/>
  <c r="J13" i="15"/>
  <c r="M12" i="15"/>
  <c r="L12" i="15"/>
  <c r="K12" i="15"/>
  <c r="J12" i="15"/>
  <c r="M11" i="15"/>
  <c r="L11" i="15"/>
  <c r="K11" i="15"/>
  <c r="J11" i="15"/>
  <c r="M10" i="15"/>
  <c r="L10" i="15"/>
  <c r="K10" i="15"/>
  <c r="J10" i="15"/>
  <c r="M8" i="15"/>
  <c r="L8" i="15"/>
  <c r="K8" i="15"/>
  <c r="J8" i="15"/>
  <c r="M7" i="15"/>
  <c r="L7" i="15"/>
  <c r="K7" i="15"/>
  <c r="J7" i="15"/>
  <c r="M6" i="15"/>
  <c r="L6" i="15"/>
  <c r="K6" i="15"/>
  <c r="J6" i="15"/>
  <c r="M4" i="15"/>
  <c r="J4" i="15"/>
  <c r="M207" i="11"/>
  <c r="M203" i="11"/>
  <c r="M197" i="11"/>
  <c r="M191" i="11"/>
  <c r="M185" i="11"/>
  <c r="M172" i="11"/>
  <c r="M166" i="11"/>
  <c r="M160" i="11"/>
  <c r="M124" i="11"/>
  <c r="M123" i="11"/>
  <c r="M117" i="11"/>
  <c r="M113" i="11"/>
  <c r="M112" i="11"/>
  <c r="M107" i="11"/>
  <c r="M103" i="11"/>
  <c r="M98" i="11"/>
  <c r="M90" i="11"/>
  <c r="M77" i="11"/>
  <c r="M65" i="11"/>
  <c r="M64" i="11"/>
  <c r="M58" i="11"/>
  <c r="M53" i="11"/>
  <c r="M48" i="11"/>
  <c r="M47" i="11"/>
  <c r="M35" i="11"/>
  <c r="M34" i="11"/>
  <c r="M28" i="11"/>
  <c r="M27" i="11"/>
  <c r="M23" i="11"/>
  <c r="M15" i="11"/>
  <c r="M9" i="11"/>
  <c r="M5" i="11"/>
  <c r="M4" i="11"/>
  <c r="L210" i="10"/>
  <c r="L209" i="10"/>
  <c r="L206" i="10"/>
  <c r="L204" i="10"/>
  <c r="L202" i="10"/>
  <c r="L201" i="10"/>
  <c r="L199" i="10"/>
  <c r="L195" i="10"/>
  <c r="L194" i="10"/>
  <c r="L193" i="10"/>
  <c r="L192" i="10"/>
  <c r="L190" i="10"/>
  <c r="L189" i="10"/>
  <c r="L188" i="10"/>
  <c r="L187" i="10"/>
  <c r="L182" i="10"/>
  <c r="L181" i="10"/>
  <c r="L180" i="10"/>
  <c r="L179" i="10"/>
  <c r="L177" i="10"/>
  <c r="L176" i="10"/>
  <c r="L175" i="10"/>
  <c r="L171" i="10"/>
  <c r="L170" i="10"/>
  <c r="L168" i="10"/>
  <c r="L165" i="10"/>
  <c r="L164" i="10"/>
  <c r="L162" i="10"/>
  <c r="L158" i="10"/>
  <c r="L153" i="10"/>
  <c r="L152" i="10"/>
  <c r="L148" i="10"/>
  <c r="L147" i="10"/>
  <c r="L146" i="10"/>
  <c r="L145" i="10"/>
  <c r="L144" i="10"/>
  <c r="L126" i="10"/>
  <c r="L122" i="10"/>
  <c r="L121" i="10"/>
  <c r="L120" i="10"/>
  <c r="L118" i="10"/>
  <c r="L116" i="10"/>
  <c r="L115" i="10"/>
  <c r="L114" i="10"/>
  <c r="L110" i="10"/>
  <c r="L106" i="10"/>
  <c r="L105" i="10"/>
  <c r="L102" i="10"/>
  <c r="L101" i="10"/>
  <c r="L100" i="10"/>
  <c r="L97" i="10"/>
  <c r="L96" i="10"/>
  <c r="L95" i="10"/>
  <c r="L94" i="10"/>
  <c r="L93" i="10"/>
  <c r="L92" i="10"/>
  <c r="L91" i="10"/>
  <c r="L86" i="10"/>
  <c r="L83" i="10"/>
  <c r="L82" i="10"/>
  <c r="L81" i="10"/>
  <c r="L80" i="10"/>
  <c r="L79" i="10"/>
  <c r="L72" i="10"/>
  <c r="L70" i="10"/>
  <c r="L67" i="10"/>
  <c r="L66" i="10"/>
  <c r="L61" i="10"/>
  <c r="L60" i="10"/>
  <c r="L57" i="10"/>
  <c r="L56" i="10"/>
  <c r="L55" i="10"/>
  <c r="L52" i="10"/>
  <c r="L51" i="10"/>
  <c r="L50" i="10"/>
  <c r="L49" i="10"/>
  <c r="L46" i="10"/>
  <c r="L42" i="10"/>
  <c r="L41" i="10"/>
  <c r="L40" i="10"/>
  <c r="L39" i="10"/>
  <c r="L38" i="10"/>
  <c r="L37" i="10"/>
  <c r="L36" i="10"/>
  <c r="L33" i="10"/>
  <c r="L32" i="10"/>
  <c r="L30" i="10"/>
  <c r="L29" i="10"/>
  <c r="L26" i="10"/>
  <c r="L25" i="10"/>
  <c r="L24" i="10"/>
  <c r="L22" i="10"/>
  <c r="L21" i="10"/>
  <c r="L20" i="10"/>
  <c r="L19" i="10"/>
  <c r="L18" i="10"/>
  <c r="L17" i="10"/>
  <c r="L16" i="10"/>
  <c r="L14" i="10"/>
  <c r="L13" i="10"/>
  <c r="L12" i="10"/>
  <c r="L11" i="10"/>
  <c r="L8" i="10"/>
  <c r="L7" i="10"/>
  <c r="L6" i="10"/>
  <c r="L208" i="10"/>
  <c r="L205" i="10"/>
  <c r="L200" i="10"/>
  <c r="L198" i="10"/>
  <c r="L196" i="10"/>
  <c r="L186" i="10"/>
  <c r="L174" i="10"/>
  <c r="L173" i="10"/>
  <c r="L169" i="10"/>
  <c r="L167" i="10"/>
  <c r="L163" i="10"/>
  <c r="L161" i="10"/>
  <c r="L159" i="10"/>
  <c r="L151" i="10"/>
  <c r="L143" i="10"/>
  <c r="L129" i="10"/>
  <c r="L128" i="10"/>
  <c r="L127" i="10"/>
  <c r="L125" i="10"/>
  <c r="L119" i="10"/>
  <c r="L111" i="10"/>
  <c r="L109" i="10"/>
  <c r="L108" i="10"/>
  <c r="L104" i="10"/>
  <c r="L99" i="10"/>
  <c r="L89" i="10"/>
  <c r="L88" i="10"/>
  <c r="L87" i="10"/>
  <c r="L85" i="10"/>
  <c r="L84" i="10" s="1"/>
  <c r="L78" i="10"/>
  <c r="L76" i="10"/>
  <c r="L75" i="10"/>
  <c r="L74" i="10"/>
  <c r="L73" i="10"/>
  <c r="L69" i="10"/>
  <c r="L68" i="10"/>
  <c r="L59" i="10"/>
  <c r="L54" i="10"/>
  <c r="L44" i="10"/>
  <c r="L43" i="10"/>
  <c r="L10" i="10"/>
  <c r="L5" i="10"/>
  <c r="H6" i="9" s="1"/>
  <c r="L221" i="10"/>
  <c r="H64" i="9" s="1"/>
  <c r="J64" i="9" s="1"/>
  <c r="L216" i="10"/>
  <c r="H59" i="9" s="1"/>
  <c r="L217" i="10"/>
  <c r="H60" i="9" s="1"/>
  <c r="J60" i="9" s="1"/>
  <c r="L220" i="10"/>
  <c r="H63" i="9" s="1"/>
  <c r="L185" i="10"/>
  <c r="H49" i="9" s="1"/>
  <c r="K131" i="10"/>
  <c r="K130" i="10"/>
  <c r="L130" i="10" s="1"/>
  <c r="L124" i="10" s="1"/>
  <c r="K137" i="10"/>
  <c r="K136" i="10" s="1"/>
  <c r="L136" i="10" s="1"/>
  <c r="L113" i="10"/>
  <c r="H36" i="9" s="1"/>
  <c r="L65" i="10"/>
  <c r="H26" i="9" s="1"/>
  <c r="L48" i="10"/>
  <c r="H20" i="9" s="1"/>
  <c r="L35" i="10"/>
  <c r="H16" i="9" s="1"/>
  <c r="L28" i="10"/>
  <c r="H12" i="9" s="1"/>
  <c r="L224" i="10"/>
  <c r="H67" i="9" s="1"/>
  <c r="L207" i="10"/>
  <c r="H53" i="9" s="1"/>
  <c r="J53" i="9" s="1"/>
  <c r="L203" i="10"/>
  <c r="H52" i="9" s="1"/>
  <c r="J52" i="9" s="1"/>
  <c r="L197" i="10"/>
  <c r="H51" i="9" s="1"/>
  <c r="J51" i="9" s="1"/>
  <c r="L191" i="10"/>
  <c r="H50" i="9" s="1"/>
  <c r="J50" i="9" s="1"/>
  <c r="L183" i="10"/>
  <c r="L178" i="10" s="1"/>
  <c r="L172" i="10"/>
  <c r="H45" i="9" s="1"/>
  <c r="J45" i="9" s="1"/>
  <c r="L166" i="10"/>
  <c r="H44" i="9" s="1"/>
  <c r="J44" i="9" s="1"/>
  <c r="L160" i="10"/>
  <c r="H43" i="9" s="1"/>
  <c r="J43" i="9" s="1"/>
  <c r="K154" i="10"/>
  <c r="L154" i="10" s="1"/>
  <c r="L150" i="10" s="1"/>
  <c r="L149" i="10"/>
  <c r="L142" i="10" s="1"/>
  <c r="L117" i="10"/>
  <c r="H37" i="9" s="1"/>
  <c r="J37" i="9" s="1"/>
  <c r="L107" i="10"/>
  <c r="H33" i="9" s="1"/>
  <c r="J33" i="9" s="1"/>
  <c r="L103" i="10"/>
  <c r="H32" i="9" s="1"/>
  <c r="J32" i="9" s="1"/>
  <c r="L98" i="10"/>
  <c r="H31" i="9" s="1"/>
  <c r="J31" i="9" s="1"/>
  <c r="L90" i="10"/>
  <c r="H30" i="9" s="1"/>
  <c r="J30" i="9" s="1"/>
  <c r="L77" i="10"/>
  <c r="H28" i="9" s="1"/>
  <c r="J28" i="9" s="1"/>
  <c r="L71" i="10"/>
  <c r="H27" i="9" s="1"/>
  <c r="J27" i="9" s="1"/>
  <c r="L63" i="10"/>
  <c r="L62" i="10" s="1"/>
  <c r="L58" i="10"/>
  <c r="H22" i="9" s="1"/>
  <c r="J22" i="9" s="1"/>
  <c r="L53" i="10"/>
  <c r="H21" i="9" s="1"/>
  <c r="J21" i="9" s="1"/>
  <c r="L45" i="10"/>
  <c r="H17" i="9" s="1"/>
  <c r="J17" i="9" s="1"/>
  <c r="L31" i="10"/>
  <c r="H13" i="9" s="1"/>
  <c r="J13" i="9" s="1"/>
  <c r="L23" i="10"/>
  <c r="H9" i="9" s="1"/>
  <c r="J9" i="9" s="1"/>
  <c r="L15" i="10"/>
  <c r="H8" i="9" s="1"/>
  <c r="J8" i="9" s="1"/>
  <c r="L9" i="10"/>
  <c r="H7" i="9" s="1"/>
  <c r="J7" i="9" s="1"/>
  <c r="M5" i="10"/>
  <c r="L4" i="10"/>
  <c r="L211" i="10"/>
  <c r="L219" i="10"/>
  <c r="M219" i="10" s="1"/>
  <c r="L223" i="10"/>
  <c r="M221" i="10"/>
  <c r="M224" i="10"/>
  <c r="M223" i="10"/>
  <c r="M220" i="10"/>
  <c r="M216" i="10"/>
  <c r="L184" i="10"/>
  <c r="L112" i="10"/>
  <c r="L64" i="10"/>
  <c r="M64" i="10" s="1"/>
  <c r="L47" i="10"/>
  <c r="M47" i="10" s="1"/>
  <c r="L34" i="10"/>
  <c r="L27" i="10"/>
  <c r="M207" i="10"/>
  <c r="M203" i="10"/>
  <c r="M197" i="10"/>
  <c r="M191" i="10"/>
  <c r="M185" i="10"/>
  <c r="M184" i="10"/>
  <c r="M172" i="10"/>
  <c r="M166" i="10"/>
  <c r="M160" i="10"/>
  <c r="M117" i="10"/>
  <c r="M113" i="10"/>
  <c r="M112" i="10"/>
  <c r="M107" i="10"/>
  <c r="M98" i="10"/>
  <c r="M90" i="10"/>
  <c r="M71" i="10"/>
  <c r="M65" i="10"/>
  <c r="M58" i="10"/>
  <c r="M53" i="10"/>
  <c r="M48" i="10"/>
  <c r="M45" i="10"/>
  <c r="M35" i="10"/>
  <c r="M34" i="10"/>
  <c r="M31" i="10"/>
  <c r="M28" i="10"/>
  <c r="M27" i="10"/>
  <c r="M23" i="10"/>
  <c r="M4" i="10"/>
  <c r="O30" i="8"/>
  <c r="O44" i="8"/>
  <c r="O68" i="8"/>
  <c r="O81" i="8"/>
  <c r="O158" i="8"/>
  <c r="O189" i="8"/>
  <c r="O188" i="8"/>
  <c r="O187" i="8"/>
  <c r="O186" i="8" s="1"/>
  <c r="O185" i="8"/>
  <c r="O182" i="8" s="1"/>
  <c r="O184" i="8"/>
  <c r="O183" i="8"/>
  <c r="O181" i="8"/>
  <c r="O180" i="8"/>
  <c r="O179" i="8"/>
  <c r="O178" i="8"/>
  <c r="O177" i="8"/>
  <c r="O176" i="8" s="1"/>
  <c r="O175" i="8"/>
  <c r="O174" i="8"/>
  <c r="O173" i="8"/>
  <c r="O172" i="8"/>
  <c r="O171" i="8"/>
  <c r="O170" i="8" s="1"/>
  <c r="O169" i="8"/>
  <c r="O168" i="8"/>
  <c r="O167" i="8"/>
  <c r="O166" i="8"/>
  <c r="O165" i="8"/>
  <c r="O164" i="8" s="1"/>
  <c r="O155" i="8"/>
  <c r="O152" i="8" s="1"/>
  <c r="O151" i="8"/>
  <c r="O150" i="8"/>
  <c r="O149" i="8"/>
  <c r="O148" i="8"/>
  <c r="O146" i="8" s="1"/>
  <c r="O145" i="8"/>
  <c r="O144" i="8"/>
  <c r="O143" i="8"/>
  <c r="O142" i="8"/>
  <c r="O140" i="8" s="1"/>
  <c r="O139" i="8"/>
  <c r="O138" i="8"/>
  <c r="O137" i="8"/>
  <c r="O136" i="8"/>
  <c r="O134" i="8" s="1"/>
  <c r="O133" i="8"/>
  <c r="O132" i="8"/>
  <c r="O131" i="8"/>
  <c r="O130" i="8"/>
  <c r="O129" i="8"/>
  <c r="O127" i="8" s="1"/>
  <c r="O126" i="8"/>
  <c r="O125" i="8"/>
  <c r="O124" i="8"/>
  <c r="O123" i="8"/>
  <c r="O121" i="8" s="1"/>
  <c r="O120" i="8" s="1"/>
  <c r="O119" i="8"/>
  <c r="O118" i="8"/>
  <c r="O117" i="8"/>
  <c r="O116" i="8"/>
  <c r="O115" i="8"/>
  <c r="O114" i="8" s="1"/>
  <c r="O113" i="8"/>
  <c r="O112" i="8"/>
  <c r="O111" i="8"/>
  <c r="O110" i="8" s="1"/>
  <c r="O108" i="8"/>
  <c r="O107" i="8"/>
  <c r="O106" i="8"/>
  <c r="O105" i="8"/>
  <c r="O104" i="8" s="1"/>
  <c r="O101" i="8"/>
  <c r="O100" i="8" s="1"/>
  <c r="O99" i="8"/>
  <c r="O98" i="8"/>
  <c r="O97" i="8"/>
  <c r="O95" i="8" s="1"/>
  <c r="O93" i="8"/>
  <c r="O92" i="8"/>
  <c r="O91" i="8"/>
  <c r="O90" i="8"/>
  <c r="O89" i="8"/>
  <c r="O88" i="8"/>
  <c r="O87" i="8" s="1"/>
  <c r="O80" i="8"/>
  <c r="O79" i="8"/>
  <c r="O78" i="8"/>
  <c r="O77" i="8"/>
  <c r="O76" i="8"/>
  <c r="O75" i="8"/>
  <c r="O74" i="8" s="1"/>
  <c r="O67" i="8"/>
  <c r="O66" i="8"/>
  <c r="O65" i="8"/>
  <c r="O64" i="8"/>
  <c r="O63" i="8"/>
  <c r="O62" i="8" s="1"/>
  <c r="O60" i="8"/>
  <c r="O59" i="8"/>
  <c r="O57" i="8" s="1"/>
  <c r="O56" i="8"/>
  <c r="O55" i="8"/>
  <c r="O53" i="8"/>
  <c r="O52" i="8" s="1"/>
  <c r="O51" i="8"/>
  <c r="O50" i="8"/>
  <c r="O49" i="8"/>
  <c r="O48" i="8"/>
  <c r="O47" i="8" s="1"/>
  <c r="O43" i="8"/>
  <c r="O42" i="8"/>
  <c r="O41" i="8"/>
  <c r="O40" i="8"/>
  <c r="O39" i="8"/>
  <c r="O38" i="8"/>
  <c r="O37" i="8"/>
  <c r="O36" i="8"/>
  <c r="O35" i="8"/>
  <c r="O34" i="8" s="1"/>
  <c r="O29" i="8"/>
  <c r="O28" i="8"/>
  <c r="O27" i="8" s="1"/>
  <c r="O25" i="8"/>
  <c r="O24" i="8"/>
  <c r="O23" i="8"/>
  <c r="O22" i="8" s="1"/>
  <c r="O21" i="8"/>
  <c r="O16" i="8"/>
  <c r="O15" i="8"/>
  <c r="O14" i="8" s="1"/>
  <c r="O13" i="8"/>
  <c r="O12" i="8"/>
  <c r="O8" i="8"/>
  <c r="O11" i="8"/>
  <c r="O10" i="8"/>
  <c r="O9" i="8"/>
  <c r="O7" i="8"/>
  <c r="O6" i="8"/>
  <c r="O5" i="8"/>
  <c r="O4" i="8" s="1"/>
  <c r="M203" i="8"/>
  <c r="M202" i="8" s="1"/>
  <c r="O203" i="8"/>
  <c r="O202" i="8" s="1"/>
  <c r="M200" i="8"/>
  <c r="M198" i="8"/>
  <c r="M199" i="8"/>
  <c r="O199" i="8"/>
  <c r="M196" i="8"/>
  <c r="M194" i="8" s="1"/>
  <c r="O196" i="8"/>
  <c r="M195" i="8"/>
  <c r="M189" i="8"/>
  <c r="P189" i="8"/>
  <c r="M188" i="8"/>
  <c r="P188" i="8"/>
  <c r="M187" i="8"/>
  <c r="M186" i="8" s="1"/>
  <c r="M185" i="8"/>
  <c r="M184" i="8"/>
  <c r="P184" i="8"/>
  <c r="M183" i="8"/>
  <c r="P183" i="8"/>
  <c r="M181" i="8"/>
  <c r="M180" i="8"/>
  <c r="M179" i="8"/>
  <c r="P179" i="8"/>
  <c r="M178" i="8"/>
  <c r="P178" i="8"/>
  <c r="M177" i="8"/>
  <c r="M176" i="8" s="1"/>
  <c r="M175" i="8"/>
  <c r="M174" i="8"/>
  <c r="P174" i="8"/>
  <c r="M173" i="8"/>
  <c r="P173" i="8"/>
  <c r="M172" i="8"/>
  <c r="M171" i="8"/>
  <c r="M169" i="8"/>
  <c r="P169" i="8"/>
  <c r="M168" i="8"/>
  <c r="P168" i="8"/>
  <c r="M167" i="8"/>
  <c r="M166" i="8"/>
  <c r="M165" i="8"/>
  <c r="M164" i="8" s="1"/>
  <c r="P165" i="8"/>
  <c r="M162" i="8"/>
  <c r="P162" i="8"/>
  <c r="M161" i="8"/>
  <c r="P161" i="8"/>
  <c r="M160" i="8"/>
  <c r="P160" i="8"/>
  <c r="M159" i="8"/>
  <c r="M158" i="8" s="1"/>
  <c r="P159" i="8"/>
  <c r="M157" i="8"/>
  <c r="P157" i="8"/>
  <c r="M156" i="8"/>
  <c r="P156" i="8"/>
  <c r="M155" i="8"/>
  <c r="P155" i="8"/>
  <c r="M154" i="8"/>
  <c r="P154" i="8"/>
  <c r="M153" i="8"/>
  <c r="M152" i="8" s="1"/>
  <c r="P153" i="8"/>
  <c r="M151" i="8"/>
  <c r="M150" i="8"/>
  <c r="M149" i="8"/>
  <c r="P149" i="8"/>
  <c r="M148" i="8"/>
  <c r="P148" i="8"/>
  <c r="M147" i="8"/>
  <c r="M146" i="8" s="1"/>
  <c r="P147" i="8"/>
  <c r="M145" i="8"/>
  <c r="M144" i="8"/>
  <c r="M143" i="8"/>
  <c r="P143" i="8"/>
  <c r="M142" i="8"/>
  <c r="P142" i="8"/>
  <c r="M141" i="8"/>
  <c r="M140" i="8" s="1"/>
  <c r="P141" i="8"/>
  <c r="M139" i="8"/>
  <c r="P139" i="8"/>
  <c r="M138" i="8"/>
  <c r="P138" i="8"/>
  <c r="M137" i="8"/>
  <c r="P137" i="8"/>
  <c r="M136" i="8"/>
  <c r="P136" i="8"/>
  <c r="M135" i="8"/>
  <c r="M134" i="8" s="1"/>
  <c r="P135" i="8"/>
  <c r="M133" i="8"/>
  <c r="P133" i="8"/>
  <c r="M132" i="8"/>
  <c r="M131" i="8"/>
  <c r="P131" i="8"/>
  <c r="M130" i="8"/>
  <c r="P130" i="8" s="1"/>
  <c r="M129" i="8"/>
  <c r="P129" i="8"/>
  <c r="M128" i="8"/>
  <c r="M126" i="8"/>
  <c r="M125" i="8"/>
  <c r="P125" i="8" s="1"/>
  <c r="M124" i="8"/>
  <c r="P124" i="8"/>
  <c r="M123" i="8"/>
  <c r="M122" i="8"/>
  <c r="M119" i="8"/>
  <c r="P119" i="8"/>
  <c r="M118" i="8"/>
  <c r="P118" i="8" s="1"/>
  <c r="M117" i="8"/>
  <c r="M116" i="8"/>
  <c r="M115" i="8"/>
  <c r="M113" i="8"/>
  <c r="P113" i="8"/>
  <c r="M112" i="8"/>
  <c r="M111" i="8"/>
  <c r="M110" i="8" s="1"/>
  <c r="M108" i="8"/>
  <c r="P108" i="8"/>
  <c r="M107" i="8"/>
  <c r="P107" i="8" s="1"/>
  <c r="M106" i="8"/>
  <c r="M105" i="8"/>
  <c r="M104" i="8" s="1"/>
  <c r="M103" i="8"/>
  <c r="P103" i="8" s="1"/>
  <c r="M102" i="8"/>
  <c r="P102" i="8"/>
  <c r="M101" i="8"/>
  <c r="M99" i="8"/>
  <c r="P99" i="8"/>
  <c r="M98" i="8"/>
  <c r="P98" i="8" s="1"/>
  <c r="M97" i="8"/>
  <c r="P97" i="8"/>
  <c r="M96" i="8"/>
  <c r="M94" i="8"/>
  <c r="P94" i="8"/>
  <c r="M93" i="8"/>
  <c r="P93" i="8" s="1"/>
  <c r="M92" i="8"/>
  <c r="P92" i="8"/>
  <c r="M91" i="8"/>
  <c r="M90" i="8"/>
  <c r="M89" i="8"/>
  <c r="P89" i="8"/>
  <c r="M88" i="8"/>
  <c r="M86" i="8"/>
  <c r="P86" i="8"/>
  <c r="M85" i="8"/>
  <c r="P85" i="8" s="1"/>
  <c r="M84" i="8"/>
  <c r="P84" i="8" s="1"/>
  <c r="M83" i="8"/>
  <c r="P83" i="8" s="1"/>
  <c r="M82" i="8"/>
  <c r="M81" i="8" s="1"/>
  <c r="M80" i="8"/>
  <c r="M79" i="8"/>
  <c r="M78" i="8"/>
  <c r="P78" i="8" s="1"/>
  <c r="P74" i="8" s="1"/>
  <c r="Q74" i="8" s="1"/>
  <c r="M77" i="8"/>
  <c r="M76" i="8"/>
  <c r="M75" i="8"/>
  <c r="M74" i="8" s="1"/>
  <c r="M73" i="8"/>
  <c r="P73" i="8" s="1"/>
  <c r="M72" i="8"/>
  <c r="P72" i="8"/>
  <c r="M71" i="8"/>
  <c r="P71" i="8" s="1"/>
  <c r="M70" i="8"/>
  <c r="P70" i="8"/>
  <c r="M69" i="8"/>
  <c r="M68" i="8" s="1"/>
  <c r="M67" i="8"/>
  <c r="P67" i="8"/>
  <c r="M66" i="8"/>
  <c r="P66" i="8" s="1"/>
  <c r="M65" i="8"/>
  <c r="P65" i="8"/>
  <c r="M64" i="8"/>
  <c r="P64" i="8" s="1"/>
  <c r="P62" i="8" s="1"/>
  <c r="M63" i="8"/>
  <c r="P63" i="8"/>
  <c r="M60" i="8"/>
  <c r="P60" i="8" s="1"/>
  <c r="M59" i="8"/>
  <c r="P59" i="8"/>
  <c r="M58" i="8"/>
  <c r="M57" i="8" s="1"/>
  <c r="M56" i="8"/>
  <c r="M55" i="8"/>
  <c r="P55" i="8" s="1"/>
  <c r="P52" i="8" s="1"/>
  <c r="Q52" i="8" s="1"/>
  <c r="M54" i="8"/>
  <c r="P54" i="8" s="1"/>
  <c r="M53" i="8"/>
  <c r="P53" i="8"/>
  <c r="M51" i="8"/>
  <c r="M50" i="8"/>
  <c r="M49" i="8"/>
  <c r="P49" i="8"/>
  <c r="M48" i="8"/>
  <c r="M45" i="8"/>
  <c r="M44" i="8" s="1"/>
  <c r="M43" i="8"/>
  <c r="M42" i="8"/>
  <c r="P42" i="8" s="1"/>
  <c r="M41" i="8"/>
  <c r="P41" i="8" s="1"/>
  <c r="M40" i="8"/>
  <c r="M39" i="8"/>
  <c r="M38" i="8"/>
  <c r="P38" i="8" s="1"/>
  <c r="M37" i="8"/>
  <c r="P37" i="8" s="1"/>
  <c r="M36" i="8"/>
  <c r="M35" i="8"/>
  <c r="M32" i="8"/>
  <c r="P32" i="8" s="1"/>
  <c r="M31" i="8"/>
  <c r="M30" i="8" s="1"/>
  <c r="P31" i="8"/>
  <c r="M29" i="8"/>
  <c r="P29" i="8" s="1"/>
  <c r="M28" i="8"/>
  <c r="P28" i="8"/>
  <c r="M25" i="8"/>
  <c r="P25" i="8" s="1"/>
  <c r="M24" i="8"/>
  <c r="P24" i="8" s="1"/>
  <c r="M23" i="8"/>
  <c r="M21" i="8"/>
  <c r="P21" i="8" s="1"/>
  <c r="M20" i="8"/>
  <c r="P20" i="8" s="1"/>
  <c r="M19" i="8"/>
  <c r="P19" i="8"/>
  <c r="M18" i="8"/>
  <c r="P18" i="8" s="1"/>
  <c r="M17" i="8"/>
  <c r="P17" i="8"/>
  <c r="M16" i="8"/>
  <c r="P16" i="8" s="1"/>
  <c r="M15" i="8"/>
  <c r="P15" i="8"/>
  <c r="M13" i="8"/>
  <c r="P13" i="8" s="1"/>
  <c r="M12" i="8"/>
  <c r="M11" i="8"/>
  <c r="P11" i="8"/>
  <c r="M10" i="8"/>
  <c r="P10" i="8" s="1"/>
  <c r="P8" i="8" s="1"/>
  <c r="Q8" i="8" s="1"/>
  <c r="M9" i="8"/>
  <c r="P9" i="8"/>
  <c r="M7" i="8"/>
  <c r="P7" i="8" s="1"/>
  <c r="M6" i="8"/>
  <c r="P6" i="8"/>
  <c r="M5" i="8"/>
  <c r="M4" i="8" s="1"/>
  <c r="P203" i="8"/>
  <c r="Q203" i="8" s="1"/>
  <c r="P200" i="8"/>
  <c r="Q200" i="8" s="1"/>
  <c r="P199" i="8"/>
  <c r="P196" i="8"/>
  <c r="Q196" i="8"/>
  <c r="P195" i="8"/>
  <c r="Q195" i="8" s="1"/>
  <c r="P12" i="8"/>
  <c r="P75" i="8"/>
  <c r="P79" i="8"/>
  <c r="P144" i="8"/>
  <c r="P35" i="8"/>
  <c r="P39" i="8"/>
  <c r="P43" i="8"/>
  <c r="P50" i="8"/>
  <c r="P76" i="8"/>
  <c r="P80" i="8"/>
  <c r="P90" i="8"/>
  <c r="P105" i="8"/>
  <c r="P111" i="8"/>
  <c r="P116" i="8"/>
  <c r="P126" i="8"/>
  <c r="P145" i="8"/>
  <c r="P150" i="8"/>
  <c r="P146" i="8"/>
  <c r="Q146" i="8"/>
  <c r="P166" i="8"/>
  <c r="P171" i="8"/>
  <c r="P175" i="8"/>
  <c r="P180" i="8"/>
  <c r="P185" i="8"/>
  <c r="P36" i="8"/>
  <c r="P40" i="8"/>
  <c r="P45" i="8"/>
  <c r="P44" i="8"/>
  <c r="Q44" i="8"/>
  <c r="P51" i="8"/>
  <c r="P56" i="8"/>
  <c r="P77" i="8"/>
  <c r="P91" i="8"/>
  <c r="P106" i="8"/>
  <c r="P112" i="8"/>
  <c r="P110" i="8" s="1"/>
  <c r="P117" i="8"/>
  <c r="P123" i="8"/>
  <c r="P132" i="8"/>
  <c r="P151" i="8"/>
  <c r="P167" i="8"/>
  <c r="P164" i="8"/>
  <c r="Q164" i="8" s="1"/>
  <c r="P172" i="8"/>
  <c r="P177" i="8"/>
  <c r="P176" i="8" s="1"/>
  <c r="Q176" i="8" s="1"/>
  <c r="P181" i="8"/>
  <c r="P187" i="8"/>
  <c r="P186" i="8" s="1"/>
  <c r="Q186" i="8" s="1"/>
  <c r="M3" i="8"/>
  <c r="O3" i="8"/>
  <c r="O61" i="8"/>
  <c r="O109" i="8"/>
  <c r="O163" i="8"/>
  <c r="O200" i="8"/>
  <c r="O198" i="8"/>
  <c r="M109" i="8"/>
  <c r="M163" i="8"/>
  <c r="O46" i="8"/>
  <c r="O195" i="8"/>
  <c r="O194" i="8"/>
  <c r="O205" i="8"/>
  <c r="O33" i="8"/>
  <c r="M205" i="8"/>
  <c r="P158" i="8"/>
  <c r="Q158" i="8" s="1"/>
  <c r="P27" i="8"/>
  <c r="Q27" i="8"/>
  <c r="P170" i="8"/>
  <c r="Q170" i="8"/>
  <c r="P30" i="8"/>
  <c r="Q30" i="8"/>
  <c r="P104" i="8"/>
  <c r="Q104" i="8" s="1"/>
  <c r="P198" i="8"/>
  <c r="Q198" i="8"/>
  <c r="P152" i="8"/>
  <c r="Q152" i="8"/>
  <c r="P140" i="8"/>
  <c r="Q140" i="8" s="1"/>
  <c r="P134" i="8"/>
  <c r="Q134" i="8"/>
  <c r="P182" i="8"/>
  <c r="Q182" i="8" s="1"/>
  <c r="Q199" i="8"/>
  <c r="M190" i="8"/>
  <c r="M207" i="8"/>
  <c r="O26" i="8"/>
  <c r="O190" i="8"/>
  <c r="O207" i="8"/>
  <c r="P26" i="8"/>
  <c r="Q26" i="8"/>
  <c r="P163" i="8"/>
  <c r="Q163" i="8"/>
  <c r="Q110" i="8" l="1"/>
  <c r="P109" i="8"/>
  <c r="Q109" i="8" s="1"/>
  <c r="P61" i="8"/>
  <c r="Q61" i="8" s="1"/>
  <c r="Q62" i="8"/>
  <c r="P34" i="8"/>
  <c r="P14" i="8"/>
  <c r="Q14" i="8" s="1"/>
  <c r="P194" i="8"/>
  <c r="M8" i="8"/>
  <c r="M22" i="8"/>
  <c r="P23" i="8"/>
  <c r="P22" i="8" s="1"/>
  <c r="Q22" i="8" s="1"/>
  <c r="M52" i="8"/>
  <c r="M62" i="8"/>
  <c r="M61" i="8" s="1"/>
  <c r="P96" i="8"/>
  <c r="P95" i="8" s="1"/>
  <c r="Q95" i="8" s="1"/>
  <c r="M95" i="8"/>
  <c r="P128" i="8"/>
  <c r="P127" i="8" s="1"/>
  <c r="Q127" i="8" s="1"/>
  <c r="M127" i="8"/>
  <c r="M182" i="8"/>
  <c r="J12" i="9"/>
  <c r="J11" i="9" s="1"/>
  <c r="H11" i="9"/>
  <c r="J36" i="9"/>
  <c r="J35" i="9" s="1"/>
  <c r="H35" i="9"/>
  <c r="J49" i="9"/>
  <c r="J48" i="9" s="1"/>
  <c r="H48" i="9"/>
  <c r="P202" i="8"/>
  <c r="Q202" i="8" s="1"/>
  <c r="P5" i="8"/>
  <c r="P4" i="8" s="1"/>
  <c r="M14" i="8"/>
  <c r="M27" i="8"/>
  <c r="M26" i="8" s="1"/>
  <c r="P58" i="8"/>
  <c r="P57" i="8" s="1"/>
  <c r="Q57" i="8" s="1"/>
  <c r="P69" i="8"/>
  <c r="P68" i="8" s="1"/>
  <c r="Q68" i="8" s="1"/>
  <c r="P122" i="8"/>
  <c r="P121" i="8" s="1"/>
  <c r="M121" i="8"/>
  <c r="M120" i="8" s="1"/>
  <c r="M170" i="8"/>
  <c r="H23" i="9"/>
  <c r="J23" i="9" s="1"/>
  <c r="M62" i="10"/>
  <c r="M142" i="10"/>
  <c r="H41" i="9"/>
  <c r="J16" i="9"/>
  <c r="J15" i="9" s="1"/>
  <c r="H15" i="9"/>
  <c r="H62" i="9"/>
  <c r="J63" i="9"/>
  <c r="J62" i="9" s="1"/>
  <c r="J6" i="9"/>
  <c r="J5" i="9" s="1"/>
  <c r="J54" i="9" s="1"/>
  <c r="H5" i="9"/>
  <c r="H54" i="9" s="1"/>
  <c r="M34" i="8"/>
  <c r="M33" i="8" s="1"/>
  <c r="P48" i="8"/>
  <c r="P47" i="8" s="1"/>
  <c r="M47" i="8"/>
  <c r="M46" i="8" s="1"/>
  <c r="P82" i="8"/>
  <c r="P81" i="8" s="1"/>
  <c r="Q81" i="8" s="1"/>
  <c r="M87" i="8"/>
  <c r="P88" i="8"/>
  <c r="P87" i="8" s="1"/>
  <c r="Q87" i="8" s="1"/>
  <c r="P101" i="8"/>
  <c r="P100" i="8" s="1"/>
  <c r="Q100" i="8" s="1"/>
  <c r="M100" i="8"/>
  <c r="H42" i="9"/>
  <c r="J42" i="9" s="1"/>
  <c r="M150" i="10"/>
  <c r="H46" i="9"/>
  <c r="J46" i="9" s="1"/>
  <c r="M178" i="10"/>
  <c r="H19" i="9"/>
  <c r="J20" i="9"/>
  <c r="J19" i="9" s="1"/>
  <c r="H40" i="9"/>
  <c r="M124" i="10"/>
  <c r="L123" i="10"/>
  <c r="M123" i="10" s="1"/>
  <c r="M84" i="10"/>
  <c r="H29" i="9"/>
  <c r="J29" i="9" s="1"/>
  <c r="P115" i="8"/>
  <c r="P114" i="8" s="1"/>
  <c r="Q114" i="8" s="1"/>
  <c r="M114" i="8"/>
  <c r="J67" i="9"/>
  <c r="J66" i="9" s="1"/>
  <c r="H66" i="9"/>
  <c r="J26" i="9"/>
  <c r="J25" i="9" s="1"/>
  <c r="H25" i="9"/>
  <c r="J59" i="9"/>
  <c r="J58" i="9" s="1"/>
  <c r="J69" i="9" s="1"/>
  <c r="H58" i="9"/>
  <c r="H69" i="9" s="1"/>
  <c r="M9" i="10"/>
  <c r="M77" i="10"/>
  <c r="M103" i="10"/>
  <c r="M217" i="10"/>
  <c r="L215" i="10"/>
  <c r="M15" i="10"/>
  <c r="L27" i="14"/>
  <c r="M28" i="14"/>
  <c r="L64" i="14"/>
  <c r="M65" i="14"/>
  <c r="L34" i="13"/>
  <c r="M35" i="13"/>
  <c r="M191" i="13"/>
  <c r="L191" i="15"/>
  <c r="I50" i="9" s="1" a="1"/>
  <c r="I50" i="9" s="1"/>
  <c r="L184" i="11"/>
  <c r="J185" i="15"/>
  <c r="I49" i="9" s="1" a="1"/>
  <c r="I49" i="9" s="1"/>
  <c r="I48" i="9" s="1"/>
  <c r="L47" i="13"/>
  <c r="M48" i="13"/>
  <c r="L150" i="13"/>
  <c r="L184" i="13"/>
  <c r="L185" i="15"/>
  <c r="M185" i="13"/>
  <c r="M48" i="12"/>
  <c r="L47" i="12"/>
  <c r="L150" i="12"/>
  <c r="L184" i="12"/>
  <c r="M185" i="12"/>
  <c r="I40" i="9" a="1"/>
  <c r="I40" i="9" s="1"/>
  <c r="I39" i="9" s="1"/>
  <c r="M35" i="14"/>
  <c r="L34" i="14"/>
  <c r="M117" i="14"/>
  <c r="M117" i="15"/>
  <c r="I37" i="9" s="1" a="1"/>
  <c r="I37" i="9" s="1"/>
  <c r="M4" i="14"/>
  <c r="L211" i="14"/>
  <c r="M211" i="15" s="1"/>
  <c r="L27" i="13"/>
  <c r="M28" i="13"/>
  <c r="L64" i="13"/>
  <c r="M65" i="13"/>
  <c r="M124" i="13"/>
  <c r="L123" i="13"/>
  <c r="L207" i="15"/>
  <c r="M207" i="13"/>
  <c r="L123" i="12"/>
  <c r="M124" i="12"/>
  <c r="K124" i="15"/>
  <c r="K203" i="15"/>
  <c r="M203" i="12"/>
  <c r="L4" i="12"/>
  <c r="M5" i="12"/>
  <c r="L47" i="14"/>
  <c r="M48" i="14"/>
  <c r="L112" i="14"/>
  <c r="M113" i="14"/>
  <c r="M124" i="14"/>
  <c r="L123" i="14"/>
  <c r="M142" i="14"/>
  <c r="M142" i="15"/>
  <c r="I41" i="9" s="1" a="1"/>
  <c r="I41" i="9" s="1"/>
  <c r="M207" i="14"/>
  <c r="M207" i="15"/>
  <c r="M166" i="13"/>
  <c r="L166" i="15"/>
  <c r="I44" i="9" s="1" a="1"/>
  <c r="I44" i="9" s="1"/>
  <c r="M203" i="13"/>
  <c r="L203" i="15"/>
  <c r="L4" i="13"/>
  <c r="M5" i="13"/>
  <c r="L150" i="11"/>
  <c r="I52" i="9" a="1"/>
  <c r="I52" i="9" s="1"/>
  <c r="M113" i="12"/>
  <c r="L211" i="13" l="1"/>
  <c r="L211" i="15" s="1"/>
  <c r="M4" i="13"/>
  <c r="L4" i="15"/>
  <c r="M112" i="14"/>
  <c r="M112" i="15"/>
  <c r="L211" i="12"/>
  <c r="K211" i="15" s="1"/>
  <c r="M4" i="12"/>
  <c r="K4" i="15"/>
  <c r="M123" i="13"/>
  <c r="L123" i="15"/>
  <c r="M47" i="12"/>
  <c r="K47" i="15"/>
  <c r="M184" i="13"/>
  <c r="L184" i="15"/>
  <c r="M123" i="14"/>
  <c r="M123" i="15"/>
  <c r="M123" i="12"/>
  <c r="K123" i="15"/>
  <c r="M27" i="13"/>
  <c r="L27" i="15"/>
  <c r="L150" i="15"/>
  <c r="M150" i="13"/>
  <c r="M184" i="11"/>
  <c r="J184" i="15"/>
  <c r="M34" i="13"/>
  <c r="L34" i="15"/>
  <c r="M27" i="14"/>
  <c r="M27" i="15"/>
  <c r="J40" i="9"/>
  <c r="J39" i="9" s="1"/>
  <c r="H39" i="9"/>
  <c r="H71" i="9"/>
  <c r="Q121" i="8"/>
  <c r="P120" i="8"/>
  <c r="Q120" i="8" s="1"/>
  <c r="Q194" i="8"/>
  <c r="P205" i="8"/>
  <c r="Q205" i="8" s="1"/>
  <c r="J150" i="15"/>
  <c r="M150" i="11"/>
  <c r="M47" i="14"/>
  <c r="M47" i="15"/>
  <c r="M34" i="14"/>
  <c r="M34" i="15"/>
  <c r="M184" i="12"/>
  <c r="K184" i="15"/>
  <c r="Q47" i="8"/>
  <c r="P46" i="8"/>
  <c r="Q46" i="8" s="1"/>
  <c r="J71" i="9"/>
  <c r="Q4" i="8"/>
  <c r="P3" i="8"/>
  <c r="I53" i="9" a="1"/>
  <c r="I53" i="9" s="1"/>
  <c r="M64" i="13"/>
  <c r="L64" i="15"/>
  <c r="M150" i="12"/>
  <c r="K150" i="15"/>
  <c r="M47" i="13"/>
  <c r="L47" i="15"/>
  <c r="M64" i="14"/>
  <c r="M64" i="15"/>
  <c r="M215" i="10"/>
  <c r="L226" i="10"/>
  <c r="J41" i="9"/>
  <c r="Q34" i="8"/>
  <c r="P33" i="8"/>
  <c r="Q33" i="8" s="1"/>
  <c r="Q3" i="8" l="1"/>
  <c r="P190" i="8"/>
  <c r="P207" i="8" s="1"/>
  <c r="I42" i="9" a="1"/>
  <c r="I42" i="9" s="1"/>
  <c r="M226" i="10"/>
  <c r="L228" i="10"/>
  <c r="M228" i="10" s="1"/>
</calcChain>
</file>

<file path=xl/sharedStrings.xml><?xml version="1.0" encoding="utf-8"?>
<sst xmlns="http://schemas.openxmlformats.org/spreadsheetml/2006/main" count="5939" uniqueCount="483">
  <si>
    <t>PENILAIAN</t>
  </si>
  <si>
    <t>A.</t>
  </si>
  <si>
    <t>I.</t>
  </si>
  <si>
    <t>MANAJEMEN PERUBAHAN (5)</t>
  </si>
  <si>
    <t>Tim Reformasi Birokrasi (1)</t>
  </si>
  <si>
    <t>a.</t>
  </si>
  <si>
    <t>Tim Reformasi Birokrasi telah dibentuk</t>
  </si>
  <si>
    <t>b.</t>
  </si>
  <si>
    <t xml:space="preserve">Tim Reformasi Birokrasi telah melaksanakan tugas sesuai rencana kerja Tim Reformasi Birokrasi </t>
  </si>
  <si>
    <t>c.</t>
  </si>
  <si>
    <t>Tim Reformasi Birokrasi telah melakukan monitoring dan evaluasi rencana kerja, dan hasil evaluasi telah ditindaklanjuti</t>
  </si>
  <si>
    <t>Road Map Reformasi Birokrasi (1)</t>
  </si>
  <si>
    <t>Road Map telah disusun dan diformalkan</t>
  </si>
  <si>
    <t>Road Map telah mencakup 8 area perubahan</t>
  </si>
  <si>
    <t>Road Map telah mencakup "quick win"</t>
  </si>
  <si>
    <t>d.</t>
  </si>
  <si>
    <t>Penyusunan Road Map telah melibatkan seluruh unit organisasi</t>
  </si>
  <si>
    <t>e.</t>
  </si>
  <si>
    <t>Pemantauan dan Evaluasi Reformasi Birokrasi (2)</t>
  </si>
  <si>
    <t>PMPRB telah direncanakan dan diorganisasikan dengan baik</t>
  </si>
  <si>
    <t>Aktivitas PMPRB telah dikomunikasikan pada masing-masing unit kerja</t>
  </si>
  <si>
    <t>Telah dilakukan pelatihan yang cukup bagi Tim Asessor PMPRB</t>
  </si>
  <si>
    <t>Pelaksanaan PMPRB dilakukan oleh Asesor sesuai dengan ketentuan yang berlaku</t>
  </si>
  <si>
    <t>Apakah para asesor mencapai konsensus atas pengisian kertas kerja sebelum menetapkan nilai PMPRB instansi?</t>
  </si>
  <si>
    <t>f.</t>
  </si>
  <si>
    <t>Apakah koordinator asesor PMPRB melakukan reviu terhadap kertas kerja asesor sebelum menyusun kertas kerja instansi?</t>
  </si>
  <si>
    <t>g.</t>
  </si>
  <si>
    <t>Rencana aksi tindak lanjut (RATL) telah dikomunikasikan dan dilaksanakan</t>
  </si>
  <si>
    <t>Perubahan pola pikir dan budaya kinerja (1)</t>
  </si>
  <si>
    <t>Terdapat keterlibatan pimpinan tertinggi secara aktif dan berkelanjutan dalam pelaksanaan reformasi birokrasi</t>
  </si>
  <si>
    <r>
      <t xml:space="preserve">Terdapat upaya untuk menggerakkan organisasi dalam melakukan perubahan melalui pembentukan </t>
    </r>
    <r>
      <rPr>
        <i/>
        <sz val="11"/>
        <rFont val="Calibri"/>
        <family val="2"/>
        <scheme val="minor"/>
      </rPr>
      <t xml:space="preserve">agent of change </t>
    </r>
    <r>
      <rPr>
        <sz val="11"/>
        <rFont val="Calibri"/>
        <family val="2"/>
        <scheme val="minor"/>
      </rPr>
      <t xml:space="preserve">ataupun </t>
    </r>
    <r>
      <rPr>
        <i/>
        <sz val="11"/>
        <rFont val="Calibri"/>
        <family val="2"/>
        <scheme val="minor"/>
      </rPr>
      <t>role model</t>
    </r>
  </si>
  <si>
    <t>II.</t>
  </si>
  <si>
    <t>PENATAAN PERATURAN PERUNDANG-UNDANGAN (5)</t>
  </si>
  <si>
    <t>Harmonisasi (2,5)</t>
  </si>
  <si>
    <t>Telah dilakukan revisi peraturan perundang-undangan yang tidak harmonis / tidak sinkron</t>
  </si>
  <si>
    <t>Sistem pengendalian dalam penyusunan peraturan perundang-undangan (2,5)</t>
  </si>
  <si>
    <t>III.</t>
  </si>
  <si>
    <t>Telah dilakukan evaluasi yang bertujuan untuk menilai ketepatan fungsi dan ketepatan ukuran organisasi</t>
  </si>
  <si>
    <t>Telah dilakukan evaluasi yang mengukur jenjang organisasi</t>
  </si>
  <si>
    <t>Telah dilakukan evaluasi yang menganalisis kemungkinan duplikasi fungsi</t>
  </si>
  <si>
    <t>Telah dilakukan evaluasi yang menganalisis satuan organisasi yang berbeda tujuan namun ditempatkan dalam satu kelompok</t>
  </si>
  <si>
    <t>Telah dilakukan evaluasi yang menganalisis kemungkinan adanya pejabat yang melapor kepada lebih dari seorang atasan</t>
  </si>
  <si>
    <t>Telah dilakukan evaluasi yang menganalisis kesesuaian struktur organisasi dengan kinerja yang akan dihasilkan</t>
  </si>
  <si>
    <t>h.</t>
  </si>
  <si>
    <t>Telah dilakukan evaluasi atas kesesuaian struktur organisasi dengan mandat</t>
  </si>
  <si>
    <t>i.</t>
  </si>
  <si>
    <t>Telah dilakukan evaluasi yang menganalisis kemungkinan tumpang tindih fungsi dengan instansi lain</t>
  </si>
  <si>
    <t>Telah dilakukan evaluasi yang menganalisis kemampuan struktur organisasi untuk adaptif terhadap perubahan lingkungan strategis</t>
  </si>
  <si>
    <t>IV.</t>
  </si>
  <si>
    <t>PENATAAN TATALAKSANA (5)</t>
  </si>
  <si>
    <t>Proses bisnis dan prosedur operasional tetap (SOP) kegiatan utama (1,5)</t>
  </si>
  <si>
    <t>Telah memiliki peta proses bisnis yang sesuai dengan tugas dan fungsi</t>
  </si>
  <si>
    <t>Peta proses bisnis sudah dijabarkan ke dalam prosedur operasional tetap (SOP)</t>
  </si>
  <si>
    <t>Prosedur operasional tetap (SOP) telah diterapkan</t>
  </si>
  <si>
    <t>Peta proses bisnis dan Prosedur operasional telah dievaluasi dan disesuaikan dengan perkembangan tuntutan efisiensi, dan efektivitas birokrasi</t>
  </si>
  <si>
    <r>
      <t xml:space="preserve">E-Government </t>
    </r>
    <r>
      <rPr>
        <b/>
        <sz val="11"/>
        <rFont val="Calibri"/>
        <family val="2"/>
        <scheme val="minor"/>
      </rPr>
      <t>(2)</t>
    </r>
  </si>
  <si>
    <t>Sudah memiliki rencana pengembangan e-government di lingkungan instansi</t>
  </si>
  <si>
    <t>Sudah dilakukan pengembangan e-government di lingkungan internal dalam rangka mendukung proses birokrasi (misal: intranet, sistem perencanaan dan penganggaran, sistem data base SDM, dll)</t>
  </si>
  <si>
    <t>Sudah dilakukan pengembangan e-government untuk meningkatkan kualitas pelayanan kepada masyarakat (misal: website untuk penyediaan informasi kepada masyarakat, sistem pengaduan)</t>
  </si>
  <si>
    <t>Sudah dilakukan pengembangan e-government untuk meningkatkan kualitas pelayanan kepada masyarakat dalam tingkatan transaksional (masyarakat dapat mengajukan perijinan melalui website, melakukan pembayaran, dll)</t>
  </si>
  <si>
    <t>Keterbukaan Informasi Publik (1,5)</t>
  </si>
  <si>
    <t>Adanya kebijakan pimpinan tentang keterbukaan informasi publik (identifikasi informasi yang dapat diketahui oleh publik dan mekanisme penyampaian)</t>
  </si>
  <si>
    <t>Menerapkan kebijakan keterbukaan informasi publik</t>
  </si>
  <si>
    <t>Melakukan monitoring dan evaluasi pelaksanaan kebijakan keterbukaan informasi publik</t>
  </si>
  <si>
    <t>V.</t>
  </si>
  <si>
    <t>PENATAAN SISTEM MANAJEMEN SDM (15)</t>
  </si>
  <si>
    <t>Perencanaan kebutuhan pegawai sesuai dengan kebutuhan organisasi (1)</t>
  </si>
  <si>
    <t>Analisis jabatan dan analisis beban kerja telah dilakukan</t>
  </si>
  <si>
    <t>Perhitungan kebutuhan pegawai telah dilakukan</t>
  </si>
  <si>
    <t>Rencana redistribusi pegawai telah disusun dan diformalkan</t>
  </si>
  <si>
    <t>Proyeksi kebutuhan 5 tahun telah disusun dan diformalkan</t>
  </si>
  <si>
    <t>Perhitungan formasi jabatan yang menunjang kinerja utama instansi telah dihitung dan diformalkan</t>
  </si>
  <si>
    <t>Pengumuman penerimaan diinformasikan secara luas kepada masyarakat</t>
  </si>
  <si>
    <t>Persyaratan jelas, tidak diskriminatif</t>
  </si>
  <si>
    <t>Proses seleksi transparan, objektif, adil, akuntabel dan bebas KKN</t>
  </si>
  <si>
    <t>Pengumuman hasil seleksi diinformasikan secara terbuka</t>
  </si>
  <si>
    <t>Pengembangan pegawai berbasis kompetensi (1)</t>
  </si>
  <si>
    <t>Telah ada standar kompetensi jabatan</t>
  </si>
  <si>
    <t>Telah dilakukan asessment pegawai</t>
  </si>
  <si>
    <t>Telah diidentifikasi kebutuhan pengembangan kompetensi</t>
  </si>
  <si>
    <t>Telah disusun rencana pengembangan kompetensi dengan dukungan anggaran yang mencukupi</t>
  </si>
  <si>
    <t>Telah dilakukan pengembangan pegawai berbasis kompetensi sesuai dengan rencana  dan kebutuhan pengembangan kompetensi</t>
  </si>
  <si>
    <t>Telah dilakukan monitoring dan evaluasi pengembangan pegawai berbasis kompetensi secara berkala</t>
  </si>
  <si>
    <t>Kebijakan promosi terbuka telah ditetapkan</t>
  </si>
  <si>
    <t>Promosi terbuka pengisian jabatan pimpinan tinggi telah dilaksanakan</t>
  </si>
  <si>
    <t>Promosi terbuka dilakukan secara kompetitif dan obyektif</t>
  </si>
  <si>
    <t>Promosi terbuka dilakukan oleh panitia seleksi yang independen</t>
  </si>
  <si>
    <t>Hasil setiap tahapan seleksi diumumkan secara terbuka</t>
  </si>
  <si>
    <t>Penetapan kinerja individu (2)</t>
  </si>
  <si>
    <t>Penerapan Penetapan kinerja individu</t>
  </si>
  <si>
    <t xml:space="preserve">Terdapat penilaian kinerja individu yang terkait dengan kinerja organisasi </t>
  </si>
  <si>
    <t>Ukuran kinerja individu telah memiliki kesesuaian dengan indikator kinerja individu level diatasnya</t>
  </si>
  <si>
    <t>Pengukuran kinerja individu dilakukan secara periodik</t>
  </si>
  <si>
    <t>Telah dilakukan monitoring dan evaluasi atas pencapaian kinerja individu.</t>
  </si>
  <si>
    <t>Hasil penilaian kinerja individu telah dijadikan dasar untuk pengembangan karir individu</t>
  </si>
  <si>
    <t xml:space="preserve">Capaian kinerja individu telah dijadikan dasar untuk pemberian tunjangan kinerja </t>
  </si>
  <si>
    <t>Penegakan aturan disiplin/kode etik/kode perilaku pegawai (1)</t>
  </si>
  <si>
    <t xml:space="preserve"> Aturan disiplin/kode etik/kode perilaku instansi telah ditetapkan</t>
  </si>
  <si>
    <t xml:space="preserve"> Aturan disiplin/kode etik/kode perilaku instansi telah diimplementasikan</t>
  </si>
  <si>
    <t>Adanya monitoring dan evaluasi atas pelaksanaan aturan disiplin/kode etik/kode perilaku instansi</t>
  </si>
  <si>
    <t>Pelaksanaan evaluasi jabatan (1)</t>
  </si>
  <si>
    <t>Informasi faktor jabatan telah disusun</t>
  </si>
  <si>
    <t>Peta jabatan telah ditetapkan</t>
  </si>
  <si>
    <t>Kelas jabatan telah ditetapkan</t>
  </si>
  <si>
    <t>8.</t>
  </si>
  <si>
    <t>Sistem Informasi Kepegawaian (1)</t>
  </si>
  <si>
    <t>Sistem informasi kepegawaian telah dibangun sesuai kebutuhan</t>
  </si>
  <si>
    <t>Sistem informasi kepegawaian dapat diakses oleh pegawai</t>
  </si>
  <si>
    <t>Sistem informasi kepegawaian terus dimutakhirkan</t>
  </si>
  <si>
    <t>Sistem informasi kepegawaian digunakan sebagai pendukung pengambilan kebijakan manajemen SDM</t>
  </si>
  <si>
    <t>VI.</t>
  </si>
  <si>
    <t>Apakah pimpinan terlibat secara langsung pada saat penyusunan Renstra</t>
  </si>
  <si>
    <t>Apakah pimpinan terlibat secara langsung pada saat penyusunan Penetapan Kinerja</t>
  </si>
  <si>
    <t>Apakah pimpinan memantau pencapaian kinerja secara berkala</t>
  </si>
  <si>
    <t>Apakah terdapat upaya peningkatan kapasitas SDM yang menangani akuntabilitas kinerja</t>
  </si>
  <si>
    <t>Apakah pedoman akuntabilitas kinerja telah disusun</t>
  </si>
  <si>
    <t>Sistem Pengukuran Kinerja telah dirancang berbasis elektronik</t>
  </si>
  <si>
    <t>Pemutakhiran data kinerja dilakukan secara berkala</t>
  </si>
  <si>
    <t>VII.</t>
  </si>
  <si>
    <t>Telah terdapat kebijakan penanganan gratifikasi</t>
  </si>
  <si>
    <r>
      <t xml:space="preserve">Telah dilakukan </t>
    </r>
    <r>
      <rPr>
        <i/>
        <sz val="11"/>
        <color theme="1"/>
        <rFont val="Calibri"/>
        <family val="2"/>
        <scheme val="minor"/>
      </rPr>
      <t xml:space="preserve">public campaign </t>
    </r>
  </si>
  <si>
    <t>Penanganan gratifikasi telah diimplementasikan</t>
  </si>
  <si>
    <t>Telah dilakukan evaluasi atas kebijakan penanganan gratifikasi</t>
  </si>
  <si>
    <t xml:space="preserve">Hasil evaluasi atas penanganan gratifikasi telah ditindaklanjuti </t>
  </si>
  <si>
    <t>Telah terdapat peraturan Pimpinan organisasi tentang SPIP</t>
  </si>
  <si>
    <t>Telah dibangun lingkungan pengendalian</t>
  </si>
  <si>
    <t>Telah dilakukan penilaian risiko atas organisasi</t>
  </si>
  <si>
    <t>Telah dilakukan kegiatan pengendalian untuk meminimalisir risiko yang telah diidentifikasi</t>
  </si>
  <si>
    <t>SPI telah diinformasikan dan dikomunikasikan kepada seluruh pihak terkait</t>
  </si>
  <si>
    <t>Telah dilakukan pemantauan pengendalian intern</t>
  </si>
  <si>
    <t>Pengaduan Masyarakat (2)</t>
  </si>
  <si>
    <t>Telah disusun kebijakan pengaduan masyarakat</t>
  </si>
  <si>
    <t>Penanganan pengaduan masyrakat telah diimplementasikan</t>
  </si>
  <si>
    <t xml:space="preserve">Hasil penanganan pengaduan masyarakat telah ditindaklanjuti </t>
  </si>
  <si>
    <t>Telah dilakukan evaluasi atas penanganan pengaduan masyarakat</t>
  </si>
  <si>
    <t xml:space="preserve">Hasil evaluasi atas penanganan pengaduan masyarakat telah ditindaklanjuti </t>
  </si>
  <si>
    <r>
      <t xml:space="preserve">Telah terdapat </t>
    </r>
    <r>
      <rPr>
        <i/>
        <sz val="11"/>
        <color theme="1"/>
        <rFont val="Calibri"/>
        <family val="2"/>
        <scheme val="minor"/>
      </rPr>
      <t>Whistle Blowing System</t>
    </r>
  </si>
  <si>
    <r>
      <rPr>
        <i/>
        <sz val="11"/>
        <color theme="1"/>
        <rFont val="Calibri"/>
        <family val="2"/>
        <scheme val="minor"/>
      </rPr>
      <t xml:space="preserve">Whistle Blowing System </t>
    </r>
    <r>
      <rPr>
        <sz val="11"/>
        <color theme="1"/>
        <rFont val="Calibri"/>
        <family val="2"/>
        <charset val="1"/>
        <scheme val="minor"/>
      </rPr>
      <t>telah disosialisasikan</t>
    </r>
  </si>
  <si>
    <r>
      <rPr>
        <i/>
        <sz val="11"/>
        <color theme="1"/>
        <rFont val="Calibri"/>
        <family val="2"/>
        <scheme val="minor"/>
      </rPr>
      <t xml:space="preserve">Whistle Blowing System </t>
    </r>
    <r>
      <rPr>
        <sz val="11"/>
        <color theme="1"/>
        <rFont val="Calibri"/>
        <family val="2"/>
        <charset val="1"/>
        <scheme val="minor"/>
      </rPr>
      <t>telah diimplementasikan</t>
    </r>
  </si>
  <si>
    <r>
      <t xml:space="preserve">Telah dilakukan evaluasi atas </t>
    </r>
    <r>
      <rPr>
        <i/>
        <sz val="11"/>
        <color theme="1"/>
        <rFont val="Calibri"/>
        <family val="2"/>
        <scheme val="minor"/>
      </rPr>
      <t>Whistle Blowing System</t>
    </r>
  </si>
  <si>
    <r>
      <t xml:space="preserve">Hasil evaluasi atas </t>
    </r>
    <r>
      <rPr>
        <i/>
        <sz val="11"/>
        <color theme="1"/>
        <rFont val="Calibri"/>
        <family val="2"/>
        <scheme val="minor"/>
      </rPr>
      <t xml:space="preserve">Whistle Blowing System </t>
    </r>
    <r>
      <rPr>
        <sz val="11"/>
        <color theme="1"/>
        <rFont val="Calibri"/>
        <family val="2"/>
        <charset val="1"/>
        <scheme val="minor"/>
      </rPr>
      <t xml:space="preserve">telah ditindaklanjuti </t>
    </r>
  </si>
  <si>
    <t>Telah terdapat Penanganan Benturan Kepentingan</t>
  </si>
  <si>
    <t>Penanganan Benturan Kepentingan telah disosialisasikan</t>
  </si>
  <si>
    <t>Penanganan Benturan Kepentingan telah diimplementasikan</t>
  </si>
  <si>
    <t>Telah dilakukan evaluasi atas Penanganan Benturan Kepentingan</t>
  </si>
  <si>
    <t>Hasil evaluasi atas Penanganan Benturan Kepentingan telah ditindaklanjuti</t>
  </si>
  <si>
    <t>Telah dilakukan pencanangan zona integritas</t>
  </si>
  <si>
    <t>Telah ditetapkan unit yang akan dikembangkan menjadi zona integritas</t>
  </si>
  <si>
    <t>Telah dilakukan pembangunan zona integritas</t>
  </si>
  <si>
    <t>Telah dilakukan evaluasi atas zona integritas yang telah ditentukan</t>
  </si>
  <si>
    <t>Telah terdapat unit kerja yang ditetapkan sebagai “menuju WBK/WBBM”</t>
  </si>
  <si>
    <t>Rekomendasi APIP didukung dengan komitmen pimpinan</t>
  </si>
  <si>
    <t>APIP didukung dengan SDM yang memadai secara kualitas dan kuantitas.</t>
  </si>
  <si>
    <t>APIP didukung dengan anggaran yang memadai</t>
  </si>
  <si>
    <r>
      <t xml:space="preserve">APIP berfokus pada </t>
    </r>
    <r>
      <rPr>
        <i/>
        <sz val="11"/>
        <color theme="1"/>
        <rFont val="Calibri"/>
        <family val="2"/>
        <scheme val="minor"/>
      </rPr>
      <t xml:space="preserve">client </t>
    </r>
    <r>
      <rPr>
        <sz val="11"/>
        <color theme="1"/>
        <rFont val="Calibri"/>
        <family val="2"/>
        <charset val="1"/>
        <scheme val="minor"/>
      </rPr>
      <t>dan audit berbasis risiko</t>
    </r>
  </si>
  <si>
    <t>VIII.</t>
  </si>
  <si>
    <t>Terdapat kebijakan standar pelayanan</t>
  </si>
  <si>
    <t>Standar pelayanan telah dimaklumatkan</t>
  </si>
  <si>
    <t>Terdapat SOP bagi pelaksanaan standar pelayanan</t>
  </si>
  <si>
    <t>Dilakukan reviu dan perbaikan atas standar pelayanan</t>
  </si>
  <si>
    <t>Dilakukan reviu dan perbaikan atas SOP</t>
  </si>
  <si>
    <t>Telah dilakukan sosialisasi/pelatihan dalam upaya penerapan Budaya Pelayanan Prima (contoh: kode etik, estetika, capacity building, pelayanan prima)</t>
  </si>
  <si>
    <t xml:space="preserve">Informasi tentang pelayanan mudah diakses melalui berbagai media </t>
  </si>
  <si>
    <t>Telah terdapat sarana layanan terpadu/terintegrasi</t>
  </si>
  <si>
    <t>Terdapat inovasi pelayanan</t>
  </si>
  <si>
    <t>Pengelolaan Pengaduan (1,5)</t>
  </si>
  <si>
    <t>Terdapat media pengaduan pelayanan</t>
  </si>
  <si>
    <t>Terdapat SOP pengaduan pelayanan</t>
  </si>
  <si>
    <t>Terdapat unit yang mengelola pengaduan pelayanan</t>
  </si>
  <si>
    <t>Telah dilakukan tindak lanjut atas seluruh pengaduan pelayanan untuk perbaikan kualitas pelayanan</t>
  </si>
  <si>
    <t>Telah dilakukan evaluasi atas penanganan keluhan / masukan</t>
  </si>
  <si>
    <t>Penilaian kepuasan terhadap pelayanan (1,5)</t>
  </si>
  <si>
    <t>Dilakukan survey kepuasan masyarakat terhadap pelayanan</t>
  </si>
  <si>
    <t>Hasil survey kepuasan masyarakat dapat diakses secara terbuka</t>
  </si>
  <si>
    <t>Dilakukan tindak lanjut atas hasil survey kepuasan masyarakat</t>
  </si>
  <si>
    <t>Telah memiliki rencana penerapan teknologi informasi dalam pemberian pelayanan</t>
  </si>
  <si>
    <t>Telah menerapkan teknologi informasi dalam memberikan pelayanan</t>
  </si>
  <si>
    <t>Telah dilakukan perbaikan secara terus menerus</t>
  </si>
  <si>
    <t>TOTAL PENGUNGKIT</t>
  </si>
  <si>
    <t>1.</t>
  </si>
  <si>
    <t>2.</t>
  </si>
  <si>
    <t>PROSES (60)</t>
  </si>
  <si>
    <t>PENATAAN DAN PENGUATAN ORGANISASI (6)</t>
  </si>
  <si>
    <t>PENGUATAN AKUNTABILITAS (6)</t>
  </si>
  <si>
    <t>Keterlibatan pimpinan (2)</t>
  </si>
  <si>
    <t>Pengelolaan Akuntabilitas Kinerja (4)</t>
  </si>
  <si>
    <t xml:space="preserve">PENGUATAN PENGAWASAN (12) </t>
  </si>
  <si>
    <t>Gratifikasi (1,5)</t>
  </si>
  <si>
    <t>Penerapan SPIP (1,5)</t>
  </si>
  <si>
    <t>Penanganan Benturan Kepentingan (1,5)</t>
  </si>
  <si>
    <t>Pembangunan Zona Integritas (2,5)</t>
  </si>
  <si>
    <t>Aparat Pengawasan Intern Pemerintah (APIP) (1,5)</t>
  </si>
  <si>
    <t xml:space="preserve">PENINGKATAN KUALITAS PELAYANAN PUBLIK (6) </t>
  </si>
  <si>
    <t>Standar Pelayanan (1)</t>
  </si>
  <si>
    <t>Budaya Pelayanan Prima (1)</t>
  </si>
  <si>
    <t>Pemanfaatan Teknologi Informasi (1)</t>
  </si>
  <si>
    <t>Hasil evaluasi telah ditindaklanjuti dengan mengajukan perubahan organisasi</t>
  </si>
  <si>
    <t>Penataan (3)</t>
  </si>
  <si>
    <t>Evaluasi (3)</t>
  </si>
  <si>
    <t>Sistem Pengukuran Kinerja dapat diakses oleh seluruh unit</t>
  </si>
  <si>
    <t>Telah terdapat sosialisasi/internalisasi Road Map kepada anggota organisasi</t>
  </si>
  <si>
    <t>Telah dilakukan identifikasi, analisis, dan pemetaan terhadap peraturan perundang-undangan yang tidak harmonis/sinkron</t>
  </si>
  <si>
    <t>Adanya Sistem pengendalian penyusunan peraturan perundangan yang mensyaratkan adanya Rapat Koordinasi, Naskah Akademis/kajian/policy paper, dan Paraf Koordinasi</t>
  </si>
  <si>
    <t>Telah dilakukan evaluasi atas pelaksanaan sistem pengendalian penyusunan peraturan perundang-undangan</t>
  </si>
  <si>
    <t>Proses penerimaan pegawai transparan, objektif, akuntabel dan bebas KKN (2)</t>
  </si>
  <si>
    <t>Promosi jabatan dilakukan secara terbuka (6)</t>
  </si>
  <si>
    <r>
      <t>Pendaftaran dapat dilakukan dengan mudah, cepat dan pasti (</t>
    </r>
    <r>
      <rPr>
        <i/>
        <sz val="11"/>
        <color indexed="8"/>
        <rFont val="Calibri"/>
        <family val="2"/>
      </rPr>
      <t>online</t>
    </r>
    <r>
      <rPr>
        <sz val="11"/>
        <color theme="1"/>
        <rFont val="Calibri"/>
        <family val="2"/>
        <charset val="1"/>
        <scheme val="minor"/>
      </rPr>
      <t>)</t>
    </r>
  </si>
  <si>
    <r>
      <t xml:space="preserve">Adanya pemberian sanksi dan imbalan </t>
    </r>
    <r>
      <rPr>
        <sz val="11"/>
        <color indexed="8"/>
        <rFont val="Calibri"/>
        <family val="2"/>
      </rPr>
      <t>(</t>
    </r>
    <r>
      <rPr>
        <i/>
        <sz val="11"/>
        <color indexed="8"/>
        <rFont val="Calibri"/>
        <family val="2"/>
      </rPr>
      <t>reward</t>
    </r>
    <r>
      <rPr>
        <sz val="11"/>
        <color theme="1"/>
        <rFont val="Calibri"/>
        <family val="2"/>
        <charset val="1"/>
        <scheme val="minor"/>
      </rPr>
      <t>)</t>
    </r>
  </si>
  <si>
    <t>Whistle-Blowing System (1,5)</t>
  </si>
  <si>
    <t>Terdapat media komunikasi secara reguler untuk menyosialisasikan tentang reformasi birokrasi yang sedang dan akan dilakukan</t>
  </si>
  <si>
    <r>
      <t xml:space="preserve">Telah terdapat sistem </t>
    </r>
    <r>
      <rPr>
        <i/>
        <sz val="11"/>
        <color theme="1"/>
        <rFont val="Calibri"/>
        <family val="2"/>
        <scheme val="minor"/>
      </rPr>
      <t>punishment</t>
    </r>
    <r>
      <rPr>
        <sz val="11"/>
        <color theme="1"/>
        <rFont val="Calibri"/>
        <family val="2"/>
        <charset val="1"/>
        <scheme val="minor"/>
      </rPr>
      <t>(sanksi)/</t>
    </r>
    <r>
      <rPr>
        <i/>
        <sz val="11"/>
        <color theme="1"/>
        <rFont val="Calibri"/>
        <family val="2"/>
        <scheme val="minor"/>
      </rPr>
      <t xml:space="preserve">reward </t>
    </r>
    <r>
      <rPr>
        <sz val="11"/>
        <color theme="1"/>
        <rFont val="Calibri"/>
        <family val="2"/>
        <charset val="1"/>
        <scheme val="minor"/>
      </rPr>
      <t>bagi pelaksana layanan serta pemberian kompensasi kepada penerima layanan bila layanan tidak sesuai standar</t>
    </r>
  </si>
  <si>
    <t>Y</t>
  </si>
  <si>
    <t>T</t>
  </si>
  <si>
    <t>Penjelasan</t>
  </si>
  <si>
    <t>Pilihan Jawaban</t>
  </si>
  <si>
    <t>a. Telah membentuk Tim Reformasi Birokrasi sesuai kebutuhan organisasi
b. Telah membentuk Tim Reformasi Birokrasi namun belum sesuai kebutuhan organisasi
c. Belum membentuk Tim Reformasi Birokrasi</t>
  </si>
  <si>
    <t>A/B/C</t>
  </si>
  <si>
    <t>a. Seluruh tugas telah dilaksanakan oleh Tim Reformasi Birokrasi sesuai dengan rencana kerja
b. Sebagian besar tugas telah dilaksanakan oleh Tim Reformasi Birokrasi sesuai dengan rencana kerja
c. Sebagian kecil tugas telah dilaksanakan oleh Tim Reformasi Birokrasi sesuai dengan rencana kerja
d. Seluruh tugas belum dilaksanakan oleh Tim Reformasi Birokrasi sesuai dengan rencana kerja</t>
  </si>
  <si>
    <t>A/B/C/D</t>
  </si>
  <si>
    <t>Y/T</t>
  </si>
  <si>
    <t>a. Seluruh rencana kerja telah dimonitoring dan di evaluasi, dan hasil evaluasi telah ditindaklanjuti
b. Sebagian besar rencana kerja telah dimonitoring dan di evaluasi, dan hasil evaluasi telah ditindaklanjuti
c. Sebagian kecil rencana kerja telah dimonitoring dan di evaluasi, dan hasil evaluasi telah ditindaklanjuti
d. Seluruh rencana kerja belum dimonitoring dan di evaluasi</t>
  </si>
  <si>
    <t>Road Map telah disusun dan ditetapkan sebagai dokumen formal</t>
  </si>
  <si>
    <t>a. 4 area atau lebih 
b. 1-3 area
c.  tidak ada</t>
  </si>
  <si>
    <t xml:space="preserve">a. Quick win ada sesuai dengan ekspektasi dan dapat diselesaikan dalam waktu cepat  
b. Quick win ada tapi tidak sesuai dengan ekspektasi atau tidak dapat diselesaikan dalam waktu cepat
c. Belum ada quick win                                    </t>
  </si>
  <si>
    <t xml:space="preserve">a. Seluruh unit organisasi telah dilibatkan dalam penyusunan Road Map 
b. Sebagian besar unit organisasi telah dilibatkan dalam penyusunan Road Map 
c. Sebagian kecil unit organisasi telah dilibatkan dalam penyusunan Road Map 
d. Belum ada organisasi yang  dilibatkan dalam penyusunan Road Map </t>
  </si>
  <si>
    <t>a. Seluruh anggota organisasi telah mendapatkan sosialisasi dan internalisasi Road Map
b. Sebagian besar anggota organisasi telah mendapatkan sosialisasi dan internalisasi Road Map
c. Sebagian kecil anggota organisasi telah mendapatkan sosialisasi dan internalisasi Road Map
d. Seluruh anggota organisasi belum mendapatkan sosialisasi dan internalisasi Road Map</t>
  </si>
  <si>
    <t>a. Seluruh PMPRB telah direncanakan dan diorganisasikan dengan baik
b. Sebagian besar PMPRB telah direncanakan dan diorganisasikan dengan baik
c. Sebagian kecil PMPRB telah direncanakan dan diorganisasikan dengan baik
d. Seluruh PMPRB belum direncanakan dan diorganisasikan dengan baik</t>
  </si>
  <si>
    <t>a. Seluruh Tim Asessor PMPRB telah mendapatkan pelatihan
b. Sebagian besar Tim Asessor PMPRB telah mendapatkan pelatihan
c. Sebagian kecil Tim Asessor PMPRB telah mendapatkan pelatihan
d. Seluruh Tim Asessor PMPRB  belum mendapatkan pelatihan</t>
  </si>
  <si>
    <t>a. Terdapat penunjukan keikutsertaan pejabat struktural lapis kedua sebagai asesor PMPRB dan yang bersangkutan terlibat sepenuhnya sejak tahap awal hingga akhir proses PMPRB.
b. Terdapat penunjukan keikutsertaan pejabat struktural lapis kedua sebagai asesor PMPRB, tetapi partisipasinya tidak meliputi seluruh proses PMPRB.
c. Terdapat penetapan pejabat struktural lapis kedua sebagai asesor PMPRB, tetapi fungsi asesor dari unit tersebut dilakukan oleh pegawai lain 
d. Partisipasi pejabat struktural lapis kedua sebagai asesor PMPRB belum ada.</t>
  </si>
  <si>
    <t xml:space="preserve">a. Koordinator assessor telah melakukan reviu terhadap seluruh kertas kerja sebelum menyusun kertas kerja instansi
b. Koordinator assessor telah melakukan reviu terhadap sebagian kertas kerja sebelum menyusun kertas kerja instansi
c. Koordinator assessor belum melakukan reviu kertas kerja sebelum menyusun kertas kerja instansi </t>
  </si>
  <si>
    <t>a. Mayoritas koordinator assessor mencapai konsensus dan seluruh kriteria dibahas 
 b. Tidak seluruh koordinator  assessor mencapai konsensus dan/atau tidak seluruh kriteria dibahas; 
c. Belum ada konsensus yang dicapai oleh para koordinator assessor</t>
  </si>
  <si>
    <t>a. Terdapat Rencana Aksi dan Tindak Lanjut (RATL) yang telah dikomunikasikan dan dilaksanakan
 b. Terdapat Rencana Aksi dan Tindak Lanjut (RATL) namun belum dikomunikasikan dan dilaksanakan
c. Belum terdapat Rencana Aksi Tindak Lanjut (RATL)</t>
  </si>
  <si>
    <t>a. seluruh jajaran pimpinan tertinggi terlibat secara aktif dan berkelanjutan dalam pelaksanaan Reformasi Birokrasi
b. sebagian besar pimpinan tertinggi terlibat secara aktif dan berkelanjutan dalam pelaksanaan Reformasi Birokrasi
c. sebagian kecil pimpinan tertinggi terlibat secara aktif dan berkelanjutan dalam pelaksanaan Reformasi Birokrasi
d. Seluruh jajaran pimpinan tertinggi belum terlibat secara aktif dan berkelanjutan dalam pelaksanaan Reformasi Birokrasi</t>
  </si>
  <si>
    <t>a. Ada media komunikasi yang cakupannya menjangkau seluruh pegawai dan pemangku kepentingan terkait serta dilaksanakan secara berkala
b. Ada media komunikasi yang cakupannya menjangkau seluruh pegawai dan pemangku kepentingan terkait
c. Ada media komunikasi yang cakupannya menjangkau seluruh pegawai
d. Ada media komunikasi namun cakupannya terbatas pada pegawai tingkatan tertentu
e. Belum ada media komunikasi untuk mensosialisasikan pelaksanaan reformasi birokrasi</t>
  </si>
  <si>
    <t>A/B/C/D/E</t>
  </si>
  <si>
    <t>a. Sudah terdapat upaya pembentukan Agent of Change secara formal dan sesuai ukuran organisasi, dan sudah mengikuti pelatihan sebagai role model dalam perubahan
b. Sudah terdapat upaya pembentukan Agent of Change secara formal dan sesuai ukuran organisasi
c. Sudah terdapat upaya pembentukan Agent of Change namun secara formal belum dilakukan
d. Belum ada upaya untuk membentuk Agent of Change</t>
  </si>
  <si>
    <t>a. Revisi atas peraturan perundang-undangan yang tidak harmonis / tidak sinkron telah selesai dilakukan, atau tidak ditemukan adanya peraturan perundangan-undangan yang tidak harmonis
b. Upaya revisi atas peraturan perundang-undangan yang tidak harmonis / tidak sinkron telah dilakukan, namun belum selesai
c. Belum dilakukan upaya revisi atas peraturan perundang-undangan yang tidak harmonis / tidak sinkron</t>
  </si>
  <si>
    <t>a. Seluruh persyaratan lengkap dan diimplementasikan
b. Ada persyaratan tersebut namun baru sebagian diimplementasikan  
c. Ada persyaratan tersebut namun belum diimplementasikan 
d. Belum ada persyaratan tersebut</t>
  </si>
  <si>
    <t>a. Evaluasi atas pelaksanaan sistem pengendalian penyusunan peraturan perundang-undangan dilakukan secara berkala 
b. Evaluasi atas pelaksanaan sistem pengendalian penyusunan peraturan perundang-undangan dilakukan secara tidak berkala
c. Belum pernah dilakukan evaluasi atas pelaksanaan sistem pengendalian penyusunan peraturan perundang-undangan</t>
  </si>
  <si>
    <t>a. Telah dilakukan evaluasi untuk menilai ketepatan fungsi dan ketepatan ukuran organisasi kepada seluruh unit organisasi
b. Telah dilakukan evaluasi untuk menilai ketepatan fungsi dan ketepatan ukuran organisasi kepada sebagian unit organisasi
c. Belum dilakukan evaluasi untuk menilai ketepatan fungsi dan ketepatan ukuran organisasi kepada unit organsiasi</t>
  </si>
  <si>
    <t>a. Telah dilakukan evaluasi yang mengukur jenjang organisasi kepada seluruh unit organisasi
b. Telah dilakukan evaluasi yang mengukur jenjang organisasi kepada sebagian unit organisasi
c. Belum dilakukan evaluasi yang mengukur jenjang organisasi kepada unit organisasi</t>
  </si>
  <si>
    <t>a. Telah dilakukan evaluasi yang menganalisis kemungkinan duplikasi fungsi kepada seluruh unit kerja
b. Telah dilakukan evaluasi yang menganalisis kemungkinan duplikasi fungsi kepada sebagian unit kerja
c. Belum dilakukan evaluasi yang menganalisis kemungkinan duplikasi fungsi kepada unit kerja</t>
  </si>
  <si>
    <t>a. Telah dilakukan evaluasi yang menganalisis satuan organisasi yang berbeda tujuan namun ditempatkan dalam satu kelompok kepada seluruh unit kerja
b. Telah dilakukan evaluasi yang menganalisis satuan organisasi yang berbeda tujuan namun ditempatkan dalam satu kelompok kepada sebagian unit kerja
c. Belum dilakukan evaluasi yang menganalisis satuan organisasi yang berbeda tujuan namun ditempatkan dalam satu kelompok kepada unit kerja</t>
  </si>
  <si>
    <t>a. Telah dilakukan evaluasi yang menganalisis kemungkinan adanya pejabat yang melapor kepada lebih dari seorang atasan kepada seluruh unit kerja
b. Telah dilakukan evaluasi yang menganalisis kemungkinan adanya pejabat yang melapor kepada lebih dari seorang atasan kepada sebagian unit kerja
c. Belum  dilakukan evaluasi yang menganalisis kemungkinan adanya pejabat yang melapor kepada lebih dari seorang atasan kepada unit kerja</t>
  </si>
  <si>
    <t>a. Telah dilakukan evaluasi yang menganalisis kesesuaian struktur organisasi dengan kinerja yang akan dihasilkan kepada seluruh unit kerja
b. Telah dilakukan evaluasi yang menganalisis kesesuaian struktur organisasi dengan kinerja yang akan dihasilkan kepada sebagian unit kerja
c. Belum dilakukan evaluasi yang menganalisis kesesuaian struktur organisasi dengan kinerja yang akan dihasilkan kepada unit kerja</t>
  </si>
  <si>
    <t>a. Telah dilakukan evaluasi  atas kesesuaian struktur organisasi dengan mandat kepada seluruh unit kerja
b. Telah dilakukan evaluasi  atas kesesuaian struktur organisasi dengan mandat kepada sebagian unit kerja
c. Belum dilakukan evaluasi atas kesesuaian struktur organisasi dengan mandat kepada unit kerja</t>
  </si>
  <si>
    <t>Ya, apabila telah dilakukan evaluasi yang menganalisis kemungkinan tumpang tindih fungsi dengan instansi lain</t>
  </si>
  <si>
    <t>Ya, apabila telah dilakukan evaluasi yang menganalisis kemampuan struktur organisasi untuk adaptif terhadap perubahan lingkungan strategis</t>
  </si>
  <si>
    <t>a. Seluruh hasil evaluasi telah ditindaklanjuti dengan mengajukan perubahan organisasi
b. Sebagian besar hasil evaluasi telah ditindaklanjuti dengan mengajukan perubahan organisasi
c. Sebagian kecil hasil evaluasi telah ditindaklanjuti dengan mengajukan perubahan organisasi
d. Seluruh hasil evaluasi belum  ditindaklanjuti dengan mengajukan perubahan organisasi</t>
  </si>
  <si>
    <t>a. Seluruh unit organisasi telah memiliki peta proses bisnis yang sesuai dengan tugas dan fungsi
b. Sebagian besar unit organisasi telah memiliki peta proses bisnis yang sesuai dengan tugas dan fungsi
c. Sebagian kecil unit organisasi telah memiliki peta proses bisnis yang sesuai dengan tugas dan fungsi
d. Seluruh unit organisasi belum memiliki peta proses bisnis yang sesuai dengan tugas dan fungsi</t>
  </si>
  <si>
    <t>a. Seluruh peta proses bisnis telah dijabarkan dalam SOP
b. Sebagian besar peta proses bisnis telah dijabarkan dalam SOP 
c. Sebagian kecil peta proses bisnis telah dijabarkan dalam SOP 
d. Seluruh peta proses bisnis belum dijabarkan dalam SOP</t>
  </si>
  <si>
    <t xml:space="preserve">a. Seluruh unit organisasi telah menerapkan Prosedur operasional tetap (SOP) 
b. Sebagian besar unit organisasi telah menerapkan Prosedur operasional tetap (SOP) 
c. Sebagian kecil unit organisasi telah menerapkan Prosedur operasional tetap (SOP) 
d. Seluruh unit organisasi belum menerapkan Prosedur operasional tetap (SOP) </t>
  </si>
  <si>
    <t>a. Terdapat evaluasi terhadap efisiensi dan efektivitas peta proses bisnis dan SOP secara berkala dan seluruh hasilnya telah ditindaklanjuti
b. Terdapat evaluasi terhadap efisiensi dan efektivitas peta proses bisnis dan SOP secara berkala namun belum seluruh hasilnya ditindaklanjuti
c. Terdapat evaluasi namun belum menganalisis efisiensi dan efektivitas peta proses bisnis dan SOP
d. Belum ada evaluasi terhadap efisiensi dan efektifitas peta proses bisnis dan prosedur operasional</t>
  </si>
  <si>
    <t>Ya, apabila sudah memiliki rencana pengembangan e-government di lingkungan instansi</t>
  </si>
  <si>
    <t>a. Sudah dilakukan implementasi pengembangan e-government secara terintegrasi 
b.  Sudah dilakukan implementasi pengembangan e-government namun belum terintegrasi 
c. Sudah dilakukan pengembangan e-government namun belum dilakukan implementasi
d.Belum ada pengembangan dan implementasi e-government</t>
  </si>
  <si>
    <t>a. Sudah dilakukan implementasi pengembangan e-government secara terintegrasi 
b. Sudah dilakukan implementasi pengembangan e-government namun belum terintegrasi 
c. Sudah dilakukan pengembangan e-government namun belum dilakukan implementasi
d. Belum ada pengembangan dan implemetasi e-government</t>
  </si>
  <si>
    <t>Ya, apabila telah ada kebijakan pimpinan tentang keterbukaan informasi publik</t>
  </si>
  <si>
    <t>a. Seluruh informasi publik telah dapat diakses 
b. Sebagian besar informasi publik telah dapat diakses
c. Sebagian kecil informasi publik telah dapat diakses
d. Seluruh informasi publik belum dapat diakses</t>
  </si>
  <si>
    <t>a. Monitoring dan evaluasi pelaksanaan kebijakan keterbukaan informasi publik dilakukan secara berkala
b. Monitoring dan evaluasi pelaksanaan kebijakan keterbukaan informasi publik dilakukan  tidak berkala
c. Belum ada monitoring dan evaluasi pelaksanaan kebijakan keterbukaan informasi publik</t>
  </si>
  <si>
    <t xml:space="preserve">a. Analisis jabatan dan analisis beban kerja telah dilakukan kepada seluruh jabatan
b. Analisis jabatan dan analisis beban kerja telah dilakukan kepada sebagian besar jabatan
c.  Analisis jabatan dan analisis beban kerja telah dilakukan kepada sebagian kecil jabatan
d. Analisis jabatan dan analisis beban kerja belum dilakukan </t>
  </si>
  <si>
    <t>a. Perhitungan kebutuhan pegawai telah dilakukan kepada seluruh unit organisasi
b. Perhitungan kebutuhan pegawai telah dilakukan kepada sebagian besar unit organisasi 
c. Perhitungan kebutuhan pegawai telah dilakukan kepada sebagian kecil  unit organisasi
d. Perhitungan kebutuhan pegawai belum dilakukan</t>
  </si>
  <si>
    <t>ya, apabila terdapat dokumen rencana redistribusi pegawai</t>
  </si>
  <si>
    <t>ya, apabila terdapat dokumen tentang proyeksi kebutuhan 5 tahun</t>
  </si>
  <si>
    <t>a. Perhitungan formasi jabatan yang menunjang kinerja utama instansi telah dihitung dan diformalkan pada seluruh unit organisasi
b. Perhitungan formasi jabatan yang menunjang kinerja utama instansi telah dihitung dan diformalkan pada sebagian besar unit organisasi
c. Perhitungan formasi jabatan yang menunjang kinerja utama instansi telah dihitung dan diformalkan pada sebagian kecil unit organisasi
d. Perhitungan formasi jabatan yang menunjang kinerja utama instansi telah dihitung dan diformalkan belum dilakukan</t>
  </si>
  <si>
    <t>a. Pengumuman penerimaan disebarluaskan melalui berbagai media (misal: website, jejaring sosial, dsb)
b. Pengumuman penerimaan diinformasikan melalui media secara terbatas (misal: papan pengumuman di kantor)
c. Pengumuman penerimaan belum disebarluaskan</t>
  </si>
  <si>
    <t>Ya, apabila pendaftaran dapat dilakukan secara online dan dapat segera diperoleh informasi mengenai kepastian status pendaftaran.</t>
  </si>
  <si>
    <t>Ya, apabila terdapat kejelasan persyaratan administrasi dan kompetensi. Persyaratan memberikan kesempatan luas kepada masyarakat.</t>
  </si>
  <si>
    <t>Ya, apabila proses seleksi jelas kriteria dan prosesnya, tidak terjadi KKN, dan dapat dipertanggungjawabkan.</t>
  </si>
  <si>
    <t>Ya, apabila Pengumuman hasil seleksi dapat diakses oleh publik dengan mudah</t>
  </si>
  <si>
    <t>Ya, apabila terdapat kebijakan tentang tentang kompetensi jabatan</t>
  </si>
  <si>
    <t>a. Telah dilakukan asessment kepada seluruh pegawai
b. Telah dilakukan asessment kepada sebagian besar pegawai
c. Telah dilakukan asessment kepada sebagian kecil pegawai 
d. Belum dilakukan assessment pegawai</t>
  </si>
  <si>
    <t xml:space="preserve">a. Telah diidentifikasi kebutuhan pengembangan kompetensi kepada seluruh pegawai 
b. Telah diidentifikasi kebutuhan pengembangan kompetensi kepada sebagian besar pegawai
c. Telah diidentifikasi kebutuhan pengembangan kompetensi kepada sebagian kecil pegawai 
d. Belum dilakukan identifikasi kebutuhan  pengembangan kompetensi pegawai </t>
  </si>
  <si>
    <t>a. Telah disusun rencana pengembangan kompetensi seluruh pegawai dengan dukungan anggaran yang mencukupi 
b.Telah disusun rencana pengembangan kompetensi sebagian besar pegawai dengan dukungan anggaran yang mencukupi 
c. Telah disusun rencana pengembangan kompetensi sebagian kecil pegawai dengan dukungan anggaran yang mencukupi  
d. Belum ada rencana pengembangan kompetensi pegawai</t>
  </si>
  <si>
    <t>a. Telah dilakukan pengembangan berbasis kompetensi kepada seluruh pegawai sesuai dengan rencana  dan kebutuhan pengembangan kompetensi 
b. Telah dilakukan pengembangan berbasis kompetensi kepada sebagian besar pegawai sesuai dengan rencana  dan kebutuhan pengembangan kompetensi 
c. Telah dilakukan pengembangan berbasis kompetensi kepada sebagian kecil pegawai sesuai dengan rencana  dan kebutuhan pengembangan kompetensi  
d. Belum ada pengembangan pegawai berbasis kompetensi</t>
  </si>
  <si>
    <t>a. Telah dilakukan monitoring dan evaluasi pengembangan pegawai berbasis kompetensi secara berkala
b. Telah dilakukan monitoring dan evaluasi pengembangan pegawai berbasis kompetensi secara tidak berkala
c. Belum ada monitoring dan evaluasi pengembangan pegawai berbasis kompetensi</t>
  </si>
  <si>
    <t>ya, apabila terdapat kebijakan tentang promosi terbuka dan telah ditetapkan</t>
  </si>
  <si>
    <t>a. Pengisian jabatan pimpinan tinggi (utama, madya dan pratama) telah dilakukan melalui promosi terbuka secara nasional
b. Pengisian jabatan pimpinan tinggi (utama, madya dan pratama) telah dilakukan melalui promosi terbuka secara terbatas
c. Promosi terbuka jabatan pimpinan tinggi terbatas pada posisi jabatan pimpinan tinggi pratama 
d. Belum ada promosi terbuka jabatan pimpinan tinggi</t>
  </si>
  <si>
    <t>Ya, apabila pelaksanaan promosi dilakukan dengan cara kompetitif dan penilaian dilakukan secara obyektif</t>
  </si>
  <si>
    <t>Ya, apabila telah ditetapkan susunan panitia seleksi yang berasal dari pihak-pihak independen</t>
  </si>
  <si>
    <t>Ya, apabila tahapan diumumkan secara terbuka melalui media IT seperti website panitia seleksi dsb</t>
  </si>
  <si>
    <t xml:space="preserve"> </t>
  </si>
  <si>
    <t xml:space="preserve">a. Penerapan penetapan kinerja individu telah dilakukan terhadap seluruh pegawai
b. Penerapan penetapan kinerja individu telah dilakukan terhadap sebagian besar pegawai
c. Penerapan penetapan kinerja individu telah dilakukan terhadap sebagian kecil pegawai
d. Belum ada penerapan penetapan kinerja individu yang telah dilakukan </t>
  </si>
  <si>
    <t>a. Seluruh pegawai telah melakukan penilaian kinerja individu yang terkait dengan kinerja organisasi
b. Sebagian besar pegawai telah melakukan penilaian kinerja individu yang terkait dengan kinerja organisasi
c. Sebagian kecil pegawai telah melakukan penilaian kinerja individu yang terkait dengan kinerja organisasi 
d. Belum ada pegawai yang melakukan penilaian kinerja individu yang terkait dengan kinerja organisasi</t>
  </si>
  <si>
    <t>a. Seluruh pegawai telah memiliki ukuran kinerja individu yang sesuai dengan indikator kinerja individu diatasnya
b. Sebagian besar pegawai telah memiliki ukuran kinerja individu yang sesuai dengan indikator kinerja individu diatasnya
c. Sebagian kecil pegawai telah memiliki ukuran kinerja individu yang sesuai dengan indikator kinerja individu diatasnya
d.Seluruh pegawai belum memiliki ukuran kinerja individu yang sesuai dengan indikator kinerja individu diatasnya</t>
  </si>
  <si>
    <t xml:space="preserve">a. Pengukuran kinerja individu dilakukan secara bulanan
b. Pengukuran kinerja individu dilakukan secara triwulanan
c. Pengukuran kinerja individu dilakukan secara semesteran
d. Pengukuran kinerja individu dilakukan secara tahunan
e. Pengukuran kinerja individu belum dilakukan
</t>
  </si>
  <si>
    <t>a. telah dilakukan monev atas pencapaian kinerja individu secara berkala
b.  telah dilakukan monev atas pencapaian kinerja individu secara tidak berkala
c. Belum ada monev pencapaian kinerja individu</t>
  </si>
  <si>
    <t>a. Hasil penilaian kinerja individu telah dijadikan dasar untuk pengembangan karir individu terhadap seluruh pegawai
b. Hasil penilaian kinerja individu telah dijadikan dasar untuk pengembangan karir individu terhadap sebagian besar pegawai
c. Hasil penilaian kinerja individu telah dijadikan dasar untuk pengembangan karir individu terhadap sebagian kecil pegawai 
d. Hasil penilaian kinerja individu belum dijadikan dasar untuk pengembangan karir individu terhadap seluruh pegawai</t>
  </si>
  <si>
    <t>a. Capaian kinerja individu telah dijadikan dasar untuk pemberian tunjangan kinerja kepada seluruh pegawai
b. Capaian kinerja individu telah dijadikan dasar untuk pemberian tunjangan kinerja kepada sebagian besar pegawai
c. Capaian kinerja individu telah dijadikan dasar untuk pemberian tunjangan kinerja kepada sebagian kecil pegawai 
d. Capaian kinerja individu belum dijadikan dasar untuk pemberian tunjangan kinerja kepada seluruh pegawai</t>
  </si>
  <si>
    <t>ya, apabila terdapat kebijakan tentang disiplin/kode etik/kode perilaku</t>
  </si>
  <si>
    <t>a. Aturan disiplin/kode etik/kode perilaku instansi telah diimplementasikan kepada seluruh unit organisasi
b. Aturan disiplin/kode etik/kode perilaku instansi telah diimplementasikan kepada sebagian besar unit organisasi
c. Aturan disiplin/kode etik/kode perilaku instansi telah diimplementasikan kepada sebagian kecil unit organisasi
d. Aturan disiplin/kode etik/kode perilaku instansi belum diimplementasikan kepada seluruh unit organisasi</t>
  </si>
  <si>
    <t xml:space="preserve">a. Adanya monev atas pelaksanaan aturan disiplin/kode etik/kode perilaku instansi secara berkala
b. Adanya monev atas pelaksanaan aturan disiplin/kode etik/kode perilaku instansi tidak berkala
c. Belum ada monev atas pelaksanaan aturan disiplin/kode etik/kode perilaku instansi </t>
  </si>
  <si>
    <t>a. Adanya pemberian sanksi dan imbalan (reward) kepada seluruh unit organisasi
b. Adanya pemberian sanksi dan imbalan (reward) kepada sebagian besar unit organisasi
c. Adanya pemberian sanksi dan imbalan (reward) kepada sebagian kecil unit organisasi
d. Belum ada pemberian sanksi dan imbalan (reward) kepada unit organisasi</t>
  </si>
  <si>
    <t>Ya, apabila terdapat dokumen tentang penyusunan Faktor Jabatan</t>
  </si>
  <si>
    <t>a. Seluruh unit organisasi telah menetapkan peta jabatan
b. Sebagian besar unit organisasi telah menetapkan peta jabatan
c. Sebagian kecil unit organisasi telah menetapkan peta jabatan
d. Seluruh unit organisasi belum menetapkan peta jabatan</t>
  </si>
  <si>
    <t>a. Seluruh unit organisasi telah menetapkan kelas  jabatan
b. Sebagian besar unit organisasi telah menetapkan kelas jabatan
c. Sebagian kecil unit organisasi telah menetapkan kelas jabatan
d. Seluruh unit organisasi belum menetapkan kelas  jabatan</t>
  </si>
  <si>
    <t>Ya, apabila terdapat sistem informasi yang dibangun sesuai dengan kebutuhan</t>
  </si>
  <si>
    <t>Ya, apabila pegawai dapat mengakses sistem informasi kepegawaian</t>
  </si>
  <si>
    <t>a. Seluruh unit organisasi  terus memutakhirkan Sistem Informasi Kepegawaian
b. Sebagian besar unit organisasi  terus memutakhirkan Sistrm Informasi Kepegawaian
c. Sebagian kecil unit organisasi  terus memutakhirkan Sistem Informasi Kepegawaian
d. Seluruh unit organsiasi belum memutakhirkan Sistem Informasi Kepegawaian</t>
  </si>
  <si>
    <t>Ya, apabila sistem informasi kepegawaian digunakan sebagai pendukung pengambilan kebijakan manajemen SDM</t>
  </si>
  <si>
    <t>a. Seluruh pimpinan terlibat secara langsung pada saat penyusunan Renstra
b. Sebagian besar pimpinan terlibat secara langsung pada saat penyusunan Renstra
c. Sebagian kecil pimpinan terlibat secara langsung pada saat penyusunan Renstra
d. Seluruh pimpinan belum terlibat secara langsung pada saat penyusunan Renstra</t>
  </si>
  <si>
    <t>a. Seluruh pimpinan terlibat secara langsung pada saat penyusunan Penetapan Kinerja
b. Sebagian besar pimpinan terlibat secara langsung pada saat penyusunan Penetapan Kinerja
c. Sebagian kecil pimpinan terlibat secara langsung pada saat penyusunan Penetapan Kinerja
d. Seluruh pimpinan belum terlibat secara langsung pada saat penyusunan Penetapan Kinerja</t>
  </si>
  <si>
    <t>a. Seluruh pimpinan memantau pencapaian kinerja secara berkala
b. Sebagian besar pimpinan memantau pencapaian kinerja secara berkala
c. Sebagian kecil pimpinan memantau pencapaian kinerja secara berkala
d. Seluruh pimpinan belum memantau pencapaian kinerja secara berkala</t>
  </si>
  <si>
    <t>a. Seluruh unit organisasi berupaya meningkatkan kapasitas SDM yang menangani akuntabilitas kinerja
b. Sebagian besar unit organisasi berupaya meningkatkan kapasitas SDM yang menangani akuntabilitas kinerja
c. Sebagian kecil unit organisasi berupaya meningkatkan kapasitas SDM yang menangani akuntabilitas kinerja
d. Seluruh unit organisasi belum berupaya meningkatkan kapasitas SDM yang menangani akuntabilitas kinerja</t>
  </si>
  <si>
    <t xml:space="preserve">Ya, apabila terdapat dokumen pedoman akuntabilitas kinerja </t>
  </si>
  <si>
    <t>a. Sistem Pengukuran Kinerja berbasis elektronik sudah terimplementasi dan terintegrasi  
b. Sistem Pengukuran Kinerja berbasis elektronik sudah terimplementasi tapi belum terintegrasi
c. Sistem Pengukuran Kinerja berbasis elektronik dalam pengembangan tp belum implementasi
d. Belum ada Sistem Pengukuran Kinerja berbasis elektronik</t>
  </si>
  <si>
    <t>a. Sistem Pengukuran Kinerja dapat diakses oleh seluruh unit organisasi
b. Sistem Pengukuran Kinerja dapat diakses oleh sebagian besar organisasi
c. Sistem Pengukuran Kinerja dapat diakses oleh sebagian kecil organisasi
d. Sistem pengukuran kinerja belum dapat diakses oleh unit organisasi</t>
  </si>
  <si>
    <t xml:space="preserve">a. Pemutakhiran data kinerja dilakukan secara bulanan
b. Pemutakhiran data kinerja dilakukan secara triwulanan
c. Pemutakhiran data kinerja dilakukan secara semesteran
d. Pemutakhiran data kinerja dilakukan secara tahunan
e. Pemutakhiran data kinerja belum dilakukan
</t>
  </si>
  <si>
    <t>Ya, apabila telah ditetapkan kebijakan tentang penanganan gratifikasi</t>
  </si>
  <si>
    <t xml:space="preserve">a. Public campaign telah dilakukan secara berkala
b. Public campaign dilakukan tidak secara berkala
c. Belum dilakukan public campaign </t>
  </si>
  <si>
    <t>Ya, apabila UPG melaporkan secara berkala tentang praktik gratifikasi</t>
  </si>
  <si>
    <t>Ya, apabila terdapat evaluasi atas kebijakan penanganan gratifikasi</t>
  </si>
  <si>
    <t xml:space="preserve">Ya, apabila terdapat laporan tindak lanjut </t>
  </si>
  <si>
    <t>Ya, apabila ada peraturan pimpinan organisasi tentang SPIP</t>
  </si>
  <si>
    <t>a. Seluruh organisasi telah membangun lingkungan pengendalian
b. Sebagian organisasi telah membangun lingkungan pengendalian
c. Seluruh organisasi belum membangunan lingkungan pengendalian</t>
  </si>
  <si>
    <t xml:space="preserve">a. Seluruh organisasi telah melaksanakan penilaian risiko 
b. Sebagian besar organisasi telah melaksanakan penilaian risiko 
c. Sebagian kecil organisasi telah melaksanakan penilaian risiko 
d. Seluruh organisasi belum melaksanakan penilaian risiko </t>
  </si>
  <si>
    <t>a. Seluruh organisasi telah melakukan kegiatan pengendalian untuk meminimalisir risiko yang telah diidentifikasi
b. Sebagian besar organisasi telah melakukan kegiatan pengendalian untuk meminimalisir risiko yang telah diidentifikasi
c. Sebagian kecil organisasi telah melakukan kegiatan pengendalian untuk meminimalisir risiko yang telah diidentifikasi
d. Seluruh organisasi belum melakukan kegiatan pengendalian untuk meminimalisir risiko yang telah diidentifikasi</t>
  </si>
  <si>
    <t xml:space="preserve">a. SPI telah diinformasikan dan dikomunikasikan kepada seluruh pihak terkait
b. SPI telah diinformasikan dan dikomunikasikan kepada sebagian besar pihak terkait 
c. SPI telah diinformasikan dan dikomunikasikan kepada sebagian kecil pihak terkait
d. Belum ada pihak terkait yang mendapatkan informasi dan komunikasi mengenai SPI
</t>
  </si>
  <si>
    <t xml:space="preserve">a. Sistem pengendalian intern dimonitoring dan evaluasi secara berkala 
b. Sistem pengendalian intern dimonitoring dan evaluasi tidak secara berkala
c. Belum ada monitoring dan evaluasi terhadap  sistem pengendalian intern </t>
  </si>
  <si>
    <t>Ya, apabila telah ditetapkan kebijakan tentang penanganan pengaduan</t>
  </si>
  <si>
    <t>a. Seluruh unit organisasi mengimplementasikan penanganan pengaduan masyarakat
b. Sebagian besar unit organisasi mengimplementasikan penanganan pengaduan masyarakat
c. Sebagian kecil unit organisasi mengimplementasikan penanganan pengaduan masyrakat
d. Seluruh unit organisasi belum mengimplementasikan penanganan pengaduan masyarakat</t>
  </si>
  <si>
    <t>a. Seluruh hasil penanganan pengaduan masyarakat ditindaklanjuti
b. Sebagian besar Hasil penanganan pengaduan masyarakat ditindaklanjuti
c. Sebagian kecil Hasil penanganan pengaduan masyarakat ditindaklanjuti
d. Seluruh hasil penanganan pengaduan masyarakat belum ditindaklanjuti</t>
  </si>
  <si>
    <t>a. Penanganan pengaduan masyarakat dimonitoring dan evaluasi secara berkala 
b. Penanganan pengaduan masyarakat dimonitoring dan evaluasi tidak secara berkala
c. Penanganan pengaduan masyarakat belum di monitoring dan evaluasi</t>
  </si>
  <si>
    <t>Ya, apabila terdapat laporan hasil evaluasi atas tindak lanjut penanganan pengaduan masyarakat</t>
  </si>
  <si>
    <t>Ya, apabila terdapat kebijakan tentang Whistle Blowing System</t>
  </si>
  <si>
    <t>a. Whistle blowing system disosialisasikan ke seluruh organisasi
b. Whistle blowing system disosialisasikan ke sebagian besar organisasi
c. Whistle blowing system disosialisasikan ke sebagian kecil organisasi 
d. Whistle blowing system belum disosialisasikan ke seluruh organisasi</t>
  </si>
  <si>
    <t>Ya, apabila kebijakan whistle blowing system telah diimplementasikan</t>
  </si>
  <si>
    <t xml:space="preserve">a. Whistle Blowing System dimonitoring dan evaluasi secara berkala
b. Whistle Blowing System dimonitoring dan evaluasi tidak secara berkala
c. Belum ada monitoring dan evaluasi Whistle Blowing System </t>
  </si>
  <si>
    <t>a. Seluruh Hasil evaluasi atas Whistle Blowing System telah ditindaklanjuti
b. Sebagian besar Hasil evaluasi atas Whistle Blowing System telah ditindaklanjuti
c. Sebagian kecil Hasil evaluasi atas Whistle Blowing System telah ditindaklanjuti
d.  Seluruh Hasil evaluasi atas Whistle Blowing System belum ditindaklanjuti</t>
  </si>
  <si>
    <t>Ya, apabila terdapat peraturan/kebijakan Penanganan Benturan Kepentingan</t>
  </si>
  <si>
    <t>a. Penanganan Benturan Kepentingan disosialiasikan ke seluruh unit organisasi 
b.  Penanganan Benturan Kepentingan disosialiasikan ke sebagian besar unit organisasi
c.  Penanganan Benturan Kepentingan disosialiasikan ke sebagian kecil unit organisasi
d.  Penanganan Benturan Kepentingan belum disosialiasikan ke seluruh unit organisasi</t>
  </si>
  <si>
    <t>Ya, apabila Penanganan Benturan Kepentingan telah diimplementasikan</t>
  </si>
  <si>
    <t>a. Penanganan Benturan Kepentingan dimonitoring dan evaluasi secara berkala
b. Penanganan Benturan Kepentingan dimonitoring dan evaluasi tidak secara berkala
c. Penanganan Benturan Kepentingan belum di monitoring dan evaluasi</t>
  </si>
  <si>
    <t>Ya, apabila terdapat Dokumen Pencanangan Zona Integritas ditandatangani sesuai ketentuan</t>
  </si>
  <si>
    <t>Ya, apabila ada Surat Keputusan Tentang unit yang ditetapkan</t>
  </si>
  <si>
    <t>a. Pembangunan zona integritas dilakukan secara intensif
b. Pembangunan zona integritas dilakikan tidak secara intensif
c. Belum ada pembangunan zona integritas</t>
  </si>
  <si>
    <t>a.Zona integritas yang telah ditentukan dimonitoring dan evaluasi secara berkala
b. Zona integritas yang telah ditentukan dimonitoring dan evaluasi tidak secara berkala
c. Zona integritas yang telah ditentukan belum di monitoring dan evaluasi</t>
  </si>
  <si>
    <t>a. Telah terdapat unit kerja yang berpredikat menuju WBBM
b. Telah terdapat unit kerja yang berpredikat menuju WBK
c. Belum terdapat unit kerja yang berpredikat menuju WBK</t>
  </si>
  <si>
    <t xml:space="preserve">a. Seluruh rekomendasi yang memerlukan komitmen pimpinan telah ditindaklanjuti dalam 2 tahun terakhir
b. Sebagian rekomendasi yang memerlukan komitmen pimpinan telah di tindaklanjuti dalam 2 tahun terakhir 
c. Sebagian kecil rekomendasi yang memerlukan komitmen pimpinan telah di tindaklanjuti dalam 2 tahun terakhir 
d. Seluruh rekomendasi yang memerlukan komitmen pimpinan belum ditindaklanjuti dalam 2 tahun terakhir
</t>
  </si>
  <si>
    <t>a. Seluruh fungsi pengawasan internal tertangani oleh SDM yang kompeten baik secara kuantitas maupun kualitas
b. Sebagian besar fungsi pengawasan internal tertangani oleh SDM yang kompeten baik secara kuantitas maupun kualitas
c. Sebagian kecil fungsi pengawasan internal tertangani oleh SDM yang kompeten baik secara kuantitas maupun kualitas
d. Seluruh fungsi pengawasan internal belum tertangani oleh SDM yang kompeten baik secara kuantitas maupun kualitas</t>
  </si>
  <si>
    <t>a. Seluruh kebutuhan didukung oleh anggaran
b. Sebagian besar kebutuhan didukung oleh anggaran
c. Sebagian kecil kebutuhan didukung oleh anggaran
d. Seluruh kebutuhan belum didukung oleh anggaran</t>
  </si>
  <si>
    <t>a. Seluruh fungsi pengawasan internal berfokus pada client dan audit berbasis risiko
b. Sebagian besar fungsi pengawasan internal berfokus pada client dan audit berbasis risiko
c. Sebagian kecil fungsi pengawasan internal berfokus pada client dan audit berbasis risiko
d.  Seluruh fungsi pengawasan internal belum berfokus pada client dan audit berbasis risiko</t>
  </si>
  <si>
    <t>Ya, apabila telah terdapat kebijakan standar pelayanan yang mencakup kejelasan biaya, waktu, persyaratan perijinan</t>
  </si>
  <si>
    <t xml:space="preserve">a. Standar pelayanan telah dimaklumatkan pada seluruh jenis pelayanan
b. Standar pelayanan telah dimaklumatkan pada sebagian besar jenis pelayanan
c. Standar pelayanan telah dimaklumatkan pada sebagian kecil  jenis pelayanan
d. Standar pelayanan belum dimaklumatkan pada seluruh jenis pelayanan
</t>
  </si>
  <si>
    <t xml:space="preserve">a. Terdapat SOP bagi pelaksanaan standar pelayanan pada seluruh jenis pelayanan 
b. Terdapat SOP bagi pelaksanaan standar pelayanan pada sebagian besar  jenis pelayanan 
c. Terdapat SOP bagi pelaksanaan standar pelayanan pada sebagian kecil  jenis pelayanan 
d. Belum terdapat SOP bagi pelaksanaan standar pelayanan </t>
  </si>
  <si>
    <t>a. Dilakukan reviu dan perbaikan atas standar pelayanan secara berkala dan dilakukan dengan melibatkan stakeholders
b.Dilakukan reviu dan perbaikan atas standar pelayanan secara tidak berkala dan/atau tidak dengan melibatkan stakeholders
c. Belum dilakukan reviu dan perbaikan atas standar pelayanan</t>
  </si>
  <si>
    <t>a. Dilakukan reviu dan perbaikan SOP secara berkala
b. Dilakukan reviu dan SOP secara tidak berkala
c. Belum ada reviu dan perbaikan SOP</t>
  </si>
  <si>
    <t xml:space="preserve">a. Seluruh sosilisasi/pelatihan telah dilakukan dalam upaya penerapan budaya pelayanan prima
b. Sebagian besar sosialisasi/pelatihan telah dilakukan dalam upaya penerapan budaya pelayanan prima
c. Sebagian kecil sosialisasi/pelatihan telah dilakukan dalam upaya penerapan budaya pelayanan prima
d. Seluruh sosilisasi/pelatihan belum dilakukan dalam upaya penerapan budaya pelayanan prima
</t>
  </si>
  <si>
    <t>a. Informasi pelayanan dapat diakses melalui berbagai media (misal: papan pengumuman, website, media sosial, media cetak, media televisi, radio dsb)
b. Informasi pelayanan dapat diakses melalui beberapa media (misal: papan pengumuman, selebaran, dsb)
c. Informasi pelayanan sulit diakses melalui berbagai media</t>
  </si>
  <si>
    <t xml:space="preserve">a. Telah terdapat sistem sanksi/reward bagi pelaksana layanan serta pemberian kompensasi kepada penerima layanan bila layanan tidak sesuai standar dan sudah diimplementasikan 
b. Telah terdapat sistem sanksi/reward bagi pelaksana layanan serta pemberian kompensasi kepada penerima layanan bila layanan tidak sesuai standar ada namun belum diimplementasikan 
c. Belum terdapat sistem sanksi/reward bagi pelaksana layanan serta pemberian kompensasi kepada penerima layanan bila layanan tidak sesuai standar </t>
  </si>
  <si>
    <t xml:space="preserve">a. Apabila seluruh pelayanan sudah dilakukan secara terpadu
b. Apabila sebagian besar pelayanan sudah dilakukan secara terpadu
c. Apabila sebagian kecil pelayanan sudah dilakukan secara terpadu
d. Apabila tidak ada pelayanan yang dilakukan secara terpadu
</t>
  </si>
  <si>
    <t>Ya, apabila terdapat bukti inovasi pelayanan yang diciptakan dan bermanfaat bagi penerima pelayanan</t>
  </si>
  <si>
    <t>Ya, apabila telah ditetapkan media pengaduan pelayanan secara jelas dan terbuka</t>
  </si>
  <si>
    <t>a. Terdapat SOP pengaduan pelayanan secara komprehensif
b. Terdapat SOP pengaduan pelayanan namun belum seluruhnya
c. Belum ada SOP pengaduan pelayanan</t>
  </si>
  <si>
    <t>ya, apabila telah ditetapkan unit pengelola pengaduan</t>
  </si>
  <si>
    <t>a. Telah dilakukan tindak lanjut atas seluruh pengaduan pelayanan untuk perbaikan kualitas pelayanan
b. Telah dilakukan tindak lanjut atas  sebagian besar pengaduan pelayanan untuk perbaikan kualitas pelayanan
c. Telah dilakukan tindak lanjut atas sebagian kecil pengaduan pelayanan unutk perbaikan kualitas pelayanan 
d. Belum dilakukan tindak lanjut atas seluruh pengaduan pelayanan untuk perbaikan kualitas pelayanan</t>
  </si>
  <si>
    <t>a. Evaluasi atas penanganan keluhan / masukan dilakukan secara berkala
b. Evaluasi  atas penanganan keluhan / masukan dilakukan  tidak berkala
c. Belum ada evaluasi penanganan keluhan / masukan</t>
  </si>
  <si>
    <t>a. Survey kepuasan masyarakat terhadap pelayanan dilakukan secara berkala
b. Survey kepuasan masyarakat terhadap pelayanan tidak berkala
c. Belum ada survey kepuasan masyarakat terhadap pelayanan</t>
  </si>
  <si>
    <t>Ya, apabila tersedia media untuk mengakses data hasil survey dengan mudah</t>
  </si>
  <si>
    <t>a. Dilakukan tindak lanjut atas seluruh hasil survey kepuasan masyarakat
b. Dilakukan tindak lanjut atas sebagian besar hasil survey kepuasan masyarakat
c. Dilakukan tindak lanjut atas sebagian kecil hasil survey kepuasan masyarakat
d. Belum dilakukan tindak lanjut atas hasil survey kepuasan masyarakat</t>
  </si>
  <si>
    <t>Ya, apabila ada rencana penerapan teknologi informasi dalam pemberian pelayanan</t>
  </si>
  <si>
    <t>a. Seluruh pelayanan telah menerapkan teknologi informasi dalam memberikan pelayanan
b. Sebagian besar pelayanan telah menerapkan teknologi informasi dalam memberikan pelayanan
c. Sebagian kecil pelayanan telah menerapkan teknologi informasi dalam memberikan pelayanan
d. Seluruh pelayanan belum menerapkan teknologi informasi dalam memberikan pelayanan</t>
  </si>
  <si>
    <t xml:space="preserve">a. Perbaikan dilakukan secara terus-menerus
b. Perbaikan dilakukan tidak secara terus menerus
c. Belum dilakukan perbaikan </t>
  </si>
  <si>
    <t>Jawaban</t>
  </si>
  <si>
    <t>Nilai</t>
  </si>
  <si>
    <t xml:space="preserve"> %</t>
  </si>
  <si>
    <r>
      <t>a. Seluruh a</t>
    </r>
    <r>
      <rPr>
        <sz val="11"/>
        <rFont val="Calibri"/>
        <family val="2"/>
        <scheme val="minor"/>
      </rPr>
      <t xml:space="preserve">ktivitas </t>
    </r>
    <r>
      <rPr>
        <sz val="11"/>
        <color theme="1"/>
        <rFont val="Calibri"/>
        <family val="2"/>
        <charset val="1"/>
        <scheme val="minor"/>
      </rPr>
      <t>PMPRB telah dikomunikasikan pada masing-masing unit organisasi
b. Sebagian besar aktivitas PMPRB telah dikomunikasikan pada masing-masing unit organisasi
c. Sebagian kecil aktivitas PMPRB telah dikomunikasikan pada masing-masing unit organisasi
d. Seluruh akktivitas PMPRB belum dikomunikasikan pada masing-masing unit organisasi</t>
    </r>
  </si>
  <si>
    <r>
      <t>a. Telah dilakukan identifikasi, analisis, dan pemetaan terha</t>
    </r>
    <r>
      <rPr>
        <sz val="11"/>
        <color theme="1"/>
        <rFont val="Calibri"/>
        <family val="2"/>
        <charset val="1"/>
        <scheme val="minor"/>
      </rPr>
      <t xml:space="preserve">dap </t>
    </r>
    <r>
      <rPr>
        <sz val="11"/>
        <color indexed="8"/>
        <rFont val="Calibri"/>
        <family val="2"/>
      </rPr>
      <t>seluruh</t>
    </r>
    <r>
      <rPr>
        <sz val="11"/>
        <color theme="1"/>
        <rFont val="Calibri"/>
        <family val="2"/>
        <charset val="1"/>
        <scheme val="minor"/>
      </rPr>
      <t xml:space="preserve"> peraturan perundang-undangan yang tidak harmonis/sinkron 
b. Telah dilakukan identifikasi, analisis, dan pemetaan terhadap </t>
    </r>
    <r>
      <rPr>
        <sz val="11"/>
        <color indexed="8"/>
        <rFont val="Calibri"/>
        <family val="2"/>
      </rPr>
      <t>sebagian</t>
    </r>
    <r>
      <rPr>
        <sz val="11"/>
        <color theme="1"/>
        <rFont val="Calibri"/>
        <family val="2"/>
        <charset val="1"/>
        <scheme val="minor"/>
      </rPr>
      <t xml:space="preserve"> peraturan perundang-undangan yang tidak harmonis/sinkron
c.</t>
    </r>
    <r>
      <rPr>
        <sz val="11"/>
        <color indexed="8"/>
        <rFont val="Calibri"/>
        <family val="2"/>
      </rPr>
      <t xml:space="preserve"> Belum dilakukan</t>
    </r>
    <r>
      <rPr>
        <sz val="11"/>
        <color theme="1"/>
        <rFont val="Calibri"/>
        <family val="2"/>
        <charset val="1"/>
        <scheme val="minor"/>
      </rPr>
      <t xml:space="preserve"> identifikasi, analisis, dan pemetaan terhadap peraturan perundang-undangan yang tidak harmonis/sinkron
</t>
    </r>
  </si>
  <si>
    <r>
      <t xml:space="preserve">a. Seluruh Hasil evaluasi atas Penanganan Benturan Kepentingan telah ditindaklanjuti
b. Sebagian besar Hasil evaluasi atas Penanganan Benturan Kepentingan telah ditindaklanjuti
c. Sebagian kecil </t>
    </r>
    <r>
      <rPr>
        <sz val="11"/>
        <color indexed="8"/>
        <rFont val="Calibri"/>
        <family val="2"/>
      </rPr>
      <t>Hasil evaluasi atas Penanganan Benturan Kepentingan telah ditindaklanjuti</t>
    </r>
    <r>
      <rPr>
        <sz val="11"/>
        <color theme="1"/>
        <rFont val="Calibri"/>
        <family val="2"/>
        <charset val="1"/>
        <scheme val="minor"/>
      </rPr>
      <t xml:space="preserve">
d. Seluruh Hasil evaluasi atas Penanganan Benturan Kepentingan belum ditindaklanjuti</t>
    </r>
  </si>
  <si>
    <t>Diisi dengan nilai hasil evaluasi Sistem Akuntabilitas Kinerja Instansi Pemerintah (SAKIP)</t>
  </si>
  <si>
    <t>0-100</t>
  </si>
  <si>
    <t>Diisi dengan nilai hasil Survei Internal Kapasitas Organisasi</t>
  </si>
  <si>
    <t>0-5</t>
  </si>
  <si>
    <t>Diisi dengan nilai hasil Survei Eksternal atas Persepsi Korupsi</t>
  </si>
  <si>
    <t>0-4</t>
  </si>
  <si>
    <t>Diisi dengan Opini BPK atas Laporan Keuangan</t>
  </si>
  <si>
    <t>WTP/WTP dengan paragraph penjelas/WDP/TMP/TW/Tidak menyusun Laporan Keuangan</t>
  </si>
  <si>
    <t>Diisi dengan Nilai Hasil Survei Eksternal Kualitas Pelayanan</t>
  </si>
  <si>
    <t>B.</t>
  </si>
  <si>
    <t>HASIL (40)</t>
  </si>
  <si>
    <t>KAPASITAS DAN AKUNTABILITAS KINERJA ORGANISASI (20)</t>
  </si>
  <si>
    <t>Nilai Akuntabilitas Kinerja (14)</t>
  </si>
  <si>
    <t>Nilai Kapasitas Organisasi (Survei Internal) (6)</t>
  </si>
  <si>
    <t>PEMERINTAH YANG BERSIH DAN BEBAS KKN (10)</t>
  </si>
  <si>
    <t>Nilai Persepsi Korupsi (Survei Eksternal) (7)</t>
  </si>
  <si>
    <t>Opini BPK (3)</t>
  </si>
  <si>
    <t>KUALITAS PELAYANAN PUBLIK (10)</t>
  </si>
  <si>
    <t>Nilai Persepsi Kualitas Pelayanan (Survei Eksternal) (10)</t>
  </si>
  <si>
    <t>TOTAL HASIL</t>
  </si>
  <si>
    <t>NILAI EVALUASI REFORMASI BIROKRASI</t>
  </si>
  <si>
    <t>Pusat</t>
  </si>
  <si>
    <t>Unit</t>
  </si>
  <si>
    <t>-</t>
  </si>
  <si>
    <t>Unit Kerja</t>
  </si>
  <si>
    <t>Bobot</t>
  </si>
  <si>
    <t>Penilaian</t>
  </si>
  <si>
    <t>Ya</t>
  </si>
  <si>
    <t>Tidak</t>
  </si>
  <si>
    <t xml:space="preserve"> Indeks Internal Audit Capability Model (IACM)</t>
  </si>
  <si>
    <t>Penilaian ini menghitung realisasi penanganan pengaduan masyarakat yang harus diselesaikan</t>
  </si>
  <si>
    <t>Kualitas Pengelolaan Arsip</t>
  </si>
  <si>
    <t>Penilaian menggunakan Hasil Pengawasan Kearsipan (Perka ANRI Nomor 38/2015)</t>
  </si>
  <si>
    <t>Hasil Pengawasan Kearsipan</t>
  </si>
  <si>
    <t>Penyampaian Laporan Harta Kekayaan Pejabat Negara (LHKPN)</t>
  </si>
  <si>
    <r>
      <t xml:space="preserve">a. Jumlah yang </t>
    </r>
    <r>
      <rPr>
        <b/>
        <sz val="11"/>
        <color theme="1"/>
        <rFont val="Calibri"/>
        <family val="2"/>
      </rPr>
      <t>harus</t>
    </r>
    <r>
      <rPr>
        <sz val="11"/>
        <color theme="1"/>
        <rFont val="Calibri"/>
        <family val="2"/>
      </rPr>
      <t xml:space="preserve"> melaporkan
</t>
    </r>
  </si>
  <si>
    <t>- Eselon I/II</t>
  </si>
  <si>
    <t>- Lainnya</t>
  </si>
  <si>
    <r>
      <t xml:space="preserve">b. Jumlah yang </t>
    </r>
    <r>
      <rPr>
        <b/>
        <sz val="11"/>
        <color theme="1"/>
        <rFont val="Calibri"/>
        <family val="2"/>
      </rPr>
      <t>sudah</t>
    </r>
    <r>
      <rPr>
        <sz val="11"/>
        <color theme="1"/>
        <rFont val="Calibri"/>
        <family val="2"/>
      </rPr>
      <t xml:space="preserve"> melaporkan</t>
    </r>
  </si>
  <si>
    <t>Penyampaian Laporan Harta Kekayaan Aparatur Sipil Negara (LHKASN)</t>
  </si>
  <si>
    <t>- Jumlah Eselon III</t>
  </si>
  <si>
    <t>- Jumlah Eselon IV</t>
  </si>
  <si>
    <t>- Jumlah Fungsional Golongan IV</t>
  </si>
  <si>
    <t xml:space="preserve">a. Jumlah yang harus melaporkan
</t>
  </si>
  <si>
    <t>b. Jumlah yang sudah melaporkan</t>
  </si>
  <si>
    <t xml:space="preserve">Maturitas SPIP </t>
  </si>
  <si>
    <t>Penilaian menggunakan instrumen tentang Pedoman Penilaian dan Strategi Peningkatan Maturitas SPIP (Perka BPKP Nomor 4/2016)</t>
  </si>
  <si>
    <t>Penanganan Pengaduan Masyarakat</t>
  </si>
  <si>
    <t>a. Jumlah pengaduan masyarakat yang harus ditindaklanjuti</t>
  </si>
  <si>
    <t>c. Jumlah pengaduan masyarakat yang  selesai ditindaklanjuti</t>
  </si>
  <si>
    <t>Penilaian menggunakan instrumen tentang Pedoman Teknis Peningkatan Kapabilitas APIP (Perka BPKP Nomor 16/2015)</t>
  </si>
  <si>
    <t>Indeks
(0-100)</t>
  </si>
  <si>
    <t>Kewajiban Penyelenggara Negara untuk melaporkan harta kekayaan diatur dalam: 
1. Undang-Undang No. 28 Tahun 1999
2. Undang-Undang No. 30 Tahun 2002
3. Undang-Undang No. 10 Tahun 2015
4. Peraturan Komisi Pemberantasan Korupsi No. 07 Tahun 2016
5. Instruksi Presiden No. 5 Tahun 2004
6. SE MenPANRB No. SE/03/M.PAN/01/2005</t>
  </si>
  <si>
    <t>Penyampaian LHKASN diatur dalam:
1. Undang-Undang No. 28 Tahun 1999
2. Undang-Undang No. 30 Tahun 2002
3. Undang-Undang No. 10 Tahun 2015
4. SE MenPANRB No. 1 Tahun 2015</t>
  </si>
  <si>
    <t>Jumlah</t>
  </si>
  <si>
    <t>%</t>
  </si>
  <si>
    <t>- Kepala Daerah/Menteri/ Kepala Lembaga</t>
  </si>
  <si>
    <t>Skor
(Skala 5)</t>
  </si>
  <si>
    <t>b. Jumlah pengaduan masyarakat yang sedang diproses</t>
  </si>
  <si>
    <t>Catatan/Keterangan/ Penjelasan</t>
  </si>
  <si>
    <t>Nilai Persepsi Kualitas Pelayanan (Survei Eksternal)</t>
  </si>
  <si>
    <t>KUALITAS PELAYANAN PUBLIK</t>
  </si>
  <si>
    <t>Opini BPK</t>
  </si>
  <si>
    <t>Nilai Persepsi Korupsi (Survei Eksternal)</t>
  </si>
  <si>
    <t>PEMERINTAH YANG BERSIH DAN BEBAS KKN</t>
  </si>
  <si>
    <t>Nilai Kapasitas Organisasi (Survei Internal)</t>
  </si>
  <si>
    <t>Nilai Akuntabilitas Kinerja</t>
  </si>
  <si>
    <t>Penilaian Pusat</t>
  </si>
  <si>
    <t>PROSES</t>
  </si>
  <si>
    <t>MANAJEMEN PERUBAHAN</t>
  </si>
  <si>
    <t>Tim Reformasi Birokrasi</t>
  </si>
  <si>
    <t>Road Map Reformasi Birokrasi</t>
  </si>
  <si>
    <t>Pemantauan dan Evaluasi Reformasi Birokrasi</t>
  </si>
  <si>
    <t>Perubahan pola pikir dan budaya kinerja</t>
  </si>
  <si>
    <t>PENATAAN PERATURAN PERUNDANG-UNDANGAN</t>
  </si>
  <si>
    <t>PENATAAN DAN PENGUATAN ORGANISASI</t>
  </si>
  <si>
    <t>PENATAAN TATALAKSANA</t>
  </si>
  <si>
    <t>PENATAAN SISTEM MANAJEMEN SDM</t>
  </si>
  <si>
    <t>PENGUATAN AKUNTABILITAS</t>
  </si>
  <si>
    <t>Keterlibatan pimpinan</t>
  </si>
  <si>
    <t>Pengelolaan Akuntabilitas Kinerja</t>
  </si>
  <si>
    <t>PENGUATAN PENGAWASAN</t>
  </si>
  <si>
    <t>Gratifikasi</t>
  </si>
  <si>
    <t>Penerapan SPIP</t>
  </si>
  <si>
    <t>Pengaduan Masyarakat</t>
  </si>
  <si>
    <t>Whistle-Blowing System</t>
  </si>
  <si>
    <t>Penanganan Benturan Kepentingan</t>
  </si>
  <si>
    <t>Pembangunan Zona Integritas</t>
  </si>
  <si>
    <t>Aparat Pengawasan Intern Pemerintah (APIP)</t>
  </si>
  <si>
    <t>Perencanaan kebutuhan pegawai sesuai dengan kebutuhan organisasi</t>
  </si>
  <si>
    <t>Proses penerimaan pegawai transparan, objektif, akuntabel dan bebas KKN</t>
  </si>
  <si>
    <t>Pengembangan pegawai berbasis kompetensi</t>
  </si>
  <si>
    <t>Promosi jabatan dilakukan secara terbuka</t>
  </si>
  <si>
    <t>Penetapan kinerja individu</t>
  </si>
  <si>
    <t>Penegakan aturan disiplin/kode etik/kode perilaku pegawai</t>
  </si>
  <si>
    <t>Pelaksanaan evaluasi jabatan</t>
  </si>
  <si>
    <t>Sistem Informasi Kepegawaian</t>
  </si>
  <si>
    <t>PENINGKATAN KUALITAS PELAYANAN PUBLIK</t>
  </si>
  <si>
    <t>Standar Pelayanan</t>
  </si>
  <si>
    <t>Budaya Pelayanan Prima</t>
  </si>
  <si>
    <t>Pengelolaan Pengaduan</t>
  </si>
  <si>
    <t>Penilaian kepuasan terhadap pelayanan</t>
  </si>
  <si>
    <t>Pemanfaatan Teknologi Informasi</t>
  </si>
  <si>
    <t>Evaluasi</t>
  </si>
  <si>
    <t>Harmonisasi</t>
  </si>
  <si>
    <t>Sistem pengendalian dalam penyusunan peraturan perundang-undangan</t>
  </si>
  <si>
    <t>Penataan</t>
  </si>
  <si>
    <t>Proses bisnis dan prosedur operasional tetap (SOP) kegiatan utama</t>
  </si>
  <si>
    <t>E-Governmen</t>
  </si>
  <si>
    <t>Keterbukaan Informasi Publik</t>
  </si>
  <si>
    <t>KAPASITAS DAN AKUNTABILITAS KINERJA ORGANISASI</t>
  </si>
  <si>
    <t>WTP/WTP-DPP/WDP/TMP/TW/Tidak Ada Laporan</t>
  </si>
  <si>
    <t>Ya/Tidak</t>
  </si>
  <si>
    <t>Level
(Skala 5)</t>
  </si>
  <si>
    <t>Indeks 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</si>
</sst>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4"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i/>
      <sz val="11"/>
      <name val="Calibri"/>
      <family val="2"/>
      <scheme val="minor"/>
    </font>
    <font>
      <sz val="11"/>
      <name val="Calibri"/>
      <family val="2"/>
      <scheme val="minor"/>
    </font>
    <font>
      <b/>
      <sz val="11"/>
      <name val="Calibri"/>
      <family val="2"/>
      <scheme val="minor"/>
    </font>
    <font>
      <i/>
      <sz val="11"/>
      <color theme="1"/>
      <name val="Calibri"/>
      <family val="2"/>
      <scheme val="minor"/>
    </font>
    <font>
      <sz val="11"/>
      <name val="Calibri"/>
      <family val="2"/>
      <charset val="1"/>
      <scheme val="minor"/>
    </font>
    <font>
      <b/>
      <sz val="11"/>
      <name val="Calibri"/>
      <family val="2"/>
      <charset val="1"/>
      <scheme val="minor"/>
    </font>
    <font>
      <i/>
      <sz val="11"/>
      <color indexed="8"/>
      <name val="Calibri"/>
      <family val="2"/>
    </font>
    <font>
      <sz val="11"/>
      <color indexed="8"/>
      <name val="Calibri"/>
      <family val="2"/>
    </font>
    <font>
      <sz val="11"/>
      <color theme="1"/>
      <name val="Calibri"/>
      <family val="2"/>
      <charset val="1"/>
      <scheme val="minor"/>
    </font>
    <font>
      <sz val="10"/>
      <name val="Arial"/>
      <family val="2"/>
    </font>
    <font>
      <sz val="22"/>
      <color theme="1"/>
      <name val="Calibri"/>
      <family val="2"/>
      <charset val="1"/>
      <scheme val="minor"/>
    </font>
    <font>
      <sz val="22"/>
      <color theme="0"/>
      <name val="Calibri"/>
      <family val="2"/>
      <charset val="1"/>
      <scheme val="minor"/>
    </font>
    <font>
      <sz val="12"/>
      <color theme="1"/>
      <name val="Arial"/>
      <family val="2"/>
    </font>
    <font>
      <sz val="11"/>
      <color indexed="8"/>
      <name val="Arial"/>
      <family val="2"/>
    </font>
    <font>
      <sz val="11"/>
      <color theme="1"/>
      <name val="Calibri"/>
      <family val="2"/>
    </font>
    <font>
      <b/>
      <sz val="11"/>
      <color theme="1"/>
      <name val="Calibri"/>
      <family val="2"/>
    </font>
    <font>
      <sz val="11"/>
      <color theme="0"/>
      <name val="Calibri"/>
      <family val="2"/>
      <scheme val="minor"/>
    </font>
    <font>
      <sz val="6"/>
      <color theme="0"/>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0" tint="-0.499984740745262"/>
        <bgColor indexed="64"/>
      </patternFill>
    </fill>
    <fill>
      <patternFill patternType="solid">
        <fgColor rgb="FFB9FFDC"/>
        <bgColor indexed="64"/>
      </patternFill>
    </fill>
  </fills>
  <borders count="15">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5">
    <xf numFmtId="0" fontId="0" fillId="0" borderId="0"/>
    <xf numFmtId="9" fontId="14" fillId="0" borderId="0" applyFont="0" applyFill="0" applyBorder="0" applyAlignment="0" applyProtection="0"/>
    <xf numFmtId="0" fontId="15" fillId="0" borderId="0"/>
    <xf numFmtId="43" fontId="2" fillId="0" borderId="0" applyFont="0" applyFill="0" applyBorder="0" applyAlignment="0" applyProtection="0"/>
    <xf numFmtId="9" fontId="1" fillId="0" borderId="0" applyFont="0" applyFill="0" applyBorder="0" applyAlignment="0" applyProtection="0"/>
  </cellStyleXfs>
  <cellXfs count="390">
    <xf numFmtId="0" fontId="0" fillId="0" borderId="0" xfId="0"/>
    <xf numFmtId="0" fontId="0" fillId="0" borderId="0" xfId="0"/>
    <xf numFmtId="0" fontId="4" fillId="4" borderId="3" xfId="0" applyFont="1" applyFill="1" applyBorder="1" applyAlignment="1">
      <alignment vertical="top"/>
    </xf>
    <xf numFmtId="0" fontId="4" fillId="4" borderId="3" xfId="0" applyFont="1" applyFill="1" applyBorder="1" applyAlignment="1">
      <alignment horizontal="center" vertical="top"/>
    </xf>
    <xf numFmtId="0" fontId="0" fillId="4" borderId="3" xfId="0" applyFill="1" applyBorder="1" applyAlignment="1">
      <alignment horizontal="center" vertical="top"/>
    </xf>
    <xf numFmtId="0" fontId="0" fillId="4" borderId="3" xfId="0" applyFill="1" applyBorder="1" applyAlignment="1">
      <alignment vertical="top" wrapText="1"/>
    </xf>
    <xf numFmtId="0" fontId="4" fillId="5" borderId="3" xfId="0" applyFont="1" applyFill="1" applyBorder="1" applyAlignment="1">
      <alignment vertical="top"/>
    </xf>
    <xf numFmtId="0" fontId="4" fillId="5" borderId="3" xfId="0" applyFont="1" applyFill="1" applyBorder="1" applyAlignment="1">
      <alignment horizontal="left" vertical="top"/>
    </xf>
    <xf numFmtId="0" fontId="0" fillId="5" borderId="3" xfId="0" applyFill="1" applyBorder="1" applyAlignment="1">
      <alignment horizontal="center" vertical="top"/>
    </xf>
    <xf numFmtId="0" fontId="0" fillId="5" borderId="3" xfId="0" applyFill="1" applyBorder="1" applyAlignment="1">
      <alignment vertical="top" wrapText="1"/>
    </xf>
    <xf numFmtId="0" fontId="4" fillId="6" borderId="3" xfId="0" applyFont="1" applyFill="1" applyBorder="1" applyAlignment="1">
      <alignment vertical="top"/>
    </xf>
    <xf numFmtId="0" fontId="4" fillId="6" borderId="3" xfId="0" applyFont="1" applyFill="1" applyBorder="1" applyAlignment="1">
      <alignment horizontal="center" vertical="top"/>
    </xf>
    <xf numFmtId="0" fontId="4" fillId="0" borderId="3" xfId="0" applyFont="1" applyBorder="1" applyAlignment="1">
      <alignment vertical="top"/>
    </xf>
    <xf numFmtId="0" fontId="4" fillId="0" borderId="3" xfId="0" applyFont="1" applyBorder="1" applyAlignment="1">
      <alignment horizontal="center" vertical="top"/>
    </xf>
    <xf numFmtId="0" fontId="0" fillId="0" borderId="3" xfId="0" applyBorder="1" applyAlignment="1">
      <alignment horizontal="center" vertical="top"/>
    </xf>
    <xf numFmtId="0" fontId="0" fillId="0" borderId="3" xfId="0" applyBorder="1" applyAlignment="1">
      <alignment vertical="top" wrapText="1"/>
    </xf>
    <xf numFmtId="0" fontId="0" fillId="6" borderId="3" xfId="0" applyFill="1" applyBorder="1" applyAlignment="1">
      <alignment vertical="top" wrapText="1"/>
    </xf>
    <xf numFmtId="0" fontId="10" fillId="7" borderId="0" xfId="0" applyFont="1" applyFill="1"/>
    <xf numFmtId="0" fontId="11" fillId="7" borderId="0" xfId="0" applyFont="1" applyFill="1" applyAlignment="1">
      <alignment vertical="top"/>
    </xf>
    <xf numFmtId="0" fontId="11" fillId="7" borderId="0" xfId="0" applyFont="1" applyFill="1" applyAlignment="1">
      <alignment horizontal="center" vertical="top"/>
    </xf>
    <xf numFmtId="0" fontId="10" fillId="7" borderId="0" xfId="0" applyFont="1" applyFill="1" applyAlignment="1">
      <alignment horizontal="center" vertical="top"/>
    </xf>
    <xf numFmtId="0" fontId="10" fillId="7" borderId="0" xfId="0" applyFont="1" applyFill="1" applyAlignment="1">
      <alignment vertical="top" wrapText="1"/>
    </xf>
    <xf numFmtId="0" fontId="4" fillId="7" borderId="3" xfId="0" applyFont="1" applyFill="1" applyBorder="1" applyAlignment="1">
      <alignment horizontal="center" vertical="top"/>
    </xf>
    <xf numFmtId="0" fontId="7" fillId="0" borderId="3" xfId="0" applyFont="1" applyBorder="1" applyAlignment="1">
      <alignment vertical="top" wrapText="1"/>
    </xf>
    <xf numFmtId="0" fontId="0" fillId="0" borderId="3" xfId="0" applyFill="1" applyBorder="1" applyAlignment="1">
      <alignment vertical="top" wrapText="1"/>
    </xf>
    <xf numFmtId="0" fontId="0" fillId="7" borderId="3" xfId="0" applyFill="1" applyBorder="1" applyAlignment="1">
      <alignment vertical="top" wrapText="1"/>
    </xf>
    <xf numFmtId="0" fontId="0" fillId="0" borderId="0" xfId="0" applyAlignment="1">
      <alignment horizontal="center"/>
    </xf>
    <xf numFmtId="0" fontId="3" fillId="0" borderId="3" xfId="0" applyFont="1" applyBorder="1" applyAlignment="1">
      <alignment vertical="top" wrapText="1"/>
    </xf>
    <xf numFmtId="0" fontId="0" fillId="2" borderId="3" xfId="0" applyFill="1" applyBorder="1"/>
    <xf numFmtId="0" fontId="10" fillId="0" borderId="0" xfId="0" applyFont="1" applyFill="1"/>
    <xf numFmtId="2" fontId="4" fillId="5" borderId="3" xfId="0" applyNumberFormat="1" applyFont="1" applyFill="1" applyBorder="1" applyAlignment="1">
      <alignment horizontal="center" vertical="top" wrapText="1"/>
    </xf>
    <xf numFmtId="164" fontId="4" fillId="6" borderId="3" xfId="0" applyNumberFormat="1" applyFont="1" applyFill="1" applyBorder="1" applyAlignment="1">
      <alignment horizontal="center" vertical="top" wrapText="1"/>
    </xf>
    <xf numFmtId="2" fontId="4" fillId="6" borderId="3" xfId="0" applyNumberFormat="1" applyFont="1" applyFill="1" applyBorder="1" applyAlignment="1">
      <alignment horizontal="center" vertical="top" wrapText="1"/>
    </xf>
    <xf numFmtId="2" fontId="4" fillId="6"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4" fontId="5" fillId="4" borderId="3" xfId="0" applyNumberFormat="1" applyFont="1" applyFill="1" applyBorder="1" applyAlignment="1">
      <alignment horizontal="center" vertical="top" wrapText="1"/>
    </xf>
    <xf numFmtId="0" fontId="5" fillId="4" borderId="3" xfId="0" applyFont="1" applyFill="1" applyBorder="1" applyAlignment="1">
      <alignment vertical="top" wrapText="1"/>
    </xf>
    <xf numFmtId="164"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164" fontId="0" fillId="4" borderId="3" xfId="0" applyNumberFormat="1" applyFill="1" applyBorder="1" applyAlignment="1">
      <alignment horizontal="center" vertical="top" wrapText="1"/>
    </xf>
    <xf numFmtId="10" fontId="0" fillId="5" borderId="3" xfId="1" applyNumberFormat="1" applyFont="1" applyFill="1" applyBorder="1" applyAlignment="1">
      <alignment horizontal="center" vertical="top" wrapText="1"/>
    </xf>
    <xf numFmtId="10" fontId="4" fillId="6" borderId="3" xfId="1" applyNumberFormat="1" applyFont="1" applyFill="1" applyBorder="1" applyAlignment="1">
      <alignment horizontal="center" vertical="top" wrapText="1"/>
    </xf>
    <xf numFmtId="0" fontId="0" fillId="0" borderId="3" xfId="0" applyBorder="1" applyAlignment="1">
      <alignment horizontal="center" vertical="center"/>
    </xf>
    <xf numFmtId="0" fontId="0" fillId="0" borderId="3" xfId="0" applyBorder="1"/>
    <xf numFmtId="164" fontId="0" fillId="0" borderId="3" xfId="0" applyNumberFormat="1" applyBorder="1" applyAlignment="1">
      <alignment horizontal="center" vertical="top" wrapText="1"/>
    </xf>
    <xf numFmtId="0" fontId="0" fillId="0" borderId="3" xfId="0" applyBorder="1" applyAlignment="1">
      <alignment horizontal="left" vertical="center" wrapText="1"/>
    </xf>
    <xf numFmtId="0" fontId="18" fillId="0" borderId="3" xfId="0" applyFont="1" applyBorder="1" applyAlignment="1">
      <alignment horizontal="center"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center" vertical="center" wrapText="1"/>
    </xf>
    <xf numFmtId="164" fontId="7" fillId="0" borderId="3" xfId="0" applyNumberFormat="1" applyFont="1" applyBorder="1" applyAlignment="1">
      <alignment horizontal="center" vertical="top" wrapText="1"/>
    </xf>
    <xf numFmtId="10" fontId="4" fillId="6" borderId="3" xfId="1"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7" borderId="3" xfId="0" applyFill="1" applyBorder="1" applyAlignment="1">
      <alignment horizontal="center" vertical="center"/>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0" fillId="0" borderId="3" xfId="0" applyFill="1" applyBorder="1"/>
    <xf numFmtId="2" fontId="5" fillId="4" borderId="3" xfId="0" applyNumberFormat="1" applyFont="1" applyFill="1" applyBorder="1" applyAlignment="1">
      <alignment horizontal="center" vertical="top" wrapText="1"/>
    </xf>
    <xf numFmtId="0" fontId="4" fillId="2" borderId="3" xfId="0" applyFont="1" applyFill="1" applyBorder="1" applyAlignment="1">
      <alignment vertical="top" wrapText="1"/>
    </xf>
    <xf numFmtId="0" fontId="4" fillId="5" borderId="3" xfId="0" applyFont="1" applyFill="1" applyBorder="1" applyAlignment="1">
      <alignment vertical="top" wrapText="1"/>
    </xf>
    <xf numFmtId="0" fontId="4" fillId="5" borderId="3" xfId="0" applyFont="1" applyFill="1" applyBorder="1" applyAlignment="1">
      <alignment horizontal="center" vertical="top" wrapText="1"/>
    </xf>
    <xf numFmtId="9" fontId="4" fillId="5" borderId="3"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2" fontId="19" fillId="0" borderId="3" xfId="0" applyNumberFormat="1" applyFont="1" applyFill="1" applyBorder="1" applyAlignment="1" applyProtection="1">
      <alignment horizontal="center" vertical="center" wrapText="1"/>
    </xf>
    <xf numFmtId="2" fontId="5" fillId="4" borderId="3" xfId="0" applyNumberFormat="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3" borderId="3" xfId="0" applyFont="1" applyFill="1" applyBorder="1" applyAlignment="1">
      <alignment horizontal="center" vertical="center"/>
    </xf>
    <xf numFmtId="0" fontId="0" fillId="4" borderId="3" xfId="0" applyFill="1" applyBorder="1" applyAlignment="1">
      <alignment vertical="top"/>
    </xf>
    <xf numFmtId="0" fontId="0" fillId="0" borderId="3" xfId="0" applyBorder="1" applyAlignment="1">
      <alignment vertical="top"/>
    </xf>
    <xf numFmtId="0" fontId="4" fillId="6" borderId="3" xfId="0" applyFont="1" applyFill="1" applyBorder="1" applyAlignment="1">
      <alignment vertical="top" wrapText="1"/>
    </xf>
    <xf numFmtId="164" fontId="5" fillId="3" borderId="3" xfId="0" applyNumberFormat="1" applyFont="1" applyFill="1" applyBorder="1" applyAlignment="1">
      <alignment horizontal="center" vertical="center"/>
    </xf>
    <xf numFmtId="2" fontId="0" fillId="4" borderId="3" xfId="0" applyNumberFormat="1" applyFill="1" applyBorder="1" applyAlignment="1">
      <alignment horizontal="center" vertical="top" wrapText="1"/>
    </xf>
    <xf numFmtId="164" fontId="0" fillId="5" borderId="3" xfId="0" applyNumberFormat="1" applyFill="1" applyBorder="1" applyAlignment="1">
      <alignment horizontal="center" vertical="top" wrapText="1"/>
    </xf>
    <xf numFmtId="0" fontId="7" fillId="0" borderId="3" xfId="0" applyFont="1" applyFill="1" applyBorder="1" applyAlignment="1">
      <alignment horizontal="center" vertical="center" wrapText="1"/>
    </xf>
    <xf numFmtId="0" fontId="10" fillId="0" borderId="3" xfId="0" applyFont="1" applyBorder="1" applyAlignment="1">
      <alignment vertical="top" wrapText="1"/>
    </xf>
    <xf numFmtId="0" fontId="10" fillId="0" borderId="3" xfId="0" applyNumberFormat="1" applyFont="1" applyBorder="1" applyAlignment="1">
      <alignment vertical="top" wrapText="1"/>
    </xf>
    <xf numFmtId="0" fontId="0" fillId="0" borderId="3" xfId="0" applyBorder="1" applyAlignment="1">
      <alignment horizontal="left" vertical="top" wrapText="1"/>
    </xf>
    <xf numFmtId="2" fontId="4" fillId="6" borderId="3" xfId="0" applyNumberFormat="1" applyFont="1" applyFill="1" applyBorder="1" applyAlignment="1">
      <alignment horizontal="left" vertical="top" wrapText="1"/>
    </xf>
    <xf numFmtId="164" fontId="0" fillId="0" borderId="3" xfId="0" applyNumberFormat="1" applyFill="1" applyBorder="1" applyAlignment="1">
      <alignment horizontal="center" vertical="top" wrapText="1"/>
    </xf>
    <xf numFmtId="164" fontId="0" fillId="7" borderId="3" xfId="0" applyNumberFormat="1" applyFill="1" applyBorder="1" applyAlignment="1">
      <alignment horizontal="center" vertical="top" wrapText="1"/>
    </xf>
    <xf numFmtId="0" fontId="8" fillId="6" borderId="3" xfId="0" applyFont="1" applyFill="1" applyBorder="1" applyAlignment="1">
      <alignment horizontal="center" vertical="center" wrapText="1"/>
    </xf>
    <xf numFmtId="164" fontId="4" fillId="2" borderId="3" xfId="0" applyNumberFormat="1" applyFont="1" applyFill="1" applyBorder="1" applyAlignment="1">
      <alignment horizontal="center" vertical="top" wrapText="1"/>
    </xf>
    <xf numFmtId="0" fontId="4" fillId="2" borderId="3" xfId="0" applyFont="1" applyFill="1" applyBorder="1" applyAlignment="1">
      <alignment horizontal="center" vertical="center" wrapText="1"/>
    </xf>
    <xf numFmtId="164" fontId="4" fillId="5" borderId="3" xfId="0" applyNumberFormat="1" applyFont="1" applyFill="1" applyBorder="1" applyAlignment="1">
      <alignment horizontal="center" vertical="top" wrapText="1"/>
    </xf>
    <xf numFmtId="164" fontId="0" fillId="6" borderId="3" xfId="0" applyNumberFormat="1" applyFill="1" applyBorder="1" applyAlignment="1">
      <alignment horizontal="center" vertical="top" wrapText="1"/>
    </xf>
    <xf numFmtId="0" fontId="0" fillId="0" borderId="3" xfId="0" applyBorder="1" applyAlignment="1">
      <alignment wrapText="1"/>
    </xf>
    <xf numFmtId="164" fontId="5" fillId="4" borderId="3" xfId="0" applyNumberFormat="1" applyFont="1" applyFill="1" applyBorder="1" applyAlignment="1">
      <alignment horizontal="center" vertical="top"/>
    </xf>
    <xf numFmtId="164" fontId="5" fillId="0" borderId="3" xfId="0" applyNumberFormat="1" applyFont="1" applyBorder="1" applyAlignment="1">
      <alignment horizontal="center" vertical="top" wrapText="1"/>
    </xf>
    <xf numFmtId="164" fontId="5" fillId="3" borderId="3" xfId="0" applyNumberFormat="1" applyFont="1" applyFill="1" applyBorder="1" applyAlignment="1">
      <alignment horizontal="center" vertical="top"/>
    </xf>
    <xf numFmtId="0" fontId="5" fillId="3" borderId="3" xfId="0" applyFont="1" applyFill="1" applyBorder="1" applyAlignment="1">
      <alignment vertical="top"/>
    </xf>
    <xf numFmtId="0" fontId="16" fillId="8" borderId="3" xfId="0" applyFont="1" applyFill="1" applyBorder="1" applyAlignment="1">
      <alignment horizontal="center" vertical="center"/>
    </xf>
    <xf numFmtId="0" fontId="17" fillId="9" borderId="3" xfId="0" applyFont="1" applyFill="1" applyBorder="1" applyAlignment="1">
      <alignment horizontal="center" vertical="center"/>
    </xf>
    <xf numFmtId="2" fontId="4" fillId="6" borderId="3" xfId="0" applyNumberFormat="1" applyFont="1" applyFill="1" applyBorder="1" applyAlignment="1">
      <alignment horizontal="left" vertical="top"/>
    </xf>
    <xf numFmtId="0" fontId="4" fillId="6" borderId="3" xfId="0" applyFont="1" applyFill="1" applyBorder="1" applyAlignment="1">
      <alignment horizontal="left" vertical="top" wrapText="1"/>
    </xf>
    <xf numFmtId="0" fontId="0" fillId="0" borderId="3" xfId="0" applyBorder="1" applyAlignment="1">
      <alignment horizontal="left" vertical="top"/>
    </xf>
    <xf numFmtId="0" fontId="16" fillId="0" borderId="3" xfId="0" applyFont="1" applyFill="1" applyBorder="1" applyAlignment="1">
      <alignment horizontal="center" vertical="center"/>
    </xf>
    <xf numFmtId="0" fontId="10" fillId="2" borderId="3" xfId="0" applyFont="1" applyFill="1" applyBorder="1"/>
    <xf numFmtId="0" fontId="10" fillId="7" borderId="3" xfId="0" applyFont="1" applyFill="1" applyBorder="1"/>
    <xf numFmtId="0" fontId="10" fillId="0" borderId="3" xfId="0" applyFont="1" applyFill="1" applyBorder="1"/>
    <xf numFmtId="0" fontId="4" fillId="2" borderId="3" xfId="0" applyFont="1" applyFill="1" applyBorder="1" applyAlignment="1">
      <alignment vertical="top"/>
    </xf>
    <xf numFmtId="0" fontId="5" fillId="0" borderId="3" xfId="0" applyFont="1" applyBorder="1" applyAlignment="1">
      <alignment vertical="top"/>
    </xf>
    <xf numFmtId="0" fontId="0" fillId="3" borderId="3" xfId="0" applyFill="1" applyBorder="1" applyAlignment="1">
      <alignment horizontal="center"/>
    </xf>
    <xf numFmtId="0" fontId="0" fillId="5" borderId="3" xfId="0" applyFill="1" applyBorder="1"/>
    <xf numFmtId="0" fontId="0" fillId="4" borderId="3" xfId="0" applyFill="1" applyBorder="1"/>
    <xf numFmtId="0" fontId="0" fillId="6" borderId="3" xfId="0" applyFill="1" applyBorder="1"/>
    <xf numFmtId="0" fontId="7" fillId="2" borderId="3" xfId="0" applyFont="1" applyFill="1" applyBorder="1" applyAlignment="1">
      <alignment horizontal="center" vertical="center" wrapText="1"/>
    </xf>
    <xf numFmtId="0" fontId="17" fillId="6" borderId="3" xfId="0" applyFont="1" applyFill="1" applyBorder="1" applyAlignment="1">
      <alignment horizontal="center" vertical="center"/>
    </xf>
    <xf numFmtId="0" fontId="10" fillId="6" borderId="3" xfId="0" applyFont="1" applyFill="1" applyBorder="1"/>
    <xf numFmtId="0" fontId="10" fillId="5" borderId="3" xfId="0" applyFont="1" applyFill="1" applyBorder="1"/>
    <xf numFmtId="0" fontId="10" fillId="4" borderId="3" xfId="0" applyFont="1" applyFill="1" applyBorder="1"/>
    <xf numFmtId="0" fontId="5" fillId="0" borderId="3" xfId="0" applyFont="1" applyFill="1" applyBorder="1" applyAlignment="1">
      <alignment vertical="top" wrapText="1"/>
    </xf>
    <xf numFmtId="0" fontId="10" fillId="3" borderId="3" xfId="0" applyFont="1" applyFill="1" applyBorder="1"/>
    <xf numFmtId="0" fontId="7" fillId="11" borderId="3" xfId="0" applyFont="1" applyFill="1" applyBorder="1" applyAlignment="1" applyProtection="1">
      <alignment horizontal="center" vertical="center" wrapText="1"/>
      <protection locked="0"/>
    </xf>
    <xf numFmtId="0" fontId="18" fillId="11" borderId="3" xfId="0" applyFont="1" applyFill="1" applyBorder="1" applyAlignment="1" applyProtection="1">
      <alignment horizontal="center" vertical="center" wrapText="1"/>
      <protection locked="0"/>
    </xf>
    <xf numFmtId="0" fontId="0" fillId="11" borderId="3" xfId="0" applyFill="1" applyBorder="1" applyAlignment="1" applyProtection="1">
      <alignment horizontal="center" vertical="center" wrapText="1"/>
      <protection locked="0"/>
    </xf>
    <xf numFmtId="0" fontId="4" fillId="11" borderId="3" xfId="0" applyFont="1" applyFill="1" applyBorder="1" applyAlignment="1" applyProtection="1">
      <alignment horizontal="center" vertical="center" wrapText="1"/>
      <protection locked="0"/>
    </xf>
    <xf numFmtId="2" fontId="19" fillId="11" borderId="3" xfId="0" applyNumberFormat="1" applyFont="1" applyFill="1" applyBorder="1" applyAlignment="1" applyProtection="1">
      <alignment horizontal="center" vertical="center" wrapText="1"/>
      <protection locked="0"/>
    </xf>
    <xf numFmtId="2" fontId="4" fillId="11" borderId="3" xfId="0" applyNumberFormat="1" applyFont="1" applyFill="1" applyBorder="1" applyAlignment="1" applyProtection="1">
      <alignment horizontal="center" vertical="center" wrapText="1"/>
      <protection locked="0"/>
    </xf>
    <xf numFmtId="0" fontId="22" fillId="10" borderId="3" xfId="0" applyFont="1" applyFill="1" applyBorder="1" applyAlignment="1" applyProtection="1">
      <alignment horizontal="center" vertical="center" wrapText="1"/>
    </xf>
    <xf numFmtId="0" fontId="22" fillId="10" borderId="3" xfId="0" applyFont="1" applyFill="1" applyBorder="1" applyAlignment="1" applyProtection="1">
      <alignment horizontal="center" vertical="center"/>
    </xf>
    <xf numFmtId="0" fontId="22" fillId="10" borderId="3" xfId="0" applyFont="1" applyFill="1" applyBorder="1" applyAlignment="1" applyProtection="1">
      <alignment horizontal="left" vertical="center"/>
    </xf>
    <xf numFmtId="0" fontId="0" fillId="0" borderId="0" xfId="0" applyFont="1" applyAlignment="1" applyProtection="1">
      <alignment horizontal="center"/>
    </xf>
    <xf numFmtId="0" fontId="4" fillId="0" borderId="0" xfId="0" applyFont="1" applyAlignment="1" applyProtection="1">
      <alignment horizontal="center"/>
    </xf>
    <xf numFmtId="0" fontId="5" fillId="3" borderId="6" xfId="0" applyFont="1" applyFill="1" applyBorder="1" applyAlignment="1" applyProtection="1">
      <alignment horizontal="center" vertical="center" wrapText="1"/>
    </xf>
    <xf numFmtId="164" fontId="5" fillId="3" borderId="6" xfId="0" applyNumberFormat="1" applyFont="1" applyFill="1" applyBorder="1" applyAlignment="1" applyProtection="1">
      <alignment horizontal="center" vertical="center" wrapText="1"/>
    </xf>
    <xf numFmtId="0" fontId="5" fillId="3" borderId="5" xfId="0" applyFont="1" applyFill="1" applyBorder="1" applyAlignment="1" applyProtection="1">
      <alignment vertical="center"/>
    </xf>
    <xf numFmtId="0" fontId="5" fillId="3" borderId="4" xfId="0" applyFont="1" applyFill="1" applyBorder="1" applyAlignment="1" applyProtection="1">
      <alignment vertical="center"/>
    </xf>
    <xf numFmtId="0" fontId="5" fillId="3" borderId="4" xfId="0" applyFont="1" applyFill="1" applyBorder="1" applyAlignment="1" applyProtection="1">
      <alignment horizontal="center" vertical="center"/>
    </xf>
    <xf numFmtId="0" fontId="5" fillId="3" borderId="7" xfId="0" applyFont="1" applyFill="1" applyBorder="1" applyAlignment="1" applyProtection="1">
      <alignment vertical="center"/>
    </xf>
    <xf numFmtId="2" fontId="5" fillId="3" borderId="6" xfId="0" applyNumberFormat="1" applyFont="1" applyFill="1" applyBorder="1" applyAlignment="1" applyProtection="1">
      <alignment vertical="center"/>
    </xf>
    <xf numFmtId="0" fontId="5" fillId="3" borderId="6" xfId="0" applyFont="1" applyFill="1" applyBorder="1" applyAlignment="1" applyProtection="1">
      <alignment vertical="center" wrapText="1"/>
    </xf>
    <xf numFmtId="164" fontId="5" fillId="3" borderId="6" xfId="0" applyNumberFormat="1" applyFont="1" applyFill="1" applyBorder="1" applyAlignment="1" applyProtection="1">
      <alignment vertical="center" wrapText="1"/>
    </xf>
    <xf numFmtId="0" fontId="4" fillId="4" borderId="5" xfId="0" applyFont="1" applyFill="1" applyBorder="1" applyAlignment="1" applyProtection="1">
      <alignment vertical="top"/>
    </xf>
    <xf numFmtId="0" fontId="4" fillId="4" borderId="4" xfId="0" applyFont="1" applyFill="1" applyBorder="1" applyAlignment="1" applyProtection="1">
      <alignment vertical="top"/>
    </xf>
    <xf numFmtId="0" fontId="4" fillId="4" borderId="4" xfId="0" applyFont="1" applyFill="1" applyBorder="1" applyAlignment="1" applyProtection="1">
      <alignment horizontal="center" vertical="top"/>
    </xf>
    <xf numFmtId="0" fontId="4" fillId="4" borderId="4" xfId="0" applyFont="1" applyFill="1" applyBorder="1" applyAlignment="1" applyProtection="1">
      <alignment vertical="top" wrapText="1"/>
    </xf>
    <xf numFmtId="2" fontId="4" fillId="4" borderId="4" xfId="0" applyNumberFormat="1" applyFont="1" applyFill="1" applyBorder="1" applyAlignment="1" applyProtection="1">
      <alignment horizontal="center" vertical="top" wrapText="1"/>
    </xf>
    <xf numFmtId="2" fontId="4" fillId="4" borderId="1" xfId="0" applyNumberFormat="1" applyFont="1" applyFill="1" applyBorder="1" applyAlignment="1" applyProtection="1">
      <alignment horizontal="center" vertical="center" wrapText="1"/>
    </xf>
    <xf numFmtId="164" fontId="4" fillId="4" borderId="2" xfId="0" applyNumberFormat="1" applyFont="1" applyFill="1" applyBorder="1" applyAlignment="1" applyProtection="1">
      <alignment horizontal="center" vertical="top" wrapText="1"/>
    </xf>
    <xf numFmtId="0" fontId="4" fillId="0" borderId="0" xfId="0" applyFont="1" applyProtection="1"/>
    <xf numFmtId="0" fontId="4" fillId="5" borderId="6" xfId="0" applyFont="1" applyFill="1" applyBorder="1" applyAlignment="1" applyProtection="1">
      <alignment vertical="top"/>
    </xf>
    <xf numFmtId="0" fontId="4" fillId="5" borderId="6" xfId="0" applyFont="1" applyFill="1" applyBorder="1" applyAlignment="1" applyProtection="1">
      <alignment horizontal="left" vertical="top"/>
    </xf>
    <xf numFmtId="0" fontId="0" fillId="5" borderId="6" xfId="0" applyFill="1" applyBorder="1" applyAlignment="1" applyProtection="1">
      <alignment horizontal="center" vertical="top"/>
    </xf>
    <xf numFmtId="0" fontId="0" fillId="5" borderId="6" xfId="0" applyFill="1" applyBorder="1" applyAlignment="1" applyProtection="1">
      <alignment vertical="top" wrapText="1"/>
    </xf>
    <xf numFmtId="2" fontId="4" fillId="5" borderId="6" xfId="0" applyNumberFormat="1" applyFont="1" applyFill="1" applyBorder="1" applyAlignment="1" applyProtection="1">
      <alignment horizontal="center" vertical="top" wrapText="1"/>
    </xf>
    <xf numFmtId="2" fontId="4" fillId="5" borderId="6" xfId="0" applyNumberFormat="1" applyFont="1" applyFill="1" applyBorder="1" applyAlignment="1" applyProtection="1">
      <alignment horizontal="center" vertical="center" wrapText="1"/>
    </xf>
    <xf numFmtId="0" fontId="0" fillId="0" borderId="0" xfId="0" applyProtection="1"/>
    <xf numFmtId="0" fontId="0" fillId="6" borderId="3" xfId="0" applyFont="1" applyFill="1" applyBorder="1" applyAlignment="1" applyProtection="1">
      <alignment vertical="top"/>
    </xf>
    <xf numFmtId="0" fontId="0" fillId="6" borderId="3" xfId="0" applyFont="1" applyFill="1" applyBorder="1" applyAlignment="1" applyProtection="1">
      <alignment horizontal="center" vertical="top"/>
    </xf>
    <xf numFmtId="2" fontId="0" fillId="6" borderId="3" xfId="0" applyNumberFormat="1" applyFont="1" applyFill="1" applyBorder="1" applyAlignment="1" applyProtection="1">
      <alignment horizontal="center" vertical="top" wrapText="1"/>
    </xf>
    <xf numFmtId="2" fontId="0" fillId="6" borderId="3" xfId="0" applyNumberFormat="1" applyFont="1" applyFill="1" applyBorder="1" applyAlignment="1" applyProtection="1">
      <alignment horizontal="center" vertical="center" wrapText="1"/>
    </xf>
    <xf numFmtId="0" fontId="4" fillId="5" borderId="3" xfId="0" applyFont="1" applyFill="1" applyBorder="1" applyAlignment="1" applyProtection="1">
      <alignment vertical="top"/>
    </xf>
    <xf numFmtId="0" fontId="4" fillId="5" borderId="3" xfId="0" applyFont="1" applyFill="1" applyBorder="1" applyAlignment="1" applyProtection="1">
      <alignment horizontal="left" vertical="top"/>
    </xf>
    <xf numFmtId="0" fontId="0" fillId="5" borderId="3" xfId="0" applyFill="1" applyBorder="1" applyAlignment="1" applyProtection="1">
      <alignment horizontal="center" vertical="top"/>
    </xf>
    <xf numFmtId="0" fontId="0" fillId="5" borderId="3" xfId="0" applyFill="1" applyBorder="1" applyAlignment="1" applyProtection="1">
      <alignment vertical="top" wrapText="1"/>
    </xf>
    <xf numFmtId="2" fontId="4" fillId="5" borderId="3" xfId="0" applyNumberFormat="1" applyFont="1" applyFill="1" applyBorder="1" applyAlignment="1" applyProtection="1">
      <alignment horizontal="center" vertical="top" wrapText="1"/>
    </xf>
    <xf numFmtId="2" fontId="4" fillId="5" borderId="3" xfId="0" applyNumberFormat="1" applyFont="1" applyFill="1" applyBorder="1" applyAlignment="1" applyProtection="1">
      <alignment horizontal="center" vertical="center" wrapText="1"/>
    </xf>
    <xf numFmtId="2" fontId="0" fillId="6" borderId="3" xfId="0" applyNumberFormat="1" applyFont="1" applyFill="1" applyBorder="1" applyAlignment="1" applyProtection="1">
      <alignment horizontal="center" vertical="top"/>
    </xf>
    <xf numFmtId="2" fontId="0" fillId="6" borderId="3" xfId="0" applyNumberFormat="1" applyFont="1" applyFill="1" applyBorder="1" applyAlignment="1" applyProtection="1">
      <alignment horizontal="left" vertical="top"/>
    </xf>
    <xf numFmtId="0" fontId="0" fillId="6" borderId="3" xfId="0" applyFont="1" applyFill="1" applyBorder="1" applyAlignment="1" applyProtection="1">
      <alignment vertical="top" wrapText="1"/>
    </xf>
    <xf numFmtId="2" fontId="5" fillId="4" borderId="3" xfId="0" applyNumberFormat="1" applyFont="1" applyFill="1" applyBorder="1" applyAlignment="1" applyProtection="1">
      <alignment horizontal="center" vertical="top" wrapText="1"/>
    </xf>
    <xf numFmtId="0" fontId="10" fillId="7" borderId="0" xfId="0" applyFont="1" applyFill="1" applyProtection="1"/>
    <xf numFmtId="0" fontId="4" fillId="2" borderId="3" xfId="0" applyFont="1" applyFill="1" applyBorder="1" applyAlignment="1" applyProtection="1">
      <alignment vertical="top"/>
    </xf>
    <xf numFmtId="0" fontId="4" fillId="2" borderId="3" xfId="0" applyFont="1" applyFill="1" applyBorder="1" applyAlignment="1" applyProtection="1">
      <alignment vertical="top" wrapText="1"/>
    </xf>
    <xf numFmtId="2" fontId="4" fillId="2" borderId="3" xfId="0" applyNumberFormat="1" applyFont="1" applyFill="1" applyBorder="1" applyAlignment="1" applyProtection="1">
      <alignment horizontal="center" vertical="top" wrapText="1"/>
    </xf>
    <xf numFmtId="0" fontId="4" fillId="4" borderId="3" xfId="0" applyFont="1" applyFill="1" applyBorder="1" applyAlignment="1" applyProtection="1">
      <alignment vertical="top"/>
    </xf>
    <xf numFmtId="0" fontId="0" fillId="4" borderId="3" xfId="0" applyFill="1" applyBorder="1" applyAlignment="1" applyProtection="1">
      <alignment vertical="top"/>
    </xf>
    <xf numFmtId="0" fontId="0" fillId="4" borderId="3" xfId="0" applyFill="1" applyBorder="1" applyAlignment="1" applyProtection="1">
      <alignment vertical="top" wrapText="1"/>
    </xf>
    <xf numFmtId="2" fontId="4" fillId="4" borderId="3" xfId="0" applyNumberFormat="1" applyFont="1" applyFill="1" applyBorder="1" applyAlignment="1" applyProtection="1">
      <alignment horizontal="center" vertical="top" wrapText="1"/>
    </xf>
    <xf numFmtId="0" fontId="4" fillId="4" borderId="3" xfId="0" applyFont="1" applyFill="1" applyBorder="1" applyAlignment="1" applyProtection="1">
      <alignment vertical="top" wrapText="1"/>
    </xf>
    <xf numFmtId="0" fontId="4" fillId="5" borderId="3" xfId="0" applyFont="1" applyFill="1" applyBorder="1" applyAlignment="1" applyProtection="1">
      <alignment vertical="top" wrapText="1"/>
    </xf>
    <xf numFmtId="0" fontId="4" fillId="0" borderId="3" xfId="0" applyFont="1" applyBorder="1" applyAlignment="1" applyProtection="1">
      <alignment vertical="top"/>
    </xf>
    <xf numFmtId="0" fontId="0" fillId="0" borderId="3" xfId="0" applyBorder="1" applyAlignment="1" applyProtection="1">
      <alignment vertical="top"/>
    </xf>
    <xf numFmtId="0" fontId="0" fillId="7" borderId="3" xfId="0" applyFill="1" applyBorder="1" applyAlignment="1" applyProtection="1">
      <alignment vertical="top" wrapText="1"/>
    </xf>
    <xf numFmtId="2" fontId="4" fillId="0" borderId="3" xfId="0" applyNumberFormat="1" applyFont="1" applyBorder="1" applyAlignment="1" applyProtection="1">
      <alignment horizontal="center" vertical="top" wrapText="1"/>
    </xf>
    <xf numFmtId="0" fontId="0" fillId="0" borderId="3" xfId="0" applyBorder="1" applyAlignment="1" applyProtection="1">
      <alignment horizontal="center" vertical="center"/>
    </xf>
    <xf numFmtId="0" fontId="4" fillId="0" borderId="3" xfId="0" applyFont="1" applyBorder="1" applyProtection="1"/>
    <xf numFmtId="0" fontId="0" fillId="0" borderId="3" xfId="0" applyFill="1" applyBorder="1" applyAlignment="1" applyProtection="1">
      <alignment vertical="top" wrapText="1"/>
    </xf>
    <xf numFmtId="2" fontId="5" fillId="4" borderId="3" xfId="0" applyNumberFormat="1" applyFont="1" applyFill="1" applyBorder="1" applyAlignment="1" applyProtection="1">
      <alignment horizontal="center" vertical="top"/>
    </xf>
    <xf numFmtId="2" fontId="5" fillId="4" borderId="3" xfId="0" applyNumberFormat="1" applyFont="1" applyFill="1" applyBorder="1" applyAlignment="1" applyProtection="1">
      <alignment horizontal="center" vertical="center" wrapText="1"/>
    </xf>
    <xf numFmtId="0" fontId="5" fillId="0" borderId="3" xfId="0" applyFont="1" applyBorder="1" applyAlignment="1" applyProtection="1">
      <alignment vertical="top"/>
    </xf>
    <xf numFmtId="0" fontId="5" fillId="0" borderId="3" xfId="0" applyFont="1" applyFill="1" applyBorder="1" applyAlignment="1" applyProtection="1">
      <alignment vertical="top" wrapText="1"/>
    </xf>
    <xf numFmtId="2" fontId="5" fillId="0" borderId="3" xfId="0" applyNumberFormat="1" applyFont="1" applyBorder="1" applyAlignment="1" applyProtection="1">
      <alignment horizontal="center" vertical="top" wrapText="1"/>
    </xf>
    <xf numFmtId="2" fontId="5" fillId="3" borderId="3" xfId="0" applyNumberFormat="1" applyFont="1" applyFill="1" applyBorder="1" applyAlignment="1" applyProtection="1">
      <alignment horizontal="center" vertical="top"/>
    </xf>
    <xf numFmtId="2" fontId="5" fillId="3" borderId="3" xfId="0" applyNumberFormat="1" applyFont="1" applyFill="1" applyBorder="1" applyAlignment="1" applyProtection="1">
      <alignment horizontal="center" vertical="center"/>
    </xf>
    <xf numFmtId="0" fontId="11" fillId="7" borderId="0" xfId="0" applyFont="1" applyFill="1" applyAlignment="1" applyProtection="1">
      <alignment vertical="top"/>
    </xf>
    <xf numFmtId="0" fontId="11" fillId="7" borderId="0" xfId="0" applyFont="1" applyFill="1" applyAlignment="1" applyProtection="1">
      <alignment horizontal="center" vertical="top"/>
    </xf>
    <xf numFmtId="0" fontId="10" fillId="7" borderId="0" xfId="0" applyFont="1" applyFill="1" applyAlignment="1" applyProtection="1">
      <alignment horizontal="center" vertical="top"/>
    </xf>
    <xf numFmtId="0" fontId="10" fillId="7" borderId="0" xfId="0" applyFont="1" applyFill="1" applyAlignment="1" applyProtection="1">
      <alignment vertical="top" wrapText="1"/>
    </xf>
    <xf numFmtId="2" fontId="8" fillId="7" borderId="0" xfId="0" applyNumberFormat="1" applyFont="1" applyFill="1" applyProtection="1"/>
    <xf numFmtId="0" fontId="8" fillId="7" borderId="0" xfId="0" applyFont="1" applyFill="1" applyProtection="1"/>
    <xf numFmtId="0" fontId="5" fillId="3" borderId="3" xfId="0" applyFont="1" applyFill="1" applyBorder="1" applyAlignment="1" applyProtection="1">
      <alignment horizontal="center" vertical="center" wrapText="1"/>
    </xf>
    <xf numFmtId="164" fontId="5" fillId="3" borderId="3" xfId="0" applyNumberFormat="1" applyFont="1" applyFill="1" applyBorder="1" applyAlignment="1" applyProtection="1">
      <alignment horizontal="center" vertical="center" wrapText="1"/>
    </xf>
    <xf numFmtId="2" fontId="5" fillId="3" borderId="3" xfId="0" applyNumberFormat="1" applyFont="1" applyFill="1" applyBorder="1" applyAlignment="1" applyProtection="1">
      <alignment horizontal="center" vertical="center" wrapText="1"/>
    </xf>
    <xf numFmtId="10" fontId="5" fillId="3" borderId="3" xfId="1" applyNumberFormat="1" applyFont="1" applyFill="1" applyBorder="1" applyAlignment="1" applyProtection="1">
      <alignment horizontal="center" vertical="center" wrapText="1"/>
    </xf>
    <xf numFmtId="0" fontId="5" fillId="3" borderId="5" xfId="0" applyFont="1" applyFill="1" applyBorder="1" applyAlignment="1" applyProtection="1">
      <alignment horizontal="center" vertical="center"/>
    </xf>
    <xf numFmtId="164" fontId="5" fillId="3" borderId="0" xfId="0" applyNumberFormat="1" applyFont="1" applyFill="1" applyBorder="1" applyAlignment="1" applyProtection="1">
      <alignment horizontal="center" vertical="center" wrapText="1"/>
    </xf>
    <xf numFmtId="2" fontId="5" fillId="3" borderId="0" xfId="0" applyNumberFormat="1" applyFont="1" applyFill="1" applyBorder="1" applyAlignment="1" applyProtection="1">
      <alignment horizontal="center" vertical="center"/>
    </xf>
    <xf numFmtId="0" fontId="5" fillId="3" borderId="4" xfId="0" applyFont="1" applyFill="1" applyBorder="1" applyAlignment="1" applyProtection="1">
      <alignment horizontal="center" vertical="center" wrapText="1"/>
    </xf>
    <xf numFmtId="164" fontId="5" fillId="3" borderId="4" xfId="0" applyNumberFormat="1" applyFont="1" applyFill="1" applyBorder="1" applyAlignment="1" applyProtection="1">
      <alignment horizontal="center" vertical="center" wrapText="1"/>
    </xf>
    <xf numFmtId="2" fontId="5" fillId="3" borderId="4" xfId="0" applyNumberFormat="1" applyFont="1" applyFill="1" applyBorder="1" applyAlignment="1" applyProtection="1">
      <alignment horizontal="center" vertical="top" wrapText="1"/>
    </xf>
    <xf numFmtId="10" fontId="5" fillId="3" borderId="7" xfId="1" applyNumberFormat="1" applyFont="1" applyFill="1" applyBorder="1" applyAlignment="1" applyProtection="1">
      <alignment horizontal="center" vertical="center" wrapText="1"/>
    </xf>
    <xf numFmtId="2" fontId="5" fillId="3" borderId="1" xfId="0" applyNumberFormat="1" applyFont="1" applyFill="1" applyBorder="1" applyAlignment="1" applyProtection="1">
      <alignment horizontal="center" vertical="top" wrapText="1"/>
    </xf>
    <xf numFmtId="0" fontId="4" fillId="4" borderId="4" xfId="0" applyFont="1" applyFill="1" applyBorder="1" applyProtection="1"/>
    <xf numFmtId="2" fontId="4" fillId="4" borderId="1" xfId="0" applyNumberFormat="1" applyFont="1" applyFill="1" applyBorder="1" applyAlignment="1" applyProtection="1">
      <alignment horizontal="center" vertical="top" wrapText="1"/>
    </xf>
    <xf numFmtId="0" fontId="4" fillId="4" borderId="1" xfId="0" applyFont="1" applyFill="1" applyBorder="1" applyAlignment="1" applyProtection="1">
      <alignment horizontal="center" vertical="center" wrapText="1"/>
    </xf>
    <xf numFmtId="10" fontId="4" fillId="4" borderId="2" xfId="1" applyNumberFormat="1" applyFont="1" applyFill="1" applyBorder="1" applyAlignment="1" applyProtection="1">
      <alignment horizontal="center" vertical="center" wrapText="1"/>
    </xf>
    <xf numFmtId="0" fontId="0" fillId="5" borderId="6" xfId="0" applyFill="1" applyBorder="1" applyProtection="1"/>
    <xf numFmtId="10" fontId="0" fillId="5" borderId="6" xfId="1" applyNumberFormat="1" applyFont="1" applyFill="1" applyBorder="1" applyAlignment="1" applyProtection="1">
      <alignment horizontal="center" vertical="center" wrapText="1"/>
    </xf>
    <xf numFmtId="0" fontId="4" fillId="6" borderId="3" xfId="0" applyFont="1" applyFill="1" applyBorder="1" applyAlignment="1" applyProtection="1">
      <alignment vertical="top"/>
    </xf>
    <xf numFmtId="0" fontId="4" fillId="6" borderId="3" xfId="0" applyFont="1" applyFill="1" applyBorder="1" applyAlignment="1" applyProtection="1">
      <alignment horizontal="center" vertical="top"/>
    </xf>
    <xf numFmtId="0" fontId="0" fillId="6" borderId="3" xfId="0" applyFill="1" applyBorder="1" applyProtection="1"/>
    <xf numFmtId="2" fontId="4" fillId="6" borderId="3" xfId="0" applyNumberFormat="1" applyFont="1" applyFill="1" applyBorder="1" applyAlignment="1" applyProtection="1">
      <alignment horizontal="center" vertical="top" wrapText="1"/>
    </xf>
    <xf numFmtId="2" fontId="4" fillId="6" borderId="3" xfId="0" applyNumberFormat="1" applyFont="1" applyFill="1" applyBorder="1" applyAlignment="1" applyProtection="1">
      <alignment horizontal="center" vertical="center" wrapText="1"/>
    </xf>
    <xf numFmtId="10" fontId="4" fillId="6" borderId="3" xfId="1" applyNumberFormat="1" applyFont="1" applyFill="1" applyBorder="1" applyAlignment="1" applyProtection="1">
      <alignment horizontal="center" vertical="center" wrapText="1"/>
    </xf>
    <xf numFmtId="0" fontId="4" fillId="0" borderId="3" xfId="0" applyFont="1" applyBorder="1" applyAlignment="1" applyProtection="1">
      <alignment horizontal="center" vertical="top"/>
    </xf>
    <xf numFmtId="0" fontId="0" fillId="0" borderId="3" xfId="0" applyBorder="1" applyAlignment="1" applyProtection="1">
      <alignment horizontal="center" vertical="top"/>
    </xf>
    <xf numFmtId="0" fontId="0" fillId="0" borderId="3" xfId="0" applyBorder="1" applyAlignment="1" applyProtection="1">
      <alignment vertical="top" wrapText="1"/>
    </xf>
    <xf numFmtId="0" fontId="0" fillId="0" borderId="3" xfId="0" applyFont="1" applyFill="1" applyBorder="1" applyAlignment="1" applyProtection="1">
      <alignment horizontal="center" vertical="center"/>
    </xf>
    <xf numFmtId="0" fontId="0" fillId="0" borderId="3" xfId="0" applyFill="1" applyBorder="1" applyProtection="1"/>
    <xf numFmtId="0" fontId="7" fillId="11" borderId="3" xfId="0" applyFont="1" applyFill="1" applyBorder="1" applyAlignment="1" applyProtection="1">
      <alignment horizontal="center" vertical="center" wrapText="1"/>
    </xf>
    <xf numFmtId="10" fontId="0" fillId="0" borderId="3" xfId="1" applyNumberFormat="1" applyFont="1" applyBorder="1" applyAlignment="1" applyProtection="1">
      <alignment vertical="center"/>
    </xf>
    <xf numFmtId="0" fontId="10" fillId="0" borderId="3" xfId="0" applyFont="1" applyBorder="1" applyAlignment="1" applyProtection="1">
      <alignment vertical="top" wrapText="1"/>
    </xf>
    <xf numFmtId="0" fontId="17" fillId="6" borderId="3" xfId="0" applyFont="1" applyFill="1" applyBorder="1" applyAlignment="1" applyProtection="1">
      <alignment horizontal="center" vertical="center"/>
    </xf>
    <xf numFmtId="0" fontId="4" fillId="6" borderId="3" xfId="0" applyFont="1" applyFill="1" applyBorder="1" applyAlignment="1" applyProtection="1">
      <alignment horizontal="center" vertical="center" wrapText="1"/>
    </xf>
    <xf numFmtId="0" fontId="0" fillId="0" borderId="3" xfId="0" applyBorder="1" applyAlignment="1" applyProtection="1">
      <alignment horizontal="left" vertical="center" wrapText="1"/>
    </xf>
    <xf numFmtId="0" fontId="0" fillId="0" borderId="3" xfId="0" applyBorder="1" applyProtection="1"/>
    <xf numFmtId="0" fontId="10" fillId="0" borderId="3" xfId="0" applyNumberFormat="1" applyFont="1" applyBorder="1" applyAlignment="1" applyProtection="1">
      <alignment vertical="top" wrapText="1"/>
    </xf>
    <xf numFmtId="0" fontId="0" fillId="5" borderId="3" xfId="0" applyFill="1" applyBorder="1" applyProtection="1"/>
    <xf numFmtId="0" fontId="0" fillId="5" borderId="3" xfId="0" applyFill="1" applyBorder="1" applyAlignment="1" applyProtection="1">
      <alignment horizontal="center" vertical="center" wrapText="1"/>
    </xf>
    <xf numFmtId="10" fontId="0" fillId="5" borderId="3" xfId="1" applyNumberFormat="1" applyFont="1" applyFill="1" applyBorder="1" applyAlignment="1" applyProtection="1">
      <alignment horizontal="center" vertical="center" wrapText="1"/>
    </xf>
    <xf numFmtId="0" fontId="0" fillId="0" borderId="3" xfId="0" applyBorder="1" applyAlignment="1" applyProtection="1">
      <alignment horizontal="left" vertical="top" wrapText="1"/>
    </xf>
    <xf numFmtId="2" fontId="4" fillId="6" borderId="3" xfId="0" applyNumberFormat="1" applyFont="1" applyFill="1" applyBorder="1" applyAlignment="1" applyProtection="1">
      <alignment horizontal="left" vertical="top"/>
    </xf>
    <xf numFmtId="0" fontId="4" fillId="6" borderId="3" xfId="0" applyFont="1" applyFill="1" applyBorder="1" applyAlignment="1" applyProtection="1">
      <alignment horizontal="left" vertical="top" wrapText="1"/>
    </xf>
    <xf numFmtId="2" fontId="4" fillId="6" borderId="3" xfId="0" applyNumberFormat="1" applyFont="1" applyFill="1" applyBorder="1" applyAlignment="1" applyProtection="1">
      <alignment horizontal="left" vertical="top" wrapText="1"/>
    </xf>
    <xf numFmtId="0" fontId="4" fillId="7" borderId="3" xfId="0" applyFont="1" applyFill="1" applyBorder="1" applyAlignment="1" applyProtection="1">
      <alignment horizontal="center" vertical="top"/>
    </xf>
    <xf numFmtId="0" fontId="0" fillId="6" borderId="3" xfId="0" applyFill="1" applyBorder="1" applyAlignment="1" applyProtection="1">
      <alignment vertical="top" wrapText="1"/>
    </xf>
    <xf numFmtId="0" fontId="0" fillId="6" borderId="3" xfId="0" applyFill="1" applyBorder="1" applyAlignment="1" applyProtection="1">
      <alignment horizontal="center" vertical="center"/>
    </xf>
    <xf numFmtId="0" fontId="0" fillId="6" borderId="3" xfId="0" applyFill="1" applyBorder="1" applyAlignment="1" applyProtection="1">
      <alignment horizontal="center" vertical="center" wrapText="1"/>
    </xf>
    <xf numFmtId="0" fontId="7" fillId="0" borderId="3" xfId="0" applyFont="1" applyBorder="1" applyAlignment="1" applyProtection="1">
      <alignment vertical="top" wrapText="1"/>
    </xf>
    <xf numFmtId="2" fontId="8" fillId="0" borderId="3" xfId="0" applyNumberFormat="1" applyFont="1" applyBorder="1" applyAlignment="1" applyProtection="1">
      <alignment horizontal="center" vertical="top" wrapText="1"/>
    </xf>
    <xf numFmtId="0" fontId="0" fillId="6" borderId="3" xfId="0" applyFont="1" applyFill="1" applyBorder="1" applyAlignment="1" applyProtection="1">
      <alignment horizontal="center" vertical="center"/>
    </xf>
    <xf numFmtId="0" fontId="7" fillId="6" borderId="3" xfId="0" applyFont="1" applyFill="1" applyBorder="1" applyAlignment="1" applyProtection="1">
      <alignment horizontal="center" vertical="center" wrapText="1"/>
    </xf>
    <xf numFmtId="0" fontId="4" fillId="0" borderId="3" xfId="0" applyFont="1" applyFill="1" applyBorder="1" applyAlignment="1" applyProtection="1">
      <alignment vertical="top"/>
    </xf>
    <xf numFmtId="0" fontId="4" fillId="0" borderId="3" xfId="0" applyFont="1" applyFill="1" applyBorder="1" applyAlignment="1" applyProtection="1">
      <alignment horizontal="center" vertical="top"/>
    </xf>
    <xf numFmtId="0" fontId="4" fillId="0" borderId="3" xfId="0" applyFont="1" applyFill="1" applyBorder="1" applyAlignment="1" applyProtection="1">
      <alignment horizontal="left" vertical="top" wrapText="1"/>
    </xf>
    <xf numFmtId="0" fontId="1" fillId="0" borderId="3" xfId="0" applyFont="1" applyFill="1" applyBorder="1" applyAlignment="1" applyProtection="1">
      <alignment vertical="top" wrapText="1"/>
    </xf>
    <xf numFmtId="2" fontId="4" fillId="0" borderId="3" xfId="0" applyNumberFormat="1" applyFont="1" applyFill="1" applyBorder="1" applyAlignment="1" applyProtection="1">
      <alignment horizontal="center" vertical="top" wrapText="1"/>
    </xf>
    <xf numFmtId="0" fontId="0" fillId="0" borderId="3" xfId="0" applyFill="1" applyBorder="1" applyAlignment="1" applyProtection="1">
      <alignment horizontal="center" vertical="center" wrapText="1"/>
    </xf>
    <xf numFmtId="0" fontId="0" fillId="0" borderId="3" xfId="0" applyFill="1" applyBorder="1" applyAlignment="1" applyProtection="1">
      <alignment horizontal="center" vertical="center"/>
    </xf>
    <xf numFmtId="0" fontId="0" fillId="0" borderId="0" xfId="0" applyFill="1" applyProtection="1"/>
    <xf numFmtId="2" fontId="4" fillId="7" borderId="3" xfId="0" applyNumberFormat="1" applyFont="1" applyFill="1" applyBorder="1" applyAlignment="1" applyProtection="1">
      <alignment horizontal="center" vertical="top" wrapText="1"/>
    </xf>
    <xf numFmtId="0" fontId="0" fillId="7" borderId="3" xfId="0" applyFill="1" applyBorder="1" applyAlignment="1" applyProtection="1">
      <alignment horizontal="center" vertical="center"/>
    </xf>
    <xf numFmtId="0" fontId="0" fillId="0" borderId="3" xfId="0" applyBorder="1" applyAlignment="1" applyProtection="1">
      <alignment horizontal="left" vertical="top"/>
    </xf>
    <xf numFmtId="0" fontId="8" fillId="6" borderId="3" xfId="0" applyFont="1" applyFill="1" applyBorder="1" applyAlignment="1" applyProtection="1">
      <alignment horizontal="center" vertical="center" wrapText="1"/>
    </xf>
    <xf numFmtId="0" fontId="16" fillId="0" borderId="3" xfId="0" applyFont="1" applyFill="1" applyBorder="1" applyAlignment="1" applyProtection="1">
      <alignment horizontal="center" vertical="center"/>
    </xf>
    <xf numFmtId="0" fontId="0" fillId="11" borderId="3" xfId="0" applyFill="1" applyBorder="1" applyAlignment="1" applyProtection="1">
      <alignment horizontal="center" vertical="center" wrapText="1"/>
    </xf>
    <xf numFmtId="0" fontId="4" fillId="0" borderId="3" xfId="0" applyFont="1" applyBorder="1" applyAlignment="1" applyProtection="1">
      <alignment horizontal="center" vertical="center"/>
    </xf>
    <xf numFmtId="10" fontId="0" fillId="0" borderId="3" xfId="1" applyNumberFormat="1" applyFont="1" applyFill="1" applyBorder="1" applyAlignment="1" applyProtection="1">
      <alignment horizontal="center" vertical="center" wrapText="1"/>
    </xf>
    <xf numFmtId="2" fontId="0" fillId="0" borderId="3" xfId="0" applyNumberFormat="1" applyFill="1" applyBorder="1" applyAlignment="1" applyProtection="1">
      <alignment horizontal="center" vertical="center"/>
    </xf>
    <xf numFmtId="10" fontId="0" fillId="11" borderId="3" xfId="1" applyNumberFormat="1" applyFont="1" applyFill="1" applyBorder="1" applyAlignment="1" applyProtection="1">
      <alignment horizontal="center" vertical="center" wrapText="1"/>
    </xf>
    <xf numFmtId="0" fontId="20" fillId="0" borderId="3" xfId="0" applyFont="1" applyFill="1" applyBorder="1" applyAlignment="1" applyProtection="1">
      <alignment horizontal="left" vertical="top" wrapText="1"/>
    </xf>
    <xf numFmtId="0" fontId="20" fillId="0" borderId="3" xfId="0" quotePrefix="1" applyFont="1" applyFill="1" applyBorder="1" applyAlignment="1" applyProtection="1">
      <alignment horizontal="left" vertical="top" wrapText="1"/>
    </xf>
    <xf numFmtId="10" fontId="0" fillId="0" borderId="3" xfId="1" applyNumberFormat="1" applyFont="1" applyFill="1" applyBorder="1" applyAlignment="1" applyProtection="1">
      <alignment vertical="center"/>
    </xf>
    <xf numFmtId="0" fontId="0" fillId="0" borderId="3" xfId="0" applyBorder="1" applyAlignment="1" applyProtection="1">
      <alignment horizontal="center" vertical="center" wrapText="1"/>
    </xf>
    <xf numFmtId="2" fontId="0" fillId="0" borderId="3" xfId="1" applyNumberFormat="1" applyFont="1" applyBorder="1" applyAlignment="1" applyProtection="1">
      <alignment horizontal="center" vertical="center"/>
    </xf>
    <xf numFmtId="0" fontId="3" fillId="0" borderId="3" xfId="0" applyFont="1" applyBorder="1" applyAlignment="1" applyProtection="1">
      <alignment vertical="top" wrapText="1"/>
    </xf>
    <xf numFmtId="0" fontId="10" fillId="4" borderId="3" xfId="0" applyFont="1" applyFill="1" applyBorder="1" applyProtection="1"/>
    <xf numFmtId="0" fontId="5" fillId="4" borderId="3" xfId="0" applyFont="1" applyFill="1" applyBorder="1" applyAlignment="1" applyProtection="1">
      <alignment vertical="top" wrapText="1"/>
    </xf>
    <xf numFmtId="0" fontId="5" fillId="4" borderId="3" xfId="0" applyFont="1" applyFill="1" applyBorder="1" applyAlignment="1" applyProtection="1">
      <alignment horizontal="center" vertical="center" wrapText="1"/>
    </xf>
    <xf numFmtId="10" fontId="5" fillId="4" borderId="3" xfId="1" applyNumberFormat="1" applyFont="1" applyFill="1" applyBorder="1" applyAlignment="1" applyProtection="1">
      <alignment horizontal="center" vertical="center" wrapText="1"/>
    </xf>
    <xf numFmtId="0" fontId="10" fillId="2" borderId="3" xfId="0" applyFont="1" applyFill="1" applyBorder="1" applyProtection="1"/>
    <xf numFmtId="0" fontId="4" fillId="2" borderId="3" xfId="0" applyFont="1" applyFill="1" applyBorder="1" applyAlignment="1" applyProtection="1">
      <alignment horizontal="center" vertical="center" wrapText="1"/>
    </xf>
    <xf numFmtId="10" fontId="4" fillId="2" borderId="3" xfId="1" applyNumberFormat="1" applyFont="1" applyFill="1" applyBorder="1" applyAlignment="1" applyProtection="1">
      <alignment vertical="center" wrapText="1"/>
    </xf>
    <xf numFmtId="0" fontId="0" fillId="4" borderId="3" xfId="0" applyFill="1" applyBorder="1" applyAlignment="1" applyProtection="1">
      <alignment horizontal="center" vertical="center" wrapText="1"/>
    </xf>
    <xf numFmtId="10" fontId="0" fillId="4" borderId="3" xfId="1" applyNumberFormat="1" applyFont="1" applyFill="1" applyBorder="1" applyAlignment="1" applyProtection="1">
      <alignment vertical="center" wrapText="1"/>
    </xf>
    <xf numFmtId="0" fontId="10" fillId="5" borderId="3" xfId="0" applyFont="1" applyFill="1" applyBorder="1" applyProtection="1"/>
    <xf numFmtId="10" fontId="4" fillId="5" borderId="3" xfId="1" applyNumberFormat="1" applyFont="1" applyFill="1" applyBorder="1" applyAlignment="1" applyProtection="1">
      <alignment horizontal="center" vertical="center" wrapText="1"/>
    </xf>
    <xf numFmtId="0" fontId="10" fillId="6" borderId="3" xfId="0" applyFont="1" applyFill="1" applyBorder="1" applyProtection="1"/>
    <xf numFmtId="0" fontId="10" fillId="7" borderId="3" xfId="0" applyFont="1" applyFill="1" applyBorder="1" applyProtection="1"/>
    <xf numFmtId="0" fontId="0" fillId="0" borderId="3" xfId="0" applyBorder="1" applyAlignment="1" applyProtection="1">
      <alignment wrapText="1"/>
    </xf>
    <xf numFmtId="0" fontId="4" fillId="6" borderId="3" xfId="0" applyFont="1" applyFill="1" applyBorder="1" applyAlignment="1" applyProtection="1">
      <alignment vertical="top" wrapText="1"/>
    </xf>
    <xf numFmtId="0" fontId="10" fillId="0" borderId="3" xfId="0" applyFont="1" applyFill="1" applyBorder="1" applyProtection="1"/>
    <xf numFmtId="0" fontId="10" fillId="3" borderId="3" xfId="0" applyFont="1" applyFill="1" applyBorder="1" applyProtection="1"/>
    <xf numFmtId="0" fontId="5" fillId="3" borderId="3" xfId="0" applyFont="1" applyFill="1" applyBorder="1" applyAlignment="1" applyProtection="1">
      <alignment vertical="top"/>
    </xf>
    <xf numFmtId="0" fontId="5" fillId="3" borderId="3" xfId="0" applyFont="1" applyFill="1" applyBorder="1" applyAlignment="1" applyProtection="1">
      <alignment horizontal="center" vertical="center"/>
    </xf>
    <xf numFmtId="10" fontId="5" fillId="3" borderId="3" xfId="1" applyNumberFormat="1" applyFont="1" applyFill="1" applyBorder="1" applyAlignment="1" applyProtection="1">
      <alignment horizontal="center" vertical="center"/>
    </xf>
    <xf numFmtId="0" fontId="10" fillId="0" borderId="0" xfId="0" applyFont="1" applyFill="1" applyProtection="1"/>
    <xf numFmtId="10" fontId="10" fillId="7" borderId="0" xfId="1" applyNumberFormat="1" applyFont="1" applyFill="1" applyAlignment="1" applyProtection="1">
      <alignment vertical="center"/>
    </xf>
    <xf numFmtId="10" fontId="0" fillId="11" borderId="3" xfId="1" applyNumberFormat="1" applyFont="1" applyFill="1" applyBorder="1" applyAlignment="1" applyProtection="1">
      <alignment horizontal="center" vertical="center" wrapText="1"/>
      <protection locked="0"/>
    </xf>
    <xf numFmtId="0" fontId="5" fillId="3" borderId="10" xfId="0" applyFont="1" applyFill="1" applyBorder="1" applyAlignment="1" applyProtection="1">
      <alignment horizontal="center" vertical="center"/>
    </xf>
    <xf numFmtId="0" fontId="5" fillId="3" borderId="0" xfId="0" applyFont="1" applyFill="1" applyBorder="1" applyAlignment="1" applyProtection="1">
      <alignment horizontal="center" vertical="center"/>
    </xf>
    <xf numFmtId="0" fontId="5" fillId="3" borderId="0" xfId="0" applyFont="1" applyFill="1" applyBorder="1" applyAlignment="1" applyProtection="1">
      <alignment horizontal="center" vertical="center" wrapText="1"/>
    </xf>
    <xf numFmtId="2" fontId="5" fillId="3" borderId="4" xfId="0" applyNumberFormat="1" applyFont="1" applyFill="1" applyBorder="1" applyAlignment="1" applyProtection="1">
      <alignment horizontal="center" vertical="center" wrapText="1"/>
    </xf>
    <xf numFmtId="10" fontId="0" fillId="10" borderId="3" xfId="1" applyNumberFormat="1" applyFont="1" applyFill="1" applyBorder="1" applyAlignment="1" applyProtection="1">
      <alignment horizontal="center" vertical="center" wrapText="1"/>
    </xf>
    <xf numFmtId="0" fontId="0" fillId="11" borderId="3" xfId="0" applyFont="1" applyFill="1" applyBorder="1" applyAlignment="1" applyProtection="1">
      <alignment horizontal="center" vertical="center" wrapText="1"/>
      <protection locked="0"/>
    </xf>
    <xf numFmtId="0" fontId="0" fillId="0" borderId="3" xfId="0" applyFont="1" applyBorder="1" applyAlignment="1" applyProtection="1">
      <alignment horizontal="center" vertical="center" wrapText="1"/>
    </xf>
    <xf numFmtId="2" fontId="0" fillId="5" borderId="3" xfId="0" applyNumberFormat="1" applyFont="1" applyFill="1" applyBorder="1" applyAlignment="1" applyProtection="1">
      <alignment horizontal="center" vertical="center" wrapText="1"/>
    </xf>
    <xf numFmtId="2" fontId="0" fillId="11" borderId="3" xfId="0" applyNumberFormat="1" applyFont="1" applyFill="1" applyBorder="1" applyAlignment="1" applyProtection="1">
      <alignment horizontal="center" vertical="center" wrapText="1"/>
      <protection locked="0"/>
    </xf>
    <xf numFmtId="0" fontId="0" fillId="0" borderId="3" xfId="0" applyFont="1" applyBorder="1" applyProtection="1"/>
    <xf numFmtId="0" fontId="0" fillId="4" borderId="3" xfId="0" applyFont="1" applyFill="1" applyBorder="1" applyAlignment="1" applyProtection="1">
      <alignment vertical="top" wrapText="1"/>
    </xf>
    <xf numFmtId="0" fontId="5" fillId="3" borderId="4" xfId="0" applyFont="1" applyFill="1" applyBorder="1" applyAlignment="1" applyProtection="1">
      <alignment horizontal="center" vertical="center"/>
    </xf>
    <xf numFmtId="2" fontId="5" fillId="3" borderId="8" xfId="0" applyNumberFormat="1" applyFont="1" applyFill="1" applyBorder="1" applyAlignment="1" applyProtection="1">
      <alignment horizontal="center" vertical="center"/>
    </xf>
    <xf numFmtId="0" fontId="5" fillId="3" borderId="11" xfId="0" applyFont="1" applyFill="1" applyBorder="1" applyAlignment="1" applyProtection="1">
      <alignment horizontal="center" vertical="center" wrapText="1"/>
    </xf>
    <xf numFmtId="0" fontId="0" fillId="6" borderId="3" xfId="0" applyFont="1" applyFill="1" applyBorder="1" applyAlignment="1" applyProtection="1">
      <alignment horizontal="left" vertical="top" wrapText="1"/>
    </xf>
    <xf numFmtId="164" fontId="5" fillId="3" borderId="3" xfId="0" applyNumberFormat="1" applyFont="1" applyFill="1" applyBorder="1" applyAlignment="1" applyProtection="1">
      <alignment horizontal="center" vertical="center" wrapText="1"/>
    </xf>
    <xf numFmtId="0" fontId="4" fillId="6" borderId="3" xfId="0" applyFont="1" applyFill="1" applyBorder="1" applyAlignment="1" applyProtection="1">
      <alignment horizontal="left" vertical="top" wrapText="1"/>
    </xf>
    <xf numFmtId="2" fontId="0" fillId="0" borderId="3" xfId="0" applyNumberFormat="1" applyBorder="1" applyAlignment="1" applyProtection="1">
      <alignment horizontal="center" vertical="center"/>
    </xf>
    <xf numFmtId="0" fontId="4" fillId="6" borderId="3" xfId="0" applyFont="1" applyFill="1" applyBorder="1" applyAlignment="1" applyProtection="1">
      <alignment horizontal="center" vertical="center"/>
    </xf>
    <xf numFmtId="10" fontId="4" fillId="5" borderId="6" xfId="1" applyNumberFormat="1" applyFont="1" applyFill="1" applyBorder="1" applyAlignment="1" applyProtection="1">
      <alignment horizontal="center" vertical="center" wrapText="1"/>
    </xf>
    <xf numFmtId="10" fontId="8" fillId="7" borderId="0" xfId="1" applyNumberFormat="1" applyFont="1" applyFill="1" applyAlignment="1" applyProtection="1">
      <alignment vertical="center"/>
    </xf>
    <xf numFmtId="0" fontId="7" fillId="7" borderId="0" xfId="0" applyFont="1" applyFill="1" applyProtection="1"/>
    <xf numFmtId="0" fontId="8" fillId="7" borderId="0" xfId="0" applyFont="1" applyFill="1" applyAlignment="1" applyProtection="1">
      <alignment vertical="top"/>
    </xf>
    <xf numFmtId="0" fontId="8" fillId="7" borderId="0" xfId="0" applyFont="1" applyFill="1" applyAlignment="1" applyProtection="1">
      <alignment horizontal="center" vertical="top"/>
    </xf>
    <xf numFmtId="0" fontId="7" fillId="7" borderId="0" xfId="0" applyFont="1" applyFill="1" applyAlignment="1" applyProtection="1">
      <alignment horizontal="center" vertical="top"/>
    </xf>
    <xf numFmtId="0" fontId="7" fillId="7" borderId="0" xfId="0" applyFont="1" applyFill="1" applyAlignment="1" applyProtection="1">
      <alignment vertical="top" wrapText="1"/>
    </xf>
    <xf numFmtId="0" fontId="4" fillId="4" borderId="3" xfId="0" applyFont="1" applyFill="1" applyBorder="1" applyAlignment="1" applyProtection="1">
      <alignment horizontal="center" vertical="center" wrapText="1"/>
    </xf>
    <xf numFmtId="2" fontId="4" fillId="5" borderId="5" xfId="0" applyNumberFormat="1" applyFont="1" applyFill="1" applyBorder="1" applyAlignment="1" applyProtection="1">
      <alignment horizontal="center" vertical="top" wrapText="1"/>
    </xf>
    <xf numFmtId="2" fontId="4" fillId="6" borderId="11" xfId="0" applyNumberFormat="1" applyFont="1" applyFill="1" applyBorder="1" applyAlignment="1" applyProtection="1">
      <alignment horizontal="center" vertical="top" wrapText="1"/>
    </xf>
    <xf numFmtId="0" fontId="0" fillId="0" borderId="11" xfId="0" applyBorder="1" applyAlignment="1" applyProtection="1">
      <alignment vertical="top" wrapText="1"/>
    </xf>
    <xf numFmtId="0" fontId="7" fillId="0" borderId="11" xfId="0" applyFont="1" applyBorder="1" applyAlignment="1" applyProtection="1">
      <alignment vertical="top" wrapText="1"/>
    </xf>
    <xf numFmtId="0" fontId="0" fillId="0" borderId="11" xfId="0" applyBorder="1" applyAlignment="1" applyProtection="1">
      <alignment horizontal="left" vertical="center" wrapText="1"/>
    </xf>
    <xf numFmtId="0" fontId="7" fillId="0" borderId="11" xfId="0" applyNumberFormat="1" applyFont="1" applyBorder="1" applyAlignment="1" applyProtection="1">
      <alignment vertical="top" wrapText="1"/>
    </xf>
    <xf numFmtId="2" fontId="4" fillId="5" borderId="11" xfId="0" applyNumberFormat="1" applyFont="1" applyFill="1" applyBorder="1" applyAlignment="1" applyProtection="1">
      <alignment horizontal="center" vertical="top" wrapText="1"/>
    </xf>
    <xf numFmtId="0" fontId="0" fillId="0" borderId="11" xfId="0" applyBorder="1" applyAlignment="1" applyProtection="1">
      <alignment horizontal="left" vertical="top" wrapText="1"/>
    </xf>
    <xf numFmtId="0" fontId="0" fillId="7" borderId="11" xfId="0" applyFill="1" applyBorder="1" applyAlignment="1" applyProtection="1">
      <alignment vertical="top" wrapText="1"/>
    </xf>
    <xf numFmtId="2" fontId="4" fillId="6" borderId="11" xfId="0" applyNumberFormat="1" applyFont="1" applyFill="1" applyBorder="1" applyAlignment="1" applyProtection="1">
      <alignment horizontal="left" vertical="top" wrapText="1"/>
    </xf>
    <xf numFmtId="0" fontId="0" fillId="6" borderId="11" xfId="0" applyFill="1" applyBorder="1" applyAlignment="1" applyProtection="1">
      <alignment vertical="top" wrapText="1"/>
    </xf>
    <xf numFmtId="0" fontId="0" fillId="0" borderId="11" xfId="0" applyFill="1" applyBorder="1" applyAlignment="1" applyProtection="1">
      <alignment vertical="top" wrapText="1"/>
    </xf>
    <xf numFmtId="2" fontId="0" fillId="0" borderId="3" xfId="4" applyNumberFormat="1" applyFont="1" applyBorder="1" applyAlignment="1" applyProtection="1">
      <alignment horizontal="center" vertical="center"/>
    </xf>
    <xf numFmtId="0" fontId="1" fillId="0" borderId="3" xfId="0" applyFont="1" applyBorder="1" applyAlignment="1" applyProtection="1">
      <alignment vertical="top" wrapText="1"/>
    </xf>
    <xf numFmtId="0" fontId="7" fillId="4" borderId="3" xfId="0" applyFont="1" applyFill="1" applyBorder="1" applyProtection="1"/>
    <xf numFmtId="0" fontId="5" fillId="4" borderId="11" xfId="0" applyFont="1" applyFill="1" applyBorder="1" applyAlignment="1" applyProtection="1">
      <alignment vertical="top" wrapText="1"/>
    </xf>
    <xf numFmtId="0" fontId="7" fillId="0" borderId="0" xfId="0" applyFont="1" applyFill="1" applyProtection="1"/>
    <xf numFmtId="2" fontId="5" fillId="3" borderId="3" xfId="0" applyNumberFormat="1" applyFont="1" applyFill="1" applyBorder="1" applyAlignment="1" applyProtection="1">
      <alignment horizontal="center" vertical="center" wrapText="1"/>
      <protection locked="0"/>
    </xf>
    <xf numFmtId="2" fontId="5" fillId="3" borderId="1" xfId="0" applyNumberFormat="1" applyFont="1" applyFill="1" applyBorder="1" applyAlignment="1" applyProtection="1">
      <alignment horizontal="center" vertical="top" wrapText="1"/>
      <protection locked="0"/>
    </xf>
    <xf numFmtId="2" fontId="4" fillId="4" borderId="1" xfId="0" applyNumberFormat="1" applyFont="1" applyFill="1" applyBorder="1" applyAlignment="1" applyProtection="1">
      <alignment horizontal="center" vertical="top" wrapText="1"/>
      <protection locked="0"/>
    </xf>
    <xf numFmtId="2" fontId="4" fillId="5" borderId="6" xfId="0" applyNumberFormat="1" applyFont="1" applyFill="1" applyBorder="1" applyAlignment="1" applyProtection="1">
      <alignment horizontal="center" vertical="top" wrapText="1"/>
      <protection locked="0"/>
    </xf>
    <xf numFmtId="2" fontId="4" fillId="6" borderId="3" xfId="0" applyNumberFormat="1" applyFont="1" applyFill="1" applyBorder="1" applyAlignment="1" applyProtection="1">
      <alignment horizontal="center" vertical="top" wrapText="1"/>
      <protection locked="0"/>
    </xf>
    <xf numFmtId="0" fontId="4" fillId="6" borderId="3" xfId="0" applyFont="1" applyFill="1" applyBorder="1" applyAlignment="1" applyProtection="1">
      <alignment horizontal="center" vertical="center" wrapText="1"/>
      <protection locked="0"/>
    </xf>
    <xf numFmtId="0" fontId="0" fillId="5" borderId="3"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7" fillId="6" borderId="3" xfId="0" applyFont="1" applyFill="1" applyBorder="1" applyAlignment="1" applyProtection="1">
      <alignment horizontal="center" vertical="center" wrapText="1"/>
      <protection locked="0"/>
    </xf>
    <xf numFmtId="0" fontId="8" fillId="6" borderId="3" xfId="0" applyFont="1" applyFill="1" applyBorder="1" applyAlignment="1" applyProtection="1">
      <alignment horizontal="center" vertical="center" wrapText="1"/>
      <protection locked="0"/>
    </xf>
    <xf numFmtId="10" fontId="0" fillId="11" borderId="3" xfId="4" applyNumberFormat="1" applyFont="1" applyFill="1" applyBorder="1" applyAlignment="1" applyProtection="1">
      <alignment horizontal="center" vertical="center" wrapText="1"/>
      <protection locked="0"/>
    </xf>
    <xf numFmtId="0" fontId="5" fillId="4" borderId="3" xfId="0" applyFont="1" applyFill="1" applyBorder="1" applyAlignment="1" applyProtection="1">
      <alignment horizontal="center" vertical="center" wrapText="1"/>
      <protection locked="0"/>
    </xf>
    <xf numFmtId="0" fontId="7" fillId="7" borderId="0" xfId="0" applyFont="1" applyFill="1" applyProtection="1">
      <protection locked="0"/>
    </xf>
    <xf numFmtId="0" fontId="23" fillId="10" borderId="3" xfId="0" applyFont="1" applyFill="1" applyBorder="1" applyAlignment="1" applyProtection="1">
      <alignment horizontal="center" vertical="center" wrapText="1"/>
    </xf>
    <xf numFmtId="0" fontId="5" fillId="3" borderId="4" xfId="0" applyFont="1" applyFill="1" applyBorder="1" applyAlignment="1" applyProtection="1">
      <alignment horizontal="center" vertical="center"/>
    </xf>
    <xf numFmtId="0" fontId="4" fillId="5" borderId="6" xfId="0" applyFont="1" applyFill="1" applyBorder="1" applyAlignment="1" applyProtection="1">
      <alignment horizontal="center" vertical="top"/>
    </xf>
    <xf numFmtId="0" fontId="4" fillId="5" borderId="3" xfId="0" applyFont="1" applyFill="1" applyBorder="1" applyAlignment="1" applyProtection="1">
      <alignment horizontal="center" vertical="top"/>
    </xf>
    <xf numFmtId="0" fontId="4" fillId="2" borderId="3" xfId="0" applyFont="1" applyFill="1" applyBorder="1" applyAlignment="1" applyProtection="1">
      <alignment horizontal="center" vertical="top"/>
    </xf>
    <xf numFmtId="0" fontId="4" fillId="4" borderId="3" xfId="0" applyFont="1" applyFill="1" applyBorder="1" applyAlignment="1" applyProtection="1">
      <alignment horizontal="center" vertical="top"/>
    </xf>
    <xf numFmtId="0" fontId="5" fillId="0" borderId="3" xfId="0" applyFont="1" applyBorder="1" applyAlignment="1" applyProtection="1">
      <alignment horizontal="center" vertical="top"/>
    </xf>
    <xf numFmtId="0" fontId="5" fillId="3" borderId="3" xfId="0" applyFont="1" applyFill="1" applyBorder="1" applyAlignment="1">
      <alignment horizontal="center" vertical="center"/>
    </xf>
    <xf numFmtId="0" fontId="4" fillId="6" borderId="3" xfId="0" applyFont="1" applyFill="1" applyBorder="1" applyAlignment="1">
      <alignment horizontal="left" vertical="top" wrapText="1"/>
    </xf>
    <xf numFmtId="0" fontId="5" fillId="4" borderId="3" xfId="0" applyFont="1" applyFill="1" applyBorder="1" applyAlignment="1">
      <alignment horizontal="center" vertical="top" wrapText="1"/>
    </xf>
    <xf numFmtId="0" fontId="5" fillId="4" borderId="3" xfId="0" applyFont="1" applyFill="1" applyBorder="1" applyAlignment="1">
      <alignment horizontal="center" vertical="top"/>
    </xf>
    <xf numFmtId="0" fontId="5" fillId="3" borderId="3" xfId="0" applyFont="1" applyFill="1" applyBorder="1" applyAlignment="1">
      <alignment horizontal="center" vertical="top"/>
    </xf>
    <xf numFmtId="164" fontId="5" fillId="3" borderId="3" xfId="0" applyNumberFormat="1" applyFont="1" applyFill="1" applyBorder="1" applyAlignment="1">
      <alignment horizontal="center" vertical="center" wrapText="1"/>
    </xf>
    <xf numFmtId="0" fontId="5" fillId="3" borderId="3" xfId="0" applyFont="1" applyFill="1" applyBorder="1" applyAlignment="1" applyProtection="1">
      <alignment horizontal="center" vertical="top"/>
    </xf>
    <xf numFmtId="0" fontId="5" fillId="4" borderId="3" xfId="0" applyFont="1" applyFill="1" applyBorder="1" applyAlignment="1" applyProtection="1">
      <alignment horizontal="center" vertical="top" wrapText="1"/>
    </xf>
    <xf numFmtId="0" fontId="5" fillId="4" borderId="3" xfId="0" applyFont="1" applyFill="1" applyBorder="1" applyAlignment="1" applyProtection="1">
      <alignment horizontal="center" vertical="top"/>
    </xf>
    <xf numFmtId="0" fontId="0" fillId="6" borderId="3" xfId="0" applyFont="1" applyFill="1" applyBorder="1" applyAlignment="1" applyProtection="1">
      <alignment horizontal="left" vertical="top" wrapText="1"/>
    </xf>
    <xf numFmtId="0" fontId="5" fillId="3" borderId="12" xfId="0" applyFont="1" applyFill="1" applyBorder="1" applyAlignment="1" applyProtection="1">
      <alignment horizontal="center" vertical="center"/>
    </xf>
    <xf numFmtId="0" fontId="5" fillId="3" borderId="13"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0" fontId="5" fillId="3" borderId="5" xfId="0" applyFont="1" applyFill="1" applyBorder="1" applyAlignment="1" applyProtection="1">
      <alignment horizontal="center" vertical="center"/>
    </xf>
    <xf numFmtId="0" fontId="5" fillId="3" borderId="4" xfId="0" applyFont="1" applyFill="1" applyBorder="1" applyAlignment="1" applyProtection="1">
      <alignment horizontal="center" vertical="center"/>
    </xf>
    <xf numFmtId="0" fontId="5" fillId="3" borderId="7" xfId="0" applyFont="1" applyFill="1" applyBorder="1" applyAlignment="1" applyProtection="1">
      <alignment horizontal="center" vertical="center"/>
    </xf>
    <xf numFmtId="2" fontId="5" fillId="3" borderId="8" xfId="0" applyNumberFormat="1" applyFont="1" applyFill="1" applyBorder="1" applyAlignment="1" applyProtection="1">
      <alignment horizontal="center" vertical="center"/>
    </xf>
    <xf numFmtId="2" fontId="5" fillId="3" borderId="6" xfId="0" applyNumberFormat="1" applyFont="1" applyFill="1" applyBorder="1" applyAlignment="1" applyProtection="1">
      <alignment horizontal="center" vertical="center"/>
    </xf>
    <xf numFmtId="0" fontId="5" fillId="3" borderId="11" xfId="0" applyFont="1" applyFill="1" applyBorder="1" applyAlignment="1" applyProtection="1">
      <alignment horizontal="center" vertical="center" wrapText="1"/>
    </xf>
    <xf numFmtId="0" fontId="5" fillId="3" borderId="2" xfId="0" applyFont="1" applyFill="1" applyBorder="1" applyAlignment="1" applyProtection="1">
      <alignment horizontal="center" vertical="center" wrapText="1"/>
    </xf>
    <xf numFmtId="0" fontId="4" fillId="6" borderId="3" xfId="0" applyFont="1" applyFill="1" applyBorder="1" applyAlignment="1" applyProtection="1">
      <alignment horizontal="left" vertical="top" wrapText="1"/>
    </xf>
    <xf numFmtId="0" fontId="0" fillId="0" borderId="8" xfId="0" applyBorder="1" applyAlignment="1" applyProtection="1">
      <alignment horizontal="left" vertical="top" wrapText="1"/>
    </xf>
    <xf numFmtId="0" fontId="0" fillId="0" borderId="9" xfId="0" applyBorder="1" applyAlignment="1" applyProtection="1">
      <alignment horizontal="left" vertical="top" wrapText="1"/>
    </xf>
    <xf numFmtId="0" fontId="0" fillId="0" borderId="6" xfId="0" applyBorder="1" applyAlignment="1" applyProtection="1">
      <alignment horizontal="left" vertical="top" wrapText="1"/>
    </xf>
    <xf numFmtId="0" fontId="0" fillId="0" borderId="8" xfId="0" applyFill="1" applyBorder="1" applyAlignment="1" applyProtection="1">
      <alignment horizontal="left" vertical="top" wrapText="1"/>
    </xf>
    <xf numFmtId="0" fontId="0" fillId="0" borderId="9" xfId="0" applyFill="1" applyBorder="1" applyAlignment="1" applyProtection="1">
      <alignment horizontal="left" vertical="top" wrapText="1"/>
    </xf>
    <xf numFmtId="0" fontId="0" fillId="0" borderId="6" xfId="0" applyFill="1" applyBorder="1" applyAlignment="1" applyProtection="1">
      <alignment horizontal="left" vertical="top" wrapText="1"/>
    </xf>
    <xf numFmtId="164" fontId="5" fillId="3" borderId="3" xfId="0" applyNumberFormat="1" applyFont="1" applyFill="1" applyBorder="1" applyAlignment="1" applyProtection="1">
      <alignment horizontal="center" vertical="center" wrapText="1"/>
    </xf>
    <xf numFmtId="0" fontId="5" fillId="3" borderId="3" xfId="0" applyFont="1" applyFill="1" applyBorder="1" applyAlignment="1" applyProtection="1">
      <alignment horizontal="center" vertical="center"/>
    </xf>
    <xf numFmtId="0" fontId="0" fillId="0" borderId="12" xfId="0" applyBorder="1" applyAlignment="1" applyProtection="1">
      <alignment horizontal="left" vertical="top" wrapText="1"/>
    </xf>
    <xf numFmtId="0" fontId="0" fillId="0" borderId="10" xfId="0" applyBorder="1" applyAlignment="1" applyProtection="1">
      <alignment horizontal="left" vertical="top" wrapText="1"/>
    </xf>
    <xf numFmtId="0" fontId="0" fillId="0" borderId="5" xfId="0" applyBorder="1" applyAlignment="1" applyProtection="1">
      <alignment horizontal="left" vertical="top" wrapText="1"/>
    </xf>
    <xf numFmtId="0" fontId="0" fillId="0" borderId="12" xfId="0" applyFill="1" applyBorder="1" applyAlignment="1" applyProtection="1">
      <alignment horizontal="left" vertical="top" wrapText="1"/>
    </xf>
    <xf numFmtId="0" fontId="0" fillId="0" borderId="10" xfId="0" applyFill="1" applyBorder="1" applyAlignment="1" applyProtection="1">
      <alignment horizontal="left" vertical="top" wrapText="1"/>
    </xf>
    <xf numFmtId="0" fontId="0" fillId="0" borderId="5" xfId="0" applyFill="1" applyBorder="1" applyAlignment="1" applyProtection="1">
      <alignment horizontal="left" vertical="top" wrapText="1"/>
    </xf>
  </cellXfs>
  <cellStyles count="5">
    <cellStyle name="Comma 2" xfId="3"/>
    <cellStyle name="Normal" xfId="0" builtinId="0"/>
    <cellStyle name="Normal 2" xfId="2"/>
    <cellStyle name="Percent" xfId="1" builtinId="5"/>
    <cellStyle name="Percent 2" xfId="4"/>
  </cellStyles>
  <dxfs count="1">
    <dxf>
      <fill>
        <patternFill patternType="solid">
          <fgColor rgb="FFFDE9D9"/>
          <bgColor rgb="FF000000"/>
        </patternFill>
      </fill>
    </dxf>
  </dxfs>
  <tableStyles count="0" defaultTableStyle="TableStyleMedium2" defaultPivotStyle="PivotStyleLight16"/>
  <colors>
    <mruColors>
      <color rgb="FFB9FF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Q207"/>
  <sheetViews>
    <sheetView zoomScale="75" zoomScaleNormal="75" zoomScalePageLayoutView="75" workbookViewId="0">
      <selection activeCell="K30" sqref="K30"/>
    </sheetView>
  </sheetViews>
  <sheetFormatPr defaultColWidth="9.140625" defaultRowHeight="15" x14ac:dyDescent="0.25"/>
  <cols>
    <col min="1" max="1" width="3.42578125" style="18" customWidth="1"/>
    <col min="2" max="2" width="4.42578125" style="18" customWidth="1"/>
    <col min="3" max="3" width="3.42578125" style="19" customWidth="1"/>
    <col min="4" max="4" width="3.140625" style="20" customWidth="1"/>
    <col min="5" max="5" width="76" style="21" customWidth="1"/>
    <col min="6" max="6" width="0.85546875" style="29" customWidth="1"/>
    <col min="7" max="7" width="4.85546875" style="17" customWidth="1"/>
    <col min="8" max="8" width="5.42578125" style="29" customWidth="1"/>
    <col min="9" max="9" width="8.140625" style="17" customWidth="1"/>
    <col min="10" max="10" width="48.140625" style="17" customWidth="1"/>
    <col min="11" max="11" width="30.85546875" style="17" customWidth="1"/>
    <col min="12" max="16384" width="9.140625" style="17"/>
  </cols>
  <sheetData>
    <row r="1" spans="1:17" s="26" customFormat="1" x14ac:dyDescent="0.25">
      <c r="A1" s="355" t="s">
        <v>0</v>
      </c>
      <c r="B1" s="355"/>
      <c r="C1" s="355"/>
      <c r="D1" s="355"/>
      <c r="E1" s="355"/>
      <c r="F1" s="37"/>
      <c r="G1" s="102"/>
      <c r="H1" s="102"/>
      <c r="I1" s="71"/>
      <c r="J1" s="38" t="s">
        <v>213</v>
      </c>
      <c r="K1" s="37" t="s">
        <v>214</v>
      </c>
      <c r="L1" s="360" t="s">
        <v>389</v>
      </c>
      <c r="M1" s="360"/>
      <c r="N1" s="360" t="s">
        <v>390</v>
      </c>
      <c r="O1" s="360"/>
      <c r="P1" s="38" t="s">
        <v>363</v>
      </c>
      <c r="Q1" s="37" t="s">
        <v>364</v>
      </c>
    </row>
    <row r="2" spans="1:17" s="1" customFormat="1" x14ac:dyDescent="0.25">
      <c r="A2" s="2" t="s">
        <v>1</v>
      </c>
      <c r="B2" s="2" t="s">
        <v>181</v>
      </c>
      <c r="C2" s="3"/>
      <c r="D2" s="4"/>
      <c r="E2" s="5"/>
      <c r="F2" s="40"/>
      <c r="G2" s="104"/>
      <c r="H2" s="104"/>
      <c r="I2" s="40"/>
      <c r="J2" s="72"/>
      <c r="K2" s="72"/>
      <c r="L2" s="72" t="s">
        <v>362</v>
      </c>
      <c r="M2" s="39" t="s">
        <v>363</v>
      </c>
      <c r="N2" s="72" t="s">
        <v>362</v>
      </c>
      <c r="O2" s="39" t="s">
        <v>363</v>
      </c>
      <c r="P2" s="39"/>
      <c r="Q2" s="40"/>
    </row>
    <row r="3" spans="1:17" s="1" customFormat="1" x14ac:dyDescent="0.25">
      <c r="A3" s="6"/>
      <c r="B3" s="6" t="s">
        <v>2</v>
      </c>
      <c r="C3" s="7" t="s">
        <v>3</v>
      </c>
      <c r="D3" s="8"/>
      <c r="E3" s="9"/>
      <c r="F3" s="41"/>
      <c r="G3" s="103"/>
      <c r="H3" s="103"/>
      <c r="I3" s="73">
        <v>5</v>
      </c>
      <c r="J3" s="30"/>
      <c r="K3" s="30"/>
      <c r="L3" s="30"/>
      <c r="M3" s="34" t="e">
        <f>SUM(M4,M8,M14,M22)</f>
        <v>#DIV/0!</v>
      </c>
      <c r="N3" s="30"/>
      <c r="O3" s="34" t="e">
        <f>SUM(O4,O8,O14,O22)</f>
        <v>#DIV/0!</v>
      </c>
      <c r="P3" s="34" t="e">
        <f>SUM(P4,P8,P14,P22)</f>
        <v>#DIV/0!</v>
      </c>
      <c r="Q3" s="41" t="e">
        <f>+P3/I3</f>
        <v>#DIV/0!</v>
      </c>
    </row>
    <row r="4" spans="1:17" s="1" customFormat="1" x14ac:dyDescent="0.25">
      <c r="A4" s="10"/>
      <c r="B4" s="10"/>
      <c r="C4" s="11">
        <v>1</v>
      </c>
      <c r="D4" s="356" t="s">
        <v>4</v>
      </c>
      <c r="E4" s="356"/>
      <c r="F4" s="42"/>
      <c r="G4" s="105"/>
      <c r="H4" s="105"/>
      <c r="I4" s="31">
        <v>1</v>
      </c>
      <c r="J4" s="32"/>
      <c r="K4" s="32"/>
      <c r="L4" s="32"/>
      <c r="M4" s="33" t="e">
        <f>SUM(M5:M7)/COUNT(M5:M7)*G4</f>
        <v>#DIV/0!</v>
      </c>
      <c r="N4" s="32"/>
      <c r="O4" s="33" t="e">
        <f>SUM(O5:O7)/COUNT(O5:O7)*H4</f>
        <v>#DIV/0!</v>
      </c>
      <c r="P4" s="33" t="e">
        <f>SUM(P5:P7)/COUNT(P5:P7)*I4</f>
        <v>#DIV/0!</v>
      </c>
      <c r="Q4" s="42" t="e">
        <f>+P4/I4</f>
        <v>#DIV/0!</v>
      </c>
    </row>
    <row r="5" spans="1:17" s="1" customFormat="1" ht="75" hidden="1" x14ac:dyDescent="0.25">
      <c r="A5" s="12"/>
      <c r="B5" s="12"/>
      <c r="C5" s="13"/>
      <c r="D5" s="14" t="s">
        <v>5</v>
      </c>
      <c r="E5" s="15" t="s">
        <v>6</v>
      </c>
      <c r="F5" s="28"/>
      <c r="G5" s="91" t="s">
        <v>211</v>
      </c>
      <c r="H5" s="57"/>
      <c r="I5" s="45"/>
      <c r="J5" s="15" t="s">
        <v>215</v>
      </c>
      <c r="K5" s="43" t="s">
        <v>216</v>
      </c>
      <c r="L5" s="74"/>
      <c r="M5" s="43" t="b">
        <f>IF(I5="Y/T",IF(L5="Ya",1,IF(L5="Tidak",0,"Error")),IF(I5="A/B/C",IF(L5="A",1,IF(L5="B",0.5,IF(L5="C",0,"Error"))),IF(I5="A/B/C/D",IF(L5="A",1,IF(L5="B",0.67,IF(L5="C",0.33,IF(L5="D",0,"Error")))),IF(I5="A/B/C/D/E",IF(L5="A",1,IF(L5="B",0.75,IF(L5="C",0.5,IF(L5="D",0.25,IF(L5="E",0,"Error")))))))))</f>
        <v>0</v>
      </c>
      <c r="N5" s="74"/>
      <c r="O5" s="43" t="b">
        <f>IF(J5="Y/T",IF(M5="Ya",1,IF(M5="Tidak",0,"Error")),IF(J5="A/B/C",IF(M5="A",1,IF(M5="B",0.5,IF(M5="C",0,"Error"))),IF(J5="A/B/C/D",IF(M5="A",1,IF(M5="B",0.67,IF(M5="C",0.33,IF(M5="D",0,"Error")))),IF(J5="A/B/C/D/E",IF(M5="A",1,IF(M5="B",0.75,IF(M5="C",0.5,IF(M5="D",0.25,IF(M5="E",0,"Error")))))))))</f>
        <v>0</v>
      </c>
      <c r="P5" s="43" t="e">
        <f>AVERAGE(M5,O5)</f>
        <v>#DIV/0!</v>
      </c>
      <c r="Q5" s="44"/>
    </row>
    <row r="6" spans="1:17" s="1" customFormat="1" ht="120" hidden="1" x14ac:dyDescent="0.25">
      <c r="A6" s="12"/>
      <c r="B6" s="12"/>
      <c r="C6" s="13"/>
      <c r="D6" s="14" t="s">
        <v>7</v>
      </c>
      <c r="E6" s="15" t="s">
        <v>8</v>
      </c>
      <c r="F6" s="28"/>
      <c r="G6" s="91" t="s">
        <v>211</v>
      </c>
      <c r="H6" s="57"/>
      <c r="I6" s="45"/>
      <c r="J6" s="75" t="s">
        <v>217</v>
      </c>
      <c r="K6" s="43" t="s">
        <v>218</v>
      </c>
      <c r="L6" s="74"/>
      <c r="M6" s="43" t="b">
        <f>IF(I6="A/B/C/D",IF(L5="C",0,IF(L6="A",1,IF(L5="C",0,IF(L6="B",0.67,IF(L5="C",0,IF(L6="C",0.33,IF(L5="C",0,IF(L6="D",0,"Error")))))))))</f>
        <v>0</v>
      </c>
      <c r="N6" s="74"/>
      <c r="O6" s="43" t="b">
        <f>IF(J6="A/B/C/D",IF(M5="C",0,IF(M6="A",1,IF(M5="C",0,IF(M6="B",0.67,IF(M5="C",0,IF(M6="C",0.33,IF(M5="C",0,IF(M6="D",0,"Error")))))))))</f>
        <v>0</v>
      </c>
      <c r="P6" s="43" t="e">
        <f>AVERAGE(M6,O6)</f>
        <v>#DIV/0!</v>
      </c>
      <c r="Q6" s="44"/>
    </row>
    <row r="7" spans="1:17" s="1" customFormat="1" ht="150" hidden="1" x14ac:dyDescent="0.25">
      <c r="A7" s="12"/>
      <c r="B7" s="12"/>
      <c r="C7" s="13"/>
      <c r="D7" s="14" t="s">
        <v>9</v>
      </c>
      <c r="E7" s="15" t="s">
        <v>10</v>
      </c>
      <c r="F7" s="28"/>
      <c r="G7" s="91" t="s">
        <v>211</v>
      </c>
      <c r="H7" s="57"/>
      <c r="I7" s="45"/>
      <c r="J7" s="15" t="s">
        <v>220</v>
      </c>
      <c r="K7" s="43" t="s">
        <v>218</v>
      </c>
      <c r="L7" s="74"/>
      <c r="M7" s="43" t="b">
        <f>IF(I7="A/B/C/D",IF(L5="C",0,IF(L7="A",1,IF(L5="C",0,IF(L7="B",0.67,IF(L5="C",0,IF(L7="C",0.33,IF(L5="C",0,IF(L7="D",0,"Error")))))))))</f>
        <v>0</v>
      </c>
      <c r="N7" s="74"/>
      <c r="O7" s="43" t="b">
        <f>IF(J7="A/B/C/D",IF(M5="C",0,IF(M7="A",1,IF(M5="C",0,IF(M7="B",0.67,IF(M5="C",0,IF(M7="C",0.33,IF(M5="C",0,IF(M7="D",0,"Error")))))))))</f>
        <v>0</v>
      </c>
      <c r="P7" s="43" t="e">
        <f>AVERAGE(M7,O7)</f>
        <v>#DIV/0!</v>
      </c>
      <c r="Q7" s="44"/>
    </row>
    <row r="8" spans="1:17" s="1" customFormat="1" ht="28.5" x14ac:dyDescent="0.25">
      <c r="A8" s="10"/>
      <c r="B8" s="10"/>
      <c r="C8" s="11">
        <v>2</v>
      </c>
      <c r="D8" s="356" t="s">
        <v>11</v>
      </c>
      <c r="E8" s="356"/>
      <c r="F8" s="42"/>
      <c r="G8" s="105"/>
      <c r="H8" s="107"/>
      <c r="I8" s="31">
        <v>1</v>
      </c>
      <c r="J8" s="32"/>
      <c r="K8" s="33"/>
      <c r="L8" s="63"/>
      <c r="M8" s="33" t="e">
        <f>SUM(M9:M13)/COUNT(M9:M13)*G8</f>
        <v>#DIV/0!</v>
      </c>
      <c r="N8" s="63"/>
      <c r="O8" s="33" t="e">
        <f>SUM(O9:O13)/COUNT(O9:O13)*H8</f>
        <v>#DIV/0!</v>
      </c>
      <c r="P8" s="33" t="e">
        <f>SUM(P9:P13)/COUNT(P9:P13)*I8</f>
        <v>#DIV/0!</v>
      </c>
      <c r="Q8" s="42" t="e">
        <f>+P8/I8</f>
        <v>#DIV/0!</v>
      </c>
    </row>
    <row r="9" spans="1:17" s="1" customFormat="1" ht="30" hidden="1" x14ac:dyDescent="0.25">
      <c r="A9" s="12"/>
      <c r="B9" s="12"/>
      <c r="C9" s="13"/>
      <c r="D9" s="14" t="s">
        <v>5</v>
      </c>
      <c r="E9" s="15" t="s">
        <v>12</v>
      </c>
      <c r="F9" s="28"/>
      <c r="G9" s="91" t="s">
        <v>211</v>
      </c>
      <c r="H9" s="57"/>
      <c r="I9" s="45"/>
      <c r="J9" s="15" t="s">
        <v>221</v>
      </c>
      <c r="K9" s="43" t="s">
        <v>219</v>
      </c>
      <c r="L9" s="74"/>
      <c r="M9" s="43" t="b">
        <f>IF(I9="Y/T",IF(L9="Ya",1,IF(L9="Tidak",0,"Error")),IF(I9="A/B/C",IF(L9="A",1,IF(L9="B",0.5,IF(L9="C",0,"Error"))),IF(I9="A/B/C/D",IF(L9="A",1,IF(L9="B",0.67,IF(L9="C",0.33,IF(L9="D",0,"Error")))),IF(I9="A/B/C/D/E",IF(L9="A",1,IF(L9="B",0.75,IF(L9="C",0.5,IF(L9="D",0.25,IF(L9="E",0,"Error")))))))))</f>
        <v>0</v>
      </c>
      <c r="N9" s="74"/>
      <c r="O9" s="43" t="b">
        <f>IF(J9="Y/T",IF(M9="Ya",1,IF(M9="Tidak",0,"Error")),IF(J9="A/B/C",IF(M9="A",1,IF(M9="B",0.5,IF(M9="C",0,"Error"))),IF(J9="A/B/C/D",IF(M9="A",1,IF(M9="B",0.67,IF(M9="C",0.33,IF(M9="D",0,"Error")))),IF(J9="A/B/C/D/E",IF(M9="A",1,IF(M9="B",0.75,IF(M9="C",0.5,IF(M9="D",0.25,IF(M9="E",0,"Error")))))))))</f>
        <v>0</v>
      </c>
      <c r="P9" s="43" t="e">
        <f>AVERAGE(M9,O9)</f>
        <v>#DIV/0!</v>
      </c>
      <c r="Q9" s="44"/>
    </row>
    <row r="10" spans="1:17" s="1" customFormat="1" ht="45" hidden="1" x14ac:dyDescent="0.25">
      <c r="A10" s="12"/>
      <c r="B10" s="12"/>
      <c r="C10" s="13"/>
      <c r="D10" s="14" t="s">
        <v>7</v>
      </c>
      <c r="E10" s="15" t="s">
        <v>13</v>
      </c>
      <c r="F10" s="28"/>
      <c r="G10" s="91" t="s">
        <v>211</v>
      </c>
      <c r="H10" s="57"/>
      <c r="I10" s="45"/>
      <c r="J10" s="15" t="s">
        <v>222</v>
      </c>
      <c r="K10" s="43" t="s">
        <v>216</v>
      </c>
      <c r="L10" s="74"/>
      <c r="M10" s="43" t="b">
        <f>IF(I10="A/B/C",IF(L9="Tidak",0,IF(L10="A",1,IF(L9="Tidak",0,IF(L10="B",0.5,IF(L9="Tidak",0,IF(L10="C",0,"Error")))))))</f>
        <v>0</v>
      </c>
      <c r="N10" s="74"/>
      <c r="O10" s="43" t="b">
        <f>IF(J10="A/B/C",IF(M9="Tidak",0,IF(M10="A",1,IF(M9="Tidak",0,IF(M10="B",0.5,IF(M9="Tidak",0,IF(M10="C",0,"Error")))))))</f>
        <v>0</v>
      </c>
      <c r="P10" s="43" t="e">
        <f>AVERAGE(M10,O10)</f>
        <v>#DIV/0!</v>
      </c>
      <c r="Q10" s="44"/>
    </row>
    <row r="11" spans="1:17" s="1" customFormat="1" ht="90" hidden="1" x14ac:dyDescent="0.25">
      <c r="A11" s="12"/>
      <c r="B11" s="12"/>
      <c r="C11" s="13"/>
      <c r="D11" s="14" t="s">
        <v>9</v>
      </c>
      <c r="E11" s="15" t="s">
        <v>14</v>
      </c>
      <c r="F11" s="28"/>
      <c r="G11" s="91" t="s">
        <v>211</v>
      </c>
      <c r="H11" s="57"/>
      <c r="I11" s="45"/>
      <c r="J11" s="46" t="s">
        <v>223</v>
      </c>
      <c r="K11" s="43" t="s">
        <v>216</v>
      </c>
      <c r="L11" s="74"/>
      <c r="M11" s="43" t="b">
        <f>IF(I11="A/B/C",IF(L9="Tidak",0,IF(L11="A",1,IF(L9="Tidak",0,IF(L11="B",0.5,IF(L9="Tidak",0,IF(L11="C",0,"Error")))))))</f>
        <v>0</v>
      </c>
      <c r="N11" s="74"/>
      <c r="O11" s="43" t="b">
        <f>IF(J11="A/B/C",IF(M9="Tidak",0,IF(M11="A",1,IF(M9="Tidak",0,IF(M11="B",0.5,IF(M9="Tidak",0,IF(M11="C",0,"Error")))))))</f>
        <v>0</v>
      </c>
      <c r="P11" s="43" t="e">
        <f>AVERAGE(M11,O11)</f>
        <v>#DIV/0!</v>
      </c>
      <c r="Q11" s="44"/>
    </row>
    <row r="12" spans="1:17" s="1" customFormat="1" ht="120" hidden="1" x14ac:dyDescent="0.25">
      <c r="A12" s="12"/>
      <c r="B12" s="12"/>
      <c r="C12" s="13"/>
      <c r="D12" s="14" t="s">
        <v>15</v>
      </c>
      <c r="E12" s="15" t="s">
        <v>16</v>
      </c>
      <c r="F12" s="28"/>
      <c r="G12" s="91" t="s">
        <v>211</v>
      </c>
      <c r="H12" s="57"/>
      <c r="I12" s="45"/>
      <c r="J12" s="15" t="s">
        <v>224</v>
      </c>
      <c r="K12" s="43" t="s">
        <v>218</v>
      </c>
      <c r="L12" s="74"/>
      <c r="M12" s="43" t="b">
        <f>IF(I12="A/B/C/D",IF(L9="Tidak",0,IF(L12="A",1,IF(L9="Tidak",0,IF(L12="B",0.67,IF(L9="Tidak",0,IF(L12="C",0.33,IF(L109="Tidak",0,IF(L12="D",0,"Error")))))))))</f>
        <v>0</v>
      </c>
      <c r="N12" s="74"/>
      <c r="O12" s="43" t="b">
        <f>IF(J12="A/B/C/D",IF(M9="Tidak",0,IF(M12="A",1,IF(M9="Tidak",0,IF(M12="B",0.67,IF(M9="Tidak",0,IF(M12="C",0.33,IF(M109="Tidak",0,IF(M12="D",0,"Error")))))))))</f>
        <v>0</v>
      </c>
      <c r="P12" s="43" t="e">
        <f>AVERAGE(M12,O12)</f>
        <v>#DIV/0!</v>
      </c>
      <c r="Q12" s="44"/>
    </row>
    <row r="13" spans="1:17" s="1" customFormat="1" ht="120" hidden="1" x14ac:dyDescent="0.25">
      <c r="A13" s="12"/>
      <c r="B13" s="12"/>
      <c r="C13" s="13"/>
      <c r="D13" s="14" t="s">
        <v>17</v>
      </c>
      <c r="E13" s="15" t="s">
        <v>200</v>
      </c>
      <c r="F13" s="28"/>
      <c r="G13" s="91" t="s">
        <v>211</v>
      </c>
      <c r="H13" s="57"/>
      <c r="I13" s="45"/>
      <c r="J13" s="15" t="s">
        <v>225</v>
      </c>
      <c r="K13" s="43" t="s">
        <v>218</v>
      </c>
      <c r="L13" s="74"/>
      <c r="M13" s="43" t="b">
        <f>IF(I13="A/B/C/D",IF(L9="Tidak",0,IF(L13="A",1,IF(L9="Tidak",0,IF(L13="B",0.67,IF(L9="Tidak",0,IF(L13="C",0.33,IF(L9="Tidak",0,IF(L13="D",0,"Error")))))))))</f>
        <v>0</v>
      </c>
      <c r="N13" s="74"/>
      <c r="O13" s="43" t="b">
        <f>IF(J13="A/B/C/D",IF(M9="Tidak",0,IF(M13="A",1,IF(M9="Tidak",0,IF(M13="B",0.67,IF(M9="Tidak",0,IF(M13="C",0.33,IF(M9="Tidak",0,IF(M13="D",0,"Error")))))))))</f>
        <v>0</v>
      </c>
      <c r="P13" s="43" t="e">
        <f>AVERAGE(M13,O13)</f>
        <v>#DIV/0!</v>
      </c>
      <c r="Q13" s="44"/>
    </row>
    <row r="14" spans="1:17" s="1" customFormat="1" x14ac:dyDescent="0.25">
      <c r="A14" s="10"/>
      <c r="B14" s="10"/>
      <c r="C14" s="11">
        <v>3</v>
      </c>
      <c r="D14" s="356" t="s">
        <v>18</v>
      </c>
      <c r="E14" s="356"/>
      <c r="F14" s="42"/>
      <c r="G14" s="105"/>
      <c r="H14" s="105"/>
      <c r="I14" s="31">
        <v>2</v>
      </c>
      <c r="J14" s="32"/>
      <c r="K14" s="33"/>
      <c r="L14" s="63"/>
      <c r="M14" s="33" t="e">
        <f>SUM(M15:M21)/COUNT(M15:M21)*G14</f>
        <v>#DIV/0!</v>
      </c>
      <c r="N14" s="63"/>
      <c r="O14" s="33" t="e">
        <f>SUM(O15:O21)/COUNT(O15:O21)*H14</f>
        <v>#DIV/0!</v>
      </c>
      <c r="P14" s="33" t="e">
        <f>SUM(P15:P21)/COUNT(P15:P21)*I14</f>
        <v>#DIV/0!</v>
      </c>
      <c r="Q14" s="42" t="e">
        <f>+P14/I14</f>
        <v>#DIV/0!</v>
      </c>
    </row>
    <row r="15" spans="1:17" s="1" customFormat="1" ht="120" hidden="1" x14ac:dyDescent="0.25">
      <c r="A15" s="12"/>
      <c r="B15" s="12"/>
      <c r="C15" s="13"/>
      <c r="D15" s="14" t="s">
        <v>5</v>
      </c>
      <c r="E15" s="15" t="s">
        <v>19</v>
      </c>
      <c r="F15" s="28"/>
      <c r="G15" s="91" t="s">
        <v>211</v>
      </c>
      <c r="H15" s="57"/>
      <c r="I15" s="45"/>
      <c r="J15" s="15" t="s">
        <v>226</v>
      </c>
      <c r="K15" s="43" t="s">
        <v>218</v>
      </c>
      <c r="L15" s="74"/>
      <c r="M15" s="43" t="b">
        <f t="shared" ref="M15:M21" si="0">IF(I15="Y/T",IF(L15="Ya",1,IF(L15="Tidak",0,"Error")),IF(I15="A/B/C",IF(L15="A",1,IF(L15="B",0.5,IF(L15="C",0,"Error"))),IF(I15="A/B/C/D",IF(L15="A",1,IF(L15="B",0.67,IF(L15="C",0.33,IF(L15="D",0,"Error")))),IF(I15="A/B/C/D/E",IF(L15="A",1,IF(L15="B",0.75,IF(L15="C",0.5,IF(L15="D",0.25,IF(L15="E",0,"Error")))))))))</f>
        <v>0</v>
      </c>
      <c r="N15" s="74"/>
      <c r="O15" s="43" t="b">
        <f t="shared" ref="O15:O21" si="1">IF(J15="Y/T",IF(M15="Ya",1,IF(M15="Tidak",0,"Error")),IF(J15="A/B/C",IF(M15="A",1,IF(M15="B",0.5,IF(M15="C",0,"Error"))),IF(J15="A/B/C/D",IF(M15="A",1,IF(M15="B",0.67,IF(M15="C",0.33,IF(M15="D",0,"Error")))),IF(J15="A/B/C/D/E",IF(M15="A",1,IF(M15="B",0.75,IF(M15="C",0.5,IF(M15="D",0.25,IF(M15="E",0,"Error")))))))))</f>
        <v>0</v>
      </c>
      <c r="P15" s="43" t="e">
        <f t="shared" ref="P15:P21" si="2">AVERAGE(M15,O15)</f>
        <v>#DIV/0!</v>
      </c>
      <c r="Q15" s="44"/>
    </row>
    <row r="16" spans="1:17" s="1" customFormat="1" ht="165" hidden="1" x14ac:dyDescent="0.25">
      <c r="A16" s="12"/>
      <c r="B16" s="12"/>
      <c r="C16" s="13"/>
      <c r="D16" s="14" t="s">
        <v>7</v>
      </c>
      <c r="E16" s="15" t="s">
        <v>20</v>
      </c>
      <c r="F16" s="28"/>
      <c r="G16" s="91" t="s">
        <v>211</v>
      </c>
      <c r="H16" s="57"/>
      <c r="I16" s="45"/>
      <c r="J16" s="15" t="s">
        <v>365</v>
      </c>
      <c r="K16" s="43" t="s">
        <v>218</v>
      </c>
      <c r="L16" s="74"/>
      <c r="M16" s="43" t="b">
        <f t="shared" si="0"/>
        <v>0</v>
      </c>
      <c r="N16" s="74"/>
      <c r="O16" s="43" t="b">
        <f t="shared" si="1"/>
        <v>0</v>
      </c>
      <c r="P16" s="43" t="e">
        <f t="shared" si="2"/>
        <v>#DIV/0!</v>
      </c>
      <c r="Q16" s="44"/>
    </row>
    <row r="17" spans="1:17" s="1" customFormat="1" ht="120" hidden="1" x14ac:dyDescent="0.25">
      <c r="A17" s="12"/>
      <c r="B17" s="12"/>
      <c r="C17" s="13"/>
      <c r="D17" s="14" t="s">
        <v>9</v>
      </c>
      <c r="E17" s="15" t="s">
        <v>21</v>
      </c>
      <c r="F17" s="28"/>
      <c r="G17" s="44"/>
      <c r="H17" s="92" t="s">
        <v>212</v>
      </c>
      <c r="I17" s="45"/>
      <c r="J17" s="15" t="s">
        <v>227</v>
      </c>
      <c r="K17" s="43" t="s">
        <v>218</v>
      </c>
      <c r="L17" s="74"/>
      <c r="M17" s="43" t="b">
        <f t="shared" si="0"/>
        <v>0</v>
      </c>
      <c r="N17" s="106" t="s">
        <v>391</v>
      </c>
      <c r="O17" s="106" t="s">
        <v>391</v>
      </c>
      <c r="P17" s="43" t="e">
        <f t="shared" si="2"/>
        <v>#DIV/0!</v>
      </c>
      <c r="Q17" s="44"/>
    </row>
    <row r="18" spans="1:17" s="1" customFormat="1" ht="180" hidden="1" x14ac:dyDescent="0.25">
      <c r="A18" s="12"/>
      <c r="B18" s="12"/>
      <c r="C18" s="13"/>
      <c r="D18" s="14" t="s">
        <v>15</v>
      </c>
      <c r="E18" s="15" t="s">
        <v>22</v>
      </c>
      <c r="F18" s="28"/>
      <c r="G18" s="44"/>
      <c r="H18" s="92" t="s">
        <v>212</v>
      </c>
      <c r="I18" s="45"/>
      <c r="J18" s="15" t="s">
        <v>228</v>
      </c>
      <c r="K18" s="43" t="s">
        <v>218</v>
      </c>
      <c r="L18" s="74"/>
      <c r="M18" s="43" t="b">
        <f t="shared" si="0"/>
        <v>0</v>
      </c>
      <c r="N18" s="106" t="s">
        <v>391</v>
      </c>
      <c r="O18" s="106" t="s">
        <v>391</v>
      </c>
      <c r="P18" s="43" t="e">
        <f t="shared" si="2"/>
        <v>#DIV/0!</v>
      </c>
      <c r="Q18" s="44"/>
    </row>
    <row r="19" spans="1:17" s="1" customFormat="1" ht="135" hidden="1" x14ac:dyDescent="0.25">
      <c r="A19" s="12"/>
      <c r="B19" s="12"/>
      <c r="C19" s="13"/>
      <c r="D19" s="14" t="s">
        <v>17</v>
      </c>
      <c r="E19" s="15" t="s">
        <v>25</v>
      </c>
      <c r="F19" s="28"/>
      <c r="G19" s="44"/>
      <c r="H19" s="92" t="s">
        <v>212</v>
      </c>
      <c r="I19" s="45"/>
      <c r="J19" s="76" t="s">
        <v>229</v>
      </c>
      <c r="K19" s="43" t="s">
        <v>216</v>
      </c>
      <c r="L19" s="74"/>
      <c r="M19" s="43" t="b">
        <f t="shared" si="0"/>
        <v>0</v>
      </c>
      <c r="N19" s="106" t="s">
        <v>391</v>
      </c>
      <c r="O19" s="106" t="s">
        <v>391</v>
      </c>
      <c r="P19" s="43" t="e">
        <f t="shared" si="2"/>
        <v>#DIV/0!</v>
      </c>
      <c r="Q19" s="44"/>
    </row>
    <row r="20" spans="1:17" s="1" customFormat="1" ht="90" hidden="1" x14ac:dyDescent="0.25">
      <c r="A20" s="12"/>
      <c r="B20" s="12"/>
      <c r="C20" s="13"/>
      <c r="D20" s="14" t="s">
        <v>24</v>
      </c>
      <c r="E20" s="15" t="s">
        <v>23</v>
      </c>
      <c r="F20" s="28"/>
      <c r="G20" s="44"/>
      <c r="H20" s="92" t="s">
        <v>212</v>
      </c>
      <c r="I20" s="45"/>
      <c r="J20" s="15" t="s">
        <v>230</v>
      </c>
      <c r="K20" s="43" t="s">
        <v>216</v>
      </c>
      <c r="L20" s="74"/>
      <c r="M20" s="43" t="b">
        <f t="shared" si="0"/>
        <v>0</v>
      </c>
      <c r="N20" s="106" t="s">
        <v>391</v>
      </c>
      <c r="O20" s="106" t="s">
        <v>391</v>
      </c>
      <c r="P20" s="43" t="e">
        <f t="shared" si="2"/>
        <v>#DIV/0!</v>
      </c>
      <c r="Q20" s="44"/>
    </row>
    <row r="21" spans="1:17" s="1" customFormat="1" ht="75" hidden="1" x14ac:dyDescent="0.25">
      <c r="A21" s="12"/>
      <c r="B21" s="12"/>
      <c r="C21" s="13"/>
      <c r="D21" s="14" t="s">
        <v>26</v>
      </c>
      <c r="E21" s="15" t="s">
        <v>27</v>
      </c>
      <c r="F21" s="28"/>
      <c r="G21" s="91" t="s">
        <v>211</v>
      </c>
      <c r="H21" s="57"/>
      <c r="I21" s="45"/>
      <c r="J21" s="15" t="s">
        <v>231</v>
      </c>
      <c r="K21" s="43" t="s">
        <v>216</v>
      </c>
      <c r="L21" s="74"/>
      <c r="M21" s="43" t="b">
        <f t="shared" si="0"/>
        <v>0</v>
      </c>
      <c r="N21" s="74"/>
      <c r="O21" s="43" t="b">
        <f t="shared" si="1"/>
        <v>0</v>
      </c>
      <c r="P21" s="43" t="e">
        <f t="shared" si="2"/>
        <v>#DIV/0!</v>
      </c>
      <c r="Q21" s="44"/>
    </row>
    <row r="22" spans="1:17" s="1" customFormat="1" x14ac:dyDescent="0.25">
      <c r="A22" s="10"/>
      <c r="B22" s="10"/>
      <c r="C22" s="11">
        <v>4</v>
      </c>
      <c r="D22" s="356" t="s">
        <v>28</v>
      </c>
      <c r="E22" s="356"/>
      <c r="F22" s="42"/>
      <c r="G22" s="105"/>
      <c r="H22" s="105"/>
      <c r="I22" s="31">
        <v>1</v>
      </c>
      <c r="J22" s="32"/>
      <c r="K22" s="33"/>
      <c r="L22" s="63"/>
      <c r="M22" s="33" t="e">
        <f>SUM(M23:M25)/COUNT(M23:M25)*G22</f>
        <v>#DIV/0!</v>
      </c>
      <c r="N22" s="63"/>
      <c r="O22" s="33" t="e">
        <f>SUM(O23:O25)/COUNT(O23:O25)*H22</f>
        <v>#DIV/0!</v>
      </c>
      <c r="P22" s="33" t="e">
        <f>SUM(P23:P25)/COUNT(P23:P25)*I22</f>
        <v>#DIV/0!</v>
      </c>
      <c r="Q22" s="42" t="e">
        <f>+P22/I22</f>
        <v>#DIV/0!</v>
      </c>
    </row>
    <row r="23" spans="1:17" s="1" customFormat="1" ht="180" hidden="1" x14ac:dyDescent="0.25">
      <c r="A23" s="12"/>
      <c r="B23" s="12"/>
      <c r="C23" s="13"/>
      <c r="D23" s="14" t="s">
        <v>5</v>
      </c>
      <c r="E23" s="15" t="s">
        <v>29</v>
      </c>
      <c r="F23" s="28"/>
      <c r="G23" s="91" t="s">
        <v>211</v>
      </c>
      <c r="H23" s="57"/>
      <c r="I23" s="45"/>
      <c r="J23" s="15" t="s">
        <v>232</v>
      </c>
      <c r="K23" s="43" t="s">
        <v>218</v>
      </c>
      <c r="L23" s="74"/>
      <c r="M23" s="43" t="b">
        <f>IF(I23="Y/T",IF(L23="Ya",1,IF(L23="Tidak",0,"Error")),IF(I23="A/B/C",IF(L23="A",1,IF(L23="B",0.5,IF(L23="C",0,"Error"))),IF(I23="A/B/C/D",IF(L23="A",1,IF(L23="B",0.67,IF(L23="C",0.33,IF(L23="D",0,"Error")))),IF(I23="A/B/C/D/E",IF(L23="A",1,IF(L23="B",0.75,IF(L23="C",0.5,IF(L23="D",0.25,IF(L23="E",0,"Error")))))))))</f>
        <v>0</v>
      </c>
      <c r="N23" s="74"/>
      <c r="O23" s="43" t="b">
        <f>IF(J23="Y/T",IF(M23="Ya",1,IF(M23="Tidak",0,"Error")),IF(J23="A/B/C",IF(M23="A",1,IF(M23="B",0.5,IF(M23="C",0,"Error"))),IF(J23="A/B/C/D",IF(M23="A",1,IF(M23="B",0.67,IF(M23="C",0.33,IF(M23="D",0,"Error")))),IF(J23="A/B/C/D/E",IF(M23="A",1,IF(M23="B",0.75,IF(M23="C",0.5,IF(M23="D",0.25,IF(M23="E",0,"Error")))))))))</f>
        <v>0</v>
      </c>
      <c r="P23" s="43" t="e">
        <f>AVERAGE(M23,O23)</f>
        <v>#DIV/0!</v>
      </c>
      <c r="Q23" s="44"/>
    </row>
    <row r="24" spans="1:17" s="1" customFormat="1" ht="195" hidden="1" x14ac:dyDescent="0.25">
      <c r="A24" s="12"/>
      <c r="B24" s="12"/>
      <c r="C24" s="13"/>
      <c r="D24" s="14" t="s">
        <v>7</v>
      </c>
      <c r="E24" s="15" t="s">
        <v>209</v>
      </c>
      <c r="F24" s="28"/>
      <c r="G24" s="91" t="s">
        <v>211</v>
      </c>
      <c r="H24" s="57"/>
      <c r="I24" s="45"/>
      <c r="J24" s="15" t="s">
        <v>233</v>
      </c>
      <c r="K24" s="43" t="s">
        <v>234</v>
      </c>
      <c r="L24" s="47"/>
      <c r="M24" s="43" t="b">
        <f>IF(I24="Y/T",IF(L24="Ya",1,IF(L24="Tidak",0,"Error")),IF(I24="A/B/C",IF(L24="A",1,IF(L24="B",0.5,IF(L24="C",0,"Error"))),IF(I24="A/B/C/D",IF(L24="A",1,IF(L24="B",0.67,IF(L24="C",0.33,IF(L24="D",0,"Error")))),IF(I24="A/B/C/D/E",IF(L24="A",1,IF(L24="B",0.75,IF(L24="C",0.5,IF(L24="D",0.25,IF(L24="E",0,"Error")))))))))</f>
        <v>0</v>
      </c>
      <c r="N24" s="47"/>
      <c r="O24" s="43" t="b">
        <f>IF(J24="Y/T",IF(M24="Ya",1,IF(M24="Tidak",0,"Error")),IF(J24="A/B/C",IF(M24="A",1,IF(M24="B",0.5,IF(M24="C",0,"Error"))),IF(J24="A/B/C/D",IF(M24="A",1,IF(M24="B",0.67,IF(M24="C",0.33,IF(M24="D",0,"Error")))),IF(J24="A/B/C/D/E",IF(M24="A",1,IF(M24="B",0.75,IF(M24="C",0.5,IF(M24="D",0.25,IF(M24="E",0,"Error")))))))))</f>
        <v>0</v>
      </c>
      <c r="P24" s="43" t="e">
        <f>AVERAGE(M24,O24)</f>
        <v>#DIV/0!</v>
      </c>
      <c r="Q24" s="44"/>
    </row>
    <row r="25" spans="1:17" s="1" customFormat="1" ht="150" hidden="1" x14ac:dyDescent="0.25">
      <c r="A25" s="12"/>
      <c r="B25" s="12"/>
      <c r="C25" s="13"/>
      <c r="D25" s="14" t="s">
        <v>9</v>
      </c>
      <c r="E25" s="15" t="s">
        <v>30</v>
      </c>
      <c r="F25" s="28"/>
      <c r="G25" s="91" t="s">
        <v>211</v>
      </c>
      <c r="H25" s="57"/>
      <c r="I25" s="45"/>
      <c r="J25" s="15" t="s">
        <v>235</v>
      </c>
      <c r="K25" s="43" t="s">
        <v>218</v>
      </c>
      <c r="L25" s="74"/>
      <c r="M25" s="43" t="b">
        <f>IF(I25="Y/T",IF(L25="Ya",1,IF(L25="Tidak",0,"Error")),IF(I25="A/B/C",IF(L25="A",1,IF(L25="B",0.5,IF(L25="C",0,"Error"))),IF(I25="A/B/C/D",IF(L25="A",1,IF(L25="B",0.67,IF(L25="C",0.33,IF(L25="D",0,"Error")))),IF(I25="A/B/C/D/E",IF(L25="A",1,IF(L25="B",0.75,IF(L25="C",0.5,IF(L25="D",0.25,IF(L25="E",0,"Error")))))))))</f>
        <v>0</v>
      </c>
      <c r="N25" s="74"/>
      <c r="O25" s="43" t="b">
        <f>IF(J25="Y/T",IF(M25="Ya",1,IF(M25="Tidak",0,"Error")),IF(J25="A/B/C",IF(M25="A",1,IF(M25="B",0.5,IF(M25="C",0,"Error"))),IF(J25="A/B/C/D",IF(M25="A",1,IF(M25="B",0.67,IF(M25="C",0.33,IF(M25="D",0,"Error")))),IF(J25="A/B/C/D/E",IF(M25="A",1,IF(M25="B",0.75,IF(M25="C",0.5,IF(M25="D",0.25,IF(M25="E",0,"Error")))))))))</f>
        <v>0</v>
      </c>
      <c r="P25" s="43" t="e">
        <f>AVERAGE(M25,O25)</f>
        <v>#DIV/0!</v>
      </c>
      <c r="Q25" s="44"/>
    </row>
    <row r="26" spans="1:17" s="1" customFormat="1" hidden="1" x14ac:dyDescent="0.25">
      <c r="A26" s="6"/>
      <c r="B26" s="6" t="s">
        <v>31</v>
      </c>
      <c r="C26" s="7" t="s">
        <v>32</v>
      </c>
      <c r="D26" s="8"/>
      <c r="E26" s="9"/>
      <c r="F26" s="41"/>
      <c r="G26" s="103"/>
      <c r="H26" s="103"/>
      <c r="I26" s="73">
        <v>5</v>
      </c>
      <c r="J26" s="30"/>
      <c r="K26" s="34"/>
      <c r="L26" s="48"/>
      <c r="M26" s="34" t="e">
        <f>M27+M30</f>
        <v>#DIV/0!</v>
      </c>
      <c r="N26" s="48"/>
      <c r="O26" s="34" t="e">
        <f>O27+O30</f>
        <v>#DIV/0!</v>
      </c>
      <c r="P26" s="34" t="e">
        <f>P27+P30</f>
        <v>#DIV/0!</v>
      </c>
      <c r="Q26" s="41" t="e">
        <f>+P26/I26</f>
        <v>#DIV/0!</v>
      </c>
    </row>
    <row r="27" spans="1:17" s="1" customFormat="1" x14ac:dyDescent="0.25">
      <c r="A27" s="10"/>
      <c r="B27" s="10"/>
      <c r="C27" s="11">
        <v>1</v>
      </c>
      <c r="D27" s="356" t="s">
        <v>33</v>
      </c>
      <c r="E27" s="356"/>
      <c r="F27" s="42"/>
      <c r="G27" s="105"/>
      <c r="H27" s="105"/>
      <c r="I27" s="31">
        <v>2.5</v>
      </c>
      <c r="J27" s="32"/>
      <c r="K27" s="33"/>
      <c r="L27" s="63"/>
      <c r="M27" s="33" t="e">
        <f>SUM(M28:M29)/COUNT(M28:M29)*G27</f>
        <v>#DIV/0!</v>
      </c>
      <c r="N27" s="63"/>
      <c r="O27" s="33" t="e">
        <f>SUM(O28:O29)/COUNT(O28:O29)*H27</f>
        <v>#DIV/0!</v>
      </c>
      <c r="P27" s="33" t="e">
        <f>SUM(P28:P29)/COUNT(P28:P29)*I27</f>
        <v>#DIV/0!</v>
      </c>
      <c r="Q27" s="42" t="e">
        <f>+P27/I27</f>
        <v>#DIV/0!</v>
      </c>
    </row>
    <row r="28" spans="1:17" s="1" customFormat="1" ht="165" hidden="1" x14ac:dyDescent="0.25">
      <c r="A28" s="12"/>
      <c r="B28" s="12"/>
      <c r="C28" s="13"/>
      <c r="D28" s="14" t="s">
        <v>5</v>
      </c>
      <c r="E28" s="77" t="s">
        <v>201</v>
      </c>
      <c r="F28" s="28"/>
      <c r="G28" s="91" t="s">
        <v>211</v>
      </c>
      <c r="H28" s="57"/>
      <c r="I28" s="45"/>
      <c r="J28" s="77" t="s">
        <v>366</v>
      </c>
      <c r="K28" s="43" t="s">
        <v>216</v>
      </c>
      <c r="L28" s="74"/>
      <c r="M28" s="43" t="b">
        <f>IF(I28="Y/T",IF(L28="Ya",1,IF(L28="Tidak",0,"Error")),IF(I28="A/B/C",IF(L28="A",1,IF(L28="B",0.5,IF(L28="C",0,"Error"))),IF(I28="A/B/C/D",IF(L28="A",1,IF(L28="B",0.67,IF(L28="C",0.33,IF(L28="D",0,"Error")))),IF(I28="A/B/C/D/E",IF(L28="A",1,IF(L28="B",0.75,IF(L28="C",0.5,IF(L28="D",0.25,IF(L28="E",0,"Error")))))))))</f>
        <v>0</v>
      </c>
      <c r="N28" s="74"/>
      <c r="O28" s="43" t="b">
        <f>IF(J28="Y/T",IF(M28="Ya",1,IF(M28="Tidak",0,"Error")),IF(J28="A/B/C",IF(M28="A",1,IF(M28="B",0.5,IF(M28="C",0,"Error"))),IF(J28="A/B/C/D",IF(M28="A",1,IF(M28="B",0.67,IF(M28="C",0.33,IF(M28="D",0,"Error")))),IF(J28="A/B/C/D/E",IF(M28="A",1,IF(M28="B",0.75,IF(M28="C",0.5,IF(M28="D",0.25,IF(M28="E",0,"Error")))))))))</f>
        <v>0</v>
      </c>
      <c r="P28" s="43" t="e">
        <f>AVERAGE(M28,O28)</f>
        <v>#DIV/0!</v>
      </c>
      <c r="Q28" s="44"/>
    </row>
    <row r="29" spans="1:17" s="1" customFormat="1" ht="150" hidden="1" x14ac:dyDescent="0.25">
      <c r="A29" s="12"/>
      <c r="B29" s="12"/>
      <c r="C29" s="13"/>
      <c r="D29" s="14" t="s">
        <v>7</v>
      </c>
      <c r="E29" s="15" t="s">
        <v>34</v>
      </c>
      <c r="F29" s="28"/>
      <c r="G29" s="91" t="s">
        <v>211</v>
      </c>
      <c r="H29" s="57"/>
      <c r="I29" s="45"/>
      <c r="J29" s="15" t="s">
        <v>236</v>
      </c>
      <c r="K29" s="43" t="s">
        <v>216</v>
      </c>
      <c r="L29" s="74"/>
      <c r="M29" s="43" t="b">
        <f>IF(I29="Y/T",IF(L29="Ya",1,IF(L29="Tidak",0,"Error")),IF(I29="A/B/C",IF(L29="A",1,IF(L29="B",0.5,IF(L29="C",0,"Error"))),IF(I29="A/B/C/D",IF(L29="A",1,IF(L29="B",0.67,IF(L29="C",0.33,IF(L29="D",0,"Error")))),IF(I29="A/B/C/D/E",IF(L29="A",1,IF(L29="B",0.75,IF(L29="C",0.5,IF(L29="D",0.25,IF(L29="E",0,"Error")))))))))</f>
        <v>0</v>
      </c>
      <c r="N29" s="74"/>
      <c r="O29" s="43" t="b">
        <f>IF(J29="Y/T",IF(M29="Ya",1,IF(M29="Tidak",0,"Error")),IF(J29="A/B/C",IF(M29="A",1,IF(M29="B",0.5,IF(M29="C",0,"Error"))),IF(J29="A/B/C/D",IF(M29="A",1,IF(M29="B",0.67,IF(M29="C",0.33,IF(M29="D",0,"Error")))),IF(J29="A/B/C/D/E",IF(M29="A",1,IF(M29="B",0.75,IF(M29="C",0.5,IF(M29="D",0.25,IF(M29="E",0,"Error")))))))))</f>
        <v>0</v>
      </c>
      <c r="P29" s="43" t="e">
        <f>AVERAGE(M29,O29)</f>
        <v>#DIV/0!</v>
      </c>
      <c r="Q29" s="44"/>
    </row>
    <row r="30" spans="1:17" s="1" customFormat="1" x14ac:dyDescent="0.25">
      <c r="A30" s="10"/>
      <c r="B30" s="10"/>
      <c r="C30" s="11">
        <v>2</v>
      </c>
      <c r="D30" s="356" t="s">
        <v>35</v>
      </c>
      <c r="E30" s="356"/>
      <c r="F30" s="42"/>
      <c r="G30" s="105"/>
      <c r="H30" s="105"/>
      <c r="I30" s="31">
        <v>2.5</v>
      </c>
      <c r="J30" s="32"/>
      <c r="K30" s="33"/>
      <c r="L30" s="63"/>
      <c r="M30" s="33" t="e">
        <f>SUM(M31:M32)/COUNT(M31:M32)*G30</f>
        <v>#DIV/0!</v>
      </c>
      <c r="N30" s="63"/>
      <c r="O30" s="33" t="e">
        <f>SUM(O31:O32)/COUNT(O31:O32)*H30</f>
        <v>#DIV/0!</v>
      </c>
      <c r="P30" s="33" t="e">
        <f>SUM(P31:P32)/COUNT(P31:P32)*I30</f>
        <v>#DIV/0!</v>
      </c>
      <c r="Q30" s="42" t="e">
        <f>+P30/I30</f>
        <v>#DIV/0!</v>
      </c>
    </row>
    <row r="31" spans="1:17" s="1" customFormat="1" ht="105" hidden="1" x14ac:dyDescent="0.25">
      <c r="A31" s="12"/>
      <c r="B31" s="12"/>
      <c r="C31" s="13"/>
      <c r="D31" s="14" t="s">
        <v>5</v>
      </c>
      <c r="E31" s="77" t="s">
        <v>202</v>
      </c>
      <c r="F31" s="28"/>
      <c r="G31" s="44"/>
      <c r="H31" s="92" t="s">
        <v>212</v>
      </c>
      <c r="I31" s="45"/>
      <c r="J31" s="77" t="s">
        <v>237</v>
      </c>
      <c r="K31" s="43" t="s">
        <v>218</v>
      </c>
      <c r="L31" s="74"/>
      <c r="M31" s="43" t="b">
        <f>IF(I31="Y/T",IF(L31="Ya",1,IF(L31="Tidak",0,"Error")),IF(I31="A/B/C",IF(L31="A",1,IF(L31="B",0.5,IF(L31="C",0,"Error"))),IF(I31="A/B/C/D",IF(L31="A",1,IF(L31="B",0.67,IF(L31="C",0.33,IF(L31="D",0,"Error")))),IF(I31="A/B/C/D/E",IF(L31="A",1,IF(L31="B",0.75,IF(L31="C",0.5,IF(L31="D",0.25,IF(L31="E",0,"Error")))))))))</f>
        <v>0</v>
      </c>
      <c r="N31" s="106" t="s">
        <v>391</v>
      </c>
      <c r="O31" s="106" t="s">
        <v>391</v>
      </c>
      <c r="P31" s="43" t="e">
        <f>AVERAGE(M31,O31)</f>
        <v>#DIV/0!</v>
      </c>
      <c r="Q31" s="44"/>
    </row>
    <row r="32" spans="1:17" s="1" customFormat="1" ht="135" hidden="1" x14ac:dyDescent="0.25">
      <c r="A32" s="12"/>
      <c r="B32" s="12"/>
      <c r="C32" s="13"/>
      <c r="D32" s="14" t="s">
        <v>7</v>
      </c>
      <c r="E32" s="15" t="s">
        <v>203</v>
      </c>
      <c r="F32" s="28"/>
      <c r="G32" s="44"/>
      <c r="H32" s="92" t="s">
        <v>212</v>
      </c>
      <c r="I32" s="45"/>
      <c r="J32" s="25" t="s">
        <v>238</v>
      </c>
      <c r="K32" s="43" t="s">
        <v>216</v>
      </c>
      <c r="L32" s="74"/>
      <c r="M32" s="43" t="b">
        <f>IF(I32="Y/T",IF(L32="Ya",1,IF(L32="Tidak",0,"Error")),IF(I32="A/B/C",IF(L32="A",1,IF(L32="B",0.5,IF(L32="C",0,"Error"))),IF(I32="A/B/C/D",IF(L32="A",1,IF(L32="B",0.67,IF(L32="C",0.33,IF(L32="D",0,"Error")))),IF(I32="A/B/C/D/E",IF(L32="A",1,IF(L32="B",0.75,IF(L32="C",0.5,IF(L32="D",0.25,IF(L32="E",0,"Error")))))))))</f>
        <v>0</v>
      </c>
      <c r="N32" s="106" t="s">
        <v>391</v>
      </c>
      <c r="O32" s="106" t="s">
        <v>391</v>
      </c>
      <c r="P32" s="43" t="e">
        <f>AVERAGE(M32,O32)</f>
        <v>#DIV/0!</v>
      </c>
      <c r="Q32" s="44"/>
    </row>
    <row r="33" spans="1:17" s="1" customFormat="1" hidden="1" x14ac:dyDescent="0.25">
      <c r="A33" s="6"/>
      <c r="B33" s="6" t="s">
        <v>36</v>
      </c>
      <c r="C33" s="7" t="s">
        <v>182</v>
      </c>
      <c r="D33" s="8"/>
      <c r="E33" s="9"/>
      <c r="F33" s="41"/>
      <c r="G33" s="103"/>
      <c r="H33" s="103"/>
      <c r="I33" s="73">
        <v>6</v>
      </c>
      <c r="J33" s="30"/>
      <c r="K33" s="34"/>
      <c r="L33" s="48"/>
      <c r="M33" s="34" t="e">
        <f>M34+M44</f>
        <v>#DIV/0!</v>
      </c>
      <c r="N33" s="48"/>
      <c r="O33" s="34" t="e">
        <f>O34+O44</f>
        <v>#DIV/0!</v>
      </c>
      <c r="P33" s="34" t="e">
        <f>P34+P44</f>
        <v>#DIV/0!</v>
      </c>
      <c r="Q33" s="41" t="e">
        <f>+P33/I33</f>
        <v>#DIV/0!</v>
      </c>
    </row>
    <row r="34" spans="1:17" s="1" customFormat="1" x14ac:dyDescent="0.25">
      <c r="A34" s="10"/>
      <c r="B34" s="10"/>
      <c r="C34" s="93" t="s">
        <v>179</v>
      </c>
      <c r="D34" s="93" t="s">
        <v>198</v>
      </c>
      <c r="E34" s="94"/>
      <c r="F34" s="42"/>
      <c r="G34" s="105"/>
      <c r="H34" s="105"/>
      <c r="I34" s="31">
        <v>3</v>
      </c>
      <c r="J34" s="78"/>
      <c r="K34" s="33"/>
      <c r="L34" s="63"/>
      <c r="M34" s="33" t="e">
        <f>SUM(M35:M43)/COUNT(M35:M43)*G34</f>
        <v>#DIV/0!</v>
      </c>
      <c r="N34" s="63"/>
      <c r="O34" s="33" t="e">
        <f>SUM(O35:O43)/COUNT(O35:O43)*H34</f>
        <v>#DIV/0!</v>
      </c>
      <c r="P34" s="33" t="e">
        <f>SUM(P35:P43)/COUNT(P35:P43)*I34</f>
        <v>#DIV/0!</v>
      </c>
      <c r="Q34" s="42" t="e">
        <f>+P34/I34</f>
        <v>#DIV/0!</v>
      </c>
    </row>
    <row r="35" spans="1:17" s="1" customFormat="1" ht="135" hidden="1" x14ac:dyDescent="0.25">
      <c r="A35" s="12"/>
      <c r="B35" s="12"/>
      <c r="C35" s="22"/>
      <c r="D35" s="14" t="s">
        <v>5</v>
      </c>
      <c r="E35" s="15" t="s">
        <v>37</v>
      </c>
      <c r="F35" s="28"/>
      <c r="G35" s="91" t="s">
        <v>211</v>
      </c>
      <c r="H35" s="57"/>
      <c r="I35" s="45"/>
      <c r="J35" s="15" t="s">
        <v>239</v>
      </c>
      <c r="K35" s="43" t="s">
        <v>216</v>
      </c>
      <c r="L35" s="74"/>
      <c r="M35" s="43" t="b">
        <f t="shared" ref="M35:M43" si="3">IF(I35="Y/T",IF(L35="Ya",1,IF(L35="Tidak",0,"Error")),IF(I35="A/B/C",IF(L35="A",1,IF(L35="B",0.5,IF(L35="C",0,"Error"))),IF(I35="A/B/C/D",IF(L35="A",1,IF(L35="B",0.67,IF(L35="C",0.33,IF(L35="D",0,"Error")))),IF(I35="A/B/C/D/E",IF(L35="A",1,IF(L35="B",0.75,IF(L35="C",0.5,IF(L35="D",0.25,IF(L35="E",0,"Error")))))))))</f>
        <v>0</v>
      </c>
      <c r="N35" s="74"/>
      <c r="O35" s="43" t="b">
        <f t="shared" ref="O35:O43" si="4">IF(J35="Y/T",IF(M35="Ya",1,IF(M35="Tidak",0,"Error")),IF(J35="A/B/C",IF(M35="A",1,IF(M35="B",0.5,IF(M35="C",0,"Error"))),IF(J35="A/B/C/D",IF(M35="A",1,IF(M35="B",0.67,IF(M35="C",0.33,IF(M35="D",0,"Error")))),IF(J35="A/B/C/D/E",IF(M35="A",1,IF(M35="B",0.75,IF(M35="C",0.5,IF(M35="D",0.25,IF(M35="E",0,"Error")))))))))</f>
        <v>0</v>
      </c>
      <c r="P35" s="43" t="e">
        <f t="shared" ref="P35:P43" si="5">AVERAGE(M35,O35)</f>
        <v>#DIV/0!</v>
      </c>
      <c r="Q35" s="44"/>
    </row>
    <row r="36" spans="1:17" s="1" customFormat="1" ht="90" hidden="1" x14ac:dyDescent="0.25">
      <c r="A36" s="12"/>
      <c r="B36" s="12"/>
      <c r="C36" s="22"/>
      <c r="D36" s="14" t="s">
        <v>7</v>
      </c>
      <c r="E36" s="15" t="s">
        <v>38</v>
      </c>
      <c r="F36" s="28"/>
      <c r="G36" s="91" t="s">
        <v>211</v>
      </c>
      <c r="H36" s="57"/>
      <c r="I36" s="45"/>
      <c r="J36" s="15" t="s">
        <v>240</v>
      </c>
      <c r="K36" s="43" t="s">
        <v>216</v>
      </c>
      <c r="L36" s="74"/>
      <c r="M36" s="43" t="b">
        <f t="shared" si="3"/>
        <v>0</v>
      </c>
      <c r="N36" s="74"/>
      <c r="O36" s="43" t="b">
        <f t="shared" si="4"/>
        <v>0</v>
      </c>
      <c r="P36" s="43" t="e">
        <f t="shared" si="5"/>
        <v>#DIV/0!</v>
      </c>
      <c r="Q36" s="44"/>
    </row>
    <row r="37" spans="1:17" s="1" customFormat="1" ht="120" hidden="1" x14ac:dyDescent="0.25">
      <c r="A37" s="12"/>
      <c r="B37" s="12"/>
      <c r="C37" s="22"/>
      <c r="D37" s="14" t="s">
        <v>9</v>
      </c>
      <c r="E37" s="15" t="s">
        <v>39</v>
      </c>
      <c r="F37" s="28"/>
      <c r="G37" s="91" t="s">
        <v>211</v>
      </c>
      <c r="H37" s="57"/>
      <c r="I37" s="45"/>
      <c r="J37" s="15" t="s">
        <v>241</v>
      </c>
      <c r="K37" s="43" t="s">
        <v>216</v>
      </c>
      <c r="L37" s="74"/>
      <c r="M37" s="43" t="b">
        <f t="shared" si="3"/>
        <v>0</v>
      </c>
      <c r="N37" s="74"/>
      <c r="O37" s="43" t="b">
        <f t="shared" si="4"/>
        <v>0</v>
      </c>
      <c r="P37" s="43" t="e">
        <f t="shared" si="5"/>
        <v>#DIV/0!</v>
      </c>
      <c r="Q37" s="44"/>
    </row>
    <row r="38" spans="1:17" s="1" customFormat="1" ht="180" hidden="1" x14ac:dyDescent="0.25">
      <c r="A38" s="12"/>
      <c r="B38" s="12"/>
      <c r="C38" s="22"/>
      <c r="D38" s="14" t="s">
        <v>15</v>
      </c>
      <c r="E38" s="15" t="s">
        <v>40</v>
      </c>
      <c r="F38" s="28"/>
      <c r="G38" s="91" t="s">
        <v>211</v>
      </c>
      <c r="H38" s="57"/>
      <c r="I38" s="45"/>
      <c r="J38" s="15" t="s">
        <v>242</v>
      </c>
      <c r="K38" s="43" t="s">
        <v>216</v>
      </c>
      <c r="L38" s="74"/>
      <c r="M38" s="43" t="b">
        <f t="shared" si="3"/>
        <v>0</v>
      </c>
      <c r="N38" s="74"/>
      <c r="O38" s="43" t="b">
        <f t="shared" si="4"/>
        <v>0</v>
      </c>
      <c r="P38" s="43" t="e">
        <f t="shared" si="5"/>
        <v>#DIV/0!</v>
      </c>
      <c r="Q38" s="44"/>
    </row>
    <row r="39" spans="1:17" s="1" customFormat="1" ht="150" hidden="1" x14ac:dyDescent="0.25">
      <c r="A39" s="12"/>
      <c r="B39" s="12"/>
      <c r="C39" s="22"/>
      <c r="D39" s="14" t="s">
        <v>17</v>
      </c>
      <c r="E39" s="15" t="s">
        <v>41</v>
      </c>
      <c r="F39" s="28"/>
      <c r="G39" s="91" t="s">
        <v>211</v>
      </c>
      <c r="H39" s="57"/>
      <c r="I39" s="45"/>
      <c r="J39" s="15" t="s">
        <v>243</v>
      </c>
      <c r="K39" s="43" t="s">
        <v>216</v>
      </c>
      <c r="L39" s="74"/>
      <c r="M39" s="43" t="b">
        <f t="shared" si="3"/>
        <v>0</v>
      </c>
      <c r="N39" s="74"/>
      <c r="O39" s="43" t="b">
        <f t="shared" si="4"/>
        <v>0</v>
      </c>
      <c r="P39" s="43" t="e">
        <f t="shared" si="5"/>
        <v>#DIV/0!</v>
      </c>
      <c r="Q39" s="44"/>
    </row>
    <row r="40" spans="1:17" s="1" customFormat="1" ht="135" hidden="1" x14ac:dyDescent="0.25">
      <c r="A40" s="12"/>
      <c r="B40" s="12"/>
      <c r="C40" s="22"/>
      <c r="D40" s="14" t="s">
        <v>24</v>
      </c>
      <c r="E40" s="15" t="s">
        <v>42</v>
      </c>
      <c r="F40" s="28"/>
      <c r="G40" s="91" t="s">
        <v>211</v>
      </c>
      <c r="H40" s="57"/>
      <c r="I40" s="45"/>
      <c r="J40" s="15" t="s">
        <v>244</v>
      </c>
      <c r="K40" s="43" t="s">
        <v>216</v>
      </c>
      <c r="L40" s="74"/>
      <c r="M40" s="43" t="b">
        <f t="shared" si="3"/>
        <v>0</v>
      </c>
      <c r="N40" s="74"/>
      <c r="O40" s="43" t="b">
        <f t="shared" si="4"/>
        <v>0</v>
      </c>
      <c r="P40" s="43" t="e">
        <f t="shared" si="5"/>
        <v>#DIV/0!</v>
      </c>
      <c r="Q40" s="44"/>
    </row>
    <row r="41" spans="1:17" s="1" customFormat="1" ht="120" hidden="1" x14ac:dyDescent="0.25">
      <c r="A41" s="12"/>
      <c r="B41" s="12"/>
      <c r="C41" s="22"/>
      <c r="D41" s="14" t="s">
        <v>26</v>
      </c>
      <c r="E41" s="15" t="s">
        <v>44</v>
      </c>
      <c r="F41" s="28"/>
      <c r="G41" s="91" t="s">
        <v>211</v>
      </c>
      <c r="H41" s="57"/>
      <c r="I41" s="45"/>
      <c r="J41" s="15" t="s">
        <v>245</v>
      </c>
      <c r="K41" s="43" t="s">
        <v>216</v>
      </c>
      <c r="L41" s="74"/>
      <c r="M41" s="43" t="b">
        <f t="shared" si="3"/>
        <v>0</v>
      </c>
      <c r="N41" s="74"/>
      <c r="O41" s="43" t="b">
        <f t="shared" si="4"/>
        <v>0</v>
      </c>
      <c r="P41" s="43" t="e">
        <f t="shared" si="5"/>
        <v>#DIV/0!</v>
      </c>
      <c r="Q41" s="44"/>
    </row>
    <row r="42" spans="1:17" s="1" customFormat="1" ht="45" hidden="1" x14ac:dyDescent="0.25">
      <c r="A42" s="12"/>
      <c r="B42" s="12"/>
      <c r="C42" s="22"/>
      <c r="D42" s="14" t="s">
        <v>43</v>
      </c>
      <c r="E42" s="15" t="s">
        <v>46</v>
      </c>
      <c r="F42" s="28"/>
      <c r="G42" s="91" t="s">
        <v>211</v>
      </c>
      <c r="H42" s="57"/>
      <c r="I42" s="45"/>
      <c r="J42" s="15" t="s">
        <v>246</v>
      </c>
      <c r="K42" s="43" t="s">
        <v>219</v>
      </c>
      <c r="L42" s="74"/>
      <c r="M42" s="43" t="b">
        <f t="shared" si="3"/>
        <v>0</v>
      </c>
      <c r="N42" s="74"/>
      <c r="O42" s="43" t="b">
        <f t="shared" si="4"/>
        <v>0</v>
      </c>
      <c r="P42" s="43" t="e">
        <f t="shared" si="5"/>
        <v>#DIV/0!</v>
      </c>
      <c r="Q42" s="44"/>
    </row>
    <row r="43" spans="1:17" s="1" customFormat="1" ht="45" hidden="1" x14ac:dyDescent="0.25">
      <c r="A43" s="12"/>
      <c r="B43" s="12"/>
      <c r="C43" s="22"/>
      <c r="D43" s="14" t="s">
        <v>45</v>
      </c>
      <c r="E43" s="15" t="s">
        <v>47</v>
      </c>
      <c r="F43" s="28"/>
      <c r="G43" s="91" t="s">
        <v>211</v>
      </c>
      <c r="H43" s="57"/>
      <c r="I43" s="45"/>
      <c r="J43" s="15" t="s">
        <v>247</v>
      </c>
      <c r="K43" s="43" t="s">
        <v>219</v>
      </c>
      <c r="L43" s="74"/>
      <c r="M43" s="43" t="b">
        <f t="shared" si="3"/>
        <v>0</v>
      </c>
      <c r="N43" s="74"/>
      <c r="O43" s="43" t="b">
        <f t="shared" si="4"/>
        <v>0</v>
      </c>
      <c r="P43" s="43" t="e">
        <f t="shared" si="5"/>
        <v>#DIV/0!</v>
      </c>
      <c r="Q43" s="44"/>
    </row>
    <row r="44" spans="1:17" s="1" customFormat="1" x14ac:dyDescent="0.25">
      <c r="A44" s="10"/>
      <c r="B44" s="10"/>
      <c r="C44" s="93" t="s">
        <v>180</v>
      </c>
      <c r="D44" s="93" t="s">
        <v>197</v>
      </c>
      <c r="E44" s="16"/>
      <c r="F44" s="42"/>
      <c r="G44" s="105"/>
      <c r="H44" s="105"/>
      <c r="I44" s="31">
        <v>3</v>
      </c>
      <c r="J44" s="16"/>
      <c r="K44" s="49"/>
      <c r="L44" s="50"/>
      <c r="M44" s="33" t="e">
        <f>SUM(M45)/COUNT(M45)*G44</f>
        <v>#DIV/0!</v>
      </c>
      <c r="N44" s="50"/>
      <c r="O44" s="33" t="e">
        <f>SUM(O45)/COUNT(O45)*H44</f>
        <v>#DIV/0!</v>
      </c>
      <c r="P44" s="33" t="e">
        <f>SUM(P45)/COUNT(P45)*I44</f>
        <v>#DIV/0!</v>
      </c>
      <c r="Q44" s="42" t="e">
        <f>+P44/I44</f>
        <v>#DIV/0!</v>
      </c>
    </row>
    <row r="45" spans="1:17" s="1" customFormat="1" ht="135" hidden="1" x14ac:dyDescent="0.25">
      <c r="A45" s="12"/>
      <c r="B45" s="12"/>
      <c r="C45" s="22"/>
      <c r="D45" s="14"/>
      <c r="E45" s="23" t="s">
        <v>196</v>
      </c>
      <c r="F45" s="28"/>
      <c r="G45" s="44"/>
      <c r="H45" s="92" t="s">
        <v>212</v>
      </c>
      <c r="I45" s="51"/>
      <c r="J45" s="24" t="s">
        <v>248</v>
      </c>
      <c r="K45" s="43" t="s">
        <v>218</v>
      </c>
      <c r="L45" s="74"/>
      <c r="M45" s="43" t="b">
        <f>IF(I45="Y/T",IF(L45="Ya",1,IF(L45="Tidak",0,"Error")),IF(I45="A/B/C",IF(L45="A",1,IF(L45="B",0.5,IF(L45="C",0,"Error"))),IF(I45="A/B/C/D",IF(L45="A",1,IF(L45="B",0.67,IF(L45="C",0.33,IF(L45="D",0,"Error")))),IF(I45="A/B/C/D/E",IF(L45="A",1,IF(L45="B",0.75,IF(L45="C",0.5,IF(L45="D",0.25,IF(L45="E",0,"Error")))))))))</f>
        <v>0</v>
      </c>
      <c r="N45" s="106" t="s">
        <v>391</v>
      </c>
      <c r="O45" s="106" t="s">
        <v>391</v>
      </c>
      <c r="P45" s="43" t="e">
        <f>AVERAGE(M45,O45)</f>
        <v>#DIV/0!</v>
      </c>
      <c r="Q45" s="44"/>
    </row>
    <row r="46" spans="1:17" s="1" customFormat="1" hidden="1" x14ac:dyDescent="0.25">
      <c r="A46" s="6"/>
      <c r="B46" s="6" t="s">
        <v>48</v>
      </c>
      <c r="C46" s="7" t="s">
        <v>49</v>
      </c>
      <c r="D46" s="8"/>
      <c r="E46" s="9"/>
      <c r="F46" s="41"/>
      <c r="G46" s="103"/>
      <c r="H46" s="103"/>
      <c r="I46" s="73">
        <v>5</v>
      </c>
      <c r="J46" s="30"/>
      <c r="K46" s="34"/>
      <c r="L46" s="48"/>
      <c r="M46" s="34" t="e">
        <f>SUM(M47,M52,M57)</f>
        <v>#DIV/0!</v>
      </c>
      <c r="N46" s="48"/>
      <c r="O46" s="34" t="e">
        <f>SUM(O47,O52,O57)</f>
        <v>#DIV/0!</v>
      </c>
      <c r="P46" s="34" t="e">
        <f>SUM(P47,P52,P57)</f>
        <v>#DIV/0!</v>
      </c>
      <c r="Q46" s="41" t="e">
        <f>+P46/I46</f>
        <v>#DIV/0!</v>
      </c>
    </row>
    <row r="47" spans="1:17" s="1" customFormat="1" x14ac:dyDescent="0.25">
      <c r="A47" s="10"/>
      <c r="B47" s="10"/>
      <c r="C47" s="11">
        <v>1</v>
      </c>
      <c r="D47" s="356" t="s">
        <v>50</v>
      </c>
      <c r="E47" s="356"/>
      <c r="F47" s="42"/>
      <c r="G47" s="105"/>
      <c r="H47" s="105"/>
      <c r="I47" s="31">
        <v>1.5</v>
      </c>
      <c r="J47" s="32"/>
      <c r="K47" s="33"/>
      <c r="L47" s="63"/>
      <c r="M47" s="33" t="e">
        <f>SUM(M48:M51)/COUNT(M48:M51)*G47</f>
        <v>#DIV/0!</v>
      </c>
      <c r="N47" s="63"/>
      <c r="O47" s="33" t="e">
        <f>SUM(O48:O51)/COUNT(O48:O51)*H47</f>
        <v>#DIV/0!</v>
      </c>
      <c r="P47" s="33" t="e">
        <f>SUM(P48:P51)/COUNT(P48:P51)*I47</f>
        <v>#DIV/0!</v>
      </c>
      <c r="Q47" s="42" t="e">
        <f>+P47/I47</f>
        <v>#DIV/0!</v>
      </c>
    </row>
    <row r="48" spans="1:17" s="1" customFormat="1" ht="135" hidden="1" x14ac:dyDescent="0.25">
      <c r="A48" s="12"/>
      <c r="B48" s="12"/>
      <c r="C48" s="13"/>
      <c r="D48" s="14" t="s">
        <v>5</v>
      </c>
      <c r="E48" s="15" t="s">
        <v>51</v>
      </c>
      <c r="F48" s="28"/>
      <c r="G48" s="91" t="s">
        <v>211</v>
      </c>
      <c r="H48" s="57"/>
      <c r="I48" s="45"/>
      <c r="J48" s="24" t="s">
        <v>249</v>
      </c>
      <c r="K48" s="43" t="s">
        <v>218</v>
      </c>
      <c r="L48" s="74"/>
      <c r="M48" s="43" t="b">
        <f>IF(I48="Y/T",IF(L48="Ya",1,IF(L48="Tidak",0,"Error")),IF(I48="A/B/C",IF(L48="A",1,IF(L48="B",0.5,IF(L48="C",0,"Error"))),IF(I48="A/B/C/D",IF(L48="A",1,IF(L48="B",0.67,IF(L48="C",0.33,IF(L48="D",0,"Error")))),IF(I48="A/B/C/D/E",IF(L48="A",1,IF(L48="B",0.75,IF(L48="C",0.5,IF(L48="D",0.25,IF(L48="E",0,"Error")))))))))</f>
        <v>0</v>
      </c>
      <c r="N48" s="74"/>
      <c r="O48" s="43" t="b">
        <f>IF(J48="Y/T",IF(M48="Ya",1,IF(M48="Tidak",0,"Error")),IF(J48="A/B/C",IF(M48="A",1,IF(M48="B",0.5,IF(M48="C",0,"Error"))),IF(J48="A/B/C/D",IF(M48="A",1,IF(M48="B",0.67,IF(M48="C",0.33,IF(M48="D",0,"Error")))),IF(J48="A/B/C/D/E",IF(M48="A",1,IF(M48="B",0.75,IF(M48="C",0.5,IF(M48="D",0.25,IF(M48="E",0,"Error")))))))))</f>
        <v>0</v>
      </c>
      <c r="P48" s="43" t="e">
        <f>AVERAGE(M48,O48)</f>
        <v>#DIV/0!</v>
      </c>
      <c r="Q48" s="44"/>
    </row>
    <row r="49" spans="1:17" s="1" customFormat="1" ht="120" hidden="1" x14ac:dyDescent="0.25">
      <c r="A49" s="12"/>
      <c r="B49" s="12"/>
      <c r="C49" s="13"/>
      <c r="D49" s="14" t="s">
        <v>7</v>
      </c>
      <c r="E49" s="15" t="s">
        <v>52</v>
      </c>
      <c r="F49" s="28"/>
      <c r="G49" s="91" t="s">
        <v>211</v>
      </c>
      <c r="H49" s="57"/>
      <c r="I49" s="45"/>
      <c r="J49" s="15" t="s">
        <v>250</v>
      </c>
      <c r="K49" s="43" t="s">
        <v>218</v>
      </c>
      <c r="L49" s="74"/>
      <c r="M49" s="43" t="b">
        <f>IF(I49="A/B/C/D",IF(L48="D",0,IF(L49="A",1,IF(L48="D",0,IF(L49="B",0.67,IF(L48="D",0,IF(L49="C",0.33,IF(L48="D",0,IF(L49="D",0,"Error")))))))))</f>
        <v>0</v>
      </c>
      <c r="N49" s="74"/>
      <c r="O49" s="43" t="b">
        <f>IF(J49="A/B/C/D",IF(M48="D",0,IF(M49="A",1,IF(M48="D",0,IF(M49="B",0.67,IF(M48="D",0,IF(M49="C",0.33,IF(M48="D",0,IF(M49="D",0,"Error")))))))))</f>
        <v>0</v>
      </c>
      <c r="P49" s="43" t="e">
        <f>AVERAGE(M49,O49)</f>
        <v>#DIV/0!</v>
      </c>
      <c r="Q49" s="44"/>
    </row>
    <row r="50" spans="1:17" s="1" customFormat="1" ht="120" hidden="1" x14ac:dyDescent="0.25">
      <c r="A50" s="12"/>
      <c r="B50" s="12"/>
      <c r="C50" s="13"/>
      <c r="D50" s="14" t="s">
        <v>9</v>
      </c>
      <c r="E50" s="15" t="s">
        <v>53</v>
      </c>
      <c r="F50" s="28"/>
      <c r="G50" s="91" t="s">
        <v>211</v>
      </c>
      <c r="H50" s="57"/>
      <c r="I50" s="45"/>
      <c r="J50" s="15" t="s">
        <v>251</v>
      </c>
      <c r="K50" s="43" t="s">
        <v>218</v>
      </c>
      <c r="L50" s="74"/>
      <c r="M50" s="43" t="b">
        <f>IF(I50="A/B/C/D",IF(L49="D",0,IF(L50="A",1,IF(L49="D",0,IF(L50="B",0.67,IF(L49="D",0,IF(L50="C",0.33,IF(L49="D",0,IF(L50="D",0,"Error")))))))))</f>
        <v>0</v>
      </c>
      <c r="N50" s="74"/>
      <c r="O50" s="43" t="b">
        <f>IF(J50="A/B/C/D",IF(M49="D",0,IF(M50="A",1,IF(M49="D",0,IF(M50="B",0.67,IF(M49="D",0,IF(M50="C",0.33,IF(M49="D",0,IF(M50="D",0,"Error")))))))))</f>
        <v>0</v>
      </c>
      <c r="P50" s="43" t="e">
        <f>AVERAGE(M50,O50)</f>
        <v>#DIV/0!</v>
      </c>
      <c r="Q50" s="44"/>
    </row>
    <row r="51" spans="1:17" s="1" customFormat="1" ht="180" hidden="1" x14ac:dyDescent="0.25">
      <c r="A51" s="12"/>
      <c r="B51" s="12"/>
      <c r="C51" s="13"/>
      <c r="D51" s="14" t="s">
        <v>15</v>
      </c>
      <c r="E51" s="15" t="s">
        <v>54</v>
      </c>
      <c r="F51" s="28"/>
      <c r="G51" s="91" t="s">
        <v>211</v>
      </c>
      <c r="H51" s="57"/>
      <c r="I51" s="45"/>
      <c r="J51" s="15" t="s">
        <v>252</v>
      </c>
      <c r="K51" s="43" t="s">
        <v>218</v>
      </c>
      <c r="L51" s="74"/>
      <c r="M51" s="43" t="b">
        <f>IF(I51="A/B/C/D",IF(L49="D",0,IF(L51="A",1,IF(L49="D",0,IF(L51="B",0.67,IF(L49="D",0,IF(L51="C",0.33,IF(L49="D",0,IF(L51="D",0,"Error")))))))))</f>
        <v>0</v>
      </c>
      <c r="N51" s="74"/>
      <c r="O51" s="43" t="b">
        <f>IF(J51="A/B/C/D",IF(M49="D",0,IF(M51="A",1,IF(M49="D",0,IF(M51="B",0.67,IF(M49="D",0,IF(M51="C",0.33,IF(M49="D",0,IF(M51="D",0,"Error")))))))))</f>
        <v>0</v>
      </c>
      <c r="P51" s="43" t="e">
        <f>AVERAGE(M51,O51)</f>
        <v>#DIV/0!</v>
      </c>
      <c r="Q51" s="44"/>
    </row>
    <row r="52" spans="1:17" s="1" customFormat="1" x14ac:dyDescent="0.25">
      <c r="A52" s="10"/>
      <c r="B52" s="10"/>
      <c r="C52" s="11">
        <v>2</v>
      </c>
      <c r="D52" s="356" t="s">
        <v>55</v>
      </c>
      <c r="E52" s="356"/>
      <c r="F52" s="42"/>
      <c r="G52" s="105"/>
      <c r="H52" s="105"/>
      <c r="I52" s="31">
        <v>2</v>
      </c>
      <c r="J52" s="32"/>
      <c r="K52" s="33"/>
      <c r="L52" s="63"/>
      <c r="M52" s="33" t="e">
        <f>SUM(M53:M56)/COUNT(M53:M56)*G52</f>
        <v>#DIV/0!</v>
      </c>
      <c r="N52" s="63"/>
      <c r="O52" s="33" t="e">
        <f>SUM(O53:O56)/COUNT(O53:O56)*H52</f>
        <v>#DIV/0!</v>
      </c>
      <c r="P52" s="33" t="e">
        <f>SUM(P53:P56)/COUNT(P53:P56)*I52</f>
        <v>#DIV/0!</v>
      </c>
      <c r="Q52" s="42" t="e">
        <f>+P52/I52</f>
        <v>#DIV/0!</v>
      </c>
    </row>
    <row r="53" spans="1:17" s="1" customFormat="1" ht="30" hidden="1" x14ac:dyDescent="0.25">
      <c r="A53" s="12"/>
      <c r="B53" s="12"/>
      <c r="C53" s="13"/>
      <c r="D53" s="14" t="s">
        <v>5</v>
      </c>
      <c r="E53" s="15" t="s">
        <v>56</v>
      </c>
      <c r="F53" s="28"/>
      <c r="G53" s="91" t="s">
        <v>211</v>
      </c>
      <c r="H53" s="57"/>
      <c r="I53" s="45"/>
      <c r="J53" s="15" t="s">
        <v>253</v>
      </c>
      <c r="K53" s="43" t="s">
        <v>219</v>
      </c>
      <c r="L53" s="74"/>
      <c r="M53" s="43" t="b">
        <f>IF(I53="Y/T",IF(L53="Ya",1,IF(L53="Tidak",0,"Error")),IF(I53="A/B/C",IF(L53="A",1,IF(L53="B",0.5,IF(L53="C",0,"Error"))),IF(I53="A/B/C/D",IF(L53="A",1,IF(L53="B",0.67,IF(L53="C",0.33,IF(L53="D",0,"Error")))),IF(I53="A/B/C/D/E",IF(L53="A",1,IF(L53="B",0.75,IF(L53="C",0.5,IF(L53="D",0.25,IF(L53="E",0,"Error")))))))))</f>
        <v>0</v>
      </c>
      <c r="N53" s="74"/>
      <c r="O53" s="43" t="b">
        <f>IF(J53="Y/T",IF(M53="Ya",1,IF(M53="Tidak",0,"Error")),IF(J53="A/B/C",IF(M53="A",1,IF(M53="B",0.5,IF(M53="C",0,"Error"))),IF(J53="A/B/C/D",IF(M53="A",1,IF(M53="B",0.67,IF(M53="C",0.33,IF(M53="D",0,"Error")))),IF(J53="A/B/C/D/E",IF(M53="A",1,IF(M53="B",0.75,IF(M53="C",0.5,IF(M53="D",0.25,IF(M53="E",0,"Error")))))))))</f>
        <v>0</v>
      </c>
      <c r="P53" s="43" t="e">
        <f>AVERAGE(M53,O53)</f>
        <v>#DIV/0!</v>
      </c>
      <c r="Q53" s="44"/>
    </row>
    <row r="54" spans="1:17" s="1" customFormat="1" ht="120" hidden="1" x14ac:dyDescent="0.25">
      <c r="A54" s="12"/>
      <c r="B54" s="12"/>
      <c r="C54" s="13"/>
      <c r="D54" s="14" t="s">
        <v>7</v>
      </c>
      <c r="E54" s="15" t="s">
        <v>57</v>
      </c>
      <c r="F54" s="28"/>
      <c r="G54" s="44"/>
      <c r="H54" s="92" t="s">
        <v>212</v>
      </c>
      <c r="I54" s="45"/>
      <c r="J54" s="15" t="s">
        <v>254</v>
      </c>
      <c r="K54" s="43" t="s">
        <v>218</v>
      </c>
      <c r="L54" s="74"/>
      <c r="M54" s="43" t="b">
        <f>IF(I54="Y/T",IF(L54="Ya",1,IF(L54="Tidak",0,"Error")),IF(I54="A/B/C",IF(L54="A",1,IF(L54="B",0.5,IF(L54="C",0,"Error"))),IF(I54="A/B/C/D",IF(L54="A",1,IF(L54="B",0.67,IF(L54="C",0.33,IF(L54="D",0,"Error")))),IF(I54="A/B/C/D/E",IF(L54="A",1,IF(L54="B",0.75,IF(L54="C",0.5,IF(L54="D",0.25,IF(L54="E",0,"Error")))))))))</f>
        <v>0</v>
      </c>
      <c r="N54" s="106" t="s">
        <v>391</v>
      </c>
      <c r="O54" s="106" t="s">
        <v>391</v>
      </c>
      <c r="P54" s="43" t="e">
        <f>AVERAGE(M54,O54)</f>
        <v>#DIV/0!</v>
      </c>
      <c r="Q54" s="44"/>
    </row>
    <row r="55" spans="1:17" s="1" customFormat="1" ht="120" hidden="1" x14ac:dyDescent="0.25">
      <c r="A55" s="12"/>
      <c r="B55" s="12"/>
      <c r="C55" s="13"/>
      <c r="D55" s="14" t="s">
        <v>9</v>
      </c>
      <c r="E55" s="15" t="s">
        <v>58</v>
      </c>
      <c r="F55" s="28"/>
      <c r="G55" s="91" t="s">
        <v>211</v>
      </c>
      <c r="H55" s="57"/>
      <c r="I55" s="45"/>
      <c r="J55" s="15" t="s">
        <v>255</v>
      </c>
      <c r="K55" s="43" t="s">
        <v>218</v>
      </c>
      <c r="L55" s="74"/>
      <c r="M55" s="43" t="b">
        <f>IF(I55="Y/T",IF(L55="Ya",1,IF(L55="Tidak",0,"Error")),IF(I55="A/B/C",IF(L55="A",1,IF(L55="B",0.5,IF(L55="C",0,"Error"))),IF(I55="A/B/C/D",IF(L55="A",1,IF(L55="B",0.67,IF(L55="C",0.33,IF(L55="D",0,"Error")))),IF(I55="A/B/C/D/E",IF(L55="A",1,IF(L55="B",0.75,IF(L55="C",0.5,IF(L55="D",0.25,IF(L55="E",0,"Error")))))))))</f>
        <v>0</v>
      </c>
      <c r="N55" s="74"/>
      <c r="O55" s="43" t="b">
        <f>IF(J55="Y/T",IF(M55="Ya",1,IF(M55="Tidak",0,"Error")),IF(J55="A/B/C",IF(M55="A",1,IF(M55="B",0.5,IF(M55="C",0,"Error"))),IF(J55="A/B/C/D",IF(M55="A",1,IF(M55="B",0.67,IF(M55="C",0.33,IF(M55="D",0,"Error")))),IF(J55="A/B/C/D/E",IF(M55="A",1,IF(M55="B",0.75,IF(M55="C",0.5,IF(M55="D",0.25,IF(M55="E",0,"Error")))))))))</f>
        <v>0</v>
      </c>
      <c r="P55" s="43" t="e">
        <f>AVERAGE(M55,O55)</f>
        <v>#DIV/0!</v>
      </c>
      <c r="Q55" s="44"/>
    </row>
    <row r="56" spans="1:17" s="1" customFormat="1" ht="120" hidden="1" x14ac:dyDescent="0.25">
      <c r="A56" s="12"/>
      <c r="B56" s="12"/>
      <c r="C56" s="13"/>
      <c r="D56" s="14" t="s">
        <v>15</v>
      </c>
      <c r="E56" s="15" t="s">
        <v>59</v>
      </c>
      <c r="F56" s="28"/>
      <c r="G56" s="91" t="s">
        <v>211</v>
      </c>
      <c r="H56" s="57"/>
      <c r="I56" s="45"/>
      <c r="J56" s="15" t="s">
        <v>255</v>
      </c>
      <c r="K56" s="43" t="s">
        <v>218</v>
      </c>
      <c r="L56" s="74"/>
      <c r="M56" s="43" t="b">
        <f>IF(I56="Y/T",IF(L56="Ya",1,IF(L56="Tidak",0,"Error")),IF(I56="A/B/C",IF(L56="A",1,IF(L56="B",0.5,IF(L56="C",0,"Error"))),IF(I56="A/B/C/D",IF(L56="A",1,IF(L56="B",0.67,IF(L56="C",0.33,IF(L56="D",0,"Error")))),IF(I56="A/B/C/D/E",IF(L56="A",1,IF(L56="B",0.75,IF(L56="C",0.5,IF(L56="D",0.25,IF(L56="E",0,"Error")))))))))</f>
        <v>0</v>
      </c>
      <c r="N56" s="74"/>
      <c r="O56" s="43" t="b">
        <f>IF(J56="Y/T",IF(M56="Ya",1,IF(M56="Tidak",0,"Error")),IF(J56="A/B/C",IF(M56="A",1,IF(M56="B",0.5,IF(M56="C",0,"Error"))),IF(J56="A/B/C/D",IF(M56="A",1,IF(M56="B",0.67,IF(M56="C",0.33,IF(M56="D",0,"Error")))),IF(J56="A/B/C/D/E",IF(M56="A",1,IF(M56="B",0.75,IF(M56="C",0.5,IF(M56="D",0.25,IF(M56="E",0,"Error")))))))))</f>
        <v>0</v>
      </c>
      <c r="P56" s="43" t="e">
        <f>AVERAGE(M56,O56)</f>
        <v>#DIV/0!</v>
      </c>
      <c r="Q56" s="44"/>
    </row>
    <row r="57" spans="1:17" s="1" customFormat="1" x14ac:dyDescent="0.25">
      <c r="A57" s="10"/>
      <c r="B57" s="10"/>
      <c r="C57" s="11">
        <v>3</v>
      </c>
      <c r="D57" s="356" t="s">
        <v>60</v>
      </c>
      <c r="E57" s="356"/>
      <c r="F57" s="42"/>
      <c r="G57" s="105"/>
      <c r="H57" s="105"/>
      <c r="I57" s="31">
        <v>1.5</v>
      </c>
      <c r="J57" s="32"/>
      <c r="K57" s="33"/>
      <c r="L57" s="63"/>
      <c r="M57" s="33" t="e">
        <f>SUM(M58:M60)/COUNT(M58:M60)*G57</f>
        <v>#DIV/0!</v>
      </c>
      <c r="N57" s="63"/>
      <c r="O57" s="33" t="e">
        <f>SUM(O58:O60)/COUNT(O58:O60)*H57</f>
        <v>#DIV/0!</v>
      </c>
      <c r="P57" s="33" t="e">
        <f>SUM(P58:P60)/COUNT(P58:P60)*I57</f>
        <v>#DIV/0!</v>
      </c>
      <c r="Q57" s="42" t="e">
        <f>+P57/I57</f>
        <v>#DIV/0!</v>
      </c>
    </row>
    <row r="58" spans="1:17" s="1" customFormat="1" ht="30" hidden="1" x14ac:dyDescent="0.25">
      <c r="A58" s="12"/>
      <c r="B58" s="12"/>
      <c r="C58" s="13"/>
      <c r="D58" s="14" t="s">
        <v>5</v>
      </c>
      <c r="E58" s="15" t="s">
        <v>61</v>
      </c>
      <c r="F58" s="28"/>
      <c r="G58" s="44"/>
      <c r="H58" s="92" t="s">
        <v>212</v>
      </c>
      <c r="I58" s="45"/>
      <c r="J58" s="15" t="s">
        <v>256</v>
      </c>
      <c r="K58" s="43" t="s">
        <v>219</v>
      </c>
      <c r="L58" s="74"/>
      <c r="M58" s="43" t="b">
        <f>IF(I58="Y/T",IF(L58="Ya",1,IF(L58="Tidak",0,"Error")),IF(I58="A/B/C",IF(L58="A",1,IF(L58="B",0.5,IF(L58="C",0,"Error"))),IF(I58="A/B/C/D",IF(L58="A",1,IF(L58="B",0.67,IF(L58="C",0.33,IF(L58="D",0,"Error")))),IF(I58="A/B/C/D/E",IF(L58="A",1,IF(L58="B",0.75,IF(L58="C",0.5,IF(L58="D",0.25,IF(L58="E",0,"Error")))))))))</f>
        <v>0</v>
      </c>
      <c r="N58" s="106" t="s">
        <v>391</v>
      </c>
      <c r="O58" s="106" t="s">
        <v>391</v>
      </c>
      <c r="P58" s="43" t="e">
        <f>AVERAGE(M58,O58)</f>
        <v>#DIV/0!</v>
      </c>
      <c r="Q58" s="44"/>
    </row>
    <row r="59" spans="1:17" s="1" customFormat="1" ht="90" hidden="1" x14ac:dyDescent="0.25">
      <c r="A59" s="12"/>
      <c r="B59" s="12"/>
      <c r="C59" s="13"/>
      <c r="D59" s="14" t="s">
        <v>7</v>
      </c>
      <c r="E59" s="15" t="s">
        <v>62</v>
      </c>
      <c r="F59" s="28"/>
      <c r="G59" s="91" t="s">
        <v>211</v>
      </c>
      <c r="H59" s="57"/>
      <c r="I59" s="45"/>
      <c r="J59" s="25" t="s">
        <v>257</v>
      </c>
      <c r="K59" s="43" t="s">
        <v>218</v>
      </c>
      <c r="L59" s="74"/>
      <c r="M59" s="43" t="b">
        <f>IF(I59="A/B/C/D",IF(L58="Tidak",0,IF(L59="A",1,IF(L58="Tidak",0,IF(L59="B",0.67,IF(L58="Tidak",0,IF(L59="C",0.33,IF(L58="Tidak",0,IF(L59="D",0,"Error")))))))))</f>
        <v>0</v>
      </c>
      <c r="N59" s="74"/>
      <c r="O59" s="43" t="b">
        <f>IF(J59="A/B/C/D",IF(M58="Tidak",0,IF(M59="A",1,IF(M58="Tidak",0,IF(M59="B",0.67,IF(M58="Tidak",0,IF(M59="C",0.33,IF(M58="Tidak",0,IF(M59="D",0,"Error")))))))))</f>
        <v>0</v>
      </c>
      <c r="P59" s="43" t="e">
        <f>AVERAGE(M59,O59)</f>
        <v>#DIV/0!</v>
      </c>
      <c r="Q59" s="44"/>
    </row>
    <row r="60" spans="1:17" s="1" customFormat="1" ht="120" hidden="1" x14ac:dyDescent="0.25">
      <c r="A60" s="12"/>
      <c r="B60" s="12"/>
      <c r="C60" s="13"/>
      <c r="D60" s="14" t="s">
        <v>9</v>
      </c>
      <c r="E60" s="15" t="s">
        <v>63</v>
      </c>
      <c r="F60" s="28"/>
      <c r="G60" s="91" t="s">
        <v>211</v>
      </c>
      <c r="H60" s="57"/>
      <c r="I60" s="45"/>
      <c r="J60" s="15" t="s">
        <v>258</v>
      </c>
      <c r="K60" s="43" t="s">
        <v>216</v>
      </c>
      <c r="L60" s="74"/>
      <c r="M60" s="43" t="b">
        <f>IF(I60="A/B/C",IF(L59="D",0,IF(L60="A",1,IF(L59="D",0,IF(L60="B",0.5,IF(L59="D",0,IF(L60="C",0,"Error")))))))</f>
        <v>0</v>
      </c>
      <c r="N60" s="74"/>
      <c r="O60" s="43" t="b">
        <f>IF(J60="A/B/C",IF(M59="D",0,IF(M60="A",1,IF(M59="D",0,IF(M60="B",0.5,IF(M59="D",0,IF(M60="C",0,"Error")))))))</f>
        <v>0</v>
      </c>
      <c r="P60" s="43" t="e">
        <f>AVERAGE(M60,O60)</f>
        <v>#DIV/0!</v>
      </c>
      <c r="Q60" s="44"/>
    </row>
    <row r="61" spans="1:17" s="1" customFormat="1" hidden="1" x14ac:dyDescent="0.25">
      <c r="A61" s="6"/>
      <c r="B61" s="6" t="s">
        <v>64</v>
      </c>
      <c r="C61" s="7" t="s">
        <v>65</v>
      </c>
      <c r="D61" s="8"/>
      <c r="E61" s="9"/>
      <c r="F61" s="41"/>
      <c r="G61" s="103"/>
      <c r="H61" s="103"/>
      <c r="I61" s="73">
        <v>15</v>
      </c>
      <c r="J61" s="30"/>
      <c r="K61" s="34"/>
      <c r="L61" s="48"/>
      <c r="M61" s="34" t="e">
        <f>SUM(M62,M68,M74,M81,M87,M95,M100,M104)</f>
        <v>#DIV/0!</v>
      </c>
      <c r="N61" s="48"/>
      <c r="O61" s="34" t="e">
        <f>SUM(O62,O68,O74,O81,O87,O95,O100,O104)</f>
        <v>#DIV/0!</v>
      </c>
      <c r="P61" s="34" t="e">
        <f>SUM(P62,P68,P74,P81,P87,P95,P100,P104)</f>
        <v>#DIV/0!</v>
      </c>
      <c r="Q61" s="41" t="e">
        <f>+P61/I61</f>
        <v>#DIV/0!</v>
      </c>
    </row>
    <row r="62" spans="1:17" s="1" customFormat="1" x14ac:dyDescent="0.25">
      <c r="A62" s="10"/>
      <c r="B62" s="10"/>
      <c r="C62" s="11">
        <v>1</v>
      </c>
      <c r="D62" s="356" t="s">
        <v>66</v>
      </c>
      <c r="E62" s="356"/>
      <c r="F62" s="42"/>
      <c r="G62" s="105"/>
      <c r="H62" s="105"/>
      <c r="I62" s="31">
        <v>1</v>
      </c>
      <c r="J62" s="32"/>
      <c r="K62" s="33"/>
      <c r="L62" s="63"/>
      <c r="M62" s="33" t="e">
        <f>SUM(M63:M67)/COUNT(M63:M67)*G62</f>
        <v>#DIV/0!</v>
      </c>
      <c r="N62" s="63"/>
      <c r="O62" s="33" t="e">
        <f>SUM(O63:O67)/COUNT(O63:O67)*H62</f>
        <v>#DIV/0!</v>
      </c>
      <c r="P62" s="33" t="e">
        <f>SUM(P63:P67)/COUNT(P63:P67)*I62</f>
        <v>#DIV/0!</v>
      </c>
      <c r="Q62" s="42" t="e">
        <f>+P62/I62</f>
        <v>#DIV/0!</v>
      </c>
    </row>
    <row r="63" spans="1:17" s="1" customFormat="1" ht="120" hidden="1" x14ac:dyDescent="0.25">
      <c r="A63" s="12"/>
      <c r="B63" s="12"/>
      <c r="C63" s="13"/>
      <c r="D63" s="14" t="s">
        <v>5</v>
      </c>
      <c r="E63" s="15" t="s">
        <v>67</v>
      </c>
      <c r="F63" s="28"/>
      <c r="G63" s="91" t="s">
        <v>211</v>
      </c>
      <c r="H63" s="57"/>
      <c r="I63" s="45"/>
      <c r="J63" s="15" t="s">
        <v>259</v>
      </c>
      <c r="K63" s="43" t="s">
        <v>218</v>
      </c>
      <c r="L63" s="74"/>
      <c r="M63" s="43" t="b">
        <f>IF(I63="Y/T",IF(L63="Ya",1,IF(L63="Tidak",0,"Error")),IF(I63="A/B/C",IF(L63="A",1,IF(L63="B",0.5,IF(L63="C",0,"Error"))),IF(I63="A/B/C/D",IF(L63="A",1,IF(L63="B",0.67,IF(L63="C",0.33,IF(L63="D",0,"Error")))),IF(I63="A/B/C/D/E",IF(L63="A",1,IF(L63="B",0.75,IF(L63="C",0.5,IF(L63="D",0.25,IF(L63="E",0,"Error")))))))))</f>
        <v>0</v>
      </c>
      <c r="N63" s="74"/>
      <c r="O63" s="43" t="b">
        <f>IF(J63="Y/T",IF(M63="Ya",1,IF(M63="Tidak",0,"Error")),IF(J63="A/B/C",IF(M63="A",1,IF(M63="B",0.5,IF(M63="C",0,"Error"))),IF(J63="A/B/C/D",IF(M63="A",1,IF(M63="B",0.67,IF(M63="C",0.33,IF(M63="D",0,"Error")))),IF(J63="A/B/C/D/E",IF(M63="A",1,IF(M63="B",0.75,IF(M63="C",0.5,IF(M63="D",0.25,IF(M63="E",0,"Error")))))))))</f>
        <v>0</v>
      </c>
      <c r="P63" s="43" t="e">
        <f>AVERAGE(M63,O63)</f>
        <v>#DIV/0!</v>
      </c>
      <c r="Q63" s="44"/>
    </row>
    <row r="64" spans="1:17" s="1" customFormat="1" ht="120" hidden="1" x14ac:dyDescent="0.25">
      <c r="A64" s="12"/>
      <c r="B64" s="12"/>
      <c r="C64" s="13"/>
      <c r="D64" s="14" t="s">
        <v>7</v>
      </c>
      <c r="E64" s="15" t="s">
        <v>68</v>
      </c>
      <c r="F64" s="28"/>
      <c r="G64" s="91" t="s">
        <v>211</v>
      </c>
      <c r="H64" s="57"/>
      <c r="I64" s="45"/>
      <c r="J64" s="15" t="s">
        <v>260</v>
      </c>
      <c r="K64" s="43" t="s">
        <v>218</v>
      </c>
      <c r="L64" s="74"/>
      <c r="M64" s="43" t="b">
        <f>IF(I64="A/B/C/D",IF(L63="D",0,IF(L64="A",1,IF(L63="D",0,IF(L64="B",0.67,IF(L63="D",0,IF(L64="C",0.33,IF(L63="D",0,IF(L64="D",0,"Error")))))))))</f>
        <v>0</v>
      </c>
      <c r="N64" s="74"/>
      <c r="O64" s="43" t="b">
        <f>IF(J64="A/B/C/D",IF(M63="D",0,IF(M64="A",1,IF(M63="D",0,IF(M64="B",0.67,IF(M63="D",0,IF(M64="C",0.33,IF(M63="D",0,IF(M64="D",0,"Error")))))))))</f>
        <v>0</v>
      </c>
      <c r="P64" s="43" t="e">
        <f>AVERAGE(M64,O64)</f>
        <v>#DIV/0!</v>
      </c>
      <c r="Q64" s="44"/>
    </row>
    <row r="65" spans="1:17" s="1" customFormat="1" ht="30" hidden="1" x14ac:dyDescent="0.25">
      <c r="A65" s="12"/>
      <c r="B65" s="12"/>
      <c r="C65" s="13"/>
      <c r="D65" s="14" t="s">
        <v>9</v>
      </c>
      <c r="E65" s="15" t="s">
        <v>69</v>
      </c>
      <c r="F65" s="28"/>
      <c r="G65" s="91" t="s">
        <v>211</v>
      </c>
      <c r="H65" s="57"/>
      <c r="I65" s="45"/>
      <c r="J65" s="15" t="s">
        <v>261</v>
      </c>
      <c r="K65" s="43" t="s">
        <v>219</v>
      </c>
      <c r="L65" s="74"/>
      <c r="M65" s="43" t="b">
        <f>IF(I65="Y/T",IF(L65="Ya",1,IF(L65="Tidak",0,"Error")),IF(I65="A/B/C",IF(L65="A",1,IF(L65="B",0.5,IF(L65="C",0,"Error"))),IF(I65="A/B/C/D",IF(L65="A",1,IF(L65="B",0.67,IF(L65="C",0.33,IF(L65="D",0,"Error")))),IF(I65="A/B/C/D/E",IF(L65="A",1,IF(L65="B",0.75,IF(L65="C",0.5,IF(L65="D",0.25,IF(L65="E",0,"Error")))))))))</f>
        <v>0</v>
      </c>
      <c r="N65" s="74"/>
      <c r="O65" s="43" t="b">
        <f>IF(J65="Y/T",IF(M65="Ya",1,IF(M65="Tidak",0,"Error")),IF(J65="A/B/C",IF(M65="A",1,IF(M65="B",0.5,IF(M65="C",0,"Error"))),IF(J65="A/B/C/D",IF(M65="A",1,IF(M65="B",0.67,IF(M65="C",0.33,IF(M65="D",0,"Error")))),IF(J65="A/B/C/D/E",IF(M65="A",1,IF(M65="B",0.75,IF(M65="C",0.5,IF(M65="D",0.25,IF(M65="E",0,"Error")))))))))</f>
        <v>0</v>
      </c>
      <c r="P65" s="43" t="e">
        <f>AVERAGE(M65,O65)</f>
        <v>#DIV/0!</v>
      </c>
      <c r="Q65" s="44"/>
    </row>
    <row r="66" spans="1:17" s="1" customFormat="1" ht="30" hidden="1" x14ac:dyDescent="0.25">
      <c r="A66" s="12"/>
      <c r="B66" s="12"/>
      <c r="C66" s="13"/>
      <c r="D66" s="14" t="s">
        <v>15</v>
      </c>
      <c r="E66" s="15" t="s">
        <v>70</v>
      </c>
      <c r="F66" s="28"/>
      <c r="G66" s="91" t="s">
        <v>211</v>
      </c>
      <c r="H66" s="57"/>
      <c r="I66" s="45"/>
      <c r="J66" s="15" t="s">
        <v>262</v>
      </c>
      <c r="K66" s="43" t="s">
        <v>219</v>
      </c>
      <c r="L66" s="74"/>
      <c r="M66" s="43" t="b">
        <f>IF(I66="Y/T",IF(L66="Ya",1,IF(L66="Tidak",0,"Error")),IF(I66="A/B/C",IF(L66="A",1,IF(L66="B",0.5,IF(L66="C",0,"Error"))),IF(I66="A/B/C/D",IF(L66="A",1,IF(L66="B",0.67,IF(L66="C",0.33,IF(L66="D",0,"Error")))),IF(I66="A/B/C/D/E",IF(L66="A",1,IF(L66="B",0.75,IF(L66="C",0.5,IF(L66="D",0.25,IF(L66="E",0,"Error")))))))))</f>
        <v>0</v>
      </c>
      <c r="N66" s="74"/>
      <c r="O66" s="43" t="b">
        <f>IF(J66="Y/T",IF(M66="Ya",1,IF(M66="Tidak",0,"Error")),IF(J66="A/B/C",IF(M66="A",1,IF(M66="B",0.5,IF(M66="C",0,"Error"))),IF(J66="A/B/C/D",IF(M66="A",1,IF(M66="B",0.67,IF(M66="C",0.33,IF(M66="D",0,"Error")))),IF(J66="A/B/C/D/E",IF(M66="A",1,IF(M66="B",0.75,IF(M66="C",0.5,IF(M66="D",0.25,IF(M66="E",0,"Error")))))))))</f>
        <v>0</v>
      </c>
      <c r="P66" s="43" t="e">
        <f>AVERAGE(M66,O66)</f>
        <v>#DIV/0!</v>
      </c>
      <c r="Q66" s="44"/>
    </row>
    <row r="67" spans="1:17" s="1" customFormat="1" ht="180" hidden="1" x14ac:dyDescent="0.25">
      <c r="A67" s="12"/>
      <c r="B67" s="12"/>
      <c r="C67" s="13"/>
      <c r="D67" s="14" t="s">
        <v>17</v>
      </c>
      <c r="E67" s="15" t="s">
        <v>71</v>
      </c>
      <c r="F67" s="28"/>
      <c r="G67" s="91" t="s">
        <v>211</v>
      </c>
      <c r="H67" s="57"/>
      <c r="I67" s="45"/>
      <c r="J67" s="15" t="s">
        <v>263</v>
      </c>
      <c r="K67" s="43" t="s">
        <v>218</v>
      </c>
      <c r="L67" s="74"/>
      <c r="M67" s="43" t="b">
        <f>IF(I67="Y/T",IF(L67="Ya",1,IF(L67="Tidak",0,"Error")),IF(I67="A/B/C",IF(L67="A",1,IF(L67="B",0.5,IF(L67="C",0,"Error"))),IF(I67="A/B/C/D",IF(L67="A",1,IF(L67="B",0.67,IF(L67="C",0.33,IF(L67="D",0,"Error")))),IF(I67="A/B/C/D/E",IF(L67="A",1,IF(L67="B",0.75,IF(L67="C",0.5,IF(L67="D",0.25,IF(L67="E",0,"Error")))))))))</f>
        <v>0</v>
      </c>
      <c r="N67" s="74"/>
      <c r="O67" s="43" t="b">
        <f>IF(J67="Y/T",IF(M67="Ya",1,IF(M67="Tidak",0,"Error")),IF(J67="A/B/C",IF(M67="A",1,IF(M67="B",0.5,IF(M67="C",0,"Error"))),IF(J67="A/B/C/D",IF(M67="A",1,IF(M67="B",0.67,IF(M67="C",0.33,IF(M67="D",0,"Error")))),IF(J67="A/B/C/D/E",IF(M67="A",1,IF(M67="B",0.75,IF(M67="C",0.5,IF(M67="D",0.25,IF(M67="E",0,"Error")))))))))</f>
        <v>0</v>
      </c>
      <c r="P67" s="43" t="e">
        <f>AVERAGE(M67,O67)</f>
        <v>#DIV/0!</v>
      </c>
      <c r="Q67" s="44"/>
    </row>
    <row r="68" spans="1:17" s="1" customFormat="1" x14ac:dyDescent="0.25">
      <c r="A68" s="10"/>
      <c r="B68" s="10"/>
      <c r="C68" s="11">
        <v>2</v>
      </c>
      <c r="D68" s="356" t="s">
        <v>204</v>
      </c>
      <c r="E68" s="356"/>
      <c r="F68" s="52"/>
      <c r="G68" s="105"/>
      <c r="H68" s="105"/>
      <c r="I68" s="31">
        <v>2</v>
      </c>
      <c r="J68" s="32"/>
      <c r="K68" s="33"/>
      <c r="L68" s="63"/>
      <c r="M68" s="33" t="e">
        <f>SUM(M69:M73)/COUNT(M69:M73)*G68</f>
        <v>#DIV/0!</v>
      </c>
      <c r="N68" s="63"/>
      <c r="O68" s="33" t="e">
        <f>SUM(O69:O73)/COUNT(O69:O73)*H68</f>
        <v>#DIV/0!</v>
      </c>
      <c r="P68" s="33" t="e">
        <f>SUM(P69:P73)/COUNT(P69:P73)*I68</f>
        <v>#DIV/0!</v>
      </c>
      <c r="Q68" s="52" t="e">
        <f>+P68/I68</f>
        <v>#DIV/0!</v>
      </c>
    </row>
    <row r="69" spans="1:17" s="1" customFormat="1" ht="105" hidden="1" x14ac:dyDescent="0.25">
      <c r="A69" s="12"/>
      <c r="B69" s="12"/>
      <c r="C69" s="13"/>
      <c r="D69" s="14" t="s">
        <v>5</v>
      </c>
      <c r="E69" s="24" t="s">
        <v>72</v>
      </c>
      <c r="F69" s="28"/>
      <c r="G69" s="44"/>
      <c r="H69" s="92" t="s">
        <v>212</v>
      </c>
      <c r="I69" s="79"/>
      <c r="J69" s="24" t="s">
        <v>264</v>
      </c>
      <c r="K69" s="43" t="s">
        <v>216</v>
      </c>
      <c r="L69" s="74"/>
      <c r="M69" s="43" t="b">
        <f>IF(I69="Y/T",IF(L69="Ya",1,IF(L69="Tidak",0,"Error")),IF(I69="A/B/C",IF(L69="A",1,IF(L69="B",0.5,IF(L69="C",0,"Error"))),IF(I69="A/B/C/D",IF(L69="A",1,IF(L69="B",0.67,IF(L69="C",0.33,IF(L69="D",0,"Error")))),IF(I69="A/B/C/D/E",IF(L69="A",1,IF(L69="B",0.75,IF(L69="C",0.5,IF(L69="D",0.25,IF(L69="E",0,"Error")))))))))</f>
        <v>0</v>
      </c>
      <c r="N69" s="106" t="s">
        <v>391</v>
      </c>
      <c r="O69" s="106" t="s">
        <v>391</v>
      </c>
      <c r="P69" s="43" t="e">
        <f>AVERAGE(M69,O69)</f>
        <v>#DIV/0!</v>
      </c>
      <c r="Q69" s="44"/>
    </row>
    <row r="70" spans="1:17" s="1" customFormat="1" ht="45" hidden="1" x14ac:dyDescent="0.25">
      <c r="A70" s="12"/>
      <c r="B70" s="12"/>
      <c r="C70" s="13"/>
      <c r="D70" s="14" t="s">
        <v>7</v>
      </c>
      <c r="E70" s="15" t="s">
        <v>206</v>
      </c>
      <c r="F70" s="28"/>
      <c r="G70" s="44"/>
      <c r="H70" s="92" t="s">
        <v>212</v>
      </c>
      <c r="I70" s="45"/>
      <c r="J70" s="15" t="s">
        <v>265</v>
      </c>
      <c r="K70" s="43" t="s">
        <v>219</v>
      </c>
      <c r="L70" s="74"/>
      <c r="M70" s="43" t="b">
        <f>IF(I70="Y/T",IF(L70="Ya",1,IF(L70="Tidak",0,"Error")),IF(I70="A/B/C",IF(L70="A",1,IF(L70="B",0.5,IF(L70="C",0,"Error"))),IF(I70="A/B/C/D",IF(L70="A",1,IF(L70="B",0.67,IF(L70="C",0.33,IF(L70="D",0,"Error")))),IF(I70="A/B/C/D/E",IF(L70="A",1,IF(L70="B",0.75,IF(L70="C",0.5,IF(L70="D",0.25,IF(L70="E",0,"Error")))))))))</f>
        <v>0</v>
      </c>
      <c r="N70" s="106" t="s">
        <v>391</v>
      </c>
      <c r="O70" s="106" t="s">
        <v>391</v>
      </c>
      <c r="P70" s="43" t="e">
        <f>AVERAGE(M70,O70)</f>
        <v>#DIV/0!</v>
      </c>
      <c r="Q70" s="44"/>
    </row>
    <row r="71" spans="1:17" s="1" customFormat="1" ht="45" hidden="1" x14ac:dyDescent="0.25">
      <c r="A71" s="12"/>
      <c r="B71" s="12"/>
      <c r="C71" s="13"/>
      <c r="D71" s="14" t="s">
        <v>9</v>
      </c>
      <c r="E71" s="15" t="s">
        <v>73</v>
      </c>
      <c r="F71" s="28"/>
      <c r="G71" s="44"/>
      <c r="H71" s="92" t="s">
        <v>212</v>
      </c>
      <c r="I71" s="45"/>
      <c r="J71" s="15" t="s">
        <v>266</v>
      </c>
      <c r="K71" s="43" t="s">
        <v>219</v>
      </c>
      <c r="L71" s="74"/>
      <c r="M71" s="43" t="b">
        <f>IF(I71="Y/T",IF(L71="Ya",1,IF(L71="Tidak",0,"Error")),IF(I71="A/B/C",IF(L71="A",1,IF(L71="B",0.5,IF(L71="C",0,"Error"))),IF(I71="A/B/C/D",IF(L71="A",1,IF(L71="B",0.67,IF(L71="C",0.33,IF(L71="D",0,"Error")))),IF(I71="A/B/C/D/E",IF(L71="A",1,IF(L71="B",0.75,IF(L71="C",0.5,IF(L71="D",0.25,IF(L71="E",0,"Error")))))))))</f>
        <v>0</v>
      </c>
      <c r="N71" s="106" t="s">
        <v>391</v>
      </c>
      <c r="O71" s="106" t="s">
        <v>391</v>
      </c>
      <c r="P71" s="43" t="e">
        <f>AVERAGE(M71,O71)</f>
        <v>#DIV/0!</v>
      </c>
      <c r="Q71" s="44"/>
    </row>
    <row r="72" spans="1:17" s="1" customFormat="1" ht="45" hidden="1" x14ac:dyDescent="0.25">
      <c r="A72" s="12"/>
      <c r="B72" s="12"/>
      <c r="C72" s="13"/>
      <c r="D72" s="14" t="s">
        <v>15</v>
      </c>
      <c r="E72" s="15" t="s">
        <v>74</v>
      </c>
      <c r="F72" s="28"/>
      <c r="G72" s="44"/>
      <c r="H72" s="92" t="s">
        <v>212</v>
      </c>
      <c r="I72" s="45"/>
      <c r="J72" s="15" t="s">
        <v>267</v>
      </c>
      <c r="K72" s="43" t="s">
        <v>219</v>
      </c>
      <c r="L72" s="74"/>
      <c r="M72" s="43" t="b">
        <f>IF(I72="Y/T",IF(L72="Ya",1,IF(L72="Tidak",0,"Error")),IF(I72="A/B/C",IF(L72="A",1,IF(L72="B",0.5,IF(L72="C",0,"Error"))),IF(I72="A/B/C/D",IF(L72="A",1,IF(L72="B",0.67,IF(L72="C",0.33,IF(L72="D",0,"Error")))),IF(I72="A/B/C/D/E",IF(L72="A",1,IF(L72="B",0.75,IF(L72="C",0.5,IF(L72="D",0.25,IF(L72="E",0,"Error")))))))))</f>
        <v>0</v>
      </c>
      <c r="N72" s="106" t="s">
        <v>391</v>
      </c>
      <c r="O72" s="106" t="s">
        <v>391</v>
      </c>
      <c r="P72" s="43" t="e">
        <f>AVERAGE(M72,O72)</f>
        <v>#DIV/0!</v>
      </c>
      <c r="Q72" s="44"/>
    </row>
    <row r="73" spans="1:17" s="1" customFormat="1" ht="30" hidden="1" x14ac:dyDescent="0.25">
      <c r="A73" s="12"/>
      <c r="B73" s="12"/>
      <c r="C73" s="13"/>
      <c r="D73" s="14" t="s">
        <v>17</v>
      </c>
      <c r="E73" s="15" t="s">
        <v>75</v>
      </c>
      <c r="F73" s="28"/>
      <c r="G73" s="44"/>
      <c r="H73" s="92" t="s">
        <v>212</v>
      </c>
      <c r="I73" s="45"/>
      <c r="J73" s="15" t="s">
        <v>268</v>
      </c>
      <c r="K73" s="43" t="s">
        <v>219</v>
      </c>
      <c r="L73" s="74"/>
      <c r="M73" s="43" t="b">
        <f>IF(I73="Y/T",IF(L73="Ya",1,IF(L73="Tidak",0,"Error")),IF(I73="A/B/C",IF(L73="A",1,IF(L73="B",0.5,IF(L73="C",0,"Error"))),IF(I73="A/B/C/D",IF(L73="A",1,IF(L73="B",0.67,IF(L73="C",0.33,IF(L73="D",0,"Error")))),IF(I73="A/B/C/D/E",IF(L73="A",1,IF(L73="B",0.75,IF(L73="C",0.5,IF(L73="D",0.25,IF(L73="E",0,"Error")))))))))</f>
        <v>0</v>
      </c>
      <c r="N73" s="106" t="s">
        <v>391</v>
      </c>
      <c r="O73" s="106" t="s">
        <v>391</v>
      </c>
      <c r="P73" s="43" t="e">
        <f>AVERAGE(M73,O73)</f>
        <v>#DIV/0!</v>
      </c>
      <c r="Q73" s="44"/>
    </row>
    <row r="74" spans="1:17" s="1" customFormat="1" x14ac:dyDescent="0.25">
      <c r="A74" s="10"/>
      <c r="B74" s="10"/>
      <c r="C74" s="11">
        <v>3</v>
      </c>
      <c r="D74" s="356" t="s">
        <v>76</v>
      </c>
      <c r="E74" s="356"/>
      <c r="F74" s="52"/>
      <c r="G74" s="105"/>
      <c r="H74" s="105"/>
      <c r="I74" s="31">
        <v>1</v>
      </c>
      <c r="J74" s="32"/>
      <c r="K74" s="33"/>
      <c r="L74" s="63"/>
      <c r="M74" s="33" t="e">
        <f>SUM(M75:M80)/COUNT(M75:M80)*G74</f>
        <v>#DIV/0!</v>
      </c>
      <c r="N74" s="63"/>
      <c r="O74" s="33" t="e">
        <f>SUM(O75:O80)/COUNT(O75:O80)*H74</f>
        <v>#DIV/0!</v>
      </c>
      <c r="P74" s="33" t="e">
        <f>SUM(P75:P80)/COUNT(P75:P80)*I74</f>
        <v>#DIV/0!</v>
      </c>
      <c r="Q74" s="52" t="e">
        <f>+P74/I74</f>
        <v>#DIV/0!</v>
      </c>
    </row>
    <row r="75" spans="1:17" s="1" customFormat="1" ht="30" hidden="1" x14ac:dyDescent="0.25">
      <c r="A75" s="12"/>
      <c r="B75" s="12"/>
      <c r="C75" s="13"/>
      <c r="D75" s="14" t="s">
        <v>5</v>
      </c>
      <c r="E75" s="15" t="s">
        <v>77</v>
      </c>
      <c r="F75" s="28"/>
      <c r="G75" s="91" t="s">
        <v>211</v>
      </c>
      <c r="H75" s="57"/>
      <c r="I75" s="45"/>
      <c r="J75" s="15" t="s">
        <v>269</v>
      </c>
      <c r="K75" s="43" t="s">
        <v>219</v>
      </c>
      <c r="L75" s="74"/>
      <c r="M75" s="43" t="b">
        <f t="shared" ref="M75:M80" si="6">IF(I75="Y/T",IF(L75="Ya",1,IF(L75="Tidak",0,"Error")),IF(I75="A/B/C",IF(L75="A",1,IF(L75="B",0.5,IF(L75="C",0,"Error"))),IF(I75="A/B/C/D",IF(L75="A",1,IF(L75="B",0.67,IF(L75="C",0.33,IF(L75="D",0,"Error")))),IF(I75="A/B/C/D/E",IF(L75="A",1,IF(L75="B",0.75,IF(L75="C",0.5,IF(L75="D",0.25,IF(L75="E",0,"Error")))))))))</f>
        <v>0</v>
      </c>
      <c r="N75" s="74"/>
      <c r="O75" s="43" t="b">
        <f t="shared" ref="O75:O80" si="7">IF(J75="Y/T",IF(M75="Ya",1,IF(M75="Tidak",0,"Error")),IF(J75="A/B/C",IF(M75="A",1,IF(M75="B",0.5,IF(M75="C",0,"Error"))),IF(J75="A/B/C/D",IF(M75="A",1,IF(M75="B",0.67,IF(M75="C",0.33,IF(M75="D",0,"Error")))),IF(J75="A/B/C/D/E",IF(M75="A",1,IF(M75="B",0.75,IF(M75="C",0.5,IF(M75="D",0.25,IF(M75="E",0,"Error")))))))))</f>
        <v>0</v>
      </c>
      <c r="P75" s="43" t="e">
        <f t="shared" ref="P75:P80" si="8">AVERAGE(M75,O75)</f>
        <v>#DIV/0!</v>
      </c>
      <c r="Q75" s="44"/>
    </row>
    <row r="76" spans="1:17" s="1" customFormat="1" ht="105" hidden="1" x14ac:dyDescent="0.25">
      <c r="A76" s="12"/>
      <c r="B76" s="12"/>
      <c r="C76" s="13"/>
      <c r="D76" s="14" t="s">
        <v>7</v>
      </c>
      <c r="E76" s="15" t="s">
        <v>78</v>
      </c>
      <c r="F76" s="28"/>
      <c r="G76" s="91" t="s">
        <v>211</v>
      </c>
      <c r="H76" s="57"/>
      <c r="I76" s="45"/>
      <c r="J76" s="15" t="s">
        <v>270</v>
      </c>
      <c r="K76" s="43" t="s">
        <v>218</v>
      </c>
      <c r="L76" s="74"/>
      <c r="M76" s="43" t="b">
        <f t="shared" si="6"/>
        <v>0</v>
      </c>
      <c r="N76" s="74"/>
      <c r="O76" s="43" t="b">
        <f t="shared" si="7"/>
        <v>0</v>
      </c>
      <c r="P76" s="43" t="e">
        <f t="shared" si="8"/>
        <v>#DIV/0!</v>
      </c>
      <c r="Q76" s="44"/>
    </row>
    <row r="77" spans="1:17" s="1" customFormat="1" ht="120" hidden="1" x14ac:dyDescent="0.25">
      <c r="A77" s="12"/>
      <c r="B77" s="12"/>
      <c r="C77" s="13"/>
      <c r="D77" s="14" t="s">
        <v>9</v>
      </c>
      <c r="E77" s="15" t="s">
        <v>79</v>
      </c>
      <c r="F77" s="28"/>
      <c r="G77" s="91" t="s">
        <v>211</v>
      </c>
      <c r="H77" s="57"/>
      <c r="I77" s="45"/>
      <c r="J77" s="15" t="s">
        <v>271</v>
      </c>
      <c r="K77" s="43" t="s">
        <v>218</v>
      </c>
      <c r="L77" s="74"/>
      <c r="M77" s="43" t="b">
        <f t="shared" si="6"/>
        <v>0</v>
      </c>
      <c r="N77" s="74"/>
      <c r="O77" s="43" t="b">
        <f t="shared" si="7"/>
        <v>0</v>
      </c>
      <c r="P77" s="43" t="e">
        <f t="shared" si="8"/>
        <v>#DIV/0!</v>
      </c>
      <c r="Q77" s="44"/>
    </row>
    <row r="78" spans="1:17" s="1" customFormat="1" ht="165" hidden="1" x14ac:dyDescent="0.25">
      <c r="A78" s="12"/>
      <c r="B78" s="12"/>
      <c r="C78" s="13"/>
      <c r="D78" s="14" t="s">
        <v>15</v>
      </c>
      <c r="E78" s="15" t="s">
        <v>80</v>
      </c>
      <c r="F78" s="28"/>
      <c r="G78" s="91" t="s">
        <v>211</v>
      </c>
      <c r="H78" s="57"/>
      <c r="I78" s="45"/>
      <c r="J78" s="15" t="s">
        <v>272</v>
      </c>
      <c r="K78" s="43" t="s">
        <v>218</v>
      </c>
      <c r="L78" s="74"/>
      <c r="M78" s="43" t="b">
        <f t="shared" si="6"/>
        <v>0</v>
      </c>
      <c r="N78" s="74"/>
      <c r="O78" s="43" t="b">
        <f t="shared" si="7"/>
        <v>0</v>
      </c>
      <c r="P78" s="43" t="e">
        <f t="shared" si="8"/>
        <v>#DIV/0!</v>
      </c>
      <c r="Q78" s="44"/>
    </row>
    <row r="79" spans="1:17" s="1" customFormat="1" ht="210" hidden="1" x14ac:dyDescent="0.25">
      <c r="A79" s="12"/>
      <c r="B79" s="12"/>
      <c r="C79" s="13"/>
      <c r="D79" s="14" t="s">
        <v>17</v>
      </c>
      <c r="E79" s="15" t="s">
        <v>81</v>
      </c>
      <c r="F79" s="28"/>
      <c r="G79" s="91" t="s">
        <v>211</v>
      </c>
      <c r="H79" s="57"/>
      <c r="I79" s="45"/>
      <c r="J79" s="15" t="s">
        <v>273</v>
      </c>
      <c r="K79" s="43" t="s">
        <v>218</v>
      </c>
      <c r="L79" s="74"/>
      <c r="M79" s="43" t="b">
        <f t="shared" si="6"/>
        <v>0</v>
      </c>
      <c r="N79" s="74"/>
      <c r="O79" s="43" t="b">
        <f t="shared" si="7"/>
        <v>0</v>
      </c>
      <c r="P79" s="43" t="e">
        <f t="shared" si="8"/>
        <v>#DIV/0!</v>
      </c>
      <c r="Q79" s="44"/>
    </row>
    <row r="80" spans="1:17" s="1" customFormat="1" ht="120" hidden="1" x14ac:dyDescent="0.25">
      <c r="A80" s="12"/>
      <c r="B80" s="12"/>
      <c r="C80" s="13"/>
      <c r="D80" s="14" t="s">
        <v>24</v>
      </c>
      <c r="E80" s="15" t="s">
        <v>82</v>
      </c>
      <c r="F80" s="28"/>
      <c r="G80" s="91" t="s">
        <v>211</v>
      </c>
      <c r="H80" s="57"/>
      <c r="I80" s="45"/>
      <c r="J80" s="15" t="s">
        <v>274</v>
      </c>
      <c r="K80" s="43" t="s">
        <v>216</v>
      </c>
      <c r="L80" s="74"/>
      <c r="M80" s="43" t="b">
        <f t="shared" si="6"/>
        <v>0</v>
      </c>
      <c r="N80" s="74"/>
      <c r="O80" s="43" t="b">
        <f t="shared" si="7"/>
        <v>0</v>
      </c>
      <c r="P80" s="43" t="e">
        <f t="shared" si="8"/>
        <v>#DIV/0!</v>
      </c>
      <c r="Q80" s="44"/>
    </row>
    <row r="81" spans="1:17" s="1" customFormat="1" x14ac:dyDescent="0.25">
      <c r="A81" s="10"/>
      <c r="B81" s="10"/>
      <c r="C81" s="11">
        <v>4</v>
      </c>
      <c r="D81" s="356" t="s">
        <v>205</v>
      </c>
      <c r="E81" s="356"/>
      <c r="F81" s="52"/>
      <c r="G81" s="105"/>
      <c r="H81" s="105"/>
      <c r="I81" s="31">
        <v>6</v>
      </c>
      <c r="J81" s="32"/>
      <c r="K81" s="33"/>
      <c r="L81" s="63"/>
      <c r="M81" s="33" t="e">
        <f>SUM(M82:M86)/COUNT(M82:M86)*G81</f>
        <v>#DIV/0!</v>
      </c>
      <c r="N81" s="63"/>
      <c r="O81" s="33" t="e">
        <f>SUM(O82:O86)/COUNT(O82:O86)*H81</f>
        <v>#DIV/0!</v>
      </c>
      <c r="P81" s="33" t="e">
        <f>SUM(P82:P86)/COUNT(P82:P86)*I81</f>
        <v>#DIV/0!</v>
      </c>
      <c r="Q81" s="52" t="e">
        <f>+P81/I81</f>
        <v>#DIV/0!</v>
      </c>
    </row>
    <row r="82" spans="1:17" s="1" customFormat="1" ht="30" hidden="1" x14ac:dyDescent="0.25">
      <c r="A82" s="12"/>
      <c r="B82" s="12"/>
      <c r="C82" s="13"/>
      <c r="D82" s="14" t="s">
        <v>5</v>
      </c>
      <c r="E82" s="25" t="s">
        <v>83</v>
      </c>
      <c r="F82" s="28"/>
      <c r="G82" s="44"/>
      <c r="H82" s="92" t="s">
        <v>212</v>
      </c>
      <c r="I82" s="80"/>
      <c r="J82" s="25" t="s">
        <v>275</v>
      </c>
      <c r="K82" s="54" t="s">
        <v>219</v>
      </c>
      <c r="L82" s="74"/>
      <c r="M82" s="43" t="b">
        <f>IF(I82="Y/T",IF(L82="Ya",1,IF(L82="Tidak",0,"Error")),IF(I82="A/B/C",IF(L82="A",1,IF(L82="B",0.5,IF(L82="C",0,"Error"))),IF(I82="A/B/C/D",IF(L82="A",1,IF(L82="B",0.67,IF(L82="C",0.33,IF(L82="D",0,"Error")))),IF(I82="A/B/C/D/E",IF(L82="A",1,IF(L82="B",0.75,IF(L82="C",0.5,IF(L82="D",0.25,IF(L82="E",0,"Error")))))))))</f>
        <v>0</v>
      </c>
      <c r="N82" s="106" t="s">
        <v>391</v>
      </c>
      <c r="O82" s="106" t="s">
        <v>391</v>
      </c>
      <c r="P82" s="43" t="e">
        <f>AVERAGE(M82,O82)</f>
        <v>#DIV/0!</v>
      </c>
      <c r="Q82" s="44"/>
    </row>
    <row r="83" spans="1:17" s="1" customFormat="1" ht="150" hidden="1" x14ac:dyDescent="0.25">
      <c r="A83" s="12"/>
      <c r="B83" s="12"/>
      <c r="C83" s="13"/>
      <c r="D83" s="14" t="s">
        <v>7</v>
      </c>
      <c r="E83" s="25" t="s">
        <v>84</v>
      </c>
      <c r="F83" s="28"/>
      <c r="G83" s="44"/>
      <c r="H83" s="92" t="s">
        <v>212</v>
      </c>
      <c r="I83" s="80"/>
      <c r="J83" s="25" t="s">
        <v>276</v>
      </c>
      <c r="K83" s="54" t="s">
        <v>218</v>
      </c>
      <c r="L83" s="74"/>
      <c r="M83" s="43" t="b">
        <f>IF(I83="Y/T",IF(L83="Ya",1,IF(L83="Tidak",0,"Error")),IF(I83="A/B/C",IF(L83="A",1,IF(L83="B",0.5,IF(L83="C",0,"Error"))),IF(I83="A/B/C/D",IF(L83="A",1,IF(L83="B",0.67,IF(L83="C",0.33,IF(L83="D",0,"Error")))),IF(I83="A/B/C/D/E",IF(L83="A",1,IF(L83="B",0.75,IF(L83="C",0.5,IF(L83="D",0.25,IF(L83="E",0,"Error")))))))))</f>
        <v>0</v>
      </c>
      <c r="N83" s="106" t="s">
        <v>391</v>
      </c>
      <c r="O83" s="106" t="s">
        <v>391</v>
      </c>
      <c r="P83" s="43" t="e">
        <f>AVERAGE(M83,O83)</f>
        <v>#DIV/0!</v>
      </c>
      <c r="Q83" s="44"/>
    </row>
    <row r="84" spans="1:17" s="1" customFormat="1" ht="45" hidden="1" x14ac:dyDescent="0.25">
      <c r="A84" s="12"/>
      <c r="B84" s="12"/>
      <c r="C84" s="13"/>
      <c r="D84" s="14" t="s">
        <v>9</v>
      </c>
      <c r="E84" s="25" t="s">
        <v>85</v>
      </c>
      <c r="F84" s="28"/>
      <c r="G84" s="44"/>
      <c r="H84" s="92" t="s">
        <v>212</v>
      </c>
      <c r="I84" s="80"/>
      <c r="J84" s="25" t="s">
        <v>277</v>
      </c>
      <c r="K84" s="54" t="s">
        <v>219</v>
      </c>
      <c r="L84" s="74"/>
      <c r="M84" s="43" t="b">
        <f>IF(I84="Y/T",IF(L83="D",0,IF(L84="Ya",1,IF(L83="D",0,IF(L84="Tidak",0,"Error")))))</f>
        <v>0</v>
      </c>
      <c r="N84" s="106" t="s">
        <v>391</v>
      </c>
      <c r="O84" s="106" t="s">
        <v>391</v>
      </c>
      <c r="P84" s="43" t="e">
        <f>AVERAGE(M84,O84)</f>
        <v>#DIV/0!</v>
      </c>
      <c r="Q84" s="44"/>
    </row>
    <row r="85" spans="1:17" s="1" customFormat="1" ht="30" hidden="1" x14ac:dyDescent="0.25">
      <c r="A85" s="12"/>
      <c r="B85" s="12"/>
      <c r="C85" s="13"/>
      <c r="D85" s="14" t="s">
        <v>15</v>
      </c>
      <c r="E85" s="25" t="s">
        <v>86</v>
      </c>
      <c r="F85" s="28"/>
      <c r="G85" s="44"/>
      <c r="H85" s="92" t="s">
        <v>212</v>
      </c>
      <c r="I85" s="80"/>
      <c r="J85" s="25" t="s">
        <v>278</v>
      </c>
      <c r="K85" s="54" t="s">
        <v>219</v>
      </c>
      <c r="L85" s="74"/>
      <c r="M85" s="43" t="b">
        <f>IF(I85="Y/T",IF(L83="D",0,IF(L85="Ya",1,IF(L83="D",0,IF(L85="Tidak",0,"Error")))))</f>
        <v>0</v>
      </c>
      <c r="N85" s="106" t="s">
        <v>391</v>
      </c>
      <c r="O85" s="106" t="s">
        <v>391</v>
      </c>
      <c r="P85" s="43" t="e">
        <f>AVERAGE(M85,O85)</f>
        <v>#DIV/0!</v>
      </c>
      <c r="Q85" s="44"/>
    </row>
    <row r="86" spans="1:17" s="1" customFormat="1" ht="30" hidden="1" x14ac:dyDescent="0.25">
      <c r="A86" s="12"/>
      <c r="B86" s="12"/>
      <c r="C86" s="13"/>
      <c r="D86" s="14" t="s">
        <v>17</v>
      </c>
      <c r="E86" s="25" t="s">
        <v>87</v>
      </c>
      <c r="F86" s="28"/>
      <c r="G86" s="44"/>
      <c r="H86" s="92" t="s">
        <v>212</v>
      </c>
      <c r="I86" s="80"/>
      <c r="J86" s="25" t="s">
        <v>279</v>
      </c>
      <c r="K86" s="54" t="s">
        <v>219</v>
      </c>
      <c r="L86" s="74"/>
      <c r="M86" s="43" t="b">
        <f>IF(I86="Y/T",IF(L83="D",0,IF(L86="Ya",1,IF(L83="D",0,IF(L86="Tidak",0,"Error")))))</f>
        <v>0</v>
      </c>
      <c r="N86" s="106" t="s">
        <v>391</v>
      </c>
      <c r="O86" s="106" t="s">
        <v>391</v>
      </c>
      <c r="P86" s="43" t="e">
        <f>AVERAGE(M86,O86)</f>
        <v>#DIV/0!</v>
      </c>
      <c r="Q86" s="44"/>
    </row>
    <row r="87" spans="1:17" s="1" customFormat="1" x14ac:dyDescent="0.25">
      <c r="A87" s="10"/>
      <c r="B87" s="10"/>
      <c r="C87" s="11">
        <v>5</v>
      </c>
      <c r="D87" s="356" t="s">
        <v>88</v>
      </c>
      <c r="E87" s="356"/>
      <c r="F87" s="52"/>
      <c r="G87" s="105"/>
      <c r="H87" s="105"/>
      <c r="I87" s="31">
        <v>2</v>
      </c>
      <c r="J87" s="32" t="s">
        <v>280</v>
      </c>
      <c r="K87" s="33"/>
      <c r="L87" s="63"/>
      <c r="M87" s="33" t="e">
        <f>SUM(M88:M94)/COUNT(M88:M94)*G87</f>
        <v>#DIV/0!</v>
      </c>
      <c r="N87" s="63"/>
      <c r="O87" s="33" t="e">
        <f>SUM(O88:O94)/COUNT(O88:O94)*H87</f>
        <v>#DIV/0!</v>
      </c>
      <c r="P87" s="33" t="e">
        <f>SUM(P88:P94)/COUNT(P88:P94)*I87</f>
        <v>#DIV/0!</v>
      </c>
      <c r="Q87" s="52" t="e">
        <f>+P87/I87</f>
        <v>#DIV/0!</v>
      </c>
    </row>
    <row r="88" spans="1:17" s="1" customFormat="1" ht="120" hidden="1" x14ac:dyDescent="0.25">
      <c r="A88" s="12"/>
      <c r="B88" s="12"/>
      <c r="C88" s="13"/>
      <c r="D88" s="14" t="s">
        <v>5</v>
      </c>
      <c r="E88" s="15" t="s">
        <v>89</v>
      </c>
      <c r="F88" s="28"/>
      <c r="G88" s="91" t="s">
        <v>211</v>
      </c>
      <c r="H88" s="57"/>
      <c r="I88" s="45"/>
      <c r="J88" s="24" t="s">
        <v>281</v>
      </c>
      <c r="K88" s="43" t="s">
        <v>218</v>
      </c>
      <c r="L88" s="74"/>
      <c r="M88" s="43" t="b">
        <f t="shared" ref="M88:M94" si="9">IF(I88="Y/T",IF(L88="Ya",1,IF(L88="Tidak",0,"Error")),IF(I88="A/B/C",IF(L88="A",1,IF(L88="B",0.5,IF(L88="C",0,"Error"))),IF(I88="A/B/C/D",IF(L88="A",1,IF(L88="B",0.67,IF(L88="C",0.33,IF(L88="D",0,"Error")))),IF(I88="A/B/C/D/E",IF(L88="A",1,IF(L88="B",0.75,IF(L88="C",0.5,IF(L88="D",0.25,IF(L88="E",0,"Error")))))))))</f>
        <v>0</v>
      </c>
      <c r="N88" s="74"/>
      <c r="O88" s="43" t="b">
        <f t="shared" ref="O88:O93" si="10">IF(J88="Y/T",IF(M88="Ya",1,IF(M88="Tidak",0,"Error")),IF(J88="A/B/C",IF(M88="A",1,IF(M88="B",0.5,IF(M88="C",0,"Error"))),IF(J88="A/B/C/D",IF(M88="A",1,IF(M88="B",0.67,IF(M88="C",0.33,IF(M88="D",0,"Error")))),IF(J88="A/B/C/D/E",IF(M88="A",1,IF(M88="B",0.75,IF(M88="C",0.5,IF(M88="D",0.25,IF(M88="E",0,"Error")))))))))</f>
        <v>0</v>
      </c>
      <c r="P88" s="43" t="e">
        <f t="shared" ref="P88:P94" si="11">AVERAGE(M88,O88)</f>
        <v>#DIV/0!</v>
      </c>
      <c r="Q88" s="44"/>
    </row>
    <row r="89" spans="1:17" s="1" customFormat="1" ht="180" hidden="1" x14ac:dyDescent="0.25">
      <c r="A89" s="12"/>
      <c r="B89" s="12"/>
      <c r="C89" s="13"/>
      <c r="D89" s="14" t="s">
        <v>7</v>
      </c>
      <c r="E89" s="15" t="s">
        <v>90</v>
      </c>
      <c r="F89" s="28"/>
      <c r="G89" s="91" t="s">
        <v>211</v>
      </c>
      <c r="H89" s="57"/>
      <c r="I89" s="45"/>
      <c r="J89" s="24" t="s">
        <v>282</v>
      </c>
      <c r="K89" s="43" t="s">
        <v>218</v>
      </c>
      <c r="L89" s="74"/>
      <c r="M89" s="43" t="b">
        <f t="shared" si="9"/>
        <v>0</v>
      </c>
      <c r="N89" s="74"/>
      <c r="O89" s="43" t="b">
        <f t="shared" si="10"/>
        <v>0</v>
      </c>
      <c r="P89" s="43" t="e">
        <f t="shared" si="11"/>
        <v>#DIV/0!</v>
      </c>
      <c r="Q89" s="44"/>
    </row>
    <row r="90" spans="1:17" s="1" customFormat="1" ht="180" hidden="1" x14ac:dyDescent="0.25">
      <c r="A90" s="12"/>
      <c r="B90" s="12"/>
      <c r="C90" s="13"/>
      <c r="D90" s="14" t="s">
        <v>9</v>
      </c>
      <c r="E90" s="15" t="s">
        <v>91</v>
      </c>
      <c r="F90" s="28"/>
      <c r="G90" s="91" t="s">
        <v>211</v>
      </c>
      <c r="H90" s="57"/>
      <c r="I90" s="45"/>
      <c r="J90" s="24" t="s">
        <v>283</v>
      </c>
      <c r="K90" s="43" t="s">
        <v>218</v>
      </c>
      <c r="L90" s="74"/>
      <c r="M90" s="43" t="b">
        <f t="shared" si="9"/>
        <v>0</v>
      </c>
      <c r="N90" s="74"/>
      <c r="O90" s="43" t="b">
        <f t="shared" si="10"/>
        <v>0</v>
      </c>
      <c r="P90" s="43" t="e">
        <f t="shared" si="11"/>
        <v>#DIV/0!</v>
      </c>
      <c r="Q90" s="44"/>
    </row>
    <row r="91" spans="1:17" s="1" customFormat="1" ht="150" hidden="1" x14ac:dyDescent="0.25">
      <c r="A91" s="12"/>
      <c r="B91" s="12"/>
      <c r="C91" s="13"/>
      <c r="D91" s="14" t="s">
        <v>15</v>
      </c>
      <c r="E91" s="15" t="s">
        <v>92</v>
      </c>
      <c r="F91" s="28"/>
      <c r="G91" s="91" t="s">
        <v>211</v>
      </c>
      <c r="H91" s="57"/>
      <c r="I91" s="45"/>
      <c r="J91" s="24" t="s">
        <v>284</v>
      </c>
      <c r="K91" s="43" t="s">
        <v>234</v>
      </c>
      <c r="L91" s="47"/>
      <c r="M91" s="43" t="b">
        <f t="shared" si="9"/>
        <v>0</v>
      </c>
      <c r="N91" s="47"/>
      <c r="O91" s="43" t="b">
        <f t="shared" si="10"/>
        <v>0</v>
      </c>
      <c r="P91" s="43" t="e">
        <f t="shared" si="11"/>
        <v>#DIV/0!</v>
      </c>
      <c r="Q91" s="44"/>
    </row>
    <row r="92" spans="1:17" s="1" customFormat="1" ht="75" hidden="1" x14ac:dyDescent="0.25">
      <c r="A92" s="12"/>
      <c r="B92" s="12"/>
      <c r="C92" s="13"/>
      <c r="D92" s="14" t="s">
        <v>17</v>
      </c>
      <c r="E92" s="15" t="s">
        <v>93</v>
      </c>
      <c r="F92" s="28"/>
      <c r="G92" s="91" t="s">
        <v>211</v>
      </c>
      <c r="H92" s="57"/>
      <c r="I92" s="45"/>
      <c r="J92" s="24" t="s">
        <v>285</v>
      </c>
      <c r="K92" s="43" t="s">
        <v>216</v>
      </c>
      <c r="L92" s="74"/>
      <c r="M92" s="43" t="b">
        <f t="shared" si="9"/>
        <v>0</v>
      </c>
      <c r="N92" s="74"/>
      <c r="O92" s="43" t="b">
        <f t="shared" si="10"/>
        <v>0</v>
      </c>
      <c r="P92" s="43" t="e">
        <f t="shared" si="11"/>
        <v>#DIV/0!</v>
      </c>
      <c r="Q92" s="44"/>
    </row>
    <row r="93" spans="1:17" s="1" customFormat="1" ht="180" hidden="1" x14ac:dyDescent="0.25">
      <c r="A93" s="12"/>
      <c r="B93" s="12"/>
      <c r="C93" s="13"/>
      <c r="D93" s="14" t="s">
        <v>24</v>
      </c>
      <c r="E93" s="15" t="s">
        <v>94</v>
      </c>
      <c r="F93" s="28"/>
      <c r="G93" s="91" t="s">
        <v>211</v>
      </c>
      <c r="H93" s="57"/>
      <c r="I93" s="45"/>
      <c r="J93" s="24" t="s">
        <v>286</v>
      </c>
      <c r="K93" s="43" t="s">
        <v>218</v>
      </c>
      <c r="L93" s="74"/>
      <c r="M93" s="43" t="b">
        <f t="shared" si="9"/>
        <v>0</v>
      </c>
      <c r="N93" s="74"/>
      <c r="O93" s="43" t="b">
        <f t="shared" si="10"/>
        <v>0</v>
      </c>
      <c r="P93" s="43" t="e">
        <f t="shared" si="11"/>
        <v>#DIV/0!</v>
      </c>
      <c r="Q93" s="44"/>
    </row>
    <row r="94" spans="1:17" s="1" customFormat="1" ht="180" hidden="1" x14ac:dyDescent="0.25">
      <c r="A94" s="12"/>
      <c r="B94" s="12"/>
      <c r="C94" s="13"/>
      <c r="D94" s="14" t="s">
        <v>26</v>
      </c>
      <c r="E94" s="15" t="s">
        <v>95</v>
      </c>
      <c r="F94" s="28"/>
      <c r="G94" s="95"/>
      <c r="H94" s="92" t="s">
        <v>212</v>
      </c>
      <c r="I94" s="45"/>
      <c r="J94" s="24" t="s">
        <v>287</v>
      </c>
      <c r="K94" s="43" t="s">
        <v>218</v>
      </c>
      <c r="L94" s="74"/>
      <c r="M94" s="43" t="b">
        <f t="shared" si="9"/>
        <v>0</v>
      </c>
      <c r="N94" s="106" t="s">
        <v>391</v>
      </c>
      <c r="O94" s="106" t="s">
        <v>391</v>
      </c>
      <c r="P94" s="43" t="e">
        <f t="shared" si="11"/>
        <v>#DIV/0!</v>
      </c>
      <c r="Q94" s="44"/>
    </row>
    <row r="95" spans="1:17" s="1" customFormat="1" x14ac:dyDescent="0.25">
      <c r="A95" s="10"/>
      <c r="B95" s="10"/>
      <c r="C95" s="11">
        <v>6</v>
      </c>
      <c r="D95" s="356" t="s">
        <v>96</v>
      </c>
      <c r="E95" s="356"/>
      <c r="F95" s="52"/>
      <c r="G95" s="105"/>
      <c r="H95" s="105"/>
      <c r="I95" s="31">
        <v>1</v>
      </c>
      <c r="J95" s="32"/>
      <c r="K95" s="33"/>
      <c r="L95" s="81"/>
      <c r="M95" s="33" t="e">
        <f>SUM(M96:M99)/COUNT(M96:M99)*G95</f>
        <v>#DIV/0!</v>
      </c>
      <c r="N95" s="81"/>
      <c r="O95" s="33" t="e">
        <f>SUM(O96:O99)/COUNT(O96:O99)*H95</f>
        <v>#DIV/0!</v>
      </c>
      <c r="P95" s="33" t="e">
        <f>SUM(P96:P99)/COUNT(P96:P99)*I95</f>
        <v>#DIV/0!</v>
      </c>
      <c r="Q95" s="52" t="e">
        <f>+P95/I95</f>
        <v>#DIV/0!</v>
      </c>
    </row>
    <row r="96" spans="1:17" s="1" customFormat="1" ht="30" hidden="1" x14ac:dyDescent="0.25">
      <c r="A96" s="12"/>
      <c r="B96" s="12"/>
      <c r="C96" s="13"/>
      <c r="D96" s="14" t="s">
        <v>5</v>
      </c>
      <c r="E96" s="15" t="s">
        <v>97</v>
      </c>
      <c r="F96" s="28"/>
      <c r="G96" s="95"/>
      <c r="H96" s="92" t="s">
        <v>212</v>
      </c>
      <c r="I96" s="45"/>
      <c r="J96" s="24" t="s">
        <v>288</v>
      </c>
      <c r="K96" s="43" t="s">
        <v>219</v>
      </c>
      <c r="L96" s="74"/>
      <c r="M96" s="43" t="b">
        <f>IF(I96="Y/T",IF(L96="Ya",1,IF(L96="Tidak",0,"Error")),IF(I96="A/B/C",IF(L96="A",1,IF(L96="B",0.5,IF(L96="C",0,"Error"))),IF(I96="A/B/C/D",IF(L96="A",1,IF(L96="B",0.67,IF(L96="C",0.33,IF(L96="D",0,"Error")))),IF(I96="A/B/C/D/E",IF(L96="A",1,IF(L96="B",0.75,IF(L96="C",0.5,IF(L96="D",0.25,IF(L96="E",0,"Error")))))))))</f>
        <v>0</v>
      </c>
      <c r="N96" s="106" t="s">
        <v>391</v>
      </c>
      <c r="O96" s="106" t="s">
        <v>391</v>
      </c>
      <c r="P96" s="43" t="e">
        <f>AVERAGE(M96,O96)</f>
        <v>#DIV/0!</v>
      </c>
      <c r="Q96" s="44"/>
    </row>
    <row r="97" spans="1:17" s="1" customFormat="1" ht="180" hidden="1" x14ac:dyDescent="0.25">
      <c r="A97" s="12"/>
      <c r="B97" s="12"/>
      <c r="C97" s="13"/>
      <c r="D97" s="14" t="s">
        <v>7</v>
      </c>
      <c r="E97" s="15" t="s">
        <v>98</v>
      </c>
      <c r="F97" s="28"/>
      <c r="G97" s="91" t="s">
        <v>211</v>
      </c>
      <c r="H97" s="57"/>
      <c r="I97" s="45"/>
      <c r="J97" s="24" t="s">
        <v>289</v>
      </c>
      <c r="K97" s="43" t="s">
        <v>218</v>
      </c>
      <c r="L97" s="74"/>
      <c r="M97" s="43" t="b">
        <f>IF(I97="Y/T",IF(L97="Ya",1,IF(L97="Tidak",0,"Error")),IF(I97="A/B/C",IF(L97="A",1,IF(L97="B",0.5,IF(L97="C",0,"Error"))),IF(I97="A/B/C/D",IF(L97="A",1,IF(L97="B",0.67,IF(L97="C",0.33,IF(L97="D",0,"Error")))),IF(I97="A/B/C/D/E",IF(L97="A",1,IF(L97="B",0.75,IF(L97="C",0.5,IF(L97="D",0.25,IF(L97="E",0,"Error")))))))))</f>
        <v>0</v>
      </c>
      <c r="N97" s="74"/>
      <c r="O97" s="43" t="b">
        <f>IF(J97="Y/T",IF(M97="Ya",1,IF(M97="Tidak",0,"Error")),IF(J97="A/B/C",IF(M97="A",1,IF(M97="B",0.5,IF(M97="C",0,"Error"))),IF(J97="A/B/C/D",IF(M97="A",1,IF(M97="B",0.67,IF(M97="C",0.33,IF(M97="D",0,"Error")))),IF(J97="A/B/C/D/E",IF(M97="A",1,IF(M97="B",0.75,IF(M97="C",0.5,IF(M97="D",0.25,IF(M97="E",0,"Error")))))))))</f>
        <v>0</v>
      </c>
      <c r="P97" s="43" t="e">
        <f>AVERAGE(M97,O97)</f>
        <v>#DIV/0!</v>
      </c>
      <c r="Q97" s="44"/>
    </row>
    <row r="98" spans="1:17" s="1" customFormat="1" ht="120" hidden="1" x14ac:dyDescent="0.25">
      <c r="A98" s="12"/>
      <c r="B98" s="12"/>
      <c r="C98" s="13"/>
      <c r="D98" s="14" t="s">
        <v>9</v>
      </c>
      <c r="E98" s="15" t="s">
        <v>99</v>
      </c>
      <c r="F98" s="28"/>
      <c r="G98" s="91" t="s">
        <v>211</v>
      </c>
      <c r="H98" s="57"/>
      <c r="I98" s="45"/>
      <c r="J98" s="24" t="s">
        <v>290</v>
      </c>
      <c r="K98" s="43" t="s">
        <v>216</v>
      </c>
      <c r="L98" s="74"/>
      <c r="M98" s="43" t="b">
        <f>IF(I98="Y/T",IF(L98="Ya",1,IF(L98="Tidak",0,"Error")),IF(I98="A/B/C",IF(L98="A",1,IF(L98="B",0.5,IF(L98="C",0,"Error"))),IF(I98="A/B/C/D",IF(L98="A",1,IF(L98="B",0.67,IF(L98="C",0.33,IF(L98="D",0,"Error")))),IF(I98="A/B/C/D/E",IF(L98="A",1,IF(L98="B",0.75,IF(L98="C",0.5,IF(L98="D",0.25,IF(L98="E",0,"Error")))))))))</f>
        <v>0</v>
      </c>
      <c r="N98" s="74"/>
      <c r="O98" s="43" t="b">
        <f>IF(J98="Y/T",IF(M98="Ya",1,IF(M98="Tidak",0,"Error")),IF(J98="A/B/C",IF(M98="A",1,IF(M98="B",0.5,IF(M98="C",0,"Error"))),IF(J98="A/B/C/D",IF(M98="A",1,IF(M98="B",0.67,IF(M98="C",0.33,IF(M98="D",0,"Error")))),IF(J98="A/B/C/D/E",IF(M98="A",1,IF(M98="B",0.75,IF(M98="C",0.5,IF(M98="D",0.25,IF(M98="E",0,"Error")))))))))</f>
        <v>0</v>
      </c>
      <c r="P98" s="43" t="e">
        <f>AVERAGE(M98,O98)</f>
        <v>#DIV/0!</v>
      </c>
      <c r="Q98" s="44"/>
    </row>
    <row r="99" spans="1:17" s="1" customFormat="1" ht="120" hidden="1" x14ac:dyDescent="0.25">
      <c r="A99" s="12"/>
      <c r="B99" s="12"/>
      <c r="C99" s="13"/>
      <c r="D99" s="14" t="s">
        <v>15</v>
      </c>
      <c r="E99" s="15" t="s">
        <v>207</v>
      </c>
      <c r="F99" s="28"/>
      <c r="G99" s="91" t="s">
        <v>211</v>
      </c>
      <c r="H99" s="57"/>
      <c r="I99" s="45"/>
      <c r="J99" s="24" t="s">
        <v>291</v>
      </c>
      <c r="K99" s="43" t="s">
        <v>218</v>
      </c>
      <c r="L99" s="74"/>
      <c r="M99" s="43" t="b">
        <f>IF(I99="Y/T",IF(L99="Ya",1,IF(L99="Tidak",0,"Error")),IF(I99="A/B/C",IF(L99="A",1,IF(L99="B",0.5,IF(L99="C",0,"Error"))),IF(I99="A/B/C/D",IF(L99="A",1,IF(L99="B",0.67,IF(L99="C",0.33,IF(L99="D",0,"Error")))),IF(I99="A/B/C/D/E",IF(L99="A",1,IF(L99="B",0.75,IF(L99="C",0.5,IF(L99="D",0.25,IF(L99="E",0,"Error")))))))))</f>
        <v>0</v>
      </c>
      <c r="N99" s="74"/>
      <c r="O99" s="43" t="b">
        <f>IF(J99="Y/T",IF(M99="Ya",1,IF(M99="Tidak",0,"Error")),IF(J99="A/B/C",IF(M99="A",1,IF(M99="B",0.5,IF(M99="C",0,"Error"))),IF(J99="A/B/C/D",IF(M99="A",1,IF(M99="B",0.67,IF(M99="C",0.33,IF(M99="D",0,"Error")))),IF(J99="A/B/C/D/E",IF(M99="A",1,IF(M99="B",0.75,IF(M99="C",0.5,IF(M99="D",0.25,IF(M99="E",0,"Error")))))))))</f>
        <v>0</v>
      </c>
      <c r="P99" s="43" t="e">
        <f>AVERAGE(M99,O99)</f>
        <v>#DIV/0!</v>
      </c>
      <c r="Q99" s="44"/>
    </row>
    <row r="100" spans="1:17" s="1" customFormat="1" x14ac:dyDescent="0.25">
      <c r="A100" s="10"/>
      <c r="B100" s="10"/>
      <c r="C100" s="11">
        <v>7</v>
      </c>
      <c r="D100" s="356" t="s">
        <v>100</v>
      </c>
      <c r="E100" s="356"/>
      <c r="F100" s="52"/>
      <c r="G100" s="105"/>
      <c r="H100" s="105"/>
      <c r="I100" s="31">
        <v>1</v>
      </c>
      <c r="J100" s="32"/>
      <c r="K100" s="33"/>
      <c r="L100" s="81"/>
      <c r="M100" s="33" t="e">
        <f>SUM(M101:M103)/COUNT(M101:M103)*G100</f>
        <v>#DIV/0!</v>
      </c>
      <c r="N100" s="81"/>
      <c r="O100" s="33" t="e">
        <f>SUM(O101:O103)/COUNT(O101:O103)*H100</f>
        <v>#DIV/0!</v>
      </c>
      <c r="P100" s="33" t="e">
        <f>SUM(P101:P103)/COUNT(P101:P103)*I100</f>
        <v>#DIV/0!</v>
      </c>
      <c r="Q100" s="52" t="e">
        <f>+P100/I100</f>
        <v>#DIV/0!</v>
      </c>
    </row>
    <row r="101" spans="1:17" s="1" customFormat="1" ht="30" hidden="1" x14ac:dyDescent="0.25">
      <c r="A101" s="12"/>
      <c r="B101" s="12"/>
      <c r="C101" s="13"/>
      <c r="D101" s="14" t="s">
        <v>5</v>
      </c>
      <c r="E101" s="15" t="s">
        <v>101</v>
      </c>
      <c r="F101" s="28"/>
      <c r="G101" s="91" t="s">
        <v>211</v>
      </c>
      <c r="H101" s="57"/>
      <c r="I101" s="45"/>
      <c r="J101" s="24" t="s">
        <v>292</v>
      </c>
      <c r="K101" s="43" t="s">
        <v>219</v>
      </c>
      <c r="L101" s="74"/>
      <c r="M101" s="43" t="b">
        <f>IF(I101="Y/T",IF(L101="Ya",1,IF(L101="Tidak",0,"Error")),IF(I101="A/B/C",IF(L101="A",1,IF(L101="B",0.5,IF(L101="C",0,"Error"))),IF(I101="A/B/C/D",IF(L101="A",1,IF(L101="B",0.67,IF(L101="C",0.33,IF(L101="D",0,"Error")))),IF(I101="A/B/C/D/E",IF(L101="A",1,IF(L101="B",0.75,IF(L101="C",0.5,IF(L101="D",0.25,IF(L101="E",0,"Error")))))))))</f>
        <v>0</v>
      </c>
      <c r="N101" s="74"/>
      <c r="O101" s="43" t="b">
        <f>IF(J101="Y/T",IF(M101="Ya",1,IF(M101="Tidak",0,"Error")),IF(J101="A/B/C",IF(M101="A",1,IF(M101="B",0.5,IF(M101="C",0,"Error"))),IF(J101="A/B/C/D",IF(M101="A",1,IF(M101="B",0.67,IF(M101="C",0.33,IF(M101="D",0,"Error")))),IF(J101="A/B/C/D/E",IF(M101="A",1,IF(M101="B",0.75,IF(M101="C",0.5,IF(M101="D",0.25,IF(M101="E",0,"Error")))))))))</f>
        <v>0</v>
      </c>
      <c r="P101" s="43" t="e">
        <f>AVERAGE(M101,O101)</f>
        <v>#DIV/0!</v>
      </c>
      <c r="Q101" s="44"/>
    </row>
    <row r="102" spans="1:17" s="1" customFormat="1" ht="120" hidden="1" x14ac:dyDescent="0.25">
      <c r="A102" s="12"/>
      <c r="B102" s="12"/>
      <c r="C102" s="13"/>
      <c r="D102" s="14" t="s">
        <v>7</v>
      </c>
      <c r="E102" s="15" t="s">
        <v>102</v>
      </c>
      <c r="F102" s="28"/>
      <c r="G102" s="96"/>
      <c r="H102" s="92" t="s">
        <v>212</v>
      </c>
      <c r="I102" s="45"/>
      <c r="J102" s="24" t="s">
        <v>293</v>
      </c>
      <c r="K102" s="43" t="s">
        <v>218</v>
      </c>
      <c r="L102" s="74"/>
      <c r="M102" s="43" t="b">
        <f>IF(I102="Y/T",IF(L102="Ya",1,IF(L102="Tidak",0,"Error")),IF(I102="A/B/C",IF(L102="A",1,IF(L102="B",0.5,IF(L102="C",0,"Error"))),IF(I102="A/B/C/D",IF(L102="A",1,IF(L102="B",0.67,IF(L102="C",0.33,IF(L102="D",0,"Error")))),IF(I102="A/B/C/D/E",IF(L102="A",1,IF(L102="B",0.75,IF(L102="C",0.5,IF(L102="D",0.25,IF(L102="E",0,"Error")))))))))</f>
        <v>0</v>
      </c>
      <c r="N102" s="106" t="s">
        <v>391</v>
      </c>
      <c r="O102" s="106" t="s">
        <v>391</v>
      </c>
      <c r="P102" s="43" t="e">
        <f>AVERAGE(M102,O102)</f>
        <v>#DIV/0!</v>
      </c>
      <c r="Q102" s="44"/>
    </row>
    <row r="103" spans="1:17" s="1" customFormat="1" ht="120" hidden="1" x14ac:dyDescent="0.25">
      <c r="A103" s="12"/>
      <c r="B103" s="12"/>
      <c r="C103" s="13"/>
      <c r="D103" s="14" t="s">
        <v>9</v>
      </c>
      <c r="E103" s="15" t="s">
        <v>103</v>
      </c>
      <c r="F103" s="28"/>
      <c r="G103" s="96"/>
      <c r="H103" s="92" t="s">
        <v>212</v>
      </c>
      <c r="I103" s="45"/>
      <c r="J103" s="24" t="s">
        <v>294</v>
      </c>
      <c r="K103" s="43" t="s">
        <v>218</v>
      </c>
      <c r="L103" s="74"/>
      <c r="M103" s="43" t="b">
        <f>IF(I103="Y/T",IF(L103="Ya",1,IF(L103="Tidak",0,"Error")),IF(I103="A/B/C",IF(L103="A",1,IF(L103="B",0.5,IF(L103="C",0,"Error"))),IF(I103="A/B/C/D",IF(L103="A",1,IF(L103="B",0.67,IF(L103="C",0.33,IF(L103="D",0,"Error")))),IF(I103="A/B/C/D/E",IF(L103="A",1,IF(L103="B",0.75,IF(L103="C",0.5,IF(L103="D",0.25,IF(L103="E",0,"Error")))))))))</f>
        <v>0</v>
      </c>
      <c r="N103" s="106" t="s">
        <v>391</v>
      </c>
      <c r="O103" s="106" t="s">
        <v>391</v>
      </c>
      <c r="P103" s="43" t="e">
        <f>AVERAGE(M103,O103)</f>
        <v>#DIV/0!</v>
      </c>
      <c r="Q103" s="44"/>
    </row>
    <row r="104" spans="1:17" s="1" customFormat="1" x14ac:dyDescent="0.25">
      <c r="A104" s="10"/>
      <c r="B104" s="10"/>
      <c r="C104" s="11" t="s">
        <v>104</v>
      </c>
      <c r="D104" s="356" t="s">
        <v>105</v>
      </c>
      <c r="E104" s="356"/>
      <c r="F104" s="52"/>
      <c r="G104" s="105"/>
      <c r="H104" s="105"/>
      <c r="I104" s="31">
        <v>1</v>
      </c>
      <c r="J104" s="32"/>
      <c r="K104" s="33"/>
      <c r="L104" s="63"/>
      <c r="M104" s="33" t="e">
        <f>SUM(M105:M108)/COUNT(M105:M108)*G104</f>
        <v>#DIV/0!</v>
      </c>
      <c r="N104" s="63"/>
      <c r="O104" s="33" t="e">
        <f>SUM(O105:O108)/COUNT(O105:O108)*H104</f>
        <v>#DIV/0!</v>
      </c>
      <c r="P104" s="33" t="e">
        <f>SUM(P105:P108)/COUNT(P105:P108)*I104</f>
        <v>#DIV/0!</v>
      </c>
      <c r="Q104" s="52" t="e">
        <f>+P104/I104</f>
        <v>#DIV/0!</v>
      </c>
    </row>
    <row r="105" spans="1:17" s="1" customFormat="1" ht="30" hidden="1" x14ac:dyDescent="0.25">
      <c r="A105" s="12"/>
      <c r="B105" s="12"/>
      <c r="C105" s="13"/>
      <c r="D105" s="14" t="s">
        <v>5</v>
      </c>
      <c r="E105" s="15" t="s">
        <v>106</v>
      </c>
      <c r="F105" s="28"/>
      <c r="G105" s="91" t="s">
        <v>211</v>
      </c>
      <c r="H105" s="57"/>
      <c r="I105" s="45"/>
      <c r="J105" s="24" t="s">
        <v>295</v>
      </c>
      <c r="K105" s="43" t="s">
        <v>219</v>
      </c>
      <c r="L105" s="74"/>
      <c r="M105" s="43" t="b">
        <f>IF(I105="Y/T",IF(L105="Ya",1,IF(L105="Tidak",0,"Error")),IF(I105="A/B/C",IF(L105="A",1,IF(L105="B",0.5,IF(L105="C",0,"Error"))),IF(I105="A/B/C/D",IF(L105="A",1,IF(L105="B",0.67,IF(L105="C",0.33,IF(L105="D",0,"Error")))),IF(I105="A/B/C/D/E",IF(L105="A",1,IF(L105="B",0.75,IF(L105="C",0.5,IF(L105="D",0.25,IF(L105="E",0,"Error")))))))))</f>
        <v>0</v>
      </c>
      <c r="N105" s="74"/>
      <c r="O105" s="43" t="b">
        <f>IF(J105="Y/T",IF(M105="Ya",1,IF(M105="Tidak",0,"Error")),IF(J105="A/B/C",IF(M105="A",1,IF(M105="B",0.5,IF(M105="C",0,"Error"))),IF(J105="A/B/C/D",IF(M105="A",1,IF(M105="B",0.67,IF(M105="C",0.33,IF(M105="D",0,"Error")))),IF(J105="A/B/C/D/E",IF(M105="A",1,IF(M105="B",0.75,IF(M105="C",0.5,IF(M105="D",0.25,IF(M105="E",0,"Error")))))))))</f>
        <v>0</v>
      </c>
      <c r="P105" s="43" t="e">
        <f>AVERAGE(M105,O105)</f>
        <v>#DIV/0!</v>
      </c>
      <c r="Q105" s="44"/>
    </row>
    <row r="106" spans="1:17" s="1" customFormat="1" ht="30" hidden="1" x14ac:dyDescent="0.25">
      <c r="A106" s="12"/>
      <c r="B106" s="12"/>
      <c r="C106" s="13"/>
      <c r="D106" s="14" t="s">
        <v>7</v>
      </c>
      <c r="E106" s="15" t="s">
        <v>107</v>
      </c>
      <c r="F106" s="28"/>
      <c r="G106" s="91" t="s">
        <v>211</v>
      </c>
      <c r="H106" s="57"/>
      <c r="I106" s="45"/>
      <c r="J106" s="24" t="s">
        <v>296</v>
      </c>
      <c r="K106" s="43" t="s">
        <v>219</v>
      </c>
      <c r="L106" s="74"/>
      <c r="M106" s="43" t="b">
        <f>IF(I106="Y/T",IF(L106="Ya",1,IF(L106="Tidak",0,"Error")),IF(I106="A/B/C",IF(L106="A",1,IF(L106="B",0.5,IF(L106="C",0,"Error"))),IF(I106="A/B/C/D",IF(L106="A",1,IF(L106="B",0.67,IF(L106="C",0.33,IF(L106="D",0,"Error")))),IF(I106="A/B/C/D/E",IF(L106="A",1,IF(L106="B",0.75,IF(L106="C",0.5,IF(L106="D",0.25,IF(L106="E",0,"Error")))))))))</f>
        <v>0</v>
      </c>
      <c r="N106" s="74"/>
      <c r="O106" s="43" t="b">
        <f>IF(J106="Y/T",IF(M106="Ya",1,IF(M106="Tidak",0,"Error")),IF(J106="A/B/C",IF(M106="A",1,IF(M106="B",0.5,IF(M106="C",0,"Error"))),IF(J106="A/B/C/D",IF(M106="A",1,IF(M106="B",0.67,IF(M106="C",0.33,IF(M106="D",0,"Error")))),IF(J106="A/B/C/D/E",IF(M106="A",1,IF(M106="B",0.75,IF(M106="C",0.5,IF(M106="D",0.25,IF(M106="E",0,"Error")))))))))</f>
        <v>0</v>
      </c>
      <c r="P106" s="43" t="e">
        <f>AVERAGE(M106,O106)</f>
        <v>#DIV/0!</v>
      </c>
      <c r="Q106" s="44"/>
    </row>
    <row r="107" spans="1:17" s="1" customFormat="1" ht="120" hidden="1" x14ac:dyDescent="0.25">
      <c r="A107" s="12"/>
      <c r="B107" s="12"/>
      <c r="C107" s="13"/>
      <c r="D107" s="14" t="s">
        <v>9</v>
      </c>
      <c r="E107" s="15" t="s">
        <v>108</v>
      </c>
      <c r="F107" s="28"/>
      <c r="G107" s="91" t="s">
        <v>211</v>
      </c>
      <c r="H107" s="57"/>
      <c r="I107" s="45"/>
      <c r="J107" s="24" t="s">
        <v>297</v>
      </c>
      <c r="K107" s="43" t="s">
        <v>218</v>
      </c>
      <c r="L107" s="74"/>
      <c r="M107" s="43" t="b">
        <f>IF(I107="Y/T",IF(L107="Ya",1,IF(L107="Tidak",0,"Error")),IF(I107="A/B/C",IF(L107="A",1,IF(L107="B",0.5,IF(L107="C",0,"Error"))),IF(I107="A/B/C/D",IF(L107="A",1,IF(L107="B",0.67,IF(L107="C",0.33,IF(L107="D",0,"Error")))),IF(I107="A/B/C/D/E",IF(L107="A",1,IF(L107="B",0.75,IF(L107="C",0.5,IF(L107="D",0.25,IF(L107="E",0,"Error")))))))))</f>
        <v>0</v>
      </c>
      <c r="N107" s="74"/>
      <c r="O107" s="43" t="b">
        <f>IF(J107="Y/T",IF(M107="Ya",1,IF(M107="Tidak",0,"Error")),IF(J107="A/B/C",IF(M107="A",1,IF(M107="B",0.5,IF(M107="C",0,"Error"))),IF(J107="A/B/C/D",IF(M107="A",1,IF(M107="B",0.67,IF(M107="C",0.33,IF(M107="D",0,"Error")))),IF(J107="A/B/C/D/E",IF(M107="A",1,IF(M107="B",0.75,IF(M107="C",0.5,IF(M107="D",0.25,IF(M107="E",0,"Error")))))))))</f>
        <v>0</v>
      </c>
      <c r="P107" s="43" t="e">
        <f>AVERAGE(M107,O107)</f>
        <v>#DIV/0!</v>
      </c>
      <c r="Q107" s="44"/>
    </row>
    <row r="108" spans="1:17" s="1" customFormat="1" ht="45" hidden="1" x14ac:dyDescent="0.25">
      <c r="A108" s="12"/>
      <c r="B108" s="12"/>
      <c r="C108" s="13"/>
      <c r="D108" s="14" t="s">
        <v>15</v>
      </c>
      <c r="E108" s="15" t="s">
        <v>109</v>
      </c>
      <c r="F108" s="28"/>
      <c r="G108" s="91" t="s">
        <v>211</v>
      </c>
      <c r="H108" s="57"/>
      <c r="I108" s="45"/>
      <c r="J108" s="24" t="s">
        <v>298</v>
      </c>
      <c r="K108" s="43" t="s">
        <v>219</v>
      </c>
      <c r="L108" s="74"/>
      <c r="M108" s="43" t="b">
        <f>IF(I108="Y/T",IF(L108="Ya",1,IF(L108="Tidak",0,"Error")),IF(I108="A/B/C",IF(L108="A",1,IF(L108="B",0.5,IF(L108="C",0,"Error"))),IF(I108="A/B/C/D",IF(L108="A",1,IF(L108="B",0.67,IF(L108="C",0.33,IF(L108="D",0,"Error")))),IF(I108="A/B/C/D/E",IF(L108="A",1,IF(L108="B",0.75,IF(L108="C",0.5,IF(L108="D",0.25,IF(L108="E",0,"Error")))))))))</f>
        <v>0</v>
      </c>
      <c r="N108" s="53"/>
      <c r="O108" s="43" t="b">
        <f>IF(J108="Y/T",IF(M108="Ya",1,IF(M108="Tidak",0,"Error")),IF(J108="A/B/C",IF(M108="A",1,IF(M108="B",0.5,IF(M108="C",0,"Error"))),IF(J108="A/B/C/D",IF(M108="A",1,IF(M108="B",0.67,IF(M108="C",0.33,IF(M108="D",0,"Error")))),IF(J108="A/B/C/D/E",IF(M108="A",1,IF(M108="B",0.75,IF(M108="C",0.5,IF(M108="D",0.25,IF(M108="E",0,"Error")))))))))</f>
        <v>0</v>
      </c>
      <c r="P108" s="43" t="e">
        <f>AVERAGE(M108,O108)</f>
        <v>#DIV/0!</v>
      </c>
      <c r="Q108" s="44"/>
    </row>
    <row r="109" spans="1:17" s="1" customFormat="1" hidden="1" x14ac:dyDescent="0.25">
      <c r="A109" s="6"/>
      <c r="B109" s="6" t="s">
        <v>110</v>
      </c>
      <c r="C109" s="7" t="s">
        <v>183</v>
      </c>
      <c r="D109" s="8"/>
      <c r="E109" s="9"/>
      <c r="F109" s="41"/>
      <c r="G109" s="103"/>
      <c r="H109" s="103"/>
      <c r="I109" s="73">
        <v>6</v>
      </c>
      <c r="J109" s="30"/>
      <c r="K109" s="34"/>
      <c r="L109" s="48"/>
      <c r="M109" s="34" t="e">
        <f>SUM(M110,M114)</f>
        <v>#DIV/0!</v>
      </c>
      <c r="N109" s="48"/>
      <c r="O109" s="34" t="e">
        <f>SUM(O110,O114)</f>
        <v>#DIV/0!</v>
      </c>
      <c r="P109" s="34" t="e">
        <f>SUM(P110,P114)</f>
        <v>#DIV/0!</v>
      </c>
      <c r="Q109" s="41" t="e">
        <f>+P109/I109</f>
        <v>#DIV/0!</v>
      </c>
    </row>
    <row r="110" spans="1:17" s="1" customFormat="1" x14ac:dyDescent="0.25">
      <c r="A110" s="10"/>
      <c r="B110" s="10"/>
      <c r="C110" s="11">
        <v>1</v>
      </c>
      <c r="D110" s="356" t="s">
        <v>184</v>
      </c>
      <c r="E110" s="356"/>
      <c r="F110" s="52"/>
      <c r="G110" s="105"/>
      <c r="H110" s="105"/>
      <c r="I110" s="31">
        <v>2</v>
      </c>
      <c r="J110" s="32"/>
      <c r="K110" s="33"/>
      <c r="L110" s="63"/>
      <c r="M110" s="33" t="e">
        <f>SUM(M111:M113)/COUNT(M111:M113)*G110</f>
        <v>#DIV/0!</v>
      </c>
      <c r="N110" s="63"/>
      <c r="O110" s="33" t="e">
        <f>SUM(O111:O113)/COUNT(O111:O113)*H110</f>
        <v>#DIV/0!</v>
      </c>
      <c r="P110" s="33" t="e">
        <f>SUM(P111:P113)/COUNT(P111:P113)*I110</f>
        <v>#DIV/0!</v>
      </c>
      <c r="Q110" s="52" t="e">
        <f>+P110/I110</f>
        <v>#DIV/0!</v>
      </c>
    </row>
    <row r="111" spans="1:17" s="1" customFormat="1" ht="120" hidden="1" x14ac:dyDescent="0.25">
      <c r="A111" s="12"/>
      <c r="B111" s="12"/>
      <c r="C111" s="13"/>
      <c r="D111" s="14" t="s">
        <v>5</v>
      </c>
      <c r="E111" s="15" t="s">
        <v>111</v>
      </c>
      <c r="F111" s="28"/>
      <c r="G111" s="91" t="s">
        <v>211</v>
      </c>
      <c r="H111" s="57"/>
      <c r="I111" s="45"/>
      <c r="J111" s="15" t="s">
        <v>299</v>
      </c>
      <c r="K111" s="43" t="s">
        <v>218</v>
      </c>
      <c r="L111" s="74"/>
      <c r="M111" s="43" t="b">
        <f>IF(I111="Y/T",IF(L111="Ya",1,IF(L111="Tidak",0,"Error")),IF(I111="A/B/C",IF(L111="A",1,IF(L111="B",0.5,IF(L111="C",0,"Error"))),IF(I111="A/B/C/D",IF(L111="A",1,IF(L111="B",0.67,IF(L111="C",0.33,IF(L111="D",0,"Error")))),IF(I111="A/B/C/D/E",IF(L111="A",1,IF(L111="B",0.75,IF(L111="C",0.5,IF(L111="D",0.25,IF(L111="E",0,"Error")))))))))</f>
        <v>0</v>
      </c>
      <c r="N111" s="74"/>
      <c r="O111" s="43" t="b">
        <f>IF(J111="Y/T",IF(M111="Ya",1,IF(M111="Tidak",0,"Error")),IF(J111="A/B/C",IF(M111="A",1,IF(M111="B",0.5,IF(M111="C",0,"Error"))),IF(J111="A/B/C/D",IF(M111="A",1,IF(M111="B",0.67,IF(M111="C",0.33,IF(M111="D",0,"Error")))),IF(J111="A/B/C/D/E",IF(M111="A",1,IF(M111="B",0.75,IF(M111="C",0.5,IF(M111="D",0.25,IF(M111="E",0,"Error")))))))))</f>
        <v>0</v>
      </c>
      <c r="P111" s="43" t="e">
        <f>AVERAGE(M111,O111)</f>
        <v>#DIV/0!</v>
      </c>
      <c r="Q111" s="44"/>
    </row>
    <row r="112" spans="1:17" s="1" customFormat="1" ht="120" hidden="1" x14ac:dyDescent="0.25">
      <c r="A112" s="12"/>
      <c r="B112" s="12"/>
      <c r="C112" s="13"/>
      <c r="D112" s="14" t="s">
        <v>7</v>
      </c>
      <c r="E112" s="15" t="s">
        <v>112</v>
      </c>
      <c r="F112" s="28"/>
      <c r="G112" s="91" t="s">
        <v>211</v>
      </c>
      <c r="H112" s="57"/>
      <c r="I112" s="45"/>
      <c r="J112" s="15" t="s">
        <v>300</v>
      </c>
      <c r="K112" s="43" t="s">
        <v>218</v>
      </c>
      <c r="L112" s="74"/>
      <c r="M112" s="43" t="b">
        <f>IF(I112="Y/T",IF(L112="Ya",1,IF(L112="Tidak",0,"Error")),IF(I112="A/B/C",IF(L112="A",1,IF(L112="B",0.5,IF(L112="C",0,"Error"))),IF(I112="A/B/C/D",IF(L112="A",1,IF(L112="B",0.67,IF(L112="C",0.33,IF(L112="D",0,"Error")))),IF(I112="A/B/C/D/E",IF(L112="A",1,IF(L112="B",0.75,IF(L112="C",0.5,IF(L112="D",0.25,IF(L112="E",0,"Error")))))))))</f>
        <v>0</v>
      </c>
      <c r="N112" s="74"/>
      <c r="O112" s="43" t="b">
        <f>IF(J112="Y/T",IF(M112="Ya",1,IF(M112="Tidak",0,"Error")),IF(J112="A/B/C",IF(M112="A",1,IF(M112="B",0.5,IF(M112="C",0,"Error"))),IF(J112="A/B/C/D",IF(M112="A",1,IF(M112="B",0.67,IF(M112="C",0.33,IF(M112="D",0,"Error")))),IF(J112="A/B/C/D/E",IF(M112="A",1,IF(M112="B",0.75,IF(M112="C",0.5,IF(M112="D",0.25,IF(M112="E",0,"Error")))))))))</f>
        <v>0</v>
      </c>
      <c r="P112" s="43" t="e">
        <f>AVERAGE(M112,O112)</f>
        <v>#DIV/0!</v>
      </c>
      <c r="Q112" s="44"/>
    </row>
    <row r="113" spans="1:17" s="1" customFormat="1" ht="120" hidden="1" x14ac:dyDescent="0.25">
      <c r="A113" s="12"/>
      <c r="B113" s="12"/>
      <c r="C113" s="13"/>
      <c r="D113" s="14" t="s">
        <v>9</v>
      </c>
      <c r="E113" s="15" t="s">
        <v>113</v>
      </c>
      <c r="F113" s="28"/>
      <c r="G113" s="91" t="s">
        <v>211</v>
      </c>
      <c r="H113" s="57"/>
      <c r="I113" s="45"/>
      <c r="J113" s="15" t="s">
        <v>301</v>
      </c>
      <c r="K113" s="43" t="s">
        <v>218</v>
      </c>
      <c r="L113" s="74"/>
      <c r="M113" s="43" t="b">
        <f>IF(I113="Y/T",IF(L113="Ya",1,IF(L113="Tidak",0,"Error")),IF(I113="A/B/C",IF(L113="A",1,IF(L113="B",0.5,IF(L113="C",0,"Error"))),IF(I113="A/B/C/D",IF(L113="A",1,IF(L113="B",0.67,IF(L113="C",0.33,IF(L113="D",0,"Error")))),IF(I113="A/B/C/D/E",IF(L113="A",1,IF(L113="B",0.75,IF(L113="C",0.5,IF(L113="D",0.25,IF(L113="E",0,"Error")))))))))</f>
        <v>0</v>
      </c>
      <c r="N113" s="74"/>
      <c r="O113" s="43" t="b">
        <f>IF(J113="Y/T",IF(M113="Ya",1,IF(M113="Tidak",0,"Error")),IF(J113="A/B/C",IF(M113="A",1,IF(M113="B",0.5,IF(M113="C",0,"Error"))),IF(J113="A/B/C/D",IF(M113="A",1,IF(M113="B",0.67,IF(M113="C",0.33,IF(M113="D",0,"Error")))),IF(J113="A/B/C/D/E",IF(M113="A",1,IF(M113="B",0.75,IF(M113="C",0.5,IF(M113="D",0.25,IF(M113="E",0,"Error")))))))))</f>
        <v>0</v>
      </c>
      <c r="P113" s="43" t="e">
        <f>AVERAGE(M113,O113)</f>
        <v>#DIV/0!</v>
      </c>
      <c r="Q113" s="44"/>
    </row>
    <row r="114" spans="1:17" s="1" customFormat="1" x14ac:dyDescent="0.25">
      <c r="A114" s="10"/>
      <c r="B114" s="10"/>
      <c r="C114" s="11">
        <v>2</v>
      </c>
      <c r="D114" s="356" t="s">
        <v>185</v>
      </c>
      <c r="E114" s="356"/>
      <c r="F114" s="52"/>
      <c r="G114" s="105"/>
      <c r="H114" s="105"/>
      <c r="I114" s="31">
        <v>4</v>
      </c>
      <c r="J114" s="32"/>
      <c r="K114" s="33"/>
      <c r="L114" s="63"/>
      <c r="M114" s="33" t="e">
        <f>SUM(M115:M119)/COUNT(M115:M119)*G114</f>
        <v>#DIV/0!</v>
      </c>
      <c r="N114" s="63"/>
      <c r="O114" s="33" t="e">
        <f>SUM(O115:O119)/COUNT(O115:O119)*H114</f>
        <v>#DIV/0!</v>
      </c>
      <c r="P114" s="33" t="e">
        <f>SUM(P115:P119)/COUNT(P115:P119)*I114</f>
        <v>#DIV/0!</v>
      </c>
      <c r="Q114" s="52" t="e">
        <f>+P114/I114</f>
        <v>#DIV/0!</v>
      </c>
    </row>
    <row r="115" spans="1:17" s="1" customFormat="1" ht="165" hidden="1" x14ac:dyDescent="0.25">
      <c r="A115" s="12"/>
      <c r="B115" s="12"/>
      <c r="C115" s="13"/>
      <c r="D115" s="14" t="s">
        <v>5</v>
      </c>
      <c r="E115" s="15" t="s">
        <v>114</v>
      </c>
      <c r="F115" s="28"/>
      <c r="G115" s="91" t="s">
        <v>211</v>
      </c>
      <c r="H115" s="57"/>
      <c r="I115" s="45"/>
      <c r="J115" s="15" t="s">
        <v>302</v>
      </c>
      <c r="K115" s="43" t="s">
        <v>218</v>
      </c>
      <c r="L115" s="74"/>
      <c r="M115" s="43" t="b">
        <f>IF(I115="Y/T",IF(L115="Ya",1,IF(L115="Tidak",0,"Error")),IF(I115="A/B/C",IF(L115="A",1,IF(L115="B",0.5,IF(L115="C",0,"Error"))),IF(I115="A/B/C/D",IF(L115="A",1,IF(L115="B",0.67,IF(L115="C",0.33,IF(L115="D",0,"Error")))),IF(I115="A/B/C/D/E",IF(L115="A",1,IF(L115="B",0.75,IF(L115="C",0.5,IF(L115="D",0.25,IF(L115="E",0,"Error")))))))))</f>
        <v>0</v>
      </c>
      <c r="N115" s="74"/>
      <c r="O115" s="43" t="b">
        <f>IF(J115="Y/T",IF(M115="Ya",1,IF(M115="Tidak",0,"Error")),IF(J115="A/B/C",IF(M115="A",1,IF(M115="B",0.5,IF(M115="C",0,"Error"))),IF(J115="A/B/C/D",IF(M115="A",1,IF(M115="B",0.67,IF(M115="C",0.33,IF(M115="D",0,"Error")))),IF(J115="A/B/C/D/E",IF(M115="A",1,IF(M115="B",0.75,IF(M115="C",0.5,IF(M115="D",0.25,IF(M115="E",0,"Error")))))))))</f>
        <v>0</v>
      </c>
      <c r="P115" s="43" t="e">
        <f>AVERAGE(M115,O115)</f>
        <v>#DIV/0!</v>
      </c>
      <c r="Q115" s="44"/>
    </row>
    <row r="116" spans="1:17" s="1" customFormat="1" ht="30" hidden="1" x14ac:dyDescent="0.25">
      <c r="A116" s="12"/>
      <c r="B116" s="12"/>
      <c r="C116" s="13"/>
      <c r="D116" s="14" t="s">
        <v>7</v>
      </c>
      <c r="E116" s="15" t="s">
        <v>115</v>
      </c>
      <c r="F116" s="28"/>
      <c r="G116" s="91" t="s">
        <v>211</v>
      </c>
      <c r="H116" s="57"/>
      <c r="I116" s="45"/>
      <c r="J116" s="15" t="s">
        <v>303</v>
      </c>
      <c r="K116" s="43" t="s">
        <v>219</v>
      </c>
      <c r="L116" s="74"/>
      <c r="M116" s="43" t="b">
        <f>IF(I116="Y/T",IF(L116="Ya",1,IF(L116="Tidak",0,"Error")),IF(I116="A/B/C",IF(L116="A",1,IF(L116="B",0.5,IF(L116="C",0,"Error"))),IF(I116="A/B/C/D",IF(L116="A",1,IF(L116="B",0.67,IF(L116="C",0.33,IF(L116="D",0,"Error")))),IF(I116="A/B/C/D/E",IF(L116="A",1,IF(L116="B",0.75,IF(L116="C",0.5,IF(L116="D",0.25,IF(L116="E",0,"Error")))))))))</f>
        <v>0</v>
      </c>
      <c r="N116" s="74"/>
      <c r="O116" s="43" t="b">
        <f>IF(J116="Y/T",IF(M116="Ya",1,IF(M116="Tidak",0,"Error")),IF(J116="A/B/C",IF(M116="A",1,IF(M116="B",0.5,IF(M116="C",0,"Error"))),IF(J116="A/B/C/D",IF(M116="A",1,IF(M116="B",0.67,IF(M116="C",0.33,IF(M116="D",0,"Error")))),IF(J116="A/B/C/D/E",IF(M116="A",1,IF(M116="B",0.75,IF(M116="C",0.5,IF(M116="D",0.25,IF(M116="E",0,"Error")))))))))</f>
        <v>0</v>
      </c>
      <c r="P116" s="43" t="e">
        <f>AVERAGE(M116,O116)</f>
        <v>#DIV/0!</v>
      </c>
      <c r="Q116" s="44"/>
    </row>
    <row r="117" spans="1:17" s="1" customFormat="1" ht="120" hidden="1" x14ac:dyDescent="0.25">
      <c r="A117" s="12"/>
      <c r="B117" s="12"/>
      <c r="C117" s="13"/>
      <c r="D117" s="14" t="s">
        <v>9</v>
      </c>
      <c r="E117" s="15" t="s">
        <v>116</v>
      </c>
      <c r="F117" s="28"/>
      <c r="G117" s="91" t="s">
        <v>211</v>
      </c>
      <c r="H117" s="57"/>
      <c r="I117" s="45"/>
      <c r="J117" s="15" t="s">
        <v>304</v>
      </c>
      <c r="K117" s="43" t="s">
        <v>218</v>
      </c>
      <c r="L117" s="74"/>
      <c r="M117" s="43" t="b">
        <f>IF(I117="Y/T",IF(L117="Ya",1,IF(L117="Tidak",0,"Error")),IF(I117="A/B/C",IF(L117="A",1,IF(L117="B",0.5,IF(L117="C",0,"Error"))),IF(I117="A/B/C/D",IF(L117="A",1,IF(L117="B",0.67,IF(L117="C",0.33,IF(L117="D",0,"Error")))),IF(I117="A/B/C/D/E",IF(L117="A",1,IF(L117="B",0.75,IF(L117="C",0.5,IF(L117="D",0.25,IF(L117="E",0,"Error")))))))))</f>
        <v>0</v>
      </c>
      <c r="N117" s="74"/>
      <c r="O117" s="43" t="b">
        <f>IF(J117="Y/T",IF(M117="Ya",1,IF(M117="Tidak",0,"Error")),IF(J117="A/B/C",IF(M117="A",1,IF(M117="B",0.5,IF(M117="C",0,"Error"))),IF(J117="A/B/C/D",IF(M117="A",1,IF(M117="B",0.67,IF(M117="C",0.33,IF(M117="D",0,"Error")))),IF(J117="A/B/C/D/E",IF(M117="A",1,IF(M117="B",0.75,IF(M117="C",0.5,IF(M117="D",0.25,IF(M117="E",0,"Error")))))))))</f>
        <v>0</v>
      </c>
      <c r="P117" s="43" t="e">
        <f>AVERAGE(M117,O117)</f>
        <v>#DIV/0!</v>
      </c>
      <c r="Q117" s="44"/>
    </row>
    <row r="118" spans="1:17" s="1" customFormat="1" ht="120" hidden="1" x14ac:dyDescent="0.25">
      <c r="A118" s="12"/>
      <c r="B118" s="12"/>
      <c r="C118" s="13"/>
      <c r="D118" s="14" t="s">
        <v>15</v>
      </c>
      <c r="E118" s="15" t="s">
        <v>199</v>
      </c>
      <c r="F118" s="28"/>
      <c r="G118" s="91" t="s">
        <v>211</v>
      </c>
      <c r="H118" s="57"/>
      <c r="I118" s="45"/>
      <c r="J118" s="15" t="s">
        <v>305</v>
      </c>
      <c r="K118" s="43" t="s">
        <v>218</v>
      </c>
      <c r="L118" s="74"/>
      <c r="M118" s="43" t="b">
        <f>IF(I118="Y/T",IF(L118="Ya",1,IF(L118="Tidak",0,"Error")),IF(I118="A/B/C",IF(L118="A",1,IF(L118="B",0.5,IF(L118="C",0,"Error"))),IF(I118="A/B/C/D",IF(L118="A",1,IF(L118="B",0.67,IF(L118="C",0.33,IF(L118="D",0,"Error")))),IF(I118="A/B/C/D/E",IF(L118="A",1,IF(L118="B",0.75,IF(L118="C",0.5,IF(L118="D",0.25,IF(L118="E",0,"Error")))))))))</f>
        <v>0</v>
      </c>
      <c r="N118" s="74"/>
      <c r="O118" s="43" t="b">
        <f>IF(J118="Y/T",IF(M118="Ya",1,IF(M118="Tidak",0,"Error")),IF(J118="A/B/C",IF(M118="A",1,IF(M118="B",0.5,IF(M118="C",0,"Error"))),IF(J118="A/B/C/D",IF(M118="A",1,IF(M118="B",0.67,IF(M118="C",0.33,IF(M118="D",0,"Error")))),IF(J118="A/B/C/D/E",IF(M118="A",1,IF(M118="B",0.75,IF(M118="C",0.5,IF(M118="D",0.25,IF(M118="E",0,"Error")))))))))</f>
        <v>0</v>
      </c>
      <c r="P118" s="43" t="e">
        <f>AVERAGE(M118,O118)</f>
        <v>#DIV/0!</v>
      </c>
      <c r="Q118" s="44"/>
    </row>
    <row r="119" spans="1:17" s="1" customFormat="1" ht="150" hidden="1" x14ac:dyDescent="0.25">
      <c r="A119" s="12"/>
      <c r="B119" s="12"/>
      <c r="C119" s="13"/>
      <c r="D119" s="14" t="s">
        <v>17</v>
      </c>
      <c r="E119" s="15" t="s">
        <v>117</v>
      </c>
      <c r="F119" s="28"/>
      <c r="G119" s="91" t="s">
        <v>211</v>
      </c>
      <c r="H119" s="57"/>
      <c r="I119" s="45"/>
      <c r="J119" s="15" t="s">
        <v>306</v>
      </c>
      <c r="K119" s="43" t="s">
        <v>234</v>
      </c>
      <c r="L119" s="47"/>
      <c r="M119" s="43" t="b">
        <f>IF(I119="Y/T",IF(L119="Ya",1,IF(L119="Tidak",0,"Error")),IF(I119="A/B/C",IF(L119="A",1,IF(L119="B",0.5,IF(L119="C",0,"Error"))),IF(I119="A/B/C/D",IF(L119="A",1,IF(L119="B",0.67,IF(L119="C",0.33,IF(L119="D",0,"Error")))),IF(I119="A/B/C/D/E",IF(L119="A",1,IF(L119="B",0.75,IF(L119="C",0.5,IF(L119="D",0.25,IF(L119="E",0,"Error")))))))))</f>
        <v>0</v>
      </c>
      <c r="N119" s="47"/>
      <c r="O119" s="43" t="b">
        <f>IF(J119="Y/T",IF(M119="Ya",1,IF(M119="Tidak",0,"Error")),IF(J119="A/B/C",IF(M119="A",1,IF(M119="B",0.5,IF(M119="C",0,"Error"))),IF(J119="A/B/C/D",IF(M119="A",1,IF(M119="B",0.67,IF(M119="C",0.33,IF(M119="D",0,"Error")))),IF(J119="A/B/C/D/E",IF(M119="A",1,IF(M119="B",0.75,IF(M119="C",0.5,IF(M119="D",0.25,IF(M119="E",0,"Error")))))))))</f>
        <v>0</v>
      </c>
      <c r="P119" s="43" t="e">
        <f>AVERAGE(M119,O119)</f>
        <v>#DIV/0!</v>
      </c>
      <c r="Q119" s="44"/>
    </row>
    <row r="120" spans="1:17" s="1" customFormat="1" hidden="1" x14ac:dyDescent="0.25">
      <c r="A120" s="6"/>
      <c r="B120" s="6" t="s">
        <v>118</v>
      </c>
      <c r="C120" s="7" t="s">
        <v>186</v>
      </c>
      <c r="D120" s="8"/>
      <c r="E120" s="9"/>
      <c r="F120" s="41"/>
      <c r="G120" s="103"/>
      <c r="H120" s="103"/>
      <c r="I120" s="73">
        <v>12</v>
      </c>
      <c r="J120" s="30"/>
      <c r="K120" s="34"/>
      <c r="L120" s="48"/>
      <c r="M120" s="34" t="e">
        <f>SUM(M121,M127,M134,M140,M146,M152,M158)</f>
        <v>#DIV/0!</v>
      </c>
      <c r="N120" s="48"/>
      <c r="O120" s="34" t="e">
        <f>SUM(O121,O127,O134,O140,O146,O152,O158)</f>
        <v>#DIV/0!</v>
      </c>
      <c r="P120" s="34" t="e">
        <f>SUM(P121,P127,P134,P140,P146,P152,P158)</f>
        <v>#DIV/0!</v>
      </c>
      <c r="Q120" s="41" t="e">
        <f>+P120/I120</f>
        <v>#DIV/0!</v>
      </c>
    </row>
    <row r="121" spans="1:17" s="1" customFormat="1" x14ac:dyDescent="0.25">
      <c r="A121" s="10"/>
      <c r="B121" s="10"/>
      <c r="C121" s="11">
        <v>1</v>
      </c>
      <c r="D121" s="356" t="s">
        <v>187</v>
      </c>
      <c r="E121" s="356"/>
      <c r="F121" s="52"/>
      <c r="G121" s="105"/>
      <c r="H121" s="105"/>
      <c r="I121" s="31">
        <v>1.5</v>
      </c>
      <c r="J121" s="32"/>
      <c r="K121" s="33"/>
      <c r="L121" s="63"/>
      <c r="M121" s="33" t="e">
        <f>SUM(M122:M126)/COUNT(M122:M126)*G121</f>
        <v>#DIV/0!</v>
      </c>
      <c r="N121" s="63"/>
      <c r="O121" s="33" t="e">
        <f>SUM(O122:O126)/COUNT(O122:O126)*H121</f>
        <v>#DIV/0!</v>
      </c>
      <c r="P121" s="33" t="e">
        <f>SUM(P122:P126)/COUNT(P122:P126)*I121</f>
        <v>#DIV/0!</v>
      </c>
      <c r="Q121" s="52" t="e">
        <f>+P121/I121</f>
        <v>#DIV/0!</v>
      </c>
    </row>
    <row r="122" spans="1:17" s="1" customFormat="1" ht="30" hidden="1" x14ac:dyDescent="0.25">
      <c r="A122" s="12"/>
      <c r="B122" s="12"/>
      <c r="C122" s="13"/>
      <c r="D122" s="14" t="s">
        <v>5</v>
      </c>
      <c r="E122" s="15" t="s">
        <v>119</v>
      </c>
      <c r="F122" s="28"/>
      <c r="G122" s="96"/>
      <c r="H122" s="92" t="s">
        <v>212</v>
      </c>
      <c r="I122" s="45"/>
      <c r="J122" s="15" t="s">
        <v>307</v>
      </c>
      <c r="K122" s="43" t="s">
        <v>219</v>
      </c>
      <c r="L122" s="55"/>
      <c r="M122" s="43" t="b">
        <f>IF(I122="Y/T",IF(L122="Ya",1,IF(L122="Tidak",0,"Error")),IF(I122="A/B/C",IF(L122="A",1,IF(L122="B",0.5,IF(L122="C",0,"Error"))),IF(I122="A/B/C/D",IF(L122="A",1,IF(L122="B",0.67,IF(L122="C",0.33,IF(L122="D",0,"Error")))),IF(I122="A/B/C/D/E",IF(L122="A",1,IF(L122="B",0.75,IF(L122="C",0.5,IF(L122="D",0.25,IF(L122="E",0,"Error")))))))))</f>
        <v>0</v>
      </c>
      <c r="N122" s="106" t="s">
        <v>391</v>
      </c>
      <c r="O122" s="106" t="s">
        <v>391</v>
      </c>
      <c r="P122" s="43" t="e">
        <f>AVERAGE(M122,O122)</f>
        <v>#DIV/0!</v>
      </c>
      <c r="Q122" s="44"/>
    </row>
    <row r="123" spans="1:17" s="1" customFormat="1" ht="45" hidden="1" x14ac:dyDescent="0.25">
      <c r="A123" s="12"/>
      <c r="B123" s="12"/>
      <c r="C123" s="13"/>
      <c r="D123" s="14" t="s">
        <v>7</v>
      </c>
      <c r="E123" s="15" t="s">
        <v>120</v>
      </c>
      <c r="F123" s="28"/>
      <c r="G123" s="91" t="s">
        <v>211</v>
      </c>
      <c r="H123" s="57"/>
      <c r="I123" s="45"/>
      <c r="J123" s="24" t="s">
        <v>308</v>
      </c>
      <c r="K123" s="43" t="s">
        <v>216</v>
      </c>
      <c r="L123" s="55"/>
      <c r="M123" s="43" t="b">
        <f>IF(I123="Y/T",IF(L123="Ya",1,IF(L123="Tidak",0,"Error")),IF(I123="A/B/C",IF(L123="A",1,IF(L123="B",0.5,IF(L123="C",0,"Error"))),IF(I123="A/B/C/D",IF(L123="A",1,IF(L123="B",0.67,IF(L123="C",0.33,IF(L123="D",0,"Error")))),IF(I123="A/B/C/D/E",IF(L123="A",1,IF(L123="B",0.75,IF(L123="C",0.5,IF(L123="D",0.25,IF(L123="E",0,"Error")))))))))</f>
        <v>0</v>
      </c>
      <c r="N123" s="55"/>
      <c r="O123" s="43" t="b">
        <f>IF(J123="Y/T",IF(M123="Ya",1,IF(M123="Tidak",0,"Error")),IF(J123="A/B/C",IF(M123="A",1,IF(M123="B",0.5,IF(M123="C",0,"Error"))),IF(J123="A/B/C/D",IF(M123="A",1,IF(M123="B",0.67,IF(M123="C",0.33,IF(M123="D",0,"Error")))),IF(J123="A/B/C/D/E",IF(M123="A",1,IF(M123="B",0.75,IF(M123="C",0.5,IF(M123="D",0.25,IF(M123="E",0,"Error")))))))))</f>
        <v>0</v>
      </c>
      <c r="P123" s="43" t="e">
        <f>AVERAGE(M123,O123)</f>
        <v>#DIV/0!</v>
      </c>
      <c r="Q123" s="44"/>
    </row>
    <row r="124" spans="1:17" s="1" customFormat="1" ht="30" hidden="1" x14ac:dyDescent="0.25">
      <c r="A124" s="12"/>
      <c r="B124" s="12"/>
      <c r="C124" s="13"/>
      <c r="D124" s="14" t="s">
        <v>9</v>
      </c>
      <c r="E124" s="15" t="s">
        <v>121</v>
      </c>
      <c r="F124" s="28"/>
      <c r="G124" s="91" t="s">
        <v>211</v>
      </c>
      <c r="H124" s="57"/>
      <c r="I124" s="45"/>
      <c r="J124" s="24" t="s">
        <v>309</v>
      </c>
      <c r="K124" s="43" t="s">
        <v>219</v>
      </c>
      <c r="L124" s="55"/>
      <c r="M124" s="43" t="b">
        <f>IF(I124="Y/T",IF(L124="Ya",1,IF(L124="Tidak",0,"Error")),IF(I124="A/B/C",IF(L124="A",1,IF(L124="B",0.5,IF(L124="C",0,"Error"))),IF(I124="A/B/C/D",IF(L124="A",1,IF(L124="B",0.67,IF(L124="C",0.33,IF(L124="D",0,"Error")))),IF(I124="A/B/C/D/E",IF(L124="A",1,IF(L124="B",0.75,IF(L124="C",0.5,IF(L124="D",0.25,IF(L124="E",0,"Error")))))))))</f>
        <v>0</v>
      </c>
      <c r="N124" s="55"/>
      <c r="O124" s="43" t="b">
        <f>IF(J124="Y/T",IF(M124="Ya",1,IF(M124="Tidak",0,"Error")),IF(J124="A/B/C",IF(M124="A",1,IF(M124="B",0.5,IF(M124="C",0,"Error"))),IF(J124="A/B/C/D",IF(M124="A",1,IF(M124="B",0.67,IF(M124="C",0.33,IF(M124="D",0,"Error")))),IF(J124="A/B/C/D/E",IF(M124="A",1,IF(M124="B",0.75,IF(M124="C",0.5,IF(M124="D",0.25,IF(M124="E",0,"Error")))))))))</f>
        <v>0</v>
      </c>
      <c r="P124" s="43" t="e">
        <f>AVERAGE(M124,O124)</f>
        <v>#DIV/0!</v>
      </c>
      <c r="Q124" s="44"/>
    </row>
    <row r="125" spans="1:17" s="1" customFormat="1" ht="30" hidden="1" x14ac:dyDescent="0.25">
      <c r="A125" s="12"/>
      <c r="B125" s="12"/>
      <c r="C125" s="13"/>
      <c r="D125" s="14" t="s">
        <v>15</v>
      </c>
      <c r="E125" s="15" t="s">
        <v>122</v>
      </c>
      <c r="F125" s="28"/>
      <c r="G125" s="91" t="s">
        <v>211</v>
      </c>
      <c r="H125" s="57"/>
      <c r="I125" s="45"/>
      <c r="J125" s="15" t="s">
        <v>310</v>
      </c>
      <c r="K125" s="43" t="s">
        <v>219</v>
      </c>
      <c r="L125" s="55"/>
      <c r="M125" s="43" t="b">
        <f>IF(I125="Y/T",IF(L122="Tidak",0,IF(L125="Ya",1,IF(L122="Tidak",0,IF(L125="Tidak",0,"Error")))))</f>
        <v>0</v>
      </c>
      <c r="N125" s="55"/>
      <c r="O125" s="43" t="b">
        <f>IF(J125="Y/T",IF(M122="Tidak",0,IF(M125="Ya",1,IF(M122="Tidak",0,IF(M125="Tidak",0,"Error")))))</f>
        <v>0</v>
      </c>
      <c r="P125" s="43" t="e">
        <f>AVERAGE(M125,O125)</f>
        <v>#DIV/0!</v>
      </c>
      <c r="Q125" s="44"/>
    </row>
    <row r="126" spans="1:17" s="1" customFormat="1" ht="28.5" hidden="1" x14ac:dyDescent="0.25">
      <c r="A126" s="12"/>
      <c r="B126" s="12"/>
      <c r="C126" s="13"/>
      <c r="D126" s="14" t="s">
        <v>17</v>
      </c>
      <c r="E126" s="15" t="s">
        <v>123</v>
      </c>
      <c r="F126" s="28"/>
      <c r="G126" s="91" t="s">
        <v>211</v>
      </c>
      <c r="H126" s="57"/>
      <c r="I126" s="45"/>
      <c r="J126" s="15" t="s">
        <v>311</v>
      </c>
      <c r="K126" s="43" t="s">
        <v>219</v>
      </c>
      <c r="L126" s="55"/>
      <c r="M126" s="43" t="b">
        <f>IF(I126="Y/T",IF(M125=0,0,IF(L126="Ya",1,IF(M125=0,0,IF(L126="Tidak",0,"Error")))))</f>
        <v>0</v>
      </c>
      <c r="N126" s="55"/>
      <c r="O126" s="43" t="b">
        <f>IF(J126="Y/T",IF(O125=0,0,IF(M126="Ya",1,IF(O125=0,0,IF(M126="Tidak",0,"Error")))))</f>
        <v>0</v>
      </c>
      <c r="P126" s="43" t="e">
        <f>AVERAGE(M126,O126)</f>
        <v>#DIV/0!</v>
      </c>
      <c r="Q126" s="44"/>
    </row>
    <row r="127" spans="1:17" s="1" customFormat="1" x14ac:dyDescent="0.25">
      <c r="A127" s="10"/>
      <c r="B127" s="10"/>
      <c r="C127" s="11">
        <v>2</v>
      </c>
      <c r="D127" s="356" t="s">
        <v>188</v>
      </c>
      <c r="E127" s="356"/>
      <c r="F127" s="52"/>
      <c r="G127" s="105"/>
      <c r="H127" s="105"/>
      <c r="I127" s="31">
        <v>1.5</v>
      </c>
      <c r="J127" s="32"/>
      <c r="K127" s="33"/>
      <c r="L127" s="63"/>
      <c r="M127" s="33" t="e">
        <f>SUM(M128:M133)/COUNT(M128:M133)*G127</f>
        <v>#DIV/0!</v>
      </c>
      <c r="N127" s="63"/>
      <c r="O127" s="33" t="e">
        <f>SUM(O128:O133)/COUNT(O128:O133)*H127</f>
        <v>#DIV/0!</v>
      </c>
      <c r="P127" s="33" t="e">
        <f>SUM(P128:P133)/COUNT(P128:P133)*I127</f>
        <v>#DIV/0!</v>
      </c>
      <c r="Q127" s="52" t="e">
        <f>+P127/I127</f>
        <v>#DIV/0!</v>
      </c>
    </row>
    <row r="128" spans="1:17" s="1" customFormat="1" ht="30" hidden="1" x14ac:dyDescent="0.25">
      <c r="A128" s="12"/>
      <c r="B128" s="12"/>
      <c r="C128" s="13"/>
      <c r="D128" s="14" t="s">
        <v>5</v>
      </c>
      <c r="E128" s="15" t="s">
        <v>124</v>
      </c>
      <c r="F128" s="28"/>
      <c r="G128" s="96"/>
      <c r="H128" s="92" t="s">
        <v>212</v>
      </c>
      <c r="I128" s="45"/>
      <c r="J128" s="15" t="s">
        <v>312</v>
      </c>
      <c r="K128" s="43" t="s">
        <v>219</v>
      </c>
      <c r="L128" s="55"/>
      <c r="M128" s="43" t="b">
        <f t="shared" ref="M128:M133" si="12">IF(I128="Y/T",IF(L128="Ya",1,IF(L128="Tidak",0,"Error")),IF(I128="A/B/C",IF(L128="A",1,IF(L128="B",0.5,IF(L128="C",0,"Error"))),IF(I128="A/B/C/D",IF(L128="A",1,IF(L128="B",0.67,IF(L128="C",0.33,IF(L128="D",0,"Error")))),IF(I128="A/B/C/D/E",IF(L128="A",1,IF(L128="B",0.75,IF(L128="C",0.5,IF(L128="D",0.25,IF(L128="E",0,"Error")))))))))</f>
        <v>0</v>
      </c>
      <c r="N128" s="106" t="s">
        <v>391</v>
      </c>
      <c r="O128" s="106" t="s">
        <v>391</v>
      </c>
      <c r="P128" s="43" t="e">
        <f t="shared" ref="P128:P133" si="13">AVERAGE(M128,O128)</f>
        <v>#DIV/0!</v>
      </c>
      <c r="Q128" s="44"/>
    </row>
    <row r="129" spans="1:17" s="1" customFormat="1" ht="90" hidden="1" x14ac:dyDescent="0.25">
      <c r="A129" s="12"/>
      <c r="B129" s="12"/>
      <c r="C129" s="13"/>
      <c r="D129" s="14" t="s">
        <v>7</v>
      </c>
      <c r="E129" s="15" t="s">
        <v>125</v>
      </c>
      <c r="F129" s="28"/>
      <c r="G129" s="91" t="s">
        <v>211</v>
      </c>
      <c r="H129" s="57"/>
      <c r="I129" s="45"/>
      <c r="J129" s="15" t="s">
        <v>313</v>
      </c>
      <c r="K129" s="43" t="s">
        <v>216</v>
      </c>
      <c r="L129" s="55"/>
      <c r="M129" s="43" t="b">
        <f t="shared" si="12"/>
        <v>0</v>
      </c>
      <c r="N129" s="55"/>
      <c r="O129" s="43" t="b">
        <f>IF(J129="Y/T",IF(M129="Ya",1,IF(M129="Tidak",0,"Error")),IF(J129="A/B/C",IF(M129="A",1,IF(M129="B",0.5,IF(M129="C",0,"Error"))),IF(J129="A/B/C/D",IF(M129="A",1,IF(M129="B",0.67,IF(M129="C",0.33,IF(M129="D",0,"Error")))),IF(J129="A/B/C/D/E",IF(M129="A",1,IF(M129="B",0.75,IF(M129="C",0.5,IF(M129="D",0.25,IF(M129="E",0,"Error")))))))))</f>
        <v>0</v>
      </c>
      <c r="P129" s="43" t="e">
        <f t="shared" si="13"/>
        <v>#DIV/0!</v>
      </c>
      <c r="Q129" s="44"/>
    </row>
    <row r="130" spans="1:17" s="1" customFormat="1" ht="120" hidden="1" x14ac:dyDescent="0.25">
      <c r="A130" s="12"/>
      <c r="B130" s="12"/>
      <c r="C130" s="13"/>
      <c r="D130" s="14" t="s">
        <v>9</v>
      </c>
      <c r="E130" s="15" t="s">
        <v>126</v>
      </c>
      <c r="F130" s="28"/>
      <c r="G130" s="91" t="s">
        <v>211</v>
      </c>
      <c r="H130" s="57"/>
      <c r="I130" s="79"/>
      <c r="J130" s="24" t="s">
        <v>314</v>
      </c>
      <c r="K130" s="56" t="s">
        <v>218</v>
      </c>
      <c r="L130" s="55"/>
      <c r="M130" s="56" t="b">
        <f t="shared" si="12"/>
        <v>0</v>
      </c>
      <c r="N130" s="55"/>
      <c r="O130" s="56" t="b">
        <f>IF(J130="Y/T",IF(M130="Ya",1,IF(M130="Tidak",0,"Error")),IF(J130="A/B/C",IF(M130="A",1,IF(M130="B",0.5,IF(M130="C",0,"Error"))),IF(J130="A/B/C/D",IF(M130="A",1,IF(M130="B",0.67,IF(M130="C",0.33,IF(M130="D",0,"Error")))),IF(J130="A/B/C/D/E",IF(M130="A",1,IF(M130="B",0.75,IF(M130="C",0.5,IF(M130="D",0.25,IF(M130="E",0,"Error")))))))))</f>
        <v>0</v>
      </c>
      <c r="P130" s="43" t="e">
        <f t="shared" si="13"/>
        <v>#DIV/0!</v>
      </c>
      <c r="Q130" s="57"/>
    </row>
    <row r="131" spans="1:17" s="1" customFormat="1" ht="180" hidden="1" x14ac:dyDescent="0.25">
      <c r="A131" s="12"/>
      <c r="B131" s="12"/>
      <c r="C131" s="13"/>
      <c r="D131" s="14" t="s">
        <v>15</v>
      </c>
      <c r="E131" s="15" t="s">
        <v>127</v>
      </c>
      <c r="F131" s="28"/>
      <c r="G131" s="91" t="s">
        <v>211</v>
      </c>
      <c r="H131" s="57"/>
      <c r="I131" s="45"/>
      <c r="J131" s="24" t="s">
        <v>315</v>
      </c>
      <c r="K131" s="43" t="s">
        <v>218</v>
      </c>
      <c r="L131" s="55"/>
      <c r="M131" s="43" t="b">
        <f t="shared" si="12"/>
        <v>0</v>
      </c>
      <c r="N131" s="55"/>
      <c r="O131" s="43" t="b">
        <f>IF(J131="Y/T",IF(M131="Ya",1,IF(M131="Tidak",0,"Error")),IF(J131="A/B/C",IF(M131="A",1,IF(M131="B",0.5,IF(M131="C",0,"Error"))),IF(J131="A/B/C/D",IF(M131="A",1,IF(M131="B",0.67,IF(M131="C",0.33,IF(M131="D",0,"Error")))),IF(J131="A/B/C/D/E",IF(M131="A",1,IF(M131="B",0.75,IF(M131="C",0.5,IF(M131="D",0.25,IF(M131="E",0,"Error")))))))))</f>
        <v>0</v>
      </c>
      <c r="P131" s="43" t="e">
        <f t="shared" si="13"/>
        <v>#DIV/0!</v>
      </c>
      <c r="Q131" s="44"/>
    </row>
    <row r="132" spans="1:17" s="1" customFormat="1" ht="135" hidden="1" x14ac:dyDescent="0.25">
      <c r="A132" s="12"/>
      <c r="B132" s="12"/>
      <c r="C132" s="13"/>
      <c r="D132" s="14" t="s">
        <v>17</v>
      </c>
      <c r="E132" s="15" t="s">
        <v>128</v>
      </c>
      <c r="F132" s="28"/>
      <c r="G132" s="91" t="s">
        <v>211</v>
      </c>
      <c r="H132" s="57"/>
      <c r="I132" s="45"/>
      <c r="J132" s="24" t="s">
        <v>316</v>
      </c>
      <c r="K132" s="43" t="s">
        <v>218</v>
      </c>
      <c r="L132" s="55"/>
      <c r="M132" s="43" t="b">
        <f t="shared" si="12"/>
        <v>0</v>
      </c>
      <c r="N132" s="55"/>
      <c r="O132" s="43" t="b">
        <f>IF(J132="Y/T",IF(M132="Ya",1,IF(M132="Tidak",0,"Error")),IF(J132="A/B/C",IF(M132="A",1,IF(M132="B",0.5,IF(M132="C",0,"Error"))),IF(J132="A/B/C/D",IF(M132="A",1,IF(M132="B",0.67,IF(M132="C",0.33,IF(M132="D",0,"Error")))),IF(J132="A/B/C/D/E",IF(M132="A",1,IF(M132="B",0.75,IF(M132="C",0.5,IF(M132="D",0.25,IF(M132="E",0,"Error")))))))))</f>
        <v>0</v>
      </c>
      <c r="P132" s="43" t="e">
        <f t="shared" si="13"/>
        <v>#DIV/0!</v>
      </c>
      <c r="Q132" s="44"/>
    </row>
    <row r="133" spans="1:17" s="1" customFormat="1" ht="90" hidden="1" x14ac:dyDescent="0.25">
      <c r="A133" s="12"/>
      <c r="B133" s="12"/>
      <c r="C133" s="13"/>
      <c r="D133" s="14" t="s">
        <v>24</v>
      </c>
      <c r="E133" s="15" t="s">
        <v>129</v>
      </c>
      <c r="F133" s="28"/>
      <c r="G133" s="91" t="s">
        <v>211</v>
      </c>
      <c r="H133" s="57"/>
      <c r="I133" s="45"/>
      <c r="J133" s="24" t="s">
        <v>317</v>
      </c>
      <c r="K133" s="43" t="s">
        <v>216</v>
      </c>
      <c r="L133" s="55"/>
      <c r="M133" s="43" t="b">
        <f t="shared" si="12"/>
        <v>0</v>
      </c>
      <c r="N133" s="55"/>
      <c r="O133" s="43" t="b">
        <f>IF(J133="Y/T",IF(M133="Ya",1,IF(M133="Tidak",0,"Error")),IF(J133="A/B/C",IF(M133="A",1,IF(M133="B",0.5,IF(M133="C",0,"Error"))),IF(J133="A/B/C/D",IF(M133="A",1,IF(M133="B",0.67,IF(M133="C",0.33,IF(M133="D",0,"Error")))),IF(J133="A/B/C/D/E",IF(M133="A",1,IF(M133="B",0.75,IF(M133="C",0.5,IF(M133="D",0.25,IF(M133="E",0,"Error")))))))))</f>
        <v>0</v>
      </c>
      <c r="P133" s="43" t="e">
        <f t="shared" si="13"/>
        <v>#DIV/0!</v>
      </c>
      <c r="Q133" s="44"/>
    </row>
    <row r="134" spans="1:17" s="1" customFormat="1" x14ac:dyDescent="0.25">
      <c r="A134" s="10"/>
      <c r="B134" s="10"/>
      <c r="C134" s="11">
        <v>3</v>
      </c>
      <c r="D134" s="356" t="s">
        <v>130</v>
      </c>
      <c r="E134" s="356"/>
      <c r="F134" s="52"/>
      <c r="G134" s="105"/>
      <c r="H134" s="105"/>
      <c r="I134" s="31">
        <v>2</v>
      </c>
      <c r="J134" s="32"/>
      <c r="K134" s="33"/>
      <c r="L134" s="63"/>
      <c r="M134" s="33" t="e">
        <f>SUM(M135:M139)/COUNT(M135:M139)*G134</f>
        <v>#DIV/0!</v>
      </c>
      <c r="N134" s="63"/>
      <c r="O134" s="33" t="e">
        <f>SUM(O135:O139)/COUNT(O135:O139)*H134</f>
        <v>#DIV/0!</v>
      </c>
      <c r="P134" s="33" t="e">
        <f>SUM(P135:P139)/COUNT(P135:P139)*I134</f>
        <v>#DIV/0!</v>
      </c>
      <c r="Q134" s="52" t="e">
        <f>+P134/I134</f>
        <v>#DIV/0!</v>
      </c>
    </row>
    <row r="135" spans="1:17" s="1" customFormat="1" ht="30" hidden="1" x14ac:dyDescent="0.25">
      <c r="A135" s="12"/>
      <c r="B135" s="12"/>
      <c r="C135" s="13"/>
      <c r="D135" s="14" t="s">
        <v>5</v>
      </c>
      <c r="E135" s="15" t="s">
        <v>131</v>
      </c>
      <c r="F135" s="28"/>
      <c r="G135" s="96"/>
      <c r="H135" s="92" t="s">
        <v>212</v>
      </c>
      <c r="I135" s="45"/>
      <c r="J135" s="15" t="s">
        <v>318</v>
      </c>
      <c r="K135" s="43" t="s">
        <v>219</v>
      </c>
      <c r="L135" s="55"/>
      <c r="M135" s="43" t="b">
        <f>IF(I135="Y/T",IF(L135="Ya",1,IF(L135="Tidak",0,"Error")),IF(I135="A/B/C",IF(L135="A",1,IF(L135="B",0.5,IF(L135="C",0,"Error"))),IF(I135="A/B/C/D",IF(L135="A",1,IF(L135="B",0.67,IF(L135="C",0.33,IF(L135="D",0,"Error")))),IF(I135="A/B/C/D/E",IF(L135="A",1,IF(L135="B",0.75,IF(L135="C",0.5,IF(L135="D",0.25,IF(L135="E",0,"Error")))))))))</f>
        <v>0</v>
      </c>
      <c r="N135" s="106" t="s">
        <v>391</v>
      </c>
      <c r="O135" s="106" t="s">
        <v>391</v>
      </c>
      <c r="P135" s="43" t="e">
        <f>AVERAGE(M135,O135)</f>
        <v>#DIV/0!</v>
      </c>
      <c r="Q135" s="44"/>
    </row>
    <row r="136" spans="1:17" s="1" customFormat="1" ht="165" hidden="1" x14ac:dyDescent="0.25">
      <c r="A136" s="12"/>
      <c r="B136" s="12"/>
      <c r="C136" s="13"/>
      <c r="D136" s="14" t="s">
        <v>7</v>
      </c>
      <c r="E136" s="15" t="s">
        <v>132</v>
      </c>
      <c r="F136" s="28"/>
      <c r="G136" s="91" t="s">
        <v>211</v>
      </c>
      <c r="H136" s="57"/>
      <c r="I136" s="45"/>
      <c r="J136" s="24" t="s">
        <v>319</v>
      </c>
      <c r="K136" s="43" t="s">
        <v>218</v>
      </c>
      <c r="L136" s="55"/>
      <c r="M136" s="43" t="b">
        <f>IF(I136="Y/T",IF(L136="Ya",1,IF(L136="Tidak",0,"Error")),IF(I136="A/B/C",IF(L136="A",1,IF(L136="B",0.5,IF(L136="C",0,"Error"))),IF(I136="A/B/C/D",IF(L136="A",1,IF(L136="B",0.67,IF(L136="C",0.33,IF(L136="D",0,"Error")))),IF(I136="A/B/C/D/E",IF(L136="A",1,IF(L136="B",0.75,IF(L136="C",0.5,IF(L136="D",0.25,IF(L136="E",0,"Error")))))))))</f>
        <v>0</v>
      </c>
      <c r="N136" s="55"/>
      <c r="O136" s="43" t="b">
        <f>IF(J136="Y/T",IF(M136="Ya",1,IF(M136="Tidak",0,"Error")),IF(J136="A/B/C",IF(M136="A",1,IF(M136="B",0.5,IF(M136="C",0,"Error"))),IF(J136="A/B/C/D",IF(M136="A",1,IF(M136="B",0.67,IF(M136="C",0.33,IF(M136="D",0,"Error")))),IF(J136="A/B/C/D/E",IF(M136="A",1,IF(M136="B",0.75,IF(M136="C",0.5,IF(M136="D",0.25,IF(M136="E",0,"Error")))))))))</f>
        <v>0</v>
      </c>
      <c r="P136" s="43" t="e">
        <f>AVERAGE(M136,O136)</f>
        <v>#DIV/0!</v>
      </c>
      <c r="Q136" s="44"/>
    </row>
    <row r="137" spans="1:17" s="1" customFormat="1" ht="120" hidden="1" x14ac:dyDescent="0.25">
      <c r="A137" s="12"/>
      <c r="B137" s="12"/>
      <c r="C137" s="13"/>
      <c r="D137" s="14" t="s">
        <v>9</v>
      </c>
      <c r="E137" s="15" t="s">
        <v>133</v>
      </c>
      <c r="F137" s="28"/>
      <c r="G137" s="91" t="s">
        <v>211</v>
      </c>
      <c r="H137" s="57"/>
      <c r="I137" s="45"/>
      <c r="J137" s="24" t="s">
        <v>320</v>
      </c>
      <c r="K137" s="43" t="s">
        <v>218</v>
      </c>
      <c r="L137" s="55"/>
      <c r="M137" s="43" t="b">
        <f>IF(I137="A/B/C/D",IF(L136="D",0,IF(L137="A",1,IF(L136="D",0,IF(L137="B",0.67,IF(L136="D",0,IF(L137="C",0.33,IF(L136="D",0,IF(L137="D",0,"Error")))))))))</f>
        <v>0</v>
      </c>
      <c r="N137" s="55"/>
      <c r="O137" s="43" t="b">
        <f>IF(J137="A/B/C/D",IF(M136="D",0,IF(M137="A",1,IF(M136="D",0,IF(M137="B",0.67,IF(M136="D",0,IF(M137="C",0.33,IF(M136="D",0,IF(M137="D",0,"Error")))))))))</f>
        <v>0</v>
      </c>
      <c r="P137" s="43" t="e">
        <f>AVERAGE(M137,O137)</f>
        <v>#DIV/0!</v>
      </c>
      <c r="Q137" s="44"/>
    </row>
    <row r="138" spans="1:17" s="1" customFormat="1" ht="90" hidden="1" x14ac:dyDescent="0.25">
      <c r="A138" s="12"/>
      <c r="B138" s="12"/>
      <c r="C138" s="13"/>
      <c r="D138" s="14" t="s">
        <v>15</v>
      </c>
      <c r="E138" s="15" t="s">
        <v>134</v>
      </c>
      <c r="F138" s="28"/>
      <c r="G138" s="91" t="s">
        <v>211</v>
      </c>
      <c r="H138" s="57"/>
      <c r="I138" s="45"/>
      <c r="J138" s="24" t="s">
        <v>321</v>
      </c>
      <c r="K138" s="43" t="s">
        <v>216</v>
      </c>
      <c r="L138" s="55"/>
      <c r="M138" s="43" t="b">
        <f>IF(I138="A/B/C",IF(M137=0,0,IF(L138="A",1,IF(M137=0,0,IF(L138="B",0.5,IF(M137=0,0,IF(L138="C",0,"Error")))))))</f>
        <v>0</v>
      </c>
      <c r="N138" s="55"/>
      <c r="O138" s="43" t="b">
        <f>IF(J138="A/B/C",IF(O137=0,0,IF(M138="A",1,IF(O137=0,0,IF(M138="B",0.5,IF(O137=0,0,IF(M138="C",0,"Error")))))))</f>
        <v>0</v>
      </c>
      <c r="P138" s="43" t="e">
        <f>AVERAGE(M138,O138)</f>
        <v>#DIV/0!</v>
      </c>
      <c r="Q138" s="44"/>
    </row>
    <row r="139" spans="1:17" s="1" customFormat="1" ht="30" hidden="1" x14ac:dyDescent="0.25">
      <c r="A139" s="12"/>
      <c r="B139" s="12"/>
      <c r="C139" s="13"/>
      <c r="D139" s="14" t="s">
        <v>17</v>
      </c>
      <c r="E139" s="15" t="s">
        <v>135</v>
      </c>
      <c r="F139" s="28"/>
      <c r="G139" s="91" t="s">
        <v>211</v>
      </c>
      <c r="H139" s="57"/>
      <c r="I139" s="45"/>
      <c r="J139" s="15" t="s">
        <v>322</v>
      </c>
      <c r="K139" s="43" t="s">
        <v>219</v>
      </c>
      <c r="L139" s="55"/>
      <c r="M139" s="43" t="b">
        <f>IF(I139="Y/T",IF(M138=0,0,IF(L139="Ya",1,IF(M138=0,0,IF(L139="Tidak",0,"Error")))))</f>
        <v>0</v>
      </c>
      <c r="N139" s="55"/>
      <c r="O139" s="43" t="b">
        <f>IF(J139="Y/T",IF(O138=0,0,IF(M139="Ya",1,IF(O138=0,0,IF(M139="Tidak",0,"Error")))))</f>
        <v>0</v>
      </c>
      <c r="P139" s="43" t="e">
        <f>AVERAGE(M139,O139)</f>
        <v>#DIV/0!</v>
      </c>
      <c r="Q139" s="44"/>
    </row>
    <row r="140" spans="1:17" s="1" customFormat="1" x14ac:dyDescent="0.25">
      <c r="A140" s="10"/>
      <c r="B140" s="10"/>
      <c r="C140" s="11">
        <v>4</v>
      </c>
      <c r="D140" s="356" t="s">
        <v>208</v>
      </c>
      <c r="E140" s="356"/>
      <c r="F140" s="52"/>
      <c r="G140" s="105"/>
      <c r="H140" s="105"/>
      <c r="I140" s="31">
        <v>1.5</v>
      </c>
      <c r="J140" s="32"/>
      <c r="K140" s="33"/>
      <c r="L140" s="63"/>
      <c r="M140" s="33" t="e">
        <f>SUM(M141:M145)/COUNT(M141:M145)*G140</f>
        <v>#DIV/0!</v>
      </c>
      <c r="N140" s="63"/>
      <c r="O140" s="33" t="e">
        <f>SUM(O141:O145)/COUNT(O141:O145)*H140</f>
        <v>#DIV/0!</v>
      </c>
      <c r="P140" s="33" t="e">
        <f>SUM(P141:P145)/COUNT(P141:P145)*I140</f>
        <v>#DIV/0!</v>
      </c>
      <c r="Q140" s="52" t="e">
        <f>+P140/I140</f>
        <v>#DIV/0!</v>
      </c>
    </row>
    <row r="141" spans="1:17" s="1" customFormat="1" ht="30" hidden="1" x14ac:dyDescent="0.25">
      <c r="A141" s="12"/>
      <c r="B141" s="12"/>
      <c r="C141" s="13"/>
      <c r="D141" s="14" t="s">
        <v>5</v>
      </c>
      <c r="E141" s="15" t="s">
        <v>136</v>
      </c>
      <c r="F141" s="28"/>
      <c r="G141" s="96"/>
      <c r="H141" s="92" t="s">
        <v>212</v>
      </c>
      <c r="I141" s="45"/>
      <c r="J141" s="15" t="s">
        <v>323</v>
      </c>
      <c r="K141" s="43" t="s">
        <v>219</v>
      </c>
      <c r="L141" s="55"/>
      <c r="M141" s="43" t="b">
        <f>IF(I141="Y/T",IF(L141="Ya",1,IF(L141="Tidak",0,"Error")),IF(I141="A/B/C",IF(L141="A",1,IF(L141="B",0.5,IF(L141="C",0,"Error"))),IF(I141="A/B/C/D",IF(L141="A",1,IF(L141="B",0.67,IF(L141="C",0.33,IF(L141="D",0,"Error")))),IF(I141="A/B/C/D/E",IF(L141="A",1,IF(L141="B",0.75,IF(L141="C",0.5,IF(L141="D",0.25,IF(L141="E",0,"Error")))))))))</f>
        <v>0</v>
      </c>
      <c r="N141" s="106" t="s">
        <v>391</v>
      </c>
      <c r="O141" s="106" t="s">
        <v>391</v>
      </c>
      <c r="P141" s="43" t="e">
        <f>AVERAGE(M141,O141)</f>
        <v>#DIV/0!</v>
      </c>
      <c r="Q141" s="44"/>
    </row>
    <row r="142" spans="1:17" s="1" customFormat="1" ht="120" hidden="1" x14ac:dyDescent="0.25">
      <c r="A142" s="12"/>
      <c r="B142" s="12"/>
      <c r="C142" s="13"/>
      <c r="D142" s="14" t="s">
        <v>7</v>
      </c>
      <c r="E142" s="15" t="s">
        <v>137</v>
      </c>
      <c r="F142" s="28"/>
      <c r="G142" s="91" t="s">
        <v>211</v>
      </c>
      <c r="H142" s="57"/>
      <c r="I142" s="45"/>
      <c r="J142" s="24" t="s">
        <v>324</v>
      </c>
      <c r="K142" s="43" t="s">
        <v>218</v>
      </c>
      <c r="L142" s="55"/>
      <c r="M142" s="43" t="b">
        <f>IF(I142="A/B/C/D",IF(L141="Tidak",0,IF(L142="A",1,IF(L142="Tidak",0,IF(L142="B",0.67,IF(L141="Tidak",0,IF(L142="C",0.33,IF(L141="Tidak",0,IF(L142="D",0,"Error")))))))))</f>
        <v>0</v>
      </c>
      <c r="N142" s="55"/>
      <c r="O142" s="43" t="b">
        <f>IF(J142="A/B/C/D",IF(M141="Tidak",0,IF(M142="A",1,IF(M142="Tidak",0,IF(M142="B",0.67,IF(M141="Tidak",0,IF(M142="C",0.33,IF(M141="Tidak",0,IF(M142="D",0,"Error")))))))))</f>
        <v>0</v>
      </c>
      <c r="P142" s="43" t="e">
        <f>AVERAGE(M142,O142)</f>
        <v>#DIV/0!</v>
      </c>
      <c r="Q142" s="44"/>
    </row>
    <row r="143" spans="1:17" s="1" customFormat="1" ht="30" hidden="1" x14ac:dyDescent="0.25">
      <c r="A143" s="12"/>
      <c r="B143" s="12"/>
      <c r="C143" s="13"/>
      <c r="D143" s="14" t="s">
        <v>9</v>
      </c>
      <c r="E143" s="27" t="s">
        <v>138</v>
      </c>
      <c r="F143" s="28"/>
      <c r="G143" s="91" t="s">
        <v>211</v>
      </c>
      <c r="H143" s="57"/>
      <c r="I143" s="45"/>
      <c r="J143" s="24" t="s">
        <v>325</v>
      </c>
      <c r="K143" s="43" t="s">
        <v>219</v>
      </c>
      <c r="L143" s="55"/>
      <c r="M143" s="43" t="b">
        <f>IF(I143="Y/T",IF(M142=0,0,IF(L143="Ya",1,IF(M142=0,0,IF(L143="Tidak",0,"Error")))))</f>
        <v>0</v>
      </c>
      <c r="N143" s="55"/>
      <c r="O143" s="43" t="b">
        <f>IF(J143="Y/T",IF(O142=0,0,IF(M143="Ya",1,IF(O142=0,0,IF(M143="Tidak",0,"Error")))))</f>
        <v>0</v>
      </c>
      <c r="P143" s="43" t="e">
        <f>AVERAGE(M143,O143)</f>
        <v>#DIV/0!</v>
      </c>
      <c r="Q143" s="44"/>
    </row>
    <row r="144" spans="1:17" s="1" customFormat="1" ht="90" hidden="1" x14ac:dyDescent="0.25">
      <c r="A144" s="12"/>
      <c r="B144" s="12"/>
      <c r="C144" s="13"/>
      <c r="D144" s="14" t="s">
        <v>15</v>
      </c>
      <c r="E144" s="15" t="s">
        <v>139</v>
      </c>
      <c r="F144" s="28"/>
      <c r="G144" s="91" t="s">
        <v>211</v>
      </c>
      <c r="H144" s="57"/>
      <c r="I144" s="45"/>
      <c r="J144" s="24" t="s">
        <v>326</v>
      </c>
      <c r="K144" s="43" t="s">
        <v>216</v>
      </c>
      <c r="L144" s="55"/>
      <c r="M144" s="43" t="b">
        <f>IF(I144="A/B/C",IF(M143=0,0,IF(L144="A",1,IF(M143=0,0,IF(L144="B",0.5,IF(M143=0,0,IF(L144="C",0,"Error")))))))</f>
        <v>0</v>
      </c>
      <c r="N144" s="55"/>
      <c r="O144" s="43" t="b">
        <f>IF(J144="A/B/C",IF(O143=0,0,IF(M144="A",1,IF(O143=0,0,IF(M144="B",0.5,IF(O143=0,0,IF(M144="C",0,"Error")))))))</f>
        <v>0</v>
      </c>
      <c r="P144" s="43" t="e">
        <f>AVERAGE(M144,O144)</f>
        <v>#DIV/0!</v>
      </c>
      <c r="Q144" s="44"/>
    </row>
    <row r="145" spans="1:17" s="1" customFormat="1" ht="120" hidden="1" x14ac:dyDescent="0.25">
      <c r="A145" s="12"/>
      <c r="B145" s="12"/>
      <c r="C145" s="13"/>
      <c r="D145" s="14" t="s">
        <v>17</v>
      </c>
      <c r="E145" s="15" t="s">
        <v>140</v>
      </c>
      <c r="F145" s="28"/>
      <c r="G145" s="91" t="s">
        <v>211</v>
      </c>
      <c r="H145" s="57"/>
      <c r="I145" s="45"/>
      <c r="J145" s="15" t="s">
        <v>327</v>
      </c>
      <c r="K145" s="43" t="s">
        <v>218</v>
      </c>
      <c r="L145" s="55"/>
      <c r="M145" s="43" t="b">
        <f>IF(I145="A/B/C/D",IF(M144=0,0,IF(L145="A",1,IF(M144=0,0,IF(L145="B",0.67,IF(M144=0,0,IF(L145="C",0.33,IF(M144=0,0,IF(L145="D",0,"Error")))))))))</f>
        <v>0</v>
      </c>
      <c r="N145" s="55"/>
      <c r="O145" s="43" t="b">
        <f>IF(J145="A/B/C/D",IF(O144=0,0,IF(M145="A",1,IF(O144=0,0,IF(M145="B",0.67,IF(O144=0,0,IF(M145="C",0.33,IF(O144=0,0,IF(M145="D",0,"Error")))))))))</f>
        <v>0</v>
      </c>
      <c r="P145" s="43" t="e">
        <f>AVERAGE(M145,O145)</f>
        <v>#DIV/0!</v>
      </c>
      <c r="Q145" s="44"/>
    </row>
    <row r="146" spans="1:17" s="1" customFormat="1" x14ac:dyDescent="0.25">
      <c r="A146" s="10"/>
      <c r="B146" s="10"/>
      <c r="C146" s="11">
        <v>5</v>
      </c>
      <c r="D146" s="356" t="s">
        <v>189</v>
      </c>
      <c r="E146" s="356"/>
      <c r="F146" s="52"/>
      <c r="G146" s="105"/>
      <c r="H146" s="105"/>
      <c r="I146" s="31">
        <v>1.5</v>
      </c>
      <c r="J146" s="32"/>
      <c r="K146" s="33"/>
      <c r="L146" s="63"/>
      <c r="M146" s="33" t="e">
        <f>SUM(M147:M151)/COUNT(M147:M151)*G146</f>
        <v>#DIV/0!</v>
      </c>
      <c r="N146" s="63"/>
      <c r="O146" s="33" t="e">
        <f>SUM(O147:O151)/COUNT(O147:O151)*H146</f>
        <v>#DIV/0!</v>
      </c>
      <c r="P146" s="33" t="e">
        <f>SUM(P147:P151)/COUNT(P147:P151)*I146</f>
        <v>#DIV/0!</v>
      </c>
      <c r="Q146" s="52" t="e">
        <f>+P146/I146</f>
        <v>#DIV/0!</v>
      </c>
    </row>
    <row r="147" spans="1:17" s="1" customFormat="1" ht="30" hidden="1" x14ac:dyDescent="0.25">
      <c r="A147" s="12"/>
      <c r="B147" s="12"/>
      <c r="C147" s="13"/>
      <c r="D147" s="14" t="s">
        <v>5</v>
      </c>
      <c r="E147" s="15" t="s">
        <v>141</v>
      </c>
      <c r="F147" s="28"/>
      <c r="G147" s="96"/>
      <c r="H147" s="92" t="s">
        <v>212</v>
      </c>
      <c r="I147" s="45"/>
      <c r="J147" s="15" t="s">
        <v>328</v>
      </c>
      <c r="K147" s="43" t="s">
        <v>219</v>
      </c>
      <c r="L147" s="55"/>
      <c r="M147" s="43" t="b">
        <f>IF(I147="Y/T",IF(L147="Ya",1,IF(L147="Tidak",0,"Error")),IF(I147="A/B/C",IF(L147="A",1,IF(L147="B",0.5,IF(L147="C",0,"Error"))),IF(I147="A/B/C/D",IF(L147="A",1,IF(L147="B",0.67,IF(L147="C",0.33,IF(L147="D",0,"Error")))),IF(I147="A/B/C/D/E",IF(L147="A",1,IF(L147="B",0.75,IF(L147="C",0.5,IF(L147="D",0.25,IF(L147="E",0,"Error")))))))))</f>
        <v>0</v>
      </c>
      <c r="N147" s="106" t="s">
        <v>391</v>
      </c>
      <c r="O147" s="106" t="s">
        <v>391</v>
      </c>
      <c r="P147" s="43" t="e">
        <f>AVERAGE(M147,O147)</f>
        <v>#DIV/0!</v>
      </c>
      <c r="Q147" s="44"/>
    </row>
    <row r="148" spans="1:17" s="1" customFormat="1" ht="120" hidden="1" x14ac:dyDescent="0.25">
      <c r="A148" s="12"/>
      <c r="B148" s="12"/>
      <c r="C148" s="13"/>
      <c r="D148" s="14" t="s">
        <v>7</v>
      </c>
      <c r="E148" s="15" t="s">
        <v>142</v>
      </c>
      <c r="F148" s="28"/>
      <c r="G148" s="91" t="s">
        <v>211</v>
      </c>
      <c r="H148" s="57"/>
      <c r="I148" s="45"/>
      <c r="J148" s="24" t="s">
        <v>329</v>
      </c>
      <c r="K148" s="43" t="s">
        <v>218</v>
      </c>
      <c r="L148" s="55"/>
      <c r="M148" s="43" t="b">
        <f>IF(I148="A/B/C/D",IF(L147="Tidak",0,IF(L148="A",1,IF(L147="Tidak",0,IF(L148="B",0.67,IF(L147="Tidak",0,IF(L148="C",0.33,IF(L147="Tidak",0,IF(L148="D",0,"Error")))))))))</f>
        <v>0</v>
      </c>
      <c r="N148" s="55"/>
      <c r="O148" s="43" t="b">
        <f>IF(J148="A/B/C/D",IF(M147="Tidak",0,IF(M148="A",1,IF(M147="Tidak",0,IF(M148="B",0.67,IF(M147="Tidak",0,IF(M148="C",0.33,IF(M147="Tidak",0,IF(M148="D",0,"Error")))))))))</f>
        <v>0</v>
      </c>
      <c r="P148" s="43" t="e">
        <f>AVERAGE(M148,O148)</f>
        <v>#DIV/0!</v>
      </c>
      <c r="Q148" s="44"/>
    </row>
    <row r="149" spans="1:17" s="1" customFormat="1" ht="30" hidden="1" x14ac:dyDescent="0.25">
      <c r="A149" s="12"/>
      <c r="B149" s="12"/>
      <c r="C149" s="13"/>
      <c r="D149" s="14" t="s">
        <v>9</v>
      </c>
      <c r="E149" s="15" t="s">
        <v>143</v>
      </c>
      <c r="F149" s="28"/>
      <c r="G149" s="91" t="s">
        <v>211</v>
      </c>
      <c r="H149" s="57"/>
      <c r="I149" s="45"/>
      <c r="J149" s="24" t="s">
        <v>330</v>
      </c>
      <c r="K149" s="43" t="s">
        <v>219</v>
      </c>
      <c r="L149" s="55"/>
      <c r="M149" s="43" t="b">
        <f>IF(I149="Y/T",IF(M148=0,0,IF(L149="Ya",1,IF(M148=0,0,IF(L149="Tidak",0,"Error")))))</f>
        <v>0</v>
      </c>
      <c r="N149" s="55"/>
      <c r="O149" s="43" t="b">
        <f>IF(J149="Y/T",IF(O148=0,0,IF(M149="Ya",1,IF(O148=0,0,IF(M149="Tidak",0,"Error")))))</f>
        <v>0</v>
      </c>
      <c r="P149" s="43" t="e">
        <f>AVERAGE(M149,O149)</f>
        <v>#DIV/0!</v>
      </c>
      <c r="Q149" s="44"/>
    </row>
    <row r="150" spans="1:17" s="1" customFormat="1" ht="90" hidden="1" x14ac:dyDescent="0.25">
      <c r="A150" s="12"/>
      <c r="B150" s="12"/>
      <c r="C150" s="13"/>
      <c r="D150" s="14" t="s">
        <v>15</v>
      </c>
      <c r="E150" s="15" t="s">
        <v>144</v>
      </c>
      <c r="F150" s="28"/>
      <c r="G150" s="91" t="s">
        <v>211</v>
      </c>
      <c r="H150" s="57"/>
      <c r="I150" s="45"/>
      <c r="J150" s="24" t="s">
        <v>331</v>
      </c>
      <c r="K150" s="43" t="s">
        <v>216</v>
      </c>
      <c r="L150" s="55"/>
      <c r="M150" s="43" t="b">
        <f>IF(I150="A/B/C",IF(M149=0,0,IF(L150="A",1,IF(M149=0,0,IF(L150="B",0.5,IF(M149=0,0,IF(L150="C",0,"Error")))))))</f>
        <v>0</v>
      </c>
      <c r="N150" s="55"/>
      <c r="O150" s="43" t="b">
        <f>IF(J150="A/B/C",IF(O149=0,0,IF(M150="A",1,IF(O149=0,0,IF(M150="B",0.5,IF(O149=0,0,IF(M150="C",0,"Error")))))))</f>
        <v>0</v>
      </c>
      <c r="P150" s="43" t="e">
        <f>AVERAGE(M150,O150)</f>
        <v>#DIV/0!</v>
      </c>
      <c r="Q150" s="44"/>
    </row>
    <row r="151" spans="1:17" s="1" customFormat="1" ht="120" hidden="1" x14ac:dyDescent="0.25">
      <c r="A151" s="12"/>
      <c r="B151" s="12"/>
      <c r="C151" s="13"/>
      <c r="D151" s="14" t="s">
        <v>17</v>
      </c>
      <c r="E151" s="15" t="s">
        <v>145</v>
      </c>
      <c r="F151" s="28"/>
      <c r="G151" s="91" t="s">
        <v>211</v>
      </c>
      <c r="H151" s="57"/>
      <c r="I151" s="45"/>
      <c r="J151" s="15" t="s">
        <v>367</v>
      </c>
      <c r="K151" s="43" t="s">
        <v>218</v>
      </c>
      <c r="L151" s="55"/>
      <c r="M151" s="43" t="b">
        <f>IF(I151="A/B/C/D",IF(M150=0,0,IF(L151="A",1,IF(M150=0,0,IF(L151="B",0.67,IF(M150=0,0,IF(L151="C",0.33,IF(M150=0,0,IF(L151="D",0,"Error")))))))))</f>
        <v>0</v>
      </c>
      <c r="N151" s="55"/>
      <c r="O151" s="43" t="b">
        <f>IF(J151="A/B/C/D",IF(O150=0,0,IF(M151="A",1,IF(O150=0,0,IF(M151="B",0.67,IF(O150=0,0,IF(M151="C",0.33,IF(O150=0,0,IF(M151="D",0,"Error")))))))))</f>
        <v>0</v>
      </c>
      <c r="P151" s="43" t="e">
        <f>AVERAGE(M151,O151)</f>
        <v>#DIV/0!</v>
      </c>
      <c r="Q151" s="44"/>
    </row>
    <row r="152" spans="1:17" s="1" customFormat="1" x14ac:dyDescent="0.25">
      <c r="A152" s="10"/>
      <c r="B152" s="10"/>
      <c r="C152" s="11">
        <v>6</v>
      </c>
      <c r="D152" s="356" t="s">
        <v>190</v>
      </c>
      <c r="E152" s="356"/>
      <c r="F152" s="52"/>
      <c r="G152" s="105"/>
      <c r="H152" s="105"/>
      <c r="I152" s="31">
        <v>2.5</v>
      </c>
      <c r="J152" s="32"/>
      <c r="K152" s="33"/>
      <c r="L152" s="63"/>
      <c r="M152" s="33" t="e">
        <f>SUM(M153:M157)/COUNT(M153:M157)*G152</f>
        <v>#DIV/0!</v>
      </c>
      <c r="N152" s="63"/>
      <c r="O152" s="33" t="e">
        <f>SUM(O153:O157)/COUNT(O153:O157)*H152</f>
        <v>#DIV/0!</v>
      </c>
      <c r="P152" s="33" t="e">
        <f>SUM(P153:P157)/COUNT(P153:P157)*I152</f>
        <v>#DIV/0!</v>
      </c>
      <c r="Q152" s="52" t="e">
        <f>+P152/I152</f>
        <v>#DIV/0!</v>
      </c>
    </row>
    <row r="153" spans="1:17" s="1" customFormat="1" ht="30" hidden="1" x14ac:dyDescent="0.25">
      <c r="A153" s="12"/>
      <c r="B153" s="12"/>
      <c r="C153" s="13"/>
      <c r="D153" s="14" t="s">
        <v>5</v>
      </c>
      <c r="E153" s="15" t="s">
        <v>146</v>
      </c>
      <c r="F153" s="28"/>
      <c r="G153" s="96"/>
      <c r="H153" s="92" t="s">
        <v>212</v>
      </c>
      <c r="I153" s="45"/>
      <c r="J153" s="24" t="s">
        <v>332</v>
      </c>
      <c r="K153" s="43" t="s">
        <v>219</v>
      </c>
      <c r="L153" s="55"/>
      <c r="M153" s="43" t="b">
        <f>IF(I153="Y/T",IF(L153="Ya",1,IF(L153="Tidak",0,"Error")),IF(I153="A/B/C",IF(L153="A",1,IF(L153="B",0.5,IF(L153="C",0,"Error"))),IF(I153="A/B/C/D",IF(L153="A",1,IF(L153="B",0.67,IF(L153="C",0.33,IF(L153="D",0,"Error")))),IF(I153="A/B/C/D/E",IF(L153="A",1,IF(L153="B",0.75,IF(L153="C",0.5,IF(L153="D",0.25,IF(L153="E",0,"Error")))))))))</f>
        <v>0</v>
      </c>
      <c r="N153" s="106" t="s">
        <v>391</v>
      </c>
      <c r="O153" s="106" t="s">
        <v>391</v>
      </c>
      <c r="P153" s="43" t="e">
        <f>AVERAGE(M153,O153)</f>
        <v>#DIV/0!</v>
      </c>
      <c r="Q153" s="44"/>
    </row>
    <row r="154" spans="1:17" s="1" customFormat="1" ht="30" hidden="1" x14ac:dyDescent="0.25">
      <c r="A154" s="12"/>
      <c r="B154" s="12"/>
      <c r="C154" s="13"/>
      <c r="D154" s="14" t="s">
        <v>7</v>
      </c>
      <c r="E154" s="15" t="s">
        <v>147</v>
      </c>
      <c r="F154" s="28"/>
      <c r="G154" s="96"/>
      <c r="H154" s="92" t="s">
        <v>212</v>
      </c>
      <c r="I154" s="45"/>
      <c r="J154" s="24" t="s">
        <v>333</v>
      </c>
      <c r="K154" s="43" t="s">
        <v>219</v>
      </c>
      <c r="L154" s="55"/>
      <c r="M154" s="43" t="b">
        <f>IF(I154="Y/T",IF(L153="Tidak",0,IF(L154="Ya",1,IF(L153="Tidak",0,IF(L154="Tidak",0,"Error")))))</f>
        <v>0</v>
      </c>
      <c r="N154" s="106" t="s">
        <v>391</v>
      </c>
      <c r="O154" s="106" t="s">
        <v>391</v>
      </c>
      <c r="P154" s="43" t="e">
        <f>AVERAGE(M154,O154)</f>
        <v>#DIV/0!</v>
      </c>
      <c r="Q154" s="44"/>
    </row>
    <row r="155" spans="1:17" s="1" customFormat="1" ht="75" hidden="1" x14ac:dyDescent="0.25">
      <c r="A155" s="12"/>
      <c r="B155" s="12"/>
      <c r="C155" s="13"/>
      <c r="D155" s="14" t="s">
        <v>9</v>
      </c>
      <c r="E155" s="15" t="s">
        <v>148</v>
      </c>
      <c r="F155" s="28"/>
      <c r="G155" s="91" t="s">
        <v>211</v>
      </c>
      <c r="H155" s="57"/>
      <c r="I155" s="45"/>
      <c r="J155" s="24" t="s">
        <v>334</v>
      </c>
      <c r="K155" s="43" t="s">
        <v>216</v>
      </c>
      <c r="L155" s="55"/>
      <c r="M155" s="43" t="b">
        <f>IF(I155="A/B/C",IF(M154=0,0,IF(L155="A",1,IF(M154=0,0,IF(L155="B",0.5,IF(M154=0,0,IF(L155="C",0,"Error")))))))</f>
        <v>0</v>
      </c>
      <c r="N155" s="55"/>
      <c r="O155" s="43" t="b">
        <f>IF(J155="A/B/C",IF(O154=0,0,IF(M155="A",1,IF(O154=0,0,IF(M155="B",0.5,IF(O154=0,0,IF(M155="C",0,"Error")))))))</f>
        <v>0</v>
      </c>
      <c r="P155" s="43" t="e">
        <f>AVERAGE(M155,O155)</f>
        <v>#DIV/0!</v>
      </c>
      <c r="Q155" s="44"/>
    </row>
    <row r="156" spans="1:17" s="1" customFormat="1" ht="90" hidden="1" x14ac:dyDescent="0.25">
      <c r="A156" s="12"/>
      <c r="B156" s="12"/>
      <c r="C156" s="13"/>
      <c r="D156" s="14" t="s">
        <v>15</v>
      </c>
      <c r="E156" s="15" t="s">
        <v>149</v>
      </c>
      <c r="F156" s="28"/>
      <c r="G156" s="96"/>
      <c r="H156" s="92" t="s">
        <v>212</v>
      </c>
      <c r="I156" s="45"/>
      <c r="J156" s="24" t="s">
        <v>335</v>
      </c>
      <c r="K156" s="43" t="s">
        <v>216</v>
      </c>
      <c r="L156" s="55"/>
      <c r="M156" s="43" t="b">
        <f>IF(I156="A/B/C",IF(M155=0,0,IF(L156="A",1,IF(M155=0,0,IF(L156="B",0.5,IF(M155=0,0,IF(L156="C",0,"Error")))))))</f>
        <v>0</v>
      </c>
      <c r="N156" s="106" t="s">
        <v>391</v>
      </c>
      <c r="O156" s="106" t="s">
        <v>391</v>
      </c>
      <c r="P156" s="43" t="e">
        <f>AVERAGE(M156,O156)</f>
        <v>#DIV/0!</v>
      </c>
      <c r="Q156" s="44"/>
    </row>
    <row r="157" spans="1:17" s="1" customFormat="1" ht="90" hidden="1" x14ac:dyDescent="0.25">
      <c r="A157" s="12"/>
      <c r="B157" s="12"/>
      <c r="C157" s="13"/>
      <c r="D157" s="14" t="s">
        <v>17</v>
      </c>
      <c r="E157" s="15" t="s">
        <v>150</v>
      </c>
      <c r="F157" s="28"/>
      <c r="G157" s="96"/>
      <c r="H157" s="92" t="s">
        <v>212</v>
      </c>
      <c r="I157" s="45"/>
      <c r="J157" s="24" t="s">
        <v>336</v>
      </c>
      <c r="K157" s="43" t="s">
        <v>216</v>
      </c>
      <c r="L157" s="55"/>
      <c r="M157" s="43" t="b">
        <f>IF(I157="A/B/C",IF(M156=0,0,IF(L157="A",1,IF(M156=0,0,IF(L157="B",0.5,IF(M156=0,0,IF(L157="C",0,"Error")))))))</f>
        <v>0</v>
      </c>
      <c r="N157" s="106" t="s">
        <v>391</v>
      </c>
      <c r="O157" s="106" t="s">
        <v>391</v>
      </c>
      <c r="P157" s="43" t="e">
        <f>AVERAGE(M157,O157)</f>
        <v>#DIV/0!</v>
      </c>
      <c r="Q157" s="44"/>
    </row>
    <row r="158" spans="1:17" s="1" customFormat="1" x14ac:dyDescent="0.25">
      <c r="A158" s="10"/>
      <c r="B158" s="10"/>
      <c r="C158" s="11">
        <v>7</v>
      </c>
      <c r="D158" s="356" t="s">
        <v>191</v>
      </c>
      <c r="E158" s="356"/>
      <c r="F158" s="52"/>
      <c r="G158" s="105"/>
      <c r="H158" s="105"/>
      <c r="I158" s="31">
        <v>1.5</v>
      </c>
      <c r="J158" s="32"/>
      <c r="K158" s="33"/>
      <c r="L158" s="63"/>
      <c r="M158" s="33" t="e">
        <f>SUM(M159:M162)/COUNT(M159:M162)*G158</f>
        <v>#DIV/0!</v>
      </c>
      <c r="N158" s="63"/>
      <c r="O158" s="33" t="e">
        <f>SUM(O159:O162)/COUNT(O159:O162)*H158</f>
        <v>#DIV/0!</v>
      </c>
      <c r="P158" s="33" t="e">
        <f>SUM(P159:P162)/COUNT(P159:P162)*I158</f>
        <v>#DIV/0!</v>
      </c>
      <c r="Q158" s="52" t="e">
        <f>+P158/I158</f>
        <v>#DIV/0!</v>
      </c>
    </row>
    <row r="159" spans="1:17" s="1" customFormat="1" ht="195" hidden="1" x14ac:dyDescent="0.25">
      <c r="A159" s="12"/>
      <c r="B159" s="12"/>
      <c r="C159" s="13"/>
      <c r="D159" s="14" t="s">
        <v>5</v>
      </c>
      <c r="E159" s="15" t="s">
        <v>151</v>
      </c>
      <c r="F159" s="28"/>
      <c r="G159" s="96"/>
      <c r="H159" s="92" t="s">
        <v>212</v>
      </c>
      <c r="I159" s="45"/>
      <c r="J159" s="15" t="s">
        <v>337</v>
      </c>
      <c r="K159" s="43" t="s">
        <v>218</v>
      </c>
      <c r="L159" s="55"/>
      <c r="M159" s="43" t="b">
        <f>IF(I159="Y/T",IF(L159="Ya",1,IF(L159="Tidak",0,"Error")),IF(I159="A/B/C",IF(L159="A",1,IF(L159="B",0.5,IF(L159="C",0,"Error"))),IF(I159="A/B/C/D",IF(L159="A",1,IF(L159="B",0.67,IF(L159="C",0.33,IF(L159="D",0,"Error")))),IF(I159="A/B/C/D/E",IF(L159="A",1,IF(L159="B",0.75,IF(L159="C",0.5,IF(L159="D",0.25,IF(L159="E",0,"Error")))))))))</f>
        <v>0</v>
      </c>
      <c r="N159" s="106" t="s">
        <v>391</v>
      </c>
      <c r="O159" s="106" t="s">
        <v>391</v>
      </c>
      <c r="P159" s="43" t="e">
        <f>AVERAGE(M159,O159)</f>
        <v>#DIV/0!</v>
      </c>
      <c r="Q159" s="44"/>
    </row>
    <row r="160" spans="1:17" s="1" customFormat="1" ht="180" hidden="1" x14ac:dyDescent="0.25">
      <c r="A160" s="12"/>
      <c r="B160" s="12"/>
      <c r="C160" s="13"/>
      <c r="D160" s="14" t="s">
        <v>7</v>
      </c>
      <c r="E160" s="15" t="s">
        <v>152</v>
      </c>
      <c r="F160" s="28"/>
      <c r="G160" s="96"/>
      <c r="H160" s="92" t="s">
        <v>212</v>
      </c>
      <c r="I160" s="45"/>
      <c r="J160" s="24" t="s">
        <v>338</v>
      </c>
      <c r="K160" s="43" t="s">
        <v>218</v>
      </c>
      <c r="L160" s="55"/>
      <c r="M160" s="43" t="b">
        <f>IF(I160="Y/T",IF(L160="Ya",1,IF(L160="Tidak",0,"Error")),IF(I160="A/B/C",IF(L160="A",1,IF(L160="B",0.5,IF(L160="C",0,"Error"))),IF(I160="A/B/C/D",IF(L160="A",1,IF(L160="B",0.67,IF(L160="C",0.33,IF(L160="D",0,"Error")))),IF(I160="A/B/C/D/E",IF(L160="A",1,IF(L160="B",0.75,IF(L160="C",0.5,IF(L160="D",0.25,IF(L160="E",0,"Error")))))))))</f>
        <v>0</v>
      </c>
      <c r="N160" s="106" t="s">
        <v>391</v>
      </c>
      <c r="O160" s="106" t="s">
        <v>391</v>
      </c>
      <c r="P160" s="43" t="e">
        <f>AVERAGE(M160,O160)</f>
        <v>#DIV/0!</v>
      </c>
      <c r="Q160" s="44"/>
    </row>
    <row r="161" spans="1:17" s="1" customFormat="1" ht="105" hidden="1" x14ac:dyDescent="0.25">
      <c r="A161" s="12"/>
      <c r="B161" s="12"/>
      <c r="C161" s="13"/>
      <c r="D161" s="14" t="s">
        <v>9</v>
      </c>
      <c r="E161" s="15" t="s">
        <v>153</v>
      </c>
      <c r="F161" s="28"/>
      <c r="G161" s="96"/>
      <c r="H161" s="92" t="s">
        <v>212</v>
      </c>
      <c r="I161" s="45"/>
      <c r="J161" s="24" t="s">
        <v>339</v>
      </c>
      <c r="K161" s="43" t="s">
        <v>218</v>
      </c>
      <c r="L161" s="55"/>
      <c r="M161" s="43" t="b">
        <f>IF(I161="Y/T",IF(L161="Ya",1,IF(L161="Tidak",0,"Error")),IF(I161="A/B/C",IF(L161="A",1,IF(L161="B",0.5,IF(L161="C",0,"Error"))),IF(I161="A/B/C/D",IF(L161="A",1,IF(L161="B",0.67,IF(L161="C",0.33,IF(L161="D",0,"Error")))),IF(I161="A/B/C/D/E",IF(L161="A",1,IF(L161="B",0.75,IF(L161="C",0.5,IF(L161="D",0.25,IF(L161="E",0,"Error")))))))))</f>
        <v>0</v>
      </c>
      <c r="N161" s="106" t="s">
        <v>391</v>
      </c>
      <c r="O161" s="106" t="s">
        <v>391</v>
      </c>
      <c r="P161" s="43" t="e">
        <f>AVERAGE(M161,O161)</f>
        <v>#DIV/0!</v>
      </c>
      <c r="Q161" s="44"/>
    </row>
    <row r="162" spans="1:17" s="1" customFormat="1" ht="120" hidden="1" x14ac:dyDescent="0.25">
      <c r="A162" s="12"/>
      <c r="B162" s="12"/>
      <c r="C162" s="13"/>
      <c r="D162" s="14" t="s">
        <v>15</v>
      </c>
      <c r="E162" s="15" t="s">
        <v>154</v>
      </c>
      <c r="F162" s="28"/>
      <c r="G162" s="96"/>
      <c r="H162" s="92" t="s">
        <v>212</v>
      </c>
      <c r="I162" s="45"/>
      <c r="J162" s="15" t="s">
        <v>340</v>
      </c>
      <c r="K162" s="43" t="s">
        <v>218</v>
      </c>
      <c r="L162" s="55"/>
      <c r="M162" s="43" t="b">
        <f>IF(I162="Y/T",IF(L162="Ya",1,IF(L162="Tidak",0,"Error")),IF(I162="A/B/C",IF(L162="A",1,IF(L162="B",0.5,IF(L162="C",0,"Error"))),IF(I162="A/B/C/D",IF(L162="A",1,IF(L162="B",0.67,IF(L162="C",0.33,IF(L162="D",0,"Error")))),IF(I162="A/B/C/D/E",IF(L162="A",1,IF(L162="B",0.75,IF(L162="C",0.5,IF(L162="D",0.25,IF(L162="E",0,"Error")))))))))</f>
        <v>0</v>
      </c>
      <c r="N162" s="106" t="s">
        <v>391</v>
      </c>
      <c r="O162" s="106" t="s">
        <v>391</v>
      </c>
      <c r="P162" s="43" t="e">
        <f>AVERAGE(M162,O162)</f>
        <v>#DIV/0!</v>
      </c>
      <c r="Q162" s="44"/>
    </row>
    <row r="163" spans="1:17" s="1" customFormat="1" hidden="1" x14ac:dyDescent="0.25">
      <c r="A163" s="6"/>
      <c r="B163" s="6" t="s">
        <v>155</v>
      </c>
      <c r="C163" s="7" t="s">
        <v>192</v>
      </c>
      <c r="D163" s="8"/>
      <c r="E163" s="9"/>
      <c r="F163" s="41"/>
      <c r="G163" s="103"/>
      <c r="H163" s="103"/>
      <c r="I163" s="73">
        <v>6</v>
      </c>
      <c r="J163" s="30"/>
      <c r="K163" s="34"/>
      <c r="L163" s="48"/>
      <c r="M163" s="34" t="e">
        <f>SUM(M164,M170,M176,M182,M186)</f>
        <v>#DIV/0!</v>
      </c>
      <c r="N163" s="48"/>
      <c r="O163" s="34" t="e">
        <f>SUM(O164,O170,O176,O182,O186)</f>
        <v>#DIV/0!</v>
      </c>
      <c r="P163" s="34" t="e">
        <f>SUM(P164,P170,P176,P182,P186)</f>
        <v>#DIV/0!</v>
      </c>
      <c r="Q163" s="41" t="e">
        <f>+P163/I163</f>
        <v>#DIV/0!</v>
      </c>
    </row>
    <row r="164" spans="1:17" s="1" customFormat="1" x14ac:dyDescent="0.25">
      <c r="A164" s="10"/>
      <c r="B164" s="10"/>
      <c r="C164" s="11">
        <v>1</v>
      </c>
      <c r="D164" s="356" t="s">
        <v>193</v>
      </c>
      <c r="E164" s="356"/>
      <c r="F164" s="52"/>
      <c r="G164" s="105"/>
      <c r="H164" s="105"/>
      <c r="I164" s="31">
        <v>1</v>
      </c>
      <c r="J164" s="32"/>
      <c r="K164" s="33"/>
      <c r="L164" s="63"/>
      <c r="M164" s="33" t="e">
        <f>SUM(M165:M169)/COUNT(M165:M169)*G164</f>
        <v>#DIV/0!</v>
      </c>
      <c r="N164" s="63"/>
      <c r="O164" s="33" t="e">
        <f>SUM(O165:O169)/COUNT(O165:O169)*H164</f>
        <v>#DIV/0!</v>
      </c>
      <c r="P164" s="33" t="e">
        <f>SUM(P165:P169)/COUNT(P165:P169)*I164</f>
        <v>#DIV/0!</v>
      </c>
      <c r="Q164" s="52" t="e">
        <f>+P164/I164</f>
        <v>#DIV/0!</v>
      </c>
    </row>
    <row r="165" spans="1:17" s="1" customFormat="1" ht="45" hidden="1" x14ac:dyDescent="0.25">
      <c r="A165" s="12"/>
      <c r="B165" s="12"/>
      <c r="C165" s="13"/>
      <c r="D165" s="14" t="s">
        <v>5</v>
      </c>
      <c r="E165" s="15" t="s">
        <v>156</v>
      </c>
      <c r="F165" s="28"/>
      <c r="G165" s="91" t="s">
        <v>211</v>
      </c>
      <c r="H165" s="57"/>
      <c r="I165" s="45"/>
      <c r="J165" s="15" t="s">
        <v>341</v>
      </c>
      <c r="K165" s="43" t="s">
        <v>219</v>
      </c>
      <c r="L165" s="74"/>
      <c r="M165" s="43" t="b">
        <f>IF(I165="Y/T",IF(L165="Ya",1,IF(L165="Tidak",0,"Error")),IF(I165="A/B/C",IF(L165="A",1,IF(L165="B",0.5,IF(L165="C",0,"Error"))),IF(I165="A/B/C/D",IF(L165="A",1,IF(L165="B",0.67,IF(L165="C",0.33,IF(L165="D",0,"Error")))),IF(I165="A/B/C/D/E",IF(L165="A",1,IF(L165="B",0.75,IF(L165="C",0.5,IF(L165="D",0.25,IF(L165="E",0,"Error")))))))))</f>
        <v>0</v>
      </c>
      <c r="N165" s="74"/>
      <c r="O165" s="43" t="b">
        <f>IF(J165="Y/T",IF(M165="Ya",1,IF(M165="Tidak",0,"Error")),IF(J165="A/B/C",IF(M165="A",1,IF(M165="B",0.5,IF(M165="C",0,"Error"))),IF(J165="A/B/C/D",IF(M165="A",1,IF(M165="B",0.67,IF(M165="C",0.33,IF(M165="D",0,"Error")))),IF(J165="A/B/C/D/E",IF(M165="A",1,IF(M165="B",0.75,IF(M165="C",0.5,IF(M165="D",0.25,IF(M165="E",0,"Error")))))))))</f>
        <v>0</v>
      </c>
      <c r="P165" s="43" t="e">
        <f>AVERAGE(M165,O165)</f>
        <v>#DIV/0!</v>
      </c>
      <c r="Q165" s="44"/>
    </row>
    <row r="166" spans="1:17" s="1" customFormat="1" ht="135" hidden="1" x14ac:dyDescent="0.25">
      <c r="A166" s="12"/>
      <c r="B166" s="12"/>
      <c r="C166" s="13"/>
      <c r="D166" s="14" t="s">
        <v>7</v>
      </c>
      <c r="E166" s="15" t="s">
        <v>157</v>
      </c>
      <c r="F166" s="28"/>
      <c r="G166" s="91" t="s">
        <v>211</v>
      </c>
      <c r="H166" s="57"/>
      <c r="I166" s="45"/>
      <c r="J166" s="15" t="s">
        <v>342</v>
      </c>
      <c r="K166" s="43" t="s">
        <v>218</v>
      </c>
      <c r="L166" s="74"/>
      <c r="M166" s="43" t="b">
        <f>IF(I166="A/B/C/D",IF(L165="Tidak",0,IF(L166="A",1,IF(L165="Tidak",0,IF(L166="B",0.67,IF(L165="Tidak",0,IF(L166="C",0.33,IF(L165="Tidak",0,IF(L166="D",0,"Error")))))))))</f>
        <v>0</v>
      </c>
      <c r="N166" s="74"/>
      <c r="O166" s="43" t="b">
        <f>IF(J166="A/B/C/D",IF(M165="Tidak",0,IF(M166="A",1,IF(M165="Tidak",0,IF(M166="B",0.67,IF(M165="Tidak",0,IF(M166="C",0.33,IF(M165="Tidak",0,IF(M166="D",0,"Error")))))))))</f>
        <v>0</v>
      </c>
      <c r="P166" s="43" t="e">
        <f>AVERAGE(M166,O166)</f>
        <v>#DIV/0!</v>
      </c>
      <c r="Q166" s="44"/>
    </row>
    <row r="167" spans="1:17" s="1" customFormat="1" ht="120" hidden="1" x14ac:dyDescent="0.25">
      <c r="A167" s="12"/>
      <c r="B167" s="12"/>
      <c r="C167" s="13"/>
      <c r="D167" s="14" t="s">
        <v>9</v>
      </c>
      <c r="E167" s="15" t="s">
        <v>158</v>
      </c>
      <c r="F167" s="28"/>
      <c r="G167" s="91" t="s">
        <v>211</v>
      </c>
      <c r="H167" s="57"/>
      <c r="I167" s="45"/>
      <c r="J167" s="15" t="s">
        <v>343</v>
      </c>
      <c r="K167" s="43" t="s">
        <v>218</v>
      </c>
      <c r="L167" s="74"/>
      <c r="M167" s="43" t="b">
        <f>IF(I167="A/B/C/D",IF(L165="Tidak",0,IF(L167="A",1,IF(L165="Tidak",0,IF(L167="B",0.67,IF(L165="Tidak",0,IF(L167="C",0.33,IF(L165="Tidak",0,IF(L167="D",0,"Error")))))))))</f>
        <v>0</v>
      </c>
      <c r="N167" s="74"/>
      <c r="O167" s="43" t="b">
        <f>IF(J167="A/B/C/D",IF(M165="Tidak",0,IF(M167="A",1,IF(M165="Tidak",0,IF(M167="B",0.67,IF(M165="Tidak",0,IF(M167="C",0.33,IF(M165="Tidak",0,IF(M167="D",0,"Error")))))))))</f>
        <v>0</v>
      </c>
      <c r="P167" s="43" t="e">
        <f>AVERAGE(M167,O167)</f>
        <v>#DIV/0!</v>
      </c>
      <c r="Q167" s="44"/>
    </row>
    <row r="168" spans="1:17" s="1" customFormat="1" ht="120" hidden="1" x14ac:dyDescent="0.25">
      <c r="A168" s="12"/>
      <c r="B168" s="12"/>
      <c r="C168" s="13"/>
      <c r="D168" s="14" t="s">
        <v>15</v>
      </c>
      <c r="E168" s="15" t="s">
        <v>159</v>
      </c>
      <c r="F168" s="28"/>
      <c r="G168" s="91" t="s">
        <v>211</v>
      </c>
      <c r="H168" s="57"/>
      <c r="I168" s="45"/>
      <c r="J168" s="15" t="s">
        <v>344</v>
      </c>
      <c r="K168" s="43" t="s">
        <v>216</v>
      </c>
      <c r="L168" s="74"/>
      <c r="M168" s="43" t="b">
        <f>IF(I168="A/B/C",IF(L165="Tidak",0,IF(L168="A",1,IF(L165="Tidak",0,IF(L168="B",0.5,IF(L165="Tidak",0,IF(L168="C",0,"Error")))))))</f>
        <v>0</v>
      </c>
      <c r="N168" s="74"/>
      <c r="O168" s="43" t="b">
        <f>IF(J168="A/B/C",IF(M165="Tidak",0,IF(M168="A",1,IF(M165="Tidak",0,IF(M168="B",0.5,IF(M165="Tidak",0,IF(M168="C",0,"Error")))))))</f>
        <v>0</v>
      </c>
      <c r="P168" s="43" t="e">
        <f>AVERAGE(M168,O168)</f>
        <v>#DIV/0!</v>
      </c>
      <c r="Q168" s="44"/>
    </row>
    <row r="169" spans="1:17" s="1" customFormat="1" ht="45" hidden="1" x14ac:dyDescent="0.25">
      <c r="A169" s="12"/>
      <c r="B169" s="12"/>
      <c r="C169" s="13"/>
      <c r="D169" s="14" t="s">
        <v>17</v>
      </c>
      <c r="E169" s="15" t="s">
        <v>160</v>
      </c>
      <c r="F169" s="28"/>
      <c r="G169" s="91" t="s">
        <v>211</v>
      </c>
      <c r="H169" s="57"/>
      <c r="I169" s="45"/>
      <c r="J169" s="15" t="s">
        <v>345</v>
      </c>
      <c r="K169" s="43" t="s">
        <v>216</v>
      </c>
      <c r="L169" s="74"/>
      <c r="M169" s="43" t="b">
        <f>IF(I169="A/B/C",IF(L165="Tidak",0,IF(L167="D",0,IF(L169="A",1,IF(L165="Tidak",0,IF(L167="D",0,IF(L169="B",0.5,IF(L1165="Tidak",0,IF(L167="D",0,IF(L169="C",0,"Error"))))))))))</f>
        <v>0</v>
      </c>
      <c r="N169" s="74"/>
      <c r="O169" s="43" t="b">
        <f>IF(J169="A/B/C",IF(M165="Tidak",0,IF(M167="D",0,IF(M169="A",1,IF(M165="Tidak",0,IF(M167="D",0,IF(M169="B",0.5,IF(M1165="Tidak",0,IF(M167="D",0,IF(M169="C",0,"Error"))))))))))</f>
        <v>0</v>
      </c>
      <c r="P169" s="43" t="e">
        <f>AVERAGE(M169,O169)</f>
        <v>#DIV/0!</v>
      </c>
      <c r="Q169" s="44"/>
    </row>
    <row r="170" spans="1:17" s="1" customFormat="1" x14ac:dyDescent="0.25">
      <c r="A170" s="10"/>
      <c r="B170" s="10"/>
      <c r="C170" s="11">
        <v>2</v>
      </c>
      <c r="D170" s="356" t="s">
        <v>194</v>
      </c>
      <c r="E170" s="356"/>
      <c r="F170" s="52"/>
      <c r="G170" s="105"/>
      <c r="H170" s="105"/>
      <c r="I170" s="31">
        <v>1</v>
      </c>
      <c r="J170" s="32"/>
      <c r="K170" s="33"/>
      <c r="L170" s="63"/>
      <c r="M170" s="33" t="e">
        <f>SUM(M171:M175)/COUNT(M171:M175)*G170</f>
        <v>#DIV/0!</v>
      </c>
      <c r="N170" s="63"/>
      <c r="O170" s="33" t="e">
        <f>SUM(O171:O175)/COUNT(O171:O175)*H170</f>
        <v>#DIV/0!</v>
      </c>
      <c r="P170" s="33" t="e">
        <f>SUM(P171:P175)/COUNT(P171:P175)*I170</f>
        <v>#DIV/0!</v>
      </c>
      <c r="Q170" s="52" t="e">
        <f>+P170/I170</f>
        <v>#DIV/0!</v>
      </c>
    </row>
    <row r="171" spans="1:17" s="1" customFormat="1" ht="165" hidden="1" x14ac:dyDescent="0.25">
      <c r="A171" s="12"/>
      <c r="B171" s="12"/>
      <c r="C171" s="13"/>
      <c r="D171" s="14" t="s">
        <v>5</v>
      </c>
      <c r="E171" s="15" t="s">
        <v>161</v>
      </c>
      <c r="F171" s="28"/>
      <c r="G171" s="91" t="s">
        <v>211</v>
      </c>
      <c r="H171" s="57"/>
      <c r="I171" s="45"/>
      <c r="J171" s="15" t="s">
        <v>346</v>
      </c>
      <c r="K171" s="43" t="s">
        <v>218</v>
      </c>
      <c r="L171" s="74"/>
      <c r="M171" s="43" t="b">
        <f>IF(I171="Y/T",IF(L171="Ya",1,IF(L171="Tidak",0,"Error")),IF(I171="A/B/C",IF(L171="A",1,IF(L171="B",0.5,IF(L171="C",0,"Error"))),IF(I171="A/B/C/D",IF(L171="A",1,IF(L171="B",0.67,IF(L171="C",0.33,IF(L171="D",0,"Error")))),IF(I171="A/B/C/D/E",IF(L171="A",1,IF(L171="B",0.75,IF(L171="C",0.5,IF(L171="D",0.25,IF(L171="E",0,"Error")))))))))</f>
        <v>0</v>
      </c>
      <c r="N171" s="74"/>
      <c r="O171" s="43" t="b">
        <f>IF(J171="Y/T",IF(M171="Ya",1,IF(M171="Tidak",0,"Error")),IF(J171="A/B/C",IF(M171="A",1,IF(M171="B",0.5,IF(M171="C",0,"Error"))),IF(J171="A/B/C/D",IF(M171="A",1,IF(M171="B",0.67,IF(M171="C",0.33,IF(M171="D",0,"Error")))),IF(J171="A/B/C/D/E",IF(M171="A",1,IF(M171="B",0.75,IF(M171="C",0.5,IF(M171="D",0.25,IF(M171="E",0,"Error")))))))))</f>
        <v>0</v>
      </c>
      <c r="P171" s="43" t="e">
        <f>AVERAGE(M171,O171)</f>
        <v>#DIV/0!</v>
      </c>
      <c r="Q171" s="44"/>
    </row>
    <row r="172" spans="1:17" s="1" customFormat="1" ht="135" hidden="1" x14ac:dyDescent="0.25">
      <c r="A172" s="12"/>
      <c r="B172" s="12"/>
      <c r="C172" s="13"/>
      <c r="D172" s="14" t="s">
        <v>7</v>
      </c>
      <c r="E172" s="15" t="s">
        <v>162</v>
      </c>
      <c r="F172" s="28"/>
      <c r="G172" s="91" t="s">
        <v>211</v>
      </c>
      <c r="H172" s="57"/>
      <c r="I172" s="45"/>
      <c r="J172" s="24" t="s">
        <v>347</v>
      </c>
      <c r="K172" s="43" t="s">
        <v>216</v>
      </c>
      <c r="L172" s="74"/>
      <c r="M172" s="43" t="b">
        <f>IF(I172="Y/T",IF(L172="Ya",1,IF(L172="Tidak",0,"Error")),IF(I172="A/B/C",IF(L172="A",1,IF(L172="B",0.5,IF(L172="C",0,"Error"))),IF(I172="A/B/C/D",IF(L172="A",1,IF(L172="B",0.67,IF(L172="C",0.33,IF(L172="D",0,"Error")))),IF(I172="A/B/C/D/E",IF(L172="A",1,IF(L172="B",0.75,IF(L172="C",0.5,IF(L172="D",0.25,IF(L172="E",0,"Error")))))))))</f>
        <v>0</v>
      </c>
      <c r="N172" s="74"/>
      <c r="O172" s="43" t="b">
        <f>IF(J172="Y/T",IF(M172="Ya",1,IF(M172="Tidak",0,"Error")),IF(J172="A/B/C",IF(M172="A",1,IF(M172="B",0.5,IF(M172="C",0,"Error"))),IF(J172="A/B/C/D",IF(M172="A",1,IF(M172="B",0.67,IF(M172="C",0.33,IF(M172="D",0,"Error")))),IF(J172="A/B/C/D/E",IF(M172="A",1,IF(M172="B",0.75,IF(M172="C",0.5,IF(M172="D",0.25,IF(M172="E",0,"Error")))))))))</f>
        <v>0</v>
      </c>
      <c r="P172" s="43" t="e">
        <f>AVERAGE(M172,O172)</f>
        <v>#DIV/0!</v>
      </c>
      <c r="Q172" s="44"/>
    </row>
    <row r="173" spans="1:17" s="1" customFormat="1" ht="180" hidden="1" x14ac:dyDescent="0.25">
      <c r="A173" s="12"/>
      <c r="B173" s="12"/>
      <c r="C173" s="13"/>
      <c r="D173" s="14" t="s">
        <v>9</v>
      </c>
      <c r="E173" s="15" t="s">
        <v>210</v>
      </c>
      <c r="F173" s="28"/>
      <c r="G173" s="91" t="s">
        <v>211</v>
      </c>
      <c r="H173" s="57"/>
      <c r="I173" s="45"/>
      <c r="J173" s="15" t="s">
        <v>348</v>
      </c>
      <c r="K173" s="43" t="s">
        <v>216</v>
      </c>
      <c r="L173" s="74"/>
      <c r="M173" s="43" t="b">
        <f>IF(I173="Y/T",IF(L173="Ya",1,IF(L173="Tidak",0,"Error")),IF(I173="A/B/C",IF(L173="A",1,IF(L173="B",0.5,IF(L173="C",0,"Error"))),IF(I173="A/B/C/D",IF(L173="A",1,IF(L173="B",0.67,IF(L173="C",0.33,IF(L173="D",0,"Error")))),IF(I173="A/B/C/D/E",IF(L173="A",1,IF(L173="B",0.75,IF(L173="C",0.5,IF(L173="D",0.25,IF(L173="E",0,"Error")))))))))</f>
        <v>0</v>
      </c>
      <c r="N173" s="74"/>
      <c r="O173" s="43" t="b">
        <f>IF(J173="Y/T",IF(M173="Ya",1,IF(M173="Tidak",0,"Error")),IF(J173="A/B/C",IF(M173="A",1,IF(M173="B",0.5,IF(M173="C",0,"Error"))),IF(J173="A/B/C/D",IF(M173="A",1,IF(M173="B",0.67,IF(M173="C",0.33,IF(M173="D",0,"Error")))),IF(J173="A/B/C/D/E",IF(M173="A",1,IF(M173="B",0.75,IF(M173="C",0.5,IF(M173="D",0.25,IF(M173="E",0,"Error")))))))))</f>
        <v>0</v>
      </c>
      <c r="P173" s="43" t="e">
        <f>AVERAGE(M173,O173)</f>
        <v>#DIV/0!</v>
      </c>
      <c r="Q173" s="44"/>
    </row>
    <row r="174" spans="1:17" s="1" customFormat="1" ht="135" hidden="1" x14ac:dyDescent="0.25">
      <c r="A174" s="12"/>
      <c r="B174" s="12"/>
      <c r="C174" s="13"/>
      <c r="D174" s="14" t="s">
        <v>15</v>
      </c>
      <c r="E174" s="15" t="s">
        <v>163</v>
      </c>
      <c r="F174" s="28"/>
      <c r="G174" s="91" t="s">
        <v>211</v>
      </c>
      <c r="H174" s="57"/>
      <c r="I174" s="45"/>
      <c r="J174" s="24" t="s">
        <v>349</v>
      </c>
      <c r="K174" s="43" t="s">
        <v>218</v>
      </c>
      <c r="L174" s="74"/>
      <c r="M174" s="43" t="b">
        <f>IF(I174="Y/T",IF(L174="Ya",1,IF(L174="Tidak",0,"Error")),IF(I174="A/B/C",IF(L174="A",1,IF(L174="B",0.5,IF(L174="C",0,"Error"))),IF(I174="A/B/C/D",IF(L174="A",1,IF(L174="B",0.67,IF(L174="C",0.33,IF(L174="D",0,"Error")))),IF(I174="A/B/C/D/E",IF(L174="A",1,IF(L174="B",0.75,IF(L174="C",0.5,IF(L174="D",0.25,IF(L174="E",0,"Error")))))))))</f>
        <v>0</v>
      </c>
      <c r="N174" s="74"/>
      <c r="O174" s="43" t="b">
        <f>IF(J174="Y/T",IF(M174="Ya",1,IF(M174="Tidak",0,"Error")),IF(J174="A/B/C",IF(M174="A",1,IF(M174="B",0.5,IF(M174="C",0,"Error"))),IF(J174="A/B/C/D",IF(M174="A",1,IF(M174="B",0.67,IF(M174="C",0.33,IF(M174="D",0,"Error")))),IF(J174="A/B/C/D/E",IF(M174="A",1,IF(M174="B",0.75,IF(M174="C",0.5,IF(M174="D",0.25,IF(M174="E",0,"Error")))))))))</f>
        <v>0</v>
      </c>
      <c r="P174" s="43" t="e">
        <f>AVERAGE(M174,O174)</f>
        <v>#DIV/0!</v>
      </c>
      <c r="Q174" s="44"/>
    </row>
    <row r="175" spans="1:17" s="1" customFormat="1" ht="45" hidden="1" x14ac:dyDescent="0.25">
      <c r="A175" s="12"/>
      <c r="B175" s="12"/>
      <c r="C175" s="13"/>
      <c r="D175" s="14" t="s">
        <v>17</v>
      </c>
      <c r="E175" s="15" t="s">
        <v>164</v>
      </c>
      <c r="F175" s="28"/>
      <c r="G175" s="91" t="s">
        <v>211</v>
      </c>
      <c r="H175" s="57"/>
      <c r="I175" s="45"/>
      <c r="J175" s="15" t="s">
        <v>350</v>
      </c>
      <c r="K175" s="43" t="s">
        <v>219</v>
      </c>
      <c r="L175" s="74"/>
      <c r="M175" s="43" t="b">
        <f>IF(I175="Y/T",IF(L175="Ya",1,IF(L175="Tidak",0,"Error")),IF(I175="A/B/C",IF(L175="A",1,IF(L175="B",0.5,IF(L175="C",0,"Error"))),IF(I175="A/B/C/D",IF(L175="A",1,IF(L175="B",0.67,IF(L175="C",0.33,IF(L175="D",0,"Error")))),IF(I175="A/B/C/D/E",IF(L175="A",1,IF(L175="B",0.75,IF(L175="C",0.5,IF(L175="D",0.25,IF(L175="E",0,"Error")))))))))</f>
        <v>0</v>
      </c>
      <c r="N175" s="74"/>
      <c r="O175" s="43" t="b">
        <f>IF(J175="Y/T",IF(M175="Ya",1,IF(M175="Tidak",0,"Error")),IF(J175="A/B/C",IF(M175="A",1,IF(M175="B",0.5,IF(M175="C",0,"Error"))),IF(J175="A/B/C/D",IF(M175="A",1,IF(M175="B",0.67,IF(M175="C",0.33,IF(M175="D",0,"Error")))),IF(J175="A/B/C/D/E",IF(M175="A",1,IF(M175="B",0.75,IF(M175="C",0.5,IF(M175="D",0.25,IF(M175="E",0,"Error")))))))))</f>
        <v>0</v>
      </c>
      <c r="P175" s="43" t="e">
        <f>AVERAGE(M175,O175)</f>
        <v>#DIV/0!</v>
      </c>
      <c r="Q175" s="44"/>
    </row>
    <row r="176" spans="1:17" s="1" customFormat="1" x14ac:dyDescent="0.25">
      <c r="A176" s="10"/>
      <c r="B176" s="10"/>
      <c r="C176" s="11">
        <v>3</v>
      </c>
      <c r="D176" s="356" t="s">
        <v>165</v>
      </c>
      <c r="E176" s="356"/>
      <c r="F176" s="52"/>
      <c r="G176" s="105"/>
      <c r="H176" s="105"/>
      <c r="I176" s="31">
        <v>1.5</v>
      </c>
      <c r="J176" s="32"/>
      <c r="K176" s="33"/>
      <c r="L176" s="63"/>
      <c r="M176" s="33" t="e">
        <f>SUM(M177:M181)/COUNT(M177:M181)*G176</f>
        <v>#DIV/0!</v>
      </c>
      <c r="N176" s="63"/>
      <c r="O176" s="33" t="e">
        <f>SUM(O177:O181)/COUNT(O177:O181)*H176</f>
        <v>#DIV/0!</v>
      </c>
      <c r="P176" s="33" t="e">
        <f>SUM(P177:P181)/COUNT(P177:P181)*I176</f>
        <v>#DIV/0!</v>
      </c>
      <c r="Q176" s="52" t="e">
        <f>+P176/I176</f>
        <v>#DIV/0!</v>
      </c>
    </row>
    <row r="177" spans="1:17" s="1" customFormat="1" ht="30" hidden="1" x14ac:dyDescent="0.25">
      <c r="A177" s="12"/>
      <c r="B177" s="12"/>
      <c r="C177" s="13"/>
      <c r="D177" s="14" t="s">
        <v>5</v>
      </c>
      <c r="E177" s="15" t="s">
        <v>166</v>
      </c>
      <c r="F177" s="28"/>
      <c r="G177" s="91" t="s">
        <v>211</v>
      </c>
      <c r="H177" s="57"/>
      <c r="I177" s="45"/>
      <c r="J177" s="15" t="s">
        <v>351</v>
      </c>
      <c r="K177" s="43" t="s">
        <v>219</v>
      </c>
      <c r="L177" s="74"/>
      <c r="M177" s="43" t="b">
        <f>IF(I177="Y/T",IF(L177="Ya",1,IF(L177="Tidak",0,"Error")),IF(I177="A/B/C",IF(L177="A",1,IF(L177="B",0.5,IF(L177="C",0,"Error"))),IF(I177="A/B/C/D",IF(L177="A",1,IF(L177="B",0.67,IF(L177="C",0.33,IF(L177="D",0,"Error")))),IF(I177="A/B/C/D/E",IF(L177="A",1,IF(L177="B",0.75,IF(L177="C",0.5,IF(L177="D",0.25,IF(L177="E",0,"Error")))))))))</f>
        <v>0</v>
      </c>
      <c r="N177" s="74"/>
      <c r="O177" s="43" t="b">
        <f>IF(J177="Y/T",IF(M177="Ya",1,IF(M177="Tidak",0,"Error")),IF(J177="A/B/C",IF(M177="A",1,IF(M177="B",0.5,IF(M177="C",0,"Error"))),IF(J177="A/B/C/D",IF(M177="A",1,IF(M177="B",0.67,IF(M177="C",0.33,IF(M177="D",0,"Error")))),IF(J177="A/B/C/D/E",IF(M177="A",1,IF(M177="B",0.75,IF(M177="C",0.5,IF(M177="D",0.25,IF(M177="E",0,"Error")))))))))</f>
        <v>0</v>
      </c>
      <c r="P177" s="43" t="e">
        <f>AVERAGE(M177,O177)</f>
        <v>#DIV/0!</v>
      </c>
      <c r="Q177" s="44"/>
    </row>
    <row r="178" spans="1:17" s="1" customFormat="1" ht="75" hidden="1" x14ac:dyDescent="0.25">
      <c r="A178" s="12"/>
      <c r="B178" s="12"/>
      <c r="C178" s="13"/>
      <c r="D178" s="14" t="s">
        <v>7</v>
      </c>
      <c r="E178" s="15" t="s">
        <v>167</v>
      </c>
      <c r="F178" s="28"/>
      <c r="G178" s="91" t="s">
        <v>211</v>
      </c>
      <c r="H178" s="57"/>
      <c r="I178" s="45"/>
      <c r="J178" s="15" t="s">
        <v>352</v>
      </c>
      <c r="K178" s="43" t="s">
        <v>216</v>
      </c>
      <c r="L178" s="74"/>
      <c r="M178" s="43" t="b">
        <f>IF(I178="A/B/C",IF(L177="Tidak",0,IF(L178="A",1,IF(L177="Tidak",0,IF(L178="B",0.5,IF(L177="Tidak",0,IF(L178="C",0,"Error")))))))</f>
        <v>0</v>
      </c>
      <c r="N178" s="74"/>
      <c r="O178" s="43" t="b">
        <f>IF(J178="A/B/C",IF(M177="Tidak",0,IF(M178="A",1,IF(M177="Tidak",0,IF(M178="B",0.5,IF(M177="Tidak",0,IF(M178="C",0,"Error")))))))</f>
        <v>0</v>
      </c>
      <c r="P178" s="43" t="e">
        <f>AVERAGE(M178,O178)</f>
        <v>#DIV/0!</v>
      </c>
      <c r="Q178" s="44"/>
    </row>
    <row r="179" spans="1:17" s="1" customFormat="1" ht="30" hidden="1" x14ac:dyDescent="0.25">
      <c r="A179" s="12"/>
      <c r="B179" s="12"/>
      <c r="C179" s="13"/>
      <c r="D179" s="14" t="s">
        <v>9</v>
      </c>
      <c r="E179" s="15" t="s">
        <v>168</v>
      </c>
      <c r="F179" s="28"/>
      <c r="G179" s="91" t="s">
        <v>211</v>
      </c>
      <c r="H179" s="57"/>
      <c r="I179" s="45"/>
      <c r="J179" s="15" t="s">
        <v>353</v>
      </c>
      <c r="K179" s="43" t="s">
        <v>219</v>
      </c>
      <c r="L179" s="74"/>
      <c r="M179" s="43" t="b">
        <f>IF(I179="Y/T",IF(L177="Tidak",0,IF(L179="Ya",1,IF(L177="Tidak",0,IF(L179="Tidak",0,"Error")))))</f>
        <v>0</v>
      </c>
      <c r="N179" s="74"/>
      <c r="O179" s="43" t="b">
        <f>IF(J179="Y/T",IF(M177="Tidak",0,IF(M179="Ya",1,IF(M177="Tidak",0,IF(M179="Tidak",0,"Error")))))</f>
        <v>0</v>
      </c>
      <c r="P179" s="43" t="e">
        <f>AVERAGE(M179,O179)</f>
        <v>#DIV/0!</v>
      </c>
      <c r="Q179" s="44"/>
    </row>
    <row r="180" spans="1:17" s="1" customFormat="1" ht="180" hidden="1" x14ac:dyDescent="0.25">
      <c r="A180" s="12"/>
      <c r="B180" s="12"/>
      <c r="C180" s="13"/>
      <c r="D180" s="14" t="s">
        <v>15</v>
      </c>
      <c r="E180" s="15" t="s">
        <v>169</v>
      </c>
      <c r="F180" s="28"/>
      <c r="G180" s="91" t="s">
        <v>211</v>
      </c>
      <c r="H180" s="57"/>
      <c r="I180" s="45"/>
      <c r="J180" s="15" t="s">
        <v>354</v>
      </c>
      <c r="K180" s="43" t="s">
        <v>218</v>
      </c>
      <c r="L180" s="74"/>
      <c r="M180" s="43" t="b">
        <f>IF(I180="A/B/C/D",IF(L177="Tidak",0,IF(L180="A",1,IF(L177="Tidak",0,IF(L180="B",0.67,IF(L177="Tidak",0,IF(L180="C",0.33,IF(L177="Tidak",0,IF(L180="D",0,"Error")))))))))</f>
        <v>0</v>
      </c>
      <c r="N180" s="74"/>
      <c r="O180" s="43" t="b">
        <f>IF(J180="A/B/C/D",IF(M177="Tidak",0,IF(M180="A",1,IF(M177="Tidak",0,IF(M180="B",0.67,IF(M177="Tidak",0,IF(M180="C",0.33,IF(M177="Tidak",0,IF(M180="D",0,"Error")))))))))</f>
        <v>0</v>
      </c>
      <c r="P180" s="43" t="e">
        <f>AVERAGE(M180,O180)</f>
        <v>#DIV/0!</v>
      </c>
      <c r="Q180" s="44"/>
    </row>
    <row r="181" spans="1:17" s="1" customFormat="1" ht="90" hidden="1" x14ac:dyDescent="0.25">
      <c r="A181" s="12"/>
      <c r="B181" s="12"/>
      <c r="C181" s="13"/>
      <c r="D181" s="14" t="s">
        <v>17</v>
      </c>
      <c r="E181" s="15" t="s">
        <v>170</v>
      </c>
      <c r="F181" s="28"/>
      <c r="G181" s="91" t="s">
        <v>211</v>
      </c>
      <c r="H181" s="57"/>
      <c r="I181" s="45"/>
      <c r="J181" s="15" t="s">
        <v>355</v>
      </c>
      <c r="K181" s="43" t="s">
        <v>216</v>
      </c>
      <c r="L181" s="74"/>
      <c r="M181" s="43" t="b">
        <f>IF(I178="A/B/C",IF(L177="Tidak",0,IF(L181="A",1,IF(L177="Tidak",0,IF(L181="B",0.5,IF(L177="Tidak",0,IF(L181="C",0,"Error")))))))</f>
        <v>0</v>
      </c>
      <c r="N181" s="74"/>
      <c r="O181" s="43" t="b">
        <f>IF(J178="A/B/C",IF(M177="Tidak",0,IF(M181="A",1,IF(M177="Tidak",0,IF(M181="B",0.5,IF(M177="Tidak",0,IF(M181="C",0,"Error")))))))</f>
        <v>0</v>
      </c>
      <c r="P181" s="43" t="e">
        <f>AVERAGE(M181,O181)</f>
        <v>#DIV/0!</v>
      </c>
      <c r="Q181" s="44"/>
    </row>
    <row r="182" spans="1:17" s="1" customFormat="1" x14ac:dyDescent="0.25">
      <c r="A182" s="10"/>
      <c r="B182" s="10"/>
      <c r="C182" s="11">
        <v>4</v>
      </c>
      <c r="D182" s="356" t="s">
        <v>171</v>
      </c>
      <c r="E182" s="356"/>
      <c r="F182" s="52"/>
      <c r="G182" s="105"/>
      <c r="H182" s="105"/>
      <c r="I182" s="31">
        <v>1.5</v>
      </c>
      <c r="J182" s="32"/>
      <c r="K182" s="33"/>
      <c r="L182" s="63"/>
      <c r="M182" s="33" t="e">
        <f>SUM(M183:M185)/COUNT(M183:M185)*G182</f>
        <v>#DIV/0!</v>
      </c>
      <c r="N182" s="63"/>
      <c r="O182" s="33" t="e">
        <f>SUM(O183:O185)/COUNT(O183:O185)*H182</f>
        <v>#DIV/0!</v>
      </c>
      <c r="P182" s="33" t="e">
        <f>SUM(P183:P185)/COUNT(P183:P185)*I182</f>
        <v>#DIV/0!</v>
      </c>
      <c r="Q182" s="52" t="e">
        <f>+P182/I182</f>
        <v>#DIV/0!</v>
      </c>
    </row>
    <row r="183" spans="1:17" s="1" customFormat="1" ht="90" hidden="1" x14ac:dyDescent="0.25">
      <c r="A183" s="12"/>
      <c r="B183" s="12"/>
      <c r="C183" s="13"/>
      <c r="D183" s="14" t="s">
        <v>5</v>
      </c>
      <c r="E183" s="15" t="s">
        <v>172</v>
      </c>
      <c r="F183" s="28"/>
      <c r="G183" s="91" t="s">
        <v>211</v>
      </c>
      <c r="H183" s="57"/>
      <c r="I183" s="45"/>
      <c r="J183" s="15" t="s">
        <v>356</v>
      </c>
      <c r="K183" s="43" t="s">
        <v>216</v>
      </c>
      <c r="L183" s="74"/>
      <c r="M183" s="43" t="b">
        <f>IF(I183="Y/T",IF(L183="Ya",1,IF(L183="Tidak",0,"Error")),IF(I183="A/B/C",IF(L183="A",1,IF(L183="B",0.5,IF(L183="C",0,"Error"))),IF(I183="A/B/C/D",IF(L183="A",1,IF(L183="B",0.6,IF(L183="C",0.3,IF(L183="D",0,"Error")))),IF(I183="A/B/C/D/E",IF(L183="A",1,IF(L183="B",0.75,IF(L183="C",0.5,IF(L183="D",0.25,IF(L183="E",0,"Error")))))))))</f>
        <v>0</v>
      </c>
      <c r="N183" s="74"/>
      <c r="O183" s="43" t="b">
        <f>IF(J183="Y/T",IF(M183="Ya",1,IF(M183="Tidak",0,"Error")),IF(J183="A/B/C",IF(M183="A",1,IF(M183="B",0.5,IF(M183="C",0,"Error"))),IF(J183="A/B/C/D",IF(M183="A",1,IF(M183="B",0.6,IF(M183="C",0.3,IF(M183="D",0,"Error")))),IF(J183="A/B/C/D/E",IF(M183="A",1,IF(M183="B",0.75,IF(M183="C",0.5,IF(M183="D",0.25,IF(M183="E",0,"Error")))))))))</f>
        <v>0</v>
      </c>
      <c r="P183" s="43" t="e">
        <f>AVERAGE(M183,O183)</f>
        <v>#DIV/0!</v>
      </c>
      <c r="Q183" s="44"/>
    </row>
    <row r="184" spans="1:17" s="1" customFormat="1" ht="30" hidden="1" x14ac:dyDescent="0.25">
      <c r="A184" s="12"/>
      <c r="B184" s="12"/>
      <c r="C184" s="13"/>
      <c r="D184" s="14" t="s">
        <v>7</v>
      </c>
      <c r="E184" s="15" t="s">
        <v>173</v>
      </c>
      <c r="F184" s="28"/>
      <c r="G184" s="91" t="s">
        <v>211</v>
      </c>
      <c r="H184" s="57"/>
      <c r="I184" s="45"/>
      <c r="J184" s="15" t="s">
        <v>357</v>
      </c>
      <c r="K184" s="43" t="s">
        <v>219</v>
      </c>
      <c r="L184" s="74"/>
      <c r="M184" s="43" t="b">
        <f>IF(I184="Y/T",IF(L184="Ya",1*M183,IF(L184="Tidak",0*M183,"Error")),IF(I184="A/B/C",IF(L184="A",1,IF(L184="B",0.5,IF(L184="C",0,"Error"))),IF(I184="A/B/C/D",IF(L184="A",1,IF(L184="B",0.6,IF(L184="C",0.3,IF(L184="D",0,"Error")))),IF(I184="A/B/C/D/E",IF(L184="A",1,IF(L184="B",0.75,IF(L184="C",0.5,IF(L184="D",0.25,IF(L184="E",0,"Error")))))))))</f>
        <v>0</v>
      </c>
      <c r="N184" s="74"/>
      <c r="O184" s="43" t="b">
        <f>IF(J184="Y/T",IF(M184="Ya",1*O183,IF(M184="Tidak",0*O183,"Error")),IF(J184="A/B/C",IF(M184="A",1,IF(M184="B",0.5,IF(M184="C",0,"Error"))),IF(J184="A/B/C/D",IF(M184="A",1,IF(M184="B",0.6,IF(M184="C",0.3,IF(M184="D",0,"Error")))),IF(J184="A/B/C/D/E",IF(M184="A",1,IF(M184="B",0.75,IF(M184="C",0.5,IF(M184="D",0.25,IF(M184="E",0,"Error")))))))))</f>
        <v>0</v>
      </c>
      <c r="P184" s="43" t="e">
        <f>AVERAGE(M184,O184)</f>
        <v>#DIV/0!</v>
      </c>
      <c r="Q184" s="44"/>
    </row>
    <row r="185" spans="1:17" s="1" customFormat="1" ht="120" hidden="1" x14ac:dyDescent="0.25">
      <c r="A185" s="12"/>
      <c r="B185" s="12"/>
      <c r="C185" s="13"/>
      <c r="D185" s="14" t="s">
        <v>9</v>
      </c>
      <c r="E185" s="15" t="s">
        <v>174</v>
      </c>
      <c r="F185" s="28"/>
      <c r="G185" s="91" t="s">
        <v>211</v>
      </c>
      <c r="H185" s="57"/>
      <c r="I185" s="45"/>
      <c r="J185" s="15" t="s">
        <v>358</v>
      </c>
      <c r="K185" s="43" t="s">
        <v>218</v>
      </c>
      <c r="L185" s="74"/>
      <c r="M185" s="43" t="b">
        <f>IF(I185="Y/T",IF(L185="Ya",1,IF(L185="Tidak",0,"Error")),IF(I185="A/B/C",IF(L185="A",1,IF(L185="B",0.5,IF(L185="C",0,"Error"))),IF(I185="A/B/C/D",IF(L185="A",1*M183,IF(L185="B",0.67*M183,IF(L185="C",0.33*M183,IF(L185="D",0*M183,"Error")))),IF(I185="A/B/C/D/E",IF(L185="A",1,IF(L185="B",0.75,IF(L185="C",0.5,IF(L185="D",0.25,IF(L185="E",0,"Error")))))))))</f>
        <v>0</v>
      </c>
      <c r="N185" s="74"/>
      <c r="O185" s="43" t="b">
        <f>IF(J185="Y/T",IF(M185="Ya",1,IF(M185="Tidak",0,"Error")),IF(J185="A/B/C",IF(M185="A",1,IF(M185="B",0.5,IF(M185="C",0,"Error"))),IF(J185="A/B/C/D",IF(M185="A",1*O183,IF(M185="B",0.67*O183,IF(M185="C",0.33*O183,IF(M185="D",0*O183,"Error")))),IF(J185="A/B/C/D/E",IF(M185="A",1,IF(M185="B",0.75,IF(M185="C",0.5,IF(M185="D",0.25,IF(M185="E",0,"Error")))))))))</f>
        <v>0</v>
      </c>
      <c r="P185" s="43" t="e">
        <f>AVERAGE(M185,O185)</f>
        <v>#DIV/0!</v>
      </c>
      <c r="Q185" s="44"/>
    </row>
    <row r="186" spans="1:17" s="1" customFormat="1" x14ac:dyDescent="0.25">
      <c r="A186" s="10"/>
      <c r="B186" s="10"/>
      <c r="C186" s="11">
        <v>5</v>
      </c>
      <c r="D186" s="356" t="s">
        <v>195</v>
      </c>
      <c r="E186" s="356"/>
      <c r="F186" s="52"/>
      <c r="G186" s="105"/>
      <c r="H186" s="105"/>
      <c r="I186" s="31">
        <v>1</v>
      </c>
      <c r="J186" s="32"/>
      <c r="K186" s="33"/>
      <c r="L186" s="63"/>
      <c r="M186" s="33" t="e">
        <f>SUM(M187:M189)/COUNT(M187:M189)*G186</f>
        <v>#DIV/0!</v>
      </c>
      <c r="N186" s="63"/>
      <c r="O186" s="33" t="e">
        <f>SUM(O187:O189)/COUNT(O187:O189)*H186</f>
        <v>#DIV/0!</v>
      </c>
      <c r="P186" s="33" t="e">
        <f>SUM(P187:P189)/COUNT(P187:P189)*I186</f>
        <v>#DIV/0!</v>
      </c>
      <c r="Q186" s="52" t="e">
        <f>+P186/I186</f>
        <v>#DIV/0!</v>
      </c>
    </row>
    <row r="187" spans="1:17" s="1" customFormat="1" ht="30" hidden="1" x14ac:dyDescent="0.25">
      <c r="A187" s="12"/>
      <c r="B187" s="12"/>
      <c r="C187" s="13"/>
      <c r="D187" s="14" t="s">
        <v>5</v>
      </c>
      <c r="E187" s="15" t="s">
        <v>175</v>
      </c>
      <c r="F187" s="28"/>
      <c r="G187" s="91" t="s">
        <v>211</v>
      </c>
      <c r="H187" s="57"/>
      <c r="I187" s="45"/>
      <c r="J187" s="15" t="s">
        <v>359</v>
      </c>
      <c r="K187" s="43" t="s">
        <v>219</v>
      </c>
      <c r="L187" s="74"/>
      <c r="M187" s="43" t="b">
        <f>IF(I187="Y/T",IF(L187="Ya",1,IF(L187="Tidak",0,"Error")),IF(I187="A/B/C",IF(L187="A",1,IF(L187="B",0.5,IF(L187="C",0,"Error"))),IF(I187="A/B/C/D",IF(L187="A",1,IF(L187="B",0.67,IF(L187="C",0.33,IF(L187="D",0,"Error")))),IF(I187="A/B/C/D/E",IF(L187="A",1,IF(L187="B",0.75,IF(L187="C",0.5,IF(L187="D",0.25,IF(L187="E",0,"Error")))))))))</f>
        <v>0</v>
      </c>
      <c r="N187" s="74"/>
      <c r="O187" s="43" t="b">
        <f>IF(J187="Y/T",IF(M187="Ya",1,IF(M187="Tidak",0,"Error")),IF(J187="A/B/C",IF(M187="A",1,IF(M187="B",0.5,IF(M187="C",0,"Error"))),IF(J187="A/B/C/D",IF(M187="A",1,IF(M187="B",0.67,IF(M187="C",0.33,IF(M187="D",0,"Error")))),IF(J187="A/B/C/D/E",IF(M187="A",1,IF(M187="B",0.75,IF(M187="C",0.5,IF(M187="D",0.25,IF(M187="E",0,"Error")))))))))</f>
        <v>0</v>
      </c>
      <c r="P187" s="43" t="e">
        <f>AVERAGE(M187,O187)</f>
        <v>#DIV/0!</v>
      </c>
      <c r="Q187" s="44"/>
    </row>
    <row r="188" spans="1:17" s="1" customFormat="1" ht="120" hidden="1" x14ac:dyDescent="0.25">
      <c r="A188" s="12"/>
      <c r="B188" s="12"/>
      <c r="C188" s="13"/>
      <c r="D188" s="14" t="s">
        <v>7</v>
      </c>
      <c r="E188" s="15" t="s">
        <v>176</v>
      </c>
      <c r="F188" s="28"/>
      <c r="G188" s="91" t="s">
        <v>211</v>
      </c>
      <c r="H188" s="57"/>
      <c r="I188" s="45"/>
      <c r="J188" s="15" t="s">
        <v>360</v>
      </c>
      <c r="K188" s="43" t="s">
        <v>218</v>
      </c>
      <c r="L188" s="74"/>
      <c r="M188" s="43" t="b">
        <f>IF(I188="Y/T",IF(L188="Ya",1,IF(L188="Tidak",0,"Error")),IF(I188="A/B/C",IF(L188="A",1,IF(L188="B",0.5,IF(L188="C",0,"Error"))),IF(I188="A/B/C/D",IF(L188="A",1,IF(L188="B",0.67,IF(L188="C",0.33,IF(L188="D",0,"Error")))),IF(I188="A/B/C/D/E",IF(L188="A",1,IF(L188="B",0.75,IF(L188="C",0.5,IF(L188="D",0.25,IF(L188="E",0,"Error")))))))))</f>
        <v>0</v>
      </c>
      <c r="N188" s="74"/>
      <c r="O188" s="43" t="b">
        <f>IF(J188="Y/T",IF(M188="Ya",1,IF(M188="Tidak",0,"Error")),IF(J188="A/B/C",IF(M188="A",1,IF(M188="B",0.5,IF(M188="C",0,"Error"))),IF(J188="A/B/C/D",IF(M188="A",1,IF(M188="B",0.67,IF(M188="C",0.33,IF(M188="D",0,"Error")))),IF(J188="A/B/C/D/E",IF(M188="A",1,IF(M188="B",0.75,IF(M188="C",0.5,IF(M188="D",0.25,IF(M188="E",0,"Error")))))))))</f>
        <v>0</v>
      </c>
      <c r="P188" s="43" t="e">
        <f>AVERAGE(M188,O188)</f>
        <v>#DIV/0!</v>
      </c>
      <c r="Q188" s="44"/>
    </row>
    <row r="189" spans="1:17" s="1" customFormat="1" ht="45" hidden="1" x14ac:dyDescent="0.25">
      <c r="A189" s="12"/>
      <c r="B189" s="12"/>
      <c r="C189" s="13"/>
      <c r="D189" s="14" t="s">
        <v>9</v>
      </c>
      <c r="E189" s="15" t="s">
        <v>177</v>
      </c>
      <c r="F189" s="28"/>
      <c r="G189" s="91" t="s">
        <v>211</v>
      </c>
      <c r="H189" s="57"/>
      <c r="I189" s="45"/>
      <c r="J189" s="15" t="s">
        <v>361</v>
      </c>
      <c r="K189" s="43" t="s">
        <v>216</v>
      </c>
      <c r="L189" s="74"/>
      <c r="M189" s="43" t="b">
        <f>IF(I189="Y/T",IF(L189="Ya",1,IF(L189="Tidak",0,"Error")),IF(I189="A/B/C",IF(L189="A",1,IF(L189="B",0.5,IF(L189="C",0,"Error"))),IF(I189="A/B/C/D",IF(L189="A",1,IF(L189="B",0.67,IF(L189="C",0.33,IF(L189="D",0,"Error")))),IF(I189="A/B/C/D/E",IF(L189="A",1,IF(L189="B",0.75,IF(L189="C",0.5,IF(L189="D",0.25,IF(L189="E",0,"Error")))))))))</f>
        <v>0</v>
      </c>
      <c r="N189" s="74"/>
      <c r="O189" s="43" t="b">
        <f>IF(J189="Y/T",IF(M189="Ya",1,IF(M189="Tidak",0,"Error")),IF(J189="A/B/C",IF(M189="A",1,IF(M189="B",0.5,IF(M189="C",0,"Error"))),IF(J189="A/B/C/D",IF(M189="A",1,IF(M189="B",0.67,IF(M189="C",0.33,IF(M189="D",0,"Error")))),IF(J189="A/B/C/D/E",IF(M189="A",1,IF(M189="B",0.75,IF(M189="C",0.5,IF(M189="D",0.25,IF(M189="E",0,"Error")))))))))</f>
        <v>0</v>
      </c>
      <c r="P189" s="43" t="e">
        <f>AVERAGE(M189,O189)</f>
        <v>#DIV/0!</v>
      </c>
      <c r="Q189" s="44"/>
    </row>
    <row r="190" spans="1:17" hidden="1" x14ac:dyDescent="0.25">
      <c r="A190" s="357" t="s">
        <v>178</v>
      </c>
      <c r="B190" s="357"/>
      <c r="C190" s="357"/>
      <c r="D190" s="357"/>
      <c r="E190" s="357"/>
      <c r="F190" s="110"/>
      <c r="G190" s="110"/>
      <c r="H190" s="110"/>
      <c r="I190" s="35"/>
      <c r="J190" s="36"/>
      <c r="K190" s="36"/>
      <c r="L190" s="66"/>
      <c r="M190" s="58" t="e">
        <f>SUM(M3,M26,M33,M46,M61,M109,M120,M163)</f>
        <v>#DIV/0!</v>
      </c>
      <c r="N190" s="66"/>
      <c r="O190" s="58" t="e">
        <f>SUM(O3,O26,O33,O46,O61,O109,O120,O163)</f>
        <v>#DIV/0!</v>
      </c>
      <c r="P190" s="58" t="e">
        <f>SUM(P3,P26,P33,P46,P61,P109,P120,P163)</f>
        <v>#DIV/0!</v>
      </c>
      <c r="Q190" s="58"/>
    </row>
    <row r="191" spans="1:17" x14ac:dyDescent="0.25">
      <c r="A191" s="100"/>
      <c r="B191" s="100"/>
      <c r="C191" s="100"/>
      <c r="D191" s="100"/>
      <c r="E191" s="59"/>
      <c r="F191" s="97"/>
      <c r="G191" s="97"/>
      <c r="H191" s="97"/>
      <c r="I191" s="82"/>
      <c r="J191" s="59"/>
      <c r="K191" s="59"/>
      <c r="L191" s="83"/>
      <c r="M191" s="59"/>
      <c r="N191" s="83"/>
      <c r="O191" s="59"/>
      <c r="P191" s="59"/>
      <c r="Q191" s="59"/>
    </row>
    <row r="192" spans="1:17" x14ac:dyDescent="0.25">
      <c r="A192" s="100"/>
      <c r="B192" s="100"/>
      <c r="C192" s="100"/>
      <c r="D192" s="100"/>
      <c r="E192" s="59"/>
      <c r="F192" s="97"/>
      <c r="G192" s="97"/>
      <c r="H192" s="97"/>
      <c r="I192" s="82"/>
      <c r="J192" s="59"/>
      <c r="K192" s="59"/>
      <c r="L192" s="83"/>
      <c r="M192" s="59"/>
      <c r="N192" s="83"/>
      <c r="O192" s="59"/>
      <c r="P192" s="59"/>
      <c r="Q192" s="59"/>
    </row>
    <row r="193" spans="1:17" x14ac:dyDescent="0.25">
      <c r="A193" s="2" t="s">
        <v>377</v>
      </c>
      <c r="B193" s="2" t="s">
        <v>378</v>
      </c>
      <c r="C193" s="68"/>
      <c r="D193" s="68"/>
      <c r="E193" s="5"/>
      <c r="F193" s="110"/>
      <c r="G193" s="110"/>
      <c r="H193" s="110"/>
      <c r="I193" s="40"/>
      <c r="J193" s="5"/>
      <c r="K193" s="5"/>
      <c r="L193" s="39"/>
      <c r="M193" s="5"/>
      <c r="N193" s="39"/>
      <c r="O193" s="5"/>
      <c r="P193" s="5"/>
      <c r="Q193" s="5"/>
    </row>
    <row r="194" spans="1:17" x14ac:dyDescent="0.25">
      <c r="A194" s="6"/>
      <c r="B194" s="6" t="s">
        <v>2</v>
      </c>
      <c r="C194" s="6" t="s">
        <v>379</v>
      </c>
      <c r="D194" s="6"/>
      <c r="E194" s="60"/>
      <c r="F194" s="109"/>
      <c r="G194" s="109"/>
      <c r="H194" s="109"/>
      <c r="I194" s="84">
        <v>20</v>
      </c>
      <c r="J194" s="60"/>
      <c r="K194" s="60"/>
      <c r="L194" s="34"/>
      <c r="M194" s="30">
        <f>SUBTOTAL(9,M195,M196)</f>
        <v>0</v>
      </c>
      <c r="N194" s="34"/>
      <c r="O194" s="30">
        <f>SUBTOTAL(9,O195,O196)</f>
        <v>0</v>
      </c>
      <c r="P194" s="30">
        <f>SUBTOTAL(9,P195,P196)</f>
        <v>0</v>
      </c>
      <c r="Q194" s="61">
        <f>+P194/I194</f>
        <v>0</v>
      </c>
    </row>
    <row r="195" spans="1:17" ht="30" x14ac:dyDescent="0.25">
      <c r="A195" s="10"/>
      <c r="B195" s="10"/>
      <c r="C195" s="10" t="s">
        <v>179</v>
      </c>
      <c r="D195" s="10" t="s">
        <v>380</v>
      </c>
      <c r="E195" s="16"/>
      <c r="F195" s="108"/>
      <c r="G195" s="108"/>
      <c r="H195" s="108"/>
      <c r="I195" s="85">
        <v>14</v>
      </c>
      <c r="J195" s="50" t="s">
        <v>368</v>
      </c>
      <c r="K195" s="50" t="s">
        <v>369</v>
      </c>
      <c r="L195" s="50"/>
      <c r="M195" s="33">
        <f>L195/100*14</f>
        <v>0</v>
      </c>
      <c r="N195" s="50"/>
      <c r="O195" s="33">
        <f>M195/100*14</f>
        <v>0</v>
      </c>
      <c r="P195" s="33">
        <f>N195/100*14</f>
        <v>0</v>
      </c>
      <c r="Q195" s="52">
        <f>+P195/I195</f>
        <v>0</v>
      </c>
    </row>
    <row r="196" spans="1:17" ht="30" x14ac:dyDescent="0.25">
      <c r="A196" s="10"/>
      <c r="B196" s="10"/>
      <c r="C196" s="10" t="s">
        <v>180</v>
      </c>
      <c r="D196" s="10" t="s">
        <v>381</v>
      </c>
      <c r="E196" s="16"/>
      <c r="F196" s="108"/>
      <c r="G196" s="108"/>
      <c r="H196" s="108"/>
      <c r="I196" s="85">
        <v>6</v>
      </c>
      <c r="J196" s="50" t="s">
        <v>370</v>
      </c>
      <c r="K196" s="50" t="s">
        <v>371</v>
      </c>
      <c r="L196" s="50"/>
      <c r="M196" s="33">
        <f>L196/5*6</f>
        <v>0</v>
      </c>
      <c r="N196" s="50"/>
      <c r="O196" s="33">
        <f>M196/5*6</f>
        <v>0</v>
      </c>
      <c r="P196" s="33">
        <f>N196/5*6</f>
        <v>0</v>
      </c>
      <c r="Q196" s="52">
        <f>+P196/I196</f>
        <v>0</v>
      </c>
    </row>
    <row r="197" spans="1:17" x14ac:dyDescent="0.25">
      <c r="A197" s="12"/>
      <c r="B197" s="12"/>
      <c r="C197" s="69"/>
      <c r="D197" s="69"/>
      <c r="E197" s="25"/>
      <c r="F197" s="98"/>
      <c r="G197" s="98"/>
      <c r="H197" s="98"/>
      <c r="I197" s="45"/>
      <c r="J197" s="86"/>
      <c r="K197" s="53"/>
      <c r="L197" s="53"/>
      <c r="M197" s="43"/>
      <c r="N197" s="53"/>
      <c r="O197" s="43"/>
      <c r="P197" s="43"/>
      <c r="Q197" s="44"/>
    </row>
    <row r="198" spans="1:17" x14ac:dyDescent="0.25">
      <c r="A198" s="6"/>
      <c r="B198" s="6" t="s">
        <v>31</v>
      </c>
      <c r="C198" s="6" t="s">
        <v>382</v>
      </c>
      <c r="D198" s="6"/>
      <c r="E198" s="60"/>
      <c r="F198" s="109"/>
      <c r="G198" s="109"/>
      <c r="H198" s="109"/>
      <c r="I198" s="84">
        <v>10</v>
      </c>
      <c r="J198" s="60"/>
      <c r="K198" s="60"/>
      <c r="L198" s="34"/>
      <c r="M198" s="34">
        <f>SUBTOTAL(9,M199,M200)</f>
        <v>0</v>
      </c>
      <c r="N198" s="34"/>
      <c r="O198" s="34">
        <f>SUBTOTAL(9,O199,O200)</f>
        <v>0</v>
      </c>
      <c r="P198" s="34">
        <f>SUBTOTAL(9,P199,P200)</f>
        <v>0</v>
      </c>
      <c r="Q198" s="62">
        <f>+P198/I198</f>
        <v>0</v>
      </c>
    </row>
    <row r="199" spans="1:17" ht="30" x14ac:dyDescent="0.25">
      <c r="A199" s="10"/>
      <c r="B199" s="10"/>
      <c r="C199" s="10" t="s">
        <v>179</v>
      </c>
      <c r="D199" s="10" t="s">
        <v>383</v>
      </c>
      <c r="E199" s="70"/>
      <c r="F199" s="108"/>
      <c r="G199" s="108"/>
      <c r="H199" s="108"/>
      <c r="I199" s="31">
        <v>7</v>
      </c>
      <c r="J199" s="50" t="s">
        <v>372</v>
      </c>
      <c r="K199" s="50" t="s">
        <v>373</v>
      </c>
      <c r="L199" s="33"/>
      <c r="M199" s="33">
        <f>L199/4*7</f>
        <v>0</v>
      </c>
      <c r="N199" s="33"/>
      <c r="O199" s="33">
        <f>M199/4*7</f>
        <v>0</v>
      </c>
      <c r="P199" s="33">
        <f>N199/4*7</f>
        <v>0</v>
      </c>
      <c r="Q199" s="52">
        <f>+P199/I199</f>
        <v>0</v>
      </c>
    </row>
    <row r="200" spans="1:17" ht="45" x14ac:dyDescent="0.25">
      <c r="A200" s="10"/>
      <c r="B200" s="10"/>
      <c r="C200" s="10" t="s">
        <v>180</v>
      </c>
      <c r="D200" s="10" t="s">
        <v>384</v>
      </c>
      <c r="E200" s="70"/>
      <c r="F200" s="108"/>
      <c r="G200" s="108"/>
      <c r="H200" s="108"/>
      <c r="I200" s="31">
        <v>3</v>
      </c>
      <c r="J200" s="50" t="s">
        <v>374</v>
      </c>
      <c r="K200" s="50" t="s">
        <v>375</v>
      </c>
      <c r="L200" s="63"/>
      <c r="M200" s="33" t="str">
        <f>IF(L200="Wajar Tanpa Pengecualian",3,IF(L200="WTP-Dengan Paragraph Penjelas",2.5,IF(L200="Wajar Dengan Pengecualian",2,IF(L200="Tidak Memberikan Pendapat",1.5,IF(L200="Tidak Wajar",1,IF(L200="Tidak Memiliki Laporan Keuangan",0,"Error"))))))</f>
        <v>Error</v>
      </c>
      <c r="N200" s="63"/>
      <c r="O200" s="33" t="str">
        <f>IF(M200="Wajar Tanpa Pengecualian",3,IF(M200="WTP-Dengan Paragraph Penjelas",2.5,IF(M200="Wajar Dengan Pengecualian",2,IF(M200="Tidak Memberikan Pendapat",1.5,IF(M200="Tidak Wajar",1,IF(M200="Tidak Memiliki Laporan Keuangan",0,"Error"))))))</f>
        <v>Error</v>
      </c>
      <c r="P200" s="33" t="str">
        <f>IF(N200="Wajar Tanpa Pengecualian",3,IF(N200="WTP-Dengan Paragraph Penjelas",2.5,IF(N200="Wajar Dengan Pengecualian",2,IF(N200="Tidak Memberikan Pendapat",1.5,IF(N200="Tidak Wajar",1,IF(N200="Tidak Memiliki Laporan Keuangan",0,"Error"))))))</f>
        <v>Error</v>
      </c>
      <c r="Q200" s="52" t="e">
        <f>+P200/I200</f>
        <v>#VALUE!</v>
      </c>
    </row>
    <row r="201" spans="1:17" x14ac:dyDescent="0.25">
      <c r="A201" s="12"/>
      <c r="B201" s="12"/>
      <c r="C201" s="69"/>
      <c r="D201" s="69"/>
      <c r="E201" s="25"/>
      <c r="F201" s="98"/>
      <c r="G201" s="98"/>
      <c r="H201" s="98"/>
      <c r="I201" s="45"/>
      <c r="J201" s="86"/>
      <c r="K201" s="53"/>
      <c r="L201" s="53"/>
      <c r="M201" s="43"/>
      <c r="N201" s="53"/>
      <c r="O201" s="43"/>
      <c r="P201" s="43"/>
      <c r="Q201" s="44"/>
    </row>
    <row r="202" spans="1:17" x14ac:dyDescent="0.25">
      <c r="A202" s="6"/>
      <c r="B202" s="6" t="s">
        <v>36</v>
      </c>
      <c r="C202" s="6" t="s">
        <v>385</v>
      </c>
      <c r="D202" s="6"/>
      <c r="E202" s="60"/>
      <c r="F202" s="109"/>
      <c r="G202" s="109"/>
      <c r="H202" s="109"/>
      <c r="I202" s="84">
        <v>10</v>
      </c>
      <c r="J202" s="60"/>
      <c r="K202" s="60"/>
      <c r="L202" s="34"/>
      <c r="M202" s="34">
        <f>SUBTOTAL(9,M203)</f>
        <v>0</v>
      </c>
      <c r="N202" s="34"/>
      <c r="O202" s="34">
        <f>SUBTOTAL(9,O203)</f>
        <v>0</v>
      </c>
      <c r="P202" s="34">
        <f>SUBTOTAL(9,P203)</f>
        <v>0</v>
      </c>
      <c r="Q202" s="62">
        <f>+P202/I202</f>
        <v>0</v>
      </c>
    </row>
    <row r="203" spans="1:17" ht="30" x14ac:dyDescent="0.25">
      <c r="A203" s="10"/>
      <c r="B203" s="10"/>
      <c r="C203" s="10" t="s">
        <v>179</v>
      </c>
      <c r="D203" s="10" t="s">
        <v>386</v>
      </c>
      <c r="E203" s="16"/>
      <c r="F203" s="108"/>
      <c r="G203" s="108"/>
      <c r="H203" s="108"/>
      <c r="I203" s="85">
        <v>10</v>
      </c>
      <c r="J203" s="50" t="s">
        <v>376</v>
      </c>
      <c r="K203" s="50" t="s">
        <v>373</v>
      </c>
      <c r="L203" s="64"/>
      <c r="M203" s="33">
        <f>L203/4*10</f>
        <v>0</v>
      </c>
      <c r="N203" s="64"/>
      <c r="O203" s="33">
        <f>M203/4*10</f>
        <v>0</v>
      </c>
      <c r="P203" s="33">
        <f>N203/4*10</f>
        <v>0</v>
      </c>
      <c r="Q203" s="52">
        <f>+P203/I203</f>
        <v>0</v>
      </c>
    </row>
    <row r="204" spans="1:17" x14ac:dyDescent="0.25">
      <c r="A204" s="12"/>
      <c r="B204" s="12"/>
      <c r="C204" s="69"/>
      <c r="D204" s="69"/>
      <c r="E204" s="24"/>
      <c r="F204" s="99"/>
      <c r="G204" s="99"/>
      <c r="H204" s="99"/>
      <c r="I204" s="45"/>
      <c r="J204" s="86"/>
      <c r="K204" s="44"/>
      <c r="L204" s="44"/>
      <c r="M204" s="43"/>
      <c r="N204" s="44"/>
      <c r="O204" s="43"/>
      <c r="P204" s="43"/>
      <c r="Q204" s="44"/>
    </row>
    <row r="205" spans="1:17" x14ac:dyDescent="0.25">
      <c r="A205" s="358" t="s">
        <v>387</v>
      </c>
      <c r="B205" s="358"/>
      <c r="C205" s="358"/>
      <c r="D205" s="358"/>
      <c r="E205" s="358"/>
      <c r="F205" s="110"/>
      <c r="G205" s="110"/>
      <c r="H205" s="110"/>
      <c r="I205" s="87">
        <v>40</v>
      </c>
      <c r="J205" s="5"/>
      <c r="K205" s="5"/>
      <c r="L205" s="5"/>
      <c r="M205" s="65">
        <f>SUM(M194,M198,M202)</f>
        <v>0</v>
      </c>
      <c r="N205" s="5"/>
      <c r="O205" s="65">
        <f>SUM(O194,O198,O202)</f>
        <v>0</v>
      </c>
      <c r="P205" s="65">
        <f>SUM(P194,P198,P202)</f>
        <v>0</v>
      </c>
      <c r="Q205" s="66">
        <f>+P205/I205</f>
        <v>0</v>
      </c>
    </row>
    <row r="206" spans="1:17" x14ac:dyDescent="0.25">
      <c r="A206" s="101"/>
      <c r="B206" s="101"/>
      <c r="C206" s="101"/>
      <c r="D206" s="101"/>
      <c r="E206" s="111"/>
      <c r="F206" s="99"/>
      <c r="G206" s="99"/>
      <c r="H206" s="99"/>
      <c r="I206" s="88"/>
      <c r="J206" s="86"/>
      <c r="K206" s="44"/>
      <c r="L206" s="44"/>
      <c r="M206" s="43"/>
      <c r="N206" s="44"/>
      <c r="O206" s="43"/>
      <c r="P206" s="43"/>
      <c r="Q206" s="44"/>
    </row>
    <row r="207" spans="1:17" x14ac:dyDescent="0.25">
      <c r="A207" s="359" t="s">
        <v>388</v>
      </c>
      <c r="B207" s="359"/>
      <c r="C207" s="359"/>
      <c r="D207" s="359"/>
      <c r="E207" s="359"/>
      <c r="F207" s="112"/>
      <c r="G207" s="112"/>
      <c r="H207" s="112"/>
      <c r="I207" s="89"/>
      <c r="J207" s="90"/>
      <c r="K207" s="90"/>
      <c r="L207" s="90"/>
      <c r="M207" s="67" t="e">
        <f>M190+M205</f>
        <v>#DIV/0!</v>
      </c>
      <c r="N207" s="90"/>
      <c r="O207" s="67" t="e">
        <f>O190+O205</f>
        <v>#DIV/0!</v>
      </c>
      <c r="P207" s="67" t="e">
        <f>P190+P205</f>
        <v>#DIV/0!</v>
      </c>
      <c r="Q207" s="67"/>
    </row>
  </sheetData>
  <autoFilter ref="A3:Q190">
    <filterColumn colId="14">
      <colorFilter dxfId="0"/>
    </filterColumn>
  </autoFilter>
  <mergeCells count="37">
    <mergeCell ref="A190:E190"/>
    <mergeCell ref="A205:E205"/>
    <mergeCell ref="A207:E207"/>
    <mergeCell ref="L1:M1"/>
    <mergeCell ref="N1:O1"/>
    <mergeCell ref="D170:E170"/>
    <mergeCell ref="D176:E176"/>
    <mergeCell ref="D182:E182"/>
    <mergeCell ref="D186:E186"/>
    <mergeCell ref="D140:E140"/>
    <mergeCell ref="D146:E146"/>
    <mergeCell ref="D152:E152"/>
    <mergeCell ref="D158:E158"/>
    <mergeCell ref="D164:E164"/>
    <mergeCell ref="D134:E134"/>
    <mergeCell ref="D68:E68"/>
    <mergeCell ref="D110:E110"/>
    <mergeCell ref="D114:E114"/>
    <mergeCell ref="D121:E121"/>
    <mergeCell ref="D127:E127"/>
    <mergeCell ref="D104:E104"/>
    <mergeCell ref="D81:E81"/>
    <mergeCell ref="D87:E87"/>
    <mergeCell ref="D95:E95"/>
    <mergeCell ref="D100:E100"/>
    <mergeCell ref="D74:E74"/>
    <mergeCell ref="A1:E1"/>
    <mergeCell ref="D4:E4"/>
    <mergeCell ref="D8:E8"/>
    <mergeCell ref="D14:E14"/>
    <mergeCell ref="D62:E62"/>
    <mergeCell ref="D57:E57"/>
    <mergeCell ref="D22:E22"/>
    <mergeCell ref="D27:E27"/>
    <mergeCell ref="D30:E30"/>
    <mergeCell ref="D47:E47"/>
    <mergeCell ref="D52:E52"/>
  </mergeCells>
  <dataValidations count="5">
    <dataValidation type="list" allowBlank="1" showInputMessage="1" showErrorMessage="1" sqref="L91 L24 L119">
      <formula1>"A,B,C,D,E"</formula1>
    </dataValidation>
    <dataValidation type="list" allowBlank="1" showInputMessage="1" showErrorMessage="1" sqref="N9 N177 L58 L141 L179 L70:L73 L149 L165 N179 L147 L82 N165 L187 L153:L154 N187 L96 L124:L126 L175 N175 L122 L101 L116 N184 L184 L105:L106 L65:L66 L128 L139 L9 L177 L42:L43 L135 L53 L143 L75 L84:L86 L108">
      <formula1>"Ya,Tidak"</formula1>
    </dataValidation>
    <dataValidation type="list" allowBlank="1" showInputMessage="1" showErrorMessage="1" sqref="N5 N181 N10:N11 L133 L69 N178 N168:N169 L35:L41 L183 L60 N183 L80 L172:L173 N172:N173 L138 L168:L169 L92 N189 L189 L144 L98 L150 L28:L29 L32 L155:L157 L123 L5 L181 L10:L11 L19:L21 L129 L178">
      <formula1>"A,B,C"</formula1>
    </dataValidation>
    <dataValidation type="list" allowBlank="1" showInputMessage="1" showErrorMessage="1" sqref="N6:N7 N15:N16 N12:N13 N171 L93:L94 L97 L111:L113 L45 L115 L174 L48:L51 L117:L118 L54:L56 N174 L99 L59 L188 L83 L102:L103 N188 L130:L132 L180 L136:L137 N180 L107 L145 L166:L167 N166:N167 L67 L148 N185 L185 L151 L159:L162 L31 L88:L90 L6:L7 L63:L64 L12:L13 L171 L15:L18 L23 L76:L79 L25 L142 N142">
      <formula1>"A,B,C,D"</formula1>
    </dataValidation>
    <dataValidation type="list" allowBlank="1" showInputMessage="1" showErrorMessage="1" sqref="O17:O20 N31:O31 N17:N30 N45:O45 O32 N32:N44 N58:O58 O54 N46:N57 O69:O73 O159:O162 O82:O86 N94:O94 N96:O96 O102:O103 N122:O122 N128:O128 N135:O135 N141:O141 N147:O147 O153:O154 O156:O157 N148:N162 N59:N93 N136:N140 N129:N134 N123:N127 N97:N121 N95 N143:N146">
      <formula1>"-"</formula1>
    </dataValidation>
  </dataValidations>
  <pageMargins left="0.7" right="0.7" top="0.75" bottom="0.75" header="0.3" footer="0.3"/>
  <pageSetup paperSize="9"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90" zoomScaleNormal="90" zoomScalePageLayoutView="130" workbookViewId="0">
      <pane xSplit="7" ySplit="3" topLeftCell="H4" activePane="bottomRight" state="frozen"/>
      <selection pane="topRight" activeCell="L1" sqref="L1"/>
      <selection pane="bottomLeft" activeCell="A3" sqref="A3"/>
      <selection pane="bottomRight" activeCell="L62" sqref="L62"/>
    </sheetView>
  </sheetViews>
  <sheetFormatPr defaultColWidth="9.140625" defaultRowHeight="15" x14ac:dyDescent="0.25"/>
  <cols>
    <col min="1" max="1" width="7.42578125" style="312" hidden="1" customWidth="1"/>
    <col min="2" max="2" width="3.42578125" style="313" customWidth="1"/>
    <col min="3" max="3" width="4.42578125" style="313" customWidth="1"/>
    <col min="4" max="4" width="3.42578125" style="314" customWidth="1"/>
    <col min="5" max="5" width="3.140625" style="315" customWidth="1"/>
    <col min="6" max="6" width="54.42578125" style="316" customWidth="1"/>
    <col min="7" max="7" width="6.140625" style="190" bestFit="1" customWidth="1"/>
    <col min="8" max="8" width="7.42578125" style="312" bestFit="1" customWidth="1"/>
    <col min="9" max="9" width="7.42578125" style="191" bestFit="1" customWidth="1"/>
    <col min="10" max="10" width="8.5703125" style="191" bestFit="1" customWidth="1"/>
    <col min="11" max="16384" width="9.140625" style="312"/>
  </cols>
  <sheetData>
    <row r="1" spans="1:10" s="123" customFormat="1" ht="15" customHeight="1" x14ac:dyDescent="0.25">
      <c r="A1" s="122">
        <v>1</v>
      </c>
      <c r="B1" s="365" t="s">
        <v>394</v>
      </c>
      <c r="C1" s="366"/>
      <c r="D1" s="366"/>
      <c r="E1" s="366"/>
      <c r="F1" s="367"/>
      <c r="G1" s="371" t="s">
        <v>393</v>
      </c>
      <c r="H1" s="373" t="s">
        <v>363</v>
      </c>
      <c r="I1" s="374"/>
      <c r="J1" s="371" t="s">
        <v>482</v>
      </c>
    </row>
    <row r="2" spans="1:10" s="123" customFormat="1" ht="15" customHeight="1" x14ac:dyDescent="0.25">
      <c r="A2" s="122">
        <v>2</v>
      </c>
      <c r="B2" s="368"/>
      <c r="C2" s="369"/>
      <c r="D2" s="369"/>
      <c r="E2" s="369"/>
      <c r="F2" s="370"/>
      <c r="G2" s="372"/>
      <c r="H2" s="124" t="s">
        <v>389</v>
      </c>
      <c r="I2" s="125" t="s">
        <v>390</v>
      </c>
      <c r="J2" s="372"/>
    </row>
    <row r="3" spans="1:10" s="123" customFormat="1" x14ac:dyDescent="0.25">
      <c r="A3" s="122">
        <v>3</v>
      </c>
      <c r="B3" s="126"/>
      <c r="C3" s="127"/>
      <c r="D3" s="302"/>
      <c r="E3" s="127"/>
      <c r="F3" s="129"/>
      <c r="G3" s="130"/>
      <c r="H3" s="131"/>
      <c r="I3" s="132"/>
      <c r="J3" s="303"/>
    </row>
    <row r="4" spans="1:10" s="140" customFormat="1" x14ac:dyDescent="0.25">
      <c r="A4" s="122">
        <v>4</v>
      </c>
      <c r="B4" s="133" t="s">
        <v>1</v>
      </c>
      <c r="C4" s="134" t="s">
        <v>436</v>
      </c>
      <c r="D4" s="135"/>
      <c r="E4" s="135"/>
      <c r="F4" s="136"/>
      <c r="G4" s="137"/>
      <c r="H4" s="138"/>
      <c r="I4" s="139"/>
      <c r="J4" s="139"/>
    </row>
    <row r="5" spans="1:10" s="147" customFormat="1" x14ac:dyDescent="0.25">
      <c r="A5" s="122">
        <v>5</v>
      </c>
      <c r="B5" s="141"/>
      <c r="C5" s="141" t="s">
        <v>2</v>
      </c>
      <c r="D5" s="142" t="s">
        <v>437</v>
      </c>
      <c r="E5" s="143"/>
      <c r="F5" s="144"/>
      <c r="G5" s="145">
        <v>5</v>
      </c>
      <c r="H5" s="146" t="e">
        <f>SUM(H6:H9)</f>
        <v>#DIV/0!</v>
      </c>
      <c r="I5" s="146" t="e">
        <f>SUM(I6:I9)</f>
        <v>#DIV/0!</v>
      </c>
      <c r="J5" s="146" t="e">
        <f>SUM(J6:J9)</f>
        <v>#DIV/0!</v>
      </c>
    </row>
    <row r="6" spans="1:10" s="147" customFormat="1" x14ac:dyDescent="0.25">
      <c r="A6" s="122">
        <v>6</v>
      </c>
      <c r="B6" s="148"/>
      <c r="C6" s="148"/>
      <c r="D6" s="149">
        <v>1</v>
      </c>
      <c r="E6" s="364" t="s">
        <v>438</v>
      </c>
      <c r="F6" s="364"/>
      <c r="G6" s="150">
        <v>1</v>
      </c>
      <c r="H6" s="151" t="e">
        <f>'LKE Pusat'!L5</f>
        <v>#DIV/0!</v>
      </c>
      <c r="I6" s="151" t="e">
        <f t="array" ref="I6">AVERAGE(IF(ISERROR('LKE Unit'!J5:M5),"",'LKE Unit'!J5:M5))</f>
        <v>#DIV/0!</v>
      </c>
      <c r="J6" s="151" t="e">
        <f>AVERAGE(H6:I6)</f>
        <v>#DIV/0!</v>
      </c>
    </row>
    <row r="7" spans="1:10" s="147" customFormat="1" x14ac:dyDescent="0.25">
      <c r="A7" s="122">
        <v>7</v>
      </c>
      <c r="B7" s="148"/>
      <c r="C7" s="148"/>
      <c r="D7" s="149">
        <v>2</v>
      </c>
      <c r="E7" s="364" t="s">
        <v>439</v>
      </c>
      <c r="F7" s="364"/>
      <c r="G7" s="150">
        <v>1</v>
      </c>
      <c r="H7" s="151" t="e">
        <f>'LKE Pusat'!L9</f>
        <v>#DIV/0!</v>
      </c>
      <c r="I7" s="151" t="e">
        <f t="array" ref="I7">AVERAGE(IF(ISERROR('LKE Unit'!J9:M9),"",'LKE Unit'!J9:M9))</f>
        <v>#DIV/0!</v>
      </c>
      <c r="J7" s="151" t="e">
        <f>AVERAGE(H7:I7)</f>
        <v>#DIV/0!</v>
      </c>
    </row>
    <row r="8" spans="1:10" s="147" customFormat="1" x14ac:dyDescent="0.25">
      <c r="A8" s="122">
        <v>8</v>
      </c>
      <c r="B8" s="148"/>
      <c r="C8" s="148"/>
      <c r="D8" s="149">
        <v>3</v>
      </c>
      <c r="E8" s="364" t="s">
        <v>440</v>
      </c>
      <c r="F8" s="364"/>
      <c r="G8" s="150">
        <v>2</v>
      </c>
      <c r="H8" s="151" t="e">
        <f>'LKE Pusat'!L15</f>
        <v>#DIV/0!</v>
      </c>
      <c r="I8" s="151" t="e">
        <f t="array" ref="I8">AVERAGE(IF(ISERROR('LKE Unit'!J15:M15),"",'LKE Unit'!J15:M15))</f>
        <v>#DIV/0!</v>
      </c>
      <c r="J8" s="151" t="e">
        <f>AVERAGE(H8:I8)</f>
        <v>#DIV/0!</v>
      </c>
    </row>
    <row r="9" spans="1:10" s="147" customFormat="1" x14ac:dyDescent="0.25">
      <c r="A9" s="122">
        <v>9</v>
      </c>
      <c r="B9" s="148"/>
      <c r="C9" s="148"/>
      <c r="D9" s="149">
        <v>4</v>
      </c>
      <c r="E9" s="364" t="s">
        <v>441</v>
      </c>
      <c r="F9" s="364"/>
      <c r="G9" s="150">
        <v>1</v>
      </c>
      <c r="H9" s="151" t="e">
        <f>'LKE Pusat'!L23</f>
        <v>#DIV/0!</v>
      </c>
      <c r="I9" s="151" t="e">
        <f t="array" ref="I9">AVERAGE(IF(ISERROR('LKE Unit'!J23:M23),"",'LKE Unit'!J23:M23))</f>
        <v>#DIV/0!</v>
      </c>
      <c r="J9" s="151" t="e">
        <f>AVERAGE(H9:I9)</f>
        <v>#DIV/0!</v>
      </c>
    </row>
    <row r="10" spans="1:10" s="147" customFormat="1" x14ac:dyDescent="0.25">
      <c r="A10" s="122">
        <v>10</v>
      </c>
      <c r="I10" s="140"/>
      <c r="J10" s="140"/>
    </row>
    <row r="11" spans="1:10" s="147" customFormat="1" x14ac:dyDescent="0.25">
      <c r="A11" s="122">
        <v>11</v>
      </c>
      <c r="B11" s="152"/>
      <c r="C11" s="152" t="s">
        <v>31</v>
      </c>
      <c r="D11" s="153" t="s">
        <v>442</v>
      </c>
      <c r="E11" s="154"/>
      <c r="F11" s="155"/>
      <c r="G11" s="156">
        <v>5</v>
      </c>
      <c r="H11" s="157" t="e">
        <f>SUM(H12:H13)</f>
        <v>#DIV/0!</v>
      </c>
      <c r="I11" s="157" t="e">
        <f>SUM(I12:I13)*5/2.5</f>
        <v>#DIV/0!</v>
      </c>
      <c r="J11" s="157" t="e">
        <f>SUM(J12:J13)</f>
        <v>#DIV/0!</v>
      </c>
    </row>
    <row r="12" spans="1:10" s="147" customFormat="1" ht="15" customHeight="1" x14ac:dyDescent="0.25">
      <c r="A12" s="122">
        <v>12</v>
      </c>
      <c r="B12" s="148"/>
      <c r="C12" s="148"/>
      <c r="D12" s="149">
        <v>1</v>
      </c>
      <c r="E12" s="364" t="s">
        <v>472</v>
      </c>
      <c r="F12" s="364"/>
      <c r="G12" s="150">
        <v>2.5</v>
      </c>
      <c r="H12" s="151" t="e">
        <f>'LKE Pusat'!L28</f>
        <v>#DIV/0!</v>
      </c>
      <c r="I12" s="151" t="e">
        <f t="array" ref="I12">AVERAGE(IF(ISERROR('LKE Unit'!J28:M28),"",'LKE Unit'!J28:M28))</f>
        <v>#DIV/0!</v>
      </c>
      <c r="J12" s="151" t="e">
        <f>AVERAGE(H12:I12)</f>
        <v>#DIV/0!</v>
      </c>
    </row>
    <row r="13" spans="1:10" s="147" customFormat="1" ht="16.5" x14ac:dyDescent="0.25">
      <c r="A13" s="122">
        <v>13</v>
      </c>
      <c r="B13" s="148"/>
      <c r="C13" s="148"/>
      <c r="D13" s="149">
        <v>2</v>
      </c>
      <c r="E13" s="364" t="s">
        <v>473</v>
      </c>
      <c r="F13" s="364"/>
      <c r="G13" s="150">
        <v>2.5</v>
      </c>
      <c r="H13" s="151" t="e">
        <f>'LKE Pusat'!L31</f>
        <v>#DIV/0!</v>
      </c>
      <c r="I13" s="348" t="s">
        <v>435</v>
      </c>
      <c r="J13" s="151" t="e">
        <f>AVERAGE(H13:I13)</f>
        <v>#DIV/0!</v>
      </c>
    </row>
    <row r="14" spans="1:10" s="147" customFormat="1" x14ac:dyDescent="0.25">
      <c r="A14" s="122">
        <v>14</v>
      </c>
      <c r="I14" s="140"/>
      <c r="J14" s="140"/>
    </row>
    <row r="15" spans="1:10" s="147" customFormat="1" x14ac:dyDescent="0.25">
      <c r="A15" s="122">
        <v>15</v>
      </c>
      <c r="B15" s="152"/>
      <c r="C15" s="152" t="s">
        <v>36</v>
      </c>
      <c r="D15" s="153" t="s">
        <v>443</v>
      </c>
      <c r="E15" s="154"/>
      <c r="F15" s="155"/>
      <c r="G15" s="156">
        <v>6</v>
      </c>
      <c r="H15" s="157" t="e">
        <f>SUM(H16:H17)</f>
        <v>#DIV/0!</v>
      </c>
      <c r="I15" s="157" t="e">
        <f>SUM(I16:I17)*6/3</f>
        <v>#DIV/0!</v>
      </c>
      <c r="J15" s="157" t="e">
        <f>SUM(J16:J17)</f>
        <v>#DIV/0!</v>
      </c>
    </row>
    <row r="16" spans="1:10" s="147" customFormat="1" x14ac:dyDescent="0.25">
      <c r="A16" s="122">
        <v>16</v>
      </c>
      <c r="B16" s="148"/>
      <c r="C16" s="148"/>
      <c r="D16" s="158" t="s">
        <v>179</v>
      </c>
      <c r="E16" s="159" t="s">
        <v>471</v>
      </c>
      <c r="F16" s="305"/>
      <c r="G16" s="150">
        <v>3</v>
      </c>
      <c r="H16" s="151" t="e">
        <f>'LKE Pusat'!L35</f>
        <v>#DIV/0!</v>
      </c>
      <c r="I16" s="151" t="e">
        <f t="array" ref="I16">AVERAGE(IF(ISERROR('LKE Unit'!J35:M35),"",'LKE Unit'!J35:M35))</f>
        <v>#DIV/0!</v>
      </c>
      <c r="J16" s="151" t="e">
        <f>AVERAGE(H16:I16)</f>
        <v>#DIV/0!</v>
      </c>
    </row>
    <row r="17" spans="1:10" s="147" customFormat="1" ht="16.5" x14ac:dyDescent="0.25">
      <c r="A17" s="122">
        <v>17</v>
      </c>
      <c r="B17" s="148"/>
      <c r="C17" s="148"/>
      <c r="D17" s="158" t="s">
        <v>180</v>
      </c>
      <c r="E17" s="159" t="s">
        <v>474</v>
      </c>
      <c r="F17" s="160"/>
      <c r="G17" s="150">
        <v>3</v>
      </c>
      <c r="H17" s="151" t="e">
        <f>'LKE Pusat'!L45</f>
        <v>#DIV/0!</v>
      </c>
      <c r="I17" s="348" t="s">
        <v>435</v>
      </c>
      <c r="J17" s="151" t="e">
        <f>AVERAGE(H17:I17)</f>
        <v>#DIV/0!</v>
      </c>
    </row>
    <row r="18" spans="1:10" s="147" customFormat="1" x14ac:dyDescent="0.25">
      <c r="A18" s="122">
        <v>18</v>
      </c>
      <c r="I18" s="140"/>
      <c r="J18" s="140"/>
    </row>
    <row r="19" spans="1:10" s="147" customFormat="1" x14ac:dyDescent="0.25">
      <c r="A19" s="122">
        <v>19</v>
      </c>
      <c r="B19" s="152"/>
      <c r="C19" s="152" t="s">
        <v>48</v>
      </c>
      <c r="D19" s="153" t="s">
        <v>444</v>
      </c>
      <c r="E19" s="154"/>
      <c r="F19" s="155"/>
      <c r="G19" s="156">
        <v>5</v>
      </c>
      <c r="H19" s="157" t="e">
        <f>SUM(H20:H23)</f>
        <v>#DIV/0!</v>
      </c>
      <c r="I19" s="157" t="e">
        <f>SUM(I20:I23)*5/4</f>
        <v>#DIV/0!</v>
      </c>
      <c r="J19" s="157" t="e">
        <f>SUM(J20:J23)</f>
        <v>#DIV/0!</v>
      </c>
    </row>
    <row r="20" spans="1:10" s="147" customFormat="1" x14ac:dyDescent="0.25">
      <c r="A20" s="122">
        <v>20</v>
      </c>
      <c r="B20" s="148"/>
      <c r="C20" s="148"/>
      <c r="D20" s="149">
        <v>1</v>
      </c>
      <c r="E20" s="364" t="s">
        <v>475</v>
      </c>
      <c r="F20" s="364"/>
      <c r="G20" s="150">
        <v>1.25</v>
      </c>
      <c r="H20" s="151" t="e">
        <f>'LKE Pusat'!L48</f>
        <v>#DIV/0!</v>
      </c>
      <c r="I20" s="151" t="e">
        <f t="array" ref="I20">AVERAGE(IF(ISERROR('LKE Unit'!J48:M48),"",'LKE Unit'!J48:M48))</f>
        <v>#DIV/0!</v>
      </c>
      <c r="J20" s="151" t="e">
        <f>AVERAGE(H20:I20)</f>
        <v>#DIV/0!</v>
      </c>
    </row>
    <row r="21" spans="1:10" s="147" customFormat="1" x14ac:dyDescent="0.25">
      <c r="A21" s="122">
        <v>21</v>
      </c>
      <c r="B21" s="148"/>
      <c r="C21" s="148"/>
      <c r="D21" s="149">
        <v>2</v>
      </c>
      <c r="E21" s="364" t="s">
        <v>476</v>
      </c>
      <c r="F21" s="364"/>
      <c r="G21" s="150">
        <v>1.5</v>
      </c>
      <c r="H21" s="151" t="e">
        <f>'LKE Pusat'!L53</f>
        <v>#DIV/0!</v>
      </c>
      <c r="I21" s="151" t="e">
        <f t="array" ref="I21">AVERAGE(IF(ISERROR('LKE Unit'!J53:M53),"",'LKE Unit'!J53:M53))</f>
        <v>#DIV/0!</v>
      </c>
      <c r="J21" s="151" t="e">
        <f>AVERAGE(H21:I21)</f>
        <v>#DIV/0!</v>
      </c>
    </row>
    <row r="22" spans="1:10" s="147" customFormat="1" x14ac:dyDescent="0.25">
      <c r="A22" s="122">
        <v>22</v>
      </c>
      <c r="B22" s="148"/>
      <c r="C22" s="148"/>
      <c r="D22" s="149">
        <v>3</v>
      </c>
      <c r="E22" s="364" t="s">
        <v>477</v>
      </c>
      <c r="F22" s="364"/>
      <c r="G22" s="150">
        <v>1.25</v>
      </c>
      <c r="H22" s="151" t="e">
        <f>'LKE Pusat'!L58</f>
        <v>#DIV/0!</v>
      </c>
      <c r="I22" s="151" t="e">
        <f t="array" ref="I22">AVERAGE(IF(ISERROR('LKE Unit'!J58:M58),"",'LKE Unit'!J58:M58))</f>
        <v>#DIV/0!</v>
      </c>
      <c r="J22" s="151" t="e">
        <f>AVERAGE(H22:I22)</f>
        <v>#DIV/0!</v>
      </c>
    </row>
    <row r="23" spans="1:10" s="147" customFormat="1" ht="15" customHeight="1" x14ac:dyDescent="0.25">
      <c r="A23" s="122">
        <v>23</v>
      </c>
      <c r="B23" s="148"/>
      <c r="C23" s="148"/>
      <c r="D23" s="149">
        <v>4</v>
      </c>
      <c r="E23" s="364" t="s">
        <v>399</v>
      </c>
      <c r="F23" s="364"/>
      <c r="G23" s="150">
        <v>1</v>
      </c>
      <c r="H23" s="151">
        <f>'LKE Pusat'!L62</f>
        <v>0</v>
      </c>
      <c r="I23" s="348" t="s">
        <v>435</v>
      </c>
      <c r="J23" s="151">
        <f>AVERAGE(H23:I23)</f>
        <v>0</v>
      </c>
    </row>
    <row r="24" spans="1:10" s="147" customFormat="1" x14ac:dyDescent="0.25">
      <c r="A24" s="122">
        <v>24</v>
      </c>
      <c r="I24" s="140"/>
      <c r="J24" s="140"/>
    </row>
    <row r="25" spans="1:10" s="147" customFormat="1" x14ac:dyDescent="0.25">
      <c r="A25" s="122">
        <v>25</v>
      </c>
      <c r="B25" s="152"/>
      <c r="C25" s="152" t="s">
        <v>64</v>
      </c>
      <c r="D25" s="153" t="s">
        <v>445</v>
      </c>
      <c r="E25" s="154"/>
      <c r="F25" s="155"/>
      <c r="G25" s="156">
        <v>15</v>
      </c>
      <c r="H25" s="157" t="e">
        <f>SUM(H26:H33)</f>
        <v>#DIV/0!</v>
      </c>
      <c r="I25" s="157" t="e">
        <f>SUM(I26:I33)*15/7</f>
        <v>#DIV/0!</v>
      </c>
      <c r="J25" s="157" t="e">
        <f>SUM(J26:J33)</f>
        <v>#DIV/0!</v>
      </c>
    </row>
    <row r="26" spans="1:10" s="147" customFormat="1" x14ac:dyDescent="0.25">
      <c r="A26" s="122">
        <v>26</v>
      </c>
      <c r="B26" s="148"/>
      <c r="C26" s="148"/>
      <c r="D26" s="149">
        <v>1</v>
      </c>
      <c r="E26" s="364" t="s">
        <v>457</v>
      </c>
      <c r="F26" s="364"/>
      <c r="G26" s="150">
        <v>1</v>
      </c>
      <c r="H26" s="151" t="e">
        <f>'LKE Pusat'!L65</f>
        <v>#DIV/0!</v>
      </c>
      <c r="I26" s="151" t="e">
        <f t="array" ref="I26">AVERAGE(IF(ISERROR('LKE Unit'!J65:M65),"",'LKE Unit'!J65:M65))</f>
        <v>#DIV/0!</v>
      </c>
      <c r="J26" s="151" t="e">
        <f t="shared" ref="J26:J33" si="0">AVERAGE(H26:I26)</f>
        <v>#DIV/0!</v>
      </c>
    </row>
    <row r="27" spans="1:10" s="147" customFormat="1" ht="16.5" x14ac:dyDescent="0.25">
      <c r="A27" s="122">
        <v>27</v>
      </c>
      <c r="B27" s="148"/>
      <c r="C27" s="148"/>
      <c r="D27" s="149">
        <v>2</v>
      </c>
      <c r="E27" s="364" t="s">
        <v>458</v>
      </c>
      <c r="F27" s="364"/>
      <c r="G27" s="150">
        <v>2</v>
      </c>
      <c r="H27" s="151" t="e">
        <f>'LKE Pusat'!L71</f>
        <v>#DIV/0!</v>
      </c>
      <c r="I27" s="348" t="s">
        <v>435</v>
      </c>
      <c r="J27" s="151" t="e">
        <f t="shared" si="0"/>
        <v>#DIV/0!</v>
      </c>
    </row>
    <row r="28" spans="1:10" s="147" customFormat="1" x14ac:dyDescent="0.25">
      <c r="A28" s="122">
        <v>28</v>
      </c>
      <c r="B28" s="148"/>
      <c r="C28" s="148"/>
      <c r="D28" s="149">
        <v>3</v>
      </c>
      <c r="E28" s="364" t="s">
        <v>459</v>
      </c>
      <c r="F28" s="364"/>
      <c r="G28" s="150">
        <v>1</v>
      </c>
      <c r="H28" s="151" t="e">
        <f>'LKE Pusat'!L77</f>
        <v>#DIV/0!</v>
      </c>
      <c r="I28" s="151" t="e">
        <f t="array" ref="I28">AVERAGE(IF(ISERROR('LKE Unit'!J77:M77),"",'LKE Unit'!J77:M77))</f>
        <v>#DIV/0!</v>
      </c>
      <c r="J28" s="151" t="e">
        <f t="shared" si="0"/>
        <v>#DIV/0!</v>
      </c>
    </row>
    <row r="29" spans="1:10" s="147" customFormat="1" ht="16.5" x14ac:dyDescent="0.25">
      <c r="A29" s="122">
        <v>29</v>
      </c>
      <c r="B29" s="148"/>
      <c r="C29" s="148"/>
      <c r="D29" s="149">
        <v>4</v>
      </c>
      <c r="E29" s="364" t="s">
        <v>460</v>
      </c>
      <c r="F29" s="364"/>
      <c r="G29" s="150">
        <v>6</v>
      </c>
      <c r="H29" s="151" t="e">
        <f>'LKE Pusat'!L84</f>
        <v>#DIV/0!</v>
      </c>
      <c r="I29" s="348" t="s">
        <v>435</v>
      </c>
      <c r="J29" s="151" t="e">
        <f t="shared" si="0"/>
        <v>#DIV/0!</v>
      </c>
    </row>
    <row r="30" spans="1:10" s="147" customFormat="1" x14ac:dyDescent="0.25">
      <c r="A30" s="122">
        <v>30</v>
      </c>
      <c r="B30" s="148"/>
      <c r="C30" s="148"/>
      <c r="D30" s="149">
        <v>5</v>
      </c>
      <c r="E30" s="364" t="s">
        <v>461</v>
      </c>
      <c r="F30" s="364"/>
      <c r="G30" s="150">
        <v>2</v>
      </c>
      <c r="H30" s="151" t="e">
        <f>'LKE Pusat'!L90</f>
        <v>#DIV/0!</v>
      </c>
      <c r="I30" s="151" t="e">
        <f t="array" ref="I30">AVERAGE(IF(ISERROR('LKE Unit'!J90:M90),"",'LKE Unit'!J90:M90))</f>
        <v>#DIV/0!</v>
      </c>
      <c r="J30" s="151" t="e">
        <f t="shared" si="0"/>
        <v>#DIV/0!</v>
      </c>
    </row>
    <row r="31" spans="1:10" s="147" customFormat="1" x14ac:dyDescent="0.25">
      <c r="A31" s="122">
        <v>31</v>
      </c>
      <c r="B31" s="148"/>
      <c r="C31" s="148"/>
      <c r="D31" s="149">
        <v>6</v>
      </c>
      <c r="E31" s="364" t="s">
        <v>462</v>
      </c>
      <c r="F31" s="364"/>
      <c r="G31" s="150">
        <v>1</v>
      </c>
      <c r="H31" s="151" t="e">
        <f>'LKE Pusat'!L98</f>
        <v>#DIV/0!</v>
      </c>
      <c r="I31" s="151" t="e">
        <f t="array" ref="I31">AVERAGE(IF(ISERROR('LKE Unit'!J98:M98),"",'LKE Unit'!J98:M98))</f>
        <v>#DIV/0!</v>
      </c>
      <c r="J31" s="151" t="e">
        <f t="shared" si="0"/>
        <v>#DIV/0!</v>
      </c>
    </row>
    <row r="32" spans="1:10" s="147" customFormat="1" x14ac:dyDescent="0.25">
      <c r="A32" s="122">
        <v>32</v>
      </c>
      <c r="B32" s="148"/>
      <c r="C32" s="148"/>
      <c r="D32" s="149">
        <v>7</v>
      </c>
      <c r="E32" s="364" t="s">
        <v>463</v>
      </c>
      <c r="F32" s="364"/>
      <c r="G32" s="150">
        <v>1</v>
      </c>
      <c r="H32" s="151" t="e">
        <f>'LKE Pusat'!L103</f>
        <v>#DIV/0!</v>
      </c>
      <c r="I32" s="151" t="e">
        <f t="array" ref="I32">AVERAGE(IF(ISERROR('LKE Unit'!J103:M103),"",'LKE Unit'!J103:M103))</f>
        <v>#DIV/0!</v>
      </c>
      <c r="J32" s="151" t="e">
        <f t="shared" si="0"/>
        <v>#DIV/0!</v>
      </c>
    </row>
    <row r="33" spans="1:10" s="147" customFormat="1" x14ac:dyDescent="0.25">
      <c r="A33" s="122">
        <v>33</v>
      </c>
      <c r="B33" s="148"/>
      <c r="C33" s="148"/>
      <c r="D33" s="149">
        <v>8</v>
      </c>
      <c r="E33" s="364" t="s">
        <v>464</v>
      </c>
      <c r="F33" s="364"/>
      <c r="G33" s="150">
        <v>1</v>
      </c>
      <c r="H33" s="151" t="e">
        <f>'LKE Pusat'!L107</f>
        <v>#DIV/0!</v>
      </c>
      <c r="I33" s="151" t="e">
        <f t="array" ref="I33">AVERAGE(IF(ISERROR('LKE Unit'!J107:M107),"",'LKE Unit'!J107:M107))</f>
        <v>#DIV/0!</v>
      </c>
      <c r="J33" s="151" t="e">
        <f t="shared" si="0"/>
        <v>#DIV/0!</v>
      </c>
    </row>
    <row r="34" spans="1:10" s="147" customFormat="1" x14ac:dyDescent="0.25">
      <c r="A34" s="122">
        <v>34</v>
      </c>
      <c r="I34" s="140"/>
      <c r="J34" s="140"/>
    </row>
    <row r="35" spans="1:10" s="147" customFormat="1" x14ac:dyDescent="0.25">
      <c r="A35" s="122">
        <v>35</v>
      </c>
      <c r="B35" s="152"/>
      <c r="C35" s="152" t="s">
        <v>110</v>
      </c>
      <c r="D35" s="153" t="s">
        <v>446</v>
      </c>
      <c r="E35" s="154"/>
      <c r="F35" s="155"/>
      <c r="G35" s="156">
        <v>6</v>
      </c>
      <c r="H35" s="157" t="e">
        <f>SUM(H36:H37)</f>
        <v>#DIV/0!</v>
      </c>
      <c r="I35" s="157" t="e">
        <f>SUM(I36:I37)</f>
        <v>#DIV/0!</v>
      </c>
      <c r="J35" s="157" t="e">
        <f>SUM(J36:J37)</f>
        <v>#DIV/0!</v>
      </c>
    </row>
    <row r="36" spans="1:10" s="147" customFormat="1" x14ac:dyDescent="0.25">
      <c r="A36" s="122">
        <v>36</v>
      </c>
      <c r="B36" s="148"/>
      <c r="C36" s="148"/>
      <c r="D36" s="149">
        <v>1</v>
      </c>
      <c r="E36" s="364" t="s">
        <v>447</v>
      </c>
      <c r="F36" s="364"/>
      <c r="G36" s="150">
        <v>2</v>
      </c>
      <c r="H36" s="151" t="e">
        <f>'LKE Pusat'!L113</f>
        <v>#DIV/0!</v>
      </c>
      <c r="I36" s="151" t="e">
        <f t="array" ref="I36">AVERAGE(IF(ISERROR('LKE Unit'!J113:M113),"",'LKE Unit'!J113:M113))</f>
        <v>#DIV/0!</v>
      </c>
      <c r="J36" s="151" t="e">
        <f t="shared" ref="J36:J37" si="1">AVERAGE(H36:I36)</f>
        <v>#DIV/0!</v>
      </c>
    </row>
    <row r="37" spans="1:10" s="147" customFormat="1" x14ac:dyDescent="0.25">
      <c r="A37" s="122">
        <v>37</v>
      </c>
      <c r="B37" s="148"/>
      <c r="C37" s="148"/>
      <c r="D37" s="149">
        <v>2</v>
      </c>
      <c r="E37" s="364" t="s">
        <v>448</v>
      </c>
      <c r="F37" s="364"/>
      <c r="G37" s="150">
        <v>4</v>
      </c>
      <c r="H37" s="151" t="e">
        <f>'LKE Pusat'!L117</f>
        <v>#DIV/0!</v>
      </c>
      <c r="I37" s="151" t="e">
        <f t="array" ref="I37">AVERAGE(IF(ISERROR('LKE Unit'!J117:M117),"",'LKE Unit'!J117:M117))</f>
        <v>#DIV/0!</v>
      </c>
      <c r="J37" s="151" t="e">
        <f t="shared" si="1"/>
        <v>#DIV/0!</v>
      </c>
    </row>
    <row r="38" spans="1:10" s="147" customFormat="1" x14ac:dyDescent="0.25">
      <c r="A38" s="122">
        <v>38</v>
      </c>
      <c r="I38" s="140"/>
      <c r="J38" s="140"/>
    </row>
    <row r="39" spans="1:10" s="147" customFormat="1" x14ac:dyDescent="0.25">
      <c r="A39" s="122">
        <v>39</v>
      </c>
      <c r="B39" s="152"/>
      <c r="C39" s="152" t="s">
        <v>118</v>
      </c>
      <c r="D39" s="153" t="s">
        <v>449</v>
      </c>
      <c r="E39" s="154"/>
      <c r="F39" s="155"/>
      <c r="G39" s="156">
        <v>12</v>
      </c>
      <c r="H39" s="157" t="e">
        <f>SUM(H40:H46)</f>
        <v>#DIV/0!</v>
      </c>
      <c r="I39" s="157" t="e">
        <f>SUM(I40:I46)*12/9</f>
        <v>#DIV/0!</v>
      </c>
      <c r="J39" s="157" t="e">
        <f>SUM(J40:J46)</f>
        <v>#DIV/0!</v>
      </c>
    </row>
    <row r="40" spans="1:10" s="147" customFormat="1" x14ac:dyDescent="0.25">
      <c r="A40" s="122">
        <v>40</v>
      </c>
      <c r="B40" s="148"/>
      <c r="C40" s="148"/>
      <c r="D40" s="149">
        <v>1</v>
      </c>
      <c r="E40" s="364" t="s">
        <v>450</v>
      </c>
      <c r="F40" s="364"/>
      <c r="G40" s="150">
        <v>1.5</v>
      </c>
      <c r="H40" s="151" t="e">
        <f>'LKE Pusat'!L124</f>
        <v>#DIV/0!</v>
      </c>
      <c r="I40" s="151" t="e">
        <f t="array" ref="I40">AVERAGE(IF(ISERROR('LKE Unit'!J124:M124),"",'LKE Unit'!J124:M124))</f>
        <v>#DIV/0!</v>
      </c>
      <c r="J40" s="151" t="e">
        <f>AVERAGE(H40:I40)</f>
        <v>#DIV/0!</v>
      </c>
    </row>
    <row r="41" spans="1:10" s="147" customFormat="1" x14ac:dyDescent="0.25">
      <c r="A41" s="122">
        <v>41</v>
      </c>
      <c r="B41" s="148"/>
      <c r="C41" s="148"/>
      <c r="D41" s="149">
        <v>2</v>
      </c>
      <c r="E41" s="364" t="s">
        <v>451</v>
      </c>
      <c r="F41" s="364"/>
      <c r="G41" s="150">
        <v>1.5</v>
      </c>
      <c r="H41" s="151">
        <f>'LKE Pusat'!L142</f>
        <v>0</v>
      </c>
      <c r="I41" s="151" t="e">
        <f t="array" ref="I41">AVERAGE(IF(ISERROR('LKE Unit'!J142:M142),"",'LKE Unit'!J142:M142))</f>
        <v>#DIV/0!</v>
      </c>
      <c r="J41" s="151" t="e">
        <f t="shared" ref="J41:J46" si="2">AVERAGE(H41:I41)</f>
        <v>#DIV/0!</v>
      </c>
    </row>
    <row r="42" spans="1:10" s="147" customFormat="1" x14ac:dyDescent="0.25">
      <c r="A42" s="122">
        <v>42</v>
      </c>
      <c r="B42" s="148"/>
      <c r="C42" s="148"/>
      <c r="D42" s="149">
        <v>3</v>
      </c>
      <c r="E42" s="364" t="s">
        <v>452</v>
      </c>
      <c r="F42" s="364"/>
      <c r="G42" s="150">
        <v>2</v>
      </c>
      <c r="H42" s="151" t="e">
        <f>'LKE Pusat'!L150</f>
        <v>#DIV/0!</v>
      </c>
      <c r="I42" s="151" t="e">
        <f t="array" ref="I42">AVERAGE(IF(ISERROR('LKE Unit'!J150:M150),"",'LKE Unit'!J150:M150))</f>
        <v>#DIV/0!</v>
      </c>
      <c r="J42" s="151" t="e">
        <f t="shared" si="2"/>
        <v>#DIV/0!</v>
      </c>
    </row>
    <row r="43" spans="1:10" s="147" customFormat="1" x14ac:dyDescent="0.25">
      <c r="A43" s="122">
        <v>43</v>
      </c>
      <c r="B43" s="148"/>
      <c r="C43" s="148"/>
      <c r="D43" s="149">
        <v>4</v>
      </c>
      <c r="E43" s="364" t="s">
        <v>453</v>
      </c>
      <c r="F43" s="364"/>
      <c r="G43" s="150">
        <v>1.5</v>
      </c>
      <c r="H43" s="151" t="e">
        <f>'LKE Pusat'!L160</f>
        <v>#DIV/0!</v>
      </c>
      <c r="I43" s="151" t="e">
        <f t="array" ref="I43">AVERAGE(IF(ISERROR('LKE Unit'!J160:M160),"",'LKE Unit'!J160:M160))</f>
        <v>#DIV/0!</v>
      </c>
      <c r="J43" s="151" t="e">
        <f t="shared" si="2"/>
        <v>#DIV/0!</v>
      </c>
    </row>
    <row r="44" spans="1:10" s="147" customFormat="1" x14ac:dyDescent="0.25">
      <c r="A44" s="122">
        <v>44</v>
      </c>
      <c r="B44" s="148"/>
      <c r="C44" s="148"/>
      <c r="D44" s="149">
        <v>5</v>
      </c>
      <c r="E44" s="364" t="s">
        <v>454</v>
      </c>
      <c r="F44" s="364"/>
      <c r="G44" s="150">
        <v>1.5</v>
      </c>
      <c r="H44" s="151" t="e">
        <f>'LKE Pusat'!L166</f>
        <v>#DIV/0!</v>
      </c>
      <c r="I44" s="151" t="e">
        <f t="array" ref="I44">AVERAGE(IF(ISERROR('LKE Unit'!J166:M166),"",'LKE Unit'!J166:M166))</f>
        <v>#DIV/0!</v>
      </c>
      <c r="J44" s="151" t="e">
        <f t="shared" si="2"/>
        <v>#DIV/0!</v>
      </c>
    </row>
    <row r="45" spans="1:10" s="147" customFormat="1" x14ac:dyDescent="0.25">
      <c r="A45" s="122">
        <v>45</v>
      </c>
      <c r="B45" s="148"/>
      <c r="C45" s="148"/>
      <c r="D45" s="149">
        <v>6</v>
      </c>
      <c r="E45" s="364" t="s">
        <v>455</v>
      </c>
      <c r="F45" s="364"/>
      <c r="G45" s="150">
        <v>2.5</v>
      </c>
      <c r="H45" s="151" t="e">
        <f>'LKE Pusat'!L172</f>
        <v>#DIV/0!</v>
      </c>
      <c r="I45" s="151" t="e">
        <f t="array" ref="I45">AVERAGE(IF(ISERROR('LKE Unit'!J172:M172),"",'LKE Unit'!J172:M172))</f>
        <v>#DIV/0!</v>
      </c>
      <c r="J45" s="151" t="e">
        <f t="shared" si="2"/>
        <v>#DIV/0!</v>
      </c>
    </row>
    <row r="46" spans="1:10" s="147" customFormat="1" ht="16.5" x14ac:dyDescent="0.25">
      <c r="A46" s="122">
        <v>46</v>
      </c>
      <c r="B46" s="148"/>
      <c r="C46" s="148"/>
      <c r="D46" s="149">
        <v>7</v>
      </c>
      <c r="E46" s="364" t="s">
        <v>456</v>
      </c>
      <c r="F46" s="364"/>
      <c r="G46" s="150">
        <v>1.5</v>
      </c>
      <c r="H46" s="151">
        <f>'LKE Pusat'!L178</f>
        <v>0</v>
      </c>
      <c r="I46" s="348" t="s">
        <v>435</v>
      </c>
      <c r="J46" s="151">
        <f t="shared" si="2"/>
        <v>0</v>
      </c>
    </row>
    <row r="47" spans="1:10" s="147" customFormat="1" x14ac:dyDescent="0.25">
      <c r="A47" s="122">
        <v>47</v>
      </c>
      <c r="I47" s="140"/>
      <c r="J47" s="140"/>
    </row>
    <row r="48" spans="1:10" s="147" customFormat="1" x14ac:dyDescent="0.25">
      <c r="A48" s="122">
        <v>48</v>
      </c>
      <c r="B48" s="152"/>
      <c r="C48" s="152" t="s">
        <v>155</v>
      </c>
      <c r="D48" s="153" t="s">
        <v>465</v>
      </c>
      <c r="E48" s="154"/>
      <c r="F48" s="155"/>
      <c r="G48" s="156">
        <v>6</v>
      </c>
      <c r="H48" s="157" t="e">
        <f>SUM(H49:H53)</f>
        <v>#DIV/0!</v>
      </c>
      <c r="I48" s="157" t="e">
        <f>SUM(I49:I53)</f>
        <v>#DIV/0!</v>
      </c>
      <c r="J48" s="157" t="e">
        <f>SUM(J49:J53)</f>
        <v>#DIV/0!</v>
      </c>
    </row>
    <row r="49" spans="1:10" s="147" customFormat="1" x14ac:dyDescent="0.25">
      <c r="A49" s="122">
        <v>49</v>
      </c>
      <c r="B49" s="148"/>
      <c r="C49" s="148"/>
      <c r="D49" s="149">
        <v>1</v>
      </c>
      <c r="E49" s="364" t="s">
        <v>466</v>
      </c>
      <c r="F49" s="364"/>
      <c r="G49" s="150">
        <v>1</v>
      </c>
      <c r="H49" s="151" t="e">
        <f>'LKE Pusat'!L185</f>
        <v>#DIV/0!</v>
      </c>
      <c r="I49" s="151" t="e">
        <f t="array" ref="I49">AVERAGE(IF(ISERROR('LKE Unit'!J185:M185),"",'LKE Unit'!J185:M185))</f>
        <v>#DIV/0!</v>
      </c>
      <c r="J49" s="151" t="e">
        <f>AVERAGE(H49:I49)</f>
        <v>#DIV/0!</v>
      </c>
    </row>
    <row r="50" spans="1:10" s="147" customFormat="1" x14ac:dyDescent="0.25">
      <c r="A50" s="122">
        <v>50</v>
      </c>
      <c r="B50" s="148"/>
      <c r="C50" s="148"/>
      <c r="D50" s="149">
        <v>2</v>
      </c>
      <c r="E50" s="364" t="s">
        <v>467</v>
      </c>
      <c r="F50" s="364"/>
      <c r="G50" s="150">
        <v>1</v>
      </c>
      <c r="H50" s="151" t="e">
        <f>'LKE Pusat'!L191</f>
        <v>#DIV/0!</v>
      </c>
      <c r="I50" s="151" t="e">
        <f t="array" ref="I50">AVERAGE(IF(ISERROR('LKE Unit'!J191:M191),"",'LKE Unit'!J191:M191))</f>
        <v>#DIV/0!</v>
      </c>
      <c r="J50" s="151" t="e">
        <f t="shared" ref="J50:J52" si="3">AVERAGE(H50:I50)</f>
        <v>#DIV/0!</v>
      </c>
    </row>
    <row r="51" spans="1:10" s="147" customFormat="1" x14ac:dyDescent="0.25">
      <c r="A51" s="122">
        <v>51</v>
      </c>
      <c r="B51" s="148"/>
      <c r="C51" s="148"/>
      <c r="D51" s="149">
        <v>3</v>
      </c>
      <c r="E51" s="364" t="s">
        <v>468</v>
      </c>
      <c r="F51" s="364"/>
      <c r="G51" s="150">
        <v>1.5</v>
      </c>
      <c r="H51" s="151" t="e">
        <f>'LKE Pusat'!L197</f>
        <v>#DIV/0!</v>
      </c>
      <c r="I51" s="151" t="e">
        <f t="array" ref="I51">AVERAGE(IF(ISERROR('LKE Unit'!J197:M197),"",'LKE Unit'!J197:M197))</f>
        <v>#DIV/0!</v>
      </c>
      <c r="J51" s="151" t="e">
        <f t="shared" si="3"/>
        <v>#DIV/0!</v>
      </c>
    </row>
    <row r="52" spans="1:10" s="147" customFormat="1" x14ac:dyDescent="0.25">
      <c r="A52" s="122">
        <v>52</v>
      </c>
      <c r="B52" s="148"/>
      <c r="C52" s="148"/>
      <c r="D52" s="149">
        <v>4</v>
      </c>
      <c r="E52" s="364" t="s">
        <v>469</v>
      </c>
      <c r="F52" s="364"/>
      <c r="G52" s="150">
        <v>1.5</v>
      </c>
      <c r="H52" s="151" t="e">
        <f>'LKE Pusat'!L203</f>
        <v>#DIV/0!</v>
      </c>
      <c r="I52" s="151" t="e">
        <f t="array" ref="I52">AVERAGE(IF(ISERROR('LKE Unit'!J203:M203),"",'LKE Unit'!J203:M203))</f>
        <v>#DIV/0!</v>
      </c>
      <c r="J52" s="151" t="e">
        <f t="shared" si="3"/>
        <v>#DIV/0!</v>
      </c>
    </row>
    <row r="53" spans="1:10" s="147" customFormat="1" x14ac:dyDescent="0.25">
      <c r="A53" s="122">
        <v>53</v>
      </c>
      <c r="B53" s="148"/>
      <c r="C53" s="148"/>
      <c r="D53" s="149">
        <v>5</v>
      </c>
      <c r="E53" s="364" t="s">
        <v>470</v>
      </c>
      <c r="F53" s="364"/>
      <c r="G53" s="150">
        <v>1</v>
      </c>
      <c r="H53" s="151" t="e">
        <f>'LKE Pusat'!L207</f>
        <v>#DIV/0!</v>
      </c>
      <c r="I53" s="151" t="e">
        <f t="array" ref="I53">AVERAGE(IF(ISERROR('LKE Unit'!J207:M207),"",'LKE Unit'!J207:M207))</f>
        <v>#DIV/0!</v>
      </c>
      <c r="J53" s="151" t="e">
        <f>AVERAGE(H53:I53)</f>
        <v>#DIV/0!</v>
      </c>
    </row>
    <row r="54" spans="1:10" x14ac:dyDescent="0.25">
      <c r="A54" s="122">
        <v>54</v>
      </c>
      <c r="B54" s="362" t="s">
        <v>178</v>
      </c>
      <c r="C54" s="362"/>
      <c r="D54" s="362"/>
      <c r="E54" s="362"/>
      <c r="F54" s="362"/>
      <c r="G54" s="161"/>
      <c r="H54" s="161" t="e">
        <f>SUM(H5,H11,H15,H19,H25,H35,H39,H48)</f>
        <v>#DIV/0!</v>
      </c>
      <c r="I54" s="161" t="e">
        <f>SUM(I5,I11,I15,I19,I25,I35,I39,I48)</f>
        <v>#DIV/0!</v>
      </c>
      <c r="J54" s="161" t="e">
        <f>SUM(J5,J11,J15,J19,J25,J35,J39,J48)</f>
        <v>#DIV/0!</v>
      </c>
    </row>
    <row r="55" spans="1:10" x14ac:dyDescent="0.25">
      <c r="A55" s="122">
        <v>55</v>
      </c>
      <c r="B55" s="163"/>
      <c r="C55" s="163"/>
      <c r="D55" s="163"/>
      <c r="E55" s="163"/>
      <c r="F55" s="164"/>
      <c r="G55" s="165"/>
      <c r="H55" s="164"/>
      <c r="I55" s="164" t="e">
        <f>AVERAGE('LKE Unit 1'!L69,'LKE Unit 2'!L69,'LKE Unit 3'!L69,'LKE Unit 4'!L69)</f>
        <v>#DIV/0!</v>
      </c>
      <c r="J55" s="164"/>
    </row>
    <row r="56" spans="1:10" x14ac:dyDescent="0.25">
      <c r="A56" s="122">
        <v>56</v>
      </c>
      <c r="B56" s="163"/>
      <c r="C56" s="163"/>
      <c r="D56" s="163"/>
      <c r="E56" s="163"/>
      <c r="F56" s="164"/>
      <c r="G56" s="165"/>
      <c r="H56" s="164"/>
      <c r="I56" s="164" t="e">
        <f>AVERAGE('LKE Unit 1'!L70,'LKE Unit 2'!L70,'LKE Unit 3'!L70,'LKE Unit 4'!L70)</f>
        <v>#DIV/0!</v>
      </c>
      <c r="J56" s="164"/>
    </row>
    <row r="57" spans="1:10" x14ac:dyDescent="0.25">
      <c r="A57" s="122">
        <v>57</v>
      </c>
      <c r="B57" s="166" t="s">
        <v>377</v>
      </c>
      <c r="C57" s="166" t="s">
        <v>378</v>
      </c>
      <c r="D57" s="167"/>
      <c r="E57" s="167"/>
      <c r="F57" s="168"/>
      <c r="G57" s="169"/>
      <c r="H57" s="168"/>
      <c r="I57" s="170"/>
      <c r="J57" s="170"/>
    </row>
    <row r="58" spans="1:10" x14ac:dyDescent="0.25">
      <c r="A58" s="122">
        <v>58</v>
      </c>
      <c r="B58" s="152"/>
      <c r="C58" s="152" t="s">
        <v>2</v>
      </c>
      <c r="D58" s="152" t="s">
        <v>478</v>
      </c>
      <c r="E58" s="152"/>
      <c r="F58" s="171"/>
      <c r="G58" s="156">
        <v>20</v>
      </c>
      <c r="H58" s="156">
        <f>SUM(H59:H60)</f>
        <v>0</v>
      </c>
      <c r="I58" s="156"/>
      <c r="J58" s="156">
        <f>SUM(J59:J60)</f>
        <v>0</v>
      </c>
    </row>
    <row r="59" spans="1:10" ht="16.5" x14ac:dyDescent="0.25">
      <c r="A59" s="122">
        <v>59</v>
      </c>
      <c r="B59" s="148"/>
      <c r="C59" s="148"/>
      <c r="D59" s="149" t="s">
        <v>179</v>
      </c>
      <c r="E59" s="148" t="s">
        <v>434</v>
      </c>
      <c r="F59" s="160"/>
      <c r="G59" s="150">
        <v>14</v>
      </c>
      <c r="H59" s="151">
        <f>'LKE Pusat'!L216</f>
        <v>0</v>
      </c>
      <c r="I59" s="348" t="s">
        <v>435</v>
      </c>
      <c r="J59" s="151">
        <f t="shared" ref="J59:J60" si="4">AVERAGE(H59:I59)</f>
        <v>0</v>
      </c>
    </row>
    <row r="60" spans="1:10" ht="16.5" x14ac:dyDescent="0.25">
      <c r="A60" s="122">
        <v>60</v>
      </c>
      <c r="B60" s="148"/>
      <c r="C60" s="148"/>
      <c r="D60" s="149" t="s">
        <v>180</v>
      </c>
      <c r="E60" s="148" t="s">
        <v>433</v>
      </c>
      <c r="F60" s="160"/>
      <c r="G60" s="150">
        <v>6</v>
      </c>
      <c r="H60" s="151">
        <f>'LKE Pusat'!L217</f>
        <v>0</v>
      </c>
      <c r="I60" s="348" t="s">
        <v>435</v>
      </c>
      <c r="J60" s="151">
        <f t="shared" si="4"/>
        <v>0</v>
      </c>
    </row>
    <row r="61" spans="1:10" x14ac:dyDescent="0.25">
      <c r="A61" s="122">
        <v>61</v>
      </c>
      <c r="B61" s="172"/>
      <c r="C61" s="172"/>
      <c r="D61" s="173"/>
      <c r="E61" s="173"/>
      <c r="F61" s="174"/>
      <c r="G61" s="175"/>
      <c r="H61" s="176"/>
      <c r="I61" s="177"/>
      <c r="J61" s="177"/>
    </row>
    <row r="62" spans="1:10" x14ac:dyDescent="0.25">
      <c r="A62" s="122">
        <v>62</v>
      </c>
      <c r="B62" s="152"/>
      <c r="C62" s="152" t="s">
        <v>31</v>
      </c>
      <c r="D62" s="152" t="s">
        <v>432</v>
      </c>
      <c r="E62" s="152"/>
      <c r="F62" s="171"/>
      <c r="G62" s="156">
        <v>10</v>
      </c>
      <c r="H62" s="157">
        <f>SUM(H63:H64)</f>
        <v>0</v>
      </c>
      <c r="I62" s="157"/>
      <c r="J62" s="157" t="e">
        <f>SUM(J63:J64)</f>
        <v>#DIV/0!</v>
      </c>
    </row>
    <row r="63" spans="1:10" ht="16.5" x14ac:dyDescent="0.25">
      <c r="A63" s="122">
        <v>63</v>
      </c>
      <c r="B63" s="148"/>
      <c r="C63" s="148"/>
      <c r="D63" s="149" t="s">
        <v>179</v>
      </c>
      <c r="E63" s="148" t="s">
        <v>431</v>
      </c>
      <c r="F63" s="160"/>
      <c r="G63" s="150">
        <v>7</v>
      </c>
      <c r="H63" s="151">
        <f>'LKE Pusat'!L220</f>
        <v>0</v>
      </c>
      <c r="I63" s="348" t="s">
        <v>435</v>
      </c>
      <c r="J63" s="151">
        <f t="shared" ref="J63" si="5">AVERAGE(H63:I63)</f>
        <v>0</v>
      </c>
    </row>
    <row r="64" spans="1:10" ht="30" x14ac:dyDescent="0.25">
      <c r="A64" s="122">
        <v>64</v>
      </c>
      <c r="B64" s="148"/>
      <c r="C64" s="148"/>
      <c r="D64" s="149" t="s">
        <v>180</v>
      </c>
      <c r="E64" s="148" t="s">
        <v>430</v>
      </c>
      <c r="F64" s="160"/>
      <c r="G64" s="150">
        <v>3</v>
      </c>
      <c r="H64" s="151" t="str">
        <f>'LKE Pusat'!L221</f>
        <v>Blm Diisi</v>
      </c>
      <c r="I64" s="348" t="s">
        <v>435</v>
      </c>
      <c r="J64" s="151" t="e">
        <f>AVERAGE(H64:I64)</f>
        <v>#DIV/0!</v>
      </c>
    </row>
    <row r="65" spans="1:10" x14ac:dyDescent="0.25">
      <c r="A65" s="122">
        <v>65</v>
      </c>
      <c r="B65" s="172"/>
      <c r="C65" s="172"/>
      <c r="D65" s="173"/>
      <c r="E65" s="173"/>
      <c r="F65" s="174"/>
      <c r="G65" s="175"/>
      <c r="H65" s="176"/>
      <c r="I65" s="177"/>
      <c r="J65" s="177"/>
    </row>
    <row r="66" spans="1:10" x14ac:dyDescent="0.25">
      <c r="A66" s="122">
        <v>66</v>
      </c>
      <c r="B66" s="152"/>
      <c r="C66" s="152" t="s">
        <v>36</v>
      </c>
      <c r="D66" s="152" t="s">
        <v>429</v>
      </c>
      <c r="E66" s="152"/>
      <c r="F66" s="171"/>
      <c r="G66" s="156">
        <v>10</v>
      </c>
      <c r="H66" s="157">
        <f>SUM(H67)</f>
        <v>0</v>
      </c>
      <c r="I66" s="157"/>
      <c r="J66" s="157">
        <f>SUM(J67)</f>
        <v>0</v>
      </c>
    </row>
    <row r="67" spans="1:10" ht="16.5" x14ac:dyDescent="0.25">
      <c r="A67" s="122">
        <v>67</v>
      </c>
      <c r="B67" s="148"/>
      <c r="C67" s="148"/>
      <c r="D67" s="149" t="s">
        <v>179</v>
      </c>
      <c r="E67" s="148" t="s">
        <v>428</v>
      </c>
      <c r="F67" s="160"/>
      <c r="G67" s="150">
        <v>10</v>
      </c>
      <c r="H67" s="151">
        <f>'LKE Pusat'!L224</f>
        <v>0</v>
      </c>
      <c r="I67" s="348" t="s">
        <v>435</v>
      </c>
      <c r="J67" s="151">
        <f>AVERAGE(H67:I67)</f>
        <v>0</v>
      </c>
    </row>
    <row r="68" spans="1:10" x14ac:dyDescent="0.25">
      <c r="A68" s="122">
        <v>68</v>
      </c>
      <c r="B68" s="172"/>
      <c r="C68" s="172"/>
      <c r="D68" s="173"/>
      <c r="E68" s="173"/>
      <c r="F68" s="178"/>
      <c r="G68" s="175"/>
      <c r="H68" s="176"/>
      <c r="I68" s="177"/>
      <c r="J68" s="177"/>
    </row>
    <row r="69" spans="1:10" x14ac:dyDescent="0.25">
      <c r="A69" s="122">
        <v>69</v>
      </c>
      <c r="B69" s="363" t="s">
        <v>387</v>
      </c>
      <c r="C69" s="363"/>
      <c r="D69" s="363"/>
      <c r="E69" s="363"/>
      <c r="F69" s="363"/>
      <c r="G69" s="179">
        <v>40</v>
      </c>
      <c r="H69" s="180">
        <f>SUM(H58,H62,H66)</f>
        <v>0</v>
      </c>
      <c r="I69" s="180"/>
      <c r="J69" s="180" t="e">
        <f>SUM(J58,J62,J66)</f>
        <v>#DIV/0!</v>
      </c>
    </row>
    <row r="70" spans="1:10" x14ac:dyDescent="0.25">
      <c r="A70" s="122">
        <v>70</v>
      </c>
      <c r="B70" s="181"/>
      <c r="C70" s="181"/>
      <c r="D70" s="181"/>
      <c r="E70" s="181"/>
      <c r="F70" s="182"/>
      <c r="G70" s="183"/>
      <c r="H70" s="176"/>
      <c r="I70" s="177"/>
      <c r="J70" s="177"/>
    </row>
    <row r="71" spans="1:10" x14ac:dyDescent="0.25">
      <c r="A71" s="122">
        <v>71</v>
      </c>
      <c r="B71" s="361" t="s">
        <v>388</v>
      </c>
      <c r="C71" s="361"/>
      <c r="D71" s="361"/>
      <c r="E71" s="361"/>
      <c r="F71" s="361"/>
      <c r="G71" s="184">
        <v>100</v>
      </c>
      <c r="H71" s="185" t="e">
        <f>H54+H69</f>
        <v>#DIV/0!</v>
      </c>
      <c r="I71" s="185"/>
      <c r="J71" s="185" t="e">
        <f>J54+J69</f>
        <v>#DIV/0!</v>
      </c>
    </row>
  </sheetData>
  <sheetProtection password="9967" sheet="1" objects="1" scenarios="1" formatCells="0"/>
  <autoFilter ref="A3:J71"/>
  <mergeCells count="39">
    <mergeCell ref="B1:F2"/>
    <mergeCell ref="G1:G2"/>
    <mergeCell ref="H1:I1"/>
    <mergeCell ref="J1:J2"/>
    <mergeCell ref="E23:F23"/>
    <mergeCell ref="E6:F6"/>
    <mergeCell ref="E7:F7"/>
    <mergeCell ref="E8:F8"/>
    <mergeCell ref="E13:F13"/>
    <mergeCell ref="E20:F20"/>
    <mergeCell ref="E21:F21"/>
    <mergeCell ref="E22:F22"/>
    <mergeCell ref="E9:F9"/>
    <mergeCell ref="E12:F12"/>
    <mergeCell ref="E50:F50"/>
    <mergeCell ref="E51:F51"/>
    <mergeCell ref="E52:F52"/>
    <mergeCell ref="E42:F42"/>
    <mergeCell ref="E43:F43"/>
    <mergeCell ref="E44:F44"/>
    <mergeCell ref="E45:F45"/>
    <mergeCell ref="E46:F46"/>
    <mergeCell ref="E49:F49"/>
    <mergeCell ref="B71:F71"/>
    <mergeCell ref="B54:F54"/>
    <mergeCell ref="B69:F69"/>
    <mergeCell ref="E41:F41"/>
    <mergeCell ref="E26:F26"/>
    <mergeCell ref="E27:F27"/>
    <mergeCell ref="E28:F28"/>
    <mergeCell ref="E29:F29"/>
    <mergeCell ref="E30:F30"/>
    <mergeCell ref="E31:F31"/>
    <mergeCell ref="E53:F53"/>
    <mergeCell ref="E32:F32"/>
    <mergeCell ref="E33:F33"/>
    <mergeCell ref="E36:F36"/>
    <mergeCell ref="E37:F37"/>
    <mergeCell ref="E40:F40"/>
  </mergeCells>
  <pageMargins left="0.45" right="0.45" top="0.25" bottom="0.25"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28"/>
  <sheetViews>
    <sheetView zoomScale="80" zoomScaleNormal="80" zoomScalePageLayoutView="110" workbookViewId="0">
      <pane ySplit="2" topLeftCell="A12" activePane="bottomLeft" state="frozen"/>
      <selection activeCell="E6" sqref="E6:F6"/>
      <selection pane="bottomLeft" activeCell="K149" sqref="K149"/>
    </sheetView>
  </sheetViews>
  <sheetFormatPr defaultColWidth="9.140625" defaultRowHeight="15" x14ac:dyDescent="0.25"/>
  <cols>
    <col min="1" max="1" width="3.42578125" style="186" customWidth="1"/>
    <col min="2" max="2" width="4.42578125" style="187" customWidth="1"/>
    <col min="3" max="3" width="3.42578125" style="187" customWidth="1"/>
    <col min="4" max="4" width="3.140625" style="188" customWidth="1"/>
    <col min="5" max="5" width="43.42578125" style="189" customWidth="1"/>
    <col min="6" max="6" width="3" style="162" hidden="1" customWidth="1"/>
    <col min="7" max="7" width="5.5703125" style="288" hidden="1" customWidth="1"/>
    <col min="8" max="8" width="6.140625" style="190" hidden="1" customWidth="1"/>
    <col min="9" max="9" width="48.140625" style="162" customWidth="1"/>
    <col min="10" max="10" width="13.140625" style="162" bestFit="1" customWidth="1"/>
    <col min="11" max="12" width="9.140625" style="162"/>
    <col min="13" max="13" width="9.140625" style="289"/>
    <col min="14" max="14" width="9.140625" style="162"/>
    <col min="15" max="15" width="47.42578125" style="162" customWidth="1"/>
    <col min="16" max="16384" width="9.140625" style="162"/>
  </cols>
  <sheetData>
    <row r="1" spans="1:15" s="123" customFormat="1" ht="30" x14ac:dyDescent="0.25">
      <c r="A1" s="383" t="s">
        <v>394</v>
      </c>
      <c r="B1" s="383"/>
      <c r="C1" s="383"/>
      <c r="D1" s="383"/>
      <c r="E1" s="383"/>
      <c r="F1" s="382" t="s">
        <v>392</v>
      </c>
      <c r="G1" s="382"/>
      <c r="H1" s="185" t="s">
        <v>393</v>
      </c>
      <c r="I1" s="192" t="s">
        <v>213</v>
      </c>
      <c r="J1" s="193" t="s">
        <v>214</v>
      </c>
      <c r="K1" s="194" t="s">
        <v>362</v>
      </c>
      <c r="L1" s="192" t="s">
        <v>363</v>
      </c>
      <c r="M1" s="195" t="s">
        <v>364</v>
      </c>
      <c r="O1" s="194" t="s">
        <v>427</v>
      </c>
    </row>
    <row r="2" spans="1:15" s="123" customFormat="1" x14ac:dyDescent="0.25">
      <c r="A2" s="196"/>
      <c r="B2" s="349"/>
      <c r="C2" s="128"/>
      <c r="D2" s="128"/>
      <c r="E2" s="128"/>
      <c r="F2" s="197"/>
      <c r="G2" s="197"/>
      <c r="H2" s="198"/>
      <c r="I2" s="199"/>
      <c r="J2" s="200"/>
      <c r="K2" s="201"/>
      <c r="L2" s="199"/>
      <c r="M2" s="202"/>
      <c r="O2" s="203"/>
    </row>
    <row r="3" spans="1:15" s="140" customFormat="1" x14ac:dyDescent="0.25">
      <c r="A3" s="133" t="s">
        <v>1</v>
      </c>
      <c r="B3" s="135" t="s">
        <v>181</v>
      </c>
      <c r="C3" s="135"/>
      <c r="D3" s="135"/>
      <c r="E3" s="136"/>
      <c r="F3" s="204"/>
      <c r="G3" s="204"/>
      <c r="H3" s="137"/>
      <c r="I3" s="137"/>
      <c r="J3" s="137"/>
      <c r="K3" s="205"/>
      <c r="L3" s="206"/>
      <c r="M3" s="207"/>
      <c r="O3" s="205"/>
    </row>
    <row r="4" spans="1:15" s="147" customFormat="1" x14ac:dyDescent="0.25">
      <c r="A4" s="141"/>
      <c r="B4" s="350" t="s">
        <v>2</v>
      </c>
      <c r="C4" s="142" t="s">
        <v>3</v>
      </c>
      <c r="D4" s="143"/>
      <c r="E4" s="144"/>
      <c r="F4" s="208"/>
      <c r="G4" s="208"/>
      <c r="H4" s="145">
        <v>5</v>
      </c>
      <c r="I4" s="145"/>
      <c r="J4" s="145"/>
      <c r="K4" s="145"/>
      <c r="L4" s="146" t="e">
        <f>SUM(L5,L9,L15,L23,)</f>
        <v>#DIV/0!</v>
      </c>
      <c r="M4" s="209" t="e">
        <f>L4/H4</f>
        <v>#DIV/0!</v>
      </c>
      <c r="O4" s="145"/>
    </row>
    <row r="5" spans="1:15" s="147" customFormat="1" x14ac:dyDescent="0.25">
      <c r="A5" s="210"/>
      <c r="B5" s="211"/>
      <c r="C5" s="211">
        <v>1</v>
      </c>
      <c r="D5" s="375" t="s">
        <v>4</v>
      </c>
      <c r="E5" s="375"/>
      <c r="F5" s="212"/>
      <c r="G5" s="212"/>
      <c r="H5" s="213">
        <v>1</v>
      </c>
      <c r="I5" s="213"/>
      <c r="J5" s="213"/>
      <c r="K5" s="213"/>
      <c r="L5" s="214" t="e">
        <f>AVERAGE(L6:L8)*H5</f>
        <v>#DIV/0!</v>
      </c>
      <c r="M5" s="215" t="e">
        <f>L5/H5</f>
        <v>#DIV/0!</v>
      </c>
      <c r="O5" s="213"/>
    </row>
    <row r="6" spans="1:15" s="147" customFormat="1" x14ac:dyDescent="0.25">
      <c r="A6" s="172"/>
      <c r="B6" s="216"/>
      <c r="C6" s="216"/>
      <c r="D6" s="217" t="s">
        <v>5</v>
      </c>
      <c r="E6" s="218" t="s">
        <v>6</v>
      </c>
      <c r="F6" s="219" t="s">
        <v>395</v>
      </c>
      <c r="G6" s="220"/>
      <c r="H6" s="175"/>
      <c r="I6" s="218" t="s">
        <v>280</v>
      </c>
      <c r="J6" s="176" t="s">
        <v>216</v>
      </c>
      <c r="K6" s="113"/>
      <c r="L6" s="176" t="str">
        <f>IF(J6="Ya/Tidak",IF(K6="Ya",1,IF(K6="Tidak",0,"Blm Diisi")),IF(J6="A/B/C",IF(K6="A",1,IF(K6="B",0.5,IF(K6="C",0,"Blm Diisi"))),IF(J6="A/B/C/D",IF(K6="A",1,IF(K6="B",0.67,IF(K6="C",0.33,IF(K6="D",0,"Blm Diisi")))),IF(J6="A/B/C/D/E",IF(K6="A",1,IF(K6="B",0.75,IF(K6="C",0.5,IF(K6="D",0.25,IF(K6="E",0,"Blm Diisi")))))))))</f>
        <v>Blm Diisi</v>
      </c>
      <c r="M6" s="222"/>
      <c r="O6" s="113"/>
    </row>
    <row r="7" spans="1:15" s="147" customFormat="1" ht="120" x14ac:dyDescent="0.25">
      <c r="A7" s="172"/>
      <c r="B7" s="216"/>
      <c r="C7" s="216"/>
      <c r="D7" s="217" t="s">
        <v>7</v>
      </c>
      <c r="E7" s="218" t="s">
        <v>8</v>
      </c>
      <c r="F7" s="219" t="s">
        <v>395</v>
      </c>
      <c r="G7" s="220"/>
      <c r="H7" s="175"/>
      <c r="I7" s="223" t="s">
        <v>217</v>
      </c>
      <c r="J7" s="176" t="s">
        <v>218</v>
      </c>
      <c r="K7" s="113"/>
      <c r="L7" s="176" t="str">
        <f>IF(J7="Ya/Tidak",IF(K7="Ya",1,IF(K7="Tidak",0,"Blm Diisi")),IF(J7="A/B/C",IF(K7="A",1,IF(K7="B",0.5,IF(K7="C",0,"Blm Diisi"))),IF(J7="A/B/C/D",IF(K7="A",1,IF(K7="B",0.67,IF(K7="C",0.33,IF(K7="D",0,"Blm Diisi")))),IF(J7="A/B/C/D/E",IF(K7="A",1,IF(K7="B",0.75,IF(K7="C",0.5,IF(K7="D",0.25,IF(K7="E",0,"Blm Diisi")))))))))</f>
        <v>Blm Diisi</v>
      </c>
      <c r="M7" s="222"/>
      <c r="O7" s="113"/>
    </row>
    <row r="8" spans="1:15" s="147" customFormat="1" ht="150" x14ac:dyDescent="0.25">
      <c r="A8" s="172"/>
      <c r="B8" s="216"/>
      <c r="C8" s="216"/>
      <c r="D8" s="217" t="s">
        <v>9</v>
      </c>
      <c r="E8" s="218" t="s">
        <v>10</v>
      </c>
      <c r="F8" s="219" t="s">
        <v>395</v>
      </c>
      <c r="G8" s="220"/>
      <c r="H8" s="175"/>
      <c r="I8" s="218" t="s">
        <v>220</v>
      </c>
      <c r="J8" s="176" t="s">
        <v>218</v>
      </c>
      <c r="K8" s="113"/>
      <c r="L8" s="176" t="str">
        <f>IF(J8="Ya/Tidak",IF(K8="Ya",1,IF(K8="Tidak",0,"Blm Diisi")),IF(J8="A/B/C",IF(K8="A",1,IF(K8="B",0.5,IF(K8="C",0,"Blm Diisi"))),IF(J8="A/B/C/D",IF(K8="A",1,IF(K8="B",0.67,IF(K8="C",0.33,IF(K8="D",0,"Blm Diisi")))),IF(J8="A/B/C/D/E",IF(K8="A",1,IF(K8="B",0.75,IF(K8="C",0.5,IF(K8="D",0.25,IF(K8="E",0,"Blm Diisi")))))))))</f>
        <v>Blm Diisi</v>
      </c>
      <c r="M8" s="222"/>
      <c r="O8" s="113"/>
    </row>
    <row r="9" spans="1:15" s="147" customFormat="1" ht="28.5" x14ac:dyDescent="0.25">
      <c r="A9" s="210"/>
      <c r="B9" s="211"/>
      <c r="C9" s="211">
        <v>2</v>
      </c>
      <c r="D9" s="375" t="s">
        <v>11</v>
      </c>
      <c r="E9" s="375"/>
      <c r="F9" s="212"/>
      <c r="G9" s="224"/>
      <c r="H9" s="213">
        <v>1</v>
      </c>
      <c r="I9" s="213"/>
      <c r="J9" s="214"/>
      <c r="K9" s="225"/>
      <c r="L9" s="214" t="e">
        <f>AVERAGE(L10:L14)*H9</f>
        <v>#DIV/0!</v>
      </c>
      <c r="M9" s="215" t="e">
        <f>L9/H9</f>
        <v>#DIV/0!</v>
      </c>
      <c r="O9" s="225"/>
    </row>
    <row r="10" spans="1:15" s="147" customFormat="1" ht="30" x14ac:dyDescent="0.25">
      <c r="A10" s="172"/>
      <c r="B10" s="216"/>
      <c r="C10" s="216"/>
      <c r="D10" s="217" t="s">
        <v>5</v>
      </c>
      <c r="E10" s="218" t="s">
        <v>12</v>
      </c>
      <c r="F10" s="219" t="s">
        <v>395</v>
      </c>
      <c r="G10" s="220"/>
      <c r="H10" s="175"/>
      <c r="I10" s="218" t="s">
        <v>221</v>
      </c>
      <c r="J10" s="176" t="s">
        <v>480</v>
      </c>
      <c r="K10" s="113"/>
      <c r="L10" s="176" t="str">
        <f>IF(J10="Ya/Tidak",IF(K10="Ya",1,IF(K10="Tidak",0,"Blm Diisi")),IF(J10="A/B/C",IF(K10="A",1,IF(K10="B",0.5,IF(K10="C",0,"Blm Diisi"))),IF(J10="A/B/C/D",IF(K10="A",1,IF(K10="B",0.67,IF(K10="C",0.33,IF(K10="D",0,"Blm Diisi")))),IF(J10="A/B/C/D/E",IF(K10="A",1,IF(K10="B",0.75,IF(K10="C",0.5,IF(K10="D",0.25,IF(K10="E",0,"Blm Diisi")))))))))</f>
        <v>Blm Diisi</v>
      </c>
      <c r="M10" s="222"/>
      <c r="O10" s="113"/>
    </row>
    <row r="11" spans="1:15" s="147" customFormat="1" ht="45" x14ac:dyDescent="0.25">
      <c r="A11" s="172"/>
      <c r="B11" s="216"/>
      <c r="C11" s="216"/>
      <c r="D11" s="217" t="s">
        <v>7</v>
      </c>
      <c r="E11" s="218" t="s">
        <v>13</v>
      </c>
      <c r="F11" s="219" t="s">
        <v>395</v>
      </c>
      <c r="G11" s="220"/>
      <c r="H11" s="175"/>
      <c r="I11" s="218" t="s">
        <v>222</v>
      </c>
      <c r="J11" s="176" t="s">
        <v>216</v>
      </c>
      <c r="K11" s="113"/>
      <c r="L11" s="176" t="str">
        <f>IF(J11="Ya/Tidak",IF(K11="Ya",1,IF(K11="Tidak",0,"Blm Diisi")),IF(J11="A/B/C",IF(K11="A",1,IF(K11="B",0.5,IF(K11="C",0,"Blm Diisi"))),IF(J11="A/B/C/D",IF(K11="A",1,IF(K11="B",0.67,IF(K11="C",0.33,IF(K11="D",0,"Blm Diisi")))),IF(J11="A/B/C/D/E",IF(K11="A",1,IF(K11="B",0.75,IF(K11="C",0.5,IF(K11="D",0.25,IF(K11="E",0,"Blm Diisi")))))))))</f>
        <v>Blm Diisi</v>
      </c>
      <c r="M11" s="222"/>
      <c r="O11" s="113"/>
    </row>
    <row r="12" spans="1:15" s="147" customFormat="1" ht="90" x14ac:dyDescent="0.25">
      <c r="A12" s="172"/>
      <c r="B12" s="216"/>
      <c r="C12" s="216"/>
      <c r="D12" s="217" t="s">
        <v>9</v>
      </c>
      <c r="E12" s="218" t="s">
        <v>14</v>
      </c>
      <c r="F12" s="219" t="s">
        <v>395</v>
      </c>
      <c r="G12" s="220"/>
      <c r="H12" s="175"/>
      <c r="I12" s="226" t="s">
        <v>223</v>
      </c>
      <c r="J12" s="176" t="s">
        <v>216</v>
      </c>
      <c r="K12" s="113"/>
      <c r="L12" s="176" t="str">
        <f>IF(J12="Ya/Tidak",IF(K12="Ya",1,IF(K12="Tidak",0,"Blm Diisi")),IF(J12="A/B/C",IF(K12="A",1,IF(K12="B",0.5,IF(K12="C",0,"Blm Diisi"))),IF(J12="A/B/C/D",IF(K12="A",1,IF(K12="B",0.67,IF(K12="C",0.33,IF(K12="D",0,"Blm Diisi")))),IF(J12="A/B/C/D/E",IF(K12="A",1,IF(K12="B",0.75,IF(K12="C",0.5,IF(K12="D",0.25,IF(K12="E",0,"Blm Diisi")))))))))</f>
        <v>Blm Diisi</v>
      </c>
      <c r="M12" s="222"/>
      <c r="O12" s="113"/>
    </row>
    <row r="13" spans="1:15" s="147" customFormat="1" ht="120" x14ac:dyDescent="0.25">
      <c r="A13" s="172"/>
      <c r="B13" s="216"/>
      <c r="C13" s="216"/>
      <c r="D13" s="217" t="s">
        <v>15</v>
      </c>
      <c r="E13" s="218" t="s">
        <v>16</v>
      </c>
      <c r="F13" s="219" t="s">
        <v>395</v>
      </c>
      <c r="G13" s="220"/>
      <c r="H13" s="175"/>
      <c r="I13" s="218" t="s">
        <v>224</v>
      </c>
      <c r="J13" s="176" t="s">
        <v>218</v>
      </c>
      <c r="K13" s="113"/>
      <c r="L13" s="176" t="str">
        <f>IF(J13="Ya/Tidak",IF(K13="Ya",1,IF(K13="Tidak",0,"Blm Diisi")),IF(J13="A/B/C",IF(K13="A",1,IF(K13="B",0.5,IF(K13="C",0,"Blm Diisi"))),IF(J13="A/B/C/D",IF(K13="A",1,IF(K13="B",0.67,IF(K13="C",0.33,IF(K13="D",0,"Blm Diisi")))),IF(J13="A/B/C/D/E",IF(K13="A",1,IF(K13="B",0.75,IF(K13="C",0.5,IF(K13="D",0.25,IF(K13="E",0,"Blm Diisi")))))))))</f>
        <v>Blm Diisi</v>
      </c>
      <c r="M13" s="222"/>
      <c r="O13" s="113"/>
    </row>
    <row r="14" spans="1:15" s="147" customFormat="1" ht="120" x14ac:dyDescent="0.25">
      <c r="A14" s="172"/>
      <c r="B14" s="216"/>
      <c r="C14" s="216"/>
      <c r="D14" s="217" t="s">
        <v>17</v>
      </c>
      <c r="E14" s="218" t="s">
        <v>200</v>
      </c>
      <c r="F14" s="219" t="s">
        <v>395</v>
      </c>
      <c r="G14" s="220"/>
      <c r="H14" s="175"/>
      <c r="I14" s="218" t="s">
        <v>225</v>
      </c>
      <c r="J14" s="176" t="s">
        <v>218</v>
      </c>
      <c r="K14" s="113"/>
      <c r="L14" s="176" t="str">
        <f>IF(J14="Ya/Tidak",IF(K14="Ya",1,IF(K14="Tidak",0,"Blm Diisi")),IF(J14="A/B/C",IF(K14="A",1,IF(K14="B",0.5,IF(K14="C",0,"Blm Diisi"))),IF(J14="A/B/C/D",IF(K14="A",1,IF(K14="B",0.67,IF(K14="C",0.33,IF(K14="D",0,"Blm Diisi")))),IF(J14="A/B/C/D/E",IF(K14="A",1,IF(K14="B",0.75,IF(K14="C",0.5,IF(K14="D",0.25,IF(K14="E",0,"Blm Diisi")))))))))</f>
        <v>Blm Diisi</v>
      </c>
      <c r="M14" s="222"/>
      <c r="O14" s="113"/>
    </row>
    <row r="15" spans="1:15" s="147" customFormat="1" x14ac:dyDescent="0.25">
      <c r="A15" s="210"/>
      <c r="B15" s="211"/>
      <c r="C15" s="211">
        <v>3</v>
      </c>
      <c r="D15" s="375" t="s">
        <v>18</v>
      </c>
      <c r="E15" s="375"/>
      <c r="F15" s="212"/>
      <c r="G15" s="212"/>
      <c r="H15" s="213">
        <v>2</v>
      </c>
      <c r="I15" s="213"/>
      <c r="J15" s="214"/>
      <c r="K15" s="225"/>
      <c r="L15" s="214" t="e">
        <f>AVERAGE(L16:L22)*H15</f>
        <v>#DIV/0!</v>
      </c>
      <c r="M15" s="215" t="e">
        <f>L15/H15</f>
        <v>#DIV/0!</v>
      </c>
      <c r="O15" s="225"/>
    </row>
    <row r="16" spans="1:15" s="147" customFormat="1" ht="120" x14ac:dyDescent="0.25">
      <c r="A16" s="172"/>
      <c r="B16" s="216"/>
      <c r="C16" s="216"/>
      <c r="D16" s="217" t="s">
        <v>5</v>
      </c>
      <c r="E16" s="218" t="s">
        <v>19</v>
      </c>
      <c r="F16" s="219" t="s">
        <v>395</v>
      </c>
      <c r="G16" s="220"/>
      <c r="H16" s="175"/>
      <c r="I16" s="218" t="s">
        <v>226</v>
      </c>
      <c r="J16" s="176" t="s">
        <v>218</v>
      </c>
      <c r="K16" s="113"/>
      <c r="L16" s="176" t="str">
        <f t="shared" ref="L16:L22" si="0">IF(J16="Ya/Tidak",IF(K16="Ya",1,IF(K16="Tidak",0,"Blm Diisi")),IF(J16="A/B/C",IF(K16="A",1,IF(K16="B",0.5,IF(K16="C",0,"Blm Diisi"))),IF(J16="A/B/C/D",IF(K16="A",1,IF(K16="B",0.67,IF(K16="C",0.33,IF(K16="D",0,"Blm Diisi")))),IF(J16="A/B/C/D/E",IF(K16="A",1,IF(K16="B",0.75,IF(K16="C",0.5,IF(K16="D",0.25,IF(K16="E",0,"Blm Diisi")))))))))</f>
        <v>Blm Diisi</v>
      </c>
      <c r="M16" s="222"/>
      <c r="O16" s="113"/>
    </row>
    <row r="17" spans="1:15" s="147" customFormat="1" ht="165" x14ac:dyDescent="0.25">
      <c r="A17" s="172"/>
      <c r="B17" s="216"/>
      <c r="C17" s="216"/>
      <c r="D17" s="217" t="s">
        <v>7</v>
      </c>
      <c r="E17" s="218" t="s">
        <v>20</v>
      </c>
      <c r="F17" s="219" t="s">
        <v>395</v>
      </c>
      <c r="G17" s="220"/>
      <c r="H17" s="175"/>
      <c r="I17" s="218" t="s">
        <v>365</v>
      </c>
      <c r="J17" s="176" t="s">
        <v>218</v>
      </c>
      <c r="K17" s="113"/>
      <c r="L17" s="176" t="str">
        <f t="shared" si="0"/>
        <v>Blm Diisi</v>
      </c>
      <c r="M17" s="222"/>
      <c r="O17" s="113"/>
    </row>
    <row r="18" spans="1:15" s="147" customFormat="1" ht="120" x14ac:dyDescent="0.25">
      <c r="A18" s="172"/>
      <c r="B18" s="216"/>
      <c r="C18" s="216"/>
      <c r="D18" s="217" t="s">
        <v>9</v>
      </c>
      <c r="E18" s="218" t="s">
        <v>21</v>
      </c>
      <c r="F18" s="227"/>
      <c r="G18" s="219" t="s">
        <v>396</v>
      </c>
      <c r="H18" s="175"/>
      <c r="I18" s="218" t="s">
        <v>227</v>
      </c>
      <c r="J18" s="176" t="s">
        <v>218</v>
      </c>
      <c r="K18" s="113"/>
      <c r="L18" s="176" t="str">
        <f t="shared" si="0"/>
        <v>Blm Diisi</v>
      </c>
      <c r="M18" s="222"/>
      <c r="O18" s="113"/>
    </row>
    <row r="19" spans="1:15" s="147" customFormat="1" ht="180" x14ac:dyDescent="0.25">
      <c r="A19" s="172"/>
      <c r="B19" s="216"/>
      <c r="C19" s="216"/>
      <c r="D19" s="217" t="s">
        <v>15</v>
      </c>
      <c r="E19" s="218" t="s">
        <v>22</v>
      </c>
      <c r="F19" s="227"/>
      <c r="G19" s="219" t="s">
        <v>396</v>
      </c>
      <c r="H19" s="175"/>
      <c r="I19" s="218" t="s">
        <v>228</v>
      </c>
      <c r="J19" s="176" t="s">
        <v>218</v>
      </c>
      <c r="K19" s="113"/>
      <c r="L19" s="176" t="str">
        <f t="shared" si="0"/>
        <v>Blm Diisi</v>
      </c>
      <c r="M19" s="222"/>
      <c r="O19" s="113"/>
    </row>
    <row r="20" spans="1:15" s="147" customFormat="1" ht="135" x14ac:dyDescent="0.25">
      <c r="A20" s="172"/>
      <c r="B20" s="216"/>
      <c r="C20" s="216"/>
      <c r="D20" s="217" t="s">
        <v>17</v>
      </c>
      <c r="E20" s="218" t="s">
        <v>25</v>
      </c>
      <c r="F20" s="227"/>
      <c r="G20" s="219" t="s">
        <v>396</v>
      </c>
      <c r="H20" s="175"/>
      <c r="I20" s="228" t="s">
        <v>229</v>
      </c>
      <c r="J20" s="176" t="s">
        <v>216</v>
      </c>
      <c r="K20" s="113"/>
      <c r="L20" s="176" t="str">
        <f t="shared" si="0"/>
        <v>Blm Diisi</v>
      </c>
      <c r="M20" s="222"/>
      <c r="O20" s="113"/>
    </row>
    <row r="21" spans="1:15" s="147" customFormat="1" ht="90" x14ac:dyDescent="0.25">
      <c r="A21" s="172"/>
      <c r="B21" s="216"/>
      <c r="C21" s="216"/>
      <c r="D21" s="217" t="s">
        <v>24</v>
      </c>
      <c r="E21" s="218" t="s">
        <v>23</v>
      </c>
      <c r="F21" s="227"/>
      <c r="G21" s="219" t="s">
        <v>396</v>
      </c>
      <c r="H21" s="175"/>
      <c r="I21" s="218" t="s">
        <v>230</v>
      </c>
      <c r="J21" s="176" t="s">
        <v>216</v>
      </c>
      <c r="K21" s="113"/>
      <c r="L21" s="176" t="str">
        <f t="shared" si="0"/>
        <v>Blm Diisi</v>
      </c>
      <c r="M21" s="222"/>
      <c r="O21" s="113"/>
    </row>
    <row r="22" spans="1:15" s="147" customFormat="1" ht="75" x14ac:dyDescent="0.25">
      <c r="A22" s="172"/>
      <c r="B22" s="216"/>
      <c r="C22" s="216"/>
      <c r="D22" s="217" t="s">
        <v>26</v>
      </c>
      <c r="E22" s="218" t="s">
        <v>27</v>
      </c>
      <c r="F22" s="219" t="s">
        <v>395</v>
      </c>
      <c r="G22" s="220"/>
      <c r="H22" s="175"/>
      <c r="I22" s="218" t="s">
        <v>231</v>
      </c>
      <c r="J22" s="176" t="s">
        <v>216</v>
      </c>
      <c r="K22" s="113"/>
      <c r="L22" s="176" t="str">
        <f t="shared" si="0"/>
        <v>Blm Diisi</v>
      </c>
      <c r="M22" s="222"/>
      <c r="O22" s="113"/>
    </row>
    <row r="23" spans="1:15" s="147" customFormat="1" x14ac:dyDescent="0.25">
      <c r="A23" s="210"/>
      <c r="B23" s="211"/>
      <c r="C23" s="211">
        <v>4</v>
      </c>
      <c r="D23" s="375" t="s">
        <v>28</v>
      </c>
      <c r="E23" s="375"/>
      <c r="F23" s="212"/>
      <c r="G23" s="212"/>
      <c r="H23" s="213">
        <v>1</v>
      </c>
      <c r="I23" s="213"/>
      <c r="J23" s="214"/>
      <c r="K23" s="225"/>
      <c r="L23" s="214" t="e">
        <f>AVERAGE(L24:L26)*H23</f>
        <v>#DIV/0!</v>
      </c>
      <c r="M23" s="215" t="e">
        <f>L23/H23</f>
        <v>#DIV/0!</v>
      </c>
      <c r="O23" s="225"/>
    </row>
    <row r="24" spans="1:15" s="147" customFormat="1" ht="180" x14ac:dyDescent="0.25">
      <c r="A24" s="172"/>
      <c r="B24" s="216"/>
      <c r="C24" s="216"/>
      <c r="D24" s="217" t="s">
        <v>5</v>
      </c>
      <c r="E24" s="218" t="s">
        <v>29</v>
      </c>
      <c r="F24" s="219" t="s">
        <v>395</v>
      </c>
      <c r="G24" s="220"/>
      <c r="H24" s="175"/>
      <c r="I24" s="218" t="s">
        <v>232</v>
      </c>
      <c r="J24" s="176" t="s">
        <v>218</v>
      </c>
      <c r="K24" s="113"/>
      <c r="L24" s="176" t="str">
        <f>IF(J24="Ya/Tidak",IF(K24="Ya",1,IF(K24="Tidak",0,"Blm Diisi")),IF(J24="A/B/C",IF(K24="A",1,IF(K24="B",0.5,IF(K24="C",0,"Blm Diisi"))),IF(J24="A/B/C/D",IF(K24="A",1,IF(K24="B",0.67,IF(K24="C",0.33,IF(K24="D",0,"Blm Diisi")))),IF(J24="A/B/C/D/E",IF(K24="A",1,IF(K24="B",0.75,IF(K24="C",0.5,IF(K24="D",0.25,IF(K24="E",0,"Blm Diisi")))))))))</f>
        <v>Blm Diisi</v>
      </c>
      <c r="M24" s="222"/>
      <c r="O24" s="113"/>
    </row>
    <row r="25" spans="1:15" s="147" customFormat="1" ht="195" x14ac:dyDescent="0.25">
      <c r="A25" s="172"/>
      <c r="B25" s="216"/>
      <c r="C25" s="216"/>
      <c r="D25" s="217" t="s">
        <v>7</v>
      </c>
      <c r="E25" s="218" t="s">
        <v>209</v>
      </c>
      <c r="F25" s="219" t="s">
        <v>395</v>
      </c>
      <c r="G25" s="220"/>
      <c r="H25" s="175"/>
      <c r="I25" s="218" t="s">
        <v>233</v>
      </c>
      <c r="J25" s="176" t="s">
        <v>234</v>
      </c>
      <c r="K25" s="114"/>
      <c r="L25" s="176" t="str">
        <f>IF(J25="Ya/Tidak",IF(K25="Ya",1,IF(K25="Tidak",0,"Blm Diisi")),IF(J25="A/B/C",IF(K25="A",1,IF(K25="B",0.5,IF(K25="C",0,"Blm Diisi"))),IF(J25="A/B/C/D",IF(K25="A",1,IF(K25="B",0.67,IF(K25="C",0.33,IF(K25="D",0,"Blm Diisi")))),IF(J25="A/B/C/D/E",IF(K25="A",1,IF(K25="B",0.75,IF(K25="C",0.5,IF(K25="D",0.25,IF(K25="E",0,"Blm Diisi")))))))))</f>
        <v>Blm Diisi</v>
      </c>
      <c r="M25" s="222"/>
      <c r="O25" s="114"/>
    </row>
    <row r="26" spans="1:15" s="147" customFormat="1" ht="150" x14ac:dyDescent="0.25">
      <c r="A26" s="172"/>
      <c r="B26" s="216"/>
      <c r="C26" s="216"/>
      <c r="D26" s="217" t="s">
        <v>9</v>
      </c>
      <c r="E26" s="218" t="s">
        <v>30</v>
      </c>
      <c r="F26" s="219" t="s">
        <v>395</v>
      </c>
      <c r="G26" s="220"/>
      <c r="H26" s="175"/>
      <c r="I26" s="218" t="s">
        <v>235</v>
      </c>
      <c r="J26" s="176" t="s">
        <v>218</v>
      </c>
      <c r="K26" s="113"/>
      <c r="L26" s="176" t="str">
        <f>IF(J26="Ya/Tidak",IF(K26="Ya",1,IF(K26="Tidak",0,"Blm Diisi")),IF(J26="A/B/C",IF(K26="A",1,IF(K26="B",0.5,IF(K26="C",0,"Blm Diisi"))),IF(J26="A/B/C/D",IF(K26="A",1,IF(K26="B",0.67,IF(K26="C",0.33,IF(K26="D",0,"Blm Diisi")))),IF(J26="A/B/C/D/E",IF(K26="A",1,IF(K26="B",0.75,IF(K26="C",0.5,IF(K26="D",0.25,IF(K26="E",0,"Blm Diisi")))))))))</f>
        <v>Blm Diisi</v>
      </c>
      <c r="M26" s="222"/>
      <c r="O26" s="113"/>
    </row>
    <row r="27" spans="1:15" s="147" customFormat="1" x14ac:dyDescent="0.25">
      <c r="A27" s="152"/>
      <c r="B27" s="351" t="s">
        <v>31</v>
      </c>
      <c r="C27" s="153" t="s">
        <v>32</v>
      </c>
      <c r="D27" s="154"/>
      <c r="E27" s="155"/>
      <c r="F27" s="229"/>
      <c r="G27" s="229"/>
      <c r="H27" s="156">
        <v>5</v>
      </c>
      <c r="I27" s="156"/>
      <c r="J27" s="157"/>
      <c r="K27" s="230"/>
      <c r="L27" s="157" t="e">
        <f>SUM(L28,L31)</f>
        <v>#DIV/0!</v>
      </c>
      <c r="M27" s="231" t="e">
        <f>L27/H27</f>
        <v>#DIV/0!</v>
      </c>
      <c r="O27" s="230"/>
    </row>
    <row r="28" spans="1:15" s="147" customFormat="1" x14ac:dyDescent="0.25">
      <c r="A28" s="210"/>
      <c r="B28" s="211"/>
      <c r="C28" s="211">
        <v>1</v>
      </c>
      <c r="D28" s="375" t="s">
        <v>33</v>
      </c>
      <c r="E28" s="375"/>
      <c r="F28" s="212"/>
      <c r="G28" s="212"/>
      <c r="H28" s="213">
        <v>2.5</v>
      </c>
      <c r="I28" s="213"/>
      <c r="J28" s="214"/>
      <c r="K28" s="225"/>
      <c r="L28" s="214" t="e">
        <f>AVERAGE(L29:L30)*H28</f>
        <v>#DIV/0!</v>
      </c>
      <c r="M28" s="215" t="e">
        <f>L28/H28</f>
        <v>#DIV/0!</v>
      </c>
      <c r="O28" s="225"/>
    </row>
    <row r="29" spans="1:15" s="147" customFormat="1" ht="165" x14ac:dyDescent="0.25">
      <c r="A29" s="172"/>
      <c r="B29" s="216"/>
      <c r="C29" s="216"/>
      <c r="D29" s="217" t="s">
        <v>5</v>
      </c>
      <c r="E29" s="232" t="s">
        <v>201</v>
      </c>
      <c r="F29" s="219" t="s">
        <v>395</v>
      </c>
      <c r="G29" s="220"/>
      <c r="H29" s="175"/>
      <c r="I29" s="232" t="s">
        <v>366</v>
      </c>
      <c r="J29" s="176" t="s">
        <v>216</v>
      </c>
      <c r="K29" s="113"/>
      <c r="L29" s="176" t="str">
        <f>IF(J29="Ya/Tidak",IF(K29="Ya",1,IF(K29="Tidak",0,"Blm Diisi")),IF(J29="A/B/C",IF(K29="A",1,IF(K29="B",0.5,IF(K29="C",0,"Blm Diisi"))),IF(J29="A/B/C/D",IF(K29="A",1,IF(K29="B",0.67,IF(K29="C",0.33,IF(K29="D",0,"Blm Diisi")))),IF(J29="A/B/C/D/E",IF(K29="A",1,IF(K29="B",0.75,IF(K29="C",0.5,IF(K29="D",0.25,IF(K29="E",0,"Blm Diisi")))))))))</f>
        <v>Blm Diisi</v>
      </c>
      <c r="M29" s="222"/>
      <c r="O29" s="113"/>
    </row>
    <row r="30" spans="1:15" s="147" customFormat="1" ht="150" x14ac:dyDescent="0.25">
      <c r="A30" s="172"/>
      <c r="B30" s="216"/>
      <c r="C30" s="216"/>
      <c r="D30" s="217" t="s">
        <v>7</v>
      </c>
      <c r="E30" s="218" t="s">
        <v>34</v>
      </c>
      <c r="F30" s="219" t="s">
        <v>395</v>
      </c>
      <c r="G30" s="220"/>
      <c r="H30" s="175"/>
      <c r="I30" s="218" t="s">
        <v>236</v>
      </c>
      <c r="J30" s="176" t="s">
        <v>216</v>
      </c>
      <c r="K30" s="113"/>
      <c r="L30" s="176" t="str">
        <f>IF(J30="Ya/Tidak",IF(K30="Ya",1,IF(K30="Tidak",0,"Blm Diisi")),IF(J30="A/B/C",IF(K30="A",1,IF(K30="B",0.5,IF(K30="C",0,"Blm Diisi"))),IF(J30="A/B/C/D",IF(K30="A",1,IF(K30="B",0.67,IF(K30="C",0.33,IF(K30="D",0,"Blm Diisi")))),IF(J30="A/B/C/D/E",IF(K30="A",1,IF(K30="B",0.75,IF(K30="C",0.5,IF(K30="D",0.25,IF(K30="E",0,"Blm Diisi")))))))))</f>
        <v>Blm Diisi</v>
      </c>
      <c r="M30" s="222"/>
      <c r="O30" s="113"/>
    </row>
    <row r="31" spans="1:15" s="147" customFormat="1" x14ac:dyDescent="0.25">
      <c r="A31" s="210"/>
      <c r="B31" s="211"/>
      <c r="C31" s="211">
        <v>2</v>
      </c>
      <c r="D31" s="375" t="s">
        <v>35</v>
      </c>
      <c r="E31" s="375"/>
      <c r="F31" s="212"/>
      <c r="G31" s="212"/>
      <c r="H31" s="213">
        <v>2.5</v>
      </c>
      <c r="I31" s="213"/>
      <c r="J31" s="214"/>
      <c r="K31" s="225"/>
      <c r="L31" s="214" t="e">
        <f>AVERAGE(L32:L33)*H31</f>
        <v>#DIV/0!</v>
      </c>
      <c r="M31" s="215" t="e">
        <f>L31/H31</f>
        <v>#DIV/0!</v>
      </c>
      <c r="O31" s="225"/>
    </row>
    <row r="32" spans="1:15" s="147" customFormat="1" ht="105" x14ac:dyDescent="0.25">
      <c r="A32" s="172"/>
      <c r="B32" s="216"/>
      <c r="C32" s="216"/>
      <c r="D32" s="217" t="s">
        <v>5</v>
      </c>
      <c r="E32" s="232" t="s">
        <v>202</v>
      </c>
      <c r="F32" s="227"/>
      <c r="G32" s="219" t="s">
        <v>396</v>
      </c>
      <c r="H32" s="175"/>
      <c r="I32" s="232" t="s">
        <v>237</v>
      </c>
      <c r="J32" s="176" t="s">
        <v>218</v>
      </c>
      <c r="K32" s="113"/>
      <c r="L32" s="176" t="str">
        <f>IF(J32="Ya/Tidak",IF(K32="Ya",1,IF(K32="Tidak",0,"Blm Diisi")),IF(J32="A/B/C",IF(K32="A",1,IF(K32="B",0.5,IF(K32="C",0,"Blm Diisi"))),IF(J32="A/B/C/D",IF(K32="A",1,IF(K32="B",0.67,IF(K32="C",0.33,IF(K32="D",0,"Blm Diisi")))),IF(J32="A/B/C/D/E",IF(K32="A",1,IF(K32="B",0.75,IF(K32="C",0.5,IF(K32="D",0.25,IF(K32="E",0,"Blm Diisi")))))))))</f>
        <v>Blm Diisi</v>
      </c>
      <c r="M32" s="222"/>
      <c r="O32" s="113"/>
    </row>
    <row r="33" spans="1:15" s="147" customFormat="1" ht="135" x14ac:dyDescent="0.25">
      <c r="A33" s="172"/>
      <c r="B33" s="216"/>
      <c r="C33" s="216"/>
      <c r="D33" s="217" t="s">
        <v>7</v>
      </c>
      <c r="E33" s="218" t="s">
        <v>203</v>
      </c>
      <c r="F33" s="227"/>
      <c r="G33" s="219" t="s">
        <v>396</v>
      </c>
      <c r="H33" s="175"/>
      <c r="I33" s="174" t="s">
        <v>238</v>
      </c>
      <c r="J33" s="176" t="s">
        <v>216</v>
      </c>
      <c r="K33" s="113"/>
      <c r="L33" s="176" t="str">
        <f>IF(J33="Ya/Tidak",IF(K33="Ya",1,IF(K33="Tidak",0,"Blm Diisi")),IF(J33="A/B/C",IF(K33="A",1,IF(K33="B",0.5,IF(K33="C",0,"Blm Diisi"))),IF(J33="A/B/C/D",IF(K33="A",1,IF(K33="B",0.67,IF(K33="C",0.33,IF(K33="D",0,"Blm Diisi")))),IF(J33="A/B/C/D/E",IF(K33="A",1,IF(K33="B",0.75,IF(K33="C",0.5,IF(K33="D",0.25,IF(K33="E",0,"Blm Diisi")))))))))</f>
        <v>Blm Diisi</v>
      </c>
      <c r="M33" s="222"/>
      <c r="O33" s="113"/>
    </row>
    <row r="34" spans="1:15" s="147" customFormat="1" x14ac:dyDescent="0.25">
      <c r="A34" s="152"/>
      <c r="B34" s="351" t="s">
        <v>36</v>
      </c>
      <c r="C34" s="153" t="s">
        <v>182</v>
      </c>
      <c r="D34" s="154"/>
      <c r="E34" s="155"/>
      <c r="F34" s="229"/>
      <c r="G34" s="229"/>
      <c r="H34" s="156">
        <v>6</v>
      </c>
      <c r="I34" s="156"/>
      <c r="J34" s="157"/>
      <c r="K34" s="230"/>
      <c r="L34" s="157" t="e">
        <f>SUM(L35,L45)</f>
        <v>#DIV/0!</v>
      </c>
      <c r="M34" s="231" t="e">
        <f>L34/H34</f>
        <v>#DIV/0!</v>
      </c>
      <c r="O34" s="230"/>
    </row>
    <row r="35" spans="1:15" s="147" customFormat="1" x14ac:dyDescent="0.25">
      <c r="A35" s="210"/>
      <c r="B35" s="211"/>
      <c r="C35" s="233" t="s">
        <v>179</v>
      </c>
      <c r="D35" s="233" t="s">
        <v>198</v>
      </c>
      <c r="E35" s="234"/>
      <c r="F35" s="212"/>
      <c r="G35" s="212"/>
      <c r="H35" s="213">
        <v>3</v>
      </c>
      <c r="I35" s="235"/>
      <c r="J35" s="214"/>
      <c r="K35" s="225"/>
      <c r="L35" s="214" t="e">
        <f>AVERAGE(L36:L44)*H35</f>
        <v>#DIV/0!</v>
      </c>
      <c r="M35" s="215" t="e">
        <f>L35/H35</f>
        <v>#DIV/0!</v>
      </c>
      <c r="O35" s="225"/>
    </row>
    <row r="36" spans="1:15" s="147" customFormat="1" ht="135" x14ac:dyDescent="0.25">
      <c r="A36" s="172"/>
      <c r="B36" s="216"/>
      <c r="C36" s="236"/>
      <c r="D36" s="217" t="s">
        <v>5</v>
      </c>
      <c r="E36" s="218" t="s">
        <v>37</v>
      </c>
      <c r="F36" s="219" t="s">
        <v>395</v>
      </c>
      <c r="G36" s="220"/>
      <c r="H36" s="175"/>
      <c r="I36" s="218" t="s">
        <v>239</v>
      </c>
      <c r="J36" s="176" t="s">
        <v>216</v>
      </c>
      <c r="K36" s="113"/>
      <c r="L36" s="176" t="str">
        <f t="shared" ref="L36:L44" si="1">IF(J36="Ya/Tidak",IF(K36="Ya",1,IF(K36="Tidak",0,"Blm Diisi")),IF(J36="A/B/C",IF(K36="A",1,IF(K36="B",0.5,IF(K36="C",0,"Blm Diisi"))),IF(J36="A/B/C/D",IF(K36="A",1,IF(K36="B",0.67,IF(K36="C",0.33,IF(K36="D",0,"Blm Diisi")))),IF(J36="A/B/C/D/E",IF(K36="A",1,IF(K36="B",0.75,IF(K36="C",0.5,IF(K36="D",0.25,IF(K36="E",0,"Blm Diisi")))))))))</f>
        <v>Blm Diisi</v>
      </c>
      <c r="M36" s="222"/>
      <c r="O36" s="113"/>
    </row>
    <row r="37" spans="1:15" s="147" customFormat="1" ht="90" x14ac:dyDescent="0.25">
      <c r="A37" s="172"/>
      <c r="B37" s="216"/>
      <c r="C37" s="236"/>
      <c r="D37" s="217" t="s">
        <v>7</v>
      </c>
      <c r="E37" s="218" t="s">
        <v>38</v>
      </c>
      <c r="F37" s="219" t="s">
        <v>395</v>
      </c>
      <c r="G37" s="220"/>
      <c r="H37" s="175"/>
      <c r="I37" s="218" t="s">
        <v>240</v>
      </c>
      <c r="J37" s="176" t="s">
        <v>216</v>
      </c>
      <c r="K37" s="113"/>
      <c r="L37" s="176" t="str">
        <f t="shared" si="1"/>
        <v>Blm Diisi</v>
      </c>
      <c r="M37" s="222"/>
      <c r="O37" s="113"/>
    </row>
    <row r="38" spans="1:15" s="147" customFormat="1" ht="120" x14ac:dyDescent="0.25">
      <c r="A38" s="172"/>
      <c r="B38" s="216"/>
      <c r="C38" s="236"/>
      <c r="D38" s="217" t="s">
        <v>9</v>
      </c>
      <c r="E38" s="218" t="s">
        <v>39</v>
      </c>
      <c r="F38" s="219" t="s">
        <v>395</v>
      </c>
      <c r="G38" s="220"/>
      <c r="H38" s="175"/>
      <c r="I38" s="218" t="s">
        <v>241</v>
      </c>
      <c r="J38" s="176" t="s">
        <v>216</v>
      </c>
      <c r="K38" s="113"/>
      <c r="L38" s="176" t="str">
        <f t="shared" si="1"/>
        <v>Blm Diisi</v>
      </c>
      <c r="M38" s="222"/>
      <c r="O38" s="113"/>
    </row>
    <row r="39" spans="1:15" s="147" customFormat="1" ht="180" x14ac:dyDescent="0.25">
      <c r="A39" s="172"/>
      <c r="B39" s="216"/>
      <c r="C39" s="236"/>
      <c r="D39" s="217" t="s">
        <v>15</v>
      </c>
      <c r="E39" s="218" t="s">
        <v>40</v>
      </c>
      <c r="F39" s="219" t="s">
        <v>395</v>
      </c>
      <c r="G39" s="220"/>
      <c r="H39" s="175"/>
      <c r="I39" s="218" t="s">
        <v>242</v>
      </c>
      <c r="J39" s="176" t="s">
        <v>216</v>
      </c>
      <c r="K39" s="113"/>
      <c r="L39" s="176" t="str">
        <f t="shared" si="1"/>
        <v>Blm Diisi</v>
      </c>
      <c r="M39" s="222"/>
      <c r="O39" s="113"/>
    </row>
    <row r="40" spans="1:15" s="147" customFormat="1" ht="150" x14ac:dyDescent="0.25">
      <c r="A40" s="172"/>
      <c r="B40" s="216"/>
      <c r="C40" s="236"/>
      <c r="D40" s="217" t="s">
        <v>17</v>
      </c>
      <c r="E40" s="218" t="s">
        <v>41</v>
      </c>
      <c r="F40" s="219" t="s">
        <v>395</v>
      </c>
      <c r="G40" s="220"/>
      <c r="H40" s="175"/>
      <c r="I40" s="218" t="s">
        <v>243</v>
      </c>
      <c r="J40" s="176" t="s">
        <v>216</v>
      </c>
      <c r="K40" s="113"/>
      <c r="L40" s="176" t="str">
        <f t="shared" si="1"/>
        <v>Blm Diisi</v>
      </c>
      <c r="M40" s="222"/>
      <c r="O40" s="113"/>
    </row>
    <row r="41" spans="1:15" s="147" customFormat="1" ht="135" x14ac:dyDescent="0.25">
      <c r="A41" s="172"/>
      <c r="B41" s="216"/>
      <c r="C41" s="236"/>
      <c r="D41" s="217" t="s">
        <v>24</v>
      </c>
      <c r="E41" s="218" t="s">
        <v>42</v>
      </c>
      <c r="F41" s="219" t="s">
        <v>395</v>
      </c>
      <c r="G41" s="220"/>
      <c r="H41" s="175"/>
      <c r="I41" s="218" t="s">
        <v>244</v>
      </c>
      <c r="J41" s="176" t="s">
        <v>216</v>
      </c>
      <c r="K41" s="113"/>
      <c r="L41" s="176" t="str">
        <f t="shared" si="1"/>
        <v>Blm Diisi</v>
      </c>
      <c r="M41" s="222"/>
      <c r="O41" s="113"/>
    </row>
    <row r="42" spans="1:15" s="147" customFormat="1" ht="120" x14ac:dyDescent="0.25">
      <c r="A42" s="172"/>
      <c r="B42" s="216"/>
      <c r="C42" s="236"/>
      <c r="D42" s="217" t="s">
        <v>26</v>
      </c>
      <c r="E42" s="218" t="s">
        <v>44</v>
      </c>
      <c r="F42" s="219" t="s">
        <v>395</v>
      </c>
      <c r="G42" s="220"/>
      <c r="H42" s="175"/>
      <c r="I42" s="218" t="s">
        <v>245</v>
      </c>
      <c r="J42" s="176" t="s">
        <v>216</v>
      </c>
      <c r="K42" s="113"/>
      <c r="L42" s="176" t="str">
        <f t="shared" si="1"/>
        <v>Blm Diisi</v>
      </c>
      <c r="M42" s="222"/>
      <c r="O42" s="113"/>
    </row>
    <row r="43" spans="1:15" s="147" customFormat="1" ht="45" x14ac:dyDescent="0.25">
      <c r="A43" s="172"/>
      <c r="B43" s="216"/>
      <c r="C43" s="236"/>
      <c r="D43" s="217" t="s">
        <v>43</v>
      </c>
      <c r="E43" s="218" t="s">
        <v>46</v>
      </c>
      <c r="F43" s="219" t="s">
        <v>395</v>
      </c>
      <c r="G43" s="220"/>
      <c r="H43" s="175"/>
      <c r="I43" s="218" t="s">
        <v>246</v>
      </c>
      <c r="J43" s="176" t="s">
        <v>480</v>
      </c>
      <c r="K43" s="113"/>
      <c r="L43" s="176" t="str">
        <f t="shared" si="1"/>
        <v>Blm Diisi</v>
      </c>
      <c r="M43" s="222"/>
      <c r="O43" s="113"/>
    </row>
    <row r="44" spans="1:15" s="147" customFormat="1" ht="45" x14ac:dyDescent="0.25">
      <c r="A44" s="172"/>
      <c r="B44" s="216"/>
      <c r="C44" s="236"/>
      <c r="D44" s="217" t="s">
        <v>45</v>
      </c>
      <c r="E44" s="218" t="s">
        <v>47</v>
      </c>
      <c r="F44" s="219" t="s">
        <v>395</v>
      </c>
      <c r="G44" s="220"/>
      <c r="H44" s="175"/>
      <c r="I44" s="218" t="s">
        <v>247</v>
      </c>
      <c r="J44" s="176" t="s">
        <v>480</v>
      </c>
      <c r="K44" s="113"/>
      <c r="L44" s="176" t="str">
        <f t="shared" si="1"/>
        <v>Blm Diisi</v>
      </c>
      <c r="M44" s="222"/>
      <c r="O44" s="113"/>
    </row>
    <row r="45" spans="1:15" s="147" customFormat="1" x14ac:dyDescent="0.25">
      <c r="A45" s="210"/>
      <c r="B45" s="211"/>
      <c r="C45" s="233" t="s">
        <v>180</v>
      </c>
      <c r="D45" s="233" t="s">
        <v>197</v>
      </c>
      <c r="E45" s="237"/>
      <c r="F45" s="212"/>
      <c r="G45" s="212"/>
      <c r="H45" s="213">
        <v>3</v>
      </c>
      <c r="I45" s="237"/>
      <c r="J45" s="238"/>
      <c r="K45" s="239"/>
      <c r="L45" s="214" t="e">
        <f>AVERAGE(L46)*H45</f>
        <v>#DIV/0!</v>
      </c>
      <c r="M45" s="215" t="e">
        <f>L45/H45</f>
        <v>#DIV/0!</v>
      </c>
      <c r="O45" s="239"/>
    </row>
    <row r="46" spans="1:15" s="147" customFormat="1" ht="135" x14ac:dyDescent="0.25">
      <c r="A46" s="172"/>
      <c r="B46" s="216"/>
      <c r="C46" s="236"/>
      <c r="D46" s="217"/>
      <c r="E46" s="240" t="s">
        <v>196</v>
      </c>
      <c r="F46" s="227"/>
      <c r="G46" s="219" t="s">
        <v>396</v>
      </c>
      <c r="H46" s="241"/>
      <c r="I46" s="178" t="s">
        <v>248</v>
      </c>
      <c r="J46" s="176" t="s">
        <v>218</v>
      </c>
      <c r="K46" s="113"/>
      <c r="L46" s="176" t="str">
        <f>IF(J46="Ya/Tidak",IF(K46="Ya",1,IF(K46="Tidak",0,"Blm Diisi")),IF(J46="A/B/C",IF(K46="A",1,IF(K46="B",0.5,IF(K46="C",0,"Blm Diisi"))),IF(J46="A/B/C/D",IF(K46="A",1,IF(K46="B",0.67,IF(K46="C",0.33,IF(K46="D",0,"Blm Diisi")))),IF(J46="A/B/C/D/E",IF(K46="A",1,IF(K46="B",0.75,IF(K46="C",0.5,IF(K46="D",0.25,IF(K46="E",0,"Blm Diisi")))))))))</f>
        <v>Blm Diisi</v>
      </c>
      <c r="M46" s="222"/>
      <c r="O46" s="113"/>
    </row>
    <row r="47" spans="1:15" s="147" customFormat="1" x14ac:dyDescent="0.25">
      <c r="A47" s="152"/>
      <c r="B47" s="351" t="s">
        <v>48</v>
      </c>
      <c r="C47" s="153" t="s">
        <v>49</v>
      </c>
      <c r="D47" s="154"/>
      <c r="E47" s="155"/>
      <c r="F47" s="229"/>
      <c r="G47" s="229"/>
      <c r="H47" s="156">
        <v>5</v>
      </c>
      <c r="I47" s="156"/>
      <c r="J47" s="157"/>
      <c r="K47" s="230"/>
      <c r="L47" s="157" t="e">
        <f>SUM(L48,L53,L58,L62)</f>
        <v>#DIV/0!</v>
      </c>
      <c r="M47" s="231" t="e">
        <f>L47/H47</f>
        <v>#DIV/0!</v>
      </c>
      <c r="O47" s="230"/>
    </row>
    <row r="48" spans="1:15" s="147" customFormat="1" x14ac:dyDescent="0.25">
      <c r="A48" s="210"/>
      <c r="B48" s="211"/>
      <c r="C48" s="211">
        <v>1</v>
      </c>
      <c r="D48" s="375" t="s">
        <v>50</v>
      </c>
      <c r="E48" s="375"/>
      <c r="F48" s="212"/>
      <c r="G48" s="212"/>
      <c r="H48" s="213">
        <v>1.25</v>
      </c>
      <c r="I48" s="213"/>
      <c r="J48" s="214"/>
      <c r="K48" s="225"/>
      <c r="L48" s="214" t="e">
        <f>AVERAGE(L49:L52)*H48</f>
        <v>#DIV/0!</v>
      </c>
      <c r="M48" s="215" t="e">
        <f>L48/H48</f>
        <v>#DIV/0!</v>
      </c>
      <c r="O48" s="225"/>
    </row>
    <row r="49" spans="1:15" s="147" customFormat="1" ht="135" x14ac:dyDescent="0.25">
      <c r="A49" s="172"/>
      <c r="B49" s="216"/>
      <c r="C49" s="216"/>
      <c r="D49" s="217" t="s">
        <v>5</v>
      </c>
      <c r="E49" s="218" t="s">
        <v>51</v>
      </c>
      <c r="F49" s="219" t="s">
        <v>395</v>
      </c>
      <c r="G49" s="220"/>
      <c r="H49" s="175"/>
      <c r="I49" s="178" t="s">
        <v>249</v>
      </c>
      <c r="J49" s="176" t="s">
        <v>218</v>
      </c>
      <c r="K49" s="113"/>
      <c r="L49" s="176" t="str">
        <f>IF(J49="Ya/Tidak",IF(K49="Ya",1,IF(K49="Tidak",0,"Blm Diisi")),IF(J49="A/B/C",IF(K49="A",1,IF(K49="B",0.5,IF(K49="C",0,"Blm Diisi"))),IF(J49="A/B/C/D",IF(K49="A",1,IF(K49="B",0.67,IF(K49="C",0.33,IF(K49="D",0,"Blm Diisi")))),IF(J49="A/B/C/D/E",IF(K49="A",1,IF(K49="B",0.75,IF(K49="C",0.5,IF(K49="D",0.25,IF(K49="E",0,"Blm Diisi")))))))))</f>
        <v>Blm Diisi</v>
      </c>
      <c r="M49" s="222"/>
      <c r="O49" s="113"/>
    </row>
    <row r="50" spans="1:15" s="147" customFormat="1" ht="120" x14ac:dyDescent="0.25">
      <c r="A50" s="172"/>
      <c r="B50" s="216"/>
      <c r="C50" s="216"/>
      <c r="D50" s="217" t="s">
        <v>7</v>
      </c>
      <c r="E50" s="218" t="s">
        <v>52</v>
      </c>
      <c r="F50" s="219" t="s">
        <v>395</v>
      </c>
      <c r="G50" s="220"/>
      <c r="H50" s="175"/>
      <c r="I50" s="218" t="s">
        <v>250</v>
      </c>
      <c r="J50" s="176" t="s">
        <v>218</v>
      </c>
      <c r="K50" s="113"/>
      <c r="L50" s="176" t="str">
        <f>IF(J50="Ya/Tidak",IF(K50="Ya",1,IF(K50="Tidak",0,"Blm Diisi")),IF(J50="A/B/C",IF(K50="A",1,IF(K50="B",0.5,IF(K50="C",0,"Blm Diisi"))),IF(J50="A/B/C/D",IF(K50="A",1,IF(K50="B",0.67,IF(K50="C",0.33,IF(K50="D",0,"Blm Diisi")))),IF(J50="A/B/C/D/E",IF(K50="A",1,IF(K50="B",0.75,IF(K50="C",0.5,IF(K50="D",0.25,IF(K50="E",0,"Blm Diisi")))))))))</f>
        <v>Blm Diisi</v>
      </c>
      <c r="M50" s="222"/>
      <c r="O50" s="113"/>
    </row>
    <row r="51" spans="1:15" s="147" customFormat="1" ht="120" x14ac:dyDescent="0.25">
      <c r="A51" s="172"/>
      <c r="B51" s="216"/>
      <c r="C51" s="216"/>
      <c r="D51" s="217" t="s">
        <v>9</v>
      </c>
      <c r="E51" s="218" t="s">
        <v>53</v>
      </c>
      <c r="F51" s="219" t="s">
        <v>395</v>
      </c>
      <c r="G51" s="220"/>
      <c r="H51" s="175"/>
      <c r="I51" s="218" t="s">
        <v>251</v>
      </c>
      <c r="J51" s="176" t="s">
        <v>218</v>
      </c>
      <c r="K51" s="113"/>
      <c r="L51" s="176" t="str">
        <f>IF(J51="Ya/Tidak",IF(K51="Ya",1,IF(K51="Tidak",0,"Blm Diisi")),IF(J51="A/B/C",IF(K51="A",1,IF(K51="B",0.5,IF(K51="C",0,"Blm Diisi"))),IF(J51="A/B/C/D",IF(K51="A",1,IF(K51="B",0.67,IF(K51="C",0.33,IF(K51="D",0,"Blm Diisi")))),IF(J51="A/B/C/D/E",IF(K51="A",1,IF(K51="B",0.75,IF(K51="C",0.5,IF(K51="D",0.25,IF(K51="E",0,"Blm Diisi")))))))))</f>
        <v>Blm Diisi</v>
      </c>
      <c r="M51" s="222"/>
      <c r="O51" s="113"/>
    </row>
    <row r="52" spans="1:15" s="147" customFormat="1" ht="180" x14ac:dyDescent="0.25">
      <c r="A52" s="172"/>
      <c r="B52" s="216"/>
      <c r="C52" s="216"/>
      <c r="D52" s="217" t="s">
        <v>15</v>
      </c>
      <c r="E52" s="218" t="s">
        <v>54</v>
      </c>
      <c r="F52" s="219" t="s">
        <v>395</v>
      </c>
      <c r="G52" s="220"/>
      <c r="H52" s="175"/>
      <c r="I52" s="218" t="s">
        <v>252</v>
      </c>
      <c r="J52" s="176" t="s">
        <v>218</v>
      </c>
      <c r="K52" s="113"/>
      <c r="L52" s="176" t="str">
        <f>IF(J52="Ya/Tidak",IF(K52="Ya",1,IF(K52="Tidak",0,"Blm Diisi")),IF(J52="A/B/C",IF(K52="A",1,IF(K52="B",0.5,IF(K52="C",0,"Blm Diisi"))),IF(J52="A/B/C/D",IF(K52="A",1,IF(K52="B",0.67,IF(K52="C",0.33,IF(K52="D",0,"Blm Diisi")))),IF(J52="A/B/C/D/E",IF(K52="A",1,IF(K52="B",0.75,IF(K52="C",0.5,IF(K52="D",0.25,IF(K52="E",0,"Blm Diisi")))))))))</f>
        <v>Blm Diisi</v>
      </c>
      <c r="M52" s="222"/>
      <c r="O52" s="113"/>
    </row>
    <row r="53" spans="1:15" s="147" customFormat="1" x14ac:dyDescent="0.25">
      <c r="A53" s="210"/>
      <c r="B53" s="211"/>
      <c r="C53" s="211">
        <v>2</v>
      </c>
      <c r="D53" s="375" t="s">
        <v>55</v>
      </c>
      <c r="E53" s="375"/>
      <c r="F53" s="212"/>
      <c r="G53" s="212"/>
      <c r="H53" s="213">
        <v>1.5</v>
      </c>
      <c r="I53" s="213"/>
      <c r="J53" s="214"/>
      <c r="K53" s="225"/>
      <c r="L53" s="214" t="e">
        <f>AVERAGE(L54:L57)*H53</f>
        <v>#DIV/0!</v>
      </c>
      <c r="M53" s="215" t="e">
        <f>L53/H53</f>
        <v>#DIV/0!</v>
      </c>
      <c r="O53" s="225"/>
    </row>
    <row r="54" spans="1:15" s="147" customFormat="1" ht="30" x14ac:dyDescent="0.25">
      <c r="A54" s="172"/>
      <c r="B54" s="216"/>
      <c r="C54" s="216"/>
      <c r="D54" s="217" t="s">
        <v>5</v>
      </c>
      <c r="E54" s="218" t="s">
        <v>56</v>
      </c>
      <c r="F54" s="219" t="s">
        <v>395</v>
      </c>
      <c r="G54" s="220"/>
      <c r="H54" s="175"/>
      <c r="I54" s="218" t="s">
        <v>253</v>
      </c>
      <c r="J54" s="176" t="s">
        <v>480</v>
      </c>
      <c r="K54" s="113"/>
      <c r="L54" s="176" t="str">
        <f>IF(J54="Ya/Tidak",IF(K54="Ya",1,IF(K54="Tidak",0,"Blm Diisi")),IF(J54="A/B/C",IF(K54="A",1,IF(K54="B",0.5,IF(K54="C",0,"Blm Diisi"))),IF(J54="A/B/C/D",IF(K54="A",1,IF(K54="B",0.67,IF(K54="C",0.33,IF(K54="D",0,"Blm Diisi")))),IF(J54="A/B/C/D/E",IF(K54="A",1,IF(K54="B",0.75,IF(K54="C",0.5,IF(K54="D",0.25,IF(K54="E",0,"Blm Diisi")))))))))</f>
        <v>Blm Diisi</v>
      </c>
      <c r="M54" s="222"/>
      <c r="O54" s="113"/>
    </row>
    <row r="55" spans="1:15" s="147" customFormat="1" ht="120" x14ac:dyDescent="0.25">
      <c r="A55" s="172"/>
      <c r="B55" s="216"/>
      <c r="C55" s="216"/>
      <c r="D55" s="217" t="s">
        <v>7</v>
      </c>
      <c r="E55" s="218" t="s">
        <v>57</v>
      </c>
      <c r="F55" s="227"/>
      <c r="G55" s="219" t="s">
        <v>396</v>
      </c>
      <c r="H55" s="175"/>
      <c r="I55" s="218" t="s">
        <v>254</v>
      </c>
      <c r="J55" s="176" t="s">
        <v>218</v>
      </c>
      <c r="K55" s="113"/>
      <c r="L55" s="176" t="str">
        <f>IF(J55="Ya/Tidak",IF(K55="Ya",1,IF(K55="Tidak",0,"Blm Diisi")),IF(J55="A/B/C",IF(K55="A",1,IF(K55="B",0.5,IF(K55="C",0,"Blm Diisi"))),IF(J55="A/B/C/D",IF(K55="A",1,IF(K55="B",0.67,IF(K55="C",0.33,IF(K55="D",0,"Blm Diisi")))),IF(J55="A/B/C/D/E",IF(K55="A",1,IF(K55="B",0.75,IF(K55="C",0.5,IF(K55="D",0.25,IF(K55="E",0,"Blm Diisi")))))))))</f>
        <v>Blm Diisi</v>
      </c>
      <c r="M55" s="222"/>
      <c r="O55" s="113"/>
    </row>
    <row r="56" spans="1:15" s="147" customFormat="1" ht="120" x14ac:dyDescent="0.25">
      <c r="A56" s="172"/>
      <c r="B56" s="216"/>
      <c r="C56" s="216"/>
      <c r="D56" s="217" t="s">
        <v>9</v>
      </c>
      <c r="E56" s="218" t="s">
        <v>58</v>
      </c>
      <c r="F56" s="219" t="s">
        <v>395</v>
      </c>
      <c r="G56" s="220"/>
      <c r="H56" s="175"/>
      <c r="I56" s="218" t="s">
        <v>255</v>
      </c>
      <c r="J56" s="176" t="s">
        <v>218</v>
      </c>
      <c r="K56" s="113"/>
      <c r="L56" s="176" t="str">
        <f>IF(J56="Ya/Tidak",IF(K56="Ya",1,IF(K56="Tidak",0,"Blm Diisi")),IF(J56="A/B/C",IF(K56="A",1,IF(K56="B",0.5,IF(K56="C",0,"Blm Diisi"))),IF(J56="A/B/C/D",IF(K56="A",1,IF(K56="B",0.67,IF(K56="C",0.33,IF(K56="D",0,"Blm Diisi")))),IF(J56="A/B/C/D/E",IF(K56="A",1,IF(K56="B",0.75,IF(K56="C",0.5,IF(K56="D",0.25,IF(K56="E",0,"Blm Diisi")))))))))</f>
        <v>Blm Diisi</v>
      </c>
      <c r="M56" s="222"/>
      <c r="O56" s="113"/>
    </row>
    <row r="57" spans="1:15" s="147" customFormat="1" ht="120" x14ac:dyDescent="0.25">
      <c r="A57" s="172"/>
      <c r="B57" s="216"/>
      <c r="C57" s="216"/>
      <c r="D57" s="217" t="s">
        <v>15</v>
      </c>
      <c r="E57" s="218" t="s">
        <v>59</v>
      </c>
      <c r="F57" s="219" t="s">
        <v>395</v>
      </c>
      <c r="G57" s="220"/>
      <c r="H57" s="175"/>
      <c r="I57" s="218" t="s">
        <v>255</v>
      </c>
      <c r="J57" s="176" t="s">
        <v>218</v>
      </c>
      <c r="K57" s="113"/>
      <c r="L57" s="176" t="str">
        <f>IF(J57="Ya/Tidak",IF(K57="Ya",1,IF(K57="Tidak",0,"Blm Diisi")),IF(J57="A/B/C",IF(K57="A",1,IF(K57="B",0.5,IF(K57="C",0,"Blm Diisi"))),IF(J57="A/B/C/D",IF(K57="A",1,IF(K57="B",0.67,IF(K57="C",0.33,IF(K57="D",0,"Blm Diisi")))),IF(J57="A/B/C/D/E",IF(K57="A",1,IF(K57="B",0.75,IF(K57="C",0.5,IF(K57="D",0.25,IF(K57="E",0,"Blm Diisi")))))))))</f>
        <v>Blm Diisi</v>
      </c>
      <c r="M57" s="222"/>
      <c r="O57" s="113"/>
    </row>
    <row r="58" spans="1:15" s="147" customFormat="1" x14ac:dyDescent="0.25">
      <c r="A58" s="210"/>
      <c r="B58" s="211"/>
      <c r="C58" s="211">
        <v>3</v>
      </c>
      <c r="D58" s="375" t="s">
        <v>60</v>
      </c>
      <c r="E58" s="375"/>
      <c r="F58" s="212"/>
      <c r="G58" s="212"/>
      <c r="H58" s="213">
        <v>1.25</v>
      </c>
      <c r="I58" s="213"/>
      <c r="J58" s="214"/>
      <c r="K58" s="225"/>
      <c r="L58" s="214" t="e">
        <f>AVERAGE(L59:L61)*H58</f>
        <v>#DIV/0!</v>
      </c>
      <c r="M58" s="215" t="e">
        <f>L58/H58</f>
        <v>#DIV/0!</v>
      </c>
      <c r="O58" s="225"/>
    </row>
    <row r="59" spans="1:15" s="147" customFormat="1" ht="60" x14ac:dyDescent="0.25">
      <c r="A59" s="172"/>
      <c r="B59" s="216"/>
      <c r="C59" s="216"/>
      <c r="D59" s="217" t="s">
        <v>5</v>
      </c>
      <c r="E59" s="218" t="s">
        <v>61</v>
      </c>
      <c r="F59" s="227"/>
      <c r="G59" s="219" t="s">
        <v>396</v>
      </c>
      <c r="H59" s="175"/>
      <c r="I59" s="218" t="s">
        <v>256</v>
      </c>
      <c r="J59" s="176" t="s">
        <v>480</v>
      </c>
      <c r="K59" s="113"/>
      <c r="L59" s="176" t="str">
        <f>IF(J59="Ya/Tidak",IF(K59="Ya",1,IF(K59="Tidak",0,"Blm Diisi")),IF(J59="A/B/C",IF(K59="A",1,IF(K59="B",0.5,IF(K59="C",0,"Blm Diisi"))),IF(J59="A/B/C/D",IF(K59="A",1,IF(K59="B",0.67,IF(K59="C",0.33,IF(K59="D",0,"Blm Diisi")))),IF(J59="A/B/C/D/E",IF(K59="A",1,IF(K59="B",0.75,IF(K59="C",0.5,IF(K59="D",0.25,IF(K59="E",0,"Blm Diisi")))))))))</f>
        <v>Blm Diisi</v>
      </c>
      <c r="M59" s="222"/>
      <c r="O59" s="113"/>
    </row>
    <row r="60" spans="1:15" s="147" customFormat="1" ht="90" x14ac:dyDescent="0.25">
      <c r="A60" s="172"/>
      <c r="B60" s="216"/>
      <c r="C60" s="216"/>
      <c r="D60" s="217" t="s">
        <v>7</v>
      </c>
      <c r="E60" s="218" t="s">
        <v>62</v>
      </c>
      <c r="F60" s="219" t="s">
        <v>395</v>
      </c>
      <c r="G60" s="220"/>
      <c r="H60" s="175"/>
      <c r="I60" s="174" t="s">
        <v>257</v>
      </c>
      <c r="J60" s="176" t="s">
        <v>218</v>
      </c>
      <c r="K60" s="113"/>
      <c r="L60" s="176" t="str">
        <f>IF(J60="Ya/Tidak",IF(K60="Ya",1,IF(K60="Tidak",0,"Blm Diisi")),IF(J60="A/B/C",IF(K60="A",1,IF(K60="B",0.5,IF(K60="C",0,"Blm Diisi"))),IF(J60="A/B/C/D",IF(K60="A",1,IF(K60="B",0.67,IF(K60="C",0.33,IF(K60="D",0,"Blm Diisi")))),IF(J60="A/B/C/D/E",IF(K60="A",1,IF(K60="B",0.75,IF(K60="C",0.5,IF(K60="D",0.25,IF(K60="E",0,"Blm Diisi")))))))))</f>
        <v>Blm Diisi</v>
      </c>
      <c r="M60" s="222"/>
      <c r="O60" s="113"/>
    </row>
    <row r="61" spans="1:15" s="147" customFormat="1" ht="120" x14ac:dyDescent="0.25">
      <c r="A61" s="172"/>
      <c r="B61" s="216"/>
      <c r="C61" s="216"/>
      <c r="D61" s="217" t="s">
        <v>9</v>
      </c>
      <c r="E61" s="218" t="s">
        <v>63</v>
      </c>
      <c r="F61" s="219" t="s">
        <v>395</v>
      </c>
      <c r="G61" s="220"/>
      <c r="H61" s="175"/>
      <c r="I61" s="218" t="s">
        <v>258</v>
      </c>
      <c r="J61" s="176" t="s">
        <v>216</v>
      </c>
      <c r="K61" s="113"/>
      <c r="L61" s="176" t="str">
        <f>IF(J61="Ya/Tidak",IF(K61="Ya",1,IF(K61="Tidak",0,"Blm Diisi")),IF(J61="A/B/C",IF(K61="A",1,IF(K61="B",0.5,IF(K61="C",0,"Blm Diisi"))),IF(J61="A/B/C/D",IF(K61="A",1,IF(K61="B",0.67,IF(K61="C",0.33,IF(K61="D",0,"Blm Diisi")))),IF(J61="A/B/C/D/E",IF(K61="A",1,IF(K61="B",0.75,IF(K61="C",0.5,IF(K61="D",0.25,IF(K61="E",0,"Blm Diisi")))))))))</f>
        <v>Blm Diisi</v>
      </c>
      <c r="M61" s="222"/>
      <c r="O61" s="113"/>
    </row>
    <row r="62" spans="1:15" s="147" customFormat="1" ht="15" customHeight="1" x14ac:dyDescent="0.25">
      <c r="A62" s="210"/>
      <c r="B62" s="211"/>
      <c r="C62" s="211">
        <v>4</v>
      </c>
      <c r="D62" s="375" t="s">
        <v>399</v>
      </c>
      <c r="E62" s="375"/>
      <c r="F62" s="242"/>
      <c r="G62" s="212"/>
      <c r="H62" s="213">
        <v>1</v>
      </c>
      <c r="I62" s="237"/>
      <c r="J62" s="238"/>
      <c r="K62" s="243"/>
      <c r="L62" s="214">
        <f>AVERAGE(L63)*H62</f>
        <v>0</v>
      </c>
      <c r="M62" s="215">
        <f>L62/H62</f>
        <v>0</v>
      </c>
      <c r="O62" s="243"/>
    </row>
    <row r="63" spans="1:15" s="251" customFormat="1" ht="45" customHeight="1" x14ac:dyDescent="0.25">
      <c r="A63" s="244"/>
      <c r="B63" s="245"/>
      <c r="C63" s="245"/>
      <c r="D63" s="246" t="s">
        <v>5</v>
      </c>
      <c r="E63" s="247" t="s">
        <v>401</v>
      </c>
      <c r="F63" s="219"/>
      <c r="G63" s="220"/>
      <c r="H63" s="248"/>
      <c r="I63" s="178" t="s">
        <v>400</v>
      </c>
      <c r="J63" s="249" t="s">
        <v>419</v>
      </c>
      <c r="K63" s="113"/>
      <c r="L63" s="250">
        <f>IF(OR(K63&gt;0,K63=0),K63/100,"Blm Diisi")</f>
        <v>0</v>
      </c>
      <c r="M63" s="222"/>
      <c r="O63" s="113"/>
    </row>
    <row r="64" spans="1:15" s="147" customFormat="1" x14ac:dyDescent="0.25">
      <c r="A64" s="152"/>
      <c r="B64" s="351" t="s">
        <v>64</v>
      </c>
      <c r="C64" s="153" t="s">
        <v>65</v>
      </c>
      <c r="D64" s="154"/>
      <c r="E64" s="155"/>
      <c r="F64" s="229"/>
      <c r="G64" s="229"/>
      <c r="H64" s="156">
        <v>15</v>
      </c>
      <c r="I64" s="156"/>
      <c r="J64" s="157"/>
      <c r="K64" s="230"/>
      <c r="L64" s="157" t="e">
        <f>SUM(L65,L71,L77,L84,L90,L98,L103,L107)</f>
        <v>#DIV/0!</v>
      </c>
      <c r="M64" s="231" t="e">
        <f>L64/H64</f>
        <v>#DIV/0!</v>
      </c>
      <c r="O64" s="230"/>
    </row>
    <row r="65" spans="1:15" s="147" customFormat="1" x14ac:dyDescent="0.25">
      <c r="A65" s="210"/>
      <c r="B65" s="211"/>
      <c r="C65" s="211">
        <v>1</v>
      </c>
      <c r="D65" s="375" t="s">
        <v>66</v>
      </c>
      <c r="E65" s="375"/>
      <c r="F65" s="212"/>
      <c r="G65" s="212"/>
      <c r="H65" s="213">
        <v>1</v>
      </c>
      <c r="I65" s="213"/>
      <c r="J65" s="214"/>
      <c r="K65" s="225"/>
      <c r="L65" s="214" t="e">
        <f>AVERAGE(L66:L70)*H65</f>
        <v>#DIV/0!</v>
      </c>
      <c r="M65" s="215" t="e">
        <f>L65/H65</f>
        <v>#DIV/0!</v>
      </c>
      <c r="O65" s="225"/>
    </row>
    <row r="66" spans="1:15" s="147" customFormat="1" ht="120" x14ac:dyDescent="0.25">
      <c r="A66" s="172"/>
      <c r="B66" s="216"/>
      <c r="C66" s="216"/>
      <c r="D66" s="217" t="s">
        <v>5</v>
      </c>
      <c r="E66" s="218" t="s">
        <v>67</v>
      </c>
      <c r="F66" s="219" t="s">
        <v>395</v>
      </c>
      <c r="G66" s="220"/>
      <c r="H66" s="175"/>
      <c r="I66" s="218" t="s">
        <v>259</v>
      </c>
      <c r="J66" s="176" t="s">
        <v>218</v>
      </c>
      <c r="K66" s="113"/>
      <c r="L66" s="176" t="str">
        <f>IF(J66="Ya/Tidak",IF(K66="Ya",1,IF(K66="Tidak",0,"Blm Diisi")),IF(J66="A/B/C",IF(K66="A",1,IF(K66="B",0.5,IF(K66="C",0,"Blm Diisi"))),IF(J66="A/B/C/D",IF(K66="A",1,IF(K66="B",0.67,IF(K66="C",0.33,IF(K66="D",0,"Blm Diisi")))),IF(J66="A/B/C/D/E",IF(K66="A",1,IF(K66="B",0.75,IF(K66="C",0.5,IF(K66="D",0.25,IF(K66="E",0,"Blm Diisi")))))))))</f>
        <v>Blm Diisi</v>
      </c>
      <c r="M66" s="222"/>
      <c r="O66" s="113"/>
    </row>
    <row r="67" spans="1:15" s="147" customFormat="1" ht="120" x14ac:dyDescent="0.25">
      <c r="A67" s="172"/>
      <c r="B67" s="216"/>
      <c r="C67" s="216"/>
      <c r="D67" s="217" t="s">
        <v>7</v>
      </c>
      <c r="E67" s="218" t="s">
        <v>68</v>
      </c>
      <c r="F67" s="219" t="s">
        <v>395</v>
      </c>
      <c r="G67" s="220"/>
      <c r="H67" s="175"/>
      <c r="I67" s="218" t="s">
        <v>260</v>
      </c>
      <c r="J67" s="176" t="s">
        <v>218</v>
      </c>
      <c r="K67" s="113"/>
      <c r="L67" s="176" t="str">
        <f>IF(J67="Ya/Tidak",IF(K67="Ya",1,IF(K67="Tidak",0,"Blm Diisi")),IF(J67="A/B/C",IF(K67="A",1,IF(K67="B",0.5,IF(K67="C",0,"Blm Diisi"))),IF(J67="A/B/C/D",IF(K67="A",1,IF(K67="B",0.67,IF(K67="C",0.33,IF(K67="D",0,"Blm Diisi")))),IF(J67="A/B/C/D/E",IF(K67="A",1,IF(K67="B",0.75,IF(K67="C",0.5,IF(K67="D",0.25,IF(K67="E",0,"Blm Diisi")))))))))</f>
        <v>Blm Diisi</v>
      </c>
      <c r="M67" s="222"/>
      <c r="O67" s="113"/>
    </row>
    <row r="68" spans="1:15" s="147" customFormat="1" ht="30" x14ac:dyDescent="0.25">
      <c r="A68" s="172"/>
      <c r="B68" s="216"/>
      <c r="C68" s="216"/>
      <c r="D68" s="217" t="s">
        <v>9</v>
      </c>
      <c r="E68" s="218" t="s">
        <v>69</v>
      </c>
      <c r="F68" s="219" t="s">
        <v>395</v>
      </c>
      <c r="G68" s="220"/>
      <c r="H68" s="175"/>
      <c r="I68" s="218" t="s">
        <v>261</v>
      </c>
      <c r="J68" s="176" t="s">
        <v>480</v>
      </c>
      <c r="K68" s="113"/>
      <c r="L68" s="176" t="str">
        <f>IF(J68="Ya/Tidak",IF(K68="Ya",1,IF(K68="Tidak",0,"Blm Diisi")),IF(J68="A/B/C",IF(K68="A",1,IF(K68="B",0.5,IF(K68="C",0,"Blm Diisi"))),IF(J68="A/B/C/D",IF(K68="A",1,IF(K68="B",0.67,IF(K68="C",0.33,IF(K68="D",0,"Blm Diisi")))),IF(J68="A/B/C/D/E",IF(K68="A",1,IF(K68="B",0.75,IF(K68="C",0.5,IF(K68="D",0.25,IF(K68="E",0,"Blm Diisi")))))))))</f>
        <v>Blm Diisi</v>
      </c>
      <c r="M68" s="222"/>
      <c r="O68" s="113"/>
    </row>
    <row r="69" spans="1:15" s="147" customFormat="1" ht="30" x14ac:dyDescent="0.25">
      <c r="A69" s="172"/>
      <c r="B69" s="216"/>
      <c r="C69" s="216"/>
      <c r="D69" s="217" t="s">
        <v>15</v>
      </c>
      <c r="E69" s="218" t="s">
        <v>70</v>
      </c>
      <c r="F69" s="219" t="s">
        <v>395</v>
      </c>
      <c r="G69" s="220"/>
      <c r="H69" s="175"/>
      <c r="I69" s="218" t="s">
        <v>262</v>
      </c>
      <c r="J69" s="176" t="s">
        <v>480</v>
      </c>
      <c r="K69" s="113"/>
      <c r="L69" s="176" t="str">
        <f>IF(J69="Ya/Tidak",IF(K69="Ya",1,IF(K69="Tidak",0,"Blm Diisi")),IF(J69="A/B/C",IF(K69="A",1,IF(K69="B",0.5,IF(K69="C",0,"Blm Diisi"))),IF(J69="A/B/C/D",IF(K69="A",1,IF(K69="B",0.67,IF(K69="C",0.33,IF(K69="D",0,"Blm Diisi")))),IF(J69="A/B/C/D/E",IF(K69="A",1,IF(K69="B",0.75,IF(K69="C",0.5,IF(K69="D",0.25,IF(K69="E",0,"Blm Diisi")))))))))</f>
        <v>Blm Diisi</v>
      </c>
      <c r="M69" s="222"/>
      <c r="O69" s="113"/>
    </row>
    <row r="70" spans="1:15" s="147" customFormat="1" ht="180" x14ac:dyDescent="0.25">
      <c r="A70" s="172"/>
      <c r="B70" s="216"/>
      <c r="C70" s="216"/>
      <c r="D70" s="217" t="s">
        <v>17</v>
      </c>
      <c r="E70" s="218" t="s">
        <v>71</v>
      </c>
      <c r="F70" s="219" t="s">
        <v>395</v>
      </c>
      <c r="G70" s="220"/>
      <c r="H70" s="175"/>
      <c r="I70" s="218" t="s">
        <v>263</v>
      </c>
      <c r="J70" s="176" t="s">
        <v>218</v>
      </c>
      <c r="K70" s="113"/>
      <c r="L70" s="176" t="str">
        <f>IF(J70="Ya/Tidak",IF(K70="Ya",1,IF(K70="Tidak",0,"Blm Diisi")),IF(J70="A/B/C",IF(K70="A",1,IF(K70="B",0.5,IF(K70="C",0,"Blm Diisi"))),IF(J70="A/B/C/D",IF(K70="A",1,IF(K70="B",0.67,IF(K70="C",0.33,IF(K70="D",0,"Blm Diisi")))),IF(J70="A/B/C/D/E",IF(K70="A",1,IF(K70="B",0.75,IF(K70="C",0.5,IF(K70="D",0.25,IF(K70="E",0,"Blm Diisi")))))))))</f>
        <v>Blm Diisi</v>
      </c>
      <c r="M70" s="222"/>
      <c r="O70" s="113"/>
    </row>
    <row r="71" spans="1:15" s="147" customFormat="1" x14ac:dyDescent="0.25">
      <c r="A71" s="210"/>
      <c r="B71" s="211"/>
      <c r="C71" s="211">
        <v>2</v>
      </c>
      <c r="D71" s="375" t="s">
        <v>204</v>
      </c>
      <c r="E71" s="375"/>
      <c r="F71" s="212"/>
      <c r="G71" s="212"/>
      <c r="H71" s="213">
        <v>2</v>
      </c>
      <c r="I71" s="213"/>
      <c r="J71" s="214"/>
      <c r="K71" s="225"/>
      <c r="L71" s="214" t="e">
        <f>AVERAGE(L72:L76)*H71</f>
        <v>#DIV/0!</v>
      </c>
      <c r="M71" s="215" t="e">
        <f>L71/H71</f>
        <v>#DIV/0!</v>
      </c>
      <c r="O71" s="225"/>
    </row>
    <row r="72" spans="1:15" s="147" customFormat="1" ht="105" x14ac:dyDescent="0.25">
      <c r="A72" s="172"/>
      <c r="B72" s="216"/>
      <c r="C72" s="216"/>
      <c r="D72" s="217" t="s">
        <v>5</v>
      </c>
      <c r="E72" s="178" t="s">
        <v>72</v>
      </c>
      <c r="F72" s="227"/>
      <c r="G72" s="219" t="s">
        <v>396</v>
      </c>
      <c r="H72" s="248"/>
      <c r="I72" s="178" t="s">
        <v>264</v>
      </c>
      <c r="J72" s="176" t="s">
        <v>216</v>
      </c>
      <c r="K72" s="113"/>
      <c r="L72" s="176" t="str">
        <f>IF(J72="Ya/Tidak",IF(K72="Ya",1,IF(K72="Tidak",0,"Blm Diisi")),IF(J72="A/B/C",IF(K72="A",1,IF(K72="B",0.5,IF(K72="C",0,"Blm Diisi"))),IF(J72="A/B/C/D",IF(K72="A",1,IF(K72="B",0.67,IF(K72="C",0.33,IF(K72="D",0,"Blm Diisi")))),IF(J72="A/B/C/D/E",IF(K72="A",1,IF(K72="B",0.75,IF(K72="C",0.5,IF(K72="D",0.25,IF(K72="E",0,"Blm Diisi")))))))))</f>
        <v>Blm Diisi</v>
      </c>
      <c r="M72" s="222"/>
      <c r="O72" s="113"/>
    </row>
    <row r="73" spans="1:15" s="147" customFormat="1" ht="45" x14ac:dyDescent="0.25">
      <c r="A73" s="172"/>
      <c r="B73" s="216"/>
      <c r="C73" s="216"/>
      <c r="D73" s="217" t="s">
        <v>7</v>
      </c>
      <c r="E73" s="218" t="s">
        <v>206</v>
      </c>
      <c r="F73" s="227"/>
      <c r="G73" s="219" t="s">
        <v>396</v>
      </c>
      <c r="H73" s="175"/>
      <c r="I73" s="218" t="s">
        <v>265</v>
      </c>
      <c r="J73" s="176" t="s">
        <v>480</v>
      </c>
      <c r="K73" s="113"/>
      <c r="L73" s="176" t="str">
        <f>IF(J73="Ya/Tidak",IF(K73="Ya",1,IF(K73="Tidak",0,"Blm Diisi")),IF(J73="A/B/C",IF(K73="A",1,IF(K73="B",0.5,IF(K73="C",0,"Blm Diisi"))),IF(J73="A/B/C/D",IF(K73="A",1,IF(K73="B",0.67,IF(K73="C",0.33,IF(K73="D",0,"Blm Diisi")))),IF(J73="A/B/C/D/E",IF(K73="A",1,IF(K73="B",0.75,IF(K73="C",0.5,IF(K73="D",0.25,IF(K73="E",0,"Blm Diisi")))))))))</f>
        <v>Blm Diisi</v>
      </c>
      <c r="M73" s="222"/>
      <c r="O73" s="113"/>
    </row>
    <row r="74" spans="1:15" s="147" customFormat="1" ht="45" x14ac:dyDescent="0.25">
      <c r="A74" s="172"/>
      <c r="B74" s="216"/>
      <c r="C74" s="216"/>
      <c r="D74" s="217" t="s">
        <v>9</v>
      </c>
      <c r="E74" s="218" t="s">
        <v>73</v>
      </c>
      <c r="F74" s="227"/>
      <c r="G74" s="219" t="s">
        <v>396</v>
      </c>
      <c r="H74" s="175"/>
      <c r="I74" s="218" t="s">
        <v>266</v>
      </c>
      <c r="J74" s="176" t="s">
        <v>480</v>
      </c>
      <c r="K74" s="113"/>
      <c r="L74" s="176" t="str">
        <f>IF(J74="Ya/Tidak",IF(K74="Ya",1,IF(K74="Tidak",0,"Blm Diisi")),IF(J74="A/B/C",IF(K74="A",1,IF(K74="B",0.5,IF(K74="C",0,"Blm Diisi"))),IF(J74="A/B/C/D",IF(K74="A",1,IF(K74="B",0.67,IF(K74="C",0.33,IF(K74="D",0,"Blm Diisi")))),IF(J74="A/B/C/D/E",IF(K74="A",1,IF(K74="B",0.75,IF(K74="C",0.5,IF(K74="D",0.25,IF(K74="E",0,"Blm Diisi")))))))))</f>
        <v>Blm Diisi</v>
      </c>
      <c r="M74" s="222"/>
      <c r="O74" s="113"/>
    </row>
    <row r="75" spans="1:15" s="147" customFormat="1" ht="45" x14ac:dyDescent="0.25">
      <c r="A75" s="172"/>
      <c r="B75" s="216"/>
      <c r="C75" s="216"/>
      <c r="D75" s="217" t="s">
        <v>15</v>
      </c>
      <c r="E75" s="218" t="s">
        <v>74</v>
      </c>
      <c r="F75" s="227"/>
      <c r="G75" s="219" t="s">
        <v>396</v>
      </c>
      <c r="H75" s="175"/>
      <c r="I75" s="218" t="s">
        <v>267</v>
      </c>
      <c r="J75" s="176" t="s">
        <v>480</v>
      </c>
      <c r="K75" s="113"/>
      <c r="L75" s="176" t="str">
        <f>IF(J75="Ya/Tidak",IF(K75="Ya",1,IF(K75="Tidak",0,"Blm Diisi")),IF(J75="A/B/C",IF(K75="A",1,IF(K75="B",0.5,IF(K75="C",0,"Blm Diisi"))),IF(J75="A/B/C/D",IF(K75="A",1,IF(K75="B",0.67,IF(K75="C",0.33,IF(K75="D",0,"Blm Diisi")))),IF(J75="A/B/C/D/E",IF(K75="A",1,IF(K75="B",0.75,IF(K75="C",0.5,IF(K75="D",0.25,IF(K75="E",0,"Blm Diisi")))))))))</f>
        <v>Blm Diisi</v>
      </c>
      <c r="M75" s="222"/>
      <c r="O75" s="113"/>
    </row>
    <row r="76" spans="1:15" s="147" customFormat="1" ht="30" x14ac:dyDescent="0.25">
      <c r="A76" s="172"/>
      <c r="B76" s="216"/>
      <c r="C76" s="216"/>
      <c r="D76" s="217" t="s">
        <v>17</v>
      </c>
      <c r="E76" s="218" t="s">
        <v>75</v>
      </c>
      <c r="F76" s="227"/>
      <c r="G76" s="219" t="s">
        <v>396</v>
      </c>
      <c r="H76" s="175"/>
      <c r="I76" s="218" t="s">
        <v>268</v>
      </c>
      <c r="J76" s="176" t="s">
        <v>480</v>
      </c>
      <c r="K76" s="113"/>
      <c r="L76" s="176" t="str">
        <f>IF(J76="Ya/Tidak",IF(K76="Ya",1,IF(K76="Tidak",0,"Blm Diisi")),IF(J76="A/B/C",IF(K76="A",1,IF(K76="B",0.5,IF(K76="C",0,"Blm Diisi"))),IF(J76="A/B/C/D",IF(K76="A",1,IF(K76="B",0.67,IF(K76="C",0.33,IF(K76="D",0,"Blm Diisi")))),IF(J76="A/B/C/D/E",IF(K76="A",1,IF(K76="B",0.75,IF(K76="C",0.5,IF(K76="D",0.25,IF(K76="E",0,"Blm Diisi")))))))))</f>
        <v>Blm Diisi</v>
      </c>
      <c r="M76" s="222"/>
      <c r="O76" s="113"/>
    </row>
    <row r="77" spans="1:15" s="147" customFormat="1" x14ac:dyDescent="0.25">
      <c r="A77" s="210"/>
      <c r="B77" s="211"/>
      <c r="C77" s="211">
        <v>3</v>
      </c>
      <c r="D77" s="375" t="s">
        <v>76</v>
      </c>
      <c r="E77" s="375"/>
      <c r="F77" s="212"/>
      <c r="G77" s="212"/>
      <c r="H77" s="213">
        <v>1</v>
      </c>
      <c r="I77" s="213"/>
      <c r="J77" s="214"/>
      <c r="K77" s="225"/>
      <c r="L77" s="214" t="e">
        <f>AVERAGE(L78:L83)*H77</f>
        <v>#DIV/0!</v>
      </c>
      <c r="M77" s="215" t="e">
        <f>L77/H77</f>
        <v>#DIV/0!</v>
      </c>
      <c r="O77" s="225"/>
    </row>
    <row r="78" spans="1:15" s="147" customFormat="1" ht="30" x14ac:dyDescent="0.25">
      <c r="A78" s="172"/>
      <c r="B78" s="216"/>
      <c r="C78" s="216"/>
      <c r="D78" s="217" t="s">
        <v>5</v>
      </c>
      <c r="E78" s="218" t="s">
        <v>77</v>
      </c>
      <c r="F78" s="219" t="s">
        <v>395</v>
      </c>
      <c r="G78" s="220"/>
      <c r="H78" s="175"/>
      <c r="I78" s="218" t="s">
        <v>269</v>
      </c>
      <c r="J78" s="176" t="s">
        <v>480</v>
      </c>
      <c r="K78" s="113"/>
      <c r="L78" s="176" t="str">
        <f t="shared" ref="L78:L83" si="2">IF(J78="Ya/Tidak",IF(K78="Ya",1,IF(K78="Tidak",0,"Blm Diisi")),IF(J78="A/B/C",IF(K78="A",1,IF(K78="B",0.5,IF(K78="C",0,"Blm Diisi"))),IF(J78="A/B/C/D",IF(K78="A",1,IF(K78="B",0.67,IF(K78="C",0.33,IF(K78="D",0,"Blm Diisi")))),IF(J78="A/B/C/D/E",IF(K78="A",1,IF(K78="B",0.75,IF(K78="C",0.5,IF(K78="D",0.25,IF(K78="E",0,"Blm Diisi")))))))))</f>
        <v>Blm Diisi</v>
      </c>
      <c r="M78" s="222"/>
      <c r="O78" s="113"/>
    </row>
    <row r="79" spans="1:15" s="147" customFormat="1" ht="105" x14ac:dyDescent="0.25">
      <c r="A79" s="172"/>
      <c r="B79" s="216"/>
      <c r="C79" s="216"/>
      <c r="D79" s="217" t="s">
        <v>7</v>
      </c>
      <c r="E79" s="218" t="s">
        <v>78</v>
      </c>
      <c r="F79" s="219" t="s">
        <v>395</v>
      </c>
      <c r="G79" s="220"/>
      <c r="H79" s="175"/>
      <c r="I79" s="218" t="s">
        <v>270</v>
      </c>
      <c r="J79" s="176" t="s">
        <v>218</v>
      </c>
      <c r="K79" s="113"/>
      <c r="L79" s="176" t="str">
        <f t="shared" si="2"/>
        <v>Blm Diisi</v>
      </c>
      <c r="M79" s="222"/>
      <c r="O79" s="113"/>
    </row>
    <row r="80" spans="1:15" s="147" customFormat="1" ht="120" x14ac:dyDescent="0.25">
      <c r="A80" s="172"/>
      <c r="B80" s="216"/>
      <c r="C80" s="216"/>
      <c r="D80" s="217" t="s">
        <v>9</v>
      </c>
      <c r="E80" s="218" t="s">
        <v>79</v>
      </c>
      <c r="F80" s="219" t="s">
        <v>395</v>
      </c>
      <c r="G80" s="220"/>
      <c r="H80" s="175"/>
      <c r="I80" s="218" t="s">
        <v>271</v>
      </c>
      <c r="J80" s="176" t="s">
        <v>218</v>
      </c>
      <c r="K80" s="113"/>
      <c r="L80" s="176" t="str">
        <f t="shared" si="2"/>
        <v>Blm Diisi</v>
      </c>
      <c r="M80" s="222"/>
      <c r="O80" s="113"/>
    </row>
    <row r="81" spans="1:15" s="147" customFormat="1" ht="165" x14ac:dyDescent="0.25">
      <c r="A81" s="172"/>
      <c r="B81" s="216"/>
      <c r="C81" s="216"/>
      <c r="D81" s="217" t="s">
        <v>15</v>
      </c>
      <c r="E81" s="218" t="s">
        <v>80</v>
      </c>
      <c r="F81" s="219" t="s">
        <v>395</v>
      </c>
      <c r="G81" s="220"/>
      <c r="H81" s="175"/>
      <c r="I81" s="218" t="s">
        <v>272</v>
      </c>
      <c r="J81" s="176" t="s">
        <v>218</v>
      </c>
      <c r="K81" s="113"/>
      <c r="L81" s="176" t="str">
        <f t="shared" si="2"/>
        <v>Blm Diisi</v>
      </c>
      <c r="M81" s="222"/>
      <c r="O81" s="113"/>
    </row>
    <row r="82" spans="1:15" s="147" customFormat="1" ht="210" x14ac:dyDescent="0.25">
      <c r="A82" s="172"/>
      <c r="B82" s="216"/>
      <c r="C82" s="216"/>
      <c r="D82" s="217" t="s">
        <v>17</v>
      </c>
      <c r="E82" s="218" t="s">
        <v>81</v>
      </c>
      <c r="F82" s="219" t="s">
        <v>395</v>
      </c>
      <c r="G82" s="220"/>
      <c r="H82" s="175"/>
      <c r="I82" s="218" t="s">
        <v>273</v>
      </c>
      <c r="J82" s="176" t="s">
        <v>218</v>
      </c>
      <c r="K82" s="113"/>
      <c r="L82" s="176" t="str">
        <f t="shared" si="2"/>
        <v>Blm Diisi</v>
      </c>
      <c r="M82" s="222"/>
      <c r="O82" s="113"/>
    </row>
    <row r="83" spans="1:15" s="147" customFormat="1" ht="120" x14ac:dyDescent="0.25">
      <c r="A83" s="172"/>
      <c r="B83" s="216"/>
      <c r="C83" s="216"/>
      <c r="D83" s="217" t="s">
        <v>24</v>
      </c>
      <c r="E83" s="218" t="s">
        <v>82</v>
      </c>
      <c r="F83" s="219" t="s">
        <v>395</v>
      </c>
      <c r="G83" s="220"/>
      <c r="H83" s="175"/>
      <c r="I83" s="218" t="s">
        <v>274</v>
      </c>
      <c r="J83" s="176" t="s">
        <v>216</v>
      </c>
      <c r="K83" s="113"/>
      <c r="L83" s="176" t="str">
        <f t="shared" si="2"/>
        <v>Blm Diisi</v>
      </c>
      <c r="M83" s="222"/>
      <c r="O83" s="113"/>
    </row>
    <row r="84" spans="1:15" s="147" customFormat="1" x14ac:dyDescent="0.25">
      <c r="A84" s="210"/>
      <c r="B84" s="211"/>
      <c r="C84" s="211">
        <v>4</v>
      </c>
      <c r="D84" s="375" t="s">
        <v>205</v>
      </c>
      <c r="E84" s="375"/>
      <c r="F84" s="212"/>
      <c r="G84" s="212"/>
      <c r="H84" s="213">
        <v>6</v>
      </c>
      <c r="I84" s="213"/>
      <c r="J84" s="214"/>
      <c r="K84" s="225"/>
      <c r="L84" s="214" t="e">
        <f>AVERAGE(L85:L89)*H84</f>
        <v>#DIV/0!</v>
      </c>
      <c r="M84" s="215" t="e">
        <f>L84/H84</f>
        <v>#DIV/0!</v>
      </c>
      <c r="O84" s="225"/>
    </row>
    <row r="85" spans="1:15" s="147" customFormat="1" ht="30" x14ac:dyDescent="0.25">
      <c r="A85" s="172"/>
      <c r="B85" s="216"/>
      <c r="C85" s="216"/>
      <c r="D85" s="217" t="s">
        <v>5</v>
      </c>
      <c r="E85" s="174" t="s">
        <v>83</v>
      </c>
      <c r="F85" s="227"/>
      <c r="G85" s="219" t="s">
        <v>396</v>
      </c>
      <c r="H85" s="252"/>
      <c r="I85" s="174" t="s">
        <v>275</v>
      </c>
      <c r="J85" s="253" t="s">
        <v>480</v>
      </c>
      <c r="K85" s="113"/>
      <c r="L85" s="176" t="str">
        <f>IF(J85="Ya/Tidak",IF(K85="Ya",1,IF(K85="Tidak",0,"Blm Diisi")),IF(J85="A/B/C",IF(K85="A",1,IF(K85="B",0.5,IF(K85="C",0,"Blm Diisi"))),IF(J85="A/B/C/D",IF(K85="A",1,IF(K85="B",0.67,IF(K85="C",0.33,IF(K85="D",0,"Blm Diisi")))),IF(J85="A/B/C/D/E",IF(K85="A",1,IF(K85="B",0.75,IF(K85="C",0.5,IF(K85="D",0.25,IF(K85="E",0,"Blm Diisi")))))))))</f>
        <v>Blm Diisi</v>
      </c>
      <c r="M85" s="222"/>
      <c r="O85" s="113"/>
    </row>
    <row r="86" spans="1:15" s="147" customFormat="1" ht="150" x14ac:dyDescent="0.25">
      <c r="A86" s="172"/>
      <c r="B86" s="216"/>
      <c r="C86" s="216"/>
      <c r="D86" s="217" t="s">
        <v>7</v>
      </c>
      <c r="E86" s="174" t="s">
        <v>84</v>
      </c>
      <c r="F86" s="227"/>
      <c r="G86" s="219" t="s">
        <v>396</v>
      </c>
      <c r="H86" s="252"/>
      <c r="I86" s="174" t="s">
        <v>276</v>
      </c>
      <c r="J86" s="253" t="s">
        <v>218</v>
      </c>
      <c r="K86" s="113"/>
      <c r="L86" s="176" t="str">
        <f>IF(J86="Ya/Tidak",IF(K86="Ya",1,IF(K86="Tidak",0,"Blm Diisi")),IF(J86="A/B/C",IF(K86="A",1,IF(K86="B",0.5,IF(K86="C",0,"Blm Diisi"))),IF(J86="A/B/C/D",IF(K86="A",1,IF(K86="B",0.67,IF(K86="C",0.33,IF(K86="D",0,"Blm Diisi")))),IF(J86="A/B/C/D/E",IF(K86="A",1,IF(K86="B",0.75,IF(K86="C",0.5,IF(K86="D",0.25,IF(K86="E",0,"Blm Diisi")))))))))</f>
        <v>Blm Diisi</v>
      </c>
      <c r="M86" s="222"/>
      <c r="O86" s="113"/>
    </row>
    <row r="87" spans="1:15" s="147" customFormat="1" ht="45" x14ac:dyDescent="0.25">
      <c r="A87" s="172"/>
      <c r="B87" s="216"/>
      <c r="C87" s="216"/>
      <c r="D87" s="217" t="s">
        <v>9</v>
      </c>
      <c r="E87" s="174" t="s">
        <v>85</v>
      </c>
      <c r="F87" s="227"/>
      <c r="G87" s="219" t="s">
        <v>396</v>
      </c>
      <c r="H87" s="252"/>
      <c r="I87" s="174" t="s">
        <v>277</v>
      </c>
      <c r="J87" s="253" t="s">
        <v>480</v>
      </c>
      <c r="K87" s="113"/>
      <c r="L87" s="176" t="str">
        <f>IF(J87="Ya/Tidak",IF(K87="Ya",1,IF(K87="Tidak",0,"Blm Diisi")),IF(J87="A/B/C",IF(K87="A",1,IF(K87="B",0.5,IF(K87="C",0,"Blm Diisi"))),IF(J87="A/B/C/D",IF(K87="A",1,IF(K87="B",0.67,IF(K87="C",0.33,IF(K87="D",0,"Blm Diisi")))),IF(J87="A/B/C/D/E",IF(K87="A",1,IF(K87="B",0.75,IF(K87="C",0.5,IF(K87="D",0.25,IF(K87="E",0,"Blm Diisi")))))))))</f>
        <v>Blm Diisi</v>
      </c>
      <c r="M87" s="222"/>
      <c r="O87" s="113"/>
    </row>
    <row r="88" spans="1:15" s="147" customFormat="1" ht="30" x14ac:dyDescent="0.25">
      <c r="A88" s="172"/>
      <c r="B88" s="216"/>
      <c r="C88" s="216"/>
      <c r="D88" s="217" t="s">
        <v>15</v>
      </c>
      <c r="E88" s="174" t="s">
        <v>86</v>
      </c>
      <c r="F88" s="227"/>
      <c r="G88" s="219" t="s">
        <v>396</v>
      </c>
      <c r="H88" s="252"/>
      <c r="I88" s="174" t="s">
        <v>278</v>
      </c>
      <c r="J88" s="253" t="s">
        <v>480</v>
      </c>
      <c r="K88" s="113"/>
      <c r="L88" s="176" t="str">
        <f>IF(J88="Ya/Tidak",IF(K88="Ya",1,IF(K88="Tidak",0,"Blm Diisi")),IF(J88="A/B/C",IF(K88="A",1,IF(K88="B",0.5,IF(K88="C",0,"Blm Diisi"))),IF(J88="A/B/C/D",IF(K88="A",1,IF(K88="B",0.67,IF(K88="C",0.33,IF(K88="D",0,"Blm Diisi")))),IF(J88="A/B/C/D/E",IF(K88="A",1,IF(K88="B",0.75,IF(K88="C",0.5,IF(K88="D",0.25,IF(K88="E",0,"Blm Diisi")))))))))</f>
        <v>Blm Diisi</v>
      </c>
      <c r="M88" s="222"/>
      <c r="O88" s="113"/>
    </row>
    <row r="89" spans="1:15" s="147" customFormat="1" ht="30" x14ac:dyDescent="0.25">
      <c r="A89" s="172"/>
      <c r="B89" s="216"/>
      <c r="C89" s="216"/>
      <c r="D89" s="217" t="s">
        <v>17</v>
      </c>
      <c r="E89" s="174" t="s">
        <v>87</v>
      </c>
      <c r="F89" s="227"/>
      <c r="G89" s="219" t="s">
        <v>396</v>
      </c>
      <c r="H89" s="252"/>
      <c r="I89" s="174" t="s">
        <v>279</v>
      </c>
      <c r="J89" s="253" t="s">
        <v>480</v>
      </c>
      <c r="K89" s="113"/>
      <c r="L89" s="176" t="str">
        <f>IF(J89="Ya/Tidak",IF(K89="Ya",1,IF(K89="Tidak",0,"Blm Diisi")),IF(J89="A/B/C",IF(K89="A",1,IF(K89="B",0.5,IF(K89="C",0,"Blm Diisi"))),IF(J89="A/B/C/D",IF(K89="A",1,IF(K89="B",0.67,IF(K89="C",0.33,IF(K89="D",0,"Blm Diisi")))),IF(J89="A/B/C/D/E",IF(K89="A",1,IF(K89="B",0.75,IF(K89="C",0.5,IF(K89="D",0.25,IF(K89="E",0,"Blm Diisi")))))))))</f>
        <v>Blm Diisi</v>
      </c>
      <c r="M89" s="222"/>
      <c r="O89" s="113"/>
    </row>
    <row r="90" spans="1:15" s="147" customFormat="1" x14ac:dyDescent="0.25">
      <c r="A90" s="210"/>
      <c r="B90" s="211"/>
      <c r="C90" s="211">
        <v>5</v>
      </c>
      <c r="D90" s="375" t="s">
        <v>88</v>
      </c>
      <c r="E90" s="375"/>
      <c r="F90" s="212"/>
      <c r="G90" s="212"/>
      <c r="H90" s="213">
        <v>2</v>
      </c>
      <c r="I90" s="213" t="s">
        <v>280</v>
      </c>
      <c r="J90" s="214"/>
      <c r="K90" s="225"/>
      <c r="L90" s="214" t="e">
        <f>AVERAGE(L91:L97)*H90</f>
        <v>#DIV/0!</v>
      </c>
      <c r="M90" s="215" t="e">
        <f>L90/H90</f>
        <v>#DIV/0!</v>
      </c>
      <c r="O90" s="225"/>
    </row>
    <row r="91" spans="1:15" s="147" customFormat="1" ht="120" x14ac:dyDescent="0.25">
      <c r="A91" s="172"/>
      <c r="B91" s="216"/>
      <c r="C91" s="216"/>
      <c r="D91" s="217" t="s">
        <v>5</v>
      </c>
      <c r="E91" s="218" t="s">
        <v>89</v>
      </c>
      <c r="F91" s="219" t="s">
        <v>395</v>
      </c>
      <c r="G91" s="220"/>
      <c r="H91" s="175"/>
      <c r="I91" s="178" t="s">
        <v>281</v>
      </c>
      <c r="J91" s="176" t="s">
        <v>218</v>
      </c>
      <c r="K91" s="113"/>
      <c r="L91" s="176" t="str">
        <f t="shared" ref="L91:L97" si="3">IF(J91="Ya/Tidak",IF(K91="Ya",1,IF(K91="Tidak",0,"Blm Diisi")),IF(J91="A/B/C",IF(K91="A",1,IF(K91="B",0.5,IF(K91="C",0,"Blm Diisi"))),IF(J91="A/B/C/D",IF(K91="A",1,IF(K91="B",0.67,IF(K91="C",0.33,IF(K91="D",0,"Blm Diisi")))),IF(J91="A/B/C/D/E",IF(K91="A",1,IF(K91="B",0.75,IF(K91="C",0.5,IF(K91="D",0.25,IF(K91="E",0,"Blm Diisi")))))))))</f>
        <v>Blm Diisi</v>
      </c>
      <c r="M91" s="222"/>
      <c r="O91" s="113"/>
    </row>
    <row r="92" spans="1:15" s="147" customFormat="1" ht="180" x14ac:dyDescent="0.25">
      <c r="A92" s="172"/>
      <c r="B92" s="216"/>
      <c r="C92" s="216"/>
      <c r="D92" s="217" t="s">
        <v>7</v>
      </c>
      <c r="E92" s="218" t="s">
        <v>90</v>
      </c>
      <c r="F92" s="219" t="s">
        <v>395</v>
      </c>
      <c r="G92" s="220"/>
      <c r="H92" s="175"/>
      <c r="I92" s="178" t="s">
        <v>282</v>
      </c>
      <c r="J92" s="176" t="s">
        <v>218</v>
      </c>
      <c r="K92" s="113"/>
      <c r="L92" s="176" t="str">
        <f t="shared" si="3"/>
        <v>Blm Diisi</v>
      </c>
      <c r="M92" s="222"/>
      <c r="O92" s="113"/>
    </row>
    <row r="93" spans="1:15" s="147" customFormat="1" ht="180" x14ac:dyDescent="0.25">
      <c r="A93" s="172"/>
      <c r="B93" s="216"/>
      <c r="C93" s="216"/>
      <c r="D93" s="217" t="s">
        <v>9</v>
      </c>
      <c r="E93" s="218" t="s">
        <v>91</v>
      </c>
      <c r="F93" s="219" t="s">
        <v>395</v>
      </c>
      <c r="G93" s="220"/>
      <c r="H93" s="175"/>
      <c r="I93" s="178" t="s">
        <v>283</v>
      </c>
      <c r="J93" s="176" t="s">
        <v>218</v>
      </c>
      <c r="K93" s="113"/>
      <c r="L93" s="176" t="str">
        <f t="shared" si="3"/>
        <v>Blm Diisi</v>
      </c>
      <c r="M93" s="222"/>
      <c r="O93" s="113"/>
    </row>
    <row r="94" spans="1:15" s="147" customFormat="1" ht="150" x14ac:dyDescent="0.25">
      <c r="A94" s="172"/>
      <c r="B94" s="216"/>
      <c r="C94" s="216"/>
      <c r="D94" s="217" t="s">
        <v>15</v>
      </c>
      <c r="E94" s="218" t="s">
        <v>92</v>
      </c>
      <c r="F94" s="219" t="s">
        <v>395</v>
      </c>
      <c r="G94" s="220"/>
      <c r="H94" s="175"/>
      <c r="I94" s="178" t="s">
        <v>284</v>
      </c>
      <c r="J94" s="176" t="s">
        <v>234</v>
      </c>
      <c r="K94" s="114"/>
      <c r="L94" s="176" t="str">
        <f t="shared" si="3"/>
        <v>Blm Diisi</v>
      </c>
      <c r="M94" s="222"/>
      <c r="O94" s="114"/>
    </row>
    <row r="95" spans="1:15" s="147" customFormat="1" ht="75" x14ac:dyDescent="0.25">
      <c r="A95" s="172"/>
      <c r="B95" s="216"/>
      <c r="C95" s="216"/>
      <c r="D95" s="217" t="s">
        <v>17</v>
      </c>
      <c r="E95" s="218" t="s">
        <v>93</v>
      </c>
      <c r="F95" s="219" t="s">
        <v>395</v>
      </c>
      <c r="G95" s="220"/>
      <c r="H95" s="175"/>
      <c r="I95" s="178" t="s">
        <v>285</v>
      </c>
      <c r="J95" s="176" t="s">
        <v>216</v>
      </c>
      <c r="K95" s="113"/>
      <c r="L95" s="176" t="str">
        <f t="shared" si="3"/>
        <v>Blm Diisi</v>
      </c>
      <c r="M95" s="222"/>
      <c r="O95" s="113"/>
    </row>
    <row r="96" spans="1:15" s="147" customFormat="1" ht="180" x14ac:dyDescent="0.25">
      <c r="A96" s="172"/>
      <c r="B96" s="216"/>
      <c r="C96" s="216"/>
      <c r="D96" s="217" t="s">
        <v>24</v>
      </c>
      <c r="E96" s="218" t="s">
        <v>94</v>
      </c>
      <c r="F96" s="219" t="s">
        <v>395</v>
      </c>
      <c r="G96" s="220"/>
      <c r="H96" s="175"/>
      <c r="I96" s="178" t="s">
        <v>286</v>
      </c>
      <c r="J96" s="176" t="s">
        <v>218</v>
      </c>
      <c r="K96" s="113"/>
      <c r="L96" s="176" t="str">
        <f t="shared" si="3"/>
        <v>Blm Diisi</v>
      </c>
      <c r="M96" s="222"/>
      <c r="O96" s="113"/>
    </row>
    <row r="97" spans="1:15" s="147" customFormat="1" ht="180" x14ac:dyDescent="0.25">
      <c r="A97" s="172"/>
      <c r="B97" s="216"/>
      <c r="C97" s="216"/>
      <c r="D97" s="217" t="s">
        <v>26</v>
      </c>
      <c r="E97" s="218" t="s">
        <v>95</v>
      </c>
      <c r="F97" s="254"/>
      <c r="G97" s="219" t="s">
        <v>396</v>
      </c>
      <c r="H97" s="175"/>
      <c r="I97" s="178" t="s">
        <v>287</v>
      </c>
      <c r="J97" s="176" t="s">
        <v>218</v>
      </c>
      <c r="K97" s="113"/>
      <c r="L97" s="176" t="str">
        <f t="shared" si="3"/>
        <v>Blm Diisi</v>
      </c>
      <c r="M97" s="222"/>
      <c r="O97" s="113"/>
    </row>
    <row r="98" spans="1:15" s="147" customFormat="1" x14ac:dyDescent="0.25">
      <c r="A98" s="210"/>
      <c r="B98" s="211"/>
      <c r="C98" s="211">
        <v>6</v>
      </c>
      <c r="D98" s="375" t="s">
        <v>96</v>
      </c>
      <c r="E98" s="375"/>
      <c r="F98" s="212"/>
      <c r="G98" s="212"/>
      <c r="H98" s="213">
        <v>1</v>
      </c>
      <c r="I98" s="213"/>
      <c r="J98" s="214"/>
      <c r="K98" s="255"/>
      <c r="L98" s="214" t="e">
        <f>AVERAGE(L99:L102)*H98</f>
        <v>#DIV/0!</v>
      </c>
      <c r="M98" s="215" t="e">
        <f>L98/H98</f>
        <v>#DIV/0!</v>
      </c>
      <c r="O98" s="255"/>
    </row>
    <row r="99" spans="1:15" s="147" customFormat="1" ht="30" x14ac:dyDescent="0.25">
      <c r="A99" s="172"/>
      <c r="B99" s="216"/>
      <c r="C99" s="216"/>
      <c r="D99" s="217" t="s">
        <v>5</v>
      </c>
      <c r="E99" s="218" t="s">
        <v>97</v>
      </c>
      <c r="F99" s="254"/>
      <c r="G99" s="219" t="s">
        <v>396</v>
      </c>
      <c r="H99" s="175"/>
      <c r="I99" s="178" t="s">
        <v>288</v>
      </c>
      <c r="J99" s="176" t="s">
        <v>480</v>
      </c>
      <c r="K99" s="113"/>
      <c r="L99" s="176" t="str">
        <f>IF(J99="Ya/Tidak",IF(K99="Ya",1,IF(K99="Tidak",0,"Blm Diisi")),IF(J99="A/B/C",IF(K99="A",1,IF(K99="B",0.5,IF(K99="C",0,"Blm Diisi"))),IF(J99="A/B/C/D",IF(K99="A",1,IF(K99="B",0.67,IF(K99="C",0.33,IF(K99="D",0,"Blm Diisi")))),IF(J99="A/B/C/D/E",IF(K99="A",1,IF(K99="B",0.75,IF(K99="C",0.5,IF(K99="D",0.25,IF(K99="E",0,"Blm Diisi")))))))))</f>
        <v>Blm Diisi</v>
      </c>
      <c r="M99" s="222"/>
      <c r="O99" s="113"/>
    </row>
    <row r="100" spans="1:15" s="147" customFormat="1" ht="180" x14ac:dyDescent="0.25">
      <c r="A100" s="172"/>
      <c r="B100" s="216"/>
      <c r="C100" s="216"/>
      <c r="D100" s="217" t="s">
        <v>7</v>
      </c>
      <c r="E100" s="218" t="s">
        <v>98</v>
      </c>
      <c r="F100" s="219" t="s">
        <v>395</v>
      </c>
      <c r="G100" s="220"/>
      <c r="H100" s="175"/>
      <c r="I100" s="178" t="s">
        <v>289</v>
      </c>
      <c r="J100" s="176" t="s">
        <v>218</v>
      </c>
      <c r="K100" s="113"/>
      <c r="L100" s="176" t="str">
        <f>IF(J100="Ya/Tidak",IF(K100="Ya",1,IF(K100="Tidak",0,"Blm Diisi")),IF(J100="A/B/C",IF(K100="A",1,IF(K100="B",0.5,IF(K100="C",0,"Blm Diisi"))),IF(J100="A/B/C/D",IF(K100="A",1,IF(K100="B",0.67,IF(K100="C",0.33,IF(K100="D",0,"Blm Diisi")))),IF(J100="A/B/C/D/E",IF(K100="A",1,IF(K100="B",0.75,IF(K100="C",0.5,IF(K100="D",0.25,IF(K100="E",0,"Blm Diisi")))))))))</f>
        <v>Blm Diisi</v>
      </c>
      <c r="M100" s="222"/>
      <c r="O100" s="113"/>
    </row>
    <row r="101" spans="1:15" s="147" customFormat="1" ht="120" x14ac:dyDescent="0.25">
      <c r="A101" s="172"/>
      <c r="B101" s="216"/>
      <c r="C101" s="216"/>
      <c r="D101" s="217" t="s">
        <v>9</v>
      </c>
      <c r="E101" s="218" t="s">
        <v>99</v>
      </c>
      <c r="F101" s="219" t="s">
        <v>395</v>
      </c>
      <c r="G101" s="220"/>
      <c r="H101" s="175"/>
      <c r="I101" s="178" t="s">
        <v>290</v>
      </c>
      <c r="J101" s="176" t="s">
        <v>216</v>
      </c>
      <c r="K101" s="113"/>
      <c r="L101" s="176" t="str">
        <f>IF(J101="Ya/Tidak",IF(K101="Ya",1,IF(K101="Tidak",0,"Blm Diisi")),IF(J101="A/B/C",IF(K101="A",1,IF(K101="B",0.5,IF(K101="C",0,"Blm Diisi"))),IF(J101="A/B/C/D",IF(K101="A",1,IF(K101="B",0.67,IF(K101="C",0.33,IF(K101="D",0,"Blm Diisi")))),IF(J101="A/B/C/D/E",IF(K101="A",1,IF(K101="B",0.75,IF(K101="C",0.5,IF(K101="D",0.25,IF(K101="E",0,"Blm Diisi")))))))))</f>
        <v>Blm Diisi</v>
      </c>
      <c r="M101" s="222"/>
      <c r="O101" s="113"/>
    </row>
    <row r="102" spans="1:15" s="147" customFormat="1" ht="120" x14ac:dyDescent="0.25">
      <c r="A102" s="172"/>
      <c r="B102" s="216"/>
      <c r="C102" s="216"/>
      <c r="D102" s="217" t="s">
        <v>15</v>
      </c>
      <c r="E102" s="218" t="s">
        <v>207</v>
      </c>
      <c r="F102" s="219" t="s">
        <v>395</v>
      </c>
      <c r="G102" s="220"/>
      <c r="H102" s="175"/>
      <c r="I102" s="178" t="s">
        <v>291</v>
      </c>
      <c r="J102" s="176" t="s">
        <v>218</v>
      </c>
      <c r="K102" s="113"/>
      <c r="L102" s="176" t="str">
        <f>IF(J102="Ya/Tidak",IF(K102="Ya",1,IF(K102="Tidak",0,"Blm Diisi")),IF(J102="A/B/C",IF(K102="A",1,IF(K102="B",0.5,IF(K102="C",0,"Blm Diisi"))),IF(J102="A/B/C/D",IF(K102="A",1,IF(K102="B",0.67,IF(K102="C",0.33,IF(K102="D",0,"Blm Diisi")))),IF(J102="A/B/C/D/E",IF(K102="A",1,IF(K102="B",0.75,IF(K102="C",0.5,IF(K102="D",0.25,IF(K102="E",0,"Blm Diisi")))))))))</f>
        <v>Blm Diisi</v>
      </c>
      <c r="M102" s="222"/>
      <c r="O102" s="113"/>
    </row>
    <row r="103" spans="1:15" s="147" customFormat="1" x14ac:dyDescent="0.25">
      <c r="A103" s="210"/>
      <c r="B103" s="211"/>
      <c r="C103" s="211">
        <v>7</v>
      </c>
      <c r="D103" s="375" t="s">
        <v>100</v>
      </c>
      <c r="E103" s="375"/>
      <c r="F103" s="212"/>
      <c r="G103" s="212"/>
      <c r="H103" s="213">
        <v>1</v>
      </c>
      <c r="I103" s="213"/>
      <c r="J103" s="214"/>
      <c r="K103" s="255"/>
      <c r="L103" s="214" t="e">
        <f>AVERAGE(L104:L106)*H103</f>
        <v>#DIV/0!</v>
      </c>
      <c r="M103" s="215" t="e">
        <f>L103/H103</f>
        <v>#DIV/0!</v>
      </c>
      <c r="O103" s="255"/>
    </row>
    <row r="104" spans="1:15" s="147" customFormat="1" ht="30" x14ac:dyDescent="0.25">
      <c r="A104" s="172"/>
      <c r="B104" s="216"/>
      <c r="C104" s="216"/>
      <c r="D104" s="217" t="s">
        <v>5</v>
      </c>
      <c r="E104" s="218" t="s">
        <v>101</v>
      </c>
      <c r="F104" s="219" t="s">
        <v>395</v>
      </c>
      <c r="G104" s="220"/>
      <c r="H104" s="175"/>
      <c r="I104" s="178" t="s">
        <v>292</v>
      </c>
      <c r="J104" s="176" t="s">
        <v>480</v>
      </c>
      <c r="K104" s="113"/>
      <c r="L104" s="176" t="str">
        <f>IF(J104="Ya/Tidak",IF(K104="Ya",1,IF(K104="Tidak",0,"Blm Diisi")),IF(J104="A/B/C",IF(K104="A",1,IF(K104="B",0.5,IF(K104="C",0,"Blm Diisi"))),IF(J104="A/B/C/D",IF(K104="A",1,IF(K104="B",0.67,IF(K104="C",0.33,IF(K104="D",0,"Blm Diisi")))),IF(J104="A/B/C/D/E",IF(K104="A",1,IF(K104="B",0.75,IF(K104="C",0.5,IF(K104="D",0.25,IF(K104="E",0,"Blm Diisi")))))))))</f>
        <v>Blm Diisi</v>
      </c>
      <c r="M104" s="222"/>
      <c r="O104" s="113"/>
    </row>
    <row r="105" spans="1:15" s="147" customFormat="1" ht="120" x14ac:dyDescent="0.25">
      <c r="A105" s="172"/>
      <c r="B105" s="216"/>
      <c r="C105" s="216"/>
      <c r="D105" s="217" t="s">
        <v>7</v>
      </c>
      <c r="E105" s="218" t="s">
        <v>102</v>
      </c>
      <c r="F105" s="256"/>
      <c r="G105" s="219" t="s">
        <v>396</v>
      </c>
      <c r="H105" s="175"/>
      <c r="I105" s="178" t="s">
        <v>293</v>
      </c>
      <c r="J105" s="176" t="s">
        <v>218</v>
      </c>
      <c r="K105" s="113"/>
      <c r="L105" s="176" t="str">
        <f>IF(J105="Ya/Tidak",IF(K105="Ya",1,IF(K105="Tidak",0,"Blm Diisi")),IF(J105="A/B/C",IF(K105="A",1,IF(K105="B",0.5,IF(K105="C",0,"Blm Diisi"))),IF(J105="A/B/C/D",IF(K105="A",1,IF(K105="B",0.67,IF(K105="C",0.33,IF(K105="D",0,"Blm Diisi")))),IF(J105="A/B/C/D/E",IF(K105="A",1,IF(K105="B",0.75,IF(K105="C",0.5,IF(K105="D",0.25,IF(K105="E",0,"Blm Diisi")))))))))</f>
        <v>Blm Diisi</v>
      </c>
      <c r="M105" s="222"/>
      <c r="O105" s="113"/>
    </row>
    <row r="106" spans="1:15" s="147" customFormat="1" ht="120" x14ac:dyDescent="0.25">
      <c r="A106" s="172"/>
      <c r="B106" s="216"/>
      <c r="C106" s="216"/>
      <c r="D106" s="217" t="s">
        <v>9</v>
      </c>
      <c r="E106" s="218" t="s">
        <v>103</v>
      </c>
      <c r="F106" s="256"/>
      <c r="G106" s="219" t="s">
        <v>396</v>
      </c>
      <c r="H106" s="175"/>
      <c r="I106" s="178" t="s">
        <v>294</v>
      </c>
      <c r="J106" s="176" t="s">
        <v>218</v>
      </c>
      <c r="K106" s="113"/>
      <c r="L106" s="176" t="str">
        <f>IF(J106="Ya/Tidak",IF(K106="Ya",1,IF(K106="Tidak",0,"Blm Diisi")),IF(J106="A/B/C",IF(K106="A",1,IF(K106="B",0.5,IF(K106="C",0,"Blm Diisi"))),IF(J106="A/B/C/D",IF(K106="A",1,IF(K106="B",0.67,IF(K106="C",0.33,IF(K106="D",0,"Blm Diisi")))),IF(J106="A/B/C/D/E",IF(K106="A",1,IF(K106="B",0.75,IF(K106="C",0.5,IF(K106="D",0.25,IF(K106="E",0,"Blm Diisi")))))))))</f>
        <v>Blm Diisi</v>
      </c>
      <c r="M106" s="222"/>
      <c r="O106" s="113"/>
    </row>
    <row r="107" spans="1:15" s="147" customFormat="1" x14ac:dyDescent="0.25">
      <c r="A107" s="210"/>
      <c r="B107" s="211"/>
      <c r="C107" s="211" t="s">
        <v>104</v>
      </c>
      <c r="D107" s="375" t="s">
        <v>105</v>
      </c>
      <c r="E107" s="375"/>
      <c r="F107" s="212"/>
      <c r="G107" s="212"/>
      <c r="H107" s="213">
        <v>1</v>
      </c>
      <c r="I107" s="213"/>
      <c r="J107" s="214"/>
      <c r="K107" s="225"/>
      <c r="L107" s="214" t="e">
        <f>AVERAGE(L108:L111)*H107</f>
        <v>#DIV/0!</v>
      </c>
      <c r="M107" s="215" t="e">
        <f>L107/H107</f>
        <v>#DIV/0!</v>
      </c>
      <c r="O107" s="225"/>
    </row>
    <row r="108" spans="1:15" s="147" customFormat="1" ht="30" x14ac:dyDescent="0.25">
      <c r="A108" s="172"/>
      <c r="B108" s="216"/>
      <c r="C108" s="216"/>
      <c r="D108" s="217" t="s">
        <v>5</v>
      </c>
      <c r="E108" s="218" t="s">
        <v>106</v>
      </c>
      <c r="F108" s="219" t="s">
        <v>395</v>
      </c>
      <c r="G108" s="220"/>
      <c r="H108" s="175"/>
      <c r="I108" s="178" t="s">
        <v>295</v>
      </c>
      <c r="J108" s="176" t="s">
        <v>480</v>
      </c>
      <c r="K108" s="113"/>
      <c r="L108" s="176" t="str">
        <f>IF(J108="Ya/Tidak",IF(K108="Ya",1,IF(K108="Tidak",0,"Blm Diisi")),IF(J108="A/B/C",IF(K108="A",1,IF(K108="B",0.5,IF(K108="C",0,"Blm Diisi"))),IF(J108="A/B/C/D",IF(K108="A",1,IF(K108="B",0.67,IF(K108="C",0.33,IF(K108="D",0,"Blm Diisi")))),IF(J108="A/B/C/D/E",IF(K108="A",1,IF(K108="B",0.75,IF(K108="C",0.5,IF(K108="D",0.25,IF(K108="E",0,"Blm Diisi")))))))))</f>
        <v>Blm Diisi</v>
      </c>
      <c r="M108" s="222"/>
      <c r="O108" s="113"/>
    </row>
    <row r="109" spans="1:15" s="147" customFormat="1" ht="30" x14ac:dyDescent="0.25">
      <c r="A109" s="172"/>
      <c r="B109" s="216"/>
      <c r="C109" s="216"/>
      <c r="D109" s="217" t="s">
        <v>7</v>
      </c>
      <c r="E109" s="218" t="s">
        <v>107</v>
      </c>
      <c r="F109" s="219" t="s">
        <v>395</v>
      </c>
      <c r="G109" s="220"/>
      <c r="H109" s="175"/>
      <c r="I109" s="178" t="s">
        <v>296</v>
      </c>
      <c r="J109" s="176" t="s">
        <v>480</v>
      </c>
      <c r="K109" s="113"/>
      <c r="L109" s="176" t="str">
        <f>IF(J109="Ya/Tidak",IF(K109="Ya",1,IF(K109="Tidak",0,"Blm Diisi")),IF(J109="A/B/C",IF(K109="A",1,IF(K109="B",0.5,IF(K109="C",0,"Blm Diisi"))),IF(J109="A/B/C/D",IF(K109="A",1,IF(K109="B",0.67,IF(K109="C",0.33,IF(K109="D",0,"Blm Diisi")))),IF(J109="A/B/C/D/E",IF(K109="A",1,IF(K109="B",0.75,IF(K109="C",0.5,IF(K109="D",0.25,IF(K109="E",0,"Blm Diisi")))))))))</f>
        <v>Blm Diisi</v>
      </c>
      <c r="M109" s="222"/>
      <c r="O109" s="113"/>
    </row>
    <row r="110" spans="1:15" s="147" customFormat="1" ht="120" x14ac:dyDescent="0.25">
      <c r="A110" s="172"/>
      <c r="B110" s="216"/>
      <c r="C110" s="216"/>
      <c r="D110" s="217" t="s">
        <v>9</v>
      </c>
      <c r="E110" s="218" t="s">
        <v>108</v>
      </c>
      <c r="F110" s="219" t="s">
        <v>395</v>
      </c>
      <c r="G110" s="220"/>
      <c r="H110" s="175"/>
      <c r="I110" s="178" t="s">
        <v>297</v>
      </c>
      <c r="J110" s="176" t="s">
        <v>218</v>
      </c>
      <c r="K110" s="113"/>
      <c r="L110" s="176" t="str">
        <f>IF(J110="Ya/Tidak",IF(K110="Ya",1,IF(K110="Tidak",0,"Blm Diisi")),IF(J110="A/B/C",IF(K110="A",1,IF(K110="B",0.5,IF(K110="C",0,"Blm Diisi"))),IF(J110="A/B/C/D",IF(K110="A",1,IF(K110="B",0.67,IF(K110="C",0.33,IF(K110="D",0,"Blm Diisi")))),IF(J110="A/B/C/D/E",IF(K110="A",1,IF(K110="B",0.75,IF(K110="C",0.5,IF(K110="D",0.25,IF(K110="E",0,"Blm Diisi")))))))))</f>
        <v>Blm Diisi</v>
      </c>
      <c r="M110" s="222"/>
      <c r="O110" s="113"/>
    </row>
    <row r="111" spans="1:15" s="147" customFormat="1" ht="45" x14ac:dyDescent="0.25">
      <c r="A111" s="172"/>
      <c r="B111" s="216"/>
      <c r="C111" s="216"/>
      <c r="D111" s="217" t="s">
        <v>15</v>
      </c>
      <c r="E111" s="218" t="s">
        <v>109</v>
      </c>
      <c r="F111" s="219" t="s">
        <v>395</v>
      </c>
      <c r="G111" s="220"/>
      <c r="H111" s="175"/>
      <c r="I111" s="178" t="s">
        <v>298</v>
      </c>
      <c r="J111" s="176" t="s">
        <v>480</v>
      </c>
      <c r="K111" s="113"/>
      <c r="L111" s="176" t="str">
        <f>IF(J111="Ya/Tidak",IF(K111="Ya",1,IF(K111="Tidak",0,"Blm Diisi")),IF(J111="A/B/C",IF(K111="A",1,IF(K111="B",0.5,IF(K111="C",0,"Blm Diisi"))),IF(J111="A/B/C/D",IF(K111="A",1,IF(K111="B",0.67,IF(K111="C",0.33,IF(K111="D",0,"Blm Diisi")))),IF(J111="A/B/C/D/E",IF(K111="A",1,IF(K111="B",0.75,IF(K111="C",0.5,IF(K111="D",0.25,IF(K111="E",0,"Blm Diisi")))))))))</f>
        <v>Blm Diisi</v>
      </c>
      <c r="M111" s="222"/>
      <c r="O111" s="113"/>
    </row>
    <row r="112" spans="1:15" s="147" customFormat="1" x14ac:dyDescent="0.25">
      <c r="A112" s="152"/>
      <c r="B112" s="351" t="s">
        <v>110</v>
      </c>
      <c r="C112" s="153" t="s">
        <v>183</v>
      </c>
      <c r="D112" s="154"/>
      <c r="E112" s="155"/>
      <c r="F112" s="229"/>
      <c r="G112" s="229"/>
      <c r="H112" s="156">
        <v>6</v>
      </c>
      <c r="I112" s="156"/>
      <c r="J112" s="157"/>
      <c r="K112" s="230"/>
      <c r="L112" s="157" t="e">
        <f>SUM(L113,L117)</f>
        <v>#DIV/0!</v>
      </c>
      <c r="M112" s="231" t="e">
        <f>L112/H112</f>
        <v>#DIV/0!</v>
      </c>
      <c r="O112" s="230"/>
    </row>
    <row r="113" spans="1:15" s="147" customFormat="1" x14ac:dyDescent="0.25">
      <c r="A113" s="210"/>
      <c r="B113" s="211"/>
      <c r="C113" s="211">
        <v>1</v>
      </c>
      <c r="D113" s="375" t="s">
        <v>184</v>
      </c>
      <c r="E113" s="375"/>
      <c r="F113" s="212"/>
      <c r="G113" s="212"/>
      <c r="H113" s="213">
        <v>2</v>
      </c>
      <c r="I113" s="213"/>
      <c r="J113" s="214"/>
      <c r="K113" s="225"/>
      <c r="L113" s="214" t="e">
        <f>AVERAGE(L114:L116)*H113</f>
        <v>#DIV/0!</v>
      </c>
      <c r="M113" s="215" t="e">
        <f>L113/H113</f>
        <v>#DIV/0!</v>
      </c>
      <c r="O113" s="225"/>
    </row>
    <row r="114" spans="1:15" s="147" customFormat="1" ht="120" x14ac:dyDescent="0.25">
      <c r="A114" s="172"/>
      <c r="B114" s="216"/>
      <c r="C114" s="216"/>
      <c r="D114" s="217" t="s">
        <v>5</v>
      </c>
      <c r="E114" s="218" t="s">
        <v>111</v>
      </c>
      <c r="F114" s="219" t="s">
        <v>395</v>
      </c>
      <c r="G114" s="220"/>
      <c r="H114" s="175"/>
      <c r="I114" s="218" t="s">
        <v>299</v>
      </c>
      <c r="J114" s="176" t="s">
        <v>218</v>
      </c>
      <c r="K114" s="113"/>
      <c r="L114" s="176" t="str">
        <f>IF(J114="Ya/Tidak",IF(K114="Ya",1,IF(K114="Tidak",0,"Blm Diisi")),IF(J114="A/B/C",IF(K114="A",1,IF(K114="B",0.5,IF(K114="C",0,"Blm Diisi"))),IF(J114="A/B/C/D",IF(K114="A",1,IF(K114="B",0.67,IF(K114="C",0.33,IF(K114="D",0,"Blm Diisi")))),IF(J114="A/B/C/D/E",IF(K114="A",1,IF(K114="B",0.75,IF(K114="C",0.5,IF(K114="D",0.25,IF(K114="E",0,"Blm Diisi")))))))))</f>
        <v>Blm Diisi</v>
      </c>
      <c r="M114" s="222"/>
      <c r="O114" s="113"/>
    </row>
    <row r="115" spans="1:15" s="147" customFormat="1" ht="120" x14ac:dyDescent="0.25">
      <c r="A115" s="172"/>
      <c r="B115" s="216"/>
      <c r="C115" s="216"/>
      <c r="D115" s="217" t="s">
        <v>7</v>
      </c>
      <c r="E115" s="218" t="s">
        <v>112</v>
      </c>
      <c r="F115" s="219" t="s">
        <v>395</v>
      </c>
      <c r="G115" s="220"/>
      <c r="H115" s="175"/>
      <c r="I115" s="218" t="s">
        <v>300</v>
      </c>
      <c r="J115" s="176" t="s">
        <v>218</v>
      </c>
      <c r="K115" s="113"/>
      <c r="L115" s="176" t="str">
        <f>IF(J115="Ya/Tidak",IF(K115="Ya",1,IF(K115="Tidak",0,"Blm Diisi")),IF(J115="A/B/C",IF(K115="A",1,IF(K115="B",0.5,IF(K115="C",0,"Blm Diisi"))),IF(J115="A/B/C/D",IF(K115="A",1,IF(K115="B",0.67,IF(K115="C",0.33,IF(K115="D",0,"Blm Diisi")))),IF(J115="A/B/C/D/E",IF(K115="A",1,IF(K115="B",0.75,IF(K115="C",0.5,IF(K115="D",0.25,IF(K115="E",0,"Blm Diisi")))))))))</f>
        <v>Blm Diisi</v>
      </c>
      <c r="M115" s="222"/>
      <c r="O115" s="113"/>
    </row>
    <row r="116" spans="1:15" s="147" customFormat="1" ht="120" x14ac:dyDescent="0.25">
      <c r="A116" s="172"/>
      <c r="B116" s="216"/>
      <c r="C116" s="216"/>
      <c r="D116" s="217" t="s">
        <v>9</v>
      </c>
      <c r="E116" s="218" t="s">
        <v>113</v>
      </c>
      <c r="F116" s="219" t="s">
        <v>395</v>
      </c>
      <c r="G116" s="220"/>
      <c r="H116" s="175"/>
      <c r="I116" s="218" t="s">
        <v>301</v>
      </c>
      <c r="J116" s="176" t="s">
        <v>218</v>
      </c>
      <c r="K116" s="113"/>
      <c r="L116" s="176" t="str">
        <f>IF(J116="Ya/Tidak",IF(K116="Ya",1,IF(K116="Tidak",0,"Blm Diisi")),IF(J116="A/B/C",IF(K116="A",1,IF(K116="B",0.5,IF(K116="C",0,"Blm Diisi"))),IF(J116="A/B/C/D",IF(K116="A",1,IF(K116="B",0.67,IF(K116="C",0.33,IF(K116="D",0,"Blm Diisi")))),IF(J116="A/B/C/D/E",IF(K116="A",1,IF(K116="B",0.75,IF(K116="C",0.5,IF(K116="D",0.25,IF(K116="E",0,"Blm Diisi")))))))))</f>
        <v>Blm Diisi</v>
      </c>
      <c r="M116" s="222"/>
      <c r="O116" s="113"/>
    </row>
    <row r="117" spans="1:15" s="147" customFormat="1" x14ac:dyDescent="0.25">
      <c r="A117" s="210"/>
      <c r="B117" s="211"/>
      <c r="C117" s="211">
        <v>2</v>
      </c>
      <c r="D117" s="375" t="s">
        <v>185</v>
      </c>
      <c r="E117" s="375"/>
      <c r="F117" s="212"/>
      <c r="G117" s="212"/>
      <c r="H117" s="213">
        <v>4</v>
      </c>
      <c r="I117" s="213"/>
      <c r="J117" s="214"/>
      <c r="K117" s="225"/>
      <c r="L117" s="214" t="e">
        <f>AVERAGE(L118:L122)*H117</f>
        <v>#DIV/0!</v>
      </c>
      <c r="M117" s="215" t="e">
        <f>L117/H117</f>
        <v>#DIV/0!</v>
      </c>
      <c r="O117" s="225"/>
    </row>
    <row r="118" spans="1:15" s="147" customFormat="1" ht="165" x14ac:dyDescent="0.25">
      <c r="A118" s="172"/>
      <c r="B118" s="216"/>
      <c r="C118" s="216"/>
      <c r="D118" s="217" t="s">
        <v>5</v>
      </c>
      <c r="E118" s="218" t="s">
        <v>114</v>
      </c>
      <c r="F118" s="219" t="s">
        <v>395</v>
      </c>
      <c r="G118" s="220"/>
      <c r="H118" s="175"/>
      <c r="I118" s="218" t="s">
        <v>302</v>
      </c>
      <c r="J118" s="176" t="s">
        <v>218</v>
      </c>
      <c r="K118" s="113"/>
      <c r="L118" s="176" t="str">
        <f>IF(J118="Ya/Tidak",IF(K118="Ya",1,IF(K118="Tidak",0,"Blm Diisi")),IF(J118="A/B/C",IF(K118="A",1,IF(K118="B",0.5,IF(K118="C",0,"Blm Diisi"))),IF(J118="A/B/C/D",IF(K118="A",1,IF(K118="B",0.67,IF(K118="C",0.33,IF(K118="D",0,"Blm Diisi")))),IF(J118="A/B/C/D/E",IF(K118="A",1,IF(K118="B",0.75,IF(K118="C",0.5,IF(K118="D",0.25,IF(K118="E",0,"Blm Diisi")))))))))</f>
        <v>Blm Diisi</v>
      </c>
      <c r="M118" s="222"/>
      <c r="O118" s="113"/>
    </row>
    <row r="119" spans="1:15" s="147" customFormat="1" ht="30" x14ac:dyDescent="0.25">
      <c r="A119" s="172"/>
      <c r="B119" s="216"/>
      <c r="C119" s="216"/>
      <c r="D119" s="217" t="s">
        <v>7</v>
      </c>
      <c r="E119" s="218" t="s">
        <v>115</v>
      </c>
      <c r="F119" s="219" t="s">
        <v>395</v>
      </c>
      <c r="G119" s="220"/>
      <c r="H119" s="175"/>
      <c r="I119" s="218" t="s">
        <v>303</v>
      </c>
      <c r="J119" s="176" t="s">
        <v>480</v>
      </c>
      <c r="K119" s="113"/>
      <c r="L119" s="176" t="str">
        <f>IF(J119="Ya/Tidak",IF(K119="Ya",1,IF(K119="Tidak",0,"Blm Diisi")),IF(J119="A/B/C",IF(K119="A",1,IF(K119="B",0.5,IF(K119="C",0,"Blm Diisi"))),IF(J119="A/B/C/D",IF(K119="A",1,IF(K119="B",0.67,IF(K119="C",0.33,IF(K119="D",0,"Blm Diisi")))),IF(J119="A/B/C/D/E",IF(K119="A",1,IF(K119="B",0.75,IF(K119="C",0.5,IF(K119="D",0.25,IF(K119="E",0,"Blm Diisi")))))))))</f>
        <v>Blm Diisi</v>
      </c>
      <c r="M119" s="222"/>
      <c r="O119" s="113"/>
    </row>
    <row r="120" spans="1:15" s="147" customFormat="1" ht="120" x14ac:dyDescent="0.25">
      <c r="A120" s="172"/>
      <c r="B120" s="216"/>
      <c r="C120" s="216"/>
      <c r="D120" s="217" t="s">
        <v>9</v>
      </c>
      <c r="E120" s="218" t="s">
        <v>116</v>
      </c>
      <c r="F120" s="219" t="s">
        <v>395</v>
      </c>
      <c r="G120" s="220"/>
      <c r="H120" s="175"/>
      <c r="I120" s="218" t="s">
        <v>304</v>
      </c>
      <c r="J120" s="176" t="s">
        <v>218</v>
      </c>
      <c r="K120" s="113"/>
      <c r="L120" s="176" t="str">
        <f>IF(J120="Ya/Tidak",IF(K120="Ya",1,IF(K120="Tidak",0,"Blm Diisi")),IF(J120="A/B/C",IF(K120="A",1,IF(K120="B",0.5,IF(K120="C",0,"Blm Diisi"))),IF(J120="A/B/C/D",IF(K120="A",1,IF(K120="B",0.67,IF(K120="C",0.33,IF(K120="D",0,"Blm Diisi")))),IF(J120="A/B/C/D/E",IF(K120="A",1,IF(K120="B",0.75,IF(K120="C",0.5,IF(K120="D",0.25,IF(K120="E",0,"Blm Diisi")))))))))</f>
        <v>Blm Diisi</v>
      </c>
      <c r="M120" s="222"/>
      <c r="O120" s="113"/>
    </row>
    <row r="121" spans="1:15" s="147" customFormat="1" ht="120" x14ac:dyDescent="0.25">
      <c r="A121" s="172"/>
      <c r="B121" s="216"/>
      <c r="C121" s="216"/>
      <c r="D121" s="217" t="s">
        <v>15</v>
      </c>
      <c r="E121" s="218" t="s">
        <v>199</v>
      </c>
      <c r="F121" s="219" t="s">
        <v>395</v>
      </c>
      <c r="G121" s="220"/>
      <c r="H121" s="175"/>
      <c r="I121" s="218" t="s">
        <v>305</v>
      </c>
      <c r="J121" s="176" t="s">
        <v>218</v>
      </c>
      <c r="K121" s="113"/>
      <c r="L121" s="176" t="str">
        <f>IF(J121="Ya/Tidak",IF(K121="Ya",1,IF(K121="Tidak",0,"Blm Diisi")),IF(J121="A/B/C",IF(K121="A",1,IF(K121="B",0.5,IF(K121="C",0,"Blm Diisi"))),IF(J121="A/B/C/D",IF(K121="A",1,IF(K121="B",0.67,IF(K121="C",0.33,IF(K121="D",0,"Blm Diisi")))),IF(J121="A/B/C/D/E",IF(K121="A",1,IF(K121="B",0.75,IF(K121="C",0.5,IF(K121="D",0.25,IF(K121="E",0,"Blm Diisi")))))))))</f>
        <v>Blm Diisi</v>
      </c>
      <c r="M121" s="222"/>
      <c r="O121" s="113"/>
    </row>
    <row r="122" spans="1:15" s="147" customFormat="1" ht="150" x14ac:dyDescent="0.25">
      <c r="A122" s="172"/>
      <c r="B122" s="216"/>
      <c r="C122" s="216"/>
      <c r="D122" s="217" t="s">
        <v>17</v>
      </c>
      <c r="E122" s="218" t="s">
        <v>117</v>
      </c>
      <c r="F122" s="219" t="s">
        <v>395</v>
      </c>
      <c r="G122" s="220"/>
      <c r="H122" s="175"/>
      <c r="I122" s="218" t="s">
        <v>306</v>
      </c>
      <c r="J122" s="176" t="s">
        <v>234</v>
      </c>
      <c r="K122" s="114"/>
      <c r="L122" s="176" t="str">
        <f>IF(J122="Ya/Tidak",IF(K122="Ya",1,IF(K122="Tidak",0,"Blm Diisi")),IF(J122="A/B/C",IF(K122="A",1,IF(K122="B",0.5,IF(K122="C",0,"Blm Diisi"))),IF(J122="A/B/C/D",IF(K122="A",1,IF(K122="B",0.67,IF(K122="C",0.33,IF(K122="D",0,"Blm Diisi")))),IF(J122="A/B/C/D/E",IF(K122="A",1,IF(K122="B",0.75,IF(K122="C",0.5,IF(K122="D",0.25,IF(K122="E",0,"Blm Diisi")))))))))</f>
        <v>Blm Diisi</v>
      </c>
      <c r="M122" s="222"/>
      <c r="O122" s="114"/>
    </row>
    <row r="123" spans="1:15" s="147" customFormat="1" x14ac:dyDescent="0.25">
      <c r="A123" s="152"/>
      <c r="B123" s="351" t="s">
        <v>118</v>
      </c>
      <c r="C123" s="153" t="s">
        <v>186</v>
      </c>
      <c r="D123" s="154"/>
      <c r="E123" s="155"/>
      <c r="F123" s="229"/>
      <c r="G123" s="229"/>
      <c r="H123" s="156">
        <v>12</v>
      </c>
      <c r="I123" s="156"/>
      <c r="J123" s="157"/>
      <c r="K123" s="230"/>
      <c r="L123" s="157" t="e">
        <f>SUM(L124,L142,L150,L160,L166,L172,L178)</f>
        <v>#DIV/0!</v>
      </c>
      <c r="M123" s="231" t="e">
        <f>L123/H123</f>
        <v>#DIV/0!</v>
      </c>
      <c r="O123" s="230"/>
    </row>
    <row r="124" spans="1:15" s="147" customFormat="1" x14ac:dyDescent="0.25">
      <c r="A124" s="210"/>
      <c r="B124" s="211"/>
      <c r="C124" s="211">
        <v>1</v>
      </c>
      <c r="D124" s="375" t="s">
        <v>187</v>
      </c>
      <c r="E124" s="375"/>
      <c r="F124" s="212"/>
      <c r="G124" s="212"/>
      <c r="H124" s="213">
        <v>1.5</v>
      </c>
      <c r="I124" s="213"/>
      <c r="J124" s="214"/>
      <c r="K124" s="225"/>
      <c r="L124" s="214" t="e">
        <f>((2/3*AVERAGE(L125:L129))+(1/3*AVERAGE(L130:L141)))*H124</f>
        <v>#DIV/0!</v>
      </c>
      <c r="M124" s="215" t="e">
        <f>L124/H124</f>
        <v>#DIV/0!</v>
      </c>
      <c r="O124" s="225"/>
    </row>
    <row r="125" spans="1:15" s="147" customFormat="1" ht="30" x14ac:dyDescent="0.25">
      <c r="A125" s="172"/>
      <c r="B125" s="216"/>
      <c r="C125" s="216"/>
      <c r="D125" s="217" t="s">
        <v>5</v>
      </c>
      <c r="E125" s="218" t="s">
        <v>119</v>
      </c>
      <c r="F125" s="256"/>
      <c r="G125" s="219" t="s">
        <v>396</v>
      </c>
      <c r="H125" s="175"/>
      <c r="I125" s="218" t="s">
        <v>307</v>
      </c>
      <c r="J125" s="176" t="s">
        <v>480</v>
      </c>
      <c r="K125" s="115"/>
      <c r="L125" s="176" t="str">
        <f>IF(J125="Ya/Tidak",IF(K125="Ya",1,IF(K125="Tidak",0,"Blm Diisi")),IF(J125="A/B/C",IF(K125="A",1,IF(K125="B",0.5,IF(K125="C",0,"Blm Diisi"))),IF(J125="A/B/C/D",IF(K125="A",1,IF(K125="B",0.67,IF(K125="C",0.33,IF(K125="D",0,"Blm Diisi")))),IF(J125="A/B/C/D/E",IF(K125="A",1,IF(K125="B",0.75,IF(K125="C",0.5,IF(K125="D",0.25,IF(K125="E",0,"Blm Diisi")))))))))</f>
        <v>Blm Diisi</v>
      </c>
      <c r="M125" s="222"/>
      <c r="O125" s="115"/>
    </row>
    <row r="126" spans="1:15" s="147" customFormat="1" ht="45" x14ac:dyDescent="0.25">
      <c r="A126" s="172"/>
      <c r="B126" s="216"/>
      <c r="C126" s="216"/>
      <c r="D126" s="217" t="s">
        <v>7</v>
      </c>
      <c r="E126" s="218" t="s">
        <v>120</v>
      </c>
      <c r="F126" s="219" t="s">
        <v>395</v>
      </c>
      <c r="G126" s="220"/>
      <c r="H126" s="175"/>
      <c r="I126" s="178" t="s">
        <v>308</v>
      </c>
      <c r="J126" s="176" t="s">
        <v>216</v>
      </c>
      <c r="K126" s="115"/>
      <c r="L126" s="176" t="str">
        <f>IF(J126="Ya/Tidak",IF(K126="Ya",1,IF(K126="Tidak",0,"Blm Diisi")),IF(J126="A/B/C",IF(K126="A",1,IF(K126="B",0.5,IF(K126="C",0,"Blm Diisi"))),IF(J126="A/B/C/D",IF(K126="A",1,IF(K126="B",0.67,IF(K126="C",0.33,IF(K126="D",0,"Blm Diisi")))),IF(J126="A/B/C/D/E",IF(K126="A",1,IF(K126="B",0.75,IF(K126="C",0.5,IF(K126="D",0.25,IF(K126="E",0,"Blm Diisi")))))))))</f>
        <v>Blm Diisi</v>
      </c>
      <c r="M126" s="222"/>
      <c r="O126" s="115"/>
    </row>
    <row r="127" spans="1:15" s="147" customFormat="1" ht="30" x14ac:dyDescent="0.25">
      <c r="A127" s="172"/>
      <c r="B127" s="216"/>
      <c r="C127" s="216"/>
      <c r="D127" s="217" t="s">
        <v>9</v>
      </c>
      <c r="E127" s="218" t="s">
        <v>121</v>
      </c>
      <c r="F127" s="219" t="s">
        <v>395</v>
      </c>
      <c r="G127" s="220"/>
      <c r="H127" s="175"/>
      <c r="I127" s="178" t="s">
        <v>309</v>
      </c>
      <c r="J127" s="176" t="s">
        <v>480</v>
      </c>
      <c r="K127" s="115"/>
      <c r="L127" s="176" t="str">
        <f>IF(J127="Ya/Tidak",IF(K127="Ya",1,IF(K127="Tidak",0,"Blm Diisi")),IF(J127="A/B/C",IF(K127="A",1,IF(K127="B",0.5,IF(K127="C",0,"Blm Diisi"))),IF(J127="A/B/C/D",IF(K127="A",1,IF(K127="B",0.67,IF(K127="C",0.33,IF(K127="D",0,"Blm Diisi")))),IF(J127="A/B/C/D/E",IF(K127="A",1,IF(K127="B",0.75,IF(K127="C",0.5,IF(K127="D",0.25,IF(K127="E",0,"Blm Diisi")))))))))</f>
        <v>Blm Diisi</v>
      </c>
      <c r="M127" s="222"/>
      <c r="O127" s="115"/>
    </row>
    <row r="128" spans="1:15" s="147" customFormat="1" ht="30" x14ac:dyDescent="0.25">
      <c r="A128" s="172"/>
      <c r="B128" s="216"/>
      <c r="C128" s="216"/>
      <c r="D128" s="217" t="s">
        <v>15</v>
      </c>
      <c r="E128" s="218" t="s">
        <v>122</v>
      </c>
      <c r="F128" s="219" t="s">
        <v>395</v>
      </c>
      <c r="G128" s="220"/>
      <c r="H128" s="175"/>
      <c r="I128" s="218" t="s">
        <v>310</v>
      </c>
      <c r="J128" s="176" t="s">
        <v>480</v>
      </c>
      <c r="K128" s="115"/>
      <c r="L128" s="176" t="str">
        <f>IF(J128="Ya/Tidak",IF(K128="Ya",1,IF(K128="Tidak",0,"Blm Diisi")),IF(J128="A/B/C",IF(K128="A",1,IF(K128="B",0.5,IF(K128="C",0,"Blm Diisi"))),IF(J128="A/B/C/D",IF(K128="A",1,IF(K128="B",0.67,IF(K128="C",0.33,IF(K128="D",0,"Blm Diisi")))),IF(J128="A/B/C/D/E",IF(K128="A",1,IF(K128="B",0.75,IF(K128="C",0.5,IF(K128="D",0.25,IF(K128="E",0,"Blm Diisi")))))))))</f>
        <v>Blm Diisi</v>
      </c>
      <c r="M128" s="222"/>
      <c r="O128" s="115"/>
    </row>
    <row r="129" spans="1:15" s="147" customFormat="1" ht="30" x14ac:dyDescent="0.25">
      <c r="A129" s="172"/>
      <c r="B129" s="216"/>
      <c r="C129" s="216"/>
      <c r="D129" s="217" t="s">
        <v>17</v>
      </c>
      <c r="E129" s="218" t="s">
        <v>123</v>
      </c>
      <c r="F129" s="219" t="s">
        <v>395</v>
      </c>
      <c r="G129" s="220"/>
      <c r="H129" s="175"/>
      <c r="I129" s="218" t="s">
        <v>311</v>
      </c>
      <c r="J129" s="176" t="s">
        <v>480</v>
      </c>
      <c r="K129" s="115"/>
      <c r="L129" s="176" t="str">
        <f>IF(J129="Ya/Tidak",IF(K129="Ya",1,IF(K129="Tidak",0,"Blm Diisi")),IF(J129="A/B/C",IF(K129="A",1,IF(K129="B",0.5,IF(K129="C",0,"Blm Diisi"))),IF(J129="A/B/C/D",IF(K129="A",1,IF(K129="B",0.67,IF(K129="C",0.33,IF(K129="D",0,"Blm Diisi")))),IF(J129="A/B/C/D/E",IF(K129="A",1,IF(K129="B",0.75,IF(K129="C",0.5,IF(K129="D",0.25,IF(K129="E",0,"Blm Diisi")))))))))</f>
        <v>Blm Diisi</v>
      </c>
      <c r="M129" s="222"/>
      <c r="O129" s="115"/>
    </row>
    <row r="130" spans="1:15" s="147" customFormat="1" ht="47.1" customHeight="1" x14ac:dyDescent="0.25">
      <c r="A130" s="172"/>
      <c r="B130" s="216"/>
      <c r="C130" s="216"/>
      <c r="D130" s="217" t="s">
        <v>24</v>
      </c>
      <c r="E130" s="178" t="s">
        <v>402</v>
      </c>
      <c r="F130" s="219" t="s">
        <v>395</v>
      </c>
      <c r="G130" s="220"/>
      <c r="H130" s="175"/>
      <c r="I130" s="376" t="s">
        <v>420</v>
      </c>
      <c r="J130" s="258" t="s">
        <v>423</v>
      </c>
      <c r="K130" s="259" t="e">
        <f>K135/K131</f>
        <v>#DIV/0!</v>
      </c>
      <c r="L130" s="260" t="e">
        <f>IF(OR(K130&gt;0,K130=0),K130,"Blm Diisi")</f>
        <v>#DIV/0!</v>
      </c>
      <c r="M130" s="222"/>
      <c r="O130" s="261"/>
    </row>
    <row r="131" spans="1:15" s="147" customFormat="1" ht="18.75" customHeight="1" x14ac:dyDescent="0.25">
      <c r="A131" s="172"/>
      <c r="B131" s="216"/>
      <c r="C131" s="216"/>
      <c r="D131" s="217"/>
      <c r="E131" s="262" t="s">
        <v>403</v>
      </c>
      <c r="F131" s="219"/>
      <c r="G131" s="220"/>
      <c r="H131" s="175"/>
      <c r="I131" s="377"/>
      <c r="J131" s="258" t="s">
        <v>422</v>
      </c>
      <c r="K131" s="249">
        <f>SUM(K132:K134)</f>
        <v>0</v>
      </c>
      <c r="L131" s="249"/>
      <c r="M131" s="222"/>
      <c r="O131" s="257"/>
    </row>
    <row r="132" spans="1:15" s="147" customFormat="1" ht="16.5" customHeight="1" x14ac:dyDescent="0.25">
      <c r="A132" s="172"/>
      <c r="B132" s="216"/>
      <c r="C132" s="216"/>
      <c r="D132" s="217"/>
      <c r="E132" s="263" t="s">
        <v>424</v>
      </c>
      <c r="F132" s="219"/>
      <c r="G132" s="220"/>
      <c r="H132" s="175"/>
      <c r="I132" s="377"/>
      <c r="J132" s="176" t="s">
        <v>422</v>
      </c>
      <c r="K132" s="115"/>
      <c r="L132" s="249"/>
      <c r="M132" s="222"/>
      <c r="O132" s="115"/>
    </row>
    <row r="133" spans="1:15" s="147" customFormat="1" x14ac:dyDescent="0.25">
      <c r="A133" s="172"/>
      <c r="B133" s="216"/>
      <c r="C133" s="216"/>
      <c r="D133" s="217"/>
      <c r="E133" s="263" t="s">
        <v>404</v>
      </c>
      <c r="F133" s="219"/>
      <c r="G133" s="220"/>
      <c r="H133" s="175"/>
      <c r="I133" s="377"/>
      <c r="J133" s="176" t="s">
        <v>422</v>
      </c>
      <c r="K133" s="115"/>
      <c r="L133" s="249"/>
      <c r="M133" s="222"/>
      <c r="O133" s="115"/>
    </row>
    <row r="134" spans="1:15" s="147" customFormat="1" x14ac:dyDescent="0.25">
      <c r="A134" s="172"/>
      <c r="B134" s="216"/>
      <c r="C134" s="216"/>
      <c r="D134" s="217"/>
      <c r="E134" s="263" t="s">
        <v>405</v>
      </c>
      <c r="F134" s="219"/>
      <c r="G134" s="220"/>
      <c r="H134" s="175"/>
      <c r="I134" s="377"/>
      <c r="J134" s="176" t="s">
        <v>422</v>
      </c>
      <c r="K134" s="115"/>
      <c r="L134" s="249"/>
      <c r="M134" s="222"/>
      <c r="O134" s="115"/>
    </row>
    <row r="135" spans="1:15" s="147" customFormat="1" x14ac:dyDescent="0.25">
      <c r="A135" s="172"/>
      <c r="B135" s="216"/>
      <c r="C135" s="216"/>
      <c r="D135" s="217"/>
      <c r="E135" s="262" t="s">
        <v>406</v>
      </c>
      <c r="F135" s="219"/>
      <c r="G135" s="220"/>
      <c r="H135" s="175"/>
      <c r="I135" s="378"/>
      <c r="J135" s="258" t="s">
        <v>422</v>
      </c>
      <c r="K135" s="115"/>
      <c r="L135" s="249"/>
      <c r="M135" s="222"/>
      <c r="O135" s="115"/>
    </row>
    <row r="136" spans="1:15" s="147" customFormat="1" ht="30" x14ac:dyDescent="0.25">
      <c r="A136" s="172"/>
      <c r="B136" s="216"/>
      <c r="C136" s="216"/>
      <c r="D136" s="217" t="s">
        <v>26</v>
      </c>
      <c r="E136" s="178" t="s">
        <v>407</v>
      </c>
      <c r="F136" s="219" t="s">
        <v>395</v>
      </c>
      <c r="G136" s="220"/>
      <c r="H136" s="175"/>
      <c r="I136" s="376" t="s">
        <v>421</v>
      </c>
      <c r="J136" s="258" t="s">
        <v>423</v>
      </c>
      <c r="K136" s="259" t="e">
        <f>K141/K137</f>
        <v>#DIV/0!</v>
      </c>
      <c r="L136" s="260" t="e">
        <f>IF(OR(K136&gt;0,K136=0),K136,"Blm Diisi")</f>
        <v>#DIV/0!</v>
      </c>
      <c r="M136" s="222"/>
      <c r="O136" s="261"/>
    </row>
    <row r="137" spans="1:15" s="147" customFormat="1" ht="18" customHeight="1" x14ac:dyDescent="0.25">
      <c r="A137" s="172"/>
      <c r="B137" s="216"/>
      <c r="C137" s="216"/>
      <c r="D137" s="217"/>
      <c r="E137" s="178" t="s">
        <v>411</v>
      </c>
      <c r="F137" s="219"/>
      <c r="G137" s="220"/>
      <c r="H137" s="175"/>
      <c r="I137" s="377"/>
      <c r="J137" s="258" t="s">
        <v>422</v>
      </c>
      <c r="K137" s="249">
        <f>SUM(K138:K140)</f>
        <v>0</v>
      </c>
      <c r="L137" s="249"/>
      <c r="M137" s="222"/>
      <c r="O137" s="257"/>
    </row>
    <row r="138" spans="1:15" s="147" customFormat="1" x14ac:dyDescent="0.25">
      <c r="A138" s="172"/>
      <c r="B138" s="216"/>
      <c r="C138" s="216"/>
      <c r="D138" s="217"/>
      <c r="E138" s="178" t="s">
        <v>408</v>
      </c>
      <c r="F138" s="219"/>
      <c r="G138" s="220"/>
      <c r="H138" s="175"/>
      <c r="I138" s="377"/>
      <c r="J138" s="176" t="s">
        <v>422</v>
      </c>
      <c r="K138" s="115"/>
      <c r="L138" s="249"/>
      <c r="M138" s="222"/>
      <c r="O138" s="115"/>
    </row>
    <row r="139" spans="1:15" s="147" customFormat="1" x14ac:dyDescent="0.25">
      <c r="A139" s="172"/>
      <c r="B139" s="216"/>
      <c r="C139" s="216"/>
      <c r="D139" s="217"/>
      <c r="E139" s="178" t="s">
        <v>409</v>
      </c>
      <c r="F139" s="219"/>
      <c r="G139" s="220"/>
      <c r="H139" s="175"/>
      <c r="I139" s="377"/>
      <c r="J139" s="176" t="s">
        <v>422</v>
      </c>
      <c r="K139" s="115"/>
      <c r="L139" s="249"/>
      <c r="M139" s="222"/>
      <c r="O139" s="115"/>
    </row>
    <row r="140" spans="1:15" s="147" customFormat="1" x14ac:dyDescent="0.25">
      <c r="A140" s="172"/>
      <c r="B140" s="216"/>
      <c r="C140" s="216"/>
      <c r="D140" s="217"/>
      <c r="E140" s="178" t="s">
        <v>410</v>
      </c>
      <c r="F140" s="219"/>
      <c r="G140" s="220"/>
      <c r="H140" s="175"/>
      <c r="I140" s="377"/>
      <c r="J140" s="176" t="s">
        <v>422</v>
      </c>
      <c r="K140" s="115"/>
      <c r="L140" s="249"/>
      <c r="M140" s="222"/>
      <c r="O140" s="115"/>
    </row>
    <row r="141" spans="1:15" s="147" customFormat="1" x14ac:dyDescent="0.25">
      <c r="A141" s="172"/>
      <c r="B141" s="216"/>
      <c r="C141" s="216"/>
      <c r="D141" s="217"/>
      <c r="E141" s="178" t="s">
        <v>412</v>
      </c>
      <c r="F141" s="219"/>
      <c r="G141" s="220"/>
      <c r="H141" s="175"/>
      <c r="I141" s="378"/>
      <c r="J141" s="258" t="s">
        <v>422</v>
      </c>
      <c r="K141" s="115"/>
      <c r="L141" s="249"/>
      <c r="M141" s="222"/>
      <c r="O141" s="115"/>
    </row>
    <row r="142" spans="1:15" s="147" customFormat="1" x14ac:dyDescent="0.25">
      <c r="A142" s="210"/>
      <c r="B142" s="211"/>
      <c r="C142" s="211">
        <v>2</v>
      </c>
      <c r="D142" s="375" t="s">
        <v>188</v>
      </c>
      <c r="E142" s="375"/>
      <c r="F142" s="212"/>
      <c r="G142" s="212"/>
      <c r="H142" s="213">
        <v>1.5</v>
      </c>
      <c r="I142" s="213"/>
      <c r="J142" s="214"/>
      <c r="K142" s="225"/>
      <c r="L142" s="214">
        <f>AVERAGE(L143:L149)*H142</f>
        <v>0</v>
      </c>
      <c r="M142" s="215">
        <f>L142/H142</f>
        <v>0</v>
      </c>
      <c r="O142" s="225"/>
    </row>
    <row r="143" spans="1:15" s="147" customFormat="1" ht="30" x14ac:dyDescent="0.25">
      <c r="A143" s="172"/>
      <c r="B143" s="216"/>
      <c r="C143" s="216"/>
      <c r="D143" s="217" t="s">
        <v>5</v>
      </c>
      <c r="E143" s="218" t="s">
        <v>124</v>
      </c>
      <c r="F143" s="256"/>
      <c r="G143" s="219" t="s">
        <v>396</v>
      </c>
      <c r="H143" s="175"/>
      <c r="I143" s="218" t="s">
        <v>312</v>
      </c>
      <c r="J143" s="176" t="s">
        <v>480</v>
      </c>
      <c r="K143" s="115"/>
      <c r="L143" s="176" t="str">
        <f t="shared" ref="L143:L148" si="4">IF(J143="Ya/Tidak",IF(K143="Ya",1,IF(K143="Tidak",0,"Blm Diisi")),IF(J143="A/B/C",IF(K143="A",1,IF(K143="B",0.5,IF(K143="C",0,"Blm Diisi"))),IF(J143="A/B/C/D",IF(K143="A",1,IF(K143="B",0.67,IF(K143="C",0.33,IF(K143="D",0,"Blm Diisi")))),IF(J143="A/B/C/D/E",IF(K143="A",1,IF(K143="B",0.75,IF(K143="C",0.5,IF(K143="D",0.25,IF(K143="E",0,"Blm Diisi")))))))))</f>
        <v>Blm Diisi</v>
      </c>
      <c r="M143" s="222"/>
      <c r="O143" s="115"/>
    </row>
    <row r="144" spans="1:15" s="147" customFormat="1" ht="90" x14ac:dyDescent="0.25">
      <c r="A144" s="172"/>
      <c r="B144" s="216"/>
      <c r="C144" s="216"/>
      <c r="D144" s="217" t="s">
        <v>7</v>
      </c>
      <c r="E144" s="218" t="s">
        <v>125</v>
      </c>
      <c r="F144" s="219" t="s">
        <v>395</v>
      </c>
      <c r="G144" s="220"/>
      <c r="H144" s="175"/>
      <c r="I144" s="218" t="s">
        <v>313</v>
      </c>
      <c r="J144" s="176" t="s">
        <v>216</v>
      </c>
      <c r="K144" s="115"/>
      <c r="L144" s="176" t="str">
        <f t="shared" si="4"/>
        <v>Blm Diisi</v>
      </c>
      <c r="M144" s="222"/>
      <c r="O144" s="115"/>
    </row>
    <row r="145" spans="1:15" s="147" customFormat="1" ht="120" x14ac:dyDescent="0.25">
      <c r="A145" s="172"/>
      <c r="B145" s="216"/>
      <c r="C145" s="216"/>
      <c r="D145" s="217" t="s">
        <v>9</v>
      </c>
      <c r="E145" s="218" t="s">
        <v>126</v>
      </c>
      <c r="F145" s="219" t="s">
        <v>395</v>
      </c>
      <c r="G145" s="220"/>
      <c r="H145" s="248"/>
      <c r="I145" s="178" t="s">
        <v>314</v>
      </c>
      <c r="J145" s="250" t="s">
        <v>218</v>
      </c>
      <c r="K145" s="115"/>
      <c r="L145" s="176" t="str">
        <f t="shared" si="4"/>
        <v>Blm Diisi</v>
      </c>
      <c r="M145" s="264"/>
      <c r="O145" s="115"/>
    </row>
    <row r="146" spans="1:15" s="147" customFormat="1" ht="180" x14ac:dyDescent="0.25">
      <c r="A146" s="172"/>
      <c r="B146" s="216"/>
      <c r="C146" s="216"/>
      <c r="D146" s="217" t="s">
        <v>15</v>
      </c>
      <c r="E146" s="218" t="s">
        <v>127</v>
      </c>
      <c r="F146" s="219" t="s">
        <v>395</v>
      </c>
      <c r="G146" s="220"/>
      <c r="H146" s="175"/>
      <c r="I146" s="178" t="s">
        <v>315</v>
      </c>
      <c r="J146" s="176" t="s">
        <v>218</v>
      </c>
      <c r="K146" s="115"/>
      <c r="L146" s="176" t="str">
        <f t="shared" si="4"/>
        <v>Blm Diisi</v>
      </c>
      <c r="M146" s="222"/>
      <c r="O146" s="115"/>
    </row>
    <row r="147" spans="1:15" s="147" customFormat="1" ht="135" x14ac:dyDescent="0.25">
      <c r="A147" s="172"/>
      <c r="B147" s="216"/>
      <c r="C147" s="216"/>
      <c r="D147" s="217" t="s">
        <v>17</v>
      </c>
      <c r="E147" s="218" t="s">
        <v>128</v>
      </c>
      <c r="F147" s="219" t="s">
        <v>395</v>
      </c>
      <c r="G147" s="220"/>
      <c r="H147" s="175"/>
      <c r="I147" s="178" t="s">
        <v>316</v>
      </c>
      <c r="J147" s="176" t="s">
        <v>218</v>
      </c>
      <c r="K147" s="115"/>
      <c r="L147" s="176" t="str">
        <f t="shared" si="4"/>
        <v>Blm Diisi</v>
      </c>
      <c r="M147" s="222"/>
      <c r="O147" s="115"/>
    </row>
    <row r="148" spans="1:15" s="147" customFormat="1" ht="90" x14ac:dyDescent="0.25">
      <c r="A148" s="172"/>
      <c r="B148" s="216"/>
      <c r="C148" s="216"/>
      <c r="D148" s="217" t="s">
        <v>24</v>
      </c>
      <c r="E148" s="218" t="s">
        <v>129</v>
      </c>
      <c r="F148" s="219" t="s">
        <v>395</v>
      </c>
      <c r="G148" s="220"/>
      <c r="H148" s="175"/>
      <c r="I148" s="178" t="s">
        <v>317</v>
      </c>
      <c r="J148" s="176" t="s">
        <v>216</v>
      </c>
      <c r="K148" s="115"/>
      <c r="L148" s="176" t="str">
        <f t="shared" si="4"/>
        <v>Blm Diisi</v>
      </c>
      <c r="M148" s="222"/>
      <c r="O148" s="115"/>
    </row>
    <row r="149" spans="1:15" s="147" customFormat="1" ht="45" x14ac:dyDescent="0.25">
      <c r="A149" s="172"/>
      <c r="B149" s="216"/>
      <c r="C149" s="216"/>
      <c r="D149" s="217" t="s">
        <v>26</v>
      </c>
      <c r="E149" s="178" t="s">
        <v>413</v>
      </c>
      <c r="F149" s="219" t="s">
        <v>395</v>
      </c>
      <c r="G149" s="220"/>
      <c r="H149" s="175"/>
      <c r="I149" s="178" t="s">
        <v>414</v>
      </c>
      <c r="J149" s="265" t="s">
        <v>425</v>
      </c>
      <c r="K149" s="115"/>
      <c r="L149" s="260">
        <f>IF(OR(K149&gt;0,K149=0),K149/5,"Blm Diisi")</f>
        <v>0</v>
      </c>
      <c r="M149" s="222"/>
      <c r="O149" s="115"/>
    </row>
    <row r="150" spans="1:15" s="147" customFormat="1" x14ac:dyDescent="0.25">
      <c r="A150" s="210"/>
      <c r="B150" s="211"/>
      <c r="C150" s="211">
        <v>3</v>
      </c>
      <c r="D150" s="375" t="s">
        <v>130</v>
      </c>
      <c r="E150" s="375"/>
      <c r="F150" s="212"/>
      <c r="G150" s="212"/>
      <c r="H150" s="213">
        <v>2</v>
      </c>
      <c r="I150" s="213"/>
      <c r="J150" s="214"/>
      <c r="K150" s="225"/>
      <c r="L150" s="214" t="e">
        <f>AVERAGE(L151:L159)*H150</f>
        <v>#DIV/0!</v>
      </c>
      <c r="M150" s="215" t="e">
        <f>L150/H150</f>
        <v>#DIV/0!</v>
      </c>
      <c r="O150" s="225"/>
    </row>
    <row r="151" spans="1:15" s="147" customFormat="1" ht="30" x14ac:dyDescent="0.25">
      <c r="A151" s="172"/>
      <c r="B151" s="216"/>
      <c r="C151" s="216"/>
      <c r="D151" s="217" t="s">
        <v>5</v>
      </c>
      <c r="E151" s="218" t="s">
        <v>131</v>
      </c>
      <c r="F151" s="256"/>
      <c r="G151" s="219" t="s">
        <v>396</v>
      </c>
      <c r="H151" s="175"/>
      <c r="I151" s="218" t="s">
        <v>318</v>
      </c>
      <c r="J151" s="176" t="s">
        <v>480</v>
      </c>
      <c r="K151" s="115"/>
      <c r="L151" s="176" t="str">
        <f>IF(J151="Ya/Tidak",IF(K151="Ya",1,IF(K151="Tidak",0,"Blm Diisi")),IF(J151="A/B/C",IF(K151="A",1,IF(K151="B",0.5,IF(K151="C",0,"Blm Diisi"))),IF(J151="A/B/C/D",IF(K151="A",1,IF(K151="B",0.67,IF(K151="C",0.33,IF(K151="D",0,"Blm Diisi")))),IF(J151="A/B/C/D/E",IF(K151="A",1,IF(K151="B",0.75,IF(K151="C",0.5,IF(K151="D",0.25,IF(K151="E",0,"Blm Diisi")))))))))</f>
        <v>Blm Diisi</v>
      </c>
      <c r="M151" s="222"/>
      <c r="O151" s="115"/>
    </row>
    <row r="152" spans="1:15" s="147" customFormat="1" ht="165" x14ac:dyDescent="0.25">
      <c r="A152" s="172"/>
      <c r="B152" s="216"/>
      <c r="C152" s="216"/>
      <c r="D152" s="217" t="s">
        <v>7</v>
      </c>
      <c r="E152" s="218" t="s">
        <v>132</v>
      </c>
      <c r="F152" s="219" t="s">
        <v>395</v>
      </c>
      <c r="G152" s="220"/>
      <c r="H152" s="175"/>
      <c r="I152" s="178" t="s">
        <v>319</v>
      </c>
      <c r="J152" s="176" t="s">
        <v>218</v>
      </c>
      <c r="K152" s="115"/>
      <c r="L152" s="176" t="str">
        <f>IF(J152="Ya/Tidak",IF(K152="Ya",1,IF(K152="Tidak",0,"Blm Diisi")),IF(J152="A/B/C",IF(K152="A",1,IF(K152="B",0.5,IF(K152="C",0,"Blm Diisi"))),IF(J152="A/B/C/D",IF(K152="A",1,IF(K152="B",0.67,IF(K152="C",0.33,IF(K152="D",0,"Blm Diisi")))),IF(J152="A/B/C/D/E",IF(K152="A",1,IF(K152="B",0.75,IF(K152="C",0.5,IF(K152="D",0.25,IF(K152="E",0,"Blm Diisi")))))))))</f>
        <v>Blm Diisi</v>
      </c>
      <c r="M152" s="222"/>
      <c r="O152" s="115"/>
    </row>
    <row r="153" spans="1:15" s="147" customFormat="1" ht="120" x14ac:dyDescent="0.25">
      <c r="A153" s="172"/>
      <c r="B153" s="216"/>
      <c r="C153" s="216"/>
      <c r="D153" s="217" t="s">
        <v>9</v>
      </c>
      <c r="E153" s="218" t="s">
        <v>133</v>
      </c>
      <c r="F153" s="219" t="s">
        <v>395</v>
      </c>
      <c r="G153" s="220"/>
      <c r="H153" s="175"/>
      <c r="I153" s="178" t="s">
        <v>320</v>
      </c>
      <c r="J153" s="176" t="s">
        <v>218</v>
      </c>
      <c r="K153" s="115"/>
      <c r="L153" s="176" t="str">
        <f>IF(J153="Ya/Tidak",IF(K153="Ya",1,IF(K153="Tidak",0,"Blm Diisi")),IF(J153="A/B/C",IF(K153="A",1,IF(K153="B",0.5,IF(K153="C",0,"Blm Diisi"))),IF(J153="A/B/C/D",IF(K153="A",1,IF(K153="B",0.67,IF(K153="C",0.33,IF(K153="D",0,"Blm Diisi")))),IF(J153="A/B/C/D/E",IF(K153="A",1,IF(K153="B",0.75,IF(K153="C",0.5,IF(K153="D",0.25,IF(K153="E",0,"Blm Diisi")))))))))</f>
        <v>Blm Diisi</v>
      </c>
      <c r="M153" s="222"/>
      <c r="O153" s="115"/>
    </row>
    <row r="154" spans="1:15" s="147" customFormat="1" x14ac:dyDescent="0.25">
      <c r="A154" s="172"/>
      <c r="B154" s="216"/>
      <c r="C154" s="216"/>
      <c r="D154" s="217" t="s">
        <v>9</v>
      </c>
      <c r="E154" s="178" t="s">
        <v>415</v>
      </c>
      <c r="F154" s="219"/>
      <c r="G154" s="220"/>
      <c r="H154" s="175"/>
      <c r="I154" s="379" t="s">
        <v>398</v>
      </c>
      <c r="J154" s="258" t="s">
        <v>423</v>
      </c>
      <c r="K154" s="259" t="e">
        <f>K157/K155</f>
        <v>#DIV/0!</v>
      </c>
      <c r="L154" s="266" t="e">
        <f>K154</f>
        <v>#DIV/0!</v>
      </c>
      <c r="M154" s="222"/>
      <c r="O154" s="290"/>
    </row>
    <row r="155" spans="1:15" s="147" customFormat="1" ht="30" x14ac:dyDescent="0.25">
      <c r="A155" s="172"/>
      <c r="B155" s="216"/>
      <c r="C155" s="216"/>
      <c r="D155" s="217"/>
      <c r="E155" s="178" t="s">
        <v>416</v>
      </c>
      <c r="F155" s="219"/>
      <c r="G155" s="220"/>
      <c r="H155" s="175"/>
      <c r="I155" s="380"/>
      <c r="J155" s="176" t="s">
        <v>422</v>
      </c>
      <c r="K155" s="115"/>
      <c r="L155" s="249"/>
      <c r="M155" s="222"/>
      <c r="O155" s="115"/>
    </row>
    <row r="156" spans="1:15" s="147" customFormat="1" ht="30" x14ac:dyDescent="0.25">
      <c r="A156" s="172"/>
      <c r="B156" s="216"/>
      <c r="C156" s="216"/>
      <c r="D156" s="217"/>
      <c r="E156" s="178" t="s">
        <v>426</v>
      </c>
      <c r="F156" s="219"/>
      <c r="G156" s="220"/>
      <c r="H156" s="175"/>
      <c r="I156" s="380"/>
      <c r="J156" s="176" t="s">
        <v>422</v>
      </c>
      <c r="K156" s="115"/>
      <c r="L156" s="249"/>
      <c r="M156" s="222"/>
      <c r="O156" s="115"/>
    </row>
    <row r="157" spans="1:15" s="147" customFormat="1" ht="30" x14ac:dyDescent="0.25">
      <c r="A157" s="172"/>
      <c r="B157" s="216"/>
      <c r="C157" s="216"/>
      <c r="D157" s="217"/>
      <c r="E157" s="178" t="s">
        <v>417</v>
      </c>
      <c r="F157" s="219"/>
      <c r="G157" s="220"/>
      <c r="H157" s="175"/>
      <c r="I157" s="381"/>
      <c r="J157" s="176" t="s">
        <v>422</v>
      </c>
      <c r="K157" s="115"/>
      <c r="L157" s="249"/>
      <c r="M157" s="222"/>
      <c r="O157" s="115"/>
    </row>
    <row r="158" spans="1:15" s="147" customFormat="1" ht="90" x14ac:dyDescent="0.25">
      <c r="A158" s="172"/>
      <c r="B158" s="216"/>
      <c r="C158" s="216"/>
      <c r="D158" s="217" t="s">
        <v>15</v>
      </c>
      <c r="E158" s="218" t="s">
        <v>134</v>
      </c>
      <c r="F158" s="219" t="s">
        <v>395</v>
      </c>
      <c r="G158" s="220"/>
      <c r="H158" s="175"/>
      <c r="I158" s="178" t="s">
        <v>321</v>
      </c>
      <c r="J158" s="176" t="s">
        <v>216</v>
      </c>
      <c r="K158" s="115"/>
      <c r="L158" s="176" t="str">
        <f>IF(J158="Ya/Tidak",IF(K158="Ya",1,IF(K158="Tidak",0,"Blm Diisi")),IF(J158="A/B/C",IF(K158="A",1,IF(K158="B",0.5,IF(K158="C",0,"Blm Diisi"))),IF(J158="A/B/C/D",IF(K158="A",1,IF(K158="B",0.67,IF(K158="C",0.33,IF(K158="D",0,"Blm Diisi")))),IF(J158="A/B/C/D/E",IF(K158="A",1,IF(K158="B",0.75,IF(K158="C",0.5,IF(K158="D",0.25,IF(K158="E",0,"Blm Diisi")))))))))</f>
        <v>Blm Diisi</v>
      </c>
      <c r="M158" s="222"/>
      <c r="O158" s="115"/>
    </row>
    <row r="159" spans="1:15" s="147" customFormat="1" ht="30" x14ac:dyDescent="0.25">
      <c r="A159" s="172"/>
      <c r="B159" s="216"/>
      <c r="C159" s="216"/>
      <c r="D159" s="217" t="s">
        <v>17</v>
      </c>
      <c r="E159" s="218" t="s">
        <v>135</v>
      </c>
      <c r="F159" s="219" t="s">
        <v>395</v>
      </c>
      <c r="G159" s="220"/>
      <c r="H159" s="175"/>
      <c r="I159" s="218" t="s">
        <v>322</v>
      </c>
      <c r="J159" s="176" t="s">
        <v>480</v>
      </c>
      <c r="K159" s="115"/>
      <c r="L159" s="176" t="str">
        <f>IF(J159="Ya/Tidak",IF(K159="Ya",1,IF(K159="Tidak",0,"Blm Diisi")),IF(J159="A/B/C",IF(K159="A",1,IF(K159="B",0.5,IF(K159="C",0,"Blm Diisi"))),IF(J159="A/B/C/D",IF(K159="A",1,IF(K159="B",0.67,IF(K159="C",0.33,IF(K159="D",0,"Blm Diisi")))),IF(J159="A/B/C/D/E",IF(K159="A",1,IF(K159="B",0.75,IF(K159="C",0.5,IF(K159="D",0.25,IF(K159="E",0,"Blm Diisi")))))))))</f>
        <v>Blm Diisi</v>
      </c>
      <c r="M159" s="222"/>
      <c r="O159" s="115"/>
    </row>
    <row r="160" spans="1:15" s="147" customFormat="1" x14ac:dyDescent="0.25">
      <c r="A160" s="210"/>
      <c r="B160" s="211"/>
      <c r="C160" s="211">
        <v>4</v>
      </c>
      <c r="D160" s="375" t="s">
        <v>208</v>
      </c>
      <c r="E160" s="375"/>
      <c r="F160" s="212"/>
      <c r="G160" s="212"/>
      <c r="H160" s="213">
        <v>1.5</v>
      </c>
      <c r="I160" s="213"/>
      <c r="J160" s="214"/>
      <c r="K160" s="225"/>
      <c r="L160" s="214" t="e">
        <f>AVERAGE(L161:L165)*H160</f>
        <v>#DIV/0!</v>
      </c>
      <c r="M160" s="215" t="e">
        <f>L160/H160</f>
        <v>#DIV/0!</v>
      </c>
      <c r="O160" s="225"/>
    </row>
    <row r="161" spans="1:15" s="147" customFormat="1" ht="30" x14ac:dyDescent="0.25">
      <c r="A161" s="172"/>
      <c r="B161" s="216"/>
      <c r="C161" s="216"/>
      <c r="D161" s="217" t="s">
        <v>5</v>
      </c>
      <c r="E161" s="218" t="s">
        <v>136</v>
      </c>
      <c r="F161" s="256"/>
      <c r="G161" s="219" t="s">
        <v>396</v>
      </c>
      <c r="H161" s="175"/>
      <c r="I161" s="218" t="s">
        <v>323</v>
      </c>
      <c r="J161" s="176" t="s">
        <v>480</v>
      </c>
      <c r="K161" s="115"/>
      <c r="L161" s="176" t="str">
        <f>IF(J161="Ya/Tidak",IF(K161="Ya",1,IF(K161="Tidak",0,"Blm Diisi")),IF(J161="A/B/C",IF(K161="A",1,IF(K161="B",0.5,IF(K161="C",0,"Blm Diisi"))),IF(J161="A/B/C/D",IF(K161="A",1,IF(K161="B",0.67,IF(K161="C",0.33,IF(K161="D",0,"Blm Diisi")))),IF(J161="A/B/C/D/E",IF(K161="A",1,IF(K161="B",0.75,IF(K161="C",0.5,IF(K161="D",0.25,IF(K161="E",0,"Blm Diisi")))))))))</f>
        <v>Blm Diisi</v>
      </c>
      <c r="M161" s="222"/>
      <c r="O161" s="115"/>
    </row>
    <row r="162" spans="1:15" s="147" customFormat="1" ht="120" x14ac:dyDescent="0.25">
      <c r="A162" s="172"/>
      <c r="B162" s="216"/>
      <c r="C162" s="216"/>
      <c r="D162" s="217" t="s">
        <v>7</v>
      </c>
      <c r="E162" s="218" t="s">
        <v>137</v>
      </c>
      <c r="F162" s="219" t="s">
        <v>395</v>
      </c>
      <c r="G162" s="220"/>
      <c r="H162" s="175"/>
      <c r="I162" s="178" t="s">
        <v>324</v>
      </c>
      <c r="J162" s="176" t="s">
        <v>218</v>
      </c>
      <c r="K162" s="115"/>
      <c r="L162" s="176" t="str">
        <f>IF(J162="Ya/Tidak",IF(K162="Ya",1,IF(K162="Tidak",0,"Blm Diisi")),IF(J162="A/B/C",IF(K162="A",1,IF(K162="B",0.5,IF(K162="C",0,"Blm Diisi"))),IF(J162="A/B/C/D",IF(K162="A",1,IF(K162="B",0.67,IF(K162="C",0.33,IF(K162="D",0,"Blm Diisi")))),IF(J162="A/B/C/D/E",IF(K162="A",1,IF(K162="B",0.75,IF(K162="C",0.5,IF(K162="D",0.25,IF(K162="E",0,"Blm Diisi")))))))))</f>
        <v>Blm Diisi</v>
      </c>
      <c r="M162" s="222"/>
      <c r="O162" s="115"/>
    </row>
    <row r="163" spans="1:15" s="147" customFormat="1" ht="30" x14ac:dyDescent="0.25">
      <c r="A163" s="172"/>
      <c r="B163" s="216"/>
      <c r="C163" s="216"/>
      <c r="D163" s="217" t="s">
        <v>9</v>
      </c>
      <c r="E163" s="267" t="s">
        <v>138</v>
      </c>
      <c r="F163" s="219" t="s">
        <v>395</v>
      </c>
      <c r="G163" s="220"/>
      <c r="H163" s="175"/>
      <c r="I163" s="178" t="s">
        <v>325</v>
      </c>
      <c r="J163" s="176" t="s">
        <v>480</v>
      </c>
      <c r="K163" s="115"/>
      <c r="L163" s="176" t="str">
        <f>IF(J163="Ya/Tidak",IF(K163="Ya",1,IF(K163="Tidak",0,"Blm Diisi")),IF(J163="A/B/C",IF(K163="A",1,IF(K163="B",0.5,IF(K163="C",0,"Blm Diisi"))),IF(J163="A/B/C/D",IF(K163="A",1,IF(K163="B",0.67,IF(K163="C",0.33,IF(K163="D",0,"Blm Diisi")))),IF(J163="A/B/C/D/E",IF(K163="A",1,IF(K163="B",0.75,IF(K163="C",0.5,IF(K163="D",0.25,IF(K163="E",0,"Blm Diisi")))))))))</f>
        <v>Blm Diisi</v>
      </c>
      <c r="M163" s="222"/>
      <c r="O163" s="115"/>
    </row>
    <row r="164" spans="1:15" s="147" customFormat="1" ht="90" x14ac:dyDescent="0.25">
      <c r="A164" s="172"/>
      <c r="B164" s="216"/>
      <c r="C164" s="216"/>
      <c r="D164" s="217" t="s">
        <v>15</v>
      </c>
      <c r="E164" s="218" t="s">
        <v>139</v>
      </c>
      <c r="F164" s="219" t="s">
        <v>395</v>
      </c>
      <c r="G164" s="220"/>
      <c r="H164" s="175"/>
      <c r="I164" s="178" t="s">
        <v>326</v>
      </c>
      <c r="J164" s="176" t="s">
        <v>216</v>
      </c>
      <c r="K164" s="115"/>
      <c r="L164" s="176" t="str">
        <f>IF(J164="Ya/Tidak",IF(K164="Ya",1,IF(K164="Tidak",0,"Blm Diisi")),IF(J164="A/B/C",IF(K164="A",1,IF(K164="B",0.5,IF(K164="C",0,"Blm Diisi"))),IF(J164="A/B/C/D",IF(K164="A",1,IF(K164="B",0.67,IF(K164="C",0.33,IF(K164="D",0,"Blm Diisi")))),IF(J164="A/B/C/D/E",IF(K164="A",1,IF(K164="B",0.75,IF(K164="C",0.5,IF(K164="D",0.25,IF(K164="E",0,"Blm Diisi")))))))))</f>
        <v>Blm Diisi</v>
      </c>
      <c r="M164" s="222"/>
      <c r="O164" s="115"/>
    </row>
    <row r="165" spans="1:15" s="147" customFormat="1" ht="120" x14ac:dyDescent="0.25">
      <c r="A165" s="172"/>
      <c r="B165" s="216"/>
      <c r="C165" s="216"/>
      <c r="D165" s="217" t="s">
        <v>17</v>
      </c>
      <c r="E165" s="218" t="s">
        <v>140</v>
      </c>
      <c r="F165" s="219" t="s">
        <v>395</v>
      </c>
      <c r="G165" s="220"/>
      <c r="H165" s="175"/>
      <c r="I165" s="218" t="s">
        <v>327</v>
      </c>
      <c r="J165" s="176" t="s">
        <v>218</v>
      </c>
      <c r="K165" s="115"/>
      <c r="L165" s="176" t="str">
        <f>IF(J165="Ya/Tidak",IF(K165="Ya",1,IF(K165="Tidak",0,"Blm Diisi")),IF(J165="A/B/C",IF(K165="A",1,IF(K165="B",0.5,IF(K165="C",0,"Blm Diisi"))),IF(J165="A/B/C/D",IF(K165="A",1,IF(K165="B",0.67,IF(K165="C",0.33,IF(K165="D",0,"Blm Diisi")))),IF(J165="A/B/C/D/E",IF(K165="A",1,IF(K165="B",0.75,IF(K165="C",0.5,IF(K165="D",0.25,IF(K165="E",0,"Blm Diisi")))))))))</f>
        <v>Blm Diisi</v>
      </c>
      <c r="M165" s="222"/>
      <c r="O165" s="115"/>
    </row>
    <row r="166" spans="1:15" s="147" customFormat="1" x14ac:dyDescent="0.25">
      <c r="A166" s="210"/>
      <c r="B166" s="211"/>
      <c r="C166" s="211">
        <v>5</v>
      </c>
      <c r="D166" s="375" t="s">
        <v>189</v>
      </c>
      <c r="E166" s="375"/>
      <c r="F166" s="212"/>
      <c r="G166" s="212"/>
      <c r="H166" s="213">
        <v>1.5</v>
      </c>
      <c r="I166" s="213"/>
      <c r="J166" s="214"/>
      <c r="K166" s="225"/>
      <c r="L166" s="214" t="e">
        <f>AVERAGE(L167:L171)*H166</f>
        <v>#DIV/0!</v>
      </c>
      <c r="M166" s="215" t="e">
        <f>L166/H166</f>
        <v>#DIV/0!</v>
      </c>
      <c r="O166" s="225"/>
    </row>
    <row r="167" spans="1:15" s="147" customFormat="1" ht="30" x14ac:dyDescent="0.25">
      <c r="A167" s="172"/>
      <c r="B167" s="216"/>
      <c r="C167" s="216"/>
      <c r="D167" s="217" t="s">
        <v>5</v>
      </c>
      <c r="E167" s="218" t="s">
        <v>141</v>
      </c>
      <c r="F167" s="256"/>
      <c r="G167" s="219" t="s">
        <v>396</v>
      </c>
      <c r="H167" s="175"/>
      <c r="I167" s="218" t="s">
        <v>328</v>
      </c>
      <c r="J167" s="176" t="s">
        <v>480</v>
      </c>
      <c r="K167" s="115"/>
      <c r="L167" s="176" t="str">
        <f>IF(J167="Ya/Tidak",IF(K167="Ya",1,IF(K167="Tidak",0,"Blm Diisi")),IF(J167="A/B/C",IF(K167="A",1,IF(K167="B",0.5,IF(K167="C",0,"Blm Diisi"))),IF(J167="A/B/C/D",IF(K167="A",1,IF(K167="B",0.67,IF(K167="C",0.33,IF(K167="D",0,"Blm Diisi")))),IF(J167="A/B/C/D/E",IF(K167="A",1,IF(K167="B",0.75,IF(K167="C",0.5,IF(K167="D",0.25,IF(K167="E",0,"Blm Diisi")))))))))</f>
        <v>Blm Diisi</v>
      </c>
      <c r="M167" s="222"/>
      <c r="O167" s="115"/>
    </row>
    <row r="168" spans="1:15" s="147" customFormat="1" ht="120" x14ac:dyDescent="0.25">
      <c r="A168" s="172"/>
      <c r="B168" s="216"/>
      <c r="C168" s="216"/>
      <c r="D168" s="217" t="s">
        <v>7</v>
      </c>
      <c r="E168" s="218" t="s">
        <v>142</v>
      </c>
      <c r="F168" s="219" t="s">
        <v>395</v>
      </c>
      <c r="G168" s="220"/>
      <c r="H168" s="175"/>
      <c r="I168" s="178" t="s">
        <v>329</v>
      </c>
      <c r="J168" s="176" t="s">
        <v>218</v>
      </c>
      <c r="K168" s="115"/>
      <c r="L168" s="176" t="str">
        <f>IF(J168="Ya/Tidak",IF(K168="Ya",1,IF(K168="Tidak",0,"Blm Diisi")),IF(J168="A/B/C",IF(K168="A",1,IF(K168="B",0.5,IF(K168="C",0,"Blm Diisi"))),IF(J168="A/B/C/D",IF(K168="A",1,IF(K168="B",0.67,IF(K168="C",0.33,IF(K168="D",0,"Blm Diisi")))),IF(J168="A/B/C/D/E",IF(K168="A",1,IF(K168="B",0.75,IF(K168="C",0.5,IF(K168="D",0.25,IF(K168="E",0,"Blm Diisi")))))))))</f>
        <v>Blm Diisi</v>
      </c>
      <c r="M168" s="222"/>
      <c r="O168" s="115"/>
    </row>
    <row r="169" spans="1:15" s="147" customFormat="1" ht="30" x14ac:dyDescent="0.25">
      <c r="A169" s="172"/>
      <c r="B169" s="216"/>
      <c r="C169" s="216"/>
      <c r="D169" s="217" t="s">
        <v>9</v>
      </c>
      <c r="E169" s="218" t="s">
        <v>143</v>
      </c>
      <c r="F169" s="219" t="s">
        <v>395</v>
      </c>
      <c r="G169" s="220"/>
      <c r="H169" s="175"/>
      <c r="I169" s="178" t="s">
        <v>330</v>
      </c>
      <c r="J169" s="176" t="s">
        <v>480</v>
      </c>
      <c r="K169" s="115"/>
      <c r="L169" s="176" t="str">
        <f>IF(J169="Ya/Tidak",IF(K169="Ya",1,IF(K169="Tidak",0,"Blm Diisi")),IF(J169="A/B/C",IF(K169="A",1,IF(K169="B",0.5,IF(K169="C",0,"Blm Diisi"))),IF(J169="A/B/C/D",IF(K169="A",1,IF(K169="B",0.67,IF(K169="C",0.33,IF(K169="D",0,"Blm Diisi")))),IF(J169="A/B/C/D/E",IF(K169="A",1,IF(K169="B",0.75,IF(K169="C",0.5,IF(K169="D",0.25,IF(K169="E",0,"Blm Diisi")))))))))</f>
        <v>Blm Diisi</v>
      </c>
      <c r="M169" s="222"/>
      <c r="O169" s="115"/>
    </row>
    <row r="170" spans="1:15" s="147" customFormat="1" ht="90" x14ac:dyDescent="0.25">
      <c r="A170" s="172"/>
      <c r="B170" s="216"/>
      <c r="C170" s="216"/>
      <c r="D170" s="217" t="s">
        <v>15</v>
      </c>
      <c r="E170" s="218" t="s">
        <v>144</v>
      </c>
      <c r="F170" s="219" t="s">
        <v>395</v>
      </c>
      <c r="G170" s="220"/>
      <c r="H170" s="175"/>
      <c r="I170" s="178" t="s">
        <v>331</v>
      </c>
      <c r="J170" s="176" t="s">
        <v>216</v>
      </c>
      <c r="K170" s="115"/>
      <c r="L170" s="176" t="str">
        <f>IF(J170="Ya/Tidak",IF(K170="Ya",1,IF(K170="Tidak",0,"Blm Diisi")),IF(J170="A/B/C",IF(K170="A",1,IF(K170="B",0.5,IF(K170="C",0,"Blm Diisi"))),IF(J170="A/B/C/D",IF(K170="A",1,IF(K170="B",0.67,IF(K170="C",0.33,IF(K170="D",0,"Blm Diisi")))),IF(J170="A/B/C/D/E",IF(K170="A",1,IF(K170="B",0.75,IF(K170="C",0.5,IF(K170="D",0.25,IF(K170="E",0,"Blm Diisi")))))))))</f>
        <v>Blm Diisi</v>
      </c>
      <c r="M170" s="222"/>
      <c r="O170" s="115"/>
    </row>
    <row r="171" spans="1:15" s="147" customFormat="1" ht="120" x14ac:dyDescent="0.25">
      <c r="A171" s="172"/>
      <c r="B171" s="216"/>
      <c r="C171" s="216"/>
      <c r="D171" s="217" t="s">
        <v>17</v>
      </c>
      <c r="E171" s="218" t="s">
        <v>145</v>
      </c>
      <c r="F171" s="219" t="s">
        <v>395</v>
      </c>
      <c r="G171" s="220"/>
      <c r="H171" s="175"/>
      <c r="I171" s="218" t="s">
        <v>367</v>
      </c>
      <c r="J171" s="176" t="s">
        <v>218</v>
      </c>
      <c r="K171" s="115"/>
      <c r="L171" s="176" t="str">
        <f>IF(J171="Ya/Tidak",IF(K171="Ya",1,IF(K171="Tidak",0,"Blm Diisi")),IF(J171="A/B/C",IF(K171="A",1,IF(K171="B",0.5,IF(K171="C",0,"Blm Diisi"))),IF(J171="A/B/C/D",IF(K171="A",1,IF(K171="B",0.67,IF(K171="C",0.33,IF(K171="D",0,"Blm Diisi")))),IF(J171="A/B/C/D/E",IF(K171="A",1,IF(K171="B",0.75,IF(K171="C",0.5,IF(K171="D",0.25,IF(K171="E",0,"Blm Diisi")))))))))</f>
        <v>Blm Diisi</v>
      </c>
      <c r="M171" s="222"/>
      <c r="O171" s="115"/>
    </row>
    <row r="172" spans="1:15" s="147" customFormat="1" x14ac:dyDescent="0.25">
      <c r="A172" s="210"/>
      <c r="B172" s="211"/>
      <c r="C172" s="211">
        <v>6</v>
      </c>
      <c r="D172" s="375" t="s">
        <v>190</v>
      </c>
      <c r="E172" s="375"/>
      <c r="F172" s="212"/>
      <c r="G172" s="212"/>
      <c r="H172" s="213">
        <v>2.5</v>
      </c>
      <c r="I172" s="213"/>
      <c r="J172" s="214"/>
      <c r="K172" s="225"/>
      <c r="L172" s="214" t="e">
        <f>AVERAGE(L173:L177)*H172</f>
        <v>#DIV/0!</v>
      </c>
      <c r="M172" s="215" t="e">
        <f>L172/H172</f>
        <v>#DIV/0!</v>
      </c>
      <c r="O172" s="225"/>
    </row>
    <row r="173" spans="1:15" s="147" customFormat="1" ht="30" x14ac:dyDescent="0.25">
      <c r="A173" s="172"/>
      <c r="B173" s="216"/>
      <c r="C173" s="216"/>
      <c r="D173" s="217" t="s">
        <v>5</v>
      </c>
      <c r="E173" s="218" t="s">
        <v>146</v>
      </c>
      <c r="F173" s="256"/>
      <c r="G173" s="219" t="s">
        <v>396</v>
      </c>
      <c r="H173" s="175"/>
      <c r="I173" s="178" t="s">
        <v>332</v>
      </c>
      <c r="J173" s="176" t="s">
        <v>480</v>
      </c>
      <c r="K173" s="115"/>
      <c r="L173" s="176" t="str">
        <f>IF(J173="Ya/Tidak",IF(K173="Ya",1,IF(K173="Tidak",0,"Blm Diisi")),IF(J173="A/B/C",IF(K173="A",1,IF(K173="B",0.5,IF(K173="C",0,"Blm Diisi"))),IF(J173="A/B/C/D",IF(K173="A",1,IF(K173="B",0.67,IF(K173="C",0.33,IF(K173="D",0,"Blm Diisi")))),IF(J173="A/B/C/D/E",IF(K173="A",1,IF(K173="B",0.75,IF(K173="C",0.5,IF(K173="D",0.25,IF(K173="E",0,"Blm Diisi")))))))))</f>
        <v>Blm Diisi</v>
      </c>
      <c r="M173" s="222"/>
      <c r="O173" s="115"/>
    </row>
    <row r="174" spans="1:15" s="147" customFormat="1" ht="30" x14ac:dyDescent="0.25">
      <c r="A174" s="172"/>
      <c r="B174" s="216"/>
      <c r="C174" s="216"/>
      <c r="D174" s="217" t="s">
        <v>7</v>
      </c>
      <c r="E174" s="218" t="s">
        <v>147</v>
      </c>
      <c r="F174" s="256"/>
      <c r="G174" s="219" t="s">
        <v>396</v>
      </c>
      <c r="H174" s="175"/>
      <c r="I174" s="178" t="s">
        <v>333</v>
      </c>
      <c r="J174" s="176" t="s">
        <v>480</v>
      </c>
      <c r="K174" s="115"/>
      <c r="L174" s="176" t="str">
        <f>IF(J174="Ya/Tidak",IF(K174="Ya",1,IF(K174="Tidak",0,"Blm Diisi")),IF(J174="A/B/C",IF(K174="A",1,IF(K174="B",0.5,IF(K174="C",0,"Blm Diisi"))),IF(J174="A/B/C/D",IF(K174="A",1,IF(K174="B",0.67,IF(K174="C",0.33,IF(K174="D",0,"Blm Diisi")))),IF(J174="A/B/C/D/E",IF(K174="A",1,IF(K174="B",0.75,IF(K174="C",0.5,IF(K174="D",0.25,IF(K174="E",0,"Blm Diisi")))))))))</f>
        <v>Blm Diisi</v>
      </c>
      <c r="M174" s="222"/>
      <c r="O174" s="115"/>
    </row>
    <row r="175" spans="1:15" s="147" customFormat="1" ht="75" x14ac:dyDescent="0.25">
      <c r="A175" s="172"/>
      <c r="B175" s="216"/>
      <c r="C175" s="216"/>
      <c r="D175" s="217" t="s">
        <v>9</v>
      </c>
      <c r="E175" s="218" t="s">
        <v>148</v>
      </c>
      <c r="F175" s="219" t="s">
        <v>395</v>
      </c>
      <c r="G175" s="220"/>
      <c r="H175" s="175"/>
      <c r="I175" s="178" t="s">
        <v>334</v>
      </c>
      <c r="J175" s="176" t="s">
        <v>216</v>
      </c>
      <c r="K175" s="115"/>
      <c r="L175" s="176" t="str">
        <f>IF(J175="Ya/Tidak",IF(K175="Ya",1,IF(K175="Tidak",0,"Blm Diisi")),IF(J175="A/B/C",IF(K175="A",1,IF(K175="B",0.5,IF(K175="C",0,"Blm Diisi"))),IF(J175="A/B/C/D",IF(K175="A",1,IF(K175="B",0.67,IF(K175="C",0.33,IF(K175="D",0,"Blm Diisi")))),IF(J175="A/B/C/D/E",IF(K175="A",1,IF(K175="B",0.75,IF(K175="C",0.5,IF(K175="D",0.25,IF(K175="E",0,"Blm Diisi")))))))))</f>
        <v>Blm Diisi</v>
      </c>
      <c r="M175" s="222"/>
      <c r="O175" s="115"/>
    </row>
    <row r="176" spans="1:15" s="147" customFormat="1" ht="90" x14ac:dyDescent="0.25">
      <c r="A176" s="172"/>
      <c r="B176" s="216"/>
      <c r="C176" s="216"/>
      <c r="D176" s="217" t="s">
        <v>15</v>
      </c>
      <c r="E176" s="218" t="s">
        <v>149</v>
      </c>
      <c r="F176" s="256"/>
      <c r="G176" s="219" t="s">
        <v>396</v>
      </c>
      <c r="H176" s="175"/>
      <c r="I176" s="178" t="s">
        <v>335</v>
      </c>
      <c r="J176" s="176" t="s">
        <v>216</v>
      </c>
      <c r="K176" s="115"/>
      <c r="L176" s="176" t="str">
        <f>IF(J176="Ya/Tidak",IF(K176="Ya",1,IF(K176="Tidak",0,"Blm Diisi")),IF(J176="A/B/C",IF(K176="A",1,IF(K176="B",0.5,IF(K176="C",0,"Blm Diisi"))),IF(J176="A/B/C/D",IF(K176="A",1,IF(K176="B",0.67,IF(K176="C",0.33,IF(K176="D",0,"Blm Diisi")))),IF(J176="A/B/C/D/E",IF(K176="A",1,IF(K176="B",0.75,IF(K176="C",0.5,IF(K176="D",0.25,IF(K176="E",0,"Blm Diisi")))))))))</f>
        <v>Blm Diisi</v>
      </c>
      <c r="M176" s="222"/>
      <c r="O176" s="115"/>
    </row>
    <row r="177" spans="1:15" s="147" customFormat="1" ht="90" x14ac:dyDescent="0.25">
      <c r="A177" s="172"/>
      <c r="B177" s="216"/>
      <c r="C177" s="216"/>
      <c r="D177" s="217" t="s">
        <v>17</v>
      </c>
      <c r="E177" s="218" t="s">
        <v>150</v>
      </c>
      <c r="F177" s="256"/>
      <c r="G177" s="219" t="s">
        <v>396</v>
      </c>
      <c r="H177" s="175"/>
      <c r="I177" s="178" t="s">
        <v>336</v>
      </c>
      <c r="J177" s="176" t="s">
        <v>216</v>
      </c>
      <c r="K177" s="115"/>
      <c r="L177" s="176" t="str">
        <f>IF(J177="Ya/Tidak",IF(K177="Ya",1,IF(K177="Tidak",0,"Blm Diisi")),IF(J177="A/B/C",IF(K177="A",1,IF(K177="B",0.5,IF(K177="C",0,"Blm Diisi"))),IF(J177="A/B/C/D",IF(K177="A",1,IF(K177="B",0.67,IF(K177="C",0.33,IF(K177="D",0,"Blm Diisi")))),IF(J177="A/B/C/D/E",IF(K177="A",1,IF(K177="B",0.75,IF(K177="C",0.5,IF(K177="D",0.25,IF(K177="E",0,"Blm Diisi")))))))))</f>
        <v>Blm Diisi</v>
      </c>
      <c r="M177" s="222"/>
      <c r="O177" s="115"/>
    </row>
    <row r="178" spans="1:15" s="147" customFormat="1" x14ac:dyDescent="0.25">
      <c r="A178" s="210"/>
      <c r="B178" s="211"/>
      <c r="C178" s="211">
        <v>7</v>
      </c>
      <c r="D178" s="375" t="s">
        <v>191</v>
      </c>
      <c r="E178" s="375"/>
      <c r="F178" s="212"/>
      <c r="G178" s="212"/>
      <c r="H178" s="213">
        <v>1.5</v>
      </c>
      <c r="I178" s="213"/>
      <c r="J178" s="214"/>
      <c r="K178" s="225"/>
      <c r="L178" s="214">
        <f>AVERAGE(L179:L183)*H178</f>
        <v>0</v>
      </c>
      <c r="M178" s="215">
        <f>L178/H178</f>
        <v>0</v>
      </c>
      <c r="O178" s="225"/>
    </row>
    <row r="179" spans="1:15" s="147" customFormat="1" ht="195" x14ac:dyDescent="0.25">
      <c r="A179" s="172"/>
      <c r="B179" s="216"/>
      <c r="C179" s="216"/>
      <c r="D179" s="217" t="s">
        <v>5</v>
      </c>
      <c r="E179" s="218" t="s">
        <v>151</v>
      </c>
      <c r="F179" s="256"/>
      <c r="G179" s="219" t="s">
        <v>396</v>
      </c>
      <c r="H179" s="175"/>
      <c r="I179" s="218" t="s">
        <v>337</v>
      </c>
      <c r="J179" s="176" t="s">
        <v>218</v>
      </c>
      <c r="K179" s="115"/>
      <c r="L179" s="176" t="str">
        <f>IF(J179="Ya/Tidak",IF(K179="Ya",1,IF(K179="Tidak",0,"Blm Diisi")),IF(J179="A/B/C",IF(K179="A",1,IF(K179="B",0.5,IF(K179="C",0,"Blm Diisi"))),IF(J179="A/B/C/D",IF(K179="A",1,IF(K179="B",0.67,IF(K179="C",0.33,IF(K179="D",0,"Blm Diisi")))),IF(J179="A/B/C/D/E",IF(K179="A",1,IF(K179="B",0.75,IF(K179="C",0.5,IF(K179="D",0.25,IF(K179="E",0,"Blm Diisi")))))))))</f>
        <v>Blm Diisi</v>
      </c>
      <c r="M179" s="222"/>
      <c r="O179" s="115"/>
    </row>
    <row r="180" spans="1:15" s="147" customFormat="1" ht="180" x14ac:dyDescent="0.25">
      <c r="A180" s="172"/>
      <c r="B180" s="216"/>
      <c r="C180" s="216"/>
      <c r="D180" s="217" t="s">
        <v>7</v>
      </c>
      <c r="E180" s="218" t="s">
        <v>152</v>
      </c>
      <c r="F180" s="256"/>
      <c r="G180" s="219" t="s">
        <v>396</v>
      </c>
      <c r="H180" s="175"/>
      <c r="I180" s="178" t="s">
        <v>338</v>
      </c>
      <c r="J180" s="176" t="s">
        <v>218</v>
      </c>
      <c r="K180" s="115"/>
      <c r="L180" s="176" t="str">
        <f>IF(J180="Ya/Tidak",IF(K180="Ya",1,IF(K180="Tidak",0,"Blm Diisi")),IF(J180="A/B/C",IF(K180="A",1,IF(K180="B",0.5,IF(K180="C",0,"Blm Diisi"))),IF(J180="A/B/C/D",IF(K180="A",1,IF(K180="B",0.67,IF(K180="C",0.33,IF(K180="D",0,"Blm Diisi")))),IF(J180="A/B/C/D/E",IF(K180="A",1,IF(K180="B",0.75,IF(K180="C",0.5,IF(K180="D",0.25,IF(K180="E",0,"Blm Diisi")))))))))</f>
        <v>Blm Diisi</v>
      </c>
      <c r="M180" s="222"/>
      <c r="O180" s="115"/>
    </row>
    <row r="181" spans="1:15" s="147" customFormat="1" ht="105" x14ac:dyDescent="0.25">
      <c r="A181" s="172"/>
      <c r="B181" s="216"/>
      <c r="C181" s="216"/>
      <c r="D181" s="217" t="s">
        <v>9</v>
      </c>
      <c r="E181" s="218" t="s">
        <v>153</v>
      </c>
      <c r="F181" s="256"/>
      <c r="G181" s="219" t="s">
        <v>396</v>
      </c>
      <c r="H181" s="175"/>
      <c r="I181" s="178" t="s">
        <v>339</v>
      </c>
      <c r="J181" s="176" t="s">
        <v>218</v>
      </c>
      <c r="K181" s="115"/>
      <c r="L181" s="176" t="str">
        <f>IF(J181="Ya/Tidak",IF(K181="Ya",1,IF(K181="Tidak",0,"Blm Diisi")),IF(J181="A/B/C",IF(K181="A",1,IF(K181="B",0.5,IF(K181="C",0,"Blm Diisi"))),IF(J181="A/B/C/D",IF(K181="A",1,IF(K181="B",0.67,IF(K181="C",0.33,IF(K181="D",0,"Blm Diisi")))),IF(J181="A/B/C/D/E",IF(K181="A",1,IF(K181="B",0.75,IF(K181="C",0.5,IF(K181="D",0.25,IF(K181="E",0,"Blm Diisi")))))))))</f>
        <v>Blm Diisi</v>
      </c>
      <c r="M181" s="222"/>
      <c r="O181" s="115"/>
    </row>
    <row r="182" spans="1:15" s="147" customFormat="1" ht="120" x14ac:dyDescent="0.25">
      <c r="A182" s="172"/>
      <c r="B182" s="216"/>
      <c r="C182" s="216"/>
      <c r="D182" s="217" t="s">
        <v>15</v>
      </c>
      <c r="E182" s="218" t="s">
        <v>154</v>
      </c>
      <c r="F182" s="256"/>
      <c r="G182" s="219" t="s">
        <v>396</v>
      </c>
      <c r="H182" s="175"/>
      <c r="I182" s="218" t="s">
        <v>340</v>
      </c>
      <c r="J182" s="176" t="s">
        <v>218</v>
      </c>
      <c r="K182" s="115"/>
      <c r="L182" s="176" t="str">
        <f>IF(J182="Ya/Tidak",IF(K182="Ya",1,IF(K182="Tidak",0,"Blm Diisi")),IF(J182="A/B/C",IF(K182="A",1,IF(K182="B",0.5,IF(K182="C",0,"Blm Diisi"))),IF(J182="A/B/C/D",IF(K182="A",1,IF(K182="B",0.67,IF(K182="C",0.33,IF(K182="D",0,"Blm Diisi")))),IF(J182="A/B/C/D/E",IF(K182="A",1,IF(K182="B",0.75,IF(K182="C",0.5,IF(K182="D",0.25,IF(K182="E",0,"Blm Diisi")))))))))</f>
        <v>Blm Diisi</v>
      </c>
      <c r="M182" s="222"/>
      <c r="O182" s="115"/>
    </row>
    <row r="183" spans="1:15" s="147" customFormat="1" ht="45" x14ac:dyDescent="0.25">
      <c r="A183" s="172"/>
      <c r="B183" s="216"/>
      <c r="C183" s="216"/>
      <c r="D183" s="217" t="s">
        <v>17</v>
      </c>
      <c r="E183" s="178" t="s">
        <v>397</v>
      </c>
      <c r="F183" s="219"/>
      <c r="G183" s="219"/>
      <c r="H183" s="175"/>
      <c r="I183" s="218" t="s">
        <v>418</v>
      </c>
      <c r="J183" s="265" t="s">
        <v>481</v>
      </c>
      <c r="K183" s="115"/>
      <c r="L183" s="308">
        <f>K183/5</f>
        <v>0</v>
      </c>
      <c r="M183" s="222"/>
      <c r="O183" s="115"/>
    </row>
    <row r="184" spans="1:15" s="147" customFormat="1" x14ac:dyDescent="0.25">
      <c r="A184" s="152"/>
      <c r="B184" s="351" t="s">
        <v>155</v>
      </c>
      <c r="C184" s="153" t="s">
        <v>192</v>
      </c>
      <c r="D184" s="154"/>
      <c r="E184" s="155"/>
      <c r="F184" s="229"/>
      <c r="G184" s="229"/>
      <c r="H184" s="156">
        <v>6</v>
      </c>
      <c r="I184" s="156"/>
      <c r="J184" s="157"/>
      <c r="K184" s="230"/>
      <c r="L184" s="157" t="e">
        <f>SUM(L185,L191,L197,L203,L207)</f>
        <v>#DIV/0!</v>
      </c>
      <c r="M184" s="231" t="e">
        <f>L184/H184</f>
        <v>#DIV/0!</v>
      </c>
      <c r="O184" s="230"/>
    </row>
    <row r="185" spans="1:15" s="147" customFormat="1" x14ac:dyDescent="0.25">
      <c r="A185" s="210"/>
      <c r="B185" s="211"/>
      <c r="C185" s="211">
        <v>1</v>
      </c>
      <c r="D185" s="375" t="s">
        <v>193</v>
      </c>
      <c r="E185" s="375"/>
      <c r="F185" s="212"/>
      <c r="G185" s="212"/>
      <c r="H185" s="213">
        <v>1</v>
      </c>
      <c r="I185" s="213"/>
      <c r="J185" s="214"/>
      <c r="K185" s="225"/>
      <c r="L185" s="214" t="e">
        <f>AVERAGE(L186:L190)*H185</f>
        <v>#DIV/0!</v>
      </c>
      <c r="M185" s="215" t="e">
        <f>L185/H185</f>
        <v>#DIV/0!</v>
      </c>
      <c r="O185" s="225"/>
    </row>
    <row r="186" spans="1:15" s="147" customFormat="1" ht="45" x14ac:dyDescent="0.25">
      <c r="A186" s="172"/>
      <c r="B186" s="216"/>
      <c r="C186" s="216"/>
      <c r="D186" s="217" t="s">
        <v>5</v>
      </c>
      <c r="E186" s="218" t="s">
        <v>156</v>
      </c>
      <c r="F186" s="219" t="s">
        <v>395</v>
      </c>
      <c r="G186" s="220"/>
      <c r="H186" s="175"/>
      <c r="I186" s="218" t="s">
        <v>341</v>
      </c>
      <c r="J186" s="176" t="s">
        <v>480</v>
      </c>
      <c r="K186" s="113"/>
      <c r="L186" s="176" t="str">
        <f>IF(J186="Ya/Tidak",IF(K186="Ya",1,IF(K186="Tidak",0,"Blm Diisi")),IF(J186="A/B/C",IF(K186="A",1,IF(K186="B",0.5,IF(K186="C",0,"Blm Diisi"))),IF(J186="A/B/C/D",IF(K186="A",1,IF(K186="B",0.67,IF(K186="C",0.33,IF(K186="D",0,"Blm Diisi")))),IF(J186="A/B/C/D/E",IF(K186="A",1,IF(K186="B",0.75,IF(K186="C",0.5,IF(K186="D",0.25,IF(K186="E",0,"Blm Diisi")))))))))</f>
        <v>Blm Diisi</v>
      </c>
      <c r="M186" s="222"/>
      <c r="O186" s="113"/>
    </row>
    <row r="187" spans="1:15" s="147" customFormat="1" ht="135" x14ac:dyDescent="0.25">
      <c r="A187" s="172"/>
      <c r="B187" s="216"/>
      <c r="C187" s="216"/>
      <c r="D187" s="217" t="s">
        <v>7</v>
      </c>
      <c r="E187" s="218" t="s">
        <v>157</v>
      </c>
      <c r="F187" s="219" t="s">
        <v>395</v>
      </c>
      <c r="G187" s="220"/>
      <c r="H187" s="175"/>
      <c r="I187" s="218" t="s">
        <v>342</v>
      </c>
      <c r="J187" s="176" t="s">
        <v>218</v>
      </c>
      <c r="K187" s="113"/>
      <c r="L187" s="176" t="str">
        <f>IF(J187="Ya/Tidak",IF(K187="Ya",1,IF(K187="Tidak",0,"Blm Diisi")),IF(J187="A/B/C",IF(K187="A",1,IF(K187="B",0.5,IF(K187="C",0,"Blm Diisi"))),IF(J187="A/B/C/D",IF(K187="A",1,IF(K187="B",0.67,IF(K187="C",0.33,IF(K187="D",0,"Blm Diisi")))),IF(J187="A/B/C/D/E",IF(K187="A",1,IF(K187="B",0.75,IF(K187="C",0.5,IF(K187="D",0.25,IF(K187="E",0,"Blm Diisi")))))))))</f>
        <v>Blm Diisi</v>
      </c>
      <c r="M187" s="222"/>
      <c r="O187" s="113"/>
    </row>
    <row r="188" spans="1:15" s="147" customFormat="1" ht="120" x14ac:dyDescent="0.25">
      <c r="A188" s="172"/>
      <c r="B188" s="216"/>
      <c r="C188" s="216"/>
      <c r="D188" s="217" t="s">
        <v>9</v>
      </c>
      <c r="E188" s="218" t="s">
        <v>158</v>
      </c>
      <c r="F188" s="219" t="s">
        <v>395</v>
      </c>
      <c r="G188" s="220"/>
      <c r="H188" s="175"/>
      <c r="I188" s="218" t="s">
        <v>343</v>
      </c>
      <c r="J188" s="176" t="s">
        <v>218</v>
      </c>
      <c r="K188" s="113"/>
      <c r="L188" s="176" t="str">
        <f>IF(J188="Ya/Tidak",IF(K188="Ya",1,IF(K188="Tidak",0,"Blm Diisi")),IF(J188="A/B/C",IF(K188="A",1,IF(K188="B",0.5,IF(K188="C",0,"Blm Diisi"))),IF(J188="A/B/C/D",IF(K188="A",1,IF(K188="B",0.67,IF(K188="C",0.33,IF(K188="D",0,"Blm Diisi")))),IF(J188="A/B/C/D/E",IF(K188="A",1,IF(K188="B",0.75,IF(K188="C",0.5,IF(K188="D",0.25,IF(K188="E",0,"Blm Diisi")))))))))</f>
        <v>Blm Diisi</v>
      </c>
      <c r="M188" s="222"/>
      <c r="O188" s="113"/>
    </row>
    <row r="189" spans="1:15" s="147" customFormat="1" ht="120" x14ac:dyDescent="0.25">
      <c r="A189" s="172"/>
      <c r="B189" s="216"/>
      <c r="C189" s="216"/>
      <c r="D189" s="217" t="s">
        <v>15</v>
      </c>
      <c r="E189" s="218" t="s">
        <v>159</v>
      </c>
      <c r="F189" s="219" t="s">
        <v>395</v>
      </c>
      <c r="G189" s="220"/>
      <c r="H189" s="175"/>
      <c r="I189" s="218" t="s">
        <v>344</v>
      </c>
      <c r="J189" s="176" t="s">
        <v>216</v>
      </c>
      <c r="K189" s="113"/>
      <c r="L189" s="176" t="str">
        <f>IF(J189="Ya/Tidak",IF(K189="Ya",1,IF(K189="Tidak",0,"Blm Diisi")),IF(J189="A/B/C",IF(K189="A",1,IF(K189="B",0.5,IF(K189="C",0,"Blm Diisi"))),IF(J189="A/B/C/D",IF(K189="A",1,IF(K189="B",0.67,IF(K189="C",0.33,IF(K189="D",0,"Blm Diisi")))),IF(J189="A/B/C/D/E",IF(K189="A",1,IF(K189="B",0.75,IF(K189="C",0.5,IF(K189="D",0.25,IF(K189="E",0,"Blm Diisi")))))))))</f>
        <v>Blm Diisi</v>
      </c>
      <c r="M189" s="222"/>
      <c r="O189" s="113"/>
    </row>
    <row r="190" spans="1:15" s="147" customFormat="1" ht="45" x14ac:dyDescent="0.25">
      <c r="A190" s="172"/>
      <c r="B190" s="216"/>
      <c r="C190" s="216"/>
      <c r="D190" s="217" t="s">
        <v>17</v>
      </c>
      <c r="E190" s="218" t="s">
        <v>160</v>
      </c>
      <c r="F190" s="219" t="s">
        <v>395</v>
      </c>
      <c r="G190" s="220"/>
      <c r="H190" s="175"/>
      <c r="I190" s="218" t="s">
        <v>345</v>
      </c>
      <c r="J190" s="176" t="s">
        <v>216</v>
      </c>
      <c r="K190" s="113"/>
      <c r="L190" s="176" t="str">
        <f>IF(J190="Ya/Tidak",IF(K190="Ya",1,IF(K190="Tidak",0,"Blm Diisi")),IF(J190="A/B/C",IF(K190="A",1,IF(K190="B",0.5,IF(K190="C",0,"Blm Diisi"))),IF(J190="A/B/C/D",IF(K190="A",1,IF(K190="B",0.67,IF(K190="C",0.33,IF(K190="D",0,"Blm Diisi")))),IF(J190="A/B/C/D/E",IF(K190="A",1,IF(K190="B",0.75,IF(K190="C",0.5,IF(K190="D",0.25,IF(K190="E",0,"Blm Diisi")))))))))</f>
        <v>Blm Diisi</v>
      </c>
      <c r="M190" s="222"/>
      <c r="O190" s="113"/>
    </row>
    <row r="191" spans="1:15" s="147" customFormat="1" x14ac:dyDescent="0.25">
      <c r="A191" s="210"/>
      <c r="B191" s="211"/>
      <c r="C191" s="211">
        <v>2</v>
      </c>
      <c r="D191" s="375" t="s">
        <v>194</v>
      </c>
      <c r="E191" s="375"/>
      <c r="F191" s="212"/>
      <c r="G191" s="212"/>
      <c r="H191" s="213">
        <v>1</v>
      </c>
      <c r="I191" s="213"/>
      <c r="J191" s="214"/>
      <c r="K191" s="225"/>
      <c r="L191" s="214" t="e">
        <f>AVERAGE(L192:L196)*H191</f>
        <v>#DIV/0!</v>
      </c>
      <c r="M191" s="215" t="e">
        <f>L191/H191</f>
        <v>#DIV/0!</v>
      </c>
      <c r="O191" s="225"/>
    </row>
    <row r="192" spans="1:15" s="147" customFormat="1" ht="165" x14ac:dyDescent="0.25">
      <c r="A192" s="172"/>
      <c r="B192" s="216"/>
      <c r="C192" s="216"/>
      <c r="D192" s="217" t="s">
        <v>5</v>
      </c>
      <c r="E192" s="218" t="s">
        <v>161</v>
      </c>
      <c r="F192" s="219" t="s">
        <v>395</v>
      </c>
      <c r="G192" s="220"/>
      <c r="H192" s="175"/>
      <c r="I192" s="218" t="s">
        <v>346</v>
      </c>
      <c r="J192" s="176" t="s">
        <v>218</v>
      </c>
      <c r="K192" s="113"/>
      <c r="L192" s="176" t="str">
        <f>IF(J192="Ya/Tidak",IF(K192="Ya",1,IF(K192="Tidak",0,"Blm Diisi")),IF(J192="A/B/C",IF(K192="A",1,IF(K192="B",0.5,IF(K192="C",0,"Blm Diisi"))),IF(J192="A/B/C/D",IF(K192="A",1,IF(K192="B",0.67,IF(K192="C",0.33,IF(K192="D",0,"Blm Diisi")))),IF(J192="A/B/C/D/E",IF(K192="A",1,IF(K192="B",0.75,IF(K192="C",0.5,IF(K192="D",0.25,IF(K192="E",0,"Blm Diisi")))))))))</f>
        <v>Blm Diisi</v>
      </c>
      <c r="M192" s="222"/>
      <c r="O192" s="113"/>
    </row>
    <row r="193" spans="1:15" s="147" customFormat="1" ht="135" x14ac:dyDescent="0.25">
      <c r="A193" s="172"/>
      <c r="B193" s="216"/>
      <c r="C193" s="216"/>
      <c r="D193" s="217" t="s">
        <v>7</v>
      </c>
      <c r="E193" s="218" t="s">
        <v>162</v>
      </c>
      <c r="F193" s="219" t="s">
        <v>395</v>
      </c>
      <c r="G193" s="220"/>
      <c r="H193" s="175"/>
      <c r="I193" s="178" t="s">
        <v>347</v>
      </c>
      <c r="J193" s="176" t="s">
        <v>216</v>
      </c>
      <c r="K193" s="113"/>
      <c r="L193" s="176" t="str">
        <f>IF(J193="Ya/Tidak",IF(K193="Ya",1,IF(K193="Tidak",0,"Blm Diisi")),IF(J193="A/B/C",IF(K193="A",1,IF(K193="B",0.5,IF(K193="C",0,"Blm Diisi"))),IF(J193="A/B/C/D",IF(K193="A",1,IF(K193="B",0.67,IF(K193="C",0.33,IF(K193="D",0,"Blm Diisi")))),IF(J193="A/B/C/D/E",IF(K193="A",1,IF(K193="B",0.75,IF(K193="C",0.5,IF(K193="D",0.25,IF(K193="E",0,"Blm Diisi")))))))))</f>
        <v>Blm Diisi</v>
      </c>
      <c r="M193" s="222"/>
      <c r="O193" s="113"/>
    </row>
    <row r="194" spans="1:15" s="147" customFormat="1" ht="180" x14ac:dyDescent="0.25">
      <c r="A194" s="172"/>
      <c r="B194" s="216"/>
      <c r="C194" s="216"/>
      <c r="D194" s="217" t="s">
        <v>9</v>
      </c>
      <c r="E194" s="218" t="s">
        <v>210</v>
      </c>
      <c r="F194" s="219" t="s">
        <v>395</v>
      </c>
      <c r="G194" s="220"/>
      <c r="H194" s="175"/>
      <c r="I194" s="218" t="s">
        <v>348</v>
      </c>
      <c r="J194" s="176" t="s">
        <v>216</v>
      </c>
      <c r="K194" s="113"/>
      <c r="L194" s="176" t="str">
        <f>IF(J194="Ya/Tidak",IF(K194="Ya",1,IF(K194="Tidak",0,"Blm Diisi")),IF(J194="A/B/C",IF(K194="A",1,IF(K194="B",0.5,IF(K194="C",0,"Blm Diisi"))),IF(J194="A/B/C/D",IF(K194="A",1,IF(K194="B",0.67,IF(K194="C",0.33,IF(K194="D",0,"Blm Diisi")))),IF(J194="A/B/C/D/E",IF(K194="A",1,IF(K194="B",0.75,IF(K194="C",0.5,IF(K194="D",0.25,IF(K194="E",0,"Blm Diisi")))))))))</f>
        <v>Blm Diisi</v>
      </c>
      <c r="M194" s="222"/>
      <c r="O194" s="113"/>
    </row>
    <row r="195" spans="1:15" s="147" customFormat="1" ht="135" x14ac:dyDescent="0.25">
      <c r="A195" s="172"/>
      <c r="B195" s="216"/>
      <c r="C195" s="216"/>
      <c r="D195" s="217" t="s">
        <v>15</v>
      </c>
      <c r="E195" s="218" t="s">
        <v>163</v>
      </c>
      <c r="F195" s="219" t="s">
        <v>395</v>
      </c>
      <c r="G195" s="220"/>
      <c r="H195" s="175"/>
      <c r="I195" s="178" t="s">
        <v>349</v>
      </c>
      <c r="J195" s="176" t="s">
        <v>218</v>
      </c>
      <c r="K195" s="113"/>
      <c r="L195" s="176" t="str">
        <f>IF(J195="Ya/Tidak",IF(K195="Ya",1,IF(K195="Tidak",0,"Blm Diisi")),IF(J195="A/B/C",IF(K195="A",1,IF(K195="B",0.5,IF(K195="C",0,"Blm Diisi"))),IF(J195="A/B/C/D",IF(K195="A",1,IF(K195="B",0.67,IF(K195="C",0.33,IF(K195="D",0,"Blm Diisi")))),IF(J195="A/B/C/D/E",IF(K195="A",1,IF(K195="B",0.75,IF(K195="C",0.5,IF(K195="D",0.25,IF(K195="E",0,"Blm Diisi")))))))))</f>
        <v>Blm Diisi</v>
      </c>
      <c r="M195" s="222"/>
      <c r="O195" s="113"/>
    </row>
    <row r="196" spans="1:15" s="147" customFormat="1" ht="45" x14ac:dyDescent="0.25">
      <c r="A196" s="172"/>
      <c r="B196" s="216"/>
      <c r="C196" s="216"/>
      <c r="D196" s="217" t="s">
        <v>17</v>
      </c>
      <c r="E196" s="218" t="s">
        <v>164</v>
      </c>
      <c r="F196" s="219" t="s">
        <v>395</v>
      </c>
      <c r="G196" s="220"/>
      <c r="H196" s="175"/>
      <c r="I196" s="218" t="s">
        <v>350</v>
      </c>
      <c r="J196" s="176" t="s">
        <v>480</v>
      </c>
      <c r="K196" s="113"/>
      <c r="L196" s="176" t="str">
        <f>IF(J196="Ya/Tidak",IF(K196="Ya",1,IF(K196="Tidak",0,"Blm Diisi")),IF(J196="A/B/C",IF(K196="A",1,IF(K196="B",0.5,IF(K196="C",0,"Blm Diisi"))),IF(J196="A/B/C/D",IF(K196="A",1,IF(K196="B",0.67,IF(K196="C",0.33,IF(K196="D",0,"Blm Diisi")))),IF(J196="A/B/C/D/E",IF(K196="A",1,IF(K196="B",0.75,IF(K196="C",0.5,IF(K196="D",0.25,IF(K196="E",0,"Blm Diisi")))))))))</f>
        <v>Blm Diisi</v>
      </c>
      <c r="M196" s="222"/>
      <c r="O196" s="113"/>
    </row>
    <row r="197" spans="1:15" s="147" customFormat="1" x14ac:dyDescent="0.25">
      <c r="A197" s="210"/>
      <c r="B197" s="211"/>
      <c r="C197" s="211">
        <v>3</v>
      </c>
      <c r="D197" s="375" t="s">
        <v>165</v>
      </c>
      <c r="E197" s="375"/>
      <c r="F197" s="212"/>
      <c r="G197" s="212"/>
      <c r="H197" s="213">
        <v>1.5</v>
      </c>
      <c r="I197" s="213"/>
      <c r="J197" s="214"/>
      <c r="K197" s="225"/>
      <c r="L197" s="214" t="e">
        <f>AVERAGE(L198:L202)*H197</f>
        <v>#DIV/0!</v>
      </c>
      <c r="M197" s="215" t="e">
        <f>L197/H197</f>
        <v>#DIV/0!</v>
      </c>
      <c r="O197" s="225"/>
    </row>
    <row r="198" spans="1:15" s="147" customFormat="1" ht="30" x14ac:dyDescent="0.25">
      <c r="A198" s="172"/>
      <c r="B198" s="216"/>
      <c r="C198" s="216"/>
      <c r="D198" s="217" t="s">
        <v>5</v>
      </c>
      <c r="E198" s="218" t="s">
        <v>166</v>
      </c>
      <c r="F198" s="219" t="s">
        <v>395</v>
      </c>
      <c r="G198" s="220"/>
      <c r="H198" s="175"/>
      <c r="I198" s="218" t="s">
        <v>351</v>
      </c>
      <c r="J198" s="176" t="s">
        <v>480</v>
      </c>
      <c r="K198" s="113"/>
      <c r="L198" s="176" t="str">
        <f>IF(J198="Ya/Tidak",IF(K198="Ya",1,IF(K198="Tidak",0,"Blm Diisi")),IF(J198="A/B/C",IF(K198="A",1,IF(K198="B",0.5,IF(K198="C",0,"Blm Diisi"))),IF(J198="A/B/C/D",IF(K198="A",1,IF(K198="B",0.67,IF(K198="C",0.33,IF(K198="D",0,"Blm Diisi")))),IF(J198="A/B/C/D/E",IF(K198="A",1,IF(K198="B",0.75,IF(K198="C",0.5,IF(K198="D",0.25,IF(K198="E",0,"Blm Diisi")))))))))</f>
        <v>Blm Diisi</v>
      </c>
      <c r="M198" s="222"/>
      <c r="O198" s="113"/>
    </row>
    <row r="199" spans="1:15" s="147" customFormat="1" ht="75" x14ac:dyDescent="0.25">
      <c r="A199" s="172"/>
      <c r="B199" s="216"/>
      <c r="C199" s="216"/>
      <c r="D199" s="217" t="s">
        <v>7</v>
      </c>
      <c r="E199" s="218" t="s">
        <v>167</v>
      </c>
      <c r="F199" s="219" t="s">
        <v>395</v>
      </c>
      <c r="G199" s="220"/>
      <c r="H199" s="175"/>
      <c r="I199" s="218" t="s">
        <v>352</v>
      </c>
      <c r="J199" s="176" t="s">
        <v>216</v>
      </c>
      <c r="K199" s="113"/>
      <c r="L199" s="176" t="str">
        <f>IF(J199="Ya/Tidak",IF(K199="Ya",1,IF(K199="Tidak",0,"Blm Diisi")),IF(J199="A/B/C",IF(K199="A",1,IF(K199="B",0.5,IF(K199="C",0,"Blm Diisi"))),IF(J199="A/B/C/D",IF(K199="A",1,IF(K199="B",0.67,IF(K199="C",0.33,IF(K199="D",0,"Blm Diisi")))),IF(J199="A/B/C/D/E",IF(K199="A",1,IF(K199="B",0.75,IF(K199="C",0.5,IF(K199="D",0.25,IF(K199="E",0,"Blm Diisi")))))))))</f>
        <v>Blm Diisi</v>
      </c>
      <c r="M199" s="222"/>
      <c r="O199" s="113"/>
    </row>
    <row r="200" spans="1:15" s="147" customFormat="1" ht="30" x14ac:dyDescent="0.25">
      <c r="A200" s="172"/>
      <c r="B200" s="216"/>
      <c r="C200" s="216"/>
      <c r="D200" s="217" t="s">
        <v>9</v>
      </c>
      <c r="E200" s="218" t="s">
        <v>168</v>
      </c>
      <c r="F200" s="219" t="s">
        <v>395</v>
      </c>
      <c r="G200" s="220"/>
      <c r="H200" s="175"/>
      <c r="I200" s="218" t="s">
        <v>353</v>
      </c>
      <c r="J200" s="176" t="s">
        <v>480</v>
      </c>
      <c r="K200" s="113"/>
      <c r="L200" s="176" t="str">
        <f>IF(J200="Ya/Tidak",IF(K200="Ya",1,IF(K200="Tidak",0,"Blm Diisi")),IF(J200="A/B/C",IF(K200="A",1,IF(K200="B",0.5,IF(K200="C",0,"Blm Diisi"))),IF(J200="A/B/C/D",IF(K200="A",1,IF(K200="B",0.67,IF(K200="C",0.33,IF(K200="D",0,"Blm Diisi")))),IF(J200="A/B/C/D/E",IF(K200="A",1,IF(K200="B",0.75,IF(K200="C",0.5,IF(K200="D",0.25,IF(K200="E",0,"Blm Diisi")))))))))</f>
        <v>Blm Diisi</v>
      </c>
      <c r="M200" s="222"/>
      <c r="O200" s="113"/>
    </row>
    <row r="201" spans="1:15" s="147" customFormat="1" ht="180" x14ac:dyDescent="0.25">
      <c r="A201" s="172"/>
      <c r="B201" s="216"/>
      <c r="C201" s="216"/>
      <c r="D201" s="217" t="s">
        <v>15</v>
      </c>
      <c r="E201" s="218" t="s">
        <v>169</v>
      </c>
      <c r="F201" s="219" t="s">
        <v>395</v>
      </c>
      <c r="G201" s="220"/>
      <c r="H201" s="175"/>
      <c r="I201" s="218" t="s">
        <v>354</v>
      </c>
      <c r="J201" s="176" t="s">
        <v>218</v>
      </c>
      <c r="K201" s="113"/>
      <c r="L201" s="176" t="str">
        <f>IF(J201="Ya/Tidak",IF(K201="Ya",1,IF(K201="Tidak",0,"Blm Diisi")),IF(J201="A/B/C",IF(K201="A",1,IF(K201="B",0.5,IF(K201="C",0,"Blm Diisi"))),IF(J201="A/B/C/D",IF(K201="A",1,IF(K201="B",0.67,IF(K201="C",0.33,IF(K201="D",0,"Blm Diisi")))),IF(J201="A/B/C/D/E",IF(K201="A",1,IF(K201="B",0.75,IF(K201="C",0.5,IF(K201="D",0.25,IF(K201="E",0,"Blm Diisi")))))))))</f>
        <v>Blm Diisi</v>
      </c>
      <c r="M201" s="222"/>
      <c r="O201" s="113"/>
    </row>
    <row r="202" spans="1:15" s="147" customFormat="1" ht="90" x14ac:dyDescent="0.25">
      <c r="A202" s="172"/>
      <c r="B202" s="216"/>
      <c r="C202" s="216"/>
      <c r="D202" s="217" t="s">
        <v>17</v>
      </c>
      <c r="E202" s="218" t="s">
        <v>170</v>
      </c>
      <c r="F202" s="219" t="s">
        <v>395</v>
      </c>
      <c r="G202" s="220"/>
      <c r="H202" s="175"/>
      <c r="I202" s="218" t="s">
        <v>355</v>
      </c>
      <c r="J202" s="176" t="s">
        <v>216</v>
      </c>
      <c r="K202" s="113"/>
      <c r="L202" s="176" t="str">
        <f>IF(J202="Ya/Tidak",IF(K202="Ya",1,IF(K202="Tidak",0,"Blm Diisi")),IF(J202="A/B/C",IF(K202="A",1,IF(K202="B",0.5,IF(K202="C",0,"Blm Diisi"))),IF(J202="A/B/C/D",IF(K202="A",1,IF(K202="B",0.67,IF(K202="C",0.33,IF(K202="D",0,"Blm Diisi")))),IF(J202="A/B/C/D/E",IF(K202="A",1,IF(K202="B",0.75,IF(K202="C",0.5,IF(K202="D",0.25,IF(K202="E",0,"Blm Diisi")))))))))</f>
        <v>Blm Diisi</v>
      </c>
      <c r="M202" s="222"/>
      <c r="O202" s="113"/>
    </row>
    <row r="203" spans="1:15" s="147" customFormat="1" x14ac:dyDescent="0.25">
      <c r="A203" s="210"/>
      <c r="B203" s="211"/>
      <c r="C203" s="211">
        <v>4</v>
      </c>
      <c r="D203" s="375" t="s">
        <v>171</v>
      </c>
      <c r="E203" s="375"/>
      <c r="F203" s="212"/>
      <c r="G203" s="212"/>
      <c r="H203" s="213">
        <v>1.5</v>
      </c>
      <c r="I203" s="213"/>
      <c r="J203" s="214"/>
      <c r="K203" s="225"/>
      <c r="L203" s="214" t="e">
        <f>AVERAGE(L204:L206)*H203</f>
        <v>#DIV/0!</v>
      </c>
      <c r="M203" s="215" t="e">
        <f>L203/H203</f>
        <v>#DIV/0!</v>
      </c>
      <c r="O203" s="225"/>
    </row>
    <row r="204" spans="1:15" s="147" customFormat="1" ht="90" x14ac:dyDescent="0.25">
      <c r="A204" s="172"/>
      <c r="B204" s="216"/>
      <c r="C204" s="216"/>
      <c r="D204" s="217" t="s">
        <v>5</v>
      </c>
      <c r="E204" s="218" t="s">
        <v>172</v>
      </c>
      <c r="F204" s="219" t="s">
        <v>395</v>
      </c>
      <c r="G204" s="220"/>
      <c r="H204" s="175"/>
      <c r="I204" s="218" t="s">
        <v>356</v>
      </c>
      <c r="J204" s="176" t="s">
        <v>216</v>
      </c>
      <c r="K204" s="113"/>
      <c r="L204" s="176" t="str">
        <f>IF(J204="Ya/Tidak",IF(K204="Ya",1,IF(K204="Tidak",0,"Blm Diisi")),IF(J204="A/B/C",IF(K204="A",1,IF(K204="B",0.5,IF(K204="C",0,"Blm Diisi"))),IF(J204="A/B/C/D",IF(K204="A",1,IF(K204="B",0.67,IF(K204="C",0.33,IF(K204="D",0,"Blm Diisi")))),IF(J204="A/B/C/D/E",IF(K204="A",1,IF(K204="B",0.75,IF(K204="C",0.5,IF(K204="D",0.25,IF(K204="E",0,"Blm Diisi")))))))))</f>
        <v>Blm Diisi</v>
      </c>
      <c r="M204" s="222"/>
      <c r="O204" s="113"/>
    </row>
    <row r="205" spans="1:15" s="147" customFormat="1" ht="30" x14ac:dyDescent="0.25">
      <c r="A205" s="172"/>
      <c r="B205" s="216"/>
      <c r="C205" s="216"/>
      <c r="D205" s="217" t="s">
        <v>7</v>
      </c>
      <c r="E205" s="218" t="s">
        <v>173</v>
      </c>
      <c r="F205" s="219" t="s">
        <v>395</v>
      </c>
      <c r="G205" s="220"/>
      <c r="H205" s="175"/>
      <c r="I205" s="218" t="s">
        <v>357</v>
      </c>
      <c r="J205" s="176" t="s">
        <v>480</v>
      </c>
      <c r="K205" s="113"/>
      <c r="L205" s="176" t="str">
        <f>IF(J205="Ya/Tidak",IF(K205="Ya",1,IF(K205="Tidak",0,"Blm Diisi")),IF(J205="A/B/C",IF(K205="A",1,IF(K205="B",0.5,IF(K205="C",0,"Blm Diisi"))),IF(J205="A/B/C/D",IF(K205="A",1,IF(K205="B",0.67,IF(K205="C",0.33,IF(K205="D",0,"Blm Diisi")))),IF(J205="A/B/C/D/E",IF(K205="A",1,IF(K205="B",0.75,IF(K205="C",0.5,IF(K205="D",0.25,IF(K205="E",0,"Blm Diisi")))))))))</f>
        <v>Blm Diisi</v>
      </c>
      <c r="M205" s="222"/>
      <c r="O205" s="113"/>
    </row>
    <row r="206" spans="1:15" s="147" customFormat="1" ht="120" x14ac:dyDescent="0.25">
      <c r="A206" s="172"/>
      <c r="B206" s="216"/>
      <c r="C206" s="216"/>
      <c r="D206" s="217" t="s">
        <v>9</v>
      </c>
      <c r="E206" s="218" t="s">
        <v>174</v>
      </c>
      <c r="F206" s="219" t="s">
        <v>395</v>
      </c>
      <c r="G206" s="220"/>
      <c r="H206" s="175"/>
      <c r="I206" s="218" t="s">
        <v>358</v>
      </c>
      <c r="J206" s="176" t="s">
        <v>218</v>
      </c>
      <c r="K206" s="113"/>
      <c r="L206" s="176" t="str">
        <f>IF(J206="Ya/Tidak",IF(K206="Ya",1,IF(K206="Tidak",0,"Blm Diisi")),IF(J206="A/B/C",IF(K206="A",1,IF(K206="B",0.5,IF(K206="C",0,"Blm Diisi"))),IF(J206="A/B/C/D",IF(K206="A",1,IF(K206="B",0.67,IF(K206="C",0.33,IF(K206="D",0,"Blm Diisi")))),IF(J206="A/B/C/D/E",IF(K206="A",1,IF(K206="B",0.75,IF(K206="C",0.5,IF(K206="D",0.25,IF(K206="E",0,"Blm Diisi")))))))))</f>
        <v>Blm Diisi</v>
      </c>
      <c r="M206" s="222"/>
      <c r="O206" s="113"/>
    </row>
    <row r="207" spans="1:15" s="147" customFormat="1" x14ac:dyDescent="0.25">
      <c r="A207" s="210"/>
      <c r="B207" s="211"/>
      <c r="C207" s="211">
        <v>5</v>
      </c>
      <c r="D207" s="375" t="s">
        <v>195</v>
      </c>
      <c r="E207" s="375"/>
      <c r="F207" s="212"/>
      <c r="G207" s="212"/>
      <c r="H207" s="213">
        <v>1</v>
      </c>
      <c r="I207" s="213"/>
      <c r="J207" s="214"/>
      <c r="K207" s="225"/>
      <c r="L207" s="214" t="e">
        <f>AVERAGE(L208:L210)*H207</f>
        <v>#DIV/0!</v>
      </c>
      <c r="M207" s="215" t="e">
        <f>L207/H207</f>
        <v>#DIV/0!</v>
      </c>
      <c r="O207" s="225"/>
    </row>
    <row r="208" spans="1:15" s="147" customFormat="1" ht="30" x14ac:dyDescent="0.25">
      <c r="A208" s="172"/>
      <c r="B208" s="216"/>
      <c r="C208" s="216"/>
      <c r="D208" s="217" t="s">
        <v>5</v>
      </c>
      <c r="E208" s="218" t="s">
        <v>175</v>
      </c>
      <c r="F208" s="219" t="s">
        <v>395</v>
      </c>
      <c r="G208" s="220"/>
      <c r="H208" s="175"/>
      <c r="I208" s="218" t="s">
        <v>359</v>
      </c>
      <c r="J208" s="176" t="s">
        <v>480</v>
      </c>
      <c r="K208" s="113"/>
      <c r="L208" s="176" t="str">
        <f>IF(J208="Ya/Tidak",IF(K208="Ya",1,IF(K208="Tidak",0,"Blm Diisi")),IF(J208="A/B/C",IF(K208="A",1,IF(K208="B",0.5,IF(K208="C",0,"Blm Diisi"))),IF(J208="A/B/C/D",IF(K208="A",1,IF(K208="B",0.67,IF(K208="C",0.33,IF(K208="D",0,"Blm Diisi")))),IF(J208="A/B/C/D/E",IF(K208="A",1,IF(K208="B",0.75,IF(K208="C",0.5,IF(K208="D",0.25,IF(K208="E",0,"Blm Diisi")))))))))</f>
        <v>Blm Diisi</v>
      </c>
      <c r="M208" s="222"/>
      <c r="O208" s="113"/>
    </row>
    <row r="209" spans="1:15" s="147" customFormat="1" ht="120" x14ac:dyDescent="0.25">
      <c r="A209" s="172"/>
      <c r="B209" s="216"/>
      <c r="C209" s="216"/>
      <c r="D209" s="217" t="s">
        <v>7</v>
      </c>
      <c r="E209" s="218" t="s">
        <v>176</v>
      </c>
      <c r="F209" s="219" t="s">
        <v>395</v>
      </c>
      <c r="G209" s="220"/>
      <c r="H209" s="175"/>
      <c r="I209" s="218" t="s">
        <v>360</v>
      </c>
      <c r="J209" s="176" t="s">
        <v>218</v>
      </c>
      <c r="K209" s="113"/>
      <c r="L209" s="176" t="str">
        <f>IF(J209="Ya/Tidak",IF(K209="Ya",1,IF(K209="Tidak",0,"Blm Diisi")),IF(J209="A/B/C",IF(K209="A",1,IF(K209="B",0.5,IF(K209="C",0,"Blm Diisi"))),IF(J209="A/B/C/D",IF(K209="A",1,IF(K209="B",0.67,IF(K209="C",0.33,IF(K209="D",0,"Blm Diisi")))),IF(J209="A/B/C/D/E",IF(K209="A",1,IF(K209="B",0.75,IF(K209="C",0.5,IF(K209="D",0.25,IF(K209="E",0,"Blm Diisi")))))))))</f>
        <v>Blm Diisi</v>
      </c>
      <c r="M209" s="222"/>
      <c r="O209" s="113"/>
    </row>
    <row r="210" spans="1:15" s="147" customFormat="1" ht="45" x14ac:dyDescent="0.25">
      <c r="A210" s="172"/>
      <c r="B210" s="216"/>
      <c r="C210" s="216"/>
      <c r="D210" s="217" t="s">
        <v>9</v>
      </c>
      <c r="E210" s="218" t="s">
        <v>177</v>
      </c>
      <c r="F210" s="219" t="s">
        <v>395</v>
      </c>
      <c r="G210" s="220"/>
      <c r="H210" s="175"/>
      <c r="I210" s="218" t="s">
        <v>361</v>
      </c>
      <c r="J210" s="176" t="s">
        <v>216</v>
      </c>
      <c r="K210" s="113"/>
      <c r="L210" s="176" t="str">
        <f>IF(J210="Ya/Tidak",IF(K210="Ya",1,IF(K210="Tidak",0,"Blm Diisi")),IF(J210="A/B/C",IF(K210="A",1,IF(K210="B",0.5,IF(K210="C",0,"Blm Diisi"))),IF(J210="A/B/C/D",IF(K210="A",1,IF(K210="B",0.67,IF(K210="C",0.33,IF(K210="D",0,"Blm Diisi")))),IF(J210="A/B/C/D/E",IF(K210="A",1,IF(K210="B",0.75,IF(K210="C",0.5,IF(K210="D",0.25,IF(K210="E",0,"Blm Diisi")))))))))</f>
        <v>Blm Diisi</v>
      </c>
      <c r="M210" s="222"/>
      <c r="O210" s="113"/>
    </row>
    <row r="211" spans="1:15" x14ac:dyDescent="0.25">
      <c r="A211" s="362" t="s">
        <v>178</v>
      </c>
      <c r="B211" s="362"/>
      <c r="C211" s="362"/>
      <c r="D211" s="362"/>
      <c r="E211" s="362"/>
      <c r="F211" s="268"/>
      <c r="G211" s="268"/>
      <c r="H211" s="161"/>
      <c r="I211" s="269"/>
      <c r="J211" s="269"/>
      <c r="K211" s="270"/>
      <c r="L211" s="161" t="e">
        <f>SUM(L4,L27,L34,L47,L64,L112,L123,L184)</f>
        <v>#DIV/0!</v>
      </c>
      <c r="M211" s="271"/>
      <c r="O211" s="270"/>
    </row>
    <row r="212" spans="1:15" x14ac:dyDescent="0.25">
      <c r="A212" s="163"/>
      <c r="B212" s="352"/>
      <c r="C212" s="163"/>
      <c r="D212" s="163"/>
      <c r="E212" s="164"/>
      <c r="F212" s="272"/>
      <c r="G212" s="272"/>
      <c r="H212" s="165"/>
      <c r="I212" s="164"/>
      <c r="J212" s="164"/>
      <c r="K212" s="273"/>
      <c r="L212" s="164"/>
      <c r="M212" s="274"/>
      <c r="O212" s="273"/>
    </row>
    <row r="213" spans="1:15" x14ac:dyDescent="0.25">
      <c r="A213" s="163"/>
      <c r="B213" s="352"/>
      <c r="C213" s="163"/>
      <c r="D213" s="163"/>
      <c r="E213" s="164"/>
      <c r="F213" s="272"/>
      <c r="G213" s="272"/>
      <c r="H213" s="165"/>
      <c r="I213" s="164"/>
      <c r="J213" s="164"/>
      <c r="K213" s="273"/>
      <c r="L213" s="164"/>
      <c r="M213" s="274"/>
      <c r="O213" s="273"/>
    </row>
    <row r="214" spans="1:15" x14ac:dyDescent="0.25">
      <c r="A214" s="166" t="s">
        <v>377</v>
      </c>
      <c r="B214" s="353" t="s">
        <v>378</v>
      </c>
      <c r="C214" s="167"/>
      <c r="D214" s="167"/>
      <c r="E214" s="168"/>
      <c r="F214" s="268"/>
      <c r="G214" s="268"/>
      <c r="H214" s="169"/>
      <c r="I214" s="168"/>
      <c r="J214" s="168"/>
      <c r="K214" s="275"/>
      <c r="L214" s="168"/>
      <c r="M214" s="276"/>
      <c r="O214" s="275"/>
    </row>
    <row r="215" spans="1:15" x14ac:dyDescent="0.25">
      <c r="A215" s="152"/>
      <c r="B215" s="351" t="s">
        <v>2</v>
      </c>
      <c r="C215" s="152" t="s">
        <v>379</v>
      </c>
      <c r="D215" s="152"/>
      <c r="E215" s="171"/>
      <c r="F215" s="277"/>
      <c r="G215" s="277"/>
      <c r="H215" s="156">
        <v>20</v>
      </c>
      <c r="I215" s="171"/>
      <c r="J215" s="171"/>
      <c r="K215" s="157"/>
      <c r="L215" s="156">
        <f>SUM(L216:L217)</f>
        <v>0</v>
      </c>
      <c r="M215" s="278">
        <f>L215/H215</f>
        <v>0</v>
      </c>
      <c r="O215" s="157"/>
    </row>
    <row r="216" spans="1:15" ht="30" x14ac:dyDescent="0.25">
      <c r="A216" s="210"/>
      <c r="B216" s="211"/>
      <c r="C216" s="210" t="s">
        <v>179</v>
      </c>
      <c r="D216" s="210" t="s">
        <v>380</v>
      </c>
      <c r="E216" s="237"/>
      <c r="F216" s="279"/>
      <c r="G216" s="279"/>
      <c r="H216" s="213">
        <v>14</v>
      </c>
      <c r="I216" s="239" t="s">
        <v>368</v>
      </c>
      <c r="J216" s="239" t="s">
        <v>369</v>
      </c>
      <c r="K216" s="299"/>
      <c r="L216" s="214">
        <f>K216/100*14</f>
        <v>0</v>
      </c>
      <c r="M216" s="215">
        <f>L216/H216</f>
        <v>0</v>
      </c>
      <c r="O216" s="115"/>
    </row>
    <row r="217" spans="1:15" ht="30" x14ac:dyDescent="0.25">
      <c r="A217" s="210"/>
      <c r="B217" s="211"/>
      <c r="C217" s="210" t="s">
        <v>180</v>
      </c>
      <c r="D217" s="210" t="s">
        <v>381</v>
      </c>
      <c r="E217" s="237"/>
      <c r="F217" s="279"/>
      <c r="G217" s="279"/>
      <c r="H217" s="213">
        <v>6</v>
      </c>
      <c r="I217" s="239" t="s">
        <v>370</v>
      </c>
      <c r="J217" s="239" t="s">
        <v>371</v>
      </c>
      <c r="K217" s="299"/>
      <c r="L217" s="214">
        <f>K217/5*6</f>
        <v>0</v>
      </c>
      <c r="M217" s="215">
        <f>L217/H217</f>
        <v>0</v>
      </c>
      <c r="O217" s="115"/>
    </row>
    <row r="218" spans="1:15" x14ac:dyDescent="0.25">
      <c r="A218" s="172"/>
      <c r="B218" s="216"/>
      <c r="C218" s="173"/>
      <c r="D218" s="173"/>
      <c r="E218" s="174"/>
      <c r="F218" s="280"/>
      <c r="G218" s="280"/>
      <c r="H218" s="175"/>
      <c r="I218" s="281"/>
      <c r="J218" s="265"/>
      <c r="K218" s="297"/>
      <c r="L218" s="176"/>
      <c r="M218" s="222"/>
      <c r="O218" s="265"/>
    </row>
    <row r="219" spans="1:15" x14ac:dyDescent="0.25">
      <c r="A219" s="152"/>
      <c r="B219" s="351" t="s">
        <v>31</v>
      </c>
      <c r="C219" s="152" t="s">
        <v>382</v>
      </c>
      <c r="D219" s="152"/>
      <c r="E219" s="171"/>
      <c r="F219" s="277"/>
      <c r="G219" s="277"/>
      <c r="H219" s="156">
        <v>10</v>
      </c>
      <c r="I219" s="171"/>
      <c r="J219" s="171"/>
      <c r="K219" s="298"/>
      <c r="L219" s="157">
        <f>SUBTOTAL(9,L220,L221)</f>
        <v>0</v>
      </c>
      <c r="M219" s="278">
        <f>L219/H219</f>
        <v>0</v>
      </c>
      <c r="O219" s="157"/>
    </row>
    <row r="220" spans="1:15" ht="30" x14ac:dyDescent="0.25">
      <c r="A220" s="210"/>
      <c r="B220" s="211"/>
      <c r="C220" s="210" t="s">
        <v>179</v>
      </c>
      <c r="D220" s="210" t="s">
        <v>383</v>
      </c>
      <c r="E220" s="282"/>
      <c r="F220" s="279"/>
      <c r="G220" s="279"/>
      <c r="H220" s="213">
        <v>7</v>
      </c>
      <c r="I220" s="239" t="s">
        <v>372</v>
      </c>
      <c r="J220" s="239" t="s">
        <v>373</v>
      </c>
      <c r="K220" s="299"/>
      <c r="L220" s="214">
        <f>K220/4*7</f>
        <v>0</v>
      </c>
      <c r="M220" s="215">
        <f>L220/H220</f>
        <v>0</v>
      </c>
      <c r="O220" s="118"/>
    </row>
    <row r="221" spans="1:15" ht="75" x14ac:dyDescent="0.25">
      <c r="A221" s="210"/>
      <c r="B221" s="211"/>
      <c r="C221" s="210" t="s">
        <v>180</v>
      </c>
      <c r="D221" s="210" t="s">
        <v>384</v>
      </c>
      <c r="E221" s="282"/>
      <c r="F221" s="279"/>
      <c r="G221" s="279"/>
      <c r="H221" s="213">
        <v>3</v>
      </c>
      <c r="I221" s="239" t="s">
        <v>374</v>
      </c>
      <c r="J221" s="239" t="s">
        <v>479</v>
      </c>
      <c r="K221" s="296"/>
      <c r="L221" s="214" t="str">
        <f>IF(K221="WTP",3,IF(K221="WTP-DPP",2.5,IF(K221="WDP",2,IF(K221="TMP",1.5,IF(K221="TW",1,IF(K221="Tidak Ada Laporan",0,"Blm Diisi"))))))</f>
        <v>Blm Diisi</v>
      </c>
      <c r="M221" s="215" t="e">
        <f>L221/H221</f>
        <v>#VALUE!</v>
      </c>
      <c r="O221" s="116"/>
    </row>
    <row r="222" spans="1:15" x14ac:dyDescent="0.25">
      <c r="A222" s="172"/>
      <c r="B222" s="216"/>
      <c r="C222" s="173"/>
      <c r="D222" s="173"/>
      <c r="E222" s="174"/>
      <c r="F222" s="280"/>
      <c r="G222" s="280"/>
      <c r="H222" s="175"/>
      <c r="I222" s="281"/>
      <c r="J222" s="265"/>
      <c r="K222" s="297"/>
      <c r="L222" s="176"/>
      <c r="M222" s="222"/>
      <c r="O222" s="265"/>
    </row>
    <row r="223" spans="1:15" x14ac:dyDescent="0.25">
      <c r="A223" s="152"/>
      <c r="B223" s="351" t="s">
        <v>36</v>
      </c>
      <c r="C223" s="152" t="s">
        <v>385</v>
      </c>
      <c r="D223" s="152"/>
      <c r="E223" s="171"/>
      <c r="F223" s="277"/>
      <c r="G223" s="277"/>
      <c r="H223" s="156">
        <v>10</v>
      </c>
      <c r="I223" s="171"/>
      <c r="J223" s="171"/>
      <c r="K223" s="298"/>
      <c r="L223" s="157">
        <f>SUBTOTAL(9,L224)</f>
        <v>0</v>
      </c>
      <c r="M223" s="278">
        <f t="shared" ref="M223:M228" si="5">L223/H223</f>
        <v>0</v>
      </c>
      <c r="O223" s="157"/>
    </row>
    <row r="224" spans="1:15" ht="30" x14ac:dyDescent="0.25">
      <c r="A224" s="210"/>
      <c r="B224" s="211"/>
      <c r="C224" s="210" t="s">
        <v>179</v>
      </c>
      <c r="D224" s="210" t="s">
        <v>386</v>
      </c>
      <c r="E224" s="237"/>
      <c r="F224" s="279"/>
      <c r="G224" s="279"/>
      <c r="H224" s="213">
        <v>10</v>
      </c>
      <c r="I224" s="239" t="s">
        <v>376</v>
      </c>
      <c r="J224" s="239" t="s">
        <v>373</v>
      </c>
      <c r="K224" s="117"/>
      <c r="L224" s="214">
        <f>K224/4*10</f>
        <v>0</v>
      </c>
      <c r="M224" s="215">
        <f t="shared" si="5"/>
        <v>0</v>
      </c>
      <c r="O224" s="117"/>
    </row>
    <row r="225" spans="1:15" x14ac:dyDescent="0.25">
      <c r="A225" s="172"/>
      <c r="B225" s="216"/>
      <c r="C225" s="173"/>
      <c r="D225" s="173"/>
      <c r="E225" s="178"/>
      <c r="F225" s="283"/>
      <c r="G225" s="283"/>
      <c r="H225" s="175"/>
      <c r="I225" s="281"/>
      <c r="J225" s="227"/>
      <c r="K225" s="300"/>
      <c r="L225" s="176"/>
      <c r="M225" s="222"/>
      <c r="O225" s="227"/>
    </row>
    <row r="226" spans="1:15" x14ac:dyDescent="0.25">
      <c r="A226" s="363" t="s">
        <v>387</v>
      </c>
      <c r="B226" s="363"/>
      <c r="C226" s="363"/>
      <c r="D226" s="363"/>
      <c r="E226" s="363"/>
      <c r="F226" s="268"/>
      <c r="G226" s="268"/>
      <c r="H226" s="179">
        <v>40</v>
      </c>
      <c r="I226" s="168"/>
      <c r="J226" s="168"/>
      <c r="K226" s="301"/>
      <c r="L226" s="180">
        <f>SUM(L215,L219,L223)</f>
        <v>0</v>
      </c>
      <c r="M226" s="271">
        <f t="shared" si="5"/>
        <v>0</v>
      </c>
      <c r="O226" s="168"/>
    </row>
    <row r="227" spans="1:15" x14ac:dyDescent="0.25">
      <c r="A227" s="181"/>
      <c r="B227" s="354"/>
      <c r="C227" s="181"/>
      <c r="D227" s="181"/>
      <c r="E227" s="182"/>
      <c r="F227" s="283"/>
      <c r="G227" s="283"/>
      <c r="H227" s="183"/>
      <c r="I227" s="281"/>
      <c r="J227" s="227"/>
      <c r="K227" s="227"/>
      <c r="L227" s="176"/>
      <c r="M227" s="222"/>
      <c r="O227" s="227"/>
    </row>
    <row r="228" spans="1:15" x14ac:dyDescent="0.25">
      <c r="A228" s="361" t="s">
        <v>388</v>
      </c>
      <c r="B228" s="361"/>
      <c r="C228" s="361"/>
      <c r="D228" s="361"/>
      <c r="E228" s="361"/>
      <c r="F228" s="284"/>
      <c r="G228" s="284"/>
      <c r="H228" s="184">
        <v>100</v>
      </c>
      <c r="I228" s="285"/>
      <c r="J228" s="285"/>
      <c r="K228" s="285"/>
      <c r="L228" s="286" t="e">
        <f>L211+L226</f>
        <v>#DIV/0!</v>
      </c>
      <c r="M228" s="287" t="e">
        <f t="shared" si="5"/>
        <v>#DIV/0!</v>
      </c>
      <c r="O228" s="285"/>
    </row>
  </sheetData>
  <sheetProtection password="9967" sheet="1" objects="1" scenarios="1" formatCells="0"/>
  <autoFilter ref="A2:P211"/>
  <mergeCells count="40">
    <mergeCell ref="F1:G1"/>
    <mergeCell ref="D58:E58"/>
    <mergeCell ref="D5:E5"/>
    <mergeCell ref="D9:E9"/>
    <mergeCell ref="D15:E15"/>
    <mergeCell ref="A1:E1"/>
    <mergeCell ref="D23:E23"/>
    <mergeCell ref="D28:E28"/>
    <mergeCell ref="D31:E31"/>
    <mergeCell ref="D48:E48"/>
    <mergeCell ref="D53:E53"/>
    <mergeCell ref="D124:E124"/>
    <mergeCell ref="D62:E62"/>
    <mergeCell ref="D65:E65"/>
    <mergeCell ref="D71:E71"/>
    <mergeCell ref="D77:E77"/>
    <mergeCell ref="D84:E84"/>
    <mergeCell ref="D90:E90"/>
    <mergeCell ref="D98:E98"/>
    <mergeCell ref="D103:E103"/>
    <mergeCell ref="D107:E107"/>
    <mergeCell ref="D113:E113"/>
    <mergeCell ref="D117:E117"/>
    <mergeCell ref="D197:E197"/>
    <mergeCell ref="I130:I135"/>
    <mergeCell ref="I136:I141"/>
    <mergeCell ref="D142:E142"/>
    <mergeCell ref="D150:E150"/>
    <mergeCell ref="I154:I157"/>
    <mergeCell ref="D160:E160"/>
    <mergeCell ref="D166:E166"/>
    <mergeCell ref="D172:E172"/>
    <mergeCell ref="D178:E178"/>
    <mergeCell ref="D185:E185"/>
    <mergeCell ref="D191:E191"/>
    <mergeCell ref="D203:E203"/>
    <mergeCell ref="D207:E207"/>
    <mergeCell ref="A211:E211"/>
    <mergeCell ref="A226:E226"/>
    <mergeCell ref="A228:E228"/>
  </mergeCells>
  <dataValidations count="12">
    <dataValidation type="list" allowBlank="1" showInputMessage="1" showErrorMessage="1" sqref="K183">
      <formula1>"0,1,2,3,4,5"</formula1>
    </dataValidation>
    <dataValidation type="whole" operator="greaterThanOrEqual" allowBlank="1" showInputMessage="1" showErrorMessage="1" sqref="K155:K157">
      <formula1>0</formula1>
    </dataValidation>
    <dataValidation type="decimal" allowBlank="1" showInputMessage="1" showErrorMessage="1" sqref="K217">
      <formula1>0</formula1>
      <formula2>5</formula2>
    </dataValidation>
    <dataValidation type="decimal" allowBlank="1" showInputMessage="1" showErrorMessage="1" sqref="K63 K216">
      <formula1>0</formula1>
      <formula2>100</formula2>
    </dataValidation>
    <dataValidation type="list" allowBlank="1" showInputMessage="1" showErrorMessage="1" sqref="K94 K25 K122">
      <formula1>"A,B,C,D,E"</formula1>
    </dataValidation>
    <dataValidation type="list" allowBlank="1" showInputMessage="1" showErrorMessage="1" sqref="K59 K161 K200 K73:K76 K169 K186 K167 K85 K208 K173:K174 K99 K111 K196 K125 K104 K119 K205 K108:K109 K68:K69 K143 K159 K10 K198 K43:K44 K151 K54 K163 K78 K87:K89 K127:K129">
      <formula1>"Ya,Tidak"</formula1>
    </dataValidation>
    <dataValidation type="list" allowBlank="1" showInputMessage="1" showErrorMessage="1" sqref="K61:K62 K72 K36:K42 K204 K199 K83 K193:K194 K158 K189:K190 K95 K210 K164 K101 K170 K29:K30 K33 K175:K177 K126 K6 K202 K11:K12 K20:K22 K144 K148">
      <formula1>"A,B,C"</formula1>
    </dataValidation>
    <dataValidation type="list" allowBlank="1" showInputMessage="1" showErrorMessage="1" sqref="K96:K97 K100 K114:K116 K46 K118 K195 K49:K52 K120:K121 K55:K57 K102 K60 K209 K86 K105:K106 K145:K147 K201 K110 K165 K187:K188 K70 K168 K206 K171 K152:K153 K32 K91:K93 K7:K8 K66:K67 K13:K14 K192 K16:K19 K24 K79:K82 K26 K162 K179:K182">
      <formula1>"A,B,C,D"</formula1>
    </dataValidation>
    <dataValidation type="list" allowBlank="1" showInputMessage="1" showErrorMessage="1" sqref="L155:L157 L137:L141 L131:L135">
      <formula1>"-"</formula1>
    </dataValidation>
    <dataValidation type="decimal" allowBlank="1" showInputMessage="1" showErrorMessage="1" sqref="K220 K224">
      <formula1>0</formula1>
      <formula2>4</formula2>
    </dataValidation>
    <dataValidation type="list" allowBlank="1" showInputMessage="1" showErrorMessage="1" sqref="K221">
      <formula1>"WTP,WTP-DPP,WDP,TMP,TW,Tidak Ada Laporan"</formula1>
    </dataValidation>
    <dataValidation type="decimal" allowBlank="1" showInputMessage="1" showErrorMessage="1" sqref="K149">
      <formula1>0</formula1>
      <formula2>5</formula2>
    </dataValidation>
  </dataValidations>
  <pageMargins left="0.7" right="0.7" top="0.75" bottom="0.75" header="0.3" footer="0.3"/>
  <pageSetup paperSize="9" scale="8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11"/>
  <sheetViews>
    <sheetView zoomScaleNormal="100" zoomScalePageLayoutView="110" workbookViewId="0">
      <pane ySplit="2" topLeftCell="A205" activePane="bottomLeft" state="frozen"/>
      <selection activeCell="E6" sqref="E6:F6"/>
      <selection pane="bottomLeft" sqref="A1:O211"/>
    </sheetView>
  </sheetViews>
  <sheetFormatPr defaultColWidth="9.140625" defaultRowHeight="15" x14ac:dyDescent="0.25"/>
  <cols>
    <col min="1" max="1" width="3.42578125" style="313" customWidth="1"/>
    <col min="2" max="2" width="4.42578125" style="313" customWidth="1"/>
    <col min="3" max="3" width="3.42578125" style="314" customWidth="1"/>
    <col min="4" max="4" width="3.140625" style="315" customWidth="1"/>
    <col min="5" max="5" width="43.42578125" style="316" customWidth="1"/>
    <col min="6" max="6" width="3" style="312" hidden="1" customWidth="1"/>
    <col min="7" max="7" width="5.5703125" style="334" hidden="1" customWidth="1"/>
    <col min="8" max="8" width="6.140625" style="190" bestFit="1" customWidth="1"/>
    <col min="9" max="9" width="48.140625" style="312" customWidth="1"/>
    <col min="10" max="14" width="9.140625" style="312"/>
    <col min="15" max="15" width="47.42578125" style="347" customWidth="1"/>
    <col min="16" max="16384" width="9.140625" style="312"/>
  </cols>
  <sheetData>
    <row r="1" spans="1:15" s="123" customFormat="1" ht="44.1" customHeight="1" x14ac:dyDescent="0.25">
      <c r="A1" s="383" t="s">
        <v>394</v>
      </c>
      <c r="B1" s="383"/>
      <c r="C1" s="383"/>
      <c r="D1" s="383"/>
      <c r="E1" s="383"/>
      <c r="F1" s="306" t="s">
        <v>392</v>
      </c>
      <c r="G1" s="306"/>
      <c r="H1" s="185" t="s">
        <v>393</v>
      </c>
      <c r="I1" s="304" t="s">
        <v>213</v>
      </c>
      <c r="J1" s="192">
        <v>1</v>
      </c>
      <c r="K1" s="192">
        <v>2</v>
      </c>
      <c r="L1" s="192">
        <v>3</v>
      </c>
      <c r="M1" s="192">
        <v>4</v>
      </c>
      <c r="O1" s="335" t="s">
        <v>427</v>
      </c>
    </row>
    <row r="2" spans="1:15" s="123" customFormat="1" ht="14.1" customHeight="1" x14ac:dyDescent="0.25">
      <c r="A2" s="291"/>
      <c r="B2" s="292"/>
      <c r="C2" s="292"/>
      <c r="D2" s="292"/>
      <c r="E2" s="292"/>
      <c r="F2" s="197"/>
      <c r="G2" s="197"/>
      <c r="H2" s="198"/>
      <c r="I2" s="293"/>
      <c r="J2" s="192"/>
      <c r="K2" s="192"/>
      <c r="L2" s="192"/>
      <c r="M2" s="192"/>
      <c r="O2" s="336"/>
    </row>
    <row r="3" spans="1:15" s="140" customFormat="1" ht="15" customHeight="1" x14ac:dyDescent="0.25">
      <c r="A3" s="133" t="s">
        <v>1</v>
      </c>
      <c r="B3" s="134" t="s">
        <v>181</v>
      </c>
      <c r="C3" s="135"/>
      <c r="D3" s="135"/>
      <c r="E3" s="136"/>
      <c r="F3" s="204"/>
      <c r="G3" s="204"/>
      <c r="H3" s="137"/>
      <c r="I3" s="137"/>
      <c r="J3" s="317"/>
      <c r="K3" s="317"/>
      <c r="L3" s="317"/>
      <c r="M3" s="317"/>
      <c r="O3" s="337"/>
    </row>
    <row r="4" spans="1:15" s="147" customFormat="1" ht="15" customHeight="1" x14ac:dyDescent="0.25">
      <c r="A4" s="141"/>
      <c r="B4" s="141" t="s">
        <v>2</v>
      </c>
      <c r="C4" s="142" t="s">
        <v>3</v>
      </c>
      <c r="D4" s="143"/>
      <c r="E4" s="144"/>
      <c r="F4" s="208"/>
      <c r="G4" s="208"/>
      <c r="H4" s="145">
        <v>5</v>
      </c>
      <c r="I4" s="318"/>
      <c r="J4" s="157" t="e">
        <f>'LKE Unit 1'!L4</f>
        <v>#DIV/0!</v>
      </c>
      <c r="K4" s="157" t="e">
        <f>'LKE Unit 2'!L4</f>
        <v>#DIV/0!</v>
      </c>
      <c r="L4" s="157" t="e">
        <f>'LKE Unit 3'!L4</f>
        <v>#DIV/0!</v>
      </c>
      <c r="M4" s="157" t="e">
        <f>'LKE Unit 4'!L4</f>
        <v>#DIV/0!</v>
      </c>
      <c r="O4" s="338"/>
    </row>
    <row r="5" spans="1:15" s="147" customFormat="1" ht="15" customHeight="1" x14ac:dyDescent="0.25">
      <c r="A5" s="210"/>
      <c r="B5" s="210"/>
      <c r="C5" s="211">
        <v>1</v>
      </c>
      <c r="D5" s="375" t="s">
        <v>4</v>
      </c>
      <c r="E5" s="375"/>
      <c r="F5" s="212"/>
      <c r="G5" s="212"/>
      <c r="H5" s="213">
        <v>1</v>
      </c>
      <c r="I5" s="319"/>
      <c r="J5" s="214" t="e">
        <f>'LKE Unit 1'!L5</f>
        <v>#DIV/0!</v>
      </c>
      <c r="K5" s="214" t="e">
        <f>'LKE Unit 2'!L5</f>
        <v>#DIV/0!</v>
      </c>
      <c r="L5" s="214" t="e">
        <f>'LKE Unit 3'!L5</f>
        <v>#DIV/0!</v>
      </c>
      <c r="M5" s="214" t="e">
        <f>'LKE Unit 4'!L5</f>
        <v>#DIV/0!</v>
      </c>
      <c r="O5" s="339"/>
    </row>
    <row r="6" spans="1:15" s="147" customFormat="1" ht="75" x14ac:dyDescent="0.25">
      <c r="A6" s="172"/>
      <c r="B6" s="172"/>
      <c r="C6" s="216"/>
      <c r="D6" s="217" t="s">
        <v>5</v>
      </c>
      <c r="E6" s="218" t="s">
        <v>6</v>
      </c>
      <c r="F6" s="219" t="s">
        <v>395</v>
      </c>
      <c r="G6" s="220"/>
      <c r="H6" s="175"/>
      <c r="I6" s="320" t="s">
        <v>215</v>
      </c>
      <c r="J6" s="176" t="str">
        <f>'LKE Unit 1'!L6</f>
        <v>Blm Diisi</v>
      </c>
      <c r="K6" s="176" t="str">
        <f>'LKE Unit 2'!L6</f>
        <v>Blm Diisi</v>
      </c>
      <c r="L6" s="176" t="str">
        <f>'LKE Unit 3'!L6</f>
        <v>Blm Diisi</v>
      </c>
      <c r="M6" s="176" t="str">
        <f>'LKE Unit 4'!L6</f>
        <v>Blm Diisi</v>
      </c>
      <c r="O6" s="113"/>
    </row>
    <row r="7" spans="1:15" s="147" customFormat="1" ht="120" customHeight="1" x14ac:dyDescent="0.25">
      <c r="A7" s="172"/>
      <c r="B7" s="172"/>
      <c r="C7" s="216"/>
      <c r="D7" s="217" t="s">
        <v>7</v>
      </c>
      <c r="E7" s="218" t="s">
        <v>8</v>
      </c>
      <c r="F7" s="219" t="s">
        <v>395</v>
      </c>
      <c r="G7" s="220"/>
      <c r="H7" s="175"/>
      <c r="I7" s="321" t="s">
        <v>217</v>
      </c>
      <c r="J7" s="176" t="str">
        <f>'LKE Unit 1'!L7</f>
        <v>Blm Diisi</v>
      </c>
      <c r="K7" s="176" t="str">
        <f>'LKE Unit 2'!L7</f>
        <v>Blm Diisi</v>
      </c>
      <c r="L7" s="176" t="str">
        <f>'LKE Unit 3'!L7</f>
        <v>Blm Diisi</v>
      </c>
      <c r="M7" s="176" t="str">
        <f>'LKE Unit 4'!L7</f>
        <v>Blm Diisi</v>
      </c>
      <c r="O7" s="113"/>
    </row>
    <row r="8" spans="1:15" s="147" customFormat="1" ht="105" customHeight="1" x14ac:dyDescent="0.25">
      <c r="A8" s="172"/>
      <c r="B8" s="172"/>
      <c r="C8" s="216"/>
      <c r="D8" s="217" t="s">
        <v>9</v>
      </c>
      <c r="E8" s="218" t="s">
        <v>10</v>
      </c>
      <c r="F8" s="219" t="s">
        <v>395</v>
      </c>
      <c r="G8" s="220"/>
      <c r="H8" s="175"/>
      <c r="I8" s="320" t="s">
        <v>220</v>
      </c>
      <c r="J8" s="176" t="str">
        <f>'LKE Unit 1'!L8</f>
        <v>Blm Diisi</v>
      </c>
      <c r="K8" s="176" t="str">
        <f>'LKE Unit 2'!L8</f>
        <v>Blm Diisi</v>
      </c>
      <c r="L8" s="176" t="str">
        <f>'LKE Unit 3'!L8</f>
        <v>Blm Diisi</v>
      </c>
      <c r="M8" s="176" t="str">
        <f>'LKE Unit 4'!L8</f>
        <v>Blm Diisi</v>
      </c>
      <c r="O8" s="113"/>
    </row>
    <row r="9" spans="1:15" s="147" customFormat="1" ht="29.1" customHeight="1" x14ac:dyDescent="0.25">
      <c r="A9" s="210"/>
      <c r="B9" s="210"/>
      <c r="C9" s="211">
        <v>2</v>
      </c>
      <c r="D9" s="375" t="s">
        <v>11</v>
      </c>
      <c r="E9" s="375"/>
      <c r="F9" s="212"/>
      <c r="G9" s="224"/>
      <c r="H9" s="213">
        <v>1</v>
      </c>
      <c r="I9" s="319"/>
      <c r="J9" s="214" t="e">
        <f>'LKE Unit 1'!L9</f>
        <v>#DIV/0!</v>
      </c>
      <c r="K9" s="214" t="e">
        <f>'LKE Unit 2'!L9</f>
        <v>#DIV/0!</v>
      </c>
      <c r="L9" s="214" t="e">
        <f>'LKE Unit 3'!L9</f>
        <v>#DIV/0!</v>
      </c>
      <c r="M9" s="214" t="e">
        <f>'LKE Unit 4'!L9</f>
        <v>#DIV/0!</v>
      </c>
      <c r="O9" s="340"/>
    </row>
    <row r="10" spans="1:15" s="147" customFormat="1" ht="30" customHeight="1" x14ac:dyDescent="0.25">
      <c r="A10" s="172"/>
      <c r="B10" s="172"/>
      <c r="C10" s="216"/>
      <c r="D10" s="217" t="s">
        <v>5</v>
      </c>
      <c r="E10" s="218" t="s">
        <v>12</v>
      </c>
      <c r="F10" s="219" t="s">
        <v>395</v>
      </c>
      <c r="G10" s="220"/>
      <c r="H10" s="175"/>
      <c r="I10" s="320" t="s">
        <v>221</v>
      </c>
      <c r="J10" s="176" t="str">
        <f>'LKE Unit 1'!L10</f>
        <v>Blm Diisi</v>
      </c>
      <c r="K10" s="176" t="str">
        <f>'LKE Unit 2'!L10</f>
        <v>Blm Diisi</v>
      </c>
      <c r="L10" s="176" t="str">
        <f>'LKE Unit 3'!L10</f>
        <v>Blm Diisi</v>
      </c>
      <c r="M10" s="176" t="str">
        <f>'LKE Unit 4'!L10</f>
        <v>Blm Diisi</v>
      </c>
      <c r="O10" s="113"/>
    </row>
    <row r="11" spans="1:15" s="147" customFormat="1" ht="45" x14ac:dyDescent="0.25">
      <c r="A11" s="172"/>
      <c r="B11" s="172"/>
      <c r="C11" s="216"/>
      <c r="D11" s="217" t="s">
        <v>7</v>
      </c>
      <c r="E11" s="218" t="s">
        <v>13</v>
      </c>
      <c r="F11" s="219" t="s">
        <v>395</v>
      </c>
      <c r="G11" s="220"/>
      <c r="H11" s="175"/>
      <c r="I11" s="320" t="s">
        <v>222</v>
      </c>
      <c r="J11" s="176" t="str">
        <f>'LKE Unit 1'!L11</f>
        <v>Blm Diisi</v>
      </c>
      <c r="K11" s="176" t="str">
        <f>'LKE Unit 2'!L11</f>
        <v>Blm Diisi</v>
      </c>
      <c r="L11" s="176" t="str">
        <f>'LKE Unit 3'!L11</f>
        <v>Blm Diisi</v>
      </c>
      <c r="M11" s="176" t="str">
        <f>'LKE Unit 4'!L11</f>
        <v>Blm Diisi</v>
      </c>
      <c r="O11" s="113"/>
    </row>
    <row r="12" spans="1:15" s="147" customFormat="1" ht="90" x14ac:dyDescent="0.25">
      <c r="A12" s="172"/>
      <c r="B12" s="172"/>
      <c r="C12" s="216"/>
      <c r="D12" s="217" t="s">
        <v>9</v>
      </c>
      <c r="E12" s="218" t="s">
        <v>14</v>
      </c>
      <c r="F12" s="219" t="s">
        <v>395</v>
      </c>
      <c r="G12" s="220"/>
      <c r="H12" s="175"/>
      <c r="I12" s="322" t="s">
        <v>223</v>
      </c>
      <c r="J12" s="176" t="str">
        <f>'LKE Unit 1'!L12</f>
        <v>Blm Diisi</v>
      </c>
      <c r="K12" s="176" t="str">
        <f>'LKE Unit 2'!L12</f>
        <v>Blm Diisi</v>
      </c>
      <c r="L12" s="176" t="str">
        <f>'LKE Unit 3'!L12</f>
        <v>Blm Diisi</v>
      </c>
      <c r="M12" s="176" t="str">
        <f>'LKE Unit 4'!L12</f>
        <v>Blm Diisi</v>
      </c>
      <c r="O12" s="113"/>
    </row>
    <row r="13" spans="1:15" s="147" customFormat="1" ht="120" customHeight="1" x14ac:dyDescent="0.25">
      <c r="A13" s="172"/>
      <c r="B13" s="172"/>
      <c r="C13" s="216"/>
      <c r="D13" s="217" t="s">
        <v>15</v>
      </c>
      <c r="E13" s="218" t="s">
        <v>16</v>
      </c>
      <c r="F13" s="219" t="s">
        <v>395</v>
      </c>
      <c r="G13" s="220"/>
      <c r="H13" s="175"/>
      <c r="I13" s="320" t="s">
        <v>224</v>
      </c>
      <c r="J13" s="176" t="str">
        <f>'LKE Unit 1'!L13</f>
        <v>Blm Diisi</v>
      </c>
      <c r="K13" s="176" t="str">
        <f>'LKE Unit 2'!L13</f>
        <v>Blm Diisi</v>
      </c>
      <c r="L13" s="176" t="str">
        <f>'LKE Unit 3'!L13</f>
        <v>Blm Diisi</v>
      </c>
      <c r="M13" s="176" t="str">
        <f>'LKE Unit 4'!L13</f>
        <v>Blm Diisi</v>
      </c>
      <c r="O13" s="113"/>
    </row>
    <row r="14" spans="1:15" s="147" customFormat="1" ht="120" customHeight="1" x14ac:dyDescent="0.25">
      <c r="A14" s="172"/>
      <c r="B14" s="172"/>
      <c r="C14" s="216"/>
      <c r="D14" s="217" t="s">
        <v>17</v>
      </c>
      <c r="E14" s="218" t="s">
        <v>200</v>
      </c>
      <c r="F14" s="219" t="s">
        <v>395</v>
      </c>
      <c r="G14" s="220"/>
      <c r="H14" s="175"/>
      <c r="I14" s="320" t="s">
        <v>225</v>
      </c>
      <c r="J14" s="176" t="str">
        <f>'LKE Unit 1'!L14</f>
        <v>Blm Diisi</v>
      </c>
      <c r="K14" s="176" t="str">
        <f>'LKE Unit 2'!L14</f>
        <v>Blm Diisi</v>
      </c>
      <c r="L14" s="176" t="str">
        <f>'LKE Unit 3'!L14</f>
        <v>Blm Diisi</v>
      </c>
      <c r="M14" s="176" t="str">
        <f>'LKE Unit 4'!L14</f>
        <v>Blm Diisi</v>
      </c>
      <c r="O14" s="113"/>
    </row>
    <row r="15" spans="1:15" s="147" customFormat="1" ht="15" customHeight="1" x14ac:dyDescent="0.25">
      <c r="A15" s="210"/>
      <c r="B15" s="210"/>
      <c r="C15" s="211">
        <v>3</v>
      </c>
      <c r="D15" s="375" t="s">
        <v>18</v>
      </c>
      <c r="E15" s="375"/>
      <c r="F15" s="212"/>
      <c r="G15" s="212"/>
      <c r="H15" s="213">
        <v>2</v>
      </c>
      <c r="I15" s="319"/>
      <c r="J15" s="214" t="e">
        <f>'LKE Unit 1'!L15</f>
        <v>#DIV/0!</v>
      </c>
      <c r="K15" s="214" t="e">
        <f>'LKE Unit 2'!L15</f>
        <v>#DIV/0!</v>
      </c>
      <c r="L15" s="214" t="e">
        <f>'LKE Unit 3'!L15</f>
        <v>#DIV/0!</v>
      </c>
      <c r="M15" s="214" t="e">
        <f>'LKE Unit 4'!L15</f>
        <v>#DIV/0!</v>
      </c>
      <c r="O15" s="340"/>
    </row>
    <row r="16" spans="1:15" s="147" customFormat="1" ht="120" customHeight="1" x14ac:dyDescent="0.25">
      <c r="A16" s="172"/>
      <c r="B16" s="172"/>
      <c r="C16" s="216"/>
      <c r="D16" s="217" t="s">
        <v>5</v>
      </c>
      <c r="E16" s="218" t="s">
        <v>19</v>
      </c>
      <c r="F16" s="219" t="s">
        <v>395</v>
      </c>
      <c r="G16" s="220"/>
      <c r="H16" s="175"/>
      <c r="I16" s="320" t="s">
        <v>226</v>
      </c>
      <c r="J16" s="176" t="str">
        <f>'LKE Unit 1'!L16</f>
        <v>Blm Diisi</v>
      </c>
      <c r="K16" s="176" t="str">
        <f>'LKE Unit 2'!L16</f>
        <v>Blm Diisi</v>
      </c>
      <c r="L16" s="176" t="str">
        <f>'LKE Unit 3'!L16</f>
        <v>Blm Diisi</v>
      </c>
      <c r="M16" s="176" t="str">
        <f>'LKE Unit 4'!L16</f>
        <v>Blm Diisi</v>
      </c>
      <c r="O16" s="113"/>
    </row>
    <row r="17" spans="1:15" s="147" customFormat="1" ht="120" customHeight="1" x14ac:dyDescent="0.25">
      <c r="A17" s="172"/>
      <c r="B17" s="172"/>
      <c r="C17" s="216"/>
      <c r="D17" s="217" t="s">
        <v>7</v>
      </c>
      <c r="E17" s="218" t="s">
        <v>20</v>
      </c>
      <c r="F17" s="219" t="s">
        <v>395</v>
      </c>
      <c r="G17" s="220"/>
      <c r="H17" s="175"/>
      <c r="I17" s="320" t="s">
        <v>365</v>
      </c>
      <c r="J17" s="176" t="str">
        <f>'LKE Unit 1'!L17</f>
        <v>Blm Diisi</v>
      </c>
      <c r="K17" s="176" t="str">
        <f>'LKE Unit 2'!L17</f>
        <v>Blm Diisi</v>
      </c>
      <c r="L17" s="176" t="str">
        <f>'LKE Unit 3'!L17</f>
        <v>Blm Diisi</v>
      </c>
      <c r="M17" s="176" t="str">
        <f>'LKE Unit 4'!L17</f>
        <v>Blm Diisi</v>
      </c>
      <c r="O17" s="113"/>
    </row>
    <row r="18" spans="1:15" s="147" customFormat="1" ht="90" customHeight="1" x14ac:dyDescent="0.25">
      <c r="A18" s="172"/>
      <c r="B18" s="172"/>
      <c r="C18" s="216"/>
      <c r="D18" s="217" t="s">
        <v>9</v>
      </c>
      <c r="E18" s="218" t="s">
        <v>21</v>
      </c>
      <c r="F18" s="227"/>
      <c r="G18" s="219" t="s">
        <v>396</v>
      </c>
      <c r="H18" s="175"/>
      <c r="I18" s="320" t="s">
        <v>227</v>
      </c>
      <c r="J18" s="119"/>
      <c r="K18" s="119"/>
      <c r="L18" s="119"/>
      <c r="M18" s="119"/>
      <c r="O18" s="113"/>
    </row>
    <row r="19" spans="1:15" s="147" customFormat="1" ht="165" customHeight="1" x14ac:dyDescent="0.25">
      <c r="A19" s="172"/>
      <c r="B19" s="172"/>
      <c r="C19" s="216"/>
      <c r="D19" s="217" t="s">
        <v>15</v>
      </c>
      <c r="E19" s="218" t="s">
        <v>22</v>
      </c>
      <c r="F19" s="227"/>
      <c r="G19" s="219" t="s">
        <v>396</v>
      </c>
      <c r="H19" s="175"/>
      <c r="I19" s="320" t="s">
        <v>228</v>
      </c>
      <c r="J19" s="119"/>
      <c r="K19" s="119"/>
      <c r="L19" s="119"/>
      <c r="M19" s="119"/>
      <c r="O19" s="113"/>
    </row>
    <row r="20" spans="1:15" s="147" customFormat="1" ht="135" x14ac:dyDescent="0.25">
      <c r="A20" s="172"/>
      <c r="B20" s="172"/>
      <c r="C20" s="216"/>
      <c r="D20" s="217" t="s">
        <v>17</v>
      </c>
      <c r="E20" s="218" t="s">
        <v>25</v>
      </c>
      <c r="F20" s="227"/>
      <c r="G20" s="219" t="s">
        <v>396</v>
      </c>
      <c r="H20" s="175"/>
      <c r="I20" s="323" t="s">
        <v>229</v>
      </c>
      <c r="J20" s="119"/>
      <c r="K20" s="119"/>
      <c r="L20" s="119"/>
      <c r="M20" s="119"/>
      <c r="O20" s="113"/>
    </row>
    <row r="21" spans="1:15" s="147" customFormat="1" ht="90" x14ac:dyDescent="0.25">
      <c r="A21" s="172"/>
      <c r="B21" s="172"/>
      <c r="C21" s="216"/>
      <c r="D21" s="217" t="s">
        <v>24</v>
      </c>
      <c r="E21" s="218" t="s">
        <v>23</v>
      </c>
      <c r="F21" s="227"/>
      <c r="G21" s="219" t="s">
        <v>396</v>
      </c>
      <c r="H21" s="175"/>
      <c r="I21" s="320" t="s">
        <v>230</v>
      </c>
      <c r="J21" s="119"/>
      <c r="K21" s="119"/>
      <c r="L21" s="119"/>
      <c r="M21" s="119"/>
      <c r="O21" s="113"/>
    </row>
    <row r="22" spans="1:15" s="147" customFormat="1" ht="75" x14ac:dyDescent="0.25">
      <c r="A22" s="172"/>
      <c r="B22" s="172"/>
      <c r="C22" s="216"/>
      <c r="D22" s="217" t="s">
        <v>26</v>
      </c>
      <c r="E22" s="218" t="s">
        <v>27</v>
      </c>
      <c r="F22" s="219" t="s">
        <v>395</v>
      </c>
      <c r="G22" s="220"/>
      <c r="H22" s="175"/>
      <c r="I22" s="320" t="s">
        <v>231</v>
      </c>
      <c r="J22" s="176" t="str">
        <f>'LKE Unit 1'!L22</f>
        <v>Blm Diisi</v>
      </c>
      <c r="K22" s="176" t="str">
        <f>'LKE Unit 2'!L22</f>
        <v>Blm Diisi</v>
      </c>
      <c r="L22" s="176" t="str">
        <f>'LKE Unit 3'!L22</f>
        <v>Blm Diisi</v>
      </c>
      <c r="M22" s="176" t="str">
        <f>'LKE Unit 4'!L22</f>
        <v>Blm Diisi</v>
      </c>
      <c r="O22" s="113"/>
    </row>
    <row r="23" spans="1:15" s="147" customFormat="1" ht="15" customHeight="1" x14ac:dyDescent="0.25">
      <c r="A23" s="210"/>
      <c r="B23" s="210"/>
      <c r="C23" s="211">
        <v>4</v>
      </c>
      <c r="D23" s="375" t="s">
        <v>28</v>
      </c>
      <c r="E23" s="375"/>
      <c r="F23" s="212"/>
      <c r="G23" s="212"/>
      <c r="H23" s="213">
        <v>1</v>
      </c>
      <c r="I23" s="319"/>
      <c r="J23" s="214" t="e">
        <f>'LKE Unit 1'!L23</f>
        <v>#DIV/0!</v>
      </c>
      <c r="K23" s="214" t="e">
        <f>'LKE Unit 2'!L23</f>
        <v>#DIV/0!</v>
      </c>
      <c r="L23" s="214" t="e">
        <f>'LKE Unit 3'!L23</f>
        <v>#DIV/0!</v>
      </c>
      <c r="M23" s="214" t="e">
        <f>'LKE Unit 4'!L23</f>
        <v>#DIV/0!</v>
      </c>
      <c r="O23" s="340"/>
    </row>
    <row r="24" spans="1:15" s="147" customFormat="1" ht="120" customHeight="1" x14ac:dyDescent="0.25">
      <c r="A24" s="172"/>
      <c r="B24" s="172"/>
      <c r="C24" s="216"/>
      <c r="D24" s="217" t="s">
        <v>5</v>
      </c>
      <c r="E24" s="218" t="s">
        <v>29</v>
      </c>
      <c r="F24" s="219" t="s">
        <v>395</v>
      </c>
      <c r="G24" s="220"/>
      <c r="H24" s="175"/>
      <c r="I24" s="320" t="s">
        <v>232</v>
      </c>
      <c r="J24" s="176" t="str">
        <f>'LKE Unit 1'!L24</f>
        <v>Blm Diisi</v>
      </c>
      <c r="K24" s="176" t="str">
        <f>'LKE Unit 2'!L24</f>
        <v>Blm Diisi</v>
      </c>
      <c r="L24" s="176" t="str">
        <f>'LKE Unit 3'!L24</f>
        <v>Blm Diisi</v>
      </c>
      <c r="M24" s="176" t="str">
        <f>'LKE Unit 4'!L24</f>
        <v>Blm Diisi</v>
      </c>
      <c r="O24" s="113"/>
    </row>
    <row r="25" spans="1:15" s="147" customFormat="1" ht="165" customHeight="1" x14ac:dyDescent="0.25">
      <c r="A25" s="172"/>
      <c r="B25" s="172"/>
      <c r="C25" s="216"/>
      <c r="D25" s="217" t="s">
        <v>7</v>
      </c>
      <c r="E25" s="218" t="s">
        <v>209</v>
      </c>
      <c r="F25" s="219" t="s">
        <v>395</v>
      </c>
      <c r="G25" s="220"/>
      <c r="H25" s="175"/>
      <c r="I25" s="320" t="s">
        <v>233</v>
      </c>
      <c r="J25" s="176" t="str">
        <f>'LKE Unit 1'!L25</f>
        <v>Blm Diisi</v>
      </c>
      <c r="K25" s="176" t="str">
        <f>'LKE Unit 2'!L25</f>
        <v>Blm Diisi</v>
      </c>
      <c r="L25" s="176" t="str">
        <f>'LKE Unit 3'!L25</f>
        <v>Blm Diisi</v>
      </c>
      <c r="M25" s="176" t="str">
        <f>'LKE Unit 4'!L25</f>
        <v>Blm Diisi</v>
      </c>
      <c r="O25" s="114"/>
    </row>
    <row r="26" spans="1:15" s="147" customFormat="1" ht="120" customHeight="1" x14ac:dyDescent="0.25">
      <c r="A26" s="172"/>
      <c r="B26" s="172"/>
      <c r="C26" s="216"/>
      <c r="D26" s="217" t="s">
        <v>9</v>
      </c>
      <c r="E26" s="218" t="s">
        <v>30</v>
      </c>
      <c r="F26" s="219" t="s">
        <v>395</v>
      </c>
      <c r="G26" s="220"/>
      <c r="H26" s="175"/>
      <c r="I26" s="320" t="s">
        <v>235</v>
      </c>
      <c r="J26" s="176" t="str">
        <f>'LKE Unit 1'!L26</f>
        <v>Blm Diisi</v>
      </c>
      <c r="K26" s="176" t="str">
        <f>'LKE Unit 2'!L26</f>
        <v>Blm Diisi</v>
      </c>
      <c r="L26" s="176" t="str">
        <f>'LKE Unit 3'!L26</f>
        <v>Blm Diisi</v>
      </c>
      <c r="M26" s="176" t="str">
        <f>'LKE Unit 4'!L26</f>
        <v>Blm Diisi</v>
      </c>
      <c r="O26" s="113"/>
    </row>
    <row r="27" spans="1:15" s="147" customFormat="1" ht="15" customHeight="1" x14ac:dyDescent="0.25">
      <c r="A27" s="152"/>
      <c r="B27" s="152" t="s">
        <v>31</v>
      </c>
      <c r="C27" s="153" t="s">
        <v>32</v>
      </c>
      <c r="D27" s="154"/>
      <c r="E27" s="155"/>
      <c r="F27" s="229"/>
      <c r="G27" s="229"/>
      <c r="H27" s="156">
        <v>5</v>
      </c>
      <c r="I27" s="324"/>
      <c r="J27" s="157" t="e">
        <f>'LKE Unit 1'!L27</f>
        <v>#DIV/0!</v>
      </c>
      <c r="K27" s="157" t="e">
        <f>'LKE Unit 2'!L27</f>
        <v>#DIV/0!</v>
      </c>
      <c r="L27" s="157" t="e">
        <f>'LKE Unit 3'!L27</f>
        <v>#DIV/0!</v>
      </c>
      <c r="M27" s="157" t="e">
        <f>'LKE Unit 4'!L27</f>
        <v>#DIV/0!</v>
      </c>
      <c r="O27" s="341"/>
    </row>
    <row r="28" spans="1:15" s="147" customFormat="1" ht="15" customHeight="1" x14ac:dyDescent="0.25">
      <c r="A28" s="210"/>
      <c r="B28" s="210"/>
      <c r="C28" s="211">
        <v>1</v>
      </c>
      <c r="D28" s="375" t="s">
        <v>33</v>
      </c>
      <c r="E28" s="375"/>
      <c r="F28" s="212"/>
      <c r="G28" s="212"/>
      <c r="H28" s="213">
        <v>2.5</v>
      </c>
      <c r="I28" s="319"/>
      <c r="J28" s="214" t="e">
        <f>'LKE Unit 1'!L28</f>
        <v>#DIV/0!</v>
      </c>
      <c r="K28" s="214" t="e">
        <f>'LKE Unit 2'!L28</f>
        <v>#DIV/0!</v>
      </c>
      <c r="L28" s="214" t="e">
        <f>'LKE Unit 3'!L28</f>
        <v>#DIV/0!</v>
      </c>
      <c r="M28" s="214" t="e">
        <f>'LKE Unit 4'!L28</f>
        <v>#DIV/0!</v>
      </c>
      <c r="O28" s="340"/>
    </row>
    <row r="29" spans="1:15" s="147" customFormat="1" ht="165" x14ac:dyDescent="0.25">
      <c r="A29" s="172"/>
      <c r="B29" s="172"/>
      <c r="C29" s="216"/>
      <c r="D29" s="217" t="s">
        <v>5</v>
      </c>
      <c r="E29" s="232" t="s">
        <v>201</v>
      </c>
      <c r="F29" s="219" t="s">
        <v>395</v>
      </c>
      <c r="G29" s="220"/>
      <c r="H29" s="175"/>
      <c r="I29" s="325" t="s">
        <v>366</v>
      </c>
      <c r="J29" s="176" t="str">
        <f>'LKE Unit 1'!L29</f>
        <v>Blm Diisi</v>
      </c>
      <c r="K29" s="176" t="str">
        <f>'LKE Unit 2'!L29</f>
        <v>Blm Diisi</v>
      </c>
      <c r="L29" s="176" t="str">
        <f>'LKE Unit 3'!L29</f>
        <v>Blm Diisi</v>
      </c>
      <c r="M29" s="176" t="str">
        <f>'LKE Unit 4'!L29</f>
        <v>Blm Diisi</v>
      </c>
      <c r="O29" s="113"/>
    </row>
    <row r="30" spans="1:15" s="147" customFormat="1" ht="150" x14ac:dyDescent="0.25">
      <c r="A30" s="172"/>
      <c r="B30" s="172"/>
      <c r="C30" s="216"/>
      <c r="D30" s="217" t="s">
        <v>7</v>
      </c>
      <c r="E30" s="218" t="s">
        <v>34</v>
      </c>
      <c r="F30" s="219" t="s">
        <v>395</v>
      </c>
      <c r="G30" s="220"/>
      <c r="H30" s="175"/>
      <c r="I30" s="320" t="s">
        <v>236</v>
      </c>
      <c r="J30" s="176" t="str">
        <f>'LKE Unit 1'!L30</f>
        <v>Blm Diisi</v>
      </c>
      <c r="K30" s="176" t="str">
        <f>'LKE Unit 2'!L30</f>
        <v>Blm Diisi</v>
      </c>
      <c r="L30" s="176" t="str">
        <f>'LKE Unit 3'!L30</f>
        <v>Blm Diisi</v>
      </c>
      <c r="M30" s="176" t="str">
        <f>'LKE Unit 4'!L30</f>
        <v>Blm Diisi</v>
      </c>
      <c r="O30" s="113"/>
    </row>
    <row r="31" spans="1:15" s="147" customFormat="1" ht="15" customHeight="1" x14ac:dyDescent="0.25">
      <c r="A31" s="210"/>
      <c r="B31" s="210"/>
      <c r="C31" s="211">
        <v>2</v>
      </c>
      <c r="D31" s="375" t="s">
        <v>35</v>
      </c>
      <c r="E31" s="375"/>
      <c r="F31" s="212"/>
      <c r="G31" s="212"/>
      <c r="H31" s="213">
        <v>2.5</v>
      </c>
      <c r="I31" s="319"/>
      <c r="J31" s="214"/>
      <c r="K31" s="214"/>
      <c r="L31" s="214"/>
      <c r="M31" s="214"/>
      <c r="O31" s="340"/>
    </row>
    <row r="32" spans="1:15" s="147" customFormat="1" ht="75" customHeight="1" x14ac:dyDescent="0.25">
      <c r="A32" s="172"/>
      <c r="B32" s="172"/>
      <c r="C32" s="216"/>
      <c r="D32" s="217" t="s">
        <v>5</v>
      </c>
      <c r="E32" s="232" t="s">
        <v>202</v>
      </c>
      <c r="F32" s="227"/>
      <c r="G32" s="219" t="s">
        <v>396</v>
      </c>
      <c r="H32" s="175"/>
      <c r="I32" s="325" t="s">
        <v>237</v>
      </c>
      <c r="J32" s="119"/>
      <c r="K32" s="119"/>
      <c r="L32" s="119"/>
      <c r="M32" s="119"/>
      <c r="O32" s="113"/>
    </row>
    <row r="33" spans="1:15" s="147" customFormat="1" ht="135" x14ac:dyDescent="0.25">
      <c r="A33" s="172"/>
      <c r="B33" s="172"/>
      <c r="C33" s="216"/>
      <c r="D33" s="217" t="s">
        <v>7</v>
      </c>
      <c r="E33" s="218" t="s">
        <v>203</v>
      </c>
      <c r="F33" s="227"/>
      <c r="G33" s="219" t="s">
        <v>396</v>
      </c>
      <c r="H33" s="175"/>
      <c r="I33" s="326" t="s">
        <v>238</v>
      </c>
      <c r="J33" s="119"/>
      <c r="K33" s="119"/>
      <c r="L33" s="119"/>
      <c r="M33" s="119"/>
      <c r="O33" s="113"/>
    </row>
    <row r="34" spans="1:15" s="147" customFormat="1" ht="15" customHeight="1" x14ac:dyDescent="0.25">
      <c r="A34" s="152"/>
      <c r="B34" s="152" t="s">
        <v>36</v>
      </c>
      <c r="C34" s="153" t="s">
        <v>182</v>
      </c>
      <c r="D34" s="154"/>
      <c r="E34" s="155"/>
      <c r="F34" s="229"/>
      <c r="G34" s="229"/>
      <c r="H34" s="156">
        <v>6</v>
      </c>
      <c r="I34" s="324"/>
      <c r="J34" s="157" t="e">
        <f>'LKE Unit 1'!L34</f>
        <v>#DIV/0!</v>
      </c>
      <c r="K34" s="157" t="e">
        <f>'LKE Unit 2'!L34</f>
        <v>#DIV/0!</v>
      </c>
      <c r="L34" s="157" t="e">
        <f>'LKE Unit 3'!L34</f>
        <v>#DIV/0!</v>
      </c>
      <c r="M34" s="157" t="e">
        <f>'LKE Unit 4'!L34</f>
        <v>#DIV/0!</v>
      </c>
      <c r="O34" s="341"/>
    </row>
    <row r="35" spans="1:15" s="147" customFormat="1" ht="15" customHeight="1" x14ac:dyDescent="0.25">
      <c r="A35" s="210"/>
      <c r="B35" s="210"/>
      <c r="C35" s="233" t="s">
        <v>179</v>
      </c>
      <c r="D35" s="233" t="s">
        <v>198</v>
      </c>
      <c r="E35" s="307"/>
      <c r="F35" s="212"/>
      <c r="G35" s="212"/>
      <c r="H35" s="213">
        <v>3</v>
      </c>
      <c r="I35" s="327"/>
      <c r="J35" s="214" t="e">
        <f>'LKE Unit 1'!L35</f>
        <v>#DIV/0!</v>
      </c>
      <c r="K35" s="214" t="e">
        <f>'LKE Unit 2'!L35</f>
        <v>#DIV/0!</v>
      </c>
      <c r="L35" s="214" t="e">
        <f>'LKE Unit 3'!L35</f>
        <v>#DIV/0!</v>
      </c>
      <c r="M35" s="214" t="e">
        <f>'LKE Unit 4'!L35</f>
        <v>#DIV/0!</v>
      </c>
      <c r="O35" s="340"/>
    </row>
    <row r="36" spans="1:15" s="147" customFormat="1" ht="135" x14ac:dyDescent="0.25">
      <c r="A36" s="172"/>
      <c r="B36" s="172"/>
      <c r="C36" s="236"/>
      <c r="D36" s="217" t="s">
        <v>5</v>
      </c>
      <c r="E36" s="218" t="s">
        <v>37</v>
      </c>
      <c r="F36" s="219" t="s">
        <v>395</v>
      </c>
      <c r="G36" s="220"/>
      <c r="H36" s="175"/>
      <c r="I36" s="320" t="s">
        <v>239</v>
      </c>
      <c r="J36" s="176" t="str">
        <f>'LKE Unit 1'!L36</f>
        <v>Blm Diisi</v>
      </c>
      <c r="K36" s="176" t="str">
        <f>'LKE Unit 2'!L36</f>
        <v>Blm Diisi</v>
      </c>
      <c r="L36" s="176" t="str">
        <f>'LKE Unit 3'!L36</f>
        <v>Blm Diisi</v>
      </c>
      <c r="M36" s="176" t="str">
        <f>'LKE Unit 4'!L36</f>
        <v>Blm Diisi</v>
      </c>
      <c r="O36" s="113"/>
    </row>
    <row r="37" spans="1:15" s="147" customFormat="1" ht="90" x14ac:dyDescent="0.25">
      <c r="A37" s="172"/>
      <c r="B37" s="172"/>
      <c r="C37" s="236"/>
      <c r="D37" s="217" t="s">
        <v>7</v>
      </c>
      <c r="E37" s="218" t="s">
        <v>38</v>
      </c>
      <c r="F37" s="219" t="s">
        <v>395</v>
      </c>
      <c r="G37" s="220"/>
      <c r="H37" s="175"/>
      <c r="I37" s="320" t="s">
        <v>240</v>
      </c>
      <c r="J37" s="176" t="str">
        <f>'LKE Unit 1'!L37</f>
        <v>Blm Diisi</v>
      </c>
      <c r="K37" s="176" t="str">
        <f>'LKE Unit 2'!L37</f>
        <v>Blm Diisi</v>
      </c>
      <c r="L37" s="176" t="str">
        <f>'LKE Unit 3'!L37</f>
        <v>Blm Diisi</v>
      </c>
      <c r="M37" s="176" t="str">
        <f>'LKE Unit 4'!L37</f>
        <v>Blm Diisi</v>
      </c>
      <c r="O37" s="113"/>
    </row>
    <row r="38" spans="1:15" s="147" customFormat="1" ht="120" x14ac:dyDescent="0.25">
      <c r="A38" s="172"/>
      <c r="B38" s="172"/>
      <c r="C38" s="236"/>
      <c r="D38" s="217" t="s">
        <v>9</v>
      </c>
      <c r="E38" s="218" t="s">
        <v>39</v>
      </c>
      <c r="F38" s="219" t="s">
        <v>395</v>
      </c>
      <c r="G38" s="220"/>
      <c r="H38" s="175"/>
      <c r="I38" s="320" t="s">
        <v>241</v>
      </c>
      <c r="J38" s="176" t="str">
        <f>'LKE Unit 1'!L38</f>
        <v>Blm Diisi</v>
      </c>
      <c r="K38" s="176" t="str">
        <f>'LKE Unit 2'!L38</f>
        <v>Blm Diisi</v>
      </c>
      <c r="L38" s="176" t="str">
        <f>'LKE Unit 3'!L38</f>
        <v>Blm Diisi</v>
      </c>
      <c r="M38" s="176" t="str">
        <f>'LKE Unit 4'!L38</f>
        <v>Blm Diisi</v>
      </c>
      <c r="O38" s="113"/>
    </row>
    <row r="39" spans="1:15" s="147" customFormat="1" ht="180" x14ac:dyDescent="0.25">
      <c r="A39" s="172"/>
      <c r="B39" s="172"/>
      <c r="C39" s="236"/>
      <c r="D39" s="217" t="s">
        <v>15</v>
      </c>
      <c r="E39" s="218" t="s">
        <v>40</v>
      </c>
      <c r="F39" s="219" t="s">
        <v>395</v>
      </c>
      <c r="G39" s="220"/>
      <c r="H39" s="175"/>
      <c r="I39" s="320" t="s">
        <v>242</v>
      </c>
      <c r="J39" s="176" t="str">
        <f>'LKE Unit 1'!L39</f>
        <v>Blm Diisi</v>
      </c>
      <c r="K39" s="176" t="str">
        <f>'LKE Unit 2'!L39</f>
        <v>Blm Diisi</v>
      </c>
      <c r="L39" s="176" t="str">
        <f>'LKE Unit 3'!L39</f>
        <v>Blm Diisi</v>
      </c>
      <c r="M39" s="176" t="str">
        <f>'LKE Unit 4'!L39</f>
        <v>Blm Diisi</v>
      </c>
      <c r="O39" s="113"/>
    </row>
    <row r="40" spans="1:15" s="147" customFormat="1" ht="150" x14ac:dyDescent="0.25">
      <c r="A40" s="172"/>
      <c r="B40" s="172"/>
      <c r="C40" s="236"/>
      <c r="D40" s="217" t="s">
        <v>17</v>
      </c>
      <c r="E40" s="218" t="s">
        <v>41</v>
      </c>
      <c r="F40" s="219" t="s">
        <v>395</v>
      </c>
      <c r="G40" s="220"/>
      <c r="H40" s="175"/>
      <c r="I40" s="320" t="s">
        <v>243</v>
      </c>
      <c r="J40" s="176" t="str">
        <f>'LKE Unit 1'!L40</f>
        <v>Blm Diisi</v>
      </c>
      <c r="K40" s="176" t="str">
        <f>'LKE Unit 2'!L40</f>
        <v>Blm Diisi</v>
      </c>
      <c r="L40" s="176" t="str">
        <f>'LKE Unit 3'!L40</f>
        <v>Blm Diisi</v>
      </c>
      <c r="M40" s="176" t="str">
        <f>'LKE Unit 4'!L40</f>
        <v>Blm Diisi</v>
      </c>
      <c r="O40" s="113"/>
    </row>
    <row r="41" spans="1:15" s="147" customFormat="1" ht="135" x14ac:dyDescent="0.25">
      <c r="A41" s="172"/>
      <c r="B41" s="172"/>
      <c r="C41" s="236"/>
      <c r="D41" s="217" t="s">
        <v>24</v>
      </c>
      <c r="E41" s="218" t="s">
        <v>42</v>
      </c>
      <c r="F41" s="219" t="s">
        <v>395</v>
      </c>
      <c r="G41" s="220"/>
      <c r="H41" s="175"/>
      <c r="I41" s="320" t="s">
        <v>244</v>
      </c>
      <c r="J41" s="176" t="str">
        <f>'LKE Unit 1'!L41</f>
        <v>Blm Diisi</v>
      </c>
      <c r="K41" s="176" t="str">
        <f>'LKE Unit 2'!L41</f>
        <v>Blm Diisi</v>
      </c>
      <c r="L41" s="176" t="str">
        <f>'LKE Unit 3'!L41</f>
        <v>Blm Diisi</v>
      </c>
      <c r="M41" s="176" t="str">
        <f>'LKE Unit 4'!L41</f>
        <v>Blm Diisi</v>
      </c>
      <c r="O41" s="113"/>
    </row>
    <row r="42" spans="1:15" s="147" customFormat="1" ht="120" x14ac:dyDescent="0.25">
      <c r="A42" s="172"/>
      <c r="B42" s="172"/>
      <c r="C42" s="236"/>
      <c r="D42" s="217" t="s">
        <v>26</v>
      </c>
      <c r="E42" s="218" t="s">
        <v>44</v>
      </c>
      <c r="F42" s="219" t="s">
        <v>395</v>
      </c>
      <c r="G42" s="220"/>
      <c r="H42" s="175"/>
      <c r="I42" s="320" t="s">
        <v>245</v>
      </c>
      <c r="J42" s="176" t="str">
        <f>'LKE Unit 1'!L42</f>
        <v>Blm Diisi</v>
      </c>
      <c r="K42" s="176" t="str">
        <f>'LKE Unit 2'!L42</f>
        <v>Blm Diisi</v>
      </c>
      <c r="L42" s="176" t="str">
        <f>'LKE Unit 3'!L42</f>
        <v>Blm Diisi</v>
      </c>
      <c r="M42" s="176" t="str">
        <f>'LKE Unit 4'!L42</f>
        <v>Blm Diisi</v>
      </c>
      <c r="O42" s="113"/>
    </row>
    <row r="43" spans="1:15" s="147" customFormat="1" ht="30" customHeight="1" x14ac:dyDescent="0.25">
      <c r="A43" s="172"/>
      <c r="B43" s="172"/>
      <c r="C43" s="236"/>
      <c r="D43" s="217" t="s">
        <v>43</v>
      </c>
      <c r="E43" s="218" t="s">
        <v>46</v>
      </c>
      <c r="F43" s="219" t="s">
        <v>395</v>
      </c>
      <c r="G43" s="220"/>
      <c r="H43" s="175"/>
      <c r="I43" s="320" t="s">
        <v>246</v>
      </c>
      <c r="J43" s="176" t="str">
        <f>'LKE Unit 1'!L43</f>
        <v>Blm Diisi</v>
      </c>
      <c r="K43" s="176" t="str">
        <f>'LKE Unit 2'!L43</f>
        <v>Blm Diisi</v>
      </c>
      <c r="L43" s="176" t="str">
        <f>'LKE Unit 3'!L43</f>
        <v>Blm Diisi</v>
      </c>
      <c r="M43" s="176" t="str">
        <f>'LKE Unit 4'!L43</f>
        <v>Blm Diisi</v>
      </c>
      <c r="O43" s="113"/>
    </row>
    <row r="44" spans="1:15" s="147" customFormat="1" ht="45" customHeight="1" x14ac:dyDescent="0.25">
      <c r="A44" s="172"/>
      <c r="B44" s="172"/>
      <c r="C44" s="236"/>
      <c r="D44" s="217" t="s">
        <v>45</v>
      </c>
      <c r="E44" s="218" t="s">
        <v>47</v>
      </c>
      <c r="F44" s="219" t="s">
        <v>395</v>
      </c>
      <c r="G44" s="220"/>
      <c r="H44" s="175"/>
      <c r="I44" s="320" t="s">
        <v>247</v>
      </c>
      <c r="J44" s="176" t="str">
        <f>'LKE Unit 1'!L44</f>
        <v>Blm Diisi</v>
      </c>
      <c r="K44" s="176" t="str">
        <f>'LKE Unit 2'!L44</f>
        <v>Blm Diisi</v>
      </c>
      <c r="L44" s="176" t="str">
        <f>'LKE Unit 3'!L44</f>
        <v>Blm Diisi</v>
      </c>
      <c r="M44" s="176" t="str">
        <f>'LKE Unit 4'!L44</f>
        <v>Blm Diisi</v>
      </c>
      <c r="O44" s="113"/>
    </row>
    <row r="45" spans="1:15" s="147" customFormat="1" ht="15" customHeight="1" x14ac:dyDescent="0.25">
      <c r="A45" s="210"/>
      <c r="B45" s="210"/>
      <c r="C45" s="233" t="s">
        <v>180</v>
      </c>
      <c r="D45" s="233" t="s">
        <v>197</v>
      </c>
      <c r="E45" s="237"/>
      <c r="F45" s="212"/>
      <c r="G45" s="212"/>
      <c r="H45" s="213">
        <v>3</v>
      </c>
      <c r="I45" s="328"/>
      <c r="J45" s="214"/>
      <c r="K45" s="214"/>
      <c r="L45" s="214"/>
      <c r="M45" s="214"/>
      <c r="O45" s="342"/>
    </row>
    <row r="46" spans="1:15" s="147" customFormat="1" ht="120" customHeight="1" x14ac:dyDescent="0.25">
      <c r="A46" s="172"/>
      <c r="B46" s="172"/>
      <c r="C46" s="236"/>
      <c r="D46" s="217"/>
      <c r="E46" s="240" t="s">
        <v>196</v>
      </c>
      <c r="F46" s="227"/>
      <c r="G46" s="219" t="s">
        <v>396</v>
      </c>
      <c r="H46" s="241"/>
      <c r="I46" s="329" t="s">
        <v>248</v>
      </c>
      <c r="J46" s="119"/>
      <c r="K46" s="119"/>
      <c r="L46" s="119"/>
      <c r="M46" s="119"/>
      <c r="O46" s="113"/>
    </row>
    <row r="47" spans="1:15" s="147" customFormat="1" ht="15" customHeight="1" x14ac:dyDescent="0.25">
      <c r="A47" s="152"/>
      <c r="B47" s="152" t="s">
        <v>48</v>
      </c>
      <c r="C47" s="153" t="s">
        <v>49</v>
      </c>
      <c r="D47" s="154"/>
      <c r="E47" s="155"/>
      <c r="F47" s="229"/>
      <c r="G47" s="229"/>
      <c r="H47" s="156">
        <v>5</v>
      </c>
      <c r="I47" s="324"/>
      <c r="J47" s="157" t="e">
        <f>'LKE Unit 1'!L47</f>
        <v>#DIV/0!</v>
      </c>
      <c r="K47" s="157" t="e">
        <f>'LKE Unit 2'!L47</f>
        <v>#DIV/0!</v>
      </c>
      <c r="L47" s="157" t="e">
        <f>'LKE Unit 3'!L47</f>
        <v>#DIV/0!</v>
      </c>
      <c r="M47" s="157" t="e">
        <f>'LKE Unit 4'!L47</f>
        <v>#DIV/0!</v>
      </c>
      <c r="O47" s="341"/>
    </row>
    <row r="48" spans="1:15" s="147" customFormat="1" ht="15" customHeight="1" x14ac:dyDescent="0.25">
      <c r="A48" s="210"/>
      <c r="B48" s="210"/>
      <c r="C48" s="211">
        <v>1</v>
      </c>
      <c r="D48" s="375" t="s">
        <v>50</v>
      </c>
      <c r="E48" s="375"/>
      <c r="F48" s="212"/>
      <c r="G48" s="212"/>
      <c r="H48" s="213">
        <v>1.25</v>
      </c>
      <c r="I48" s="319"/>
      <c r="J48" s="214" t="e">
        <f>'LKE Unit 1'!L48</f>
        <v>#DIV/0!</v>
      </c>
      <c r="K48" s="214" t="e">
        <f>'LKE Unit 2'!L48</f>
        <v>#DIV/0!</v>
      </c>
      <c r="L48" s="214" t="e">
        <f>'LKE Unit 3'!L48</f>
        <v>#DIV/0!</v>
      </c>
      <c r="M48" s="214" t="e">
        <f>'LKE Unit 4'!L48</f>
        <v>#DIV/0!</v>
      </c>
      <c r="O48" s="340"/>
    </row>
    <row r="49" spans="1:15" s="147" customFormat="1" ht="120" customHeight="1" x14ac:dyDescent="0.25">
      <c r="A49" s="172"/>
      <c r="B49" s="172"/>
      <c r="C49" s="216"/>
      <c r="D49" s="217" t="s">
        <v>5</v>
      </c>
      <c r="E49" s="218" t="s">
        <v>51</v>
      </c>
      <c r="F49" s="219" t="s">
        <v>395</v>
      </c>
      <c r="G49" s="220"/>
      <c r="H49" s="175"/>
      <c r="I49" s="329" t="s">
        <v>249</v>
      </c>
      <c r="J49" s="176" t="str">
        <f>'LKE Unit 1'!L49</f>
        <v>Blm Diisi</v>
      </c>
      <c r="K49" s="176" t="str">
        <f>'LKE Unit 2'!L49</f>
        <v>Blm Diisi</v>
      </c>
      <c r="L49" s="176" t="str">
        <f>'LKE Unit 3'!L49</f>
        <v>Blm Diisi</v>
      </c>
      <c r="M49" s="176" t="str">
        <f>'LKE Unit 4'!L49</f>
        <v>Blm Diisi</v>
      </c>
      <c r="O49" s="113"/>
    </row>
    <row r="50" spans="1:15" s="147" customFormat="1" ht="75" customHeight="1" x14ac:dyDescent="0.25">
      <c r="A50" s="172"/>
      <c r="B50" s="172"/>
      <c r="C50" s="216"/>
      <c r="D50" s="217" t="s">
        <v>7</v>
      </c>
      <c r="E50" s="218" t="s">
        <v>52</v>
      </c>
      <c r="F50" s="219" t="s">
        <v>395</v>
      </c>
      <c r="G50" s="220"/>
      <c r="H50" s="175"/>
      <c r="I50" s="320" t="s">
        <v>250</v>
      </c>
      <c r="J50" s="176" t="str">
        <f>'LKE Unit 1'!L50</f>
        <v>Blm Diisi</v>
      </c>
      <c r="K50" s="176" t="str">
        <f>'LKE Unit 2'!L50</f>
        <v>Blm Diisi</v>
      </c>
      <c r="L50" s="176" t="str">
        <f>'LKE Unit 3'!L50</f>
        <v>Blm Diisi</v>
      </c>
      <c r="M50" s="176" t="str">
        <f>'LKE Unit 4'!L50</f>
        <v>Blm Diisi</v>
      </c>
      <c r="O50" s="113"/>
    </row>
    <row r="51" spans="1:15" s="147" customFormat="1" ht="120" customHeight="1" x14ac:dyDescent="0.25">
      <c r="A51" s="172"/>
      <c r="B51" s="172"/>
      <c r="C51" s="216"/>
      <c r="D51" s="217" t="s">
        <v>9</v>
      </c>
      <c r="E51" s="218" t="s">
        <v>53</v>
      </c>
      <c r="F51" s="219" t="s">
        <v>395</v>
      </c>
      <c r="G51" s="220"/>
      <c r="H51" s="175"/>
      <c r="I51" s="320" t="s">
        <v>251</v>
      </c>
      <c r="J51" s="176" t="str">
        <f>'LKE Unit 1'!L51</f>
        <v>Blm Diisi</v>
      </c>
      <c r="K51" s="176" t="str">
        <f>'LKE Unit 2'!L51</f>
        <v>Blm Diisi</v>
      </c>
      <c r="L51" s="176" t="str">
        <f>'LKE Unit 3'!L51</f>
        <v>Blm Diisi</v>
      </c>
      <c r="M51" s="176" t="str">
        <f>'LKE Unit 4'!L51</f>
        <v>Blm Diisi</v>
      </c>
      <c r="O51" s="113"/>
    </row>
    <row r="52" spans="1:15" s="147" customFormat="1" ht="150" customHeight="1" x14ac:dyDescent="0.25">
      <c r="A52" s="172"/>
      <c r="B52" s="172"/>
      <c r="C52" s="216"/>
      <c r="D52" s="217" t="s">
        <v>15</v>
      </c>
      <c r="E52" s="218" t="s">
        <v>54</v>
      </c>
      <c r="F52" s="219" t="s">
        <v>395</v>
      </c>
      <c r="G52" s="220"/>
      <c r="H52" s="175"/>
      <c r="I52" s="320" t="s">
        <v>252</v>
      </c>
      <c r="J52" s="176" t="str">
        <f>'LKE Unit 1'!L52</f>
        <v>Blm Diisi</v>
      </c>
      <c r="K52" s="176" t="str">
        <f>'LKE Unit 2'!L52</f>
        <v>Blm Diisi</v>
      </c>
      <c r="L52" s="176" t="str">
        <f>'LKE Unit 3'!L52</f>
        <v>Blm Diisi</v>
      </c>
      <c r="M52" s="176" t="str">
        <f>'LKE Unit 4'!L52</f>
        <v>Blm Diisi</v>
      </c>
      <c r="O52" s="113"/>
    </row>
    <row r="53" spans="1:15" s="147" customFormat="1" ht="15" customHeight="1" x14ac:dyDescent="0.25">
      <c r="A53" s="210"/>
      <c r="B53" s="210"/>
      <c r="C53" s="211">
        <v>2</v>
      </c>
      <c r="D53" s="375" t="s">
        <v>55</v>
      </c>
      <c r="E53" s="375"/>
      <c r="F53" s="212"/>
      <c r="G53" s="212"/>
      <c r="H53" s="213">
        <v>1.5</v>
      </c>
      <c r="I53" s="319"/>
      <c r="J53" s="214" t="e">
        <f>'LKE Unit 1'!L53</f>
        <v>#DIV/0!</v>
      </c>
      <c r="K53" s="214" t="e">
        <f>'LKE Unit 2'!L53</f>
        <v>#DIV/0!</v>
      </c>
      <c r="L53" s="214" t="e">
        <f>'LKE Unit 3'!L53</f>
        <v>#DIV/0!</v>
      </c>
      <c r="M53" s="214" t="e">
        <f>'LKE Unit 4'!L53</f>
        <v>#DIV/0!</v>
      </c>
      <c r="O53" s="340"/>
    </row>
    <row r="54" spans="1:15" s="147" customFormat="1" ht="30" customHeight="1" x14ac:dyDescent="0.25">
      <c r="A54" s="172"/>
      <c r="B54" s="172"/>
      <c r="C54" s="216"/>
      <c r="D54" s="217" t="s">
        <v>5</v>
      </c>
      <c r="E54" s="218" t="s">
        <v>56</v>
      </c>
      <c r="F54" s="219" t="s">
        <v>395</v>
      </c>
      <c r="G54" s="220"/>
      <c r="H54" s="175"/>
      <c r="I54" s="320" t="s">
        <v>253</v>
      </c>
      <c r="J54" s="176" t="str">
        <f>'LKE Unit 1'!L54</f>
        <v>Blm Diisi</v>
      </c>
      <c r="K54" s="176" t="str">
        <f>'LKE Unit 2'!L54</f>
        <v>Blm Diisi</v>
      </c>
      <c r="L54" s="176" t="str">
        <f>'LKE Unit 3'!L54</f>
        <v>Blm Diisi</v>
      </c>
      <c r="M54" s="176" t="str">
        <f>'LKE Unit 4'!L54</f>
        <v>Blm Diisi</v>
      </c>
      <c r="O54" s="113"/>
    </row>
    <row r="55" spans="1:15" s="147" customFormat="1" ht="105" customHeight="1" x14ac:dyDescent="0.25">
      <c r="A55" s="172"/>
      <c r="B55" s="172"/>
      <c r="C55" s="216"/>
      <c r="D55" s="217" t="s">
        <v>7</v>
      </c>
      <c r="E55" s="218" t="s">
        <v>57</v>
      </c>
      <c r="F55" s="227"/>
      <c r="G55" s="219" t="s">
        <v>396</v>
      </c>
      <c r="H55" s="175"/>
      <c r="I55" s="320" t="s">
        <v>254</v>
      </c>
      <c r="J55" s="119"/>
      <c r="K55" s="119"/>
      <c r="L55" s="119"/>
      <c r="M55" s="119"/>
      <c r="O55" s="113"/>
    </row>
    <row r="56" spans="1:15" s="147" customFormat="1" ht="105" customHeight="1" x14ac:dyDescent="0.25">
      <c r="A56" s="172"/>
      <c r="B56" s="172"/>
      <c r="C56" s="216"/>
      <c r="D56" s="217" t="s">
        <v>9</v>
      </c>
      <c r="E56" s="218" t="s">
        <v>58</v>
      </c>
      <c r="F56" s="219" t="s">
        <v>395</v>
      </c>
      <c r="G56" s="220"/>
      <c r="H56" s="175"/>
      <c r="I56" s="320" t="s">
        <v>255</v>
      </c>
      <c r="J56" s="176" t="str">
        <f>'LKE Unit 1'!L56</f>
        <v>Blm Diisi</v>
      </c>
      <c r="K56" s="176" t="str">
        <f>'LKE Unit 2'!L56</f>
        <v>Blm Diisi</v>
      </c>
      <c r="L56" s="176" t="str">
        <f>'LKE Unit 3'!L56</f>
        <v>Blm Diisi</v>
      </c>
      <c r="M56" s="176" t="str">
        <f>'LKE Unit 4'!L56</f>
        <v>Blm Diisi</v>
      </c>
      <c r="O56" s="113"/>
    </row>
    <row r="57" spans="1:15" s="147" customFormat="1" ht="105" customHeight="1" x14ac:dyDescent="0.25">
      <c r="A57" s="172"/>
      <c r="B57" s="172"/>
      <c r="C57" s="216"/>
      <c r="D57" s="217" t="s">
        <v>15</v>
      </c>
      <c r="E57" s="218" t="s">
        <v>59</v>
      </c>
      <c r="F57" s="219" t="s">
        <v>395</v>
      </c>
      <c r="G57" s="220"/>
      <c r="H57" s="175"/>
      <c r="I57" s="320" t="s">
        <v>255</v>
      </c>
      <c r="J57" s="176" t="str">
        <f>'LKE Unit 1'!L57</f>
        <v>Blm Diisi</v>
      </c>
      <c r="K57" s="176" t="str">
        <f>'LKE Unit 2'!L57</f>
        <v>Blm Diisi</v>
      </c>
      <c r="L57" s="176" t="str">
        <f>'LKE Unit 3'!L57</f>
        <v>Blm Diisi</v>
      </c>
      <c r="M57" s="176" t="str">
        <f>'LKE Unit 4'!L57</f>
        <v>Blm Diisi</v>
      </c>
      <c r="O57" s="113"/>
    </row>
    <row r="58" spans="1:15" s="147" customFormat="1" ht="15" customHeight="1" x14ac:dyDescent="0.25">
      <c r="A58" s="210"/>
      <c r="B58" s="210"/>
      <c r="C58" s="211">
        <v>3</v>
      </c>
      <c r="D58" s="375" t="s">
        <v>60</v>
      </c>
      <c r="E58" s="375"/>
      <c r="F58" s="212"/>
      <c r="G58" s="212"/>
      <c r="H58" s="213">
        <v>1.25</v>
      </c>
      <c r="I58" s="319"/>
      <c r="J58" s="214" t="e">
        <f>'LKE Unit 1'!L58</f>
        <v>#DIV/0!</v>
      </c>
      <c r="K58" s="214" t="e">
        <f>'LKE Unit 2'!L58</f>
        <v>#DIV/0!</v>
      </c>
      <c r="L58" s="214" t="e">
        <f>'LKE Unit 3'!L58</f>
        <v>#DIV/0!</v>
      </c>
      <c r="M58" s="214" t="e">
        <f>'LKE Unit 4'!L58</f>
        <v>#DIV/0!</v>
      </c>
      <c r="O58" s="340"/>
    </row>
    <row r="59" spans="1:15" s="147" customFormat="1" ht="45" customHeight="1" x14ac:dyDescent="0.25">
      <c r="A59" s="172"/>
      <c r="B59" s="172"/>
      <c r="C59" s="216"/>
      <c r="D59" s="217" t="s">
        <v>5</v>
      </c>
      <c r="E59" s="218" t="s">
        <v>61</v>
      </c>
      <c r="F59" s="227"/>
      <c r="G59" s="219" t="s">
        <v>396</v>
      </c>
      <c r="H59" s="175"/>
      <c r="I59" s="320" t="s">
        <v>256</v>
      </c>
      <c r="J59" s="119"/>
      <c r="K59" s="119"/>
      <c r="L59" s="119"/>
      <c r="M59" s="119"/>
      <c r="O59" s="113"/>
    </row>
    <row r="60" spans="1:15" s="147" customFormat="1" ht="60" customHeight="1" x14ac:dyDescent="0.25">
      <c r="A60" s="172"/>
      <c r="B60" s="172"/>
      <c r="C60" s="216"/>
      <c r="D60" s="217" t="s">
        <v>7</v>
      </c>
      <c r="E60" s="218" t="s">
        <v>62</v>
      </c>
      <c r="F60" s="219" t="s">
        <v>395</v>
      </c>
      <c r="G60" s="220"/>
      <c r="H60" s="175"/>
      <c r="I60" s="326" t="s">
        <v>257</v>
      </c>
      <c r="J60" s="176" t="str">
        <f>'LKE Unit 1'!L60</f>
        <v>Blm Diisi</v>
      </c>
      <c r="K60" s="176" t="str">
        <f>'LKE Unit 2'!L60</f>
        <v>Blm Diisi</v>
      </c>
      <c r="L60" s="176" t="str">
        <f>'LKE Unit 3'!L60</f>
        <v>Blm Diisi</v>
      </c>
      <c r="M60" s="176" t="str">
        <f>'LKE Unit 4'!L60</f>
        <v>Blm Diisi</v>
      </c>
      <c r="O60" s="113"/>
    </row>
    <row r="61" spans="1:15" s="147" customFormat="1" ht="120" x14ac:dyDescent="0.25">
      <c r="A61" s="172"/>
      <c r="B61" s="172"/>
      <c r="C61" s="216"/>
      <c r="D61" s="217" t="s">
        <v>9</v>
      </c>
      <c r="E61" s="218" t="s">
        <v>63</v>
      </c>
      <c r="F61" s="219" t="s">
        <v>395</v>
      </c>
      <c r="G61" s="220"/>
      <c r="H61" s="175"/>
      <c r="I61" s="320" t="s">
        <v>258</v>
      </c>
      <c r="J61" s="176" t="str">
        <f>'LKE Unit 1'!L61</f>
        <v>Blm Diisi</v>
      </c>
      <c r="K61" s="176" t="str">
        <f>'LKE Unit 2'!L61</f>
        <v>Blm Diisi</v>
      </c>
      <c r="L61" s="176" t="str">
        <f>'LKE Unit 3'!L61</f>
        <v>Blm Diisi</v>
      </c>
      <c r="M61" s="176" t="str">
        <f>'LKE Unit 4'!L61</f>
        <v>Blm Diisi</v>
      </c>
      <c r="O61" s="113"/>
    </row>
    <row r="62" spans="1:15" s="147" customFormat="1" ht="15" customHeight="1" x14ac:dyDescent="0.25">
      <c r="A62" s="210"/>
      <c r="B62" s="210"/>
      <c r="C62" s="211">
        <v>4</v>
      </c>
      <c r="D62" s="375" t="s">
        <v>399</v>
      </c>
      <c r="E62" s="375"/>
      <c r="F62" s="242"/>
      <c r="G62" s="212"/>
      <c r="H62" s="213">
        <v>1</v>
      </c>
      <c r="I62" s="328"/>
      <c r="J62" s="309"/>
      <c r="K62" s="309"/>
      <c r="L62" s="309"/>
      <c r="M62" s="309"/>
      <c r="O62" s="343"/>
    </row>
    <row r="63" spans="1:15" s="251" customFormat="1" ht="45" customHeight="1" x14ac:dyDescent="0.25">
      <c r="A63" s="244"/>
      <c r="B63" s="244"/>
      <c r="C63" s="245"/>
      <c r="D63" s="246" t="s">
        <v>5</v>
      </c>
      <c r="E63" s="247" t="s">
        <v>401</v>
      </c>
      <c r="F63" s="219"/>
      <c r="G63" s="220"/>
      <c r="H63" s="248"/>
      <c r="I63" s="329" t="s">
        <v>400</v>
      </c>
      <c r="J63" s="119"/>
      <c r="K63" s="119"/>
      <c r="L63" s="119"/>
      <c r="M63" s="119"/>
      <c r="O63" s="113"/>
    </row>
    <row r="64" spans="1:15" s="147" customFormat="1" ht="15" customHeight="1" x14ac:dyDescent="0.25">
      <c r="A64" s="152"/>
      <c r="B64" s="152" t="s">
        <v>64</v>
      </c>
      <c r="C64" s="153" t="s">
        <v>65</v>
      </c>
      <c r="D64" s="154"/>
      <c r="E64" s="155"/>
      <c r="F64" s="229"/>
      <c r="G64" s="229"/>
      <c r="H64" s="156">
        <v>15</v>
      </c>
      <c r="I64" s="324"/>
      <c r="J64" s="157" t="e">
        <f>'LKE Unit 1'!L64</f>
        <v>#DIV/0!</v>
      </c>
      <c r="K64" s="157" t="e">
        <f>'LKE Unit 2'!L64</f>
        <v>#DIV/0!</v>
      </c>
      <c r="L64" s="157" t="e">
        <f>'LKE Unit 3'!L64</f>
        <v>#DIV/0!</v>
      </c>
      <c r="M64" s="157" t="e">
        <f>'LKE Unit 4'!L64</f>
        <v>#DIV/0!</v>
      </c>
      <c r="O64" s="341"/>
    </row>
    <row r="65" spans="1:15" s="147" customFormat="1" ht="15" customHeight="1" x14ac:dyDescent="0.25">
      <c r="A65" s="210"/>
      <c r="B65" s="210"/>
      <c r="C65" s="211">
        <v>1</v>
      </c>
      <c r="D65" s="375" t="s">
        <v>66</v>
      </c>
      <c r="E65" s="375"/>
      <c r="F65" s="212"/>
      <c r="G65" s="212"/>
      <c r="H65" s="213">
        <v>1</v>
      </c>
      <c r="I65" s="319"/>
      <c r="J65" s="214" t="e">
        <f>'LKE Unit 1'!L65</f>
        <v>#DIV/0!</v>
      </c>
      <c r="K65" s="214" t="e">
        <f>'LKE Unit 2'!L65</f>
        <v>#DIV/0!</v>
      </c>
      <c r="L65" s="214" t="e">
        <f>'LKE Unit 3'!L65</f>
        <v>#DIV/0!</v>
      </c>
      <c r="M65" s="214" t="e">
        <f>'LKE Unit 4'!L65</f>
        <v>#DIV/0!</v>
      </c>
      <c r="O65" s="340"/>
    </row>
    <row r="66" spans="1:15" s="147" customFormat="1" ht="105" customHeight="1" x14ac:dyDescent="0.25">
      <c r="A66" s="172"/>
      <c r="B66" s="172"/>
      <c r="C66" s="216"/>
      <c r="D66" s="217" t="s">
        <v>5</v>
      </c>
      <c r="E66" s="218" t="s">
        <v>67</v>
      </c>
      <c r="F66" s="219" t="s">
        <v>395</v>
      </c>
      <c r="G66" s="220"/>
      <c r="H66" s="175"/>
      <c r="I66" s="320" t="s">
        <v>259</v>
      </c>
      <c r="J66" s="176" t="str">
        <f>'LKE Unit 1'!L66</f>
        <v>Blm Diisi</v>
      </c>
      <c r="K66" s="176" t="str">
        <f>'LKE Unit 2'!L66</f>
        <v>Blm Diisi</v>
      </c>
      <c r="L66" s="176" t="str">
        <f>'LKE Unit 3'!L66</f>
        <v>Blm Diisi</v>
      </c>
      <c r="M66" s="176" t="str">
        <f>'LKE Unit 4'!L66</f>
        <v>Blm Diisi</v>
      </c>
      <c r="O66" s="113"/>
    </row>
    <row r="67" spans="1:15" s="147" customFormat="1" ht="105" customHeight="1" x14ac:dyDescent="0.25">
      <c r="A67" s="172"/>
      <c r="B67" s="172"/>
      <c r="C67" s="216"/>
      <c r="D67" s="217" t="s">
        <v>7</v>
      </c>
      <c r="E67" s="218" t="s">
        <v>68</v>
      </c>
      <c r="F67" s="219" t="s">
        <v>395</v>
      </c>
      <c r="G67" s="220"/>
      <c r="H67" s="175"/>
      <c r="I67" s="320" t="s">
        <v>260</v>
      </c>
      <c r="J67" s="176" t="str">
        <f>'LKE Unit 1'!L67</f>
        <v>Blm Diisi</v>
      </c>
      <c r="K67" s="176" t="str">
        <f>'LKE Unit 2'!L67</f>
        <v>Blm Diisi</v>
      </c>
      <c r="L67" s="176" t="str">
        <f>'LKE Unit 3'!L67</f>
        <v>Blm Diisi</v>
      </c>
      <c r="M67" s="176" t="str">
        <f>'LKE Unit 4'!L67</f>
        <v>Blm Diisi</v>
      </c>
      <c r="O67" s="113"/>
    </row>
    <row r="68" spans="1:15" s="147" customFormat="1" ht="30" customHeight="1" x14ac:dyDescent="0.25">
      <c r="A68" s="172"/>
      <c r="B68" s="172"/>
      <c r="C68" s="216"/>
      <c r="D68" s="217" t="s">
        <v>9</v>
      </c>
      <c r="E68" s="218" t="s">
        <v>69</v>
      </c>
      <c r="F68" s="219" t="s">
        <v>395</v>
      </c>
      <c r="G68" s="220"/>
      <c r="H68" s="175"/>
      <c r="I68" s="320" t="s">
        <v>261</v>
      </c>
      <c r="J68" s="176" t="str">
        <f>'LKE Unit 1'!L68</f>
        <v>Blm Diisi</v>
      </c>
      <c r="K68" s="176" t="str">
        <f>'LKE Unit 2'!L68</f>
        <v>Blm Diisi</v>
      </c>
      <c r="L68" s="176" t="str">
        <f>'LKE Unit 3'!L68</f>
        <v>Blm Diisi</v>
      </c>
      <c r="M68" s="176" t="str">
        <f>'LKE Unit 4'!L68</f>
        <v>Blm Diisi</v>
      </c>
      <c r="O68" s="113"/>
    </row>
    <row r="69" spans="1:15" s="147" customFormat="1" ht="30" customHeight="1" x14ac:dyDescent="0.25">
      <c r="A69" s="172"/>
      <c r="B69" s="172"/>
      <c r="C69" s="216"/>
      <c r="D69" s="217" t="s">
        <v>15</v>
      </c>
      <c r="E69" s="218" t="s">
        <v>70</v>
      </c>
      <c r="F69" s="219" t="s">
        <v>395</v>
      </c>
      <c r="G69" s="220"/>
      <c r="H69" s="175"/>
      <c r="I69" s="320" t="s">
        <v>262</v>
      </c>
      <c r="J69" s="176" t="str">
        <f>'LKE Unit 1'!L69</f>
        <v>Blm Diisi</v>
      </c>
      <c r="K69" s="176" t="str">
        <f>'LKE Unit 2'!L69</f>
        <v>Blm Diisi</v>
      </c>
      <c r="L69" s="176" t="str">
        <f>'LKE Unit 3'!L69</f>
        <v>Blm Diisi</v>
      </c>
      <c r="M69" s="176" t="str">
        <f>'LKE Unit 4'!L69</f>
        <v>Blm Diisi</v>
      </c>
      <c r="O69" s="113"/>
    </row>
    <row r="70" spans="1:15" s="147" customFormat="1" ht="165" customHeight="1" x14ac:dyDescent="0.25">
      <c r="A70" s="172"/>
      <c r="B70" s="172"/>
      <c r="C70" s="216"/>
      <c r="D70" s="217" t="s">
        <v>17</v>
      </c>
      <c r="E70" s="218" t="s">
        <v>71</v>
      </c>
      <c r="F70" s="219" t="s">
        <v>395</v>
      </c>
      <c r="G70" s="220"/>
      <c r="H70" s="175"/>
      <c r="I70" s="320" t="s">
        <v>263</v>
      </c>
      <c r="J70" s="176" t="str">
        <f>'LKE Unit 1'!L70</f>
        <v>Blm Diisi</v>
      </c>
      <c r="K70" s="176" t="str">
        <f>'LKE Unit 2'!L70</f>
        <v>Blm Diisi</v>
      </c>
      <c r="L70" s="176" t="str">
        <f>'LKE Unit 3'!L70</f>
        <v>Blm Diisi</v>
      </c>
      <c r="M70" s="176" t="str">
        <f>'LKE Unit 4'!L70</f>
        <v>Blm Diisi</v>
      </c>
      <c r="O70" s="113"/>
    </row>
    <row r="71" spans="1:15" s="147" customFormat="1" ht="15" customHeight="1" x14ac:dyDescent="0.25">
      <c r="A71" s="210"/>
      <c r="B71" s="210"/>
      <c r="C71" s="211">
        <v>2</v>
      </c>
      <c r="D71" s="375" t="s">
        <v>204</v>
      </c>
      <c r="E71" s="375"/>
      <c r="F71" s="212"/>
      <c r="G71" s="212"/>
      <c r="H71" s="213">
        <v>2</v>
      </c>
      <c r="I71" s="319"/>
      <c r="J71" s="214"/>
      <c r="K71" s="214"/>
      <c r="L71" s="214"/>
      <c r="M71" s="214"/>
      <c r="O71" s="340"/>
    </row>
    <row r="72" spans="1:15" s="147" customFormat="1" ht="105" x14ac:dyDescent="0.25">
      <c r="A72" s="172"/>
      <c r="B72" s="172"/>
      <c r="C72" s="216"/>
      <c r="D72" s="217" t="s">
        <v>5</v>
      </c>
      <c r="E72" s="178" t="s">
        <v>72</v>
      </c>
      <c r="F72" s="227"/>
      <c r="G72" s="219" t="s">
        <v>396</v>
      </c>
      <c r="H72" s="248"/>
      <c r="I72" s="329" t="s">
        <v>264</v>
      </c>
      <c r="J72" s="119"/>
      <c r="K72" s="119"/>
      <c r="L72" s="119"/>
      <c r="M72" s="119"/>
      <c r="O72" s="113"/>
    </row>
    <row r="73" spans="1:15" s="147" customFormat="1" ht="45" customHeight="1" x14ac:dyDescent="0.25">
      <c r="A73" s="172"/>
      <c r="B73" s="172"/>
      <c r="C73" s="216"/>
      <c r="D73" s="217" t="s">
        <v>7</v>
      </c>
      <c r="E73" s="218" t="s">
        <v>206</v>
      </c>
      <c r="F73" s="227"/>
      <c r="G73" s="219" t="s">
        <v>396</v>
      </c>
      <c r="H73" s="175"/>
      <c r="I73" s="320" t="s">
        <v>265</v>
      </c>
      <c r="J73" s="119"/>
      <c r="K73" s="119"/>
      <c r="L73" s="119"/>
      <c r="M73" s="119"/>
      <c r="O73" s="113"/>
    </row>
    <row r="74" spans="1:15" s="147" customFormat="1" ht="45" customHeight="1" x14ac:dyDescent="0.25">
      <c r="A74" s="172"/>
      <c r="B74" s="172"/>
      <c r="C74" s="216"/>
      <c r="D74" s="217" t="s">
        <v>9</v>
      </c>
      <c r="E74" s="218" t="s">
        <v>73</v>
      </c>
      <c r="F74" s="227"/>
      <c r="G74" s="219" t="s">
        <v>396</v>
      </c>
      <c r="H74" s="175"/>
      <c r="I74" s="320" t="s">
        <v>266</v>
      </c>
      <c r="J74" s="119"/>
      <c r="K74" s="119"/>
      <c r="L74" s="119"/>
      <c r="M74" s="119"/>
      <c r="O74" s="113"/>
    </row>
    <row r="75" spans="1:15" s="147" customFormat="1" ht="30" customHeight="1" x14ac:dyDescent="0.25">
      <c r="A75" s="172"/>
      <c r="B75" s="172"/>
      <c r="C75" s="216"/>
      <c r="D75" s="217" t="s">
        <v>15</v>
      </c>
      <c r="E75" s="218" t="s">
        <v>74</v>
      </c>
      <c r="F75" s="227"/>
      <c r="G75" s="219" t="s">
        <v>396</v>
      </c>
      <c r="H75" s="175"/>
      <c r="I75" s="320" t="s">
        <v>267</v>
      </c>
      <c r="J75" s="119"/>
      <c r="K75" s="119"/>
      <c r="L75" s="119"/>
      <c r="M75" s="119"/>
      <c r="O75" s="113"/>
    </row>
    <row r="76" spans="1:15" s="147" customFormat="1" ht="30" customHeight="1" x14ac:dyDescent="0.25">
      <c r="A76" s="172"/>
      <c r="B76" s="172"/>
      <c r="C76" s="216"/>
      <c r="D76" s="217" t="s">
        <v>17</v>
      </c>
      <c r="E76" s="218" t="s">
        <v>75</v>
      </c>
      <c r="F76" s="227"/>
      <c r="G76" s="219" t="s">
        <v>396</v>
      </c>
      <c r="H76" s="175"/>
      <c r="I76" s="320" t="s">
        <v>268</v>
      </c>
      <c r="J76" s="119"/>
      <c r="K76" s="119"/>
      <c r="L76" s="119"/>
      <c r="M76" s="119"/>
      <c r="O76" s="113"/>
    </row>
    <row r="77" spans="1:15" s="147" customFormat="1" ht="15" customHeight="1" x14ac:dyDescent="0.25">
      <c r="A77" s="210"/>
      <c r="B77" s="210"/>
      <c r="C77" s="211">
        <v>3</v>
      </c>
      <c r="D77" s="375" t="s">
        <v>76</v>
      </c>
      <c r="E77" s="375"/>
      <c r="F77" s="212"/>
      <c r="G77" s="212"/>
      <c r="H77" s="213">
        <v>1</v>
      </c>
      <c r="I77" s="319"/>
      <c r="J77" s="214" t="e">
        <f>'LKE Unit 1'!L77</f>
        <v>#DIV/0!</v>
      </c>
      <c r="K77" s="214" t="e">
        <f>'LKE Unit 2'!L77</f>
        <v>#DIV/0!</v>
      </c>
      <c r="L77" s="214" t="e">
        <f>'LKE Unit 3'!L77</f>
        <v>#DIV/0!</v>
      </c>
      <c r="M77" s="214" t="e">
        <f>'LKE Unit 4'!L77</f>
        <v>#DIV/0!</v>
      </c>
      <c r="O77" s="340"/>
    </row>
    <row r="78" spans="1:15" s="147" customFormat="1" ht="30" customHeight="1" x14ac:dyDescent="0.25">
      <c r="A78" s="172"/>
      <c r="B78" s="172"/>
      <c r="C78" s="216"/>
      <c r="D78" s="217" t="s">
        <v>5</v>
      </c>
      <c r="E78" s="218" t="s">
        <v>77</v>
      </c>
      <c r="F78" s="219" t="s">
        <v>395</v>
      </c>
      <c r="G78" s="220"/>
      <c r="H78" s="175"/>
      <c r="I78" s="320" t="s">
        <v>269</v>
      </c>
      <c r="J78" s="176" t="str">
        <f>'LKE Unit 1'!L78</f>
        <v>Blm Diisi</v>
      </c>
      <c r="K78" s="176" t="str">
        <f>'LKE Unit 2'!L78</f>
        <v>Blm Diisi</v>
      </c>
      <c r="L78" s="176" t="str">
        <f>'LKE Unit 3'!L78</f>
        <v>Blm Diisi</v>
      </c>
      <c r="M78" s="176" t="str">
        <f>'LKE Unit 4'!L78</f>
        <v>Blm Diisi</v>
      </c>
      <c r="O78" s="113"/>
    </row>
    <row r="79" spans="1:15" s="147" customFormat="1" ht="60" customHeight="1" x14ac:dyDescent="0.25">
      <c r="A79" s="172"/>
      <c r="B79" s="172"/>
      <c r="C79" s="216"/>
      <c r="D79" s="217" t="s">
        <v>7</v>
      </c>
      <c r="E79" s="218" t="s">
        <v>78</v>
      </c>
      <c r="F79" s="219" t="s">
        <v>395</v>
      </c>
      <c r="G79" s="220"/>
      <c r="H79" s="175"/>
      <c r="I79" s="320" t="s">
        <v>270</v>
      </c>
      <c r="J79" s="176" t="str">
        <f>'LKE Unit 1'!L79</f>
        <v>Blm Diisi</v>
      </c>
      <c r="K79" s="176" t="str">
        <f>'LKE Unit 2'!L79</f>
        <v>Blm Diisi</v>
      </c>
      <c r="L79" s="176" t="str">
        <f>'LKE Unit 3'!L79</f>
        <v>Blm Diisi</v>
      </c>
      <c r="M79" s="176" t="str">
        <f>'LKE Unit 4'!L79</f>
        <v>Blm Diisi</v>
      </c>
      <c r="O79" s="113"/>
    </row>
    <row r="80" spans="1:15" s="147" customFormat="1" ht="120" customHeight="1" x14ac:dyDescent="0.25">
      <c r="A80" s="172"/>
      <c r="B80" s="172"/>
      <c r="C80" s="216"/>
      <c r="D80" s="217" t="s">
        <v>9</v>
      </c>
      <c r="E80" s="218" t="s">
        <v>79</v>
      </c>
      <c r="F80" s="219" t="s">
        <v>395</v>
      </c>
      <c r="G80" s="220"/>
      <c r="H80" s="175"/>
      <c r="I80" s="320" t="s">
        <v>271</v>
      </c>
      <c r="J80" s="176" t="str">
        <f>'LKE Unit 1'!L80</f>
        <v>Blm Diisi</v>
      </c>
      <c r="K80" s="176" t="str">
        <f>'LKE Unit 2'!L80</f>
        <v>Blm Diisi</v>
      </c>
      <c r="L80" s="176" t="str">
        <f>'LKE Unit 3'!L80</f>
        <v>Blm Diisi</v>
      </c>
      <c r="M80" s="176" t="str">
        <f>'LKE Unit 4'!L80</f>
        <v>Blm Diisi</v>
      </c>
      <c r="O80" s="113"/>
    </row>
    <row r="81" spans="1:15" s="147" customFormat="1" ht="105" customHeight="1" x14ac:dyDescent="0.25">
      <c r="A81" s="172"/>
      <c r="B81" s="172"/>
      <c r="C81" s="216"/>
      <c r="D81" s="217" t="s">
        <v>15</v>
      </c>
      <c r="E81" s="218" t="s">
        <v>80</v>
      </c>
      <c r="F81" s="219" t="s">
        <v>395</v>
      </c>
      <c r="G81" s="220"/>
      <c r="H81" s="175"/>
      <c r="I81" s="320" t="s">
        <v>272</v>
      </c>
      <c r="J81" s="176" t="str">
        <f>'LKE Unit 1'!L81</f>
        <v>Blm Diisi</v>
      </c>
      <c r="K81" s="176" t="str">
        <f>'LKE Unit 2'!L81</f>
        <v>Blm Diisi</v>
      </c>
      <c r="L81" s="176" t="str">
        <f>'LKE Unit 3'!L81</f>
        <v>Blm Diisi</v>
      </c>
      <c r="M81" s="176" t="str">
        <f>'LKE Unit 4'!L81</f>
        <v>Blm Diisi</v>
      </c>
      <c r="O81" s="113"/>
    </row>
    <row r="82" spans="1:15" s="147" customFormat="1" ht="150" customHeight="1" x14ac:dyDescent="0.25">
      <c r="A82" s="172"/>
      <c r="B82" s="172"/>
      <c r="C82" s="216"/>
      <c r="D82" s="217" t="s">
        <v>17</v>
      </c>
      <c r="E82" s="218" t="s">
        <v>81</v>
      </c>
      <c r="F82" s="219" t="s">
        <v>395</v>
      </c>
      <c r="G82" s="220"/>
      <c r="H82" s="175"/>
      <c r="I82" s="320" t="s">
        <v>273</v>
      </c>
      <c r="J82" s="176" t="str">
        <f>'LKE Unit 1'!L82</f>
        <v>Blm Diisi</v>
      </c>
      <c r="K82" s="176" t="str">
        <f>'LKE Unit 2'!L82</f>
        <v>Blm Diisi</v>
      </c>
      <c r="L82" s="176" t="str">
        <f>'LKE Unit 3'!L82</f>
        <v>Blm Diisi</v>
      </c>
      <c r="M82" s="176" t="str">
        <f>'LKE Unit 4'!L82</f>
        <v>Blm Diisi</v>
      </c>
      <c r="O82" s="113"/>
    </row>
    <row r="83" spans="1:15" s="147" customFormat="1" ht="120" x14ac:dyDescent="0.25">
      <c r="A83" s="172"/>
      <c r="B83" s="172"/>
      <c r="C83" s="216"/>
      <c r="D83" s="217" t="s">
        <v>24</v>
      </c>
      <c r="E83" s="218" t="s">
        <v>82</v>
      </c>
      <c r="F83" s="219" t="s">
        <v>395</v>
      </c>
      <c r="G83" s="220"/>
      <c r="H83" s="175"/>
      <c r="I83" s="320" t="s">
        <v>274</v>
      </c>
      <c r="J83" s="176" t="str">
        <f>'LKE Unit 1'!L83</f>
        <v>Blm Diisi</v>
      </c>
      <c r="K83" s="176" t="str">
        <f>'LKE Unit 2'!L83</f>
        <v>Blm Diisi</v>
      </c>
      <c r="L83" s="176" t="str">
        <f>'LKE Unit 3'!L83</f>
        <v>Blm Diisi</v>
      </c>
      <c r="M83" s="176" t="str">
        <f>'LKE Unit 4'!L83</f>
        <v>Blm Diisi</v>
      </c>
      <c r="O83" s="113"/>
    </row>
    <row r="84" spans="1:15" s="147" customFormat="1" ht="15" customHeight="1" x14ac:dyDescent="0.25">
      <c r="A84" s="210"/>
      <c r="B84" s="210"/>
      <c r="C84" s="211">
        <v>4</v>
      </c>
      <c r="D84" s="375" t="s">
        <v>205</v>
      </c>
      <c r="E84" s="375"/>
      <c r="F84" s="212"/>
      <c r="G84" s="212"/>
      <c r="H84" s="213">
        <v>6</v>
      </c>
      <c r="I84" s="319"/>
      <c r="J84" s="214"/>
      <c r="K84" s="214"/>
      <c r="L84" s="214"/>
      <c r="M84" s="214"/>
      <c r="O84" s="340"/>
    </row>
    <row r="85" spans="1:15" s="147" customFormat="1" ht="30" customHeight="1" x14ac:dyDescent="0.25">
      <c r="A85" s="172"/>
      <c r="B85" s="172"/>
      <c r="C85" s="216"/>
      <c r="D85" s="217" t="s">
        <v>5</v>
      </c>
      <c r="E85" s="174" t="s">
        <v>83</v>
      </c>
      <c r="F85" s="227"/>
      <c r="G85" s="219" t="s">
        <v>396</v>
      </c>
      <c r="H85" s="252"/>
      <c r="I85" s="326" t="s">
        <v>275</v>
      </c>
      <c r="J85" s="119"/>
      <c r="K85" s="119"/>
      <c r="L85" s="119"/>
      <c r="M85" s="119"/>
      <c r="O85" s="113"/>
    </row>
    <row r="86" spans="1:15" s="147" customFormat="1" ht="135" customHeight="1" x14ac:dyDescent="0.25">
      <c r="A86" s="172"/>
      <c r="B86" s="172"/>
      <c r="C86" s="216"/>
      <c r="D86" s="217" t="s">
        <v>7</v>
      </c>
      <c r="E86" s="174" t="s">
        <v>84</v>
      </c>
      <c r="F86" s="227"/>
      <c r="G86" s="219" t="s">
        <v>396</v>
      </c>
      <c r="H86" s="252"/>
      <c r="I86" s="326" t="s">
        <v>276</v>
      </c>
      <c r="J86" s="119"/>
      <c r="K86" s="119"/>
      <c r="L86" s="119"/>
      <c r="M86" s="119"/>
      <c r="O86" s="113"/>
    </row>
    <row r="87" spans="1:15" s="147" customFormat="1" ht="30" customHeight="1" x14ac:dyDescent="0.25">
      <c r="A87" s="172"/>
      <c r="B87" s="172"/>
      <c r="C87" s="216"/>
      <c r="D87" s="217" t="s">
        <v>9</v>
      </c>
      <c r="E87" s="174" t="s">
        <v>85</v>
      </c>
      <c r="F87" s="227"/>
      <c r="G87" s="219" t="s">
        <v>396</v>
      </c>
      <c r="H87" s="252"/>
      <c r="I87" s="326" t="s">
        <v>277</v>
      </c>
      <c r="J87" s="119"/>
      <c r="K87" s="119"/>
      <c r="L87" s="119"/>
      <c r="M87" s="119"/>
      <c r="O87" s="113"/>
    </row>
    <row r="88" spans="1:15" s="147" customFormat="1" ht="30" customHeight="1" x14ac:dyDescent="0.25">
      <c r="A88" s="172"/>
      <c r="B88" s="172"/>
      <c r="C88" s="216"/>
      <c r="D88" s="217" t="s">
        <v>15</v>
      </c>
      <c r="E88" s="174" t="s">
        <v>86</v>
      </c>
      <c r="F88" s="227"/>
      <c r="G88" s="219" t="s">
        <v>396</v>
      </c>
      <c r="H88" s="252"/>
      <c r="I88" s="326" t="s">
        <v>278</v>
      </c>
      <c r="J88" s="119"/>
      <c r="K88" s="119"/>
      <c r="L88" s="119"/>
      <c r="M88" s="119"/>
      <c r="O88" s="113"/>
    </row>
    <row r="89" spans="1:15" s="147" customFormat="1" ht="30" customHeight="1" x14ac:dyDescent="0.25">
      <c r="A89" s="172"/>
      <c r="B89" s="172"/>
      <c r="C89" s="216"/>
      <c r="D89" s="217" t="s">
        <v>17</v>
      </c>
      <c r="E89" s="174" t="s">
        <v>87</v>
      </c>
      <c r="F89" s="227"/>
      <c r="G89" s="219" t="s">
        <v>396</v>
      </c>
      <c r="H89" s="252"/>
      <c r="I89" s="326" t="s">
        <v>279</v>
      </c>
      <c r="J89" s="119"/>
      <c r="K89" s="119"/>
      <c r="L89" s="119"/>
      <c r="M89" s="119"/>
      <c r="O89" s="113"/>
    </row>
    <row r="90" spans="1:15" s="147" customFormat="1" ht="15" customHeight="1" x14ac:dyDescent="0.25">
      <c r="A90" s="210"/>
      <c r="B90" s="210"/>
      <c r="C90" s="211">
        <v>5</v>
      </c>
      <c r="D90" s="375" t="s">
        <v>88</v>
      </c>
      <c r="E90" s="375"/>
      <c r="F90" s="212"/>
      <c r="G90" s="212"/>
      <c r="H90" s="213">
        <v>2</v>
      </c>
      <c r="I90" s="319" t="s">
        <v>280</v>
      </c>
      <c r="J90" s="214" t="e">
        <f>'LKE Unit 1'!L90</f>
        <v>#DIV/0!</v>
      </c>
      <c r="K90" s="214" t="e">
        <f>'LKE Unit 2'!L90</f>
        <v>#DIV/0!</v>
      </c>
      <c r="L90" s="214" t="e">
        <f>'LKE Unit 3'!L90</f>
        <v>#DIV/0!</v>
      </c>
      <c r="M90" s="214" t="e">
        <f>'LKE Unit 4'!L90</f>
        <v>#DIV/0!</v>
      </c>
      <c r="O90" s="340"/>
    </row>
    <row r="91" spans="1:15" s="147" customFormat="1" ht="120" customHeight="1" x14ac:dyDescent="0.25">
      <c r="A91" s="172"/>
      <c r="B91" s="172"/>
      <c r="C91" s="216"/>
      <c r="D91" s="217" t="s">
        <v>5</v>
      </c>
      <c r="E91" s="218" t="s">
        <v>89</v>
      </c>
      <c r="F91" s="219" t="s">
        <v>395</v>
      </c>
      <c r="G91" s="220"/>
      <c r="H91" s="175"/>
      <c r="I91" s="329" t="s">
        <v>281</v>
      </c>
      <c r="J91" s="176" t="str">
        <f>'LKE Unit 1'!L91</f>
        <v>Blm Diisi</v>
      </c>
      <c r="K91" s="176" t="str">
        <f>'LKE Unit 2'!L91</f>
        <v>Blm Diisi</v>
      </c>
      <c r="L91" s="176" t="str">
        <f>'LKE Unit 3'!L91</f>
        <v>Blm Diisi</v>
      </c>
      <c r="M91" s="176" t="str">
        <f>'LKE Unit 4'!L91</f>
        <v>Blm Diisi</v>
      </c>
      <c r="O91" s="113"/>
    </row>
    <row r="92" spans="1:15" s="147" customFormat="1" ht="120" customHeight="1" x14ac:dyDescent="0.25">
      <c r="A92" s="172"/>
      <c r="B92" s="172"/>
      <c r="C92" s="216"/>
      <c r="D92" s="217" t="s">
        <v>7</v>
      </c>
      <c r="E92" s="218" t="s">
        <v>90</v>
      </c>
      <c r="F92" s="219" t="s">
        <v>395</v>
      </c>
      <c r="G92" s="220"/>
      <c r="H92" s="175"/>
      <c r="I92" s="329" t="s">
        <v>282</v>
      </c>
      <c r="J92" s="176" t="str">
        <f>'LKE Unit 1'!L92</f>
        <v>Blm Diisi</v>
      </c>
      <c r="K92" s="176" t="str">
        <f>'LKE Unit 2'!L92</f>
        <v>Blm Diisi</v>
      </c>
      <c r="L92" s="176" t="str">
        <f>'LKE Unit 3'!L92</f>
        <v>Blm Diisi</v>
      </c>
      <c r="M92" s="176" t="str">
        <f>'LKE Unit 4'!L92</f>
        <v>Blm Diisi</v>
      </c>
      <c r="O92" s="113"/>
    </row>
    <row r="93" spans="1:15" s="147" customFormat="1" ht="150" customHeight="1" x14ac:dyDescent="0.25">
      <c r="A93" s="172"/>
      <c r="B93" s="172"/>
      <c r="C93" s="216"/>
      <c r="D93" s="217" t="s">
        <v>9</v>
      </c>
      <c r="E93" s="218" t="s">
        <v>91</v>
      </c>
      <c r="F93" s="219" t="s">
        <v>395</v>
      </c>
      <c r="G93" s="220"/>
      <c r="H93" s="175"/>
      <c r="I93" s="329" t="s">
        <v>283</v>
      </c>
      <c r="J93" s="176" t="str">
        <f>'LKE Unit 1'!L93</f>
        <v>Blm Diisi</v>
      </c>
      <c r="K93" s="176" t="str">
        <f>'LKE Unit 2'!L93</f>
        <v>Blm Diisi</v>
      </c>
      <c r="L93" s="176" t="str">
        <f>'LKE Unit 3'!L93</f>
        <v>Blm Diisi</v>
      </c>
      <c r="M93" s="176" t="str">
        <f>'LKE Unit 4'!L93</f>
        <v>Blm Diisi</v>
      </c>
      <c r="O93" s="113"/>
    </row>
    <row r="94" spans="1:15" s="147" customFormat="1" ht="90" customHeight="1" x14ac:dyDescent="0.25">
      <c r="A94" s="172"/>
      <c r="B94" s="172"/>
      <c r="C94" s="216"/>
      <c r="D94" s="217" t="s">
        <v>15</v>
      </c>
      <c r="E94" s="218" t="s">
        <v>92</v>
      </c>
      <c r="F94" s="219" t="s">
        <v>395</v>
      </c>
      <c r="G94" s="220"/>
      <c r="H94" s="175"/>
      <c r="I94" s="329" t="s">
        <v>284</v>
      </c>
      <c r="J94" s="176" t="str">
        <f>'LKE Unit 1'!L94</f>
        <v>Blm Diisi</v>
      </c>
      <c r="K94" s="176" t="str">
        <f>'LKE Unit 2'!L94</f>
        <v>Blm Diisi</v>
      </c>
      <c r="L94" s="176" t="str">
        <f>'LKE Unit 3'!L94</f>
        <v>Blm Diisi</v>
      </c>
      <c r="M94" s="176" t="str">
        <f>'LKE Unit 4'!L94</f>
        <v>Blm Diisi</v>
      </c>
      <c r="O94" s="114"/>
    </row>
    <row r="95" spans="1:15" s="147" customFormat="1" ht="75" x14ac:dyDescent="0.25">
      <c r="A95" s="172"/>
      <c r="B95" s="172"/>
      <c r="C95" s="216"/>
      <c r="D95" s="217" t="s">
        <v>17</v>
      </c>
      <c r="E95" s="218" t="s">
        <v>93</v>
      </c>
      <c r="F95" s="219" t="s">
        <v>395</v>
      </c>
      <c r="G95" s="220"/>
      <c r="H95" s="175"/>
      <c r="I95" s="329" t="s">
        <v>285</v>
      </c>
      <c r="J95" s="176" t="str">
        <f>'LKE Unit 1'!L95</f>
        <v>Blm Diisi</v>
      </c>
      <c r="K95" s="176" t="str">
        <f>'LKE Unit 2'!L95</f>
        <v>Blm Diisi</v>
      </c>
      <c r="L95" s="176" t="str">
        <f>'LKE Unit 3'!L95</f>
        <v>Blm Diisi</v>
      </c>
      <c r="M95" s="176" t="str">
        <f>'LKE Unit 4'!L95</f>
        <v>Blm Diisi</v>
      </c>
      <c r="O95" s="113"/>
    </row>
    <row r="96" spans="1:15" s="147" customFormat="1" ht="135" customHeight="1" x14ac:dyDescent="0.25">
      <c r="A96" s="172"/>
      <c r="B96" s="172"/>
      <c r="C96" s="216"/>
      <c r="D96" s="217" t="s">
        <v>24</v>
      </c>
      <c r="E96" s="218" t="s">
        <v>94</v>
      </c>
      <c r="F96" s="219" t="s">
        <v>395</v>
      </c>
      <c r="G96" s="220"/>
      <c r="H96" s="175"/>
      <c r="I96" s="329" t="s">
        <v>286</v>
      </c>
      <c r="J96" s="176" t="str">
        <f>'LKE Unit 1'!L96</f>
        <v>Blm Diisi</v>
      </c>
      <c r="K96" s="176" t="str">
        <f>'LKE Unit 2'!L96</f>
        <v>Blm Diisi</v>
      </c>
      <c r="L96" s="176" t="str">
        <f>'LKE Unit 3'!L96</f>
        <v>Blm Diisi</v>
      </c>
      <c r="M96" s="176" t="str">
        <f>'LKE Unit 4'!L96</f>
        <v>Blm Diisi</v>
      </c>
      <c r="O96" s="113"/>
    </row>
    <row r="97" spans="1:15" s="147" customFormat="1" ht="120" customHeight="1" x14ac:dyDescent="0.25">
      <c r="A97" s="172"/>
      <c r="B97" s="172"/>
      <c r="C97" s="216"/>
      <c r="D97" s="217" t="s">
        <v>26</v>
      </c>
      <c r="E97" s="218" t="s">
        <v>95</v>
      </c>
      <c r="F97" s="254"/>
      <c r="G97" s="219" t="s">
        <v>396</v>
      </c>
      <c r="H97" s="175"/>
      <c r="I97" s="329" t="s">
        <v>287</v>
      </c>
      <c r="J97" s="119"/>
      <c r="K97" s="119"/>
      <c r="L97" s="119"/>
      <c r="M97" s="119"/>
      <c r="O97" s="113"/>
    </row>
    <row r="98" spans="1:15" s="147" customFormat="1" ht="15" customHeight="1" x14ac:dyDescent="0.25">
      <c r="A98" s="210"/>
      <c r="B98" s="210"/>
      <c r="C98" s="211">
        <v>6</v>
      </c>
      <c r="D98" s="375" t="s">
        <v>96</v>
      </c>
      <c r="E98" s="375"/>
      <c r="F98" s="212"/>
      <c r="G98" s="212"/>
      <c r="H98" s="213">
        <v>1</v>
      </c>
      <c r="I98" s="319"/>
      <c r="J98" s="214" t="e">
        <f>'LKE Unit 1'!L98</f>
        <v>#DIV/0!</v>
      </c>
      <c r="K98" s="214" t="e">
        <f>'LKE Unit 2'!L98</f>
        <v>#DIV/0!</v>
      </c>
      <c r="L98" s="214" t="e">
        <f>'LKE Unit 3'!L98</f>
        <v>#DIV/0!</v>
      </c>
      <c r="M98" s="214" t="e">
        <f>'LKE Unit 4'!L98</f>
        <v>#DIV/0!</v>
      </c>
      <c r="O98" s="344"/>
    </row>
    <row r="99" spans="1:15" s="147" customFormat="1" ht="30" customHeight="1" x14ac:dyDescent="0.25">
      <c r="A99" s="172"/>
      <c r="B99" s="172"/>
      <c r="C99" s="216"/>
      <c r="D99" s="217" t="s">
        <v>5</v>
      </c>
      <c r="E99" s="218" t="s">
        <v>97</v>
      </c>
      <c r="F99" s="254"/>
      <c r="G99" s="219" t="s">
        <v>396</v>
      </c>
      <c r="H99" s="175"/>
      <c r="I99" s="329" t="s">
        <v>288</v>
      </c>
      <c r="J99" s="119"/>
      <c r="K99" s="119"/>
      <c r="L99" s="119"/>
      <c r="M99" s="119"/>
      <c r="O99" s="113"/>
    </row>
    <row r="100" spans="1:15" s="147" customFormat="1" ht="120" customHeight="1" x14ac:dyDescent="0.25">
      <c r="A100" s="172"/>
      <c r="B100" s="172"/>
      <c r="C100" s="216"/>
      <c r="D100" s="217" t="s">
        <v>7</v>
      </c>
      <c r="E100" s="218" t="s">
        <v>98</v>
      </c>
      <c r="F100" s="219" t="s">
        <v>395</v>
      </c>
      <c r="G100" s="220"/>
      <c r="H100" s="175"/>
      <c r="I100" s="329" t="s">
        <v>289</v>
      </c>
      <c r="J100" s="176" t="str">
        <f>'LKE Unit 1'!L100</f>
        <v>Blm Diisi</v>
      </c>
      <c r="K100" s="176" t="str">
        <f>'LKE Unit 2'!L100</f>
        <v>Blm Diisi</v>
      </c>
      <c r="L100" s="176" t="str">
        <f>'LKE Unit 3'!L100</f>
        <v>Blm Diisi</v>
      </c>
      <c r="M100" s="176" t="str">
        <f>'LKE Unit 4'!L100</f>
        <v>Blm Diisi</v>
      </c>
      <c r="O100" s="113"/>
    </row>
    <row r="101" spans="1:15" s="147" customFormat="1" ht="120" x14ac:dyDescent="0.25">
      <c r="A101" s="172"/>
      <c r="B101" s="172"/>
      <c r="C101" s="216"/>
      <c r="D101" s="217" t="s">
        <v>9</v>
      </c>
      <c r="E101" s="218" t="s">
        <v>99</v>
      </c>
      <c r="F101" s="219" t="s">
        <v>395</v>
      </c>
      <c r="G101" s="220"/>
      <c r="H101" s="175"/>
      <c r="I101" s="329" t="s">
        <v>290</v>
      </c>
      <c r="J101" s="176" t="str">
        <f>'LKE Unit 1'!L101</f>
        <v>Blm Diisi</v>
      </c>
      <c r="K101" s="176" t="str">
        <f>'LKE Unit 2'!L101</f>
        <v>Blm Diisi</v>
      </c>
      <c r="L101" s="176" t="str">
        <f>'LKE Unit 3'!L101</f>
        <v>Blm Diisi</v>
      </c>
      <c r="M101" s="176" t="str">
        <f>'LKE Unit 4'!L101</f>
        <v>Blm Diisi</v>
      </c>
      <c r="O101" s="113"/>
    </row>
    <row r="102" spans="1:15" s="147" customFormat="1" ht="120" customHeight="1" x14ac:dyDescent="0.25">
      <c r="A102" s="172"/>
      <c r="B102" s="172"/>
      <c r="C102" s="216"/>
      <c r="D102" s="217" t="s">
        <v>15</v>
      </c>
      <c r="E102" s="218" t="s">
        <v>207</v>
      </c>
      <c r="F102" s="219" t="s">
        <v>395</v>
      </c>
      <c r="G102" s="220"/>
      <c r="H102" s="175"/>
      <c r="I102" s="329" t="s">
        <v>291</v>
      </c>
      <c r="J102" s="176" t="str">
        <f>'LKE Unit 1'!L102</f>
        <v>Blm Diisi</v>
      </c>
      <c r="K102" s="176" t="str">
        <f>'LKE Unit 2'!L102</f>
        <v>Blm Diisi</v>
      </c>
      <c r="L102" s="176" t="str">
        <f>'LKE Unit 3'!L102</f>
        <v>Blm Diisi</v>
      </c>
      <c r="M102" s="176" t="str">
        <f>'LKE Unit 4'!L102</f>
        <v>Blm Diisi</v>
      </c>
      <c r="O102" s="113"/>
    </row>
    <row r="103" spans="1:15" s="147" customFormat="1" ht="15" customHeight="1" x14ac:dyDescent="0.25">
      <c r="A103" s="210"/>
      <c r="B103" s="210"/>
      <c r="C103" s="211">
        <v>7</v>
      </c>
      <c r="D103" s="375" t="s">
        <v>100</v>
      </c>
      <c r="E103" s="375"/>
      <c r="F103" s="212"/>
      <c r="G103" s="212"/>
      <c r="H103" s="213">
        <v>1</v>
      </c>
      <c r="I103" s="319"/>
      <c r="J103" s="214" t="e">
        <f>'LKE Unit 1'!L103</f>
        <v>#DIV/0!</v>
      </c>
      <c r="K103" s="214" t="e">
        <f>'LKE Unit 2'!L103</f>
        <v>#DIV/0!</v>
      </c>
      <c r="L103" s="214" t="e">
        <f>'LKE Unit 3'!L103</f>
        <v>#DIV/0!</v>
      </c>
      <c r="M103" s="214" t="e">
        <f>'LKE Unit 4'!L103</f>
        <v>#DIV/0!</v>
      </c>
      <c r="O103" s="344"/>
    </row>
    <row r="104" spans="1:15" s="147" customFormat="1" ht="30" customHeight="1" x14ac:dyDescent="0.25">
      <c r="A104" s="172"/>
      <c r="B104" s="172"/>
      <c r="C104" s="216"/>
      <c r="D104" s="217" t="s">
        <v>5</v>
      </c>
      <c r="E104" s="218" t="s">
        <v>101</v>
      </c>
      <c r="F104" s="219" t="s">
        <v>395</v>
      </c>
      <c r="G104" s="220"/>
      <c r="H104" s="175"/>
      <c r="I104" s="329" t="s">
        <v>292</v>
      </c>
      <c r="J104" s="176" t="str">
        <f>'LKE Unit 1'!L104</f>
        <v>Blm Diisi</v>
      </c>
      <c r="K104" s="176" t="str">
        <f>'LKE Unit 2'!L104</f>
        <v>Blm Diisi</v>
      </c>
      <c r="L104" s="176" t="str">
        <f>'LKE Unit 3'!L104</f>
        <v>Blm Diisi</v>
      </c>
      <c r="M104" s="176" t="str">
        <f>'LKE Unit 4'!L104</f>
        <v>Blm Diisi</v>
      </c>
      <c r="O104" s="113"/>
    </row>
    <row r="105" spans="1:15" s="147" customFormat="1" ht="90" customHeight="1" x14ac:dyDescent="0.25">
      <c r="A105" s="172"/>
      <c r="B105" s="172"/>
      <c r="C105" s="216"/>
      <c r="D105" s="217" t="s">
        <v>7</v>
      </c>
      <c r="E105" s="218" t="s">
        <v>102</v>
      </c>
      <c r="F105" s="256"/>
      <c r="G105" s="219" t="s">
        <v>396</v>
      </c>
      <c r="H105" s="175"/>
      <c r="I105" s="329" t="s">
        <v>293</v>
      </c>
      <c r="J105" s="119"/>
      <c r="K105" s="119"/>
      <c r="L105" s="119"/>
      <c r="M105" s="119"/>
      <c r="O105" s="113"/>
    </row>
    <row r="106" spans="1:15" s="147" customFormat="1" ht="90" customHeight="1" x14ac:dyDescent="0.25">
      <c r="A106" s="172"/>
      <c r="B106" s="172"/>
      <c r="C106" s="216"/>
      <c r="D106" s="217" t="s">
        <v>9</v>
      </c>
      <c r="E106" s="218" t="s">
        <v>103</v>
      </c>
      <c r="F106" s="256"/>
      <c r="G106" s="219" t="s">
        <v>396</v>
      </c>
      <c r="H106" s="175"/>
      <c r="I106" s="329" t="s">
        <v>294</v>
      </c>
      <c r="J106" s="119"/>
      <c r="K106" s="119"/>
      <c r="L106" s="119"/>
      <c r="M106" s="119"/>
      <c r="O106" s="113"/>
    </row>
    <row r="107" spans="1:15" s="147" customFormat="1" ht="15" customHeight="1" x14ac:dyDescent="0.25">
      <c r="A107" s="210"/>
      <c r="B107" s="210"/>
      <c r="C107" s="211" t="s">
        <v>104</v>
      </c>
      <c r="D107" s="375" t="s">
        <v>105</v>
      </c>
      <c r="E107" s="375"/>
      <c r="F107" s="212"/>
      <c r="G107" s="212"/>
      <c r="H107" s="213">
        <v>1</v>
      </c>
      <c r="I107" s="319"/>
      <c r="J107" s="214" t="e">
        <f>'LKE Unit 1'!L107</f>
        <v>#DIV/0!</v>
      </c>
      <c r="K107" s="214" t="e">
        <f>'LKE Unit 2'!L107</f>
        <v>#DIV/0!</v>
      </c>
      <c r="L107" s="214" t="e">
        <f>'LKE Unit 3'!L107</f>
        <v>#DIV/0!</v>
      </c>
      <c r="M107" s="214" t="e">
        <f>'LKE Unit 4'!L107</f>
        <v>#DIV/0!</v>
      </c>
      <c r="O107" s="340"/>
    </row>
    <row r="108" spans="1:15" s="147" customFormat="1" ht="30" customHeight="1" x14ac:dyDescent="0.25">
      <c r="A108" s="172"/>
      <c r="B108" s="172"/>
      <c r="C108" s="216"/>
      <c r="D108" s="217" t="s">
        <v>5</v>
      </c>
      <c r="E108" s="218" t="s">
        <v>106</v>
      </c>
      <c r="F108" s="219" t="s">
        <v>395</v>
      </c>
      <c r="G108" s="220"/>
      <c r="H108" s="175"/>
      <c r="I108" s="329" t="s">
        <v>295</v>
      </c>
      <c r="J108" s="176" t="str">
        <f>'LKE Unit 1'!L108</f>
        <v>Blm Diisi</v>
      </c>
      <c r="K108" s="176" t="str">
        <f>'LKE Unit 2'!L108</f>
        <v>Blm Diisi</v>
      </c>
      <c r="L108" s="176" t="str">
        <f>'LKE Unit 3'!L108</f>
        <v>Blm Diisi</v>
      </c>
      <c r="M108" s="176" t="str">
        <f>'LKE Unit 4'!L108</f>
        <v>Blm Diisi</v>
      </c>
      <c r="O108" s="113"/>
    </row>
    <row r="109" spans="1:15" s="147" customFormat="1" ht="30" customHeight="1" x14ac:dyDescent="0.25">
      <c r="A109" s="172"/>
      <c r="B109" s="172"/>
      <c r="C109" s="216"/>
      <c r="D109" s="217" t="s">
        <v>7</v>
      </c>
      <c r="E109" s="218" t="s">
        <v>107</v>
      </c>
      <c r="F109" s="219" t="s">
        <v>395</v>
      </c>
      <c r="G109" s="220"/>
      <c r="H109" s="175"/>
      <c r="I109" s="329" t="s">
        <v>296</v>
      </c>
      <c r="J109" s="176" t="str">
        <f>'LKE Unit 1'!L109</f>
        <v>Blm Diisi</v>
      </c>
      <c r="K109" s="176" t="str">
        <f>'LKE Unit 2'!L109</f>
        <v>Blm Diisi</v>
      </c>
      <c r="L109" s="176" t="str">
        <f>'LKE Unit 3'!L109</f>
        <v>Blm Diisi</v>
      </c>
      <c r="M109" s="176" t="str">
        <f>'LKE Unit 4'!L109</f>
        <v>Blm Diisi</v>
      </c>
      <c r="O109" s="113"/>
    </row>
    <row r="110" spans="1:15" s="147" customFormat="1" ht="120" customHeight="1" x14ac:dyDescent="0.25">
      <c r="A110" s="172"/>
      <c r="B110" s="172"/>
      <c r="C110" s="216"/>
      <c r="D110" s="217" t="s">
        <v>9</v>
      </c>
      <c r="E110" s="218" t="s">
        <v>108</v>
      </c>
      <c r="F110" s="219" t="s">
        <v>395</v>
      </c>
      <c r="G110" s="220"/>
      <c r="H110" s="175"/>
      <c r="I110" s="329" t="s">
        <v>297</v>
      </c>
      <c r="J110" s="176" t="str">
        <f>'LKE Unit 1'!L110</f>
        <v>Blm Diisi</v>
      </c>
      <c r="K110" s="176" t="str">
        <f>'LKE Unit 2'!L110</f>
        <v>Blm Diisi</v>
      </c>
      <c r="L110" s="176" t="str">
        <f>'LKE Unit 3'!L110</f>
        <v>Blm Diisi</v>
      </c>
      <c r="M110" s="176" t="str">
        <f>'LKE Unit 4'!L110</f>
        <v>Blm Diisi</v>
      </c>
      <c r="O110" s="113"/>
    </row>
    <row r="111" spans="1:15" s="147" customFormat="1" ht="30" customHeight="1" x14ac:dyDescent="0.25">
      <c r="A111" s="172"/>
      <c r="B111" s="172"/>
      <c r="C111" s="216"/>
      <c r="D111" s="217" t="s">
        <v>15</v>
      </c>
      <c r="E111" s="218" t="s">
        <v>109</v>
      </c>
      <c r="F111" s="219" t="s">
        <v>395</v>
      </c>
      <c r="G111" s="220"/>
      <c r="H111" s="175"/>
      <c r="I111" s="329" t="s">
        <v>298</v>
      </c>
      <c r="J111" s="176" t="str">
        <f>'LKE Unit 1'!L111</f>
        <v>Blm Diisi</v>
      </c>
      <c r="K111" s="176" t="str">
        <f>'LKE Unit 2'!L111</f>
        <v>Blm Diisi</v>
      </c>
      <c r="L111" s="176" t="str">
        <f>'LKE Unit 3'!L111</f>
        <v>Blm Diisi</v>
      </c>
      <c r="M111" s="176" t="str">
        <f>'LKE Unit 4'!L111</f>
        <v>Blm Diisi</v>
      </c>
      <c r="O111" s="113"/>
    </row>
    <row r="112" spans="1:15" s="147" customFormat="1" ht="15" customHeight="1" x14ac:dyDescent="0.25">
      <c r="A112" s="152"/>
      <c r="B112" s="152" t="s">
        <v>110</v>
      </c>
      <c r="C112" s="153" t="s">
        <v>183</v>
      </c>
      <c r="D112" s="154"/>
      <c r="E112" s="155"/>
      <c r="F112" s="229"/>
      <c r="G112" s="229"/>
      <c r="H112" s="156">
        <v>6</v>
      </c>
      <c r="I112" s="324"/>
      <c r="J112" s="157" t="e">
        <f>'LKE Unit 1'!L112</f>
        <v>#DIV/0!</v>
      </c>
      <c r="K112" s="157" t="e">
        <f>'LKE Unit 2'!L112</f>
        <v>#DIV/0!</v>
      </c>
      <c r="L112" s="157" t="e">
        <f>'LKE Unit 3'!L112</f>
        <v>#DIV/0!</v>
      </c>
      <c r="M112" s="157" t="e">
        <f>'LKE Unit 4'!L112</f>
        <v>#DIV/0!</v>
      </c>
      <c r="O112" s="341"/>
    </row>
    <row r="113" spans="1:15" s="147" customFormat="1" ht="15" customHeight="1" x14ac:dyDescent="0.25">
      <c r="A113" s="210"/>
      <c r="B113" s="210"/>
      <c r="C113" s="211">
        <v>1</v>
      </c>
      <c r="D113" s="375" t="s">
        <v>184</v>
      </c>
      <c r="E113" s="375"/>
      <c r="F113" s="212"/>
      <c r="G113" s="212"/>
      <c r="H113" s="213">
        <v>2</v>
      </c>
      <c r="I113" s="319"/>
      <c r="J113" s="214" t="e">
        <f>'LKE Unit 1'!L113</f>
        <v>#DIV/0!</v>
      </c>
      <c r="K113" s="214" t="e">
        <f>'LKE Unit 2'!L113</f>
        <v>#DIV/0!</v>
      </c>
      <c r="L113" s="214" t="e">
        <f>'LKE Unit 3'!L113</f>
        <v>#DIV/0!</v>
      </c>
      <c r="M113" s="214" t="e">
        <f>'LKE Unit 4'!L113</f>
        <v>#DIV/0!</v>
      </c>
      <c r="O113" s="340"/>
    </row>
    <row r="114" spans="1:15" s="147" customFormat="1" ht="120" customHeight="1" x14ac:dyDescent="0.25">
      <c r="A114" s="172"/>
      <c r="B114" s="172"/>
      <c r="C114" s="216"/>
      <c r="D114" s="217" t="s">
        <v>5</v>
      </c>
      <c r="E114" s="218" t="s">
        <v>111</v>
      </c>
      <c r="F114" s="219" t="s">
        <v>395</v>
      </c>
      <c r="G114" s="220"/>
      <c r="H114" s="175"/>
      <c r="I114" s="320" t="s">
        <v>299</v>
      </c>
      <c r="J114" s="176" t="str">
        <f>'LKE Unit 1'!L114</f>
        <v>Blm Diisi</v>
      </c>
      <c r="K114" s="176" t="str">
        <f>'LKE Unit 2'!L114</f>
        <v>Blm Diisi</v>
      </c>
      <c r="L114" s="176" t="str">
        <f>'LKE Unit 3'!L114</f>
        <v>Blm Diisi</v>
      </c>
      <c r="M114" s="176" t="str">
        <f>'LKE Unit 4'!L114</f>
        <v>Blm Diisi</v>
      </c>
      <c r="O114" s="113"/>
    </row>
    <row r="115" spans="1:15" s="147" customFormat="1" ht="120" customHeight="1" x14ac:dyDescent="0.25">
      <c r="A115" s="172"/>
      <c r="B115" s="172"/>
      <c r="C115" s="216"/>
      <c r="D115" s="217" t="s">
        <v>7</v>
      </c>
      <c r="E115" s="218" t="s">
        <v>112</v>
      </c>
      <c r="F115" s="219" t="s">
        <v>395</v>
      </c>
      <c r="G115" s="220"/>
      <c r="H115" s="175"/>
      <c r="I115" s="320" t="s">
        <v>300</v>
      </c>
      <c r="J115" s="176" t="str">
        <f>'LKE Unit 1'!L115</f>
        <v>Blm Diisi</v>
      </c>
      <c r="K115" s="176" t="str">
        <f>'LKE Unit 2'!L115</f>
        <v>Blm Diisi</v>
      </c>
      <c r="L115" s="176" t="str">
        <f>'LKE Unit 3'!L115</f>
        <v>Blm Diisi</v>
      </c>
      <c r="M115" s="176" t="str">
        <f>'LKE Unit 4'!L115</f>
        <v>Blm Diisi</v>
      </c>
      <c r="O115" s="113"/>
    </row>
    <row r="116" spans="1:15" s="147" customFormat="1" ht="120" customHeight="1" x14ac:dyDescent="0.25">
      <c r="A116" s="172"/>
      <c r="B116" s="172"/>
      <c r="C116" s="216"/>
      <c r="D116" s="217" t="s">
        <v>9</v>
      </c>
      <c r="E116" s="218" t="s">
        <v>113</v>
      </c>
      <c r="F116" s="219" t="s">
        <v>395</v>
      </c>
      <c r="G116" s="220"/>
      <c r="H116" s="175"/>
      <c r="I116" s="320" t="s">
        <v>301</v>
      </c>
      <c r="J116" s="176" t="str">
        <f>'LKE Unit 1'!L116</f>
        <v>Blm Diisi</v>
      </c>
      <c r="K116" s="176" t="str">
        <f>'LKE Unit 2'!L116</f>
        <v>Blm Diisi</v>
      </c>
      <c r="L116" s="176" t="str">
        <f>'LKE Unit 3'!L116</f>
        <v>Blm Diisi</v>
      </c>
      <c r="M116" s="176" t="str">
        <f>'LKE Unit 4'!L116</f>
        <v>Blm Diisi</v>
      </c>
      <c r="O116" s="113"/>
    </row>
    <row r="117" spans="1:15" s="147" customFormat="1" ht="15" customHeight="1" x14ac:dyDescent="0.25">
      <c r="A117" s="210"/>
      <c r="B117" s="210"/>
      <c r="C117" s="211">
        <v>2</v>
      </c>
      <c r="D117" s="375" t="s">
        <v>185</v>
      </c>
      <c r="E117" s="375"/>
      <c r="F117" s="212"/>
      <c r="G117" s="212"/>
      <c r="H117" s="213">
        <v>4</v>
      </c>
      <c r="I117" s="319"/>
      <c r="J117" s="214" t="e">
        <f>'LKE Unit 1'!L117</f>
        <v>#DIV/0!</v>
      </c>
      <c r="K117" s="214" t="e">
        <f>'LKE Unit 2'!L117</f>
        <v>#DIV/0!</v>
      </c>
      <c r="L117" s="214" t="e">
        <f>'LKE Unit 3'!L117</f>
        <v>#DIV/0!</v>
      </c>
      <c r="M117" s="214" t="e">
        <f>'LKE Unit 4'!L117</f>
        <v>#DIV/0!</v>
      </c>
      <c r="O117" s="340"/>
    </row>
    <row r="118" spans="1:15" s="147" customFormat="1" ht="120" customHeight="1" x14ac:dyDescent="0.25">
      <c r="A118" s="172"/>
      <c r="B118" s="172"/>
      <c r="C118" s="216"/>
      <c r="D118" s="217" t="s">
        <v>5</v>
      </c>
      <c r="E118" s="218" t="s">
        <v>114</v>
      </c>
      <c r="F118" s="219" t="s">
        <v>395</v>
      </c>
      <c r="G118" s="220"/>
      <c r="H118" s="175"/>
      <c r="I118" s="320" t="s">
        <v>302</v>
      </c>
      <c r="J118" s="176" t="str">
        <f>'LKE Unit 1'!L118</f>
        <v>Blm Diisi</v>
      </c>
      <c r="K118" s="176" t="str">
        <f>'LKE Unit 2'!L118</f>
        <v>Blm Diisi</v>
      </c>
      <c r="L118" s="176" t="str">
        <f>'LKE Unit 3'!L118</f>
        <v>Blm Diisi</v>
      </c>
      <c r="M118" s="176" t="str">
        <f>'LKE Unit 4'!L118</f>
        <v>Blm Diisi</v>
      </c>
      <c r="O118" s="113"/>
    </row>
    <row r="119" spans="1:15" s="147" customFormat="1" ht="15" customHeight="1" x14ac:dyDescent="0.25">
      <c r="A119" s="172"/>
      <c r="B119" s="172"/>
      <c r="C119" s="216"/>
      <c r="D119" s="217" t="s">
        <v>7</v>
      </c>
      <c r="E119" s="218" t="s">
        <v>115</v>
      </c>
      <c r="F119" s="219" t="s">
        <v>395</v>
      </c>
      <c r="G119" s="220"/>
      <c r="H119" s="175"/>
      <c r="I119" s="320" t="s">
        <v>303</v>
      </c>
      <c r="J119" s="176" t="str">
        <f>'LKE Unit 1'!L119</f>
        <v>Blm Diisi</v>
      </c>
      <c r="K119" s="176" t="str">
        <f>'LKE Unit 2'!L119</f>
        <v>Blm Diisi</v>
      </c>
      <c r="L119" s="176" t="str">
        <f>'LKE Unit 3'!L119</f>
        <v>Blm Diisi</v>
      </c>
      <c r="M119" s="176" t="str">
        <f>'LKE Unit 4'!L119</f>
        <v>Blm Diisi</v>
      </c>
      <c r="O119" s="113"/>
    </row>
    <row r="120" spans="1:15" s="147" customFormat="1" ht="105" customHeight="1" x14ac:dyDescent="0.25">
      <c r="A120" s="172"/>
      <c r="B120" s="172"/>
      <c r="C120" s="216"/>
      <c r="D120" s="217" t="s">
        <v>9</v>
      </c>
      <c r="E120" s="218" t="s">
        <v>116</v>
      </c>
      <c r="F120" s="219" t="s">
        <v>395</v>
      </c>
      <c r="G120" s="220"/>
      <c r="H120" s="175"/>
      <c r="I120" s="320" t="s">
        <v>304</v>
      </c>
      <c r="J120" s="176" t="str">
        <f>'LKE Unit 1'!L120</f>
        <v>Blm Diisi</v>
      </c>
      <c r="K120" s="176" t="str">
        <f>'LKE Unit 2'!L120</f>
        <v>Blm Diisi</v>
      </c>
      <c r="L120" s="176" t="str">
        <f>'LKE Unit 3'!L120</f>
        <v>Blm Diisi</v>
      </c>
      <c r="M120" s="176" t="str">
        <f>'LKE Unit 4'!L120</f>
        <v>Blm Diisi</v>
      </c>
      <c r="O120" s="113"/>
    </row>
    <row r="121" spans="1:15" s="147" customFormat="1" ht="120" customHeight="1" x14ac:dyDescent="0.25">
      <c r="A121" s="172"/>
      <c r="B121" s="172"/>
      <c r="C121" s="216"/>
      <c r="D121" s="217" t="s">
        <v>15</v>
      </c>
      <c r="E121" s="218" t="s">
        <v>199</v>
      </c>
      <c r="F121" s="219" t="s">
        <v>395</v>
      </c>
      <c r="G121" s="220"/>
      <c r="H121" s="175"/>
      <c r="I121" s="320" t="s">
        <v>305</v>
      </c>
      <c r="J121" s="176" t="str">
        <f>'LKE Unit 1'!L121</f>
        <v>Blm Diisi</v>
      </c>
      <c r="K121" s="176" t="str">
        <f>'LKE Unit 2'!L121</f>
        <v>Blm Diisi</v>
      </c>
      <c r="L121" s="176" t="str">
        <f>'LKE Unit 3'!L121</f>
        <v>Blm Diisi</v>
      </c>
      <c r="M121" s="176" t="str">
        <f>'LKE Unit 4'!L121</f>
        <v>Blm Diisi</v>
      </c>
      <c r="O121" s="113"/>
    </row>
    <row r="122" spans="1:15" s="147" customFormat="1" ht="90" customHeight="1" x14ac:dyDescent="0.25">
      <c r="A122" s="172"/>
      <c r="B122" s="172"/>
      <c r="C122" s="216"/>
      <c r="D122" s="217" t="s">
        <v>17</v>
      </c>
      <c r="E122" s="218" t="s">
        <v>117</v>
      </c>
      <c r="F122" s="219" t="s">
        <v>395</v>
      </c>
      <c r="G122" s="220"/>
      <c r="H122" s="175"/>
      <c r="I122" s="320" t="s">
        <v>306</v>
      </c>
      <c r="J122" s="176" t="str">
        <f>'LKE Unit 1'!L122</f>
        <v>Blm Diisi</v>
      </c>
      <c r="K122" s="176" t="str">
        <f>'LKE Unit 2'!L122</f>
        <v>Blm Diisi</v>
      </c>
      <c r="L122" s="176" t="str">
        <f>'LKE Unit 3'!L122</f>
        <v>Blm Diisi</v>
      </c>
      <c r="M122" s="176" t="str">
        <f>'LKE Unit 4'!L122</f>
        <v>Blm Diisi</v>
      </c>
      <c r="O122" s="114"/>
    </row>
    <row r="123" spans="1:15" s="147" customFormat="1" ht="15" customHeight="1" x14ac:dyDescent="0.25">
      <c r="A123" s="152"/>
      <c r="B123" s="152" t="s">
        <v>118</v>
      </c>
      <c r="C123" s="153" t="s">
        <v>186</v>
      </c>
      <c r="D123" s="154"/>
      <c r="E123" s="155"/>
      <c r="F123" s="229"/>
      <c r="G123" s="229"/>
      <c r="H123" s="156">
        <v>12</v>
      </c>
      <c r="I123" s="324"/>
      <c r="J123" s="157" t="e">
        <f>'LKE Unit 1'!L123</f>
        <v>#DIV/0!</v>
      </c>
      <c r="K123" s="157" t="e">
        <f>'LKE Unit 2'!L123</f>
        <v>#DIV/0!</v>
      </c>
      <c r="L123" s="157" t="e">
        <f>'LKE Unit 3'!L123</f>
        <v>#DIV/0!</v>
      </c>
      <c r="M123" s="157" t="e">
        <f>'LKE Unit 4'!L123</f>
        <v>#DIV/0!</v>
      </c>
      <c r="O123" s="341"/>
    </row>
    <row r="124" spans="1:15" s="147" customFormat="1" ht="15" customHeight="1" x14ac:dyDescent="0.25">
      <c r="A124" s="210"/>
      <c r="B124" s="210"/>
      <c r="C124" s="211">
        <v>1</v>
      </c>
      <c r="D124" s="375" t="s">
        <v>187</v>
      </c>
      <c r="E124" s="375"/>
      <c r="F124" s="212"/>
      <c r="G124" s="212"/>
      <c r="H124" s="213">
        <v>1.5</v>
      </c>
      <c r="I124" s="319"/>
      <c r="J124" s="214" t="e">
        <f>'LKE Unit 1'!L124</f>
        <v>#DIV/0!</v>
      </c>
      <c r="K124" s="214" t="e">
        <f>'LKE Unit 2'!L124</f>
        <v>#DIV/0!</v>
      </c>
      <c r="L124" s="214" t="e">
        <f>'LKE Unit 3'!L124</f>
        <v>#DIV/0!</v>
      </c>
      <c r="M124" s="214" t="e">
        <f>'LKE Unit 4'!L124</f>
        <v>#DIV/0!</v>
      </c>
      <c r="O124" s="340"/>
    </row>
    <row r="125" spans="1:15" s="147" customFormat="1" ht="30" customHeight="1" x14ac:dyDescent="0.25">
      <c r="A125" s="172"/>
      <c r="B125" s="172"/>
      <c r="C125" s="216"/>
      <c r="D125" s="217" t="s">
        <v>5</v>
      </c>
      <c r="E125" s="218" t="s">
        <v>119</v>
      </c>
      <c r="F125" s="256"/>
      <c r="G125" s="219" t="s">
        <v>396</v>
      </c>
      <c r="H125" s="175"/>
      <c r="I125" s="320" t="s">
        <v>307</v>
      </c>
      <c r="J125" s="119"/>
      <c r="K125" s="119"/>
      <c r="L125" s="119"/>
      <c r="M125" s="119"/>
      <c r="O125" s="115"/>
    </row>
    <row r="126" spans="1:15" s="147" customFormat="1" ht="45" x14ac:dyDescent="0.25">
      <c r="A126" s="172"/>
      <c r="B126" s="172"/>
      <c r="C126" s="216"/>
      <c r="D126" s="217" t="s">
        <v>7</v>
      </c>
      <c r="E126" s="218" t="s">
        <v>120</v>
      </c>
      <c r="F126" s="219" t="s">
        <v>395</v>
      </c>
      <c r="G126" s="220"/>
      <c r="H126" s="175"/>
      <c r="I126" s="329" t="s">
        <v>308</v>
      </c>
      <c r="J126" s="176" t="str">
        <f>'LKE Unit 1'!L126</f>
        <v>Blm Diisi</v>
      </c>
      <c r="K126" s="176" t="str">
        <f>'LKE Unit 2'!L126</f>
        <v>Blm Diisi</v>
      </c>
      <c r="L126" s="176" t="str">
        <f>'LKE Unit 3'!L126</f>
        <v>Blm Diisi</v>
      </c>
      <c r="M126" s="176" t="str">
        <f>'LKE Unit 4'!L126</f>
        <v>Blm Diisi</v>
      </c>
      <c r="O126" s="115"/>
    </row>
    <row r="127" spans="1:15" s="147" customFormat="1" ht="30" customHeight="1" x14ac:dyDescent="0.25">
      <c r="A127" s="172"/>
      <c r="B127" s="172"/>
      <c r="C127" s="216"/>
      <c r="D127" s="217" t="s">
        <v>9</v>
      </c>
      <c r="E127" s="218" t="s">
        <v>121</v>
      </c>
      <c r="F127" s="219" t="s">
        <v>395</v>
      </c>
      <c r="G127" s="220"/>
      <c r="H127" s="175"/>
      <c r="I127" s="329" t="s">
        <v>309</v>
      </c>
      <c r="J127" s="176" t="str">
        <f>'LKE Unit 1'!L127</f>
        <v>Blm Diisi</v>
      </c>
      <c r="K127" s="176" t="str">
        <f>'LKE Unit 2'!L127</f>
        <v>Blm Diisi</v>
      </c>
      <c r="L127" s="176" t="str">
        <f>'LKE Unit 3'!L127</f>
        <v>Blm Diisi</v>
      </c>
      <c r="M127" s="176" t="str">
        <f>'LKE Unit 4'!L127</f>
        <v>Blm Diisi</v>
      </c>
      <c r="O127" s="115"/>
    </row>
    <row r="128" spans="1:15" s="147" customFormat="1" ht="30" customHeight="1" x14ac:dyDescent="0.25">
      <c r="A128" s="172"/>
      <c r="B128" s="172"/>
      <c r="C128" s="216"/>
      <c r="D128" s="217" t="s">
        <v>15</v>
      </c>
      <c r="E128" s="218" t="s">
        <v>122</v>
      </c>
      <c r="F128" s="219" t="s">
        <v>395</v>
      </c>
      <c r="G128" s="220"/>
      <c r="H128" s="175"/>
      <c r="I128" s="320" t="s">
        <v>310</v>
      </c>
      <c r="J128" s="176" t="str">
        <f>'LKE Unit 1'!L128</f>
        <v>Blm Diisi</v>
      </c>
      <c r="K128" s="176" t="str">
        <f>'LKE Unit 2'!L128</f>
        <v>Blm Diisi</v>
      </c>
      <c r="L128" s="176" t="str">
        <f>'LKE Unit 3'!L128</f>
        <v>Blm Diisi</v>
      </c>
      <c r="M128" s="176" t="str">
        <f>'LKE Unit 4'!L128</f>
        <v>Blm Diisi</v>
      </c>
      <c r="O128" s="115"/>
    </row>
    <row r="129" spans="1:15" s="147" customFormat="1" ht="30" customHeight="1" x14ac:dyDescent="0.25">
      <c r="A129" s="172"/>
      <c r="B129" s="172"/>
      <c r="C129" s="216"/>
      <c r="D129" s="217" t="s">
        <v>17</v>
      </c>
      <c r="E129" s="218" t="s">
        <v>123</v>
      </c>
      <c r="F129" s="219" t="s">
        <v>395</v>
      </c>
      <c r="G129" s="220"/>
      <c r="H129" s="175"/>
      <c r="I129" s="320" t="s">
        <v>311</v>
      </c>
      <c r="J129" s="176" t="str">
        <f>'LKE Unit 1'!L129</f>
        <v>Blm Diisi</v>
      </c>
      <c r="K129" s="176" t="str">
        <f>'LKE Unit 2'!L129</f>
        <v>Blm Diisi</v>
      </c>
      <c r="L129" s="176" t="str">
        <f>'LKE Unit 3'!L129</f>
        <v>Blm Diisi</v>
      </c>
      <c r="M129" s="176" t="str">
        <f>'LKE Unit 4'!L129</f>
        <v>Blm Diisi</v>
      </c>
      <c r="O129" s="115"/>
    </row>
    <row r="130" spans="1:15" s="147" customFormat="1" ht="59.25" customHeight="1" x14ac:dyDescent="0.25">
      <c r="A130" s="172"/>
      <c r="B130" s="172"/>
      <c r="C130" s="216"/>
      <c r="D130" s="217" t="s">
        <v>24</v>
      </c>
      <c r="E130" s="178" t="s">
        <v>402</v>
      </c>
      <c r="F130" s="219" t="s">
        <v>395</v>
      </c>
      <c r="G130" s="220"/>
      <c r="H130" s="175"/>
      <c r="I130" s="384" t="s">
        <v>420</v>
      </c>
      <c r="J130" s="119"/>
      <c r="K130" s="119"/>
      <c r="L130" s="119"/>
      <c r="M130" s="119"/>
      <c r="O130" s="345"/>
    </row>
    <row r="131" spans="1:15" s="147" customFormat="1" ht="18.75" customHeight="1" x14ac:dyDescent="0.25">
      <c r="A131" s="172"/>
      <c r="B131" s="172"/>
      <c r="C131" s="216"/>
      <c r="D131" s="217"/>
      <c r="E131" s="262" t="s">
        <v>403</v>
      </c>
      <c r="F131" s="219"/>
      <c r="G131" s="220"/>
      <c r="H131" s="175"/>
      <c r="I131" s="385"/>
      <c r="J131" s="119"/>
      <c r="K131" s="119"/>
      <c r="L131" s="119"/>
      <c r="M131" s="119"/>
      <c r="O131" s="115"/>
    </row>
    <row r="132" spans="1:15" s="147" customFormat="1" ht="16.5" customHeight="1" x14ac:dyDescent="0.25">
      <c r="A132" s="172"/>
      <c r="B132" s="172"/>
      <c r="C132" s="216"/>
      <c r="D132" s="217"/>
      <c r="E132" s="263" t="s">
        <v>424</v>
      </c>
      <c r="F132" s="219"/>
      <c r="G132" s="220"/>
      <c r="H132" s="175"/>
      <c r="I132" s="385"/>
      <c r="J132" s="119"/>
      <c r="K132" s="119"/>
      <c r="L132" s="119"/>
      <c r="M132" s="119"/>
      <c r="O132" s="115"/>
    </row>
    <row r="133" spans="1:15" s="147" customFormat="1" ht="15" customHeight="1" x14ac:dyDescent="0.25">
      <c r="A133" s="172"/>
      <c r="B133" s="172"/>
      <c r="C133" s="216"/>
      <c r="D133" s="217"/>
      <c r="E133" s="263" t="s">
        <v>404</v>
      </c>
      <c r="F133" s="219"/>
      <c r="G133" s="220"/>
      <c r="H133" s="175"/>
      <c r="I133" s="385"/>
      <c r="J133" s="119"/>
      <c r="K133" s="119"/>
      <c r="L133" s="119"/>
      <c r="M133" s="119"/>
      <c r="O133" s="115"/>
    </row>
    <row r="134" spans="1:15" s="147" customFormat="1" ht="15" customHeight="1" x14ac:dyDescent="0.25">
      <c r="A134" s="172"/>
      <c r="B134" s="172"/>
      <c r="C134" s="216"/>
      <c r="D134" s="217"/>
      <c r="E134" s="263" t="s">
        <v>405</v>
      </c>
      <c r="F134" s="219"/>
      <c r="G134" s="220"/>
      <c r="H134" s="175"/>
      <c r="I134" s="385"/>
      <c r="J134" s="119"/>
      <c r="K134" s="119"/>
      <c r="L134" s="119"/>
      <c r="M134" s="119"/>
      <c r="O134" s="115"/>
    </row>
    <row r="135" spans="1:15" s="147" customFormat="1" ht="15" customHeight="1" x14ac:dyDescent="0.25">
      <c r="A135" s="172"/>
      <c r="B135" s="172"/>
      <c r="C135" s="216"/>
      <c r="D135" s="217"/>
      <c r="E135" s="262" t="s">
        <v>406</v>
      </c>
      <c r="F135" s="219"/>
      <c r="G135" s="220"/>
      <c r="H135" s="175"/>
      <c r="I135" s="386"/>
      <c r="J135" s="119"/>
      <c r="K135" s="119"/>
      <c r="L135" s="119"/>
      <c r="M135" s="119"/>
      <c r="O135" s="115"/>
    </row>
    <row r="136" spans="1:15" s="147" customFormat="1" ht="30" customHeight="1" x14ac:dyDescent="0.25">
      <c r="A136" s="172"/>
      <c r="B136" s="172"/>
      <c r="C136" s="216"/>
      <c r="D136" s="217" t="s">
        <v>26</v>
      </c>
      <c r="E136" s="178" t="s">
        <v>407</v>
      </c>
      <c r="F136" s="219" t="s">
        <v>395</v>
      </c>
      <c r="G136" s="220"/>
      <c r="H136" s="175"/>
      <c r="I136" s="384" t="s">
        <v>421</v>
      </c>
      <c r="J136" s="119"/>
      <c r="K136" s="119"/>
      <c r="L136" s="119"/>
      <c r="M136" s="119"/>
      <c r="O136" s="345"/>
    </row>
    <row r="137" spans="1:15" s="147" customFormat="1" ht="18" customHeight="1" x14ac:dyDescent="0.25">
      <c r="A137" s="172"/>
      <c r="B137" s="172"/>
      <c r="C137" s="216"/>
      <c r="D137" s="217"/>
      <c r="E137" s="178" t="s">
        <v>411</v>
      </c>
      <c r="F137" s="219"/>
      <c r="G137" s="220"/>
      <c r="H137" s="175"/>
      <c r="I137" s="385"/>
      <c r="J137" s="119"/>
      <c r="K137" s="119"/>
      <c r="L137" s="119"/>
      <c r="M137" s="119"/>
      <c r="O137" s="115"/>
    </row>
    <row r="138" spans="1:15" s="147" customFormat="1" ht="15" customHeight="1" x14ac:dyDescent="0.25">
      <c r="A138" s="172"/>
      <c r="B138" s="172"/>
      <c r="C138" s="216"/>
      <c r="D138" s="217"/>
      <c r="E138" s="178" t="s">
        <v>408</v>
      </c>
      <c r="F138" s="219"/>
      <c r="G138" s="220"/>
      <c r="H138" s="175"/>
      <c r="I138" s="385"/>
      <c r="J138" s="119"/>
      <c r="K138" s="119"/>
      <c r="L138" s="119"/>
      <c r="M138" s="119"/>
      <c r="O138" s="115"/>
    </row>
    <row r="139" spans="1:15" s="147" customFormat="1" ht="15" customHeight="1" x14ac:dyDescent="0.25">
      <c r="A139" s="172"/>
      <c r="B139" s="172"/>
      <c r="C139" s="216"/>
      <c r="D139" s="217"/>
      <c r="E139" s="178" t="s">
        <v>409</v>
      </c>
      <c r="F139" s="219"/>
      <c r="G139" s="220"/>
      <c r="H139" s="175"/>
      <c r="I139" s="385"/>
      <c r="J139" s="119"/>
      <c r="K139" s="119"/>
      <c r="L139" s="119"/>
      <c r="M139" s="119"/>
      <c r="O139" s="115"/>
    </row>
    <row r="140" spans="1:15" s="147" customFormat="1" ht="15" customHeight="1" x14ac:dyDescent="0.25">
      <c r="A140" s="172"/>
      <c r="B140" s="172"/>
      <c r="C140" s="216"/>
      <c r="D140" s="217"/>
      <c r="E140" s="178" t="s">
        <v>410</v>
      </c>
      <c r="F140" s="219"/>
      <c r="G140" s="220"/>
      <c r="H140" s="175"/>
      <c r="I140" s="385"/>
      <c r="J140" s="119"/>
      <c r="K140" s="119"/>
      <c r="L140" s="119"/>
      <c r="M140" s="119"/>
      <c r="O140" s="115"/>
    </row>
    <row r="141" spans="1:15" s="147" customFormat="1" ht="15" customHeight="1" x14ac:dyDescent="0.25">
      <c r="A141" s="172"/>
      <c r="B141" s="172"/>
      <c r="C141" s="216"/>
      <c r="D141" s="217"/>
      <c r="E141" s="178" t="s">
        <v>412</v>
      </c>
      <c r="F141" s="219"/>
      <c r="G141" s="220"/>
      <c r="H141" s="175"/>
      <c r="I141" s="386"/>
      <c r="J141" s="119"/>
      <c r="K141" s="119"/>
      <c r="L141" s="119"/>
      <c r="M141" s="119"/>
      <c r="O141" s="115"/>
    </row>
    <row r="142" spans="1:15" s="147" customFormat="1" ht="15" customHeight="1" x14ac:dyDescent="0.25">
      <c r="A142" s="210"/>
      <c r="B142" s="210"/>
      <c r="C142" s="211">
        <v>2</v>
      </c>
      <c r="D142" s="375" t="s">
        <v>188</v>
      </c>
      <c r="E142" s="375"/>
      <c r="F142" s="212"/>
      <c r="G142" s="212"/>
      <c r="H142" s="213">
        <v>1.5</v>
      </c>
      <c r="I142" s="319"/>
      <c r="J142" s="214" t="e">
        <f>'LKE Unit 1'!L142</f>
        <v>#DIV/0!</v>
      </c>
      <c r="K142" s="214" t="e">
        <f>'LKE Unit 2'!L142</f>
        <v>#DIV/0!</v>
      </c>
      <c r="L142" s="214" t="e">
        <f>'LKE Unit 3'!L142</f>
        <v>#DIV/0!</v>
      </c>
      <c r="M142" s="214" t="e">
        <f>'LKE Unit 4'!L142</f>
        <v>#DIV/0!</v>
      </c>
      <c r="O142" s="340"/>
    </row>
    <row r="143" spans="1:15" s="147" customFormat="1" ht="30" customHeight="1" x14ac:dyDescent="0.25">
      <c r="A143" s="172"/>
      <c r="B143" s="172"/>
      <c r="C143" s="216"/>
      <c r="D143" s="217" t="s">
        <v>5</v>
      </c>
      <c r="E143" s="218" t="s">
        <v>124</v>
      </c>
      <c r="F143" s="256"/>
      <c r="G143" s="219" t="s">
        <v>396</v>
      </c>
      <c r="H143" s="175"/>
      <c r="I143" s="320" t="s">
        <v>312</v>
      </c>
      <c r="J143" s="260" t="str">
        <f>'LKE Unit 1'!L143</f>
        <v>Blm Diisi</v>
      </c>
      <c r="K143" s="260" t="str">
        <f>'LKE Unit 2'!L143</f>
        <v>Blm Diisi</v>
      </c>
      <c r="L143" s="260" t="str">
        <f>'LKE Unit 3'!L143</f>
        <v>Blm Diisi</v>
      </c>
      <c r="M143" s="260" t="str">
        <f>'LKE Unit 4'!L143</f>
        <v>Blm Diisi</v>
      </c>
      <c r="O143" s="115"/>
    </row>
    <row r="144" spans="1:15" s="147" customFormat="1" ht="90" x14ac:dyDescent="0.25">
      <c r="A144" s="172"/>
      <c r="B144" s="172"/>
      <c r="C144" s="216"/>
      <c r="D144" s="217" t="s">
        <v>7</v>
      </c>
      <c r="E144" s="218" t="s">
        <v>125</v>
      </c>
      <c r="F144" s="219" t="s">
        <v>395</v>
      </c>
      <c r="G144" s="220"/>
      <c r="H144" s="175"/>
      <c r="I144" s="320" t="s">
        <v>313</v>
      </c>
      <c r="J144" s="260" t="str">
        <f>'LKE Unit 1'!L144</f>
        <v>Blm Diisi</v>
      </c>
      <c r="K144" s="260" t="str">
        <f>'LKE Unit 2'!L144</f>
        <v>Blm Diisi</v>
      </c>
      <c r="L144" s="260" t="str">
        <f>'LKE Unit 3'!L144</f>
        <v>Blm Diisi</v>
      </c>
      <c r="M144" s="260" t="str">
        <f>'LKE Unit 4'!L144</f>
        <v>Blm Diisi</v>
      </c>
      <c r="O144" s="115"/>
    </row>
    <row r="145" spans="1:15" s="147" customFormat="1" ht="75" customHeight="1" x14ac:dyDescent="0.25">
      <c r="A145" s="172"/>
      <c r="B145" s="172"/>
      <c r="C145" s="216"/>
      <c r="D145" s="217" t="s">
        <v>9</v>
      </c>
      <c r="E145" s="218" t="s">
        <v>126</v>
      </c>
      <c r="F145" s="219" t="s">
        <v>395</v>
      </c>
      <c r="G145" s="220"/>
      <c r="H145" s="248"/>
      <c r="I145" s="329" t="s">
        <v>314</v>
      </c>
      <c r="J145" s="260" t="str">
        <f>'LKE Unit 1'!L145</f>
        <v>Blm Diisi</v>
      </c>
      <c r="K145" s="260" t="str">
        <f>'LKE Unit 2'!L145</f>
        <v>Blm Diisi</v>
      </c>
      <c r="L145" s="260" t="str">
        <f>'LKE Unit 3'!L145</f>
        <v>Blm Diisi</v>
      </c>
      <c r="M145" s="260" t="str">
        <f>'LKE Unit 4'!L145</f>
        <v>Blm Diisi</v>
      </c>
      <c r="O145" s="115"/>
    </row>
    <row r="146" spans="1:15" s="147" customFormat="1" ht="150" customHeight="1" x14ac:dyDescent="0.25">
      <c r="A146" s="172"/>
      <c r="B146" s="172"/>
      <c r="C146" s="216"/>
      <c r="D146" s="217" t="s">
        <v>15</v>
      </c>
      <c r="E146" s="218" t="s">
        <v>127</v>
      </c>
      <c r="F146" s="219" t="s">
        <v>395</v>
      </c>
      <c r="G146" s="220"/>
      <c r="H146" s="175"/>
      <c r="I146" s="329" t="s">
        <v>315</v>
      </c>
      <c r="J146" s="260" t="str">
        <f>'LKE Unit 1'!L146</f>
        <v>Blm Diisi</v>
      </c>
      <c r="K146" s="260" t="str">
        <f>'LKE Unit 2'!L146</f>
        <v>Blm Diisi</v>
      </c>
      <c r="L146" s="260" t="str">
        <f>'LKE Unit 3'!L146</f>
        <v>Blm Diisi</v>
      </c>
      <c r="M146" s="260" t="str">
        <f>'LKE Unit 4'!L146</f>
        <v>Blm Diisi</v>
      </c>
      <c r="O146" s="115"/>
    </row>
    <row r="147" spans="1:15" s="147" customFormat="1" ht="135" customHeight="1" x14ac:dyDescent="0.25">
      <c r="A147" s="172"/>
      <c r="B147" s="172"/>
      <c r="C147" s="216"/>
      <c r="D147" s="217" t="s">
        <v>17</v>
      </c>
      <c r="E147" s="218" t="s">
        <v>128</v>
      </c>
      <c r="F147" s="219" t="s">
        <v>395</v>
      </c>
      <c r="G147" s="220"/>
      <c r="H147" s="175"/>
      <c r="I147" s="329" t="s">
        <v>316</v>
      </c>
      <c r="J147" s="260" t="str">
        <f>'LKE Unit 1'!L147</f>
        <v>Blm Diisi</v>
      </c>
      <c r="K147" s="260" t="str">
        <f>'LKE Unit 2'!L147</f>
        <v>Blm Diisi</v>
      </c>
      <c r="L147" s="260" t="str">
        <f>'LKE Unit 3'!L147</f>
        <v>Blm Diisi</v>
      </c>
      <c r="M147" s="260" t="str">
        <f>'LKE Unit 4'!L147</f>
        <v>Blm Diisi</v>
      </c>
      <c r="O147" s="115"/>
    </row>
    <row r="148" spans="1:15" s="147" customFormat="1" ht="90" x14ac:dyDescent="0.25">
      <c r="A148" s="172"/>
      <c r="B148" s="172"/>
      <c r="C148" s="216"/>
      <c r="D148" s="217" t="s">
        <v>24</v>
      </c>
      <c r="E148" s="218" t="s">
        <v>129</v>
      </c>
      <c r="F148" s="219" t="s">
        <v>395</v>
      </c>
      <c r="G148" s="220"/>
      <c r="H148" s="175"/>
      <c r="I148" s="329" t="s">
        <v>317</v>
      </c>
      <c r="J148" s="260" t="str">
        <f>'LKE Unit 1'!L148</f>
        <v>Blm Diisi</v>
      </c>
      <c r="K148" s="260" t="str">
        <f>'LKE Unit 2'!L148</f>
        <v>Blm Diisi</v>
      </c>
      <c r="L148" s="260" t="str">
        <f>'LKE Unit 3'!L148</f>
        <v>Blm Diisi</v>
      </c>
      <c r="M148" s="260" t="str">
        <f>'LKE Unit 4'!L148</f>
        <v>Blm Diisi</v>
      </c>
      <c r="O148" s="115"/>
    </row>
    <row r="149" spans="1:15" s="147" customFormat="1" ht="45" customHeight="1" x14ac:dyDescent="0.25">
      <c r="A149" s="172"/>
      <c r="B149" s="172"/>
      <c r="C149" s="216"/>
      <c r="D149" s="217" t="s">
        <v>26</v>
      </c>
      <c r="E149" s="178" t="s">
        <v>413</v>
      </c>
      <c r="F149" s="219" t="s">
        <v>395</v>
      </c>
      <c r="G149" s="220"/>
      <c r="H149" s="175"/>
      <c r="I149" s="329" t="s">
        <v>414</v>
      </c>
      <c r="J149" s="119"/>
      <c r="K149" s="119"/>
      <c r="L149" s="119"/>
      <c r="M149" s="119"/>
      <c r="O149" s="115"/>
    </row>
    <row r="150" spans="1:15" s="147" customFormat="1" ht="15" customHeight="1" x14ac:dyDescent="0.25">
      <c r="A150" s="210"/>
      <c r="B150" s="210"/>
      <c r="C150" s="211">
        <v>3</v>
      </c>
      <c r="D150" s="375" t="s">
        <v>130</v>
      </c>
      <c r="E150" s="375"/>
      <c r="F150" s="212"/>
      <c r="G150" s="212"/>
      <c r="H150" s="213">
        <v>2</v>
      </c>
      <c r="I150" s="319"/>
      <c r="J150" s="214" t="e">
        <f>'LKE Unit 1'!L150</f>
        <v>#DIV/0!</v>
      </c>
      <c r="K150" s="214" t="e">
        <f>'LKE Unit 2'!L150</f>
        <v>#DIV/0!</v>
      </c>
      <c r="L150" s="214" t="e">
        <f>'LKE Unit 3'!L150</f>
        <v>#DIV/0!</v>
      </c>
      <c r="M150" s="214" t="e">
        <f>'LKE Unit 4'!L150</f>
        <v>#DIV/0!</v>
      </c>
      <c r="O150" s="340"/>
    </row>
    <row r="151" spans="1:15" s="147" customFormat="1" ht="30" customHeight="1" x14ac:dyDescent="0.25">
      <c r="A151" s="172"/>
      <c r="B151" s="172"/>
      <c r="C151" s="216"/>
      <c r="D151" s="217" t="s">
        <v>5</v>
      </c>
      <c r="E151" s="218" t="s">
        <v>131</v>
      </c>
      <c r="F151" s="256"/>
      <c r="G151" s="219" t="s">
        <v>396</v>
      </c>
      <c r="H151" s="175"/>
      <c r="I151" s="320" t="s">
        <v>318</v>
      </c>
      <c r="J151" s="119"/>
      <c r="K151" s="119"/>
      <c r="L151" s="119"/>
      <c r="M151" s="119"/>
      <c r="O151" s="115"/>
    </row>
    <row r="152" spans="1:15" s="147" customFormat="1" ht="120" customHeight="1" x14ac:dyDescent="0.25">
      <c r="A152" s="172"/>
      <c r="B152" s="172"/>
      <c r="C152" s="216"/>
      <c r="D152" s="217" t="s">
        <v>7</v>
      </c>
      <c r="E152" s="218" t="s">
        <v>132</v>
      </c>
      <c r="F152" s="219" t="s">
        <v>395</v>
      </c>
      <c r="G152" s="220"/>
      <c r="H152" s="175"/>
      <c r="I152" s="329" t="s">
        <v>319</v>
      </c>
      <c r="J152" s="176" t="str">
        <f>'LKE Unit 1'!L152</f>
        <v>Blm Diisi</v>
      </c>
      <c r="K152" s="176" t="str">
        <f>'LKE Unit 2'!L152</f>
        <v>Blm Diisi</v>
      </c>
      <c r="L152" s="176" t="str">
        <f>'LKE Unit 3'!L152</f>
        <v>Blm Diisi</v>
      </c>
      <c r="M152" s="176" t="str">
        <f>'LKE Unit 4'!L152</f>
        <v>Blm Diisi</v>
      </c>
      <c r="O152" s="115"/>
    </row>
    <row r="153" spans="1:15" s="147" customFormat="1" ht="120" customHeight="1" x14ac:dyDescent="0.25">
      <c r="A153" s="172"/>
      <c r="B153" s="172"/>
      <c r="C153" s="216"/>
      <c r="D153" s="217" t="s">
        <v>9</v>
      </c>
      <c r="E153" s="218" t="s">
        <v>133</v>
      </c>
      <c r="F153" s="219" t="s">
        <v>395</v>
      </c>
      <c r="G153" s="220"/>
      <c r="H153" s="175"/>
      <c r="I153" s="329" t="s">
        <v>320</v>
      </c>
      <c r="J153" s="120"/>
      <c r="K153" s="120"/>
      <c r="L153" s="120"/>
      <c r="M153" s="120"/>
      <c r="O153" s="115"/>
    </row>
    <row r="154" spans="1:15" s="147" customFormat="1" ht="15" customHeight="1" x14ac:dyDescent="0.25">
      <c r="A154" s="172"/>
      <c r="B154" s="172"/>
      <c r="C154" s="216"/>
      <c r="D154" s="217" t="s">
        <v>9</v>
      </c>
      <c r="E154" s="178" t="s">
        <v>415</v>
      </c>
      <c r="F154" s="219"/>
      <c r="G154" s="220"/>
      <c r="H154" s="175"/>
      <c r="I154" s="387" t="s">
        <v>398</v>
      </c>
      <c r="J154" s="330" t="e">
        <f>'LKE Unit 1'!L154</f>
        <v>#DIV/0!</v>
      </c>
      <c r="K154" s="330" t="e">
        <f>'LKE Unit 2'!L154</f>
        <v>#DIV/0!</v>
      </c>
      <c r="L154" s="330" t="e">
        <f>'LKE Unit 3'!L154</f>
        <v>#DIV/0!</v>
      </c>
      <c r="M154" s="330" t="e">
        <f>'LKE Unit 4'!L154</f>
        <v>#DIV/0!</v>
      </c>
      <c r="O154" s="345"/>
    </row>
    <row r="155" spans="1:15" s="147" customFormat="1" ht="30" customHeight="1" x14ac:dyDescent="0.25">
      <c r="A155" s="172"/>
      <c r="B155" s="172"/>
      <c r="C155" s="216"/>
      <c r="D155" s="217"/>
      <c r="E155" s="178" t="s">
        <v>416</v>
      </c>
      <c r="F155" s="219"/>
      <c r="G155" s="220"/>
      <c r="H155" s="175"/>
      <c r="I155" s="388"/>
      <c r="J155" s="249">
        <f>'LKE Unit 1'!L155</f>
        <v>0</v>
      </c>
      <c r="K155" s="249">
        <f>'LKE Unit 2'!L155</f>
        <v>0</v>
      </c>
      <c r="L155" s="249">
        <f>'LKE Unit 3'!L155</f>
        <v>0</v>
      </c>
      <c r="M155" s="249">
        <f>'LKE Unit 4'!L155</f>
        <v>0</v>
      </c>
      <c r="O155" s="115"/>
    </row>
    <row r="156" spans="1:15" s="147" customFormat="1" ht="15" customHeight="1" x14ac:dyDescent="0.25">
      <c r="A156" s="172"/>
      <c r="B156" s="172"/>
      <c r="C156" s="216"/>
      <c r="D156" s="217"/>
      <c r="E156" s="178" t="s">
        <v>426</v>
      </c>
      <c r="F156" s="219"/>
      <c r="G156" s="220"/>
      <c r="H156" s="175"/>
      <c r="I156" s="388"/>
      <c r="J156" s="249">
        <f>'LKE Unit 1'!L156</f>
        <v>0</v>
      </c>
      <c r="K156" s="249">
        <f>'LKE Unit 2'!L156</f>
        <v>0</v>
      </c>
      <c r="L156" s="249">
        <f>'LKE Unit 3'!L156</f>
        <v>0</v>
      </c>
      <c r="M156" s="249">
        <f>'LKE Unit 4'!L156</f>
        <v>0</v>
      </c>
      <c r="O156" s="115"/>
    </row>
    <row r="157" spans="1:15" s="147" customFormat="1" ht="30" customHeight="1" x14ac:dyDescent="0.25">
      <c r="A157" s="172"/>
      <c r="B157" s="172"/>
      <c r="C157" s="216"/>
      <c r="D157" s="217"/>
      <c r="E157" s="178" t="s">
        <v>417</v>
      </c>
      <c r="F157" s="219"/>
      <c r="G157" s="220"/>
      <c r="H157" s="175"/>
      <c r="I157" s="389"/>
      <c r="J157" s="249">
        <f>'LKE Unit 1'!L157</f>
        <v>0</v>
      </c>
      <c r="K157" s="249">
        <f>'LKE Unit 2'!L157</f>
        <v>0</v>
      </c>
      <c r="L157" s="249">
        <f>'LKE Unit 3'!L157</f>
        <v>0</v>
      </c>
      <c r="M157" s="249">
        <f>'LKE Unit 4'!L157</f>
        <v>0</v>
      </c>
      <c r="O157" s="115"/>
    </row>
    <row r="158" spans="1:15" s="147" customFormat="1" ht="90" x14ac:dyDescent="0.25">
      <c r="A158" s="172"/>
      <c r="B158" s="172"/>
      <c r="C158" s="216"/>
      <c r="D158" s="217" t="s">
        <v>15</v>
      </c>
      <c r="E158" s="218" t="s">
        <v>134</v>
      </c>
      <c r="F158" s="219" t="s">
        <v>395</v>
      </c>
      <c r="G158" s="220"/>
      <c r="H158" s="175"/>
      <c r="I158" s="329" t="s">
        <v>321</v>
      </c>
      <c r="J158" s="176" t="str">
        <f>'LKE Unit 1'!L158</f>
        <v>Blm Diisi</v>
      </c>
      <c r="K158" s="176" t="str">
        <f>'LKE Unit 2'!L158</f>
        <v>Blm Diisi</v>
      </c>
      <c r="L158" s="176" t="str">
        <f>'LKE Unit 3'!L158</f>
        <v>Blm Diisi</v>
      </c>
      <c r="M158" s="176" t="str">
        <f>'LKE Unit 4'!L158</f>
        <v>Blm Diisi</v>
      </c>
      <c r="O158" s="115"/>
    </row>
    <row r="159" spans="1:15" s="147" customFormat="1" ht="30" customHeight="1" x14ac:dyDescent="0.25">
      <c r="A159" s="172"/>
      <c r="B159" s="172"/>
      <c r="C159" s="216"/>
      <c r="D159" s="217" t="s">
        <v>17</v>
      </c>
      <c r="E159" s="218" t="s">
        <v>135</v>
      </c>
      <c r="F159" s="219" t="s">
        <v>395</v>
      </c>
      <c r="G159" s="220"/>
      <c r="H159" s="175"/>
      <c r="I159" s="320" t="s">
        <v>322</v>
      </c>
      <c r="J159" s="176" t="str">
        <f>'LKE Unit 1'!L159</f>
        <v>Blm Diisi</v>
      </c>
      <c r="K159" s="176" t="str">
        <f>'LKE Unit 2'!L159</f>
        <v>Blm Diisi</v>
      </c>
      <c r="L159" s="176" t="str">
        <f>'LKE Unit 3'!L159</f>
        <v>Blm Diisi</v>
      </c>
      <c r="M159" s="176" t="str">
        <f>'LKE Unit 4'!L159</f>
        <v>Blm Diisi</v>
      </c>
      <c r="O159" s="115"/>
    </row>
    <row r="160" spans="1:15" s="147" customFormat="1" ht="15" customHeight="1" x14ac:dyDescent="0.25">
      <c r="A160" s="210"/>
      <c r="B160" s="210"/>
      <c r="C160" s="211">
        <v>4</v>
      </c>
      <c r="D160" s="375" t="s">
        <v>208</v>
      </c>
      <c r="E160" s="375"/>
      <c r="F160" s="212"/>
      <c r="G160" s="212"/>
      <c r="H160" s="213">
        <v>1.5</v>
      </c>
      <c r="I160" s="319"/>
      <c r="J160" s="214" t="e">
        <f>'LKE Unit 1'!L160</f>
        <v>#DIV/0!</v>
      </c>
      <c r="K160" s="214" t="e">
        <f>'LKE Unit 2'!L160</f>
        <v>#DIV/0!</v>
      </c>
      <c r="L160" s="214" t="e">
        <f>'LKE Unit 3'!L160</f>
        <v>#DIV/0!</v>
      </c>
      <c r="M160" s="214" t="e">
        <f>'LKE Unit 4'!L160</f>
        <v>#DIV/0!</v>
      </c>
      <c r="O160" s="340"/>
    </row>
    <row r="161" spans="1:15" s="147" customFormat="1" ht="29.1" customHeight="1" x14ac:dyDescent="0.25">
      <c r="A161" s="172"/>
      <c r="B161" s="172"/>
      <c r="C161" s="216"/>
      <c r="D161" s="217" t="s">
        <v>5</v>
      </c>
      <c r="E161" s="218" t="s">
        <v>136</v>
      </c>
      <c r="F161" s="256"/>
      <c r="G161" s="219" t="s">
        <v>396</v>
      </c>
      <c r="H161" s="175"/>
      <c r="I161" s="320" t="s">
        <v>323</v>
      </c>
      <c r="J161" s="119"/>
      <c r="K161" s="119"/>
      <c r="L161" s="119"/>
      <c r="M161" s="119"/>
      <c r="O161" s="115"/>
    </row>
    <row r="162" spans="1:15" s="147" customFormat="1" ht="120" customHeight="1" x14ac:dyDescent="0.25">
      <c r="A162" s="172"/>
      <c r="B162" s="172"/>
      <c r="C162" s="216"/>
      <c r="D162" s="217" t="s">
        <v>7</v>
      </c>
      <c r="E162" s="218" t="s">
        <v>137</v>
      </c>
      <c r="F162" s="219" t="s">
        <v>395</v>
      </c>
      <c r="G162" s="220"/>
      <c r="H162" s="175"/>
      <c r="I162" s="329" t="s">
        <v>324</v>
      </c>
      <c r="J162" s="176" t="str">
        <f>'LKE Unit 1'!L162</f>
        <v>Blm Diisi</v>
      </c>
      <c r="K162" s="176" t="str">
        <f>'LKE Unit 2'!L162</f>
        <v>Blm Diisi</v>
      </c>
      <c r="L162" s="176" t="str">
        <f>'LKE Unit 3'!L162</f>
        <v>Blm Diisi</v>
      </c>
      <c r="M162" s="176" t="str">
        <f>'LKE Unit 4'!L162</f>
        <v>Blm Diisi</v>
      </c>
      <c r="O162" s="115"/>
    </row>
    <row r="163" spans="1:15" s="147" customFormat="1" ht="30" customHeight="1" x14ac:dyDescent="0.25">
      <c r="A163" s="172"/>
      <c r="B163" s="172"/>
      <c r="C163" s="216"/>
      <c r="D163" s="217" t="s">
        <v>9</v>
      </c>
      <c r="E163" s="331" t="s">
        <v>138</v>
      </c>
      <c r="F163" s="219" t="s">
        <v>395</v>
      </c>
      <c r="G163" s="220"/>
      <c r="H163" s="175"/>
      <c r="I163" s="329" t="s">
        <v>325</v>
      </c>
      <c r="J163" s="176" t="str">
        <f>'LKE Unit 1'!L163</f>
        <v>Blm Diisi</v>
      </c>
      <c r="K163" s="176" t="str">
        <f>'LKE Unit 2'!L163</f>
        <v>Blm Diisi</v>
      </c>
      <c r="L163" s="176" t="str">
        <f>'LKE Unit 3'!L163</f>
        <v>Blm Diisi</v>
      </c>
      <c r="M163" s="176" t="str">
        <f>'LKE Unit 4'!L163</f>
        <v>Blm Diisi</v>
      </c>
      <c r="O163" s="115"/>
    </row>
    <row r="164" spans="1:15" s="147" customFormat="1" ht="90" x14ac:dyDescent="0.25">
      <c r="A164" s="172"/>
      <c r="B164" s="172"/>
      <c r="C164" s="216"/>
      <c r="D164" s="217" t="s">
        <v>15</v>
      </c>
      <c r="E164" s="218" t="s">
        <v>139</v>
      </c>
      <c r="F164" s="219" t="s">
        <v>395</v>
      </c>
      <c r="G164" s="220"/>
      <c r="H164" s="175"/>
      <c r="I164" s="329" t="s">
        <v>326</v>
      </c>
      <c r="J164" s="176" t="str">
        <f>'LKE Unit 1'!L164</f>
        <v>Blm Diisi</v>
      </c>
      <c r="K164" s="176" t="str">
        <f>'LKE Unit 2'!L164</f>
        <v>Blm Diisi</v>
      </c>
      <c r="L164" s="176" t="str">
        <f>'LKE Unit 3'!L164</f>
        <v>Blm Diisi</v>
      </c>
      <c r="M164" s="176" t="str">
        <f>'LKE Unit 4'!L164</f>
        <v>Blm Diisi</v>
      </c>
      <c r="O164" s="115"/>
    </row>
    <row r="165" spans="1:15" s="147" customFormat="1" ht="120" customHeight="1" x14ac:dyDescent="0.25">
      <c r="A165" s="172"/>
      <c r="B165" s="172"/>
      <c r="C165" s="216"/>
      <c r="D165" s="217" t="s">
        <v>17</v>
      </c>
      <c r="E165" s="218" t="s">
        <v>140</v>
      </c>
      <c r="F165" s="219" t="s">
        <v>395</v>
      </c>
      <c r="G165" s="220"/>
      <c r="H165" s="175"/>
      <c r="I165" s="320" t="s">
        <v>327</v>
      </c>
      <c r="J165" s="176" t="str">
        <f>'LKE Unit 1'!L165</f>
        <v>Blm Diisi</v>
      </c>
      <c r="K165" s="176" t="str">
        <f>'LKE Unit 2'!L165</f>
        <v>Blm Diisi</v>
      </c>
      <c r="L165" s="176" t="str">
        <f>'LKE Unit 3'!L165</f>
        <v>Blm Diisi</v>
      </c>
      <c r="M165" s="176" t="str">
        <f>'LKE Unit 4'!L165</f>
        <v>Blm Diisi</v>
      </c>
      <c r="O165" s="115"/>
    </row>
    <row r="166" spans="1:15" s="147" customFormat="1" ht="15" customHeight="1" x14ac:dyDescent="0.25">
      <c r="A166" s="210"/>
      <c r="B166" s="210"/>
      <c r="C166" s="211">
        <v>5</v>
      </c>
      <c r="D166" s="375" t="s">
        <v>189</v>
      </c>
      <c r="E166" s="375"/>
      <c r="F166" s="212"/>
      <c r="G166" s="212"/>
      <c r="H166" s="213">
        <v>1.5</v>
      </c>
      <c r="I166" s="319"/>
      <c r="J166" s="214" t="e">
        <f>'LKE Unit 1'!L166</f>
        <v>#DIV/0!</v>
      </c>
      <c r="K166" s="214" t="e">
        <f>'LKE Unit 2'!L166</f>
        <v>#DIV/0!</v>
      </c>
      <c r="L166" s="214" t="e">
        <f>'LKE Unit 3'!L166</f>
        <v>#DIV/0!</v>
      </c>
      <c r="M166" s="214" t="e">
        <f>'LKE Unit 4'!L166</f>
        <v>#DIV/0!</v>
      </c>
      <c r="O166" s="340"/>
    </row>
    <row r="167" spans="1:15" s="147" customFormat="1" ht="30" customHeight="1" x14ac:dyDescent="0.25">
      <c r="A167" s="172"/>
      <c r="B167" s="172"/>
      <c r="C167" s="216"/>
      <c r="D167" s="217" t="s">
        <v>5</v>
      </c>
      <c r="E167" s="218" t="s">
        <v>141</v>
      </c>
      <c r="F167" s="256"/>
      <c r="G167" s="219" t="s">
        <v>396</v>
      </c>
      <c r="H167" s="175"/>
      <c r="I167" s="320" t="s">
        <v>328</v>
      </c>
      <c r="J167" s="119"/>
      <c r="K167" s="119"/>
      <c r="L167" s="119"/>
      <c r="M167" s="119"/>
      <c r="O167" s="115"/>
    </row>
    <row r="168" spans="1:15" s="147" customFormat="1" ht="120" customHeight="1" x14ac:dyDescent="0.25">
      <c r="A168" s="172"/>
      <c r="B168" s="172"/>
      <c r="C168" s="216"/>
      <c r="D168" s="217" t="s">
        <v>7</v>
      </c>
      <c r="E168" s="218" t="s">
        <v>142</v>
      </c>
      <c r="F168" s="219" t="s">
        <v>395</v>
      </c>
      <c r="G168" s="220"/>
      <c r="H168" s="175"/>
      <c r="I168" s="329" t="s">
        <v>329</v>
      </c>
      <c r="J168" s="176" t="str">
        <f>'LKE Unit 1'!L168</f>
        <v>Blm Diisi</v>
      </c>
      <c r="K168" s="176" t="str">
        <f>'LKE Unit 2'!L168</f>
        <v>Blm Diisi</v>
      </c>
      <c r="L168" s="176" t="str">
        <f>'LKE Unit 3'!L168</f>
        <v>Blm Diisi</v>
      </c>
      <c r="M168" s="176" t="str">
        <f>'LKE Unit 4'!L168</f>
        <v>Blm Diisi</v>
      </c>
      <c r="O168" s="115"/>
    </row>
    <row r="169" spans="1:15" s="147" customFormat="1" ht="30" customHeight="1" x14ac:dyDescent="0.25">
      <c r="A169" s="172"/>
      <c r="B169" s="172"/>
      <c r="C169" s="216"/>
      <c r="D169" s="217" t="s">
        <v>9</v>
      </c>
      <c r="E169" s="218" t="s">
        <v>143</v>
      </c>
      <c r="F169" s="219" t="s">
        <v>395</v>
      </c>
      <c r="G169" s="220"/>
      <c r="H169" s="175"/>
      <c r="I169" s="329" t="s">
        <v>330</v>
      </c>
      <c r="J169" s="176" t="str">
        <f>'LKE Unit 1'!L169</f>
        <v>Blm Diisi</v>
      </c>
      <c r="K169" s="176" t="str">
        <f>'LKE Unit 2'!L169</f>
        <v>Blm Diisi</v>
      </c>
      <c r="L169" s="176" t="str">
        <f>'LKE Unit 3'!L169</f>
        <v>Blm Diisi</v>
      </c>
      <c r="M169" s="176" t="str">
        <f>'LKE Unit 4'!L169</f>
        <v>Blm Diisi</v>
      </c>
      <c r="O169" s="115"/>
    </row>
    <row r="170" spans="1:15" s="147" customFormat="1" ht="90" x14ac:dyDescent="0.25">
      <c r="A170" s="172"/>
      <c r="B170" s="172"/>
      <c r="C170" s="216"/>
      <c r="D170" s="217" t="s">
        <v>15</v>
      </c>
      <c r="E170" s="218" t="s">
        <v>144</v>
      </c>
      <c r="F170" s="219" t="s">
        <v>395</v>
      </c>
      <c r="G170" s="220"/>
      <c r="H170" s="175"/>
      <c r="I170" s="329" t="s">
        <v>331</v>
      </c>
      <c r="J170" s="176" t="str">
        <f>'LKE Unit 1'!L170</f>
        <v>Blm Diisi</v>
      </c>
      <c r="K170" s="176" t="str">
        <f>'LKE Unit 2'!L170</f>
        <v>Blm Diisi</v>
      </c>
      <c r="L170" s="176" t="str">
        <f>'LKE Unit 3'!L170</f>
        <v>Blm Diisi</v>
      </c>
      <c r="M170" s="176" t="str">
        <f>'LKE Unit 4'!L170</f>
        <v>Blm Diisi</v>
      </c>
      <c r="O170" s="115"/>
    </row>
    <row r="171" spans="1:15" s="147" customFormat="1" ht="120" customHeight="1" x14ac:dyDescent="0.25">
      <c r="A171" s="172"/>
      <c r="B171" s="172"/>
      <c r="C171" s="216"/>
      <c r="D171" s="217" t="s">
        <v>17</v>
      </c>
      <c r="E171" s="218" t="s">
        <v>145</v>
      </c>
      <c r="F171" s="219" t="s">
        <v>395</v>
      </c>
      <c r="G171" s="220"/>
      <c r="H171" s="175"/>
      <c r="I171" s="320" t="s">
        <v>367</v>
      </c>
      <c r="J171" s="176" t="str">
        <f>'LKE Unit 1'!L171</f>
        <v>Blm Diisi</v>
      </c>
      <c r="K171" s="176" t="str">
        <f>'LKE Unit 2'!L171</f>
        <v>Blm Diisi</v>
      </c>
      <c r="L171" s="176" t="str">
        <f>'LKE Unit 3'!L171</f>
        <v>Blm Diisi</v>
      </c>
      <c r="M171" s="176" t="str">
        <f>'LKE Unit 4'!L171</f>
        <v>Blm Diisi</v>
      </c>
      <c r="O171" s="115"/>
    </row>
    <row r="172" spans="1:15" s="147" customFormat="1" ht="15" customHeight="1" x14ac:dyDescent="0.25">
      <c r="A172" s="210"/>
      <c r="B172" s="210"/>
      <c r="C172" s="211">
        <v>6</v>
      </c>
      <c r="D172" s="375" t="s">
        <v>190</v>
      </c>
      <c r="E172" s="375"/>
      <c r="F172" s="212"/>
      <c r="G172" s="212"/>
      <c r="H172" s="213">
        <v>2.5</v>
      </c>
      <c r="I172" s="319"/>
      <c r="J172" s="214" t="e">
        <f>'LKE Unit 1'!L172</f>
        <v>#DIV/0!</v>
      </c>
      <c r="K172" s="214" t="e">
        <f>'LKE Unit 2'!L172</f>
        <v>#DIV/0!</v>
      </c>
      <c r="L172" s="214" t="e">
        <f>'LKE Unit 3'!L172</f>
        <v>#DIV/0!</v>
      </c>
      <c r="M172" s="214" t="e">
        <f>'LKE Unit 4'!L172</f>
        <v>#DIV/0!</v>
      </c>
      <c r="O172" s="340"/>
    </row>
    <row r="173" spans="1:15" s="147" customFormat="1" ht="30" customHeight="1" x14ac:dyDescent="0.25">
      <c r="A173" s="172"/>
      <c r="B173" s="172"/>
      <c r="C173" s="216"/>
      <c r="D173" s="217" t="s">
        <v>5</v>
      </c>
      <c r="E173" s="218" t="s">
        <v>146</v>
      </c>
      <c r="F173" s="256"/>
      <c r="G173" s="219" t="s">
        <v>396</v>
      </c>
      <c r="H173" s="175"/>
      <c r="I173" s="329" t="s">
        <v>332</v>
      </c>
      <c r="J173" s="119"/>
      <c r="K173" s="119"/>
      <c r="L173" s="119"/>
      <c r="M173" s="119"/>
      <c r="O173" s="115"/>
    </row>
    <row r="174" spans="1:15" s="147" customFormat="1" ht="30" customHeight="1" x14ac:dyDescent="0.25">
      <c r="A174" s="172"/>
      <c r="B174" s="172"/>
      <c r="C174" s="216"/>
      <c r="D174" s="217" t="s">
        <v>7</v>
      </c>
      <c r="E174" s="218" t="s">
        <v>147</v>
      </c>
      <c r="F174" s="256"/>
      <c r="G174" s="219" t="s">
        <v>396</v>
      </c>
      <c r="H174" s="175"/>
      <c r="I174" s="329" t="s">
        <v>333</v>
      </c>
      <c r="J174" s="119"/>
      <c r="K174" s="119"/>
      <c r="L174" s="119"/>
      <c r="M174" s="119"/>
      <c r="O174" s="115"/>
    </row>
    <row r="175" spans="1:15" s="147" customFormat="1" ht="75" x14ac:dyDescent="0.25">
      <c r="A175" s="172"/>
      <c r="B175" s="172"/>
      <c r="C175" s="216"/>
      <c r="D175" s="217" t="s">
        <v>9</v>
      </c>
      <c r="E175" s="218" t="s">
        <v>148</v>
      </c>
      <c r="F175" s="219" t="s">
        <v>395</v>
      </c>
      <c r="G175" s="220"/>
      <c r="H175" s="175"/>
      <c r="I175" s="329" t="s">
        <v>334</v>
      </c>
      <c r="J175" s="176" t="str">
        <f>'LKE Unit 1'!L175</f>
        <v>Blm Diisi</v>
      </c>
      <c r="K175" s="176" t="str">
        <f>'LKE Unit 2'!L175</f>
        <v>Blm Diisi</v>
      </c>
      <c r="L175" s="176" t="str">
        <f>'LKE Unit 3'!L175</f>
        <v>Blm Diisi</v>
      </c>
      <c r="M175" s="176" t="str">
        <f>'LKE Unit 4'!L175</f>
        <v>Blm Diisi</v>
      </c>
      <c r="O175" s="115"/>
    </row>
    <row r="176" spans="1:15" s="147" customFormat="1" ht="90" x14ac:dyDescent="0.25">
      <c r="A176" s="172"/>
      <c r="B176" s="172"/>
      <c r="C176" s="216"/>
      <c r="D176" s="217" t="s">
        <v>15</v>
      </c>
      <c r="E176" s="218" t="s">
        <v>149</v>
      </c>
      <c r="F176" s="256"/>
      <c r="G176" s="219" t="s">
        <v>396</v>
      </c>
      <c r="H176" s="175"/>
      <c r="I176" s="329" t="s">
        <v>335</v>
      </c>
      <c r="J176" s="119"/>
      <c r="K176" s="119"/>
      <c r="L176" s="119"/>
      <c r="M176" s="119"/>
      <c r="O176" s="115"/>
    </row>
    <row r="177" spans="1:15" s="147" customFormat="1" ht="90" x14ac:dyDescent="0.25">
      <c r="A177" s="172"/>
      <c r="B177" s="172"/>
      <c r="C177" s="216"/>
      <c r="D177" s="217" t="s">
        <v>17</v>
      </c>
      <c r="E177" s="218" t="s">
        <v>150</v>
      </c>
      <c r="F177" s="256"/>
      <c r="G177" s="219" t="s">
        <v>396</v>
      </c>
      <c r="H177" s="175"/>
      <c r="I177" s="329" t="s">
        <v>336</v>
      </c>
      <c r="J177" s="119"/>
      <c r="K177" s="119"/>
      <c r="L177" s="119"/>
      <c r="M177" s="119"/>
      <c r="O177" s="115"/>
    </row>
    <row r="178" spans="1:15" s="147" customFormat="1" ht="15" customHeight="1" x14ac:dyDescent="0.25">
      <c r="A178" s="210"/>
      <c r="B178" s="210"/>
      <c r="C178" s="211">
        <v>7</v>
      </c>
      <c r="D178" s="375" t="s">
        <v>191</v>
      </c>
      <c r="E178" s="375"/>
      <c r="F178" s="212"/>
      <c r="G178" s="212"/>
      <c r="H178" s="213">
        <v>1.5</v>
      </c>
      <c r="I178" s="319"/>
      <c r="J178" s="214"/>
      <c r="K178" s="214"/>
      <c r="L178" s="214"/>
      <c r="M178" s="214"/>
      <c r="O178" s="340"/>
    </row>
    <row r="179" spans="1:15" s="147" customFormat="1" ht="135" customHeight="1" x14ac:dyDescent="0.25">
      <c r="A179" s="172"/>
      <c r="B179" s="172"/>
      <c r="C179" s="216"/>
      <c r="D179" s="217" t="s">
        <v>5</v>
      </c>
      <c r="E179" s="218" t="s">
        <v>151</v>
      </c>
      <c r="F179" s="256"/>
      <c r="G179" s="219" t="s">
        <v>396</v>
      </c>
      <c r="H179" s="175"/>
      <c r="I179" s="320" t="s">
        <v>337</v>
      </c>
      <c r="J179" s="119"/>
      <c r="K179" s="119"/>
      <c r="L179" s="119"/>
      <c r="M179" s="119"/>
      <c r="O179" s="115"/>
    </row>
    <row r="180" spans="1:15" s="147" customFormat="1" ht="120" customHeight="1" x14ac:dyDescent="0.25">
      <c r="A180" s="172"/>
      <c r="B180" s="172"/>
      <c r="C180" s="216"/>
      <c r="D180" s="217" t="s">
        <v>7</v>
      </c>
      <c r="E180" s="218" t="s">
        <v>152</v>
      </c>
      <c r="F180" s="256"/>
      <c r="G180" s="219" t="s">
        <v>396</v>
      </c>
      <c r="H180" s="175"/>
      <c r="I180" s="329" t="s">
        <v>338</v>
      </c>
      <c r="J180" s="119"/>
      <c r="K180" s="119"/>
      <c r="L180" s="119"/>
      <c r="M180" s="119"/>
      <c r="O180" s="115"/>
    </row>
    <row r="181" spans="1:15" s="147" customFormat="1" ht="60" customHeight="1" x14ac:dyDescent="0.25">
      <c r="A181" s="172"/>
      <c r="B181" s="172"/>
      <c r="C181" s="216"/>
      <c r="D181" s="217" t="s">
        <v>9</v>
      </c>
      <c r="E181" s="218" t="s">
        <v>153</v>
      </c>
      <c r="F181" s="256"/>
      <c r="G181" s="219" t="s">
        <v>396</v>
      </c>
      <c r="H181" s="175"/>
      <c r="I181" s="329" t="s">
        <v>339</v>
      </c>
      <c r="J181" s="119"/>
      <c r="K181" s="119"/>
      <c r="L181" s="119"/>
      <c r="M181" s="119"/>
      <c r="O181" s="115"/>
    </row>
    <row r="182" spans="1:15" s="147" customFormat="1" ht="120" customHeight="1" x14ac:dyDescent="0.25">
      <c r="A182" s="172"/>
      <c r="B182" s="172"/>
      <c r="C182" s="216"/>
      <c r="D182" s="217" t="s">
        <v>15</v>
      </c>
      <c r="E182" s="218" t="s">
        <v>154</v>
      </c>
      <c r="F182" s="256"/>
      <c r="G182" s="219" t="s">
        <v>396</v>
      </c>
      <c r="H182" s="175"/>
      <c r="I182" s="320" t="s">
        <v>340</v>
      </c>
      <c r="J182" s="119"/>
      <c r="K182" s="119"/>
      <c r="L182" s="119"/>
      <c r="M182" s="119"/>
      <c r="O182" s="115"/>
    </row>
    <row r="183" spans="1:15" s="147" customFormat="1" ht="30" customHeight="1" x14ac:dyDescent="0.25">
      <c r="A183" s="172"/>
      <c r="B183" s="172"/>
      <c r="C183" s="216"/>
      <c r="D183" s="217" t="s">
        <v>17</v>
      </c>
      <c r="E183" s="178" t="s">
        <v>397</v>
      </c>
      <c r="F183" s="219"/>
      <c r="G183" s="219"/>
      <c r="H183" s="175"/>
      <c r="I183" s="320" t="s">
        <v>418</v>
      </c>
      <c r="J183" s="119"/>
      <c r="K183" s="119"/>
      <c r="L183" s="119"/>
      <c r="M183" s="119"/>
      <c r="O183" s="115"/>
    </row>
    <row r="184" spans="1:15" s="147" customFormat="1" ht="15" customHeight="1" x14ac:dyDescent="0.25">
      <c r="A184" s="152"/>
      <c r="B184" s="152" t="s">
        <v>155</v>
      </c>
      <c r="C184" s="153" t="s">
        <v>192</v>
      </c>
      <c r="D184" s="154"/>
      <c r="E184" s="155"/>
      <c r="F184" s="229"/>
      <c r="G184" s="229"/>
      <c r="H184" s="156">
        <v>6</v>
      </c>
      <c r="I184" s="324"/>
      <c r="J184" s="157" t="e">
        <f>'LKE Unit 1'!L184</f>
        <v>#DIV/0!</v>
      </c>
      <c r="K184" s="157" t="e">
        <f>'LKE Unit 2'!L184</f>
        <v>#DIV/0!</v>
      </c>
      <c r="L184" s="157" t="e">
        <f>'LKE Unit 3'!L184</f>
        <v>#DIV/0!</v>
      </c>
      <c r="M184" s="157" t="e">
        <f>'LKE Unit 4'!L184</f>
        <v>#DIV/0!</v>
      </c>
      <c r="O184" s="341"/>
    </row>
    <row r="185" spans="1:15" s="147" customFormat="1" ht="15" customHeight="1" x14ac:dyDescent="0.25">
      <c r="A185" s="210"/>
      <c r="B185" s="210"/>
      <c r="C185" s="211">
        <v>1</v>
      </c>
      <c r="D185" s="375" t="s">
        <v>193</v>
      </c>
      <c r="E185" s="375"/>
      <c r="F185" s="212"/>
      <c r="G185" s="212"/>
      <c r="H185" s="213">
        <v>1</v>
      </c>
      <c r="I185" s="319"/>
      <c r="J185" s="214" t="e">
        <f>'LKE Unit 1'!L185</f>
        <v>#DIV/0!</v>
      </c>
      <c r="K185" s="214" t="e">
        <f>'LKE Unit 2'!L185</f>
        <v>#DIV/0!</v>
      </c>
      <c r="L185" s="214" t="e">
        <f>'LKE Unit 3'!L185</f>
        <v>#DIV/0!</v>
      </c>
      <c r="M185" s="214" t="e">
        <f>'LKE Unit 4'!L185</f>
        <v>#DIV/0!</v>
      </c>
      <c r="O185" s="340"/>
    </row>
    <row r="186" spans="1:15" s="147" customFormat="1" ht="30" customHeight="1" x14ac:dyDescent="0.25">
      <c r="A186" s="172"/>
      <c r="B186" s="172"/>
      <c r="C186" s="216"/>
      <c r="D186" s="217" t="s">
        <v>5</v>
      </c>
      <c r="E186" s="218" t="s">
        <v>156</v>
      </c>
      <c r="F186" s="219" t="s">
        <v>395</v>
      </c>
      <c r="G186" s="220"/>
      <c r="H186" s="175"/>
      <c r="I186" s="320" t="s">
        <v>341</v>
      </c>
      <c r="J186" s="176" t="str">
        <f>'LKE Unit 1'!L186</f>
        <v>Blm Diisi</v>
      </c>
      <c r="K186" s="176" t="str">
        <f>'LKE Unit 2'!L186</f>
        <v>Blm Diisi</v>
      </c>
      <c r="L186" s="176" t="str">
        <f>'LKE Unit 3'!L186</f>
        <v>Blm Diisi</v>
      </c>
      <c r="M186" s="176" t="str">
        <f>'LKE Unit 4'!L186</f>
        <v>Blm Diisi</v>
      </c>
      <c r="O186" s="113"/>
    </row>
    <row r="187" spans="1:15" s="147" customFormat="1" ht="135" customHeight="1" x14ac:dyDescent="0.25">
      <c r="A187" s="172"/>
      <c r="B187" s="172"/>
      <c r="C187" s="216"/>
      <c r="D187" s="217" t="s">
        <v>7</v>
      </c>
      <c r="E187" s="218" t="s">
        <v>157</v>
      </c>
      <c r="F187" s="219" t="s">
        <v>395</v>
      </c>
      <c r="G187" s="220"/>
      <c r="H187" s="175"/>
      <c r="I187" s="320" t="s">
        <v>342</v>
      </c>
      <c r="J187" s="176" t="str">
        <f>'LKE Unit 1'!L187</f>
        <v>Blm Diisi</v>
      </c>
      <c r="K187" s="176" t="str">
        <f>'LKE Unit 2'!L187</f>
        <v>Blm Diisi</v>
      </c>
      <c r="L187" s="176" t="str">
        <f>'LKE Unit 3'!L187</f>
        <v>Blm Diisi</v>
      </c>
      <c r="M187" s="176" t="str">
        <f>'LKE Unit 4'!L187</f>
        <v>Blm Diisi</v>
      </c>
      <c r="O187" s="113"/>
    </row>
    <row r="188" spans="1:15" s="147" customFormat="1" ht="105" customHeight="1" x14ac:dyDescent="0.25">
      <c r="A188" s="172"/>
      <c r="B188" s="172"/>
      <c r="C188" s="216"/>
      <c r="D188" s="217" t="s">
        <v>9</v>
      </c>
      <c r="E188" s="218" t="s">
        <v>158</v>
      </c>
      <c r="F188" s="219" t="s">
        <v>395</v>
      </c>
      <c r="G188" s="220"/>
      <c r="H188" s="175"/>
      <c r="I188" s="320" t="s">
        <v>343</v>
      </c>
      <c r="J188" s="176" t="str">
        <f>'LKE Unit 1'!L188</f>
        <v>Blm Diisi</v>
      </c>
      <c r="K188" s="176" t="str">
        <f>'LKE Unit 2'!L188</f>
        <v>Blm Diisi</v>
      </c>
      <c r="L188" s="176" t="str">
        <f>'LKE Unit 3'!L188</f>
        <v>Blm Diisi</v>
      </c>
      <c r="M188" s="176" t="str">
        <f>'LKE Unit 4'!L188</f>
        <v>Blm Diisi</v>
      </c>
      <c r="O188" s="113"/>
    </row>
    <row r="189" spans="1:15" s="147" customFormat="1" ht="120" x14ac:dyDescent="0.25">
      <c r="A189" s="172"/>
      <c r="B189" s="172"/>
      <c r="C189" s="216"/>
      <c r="D189" s="217" t="s">
        <v>15</v>
      </c>
      <c r="E189" s="218" t="s">
        <v>159</v>
      </c>
      <c r="F189" s="219" t="s">
        <v>395</v>
      </c>
      <c r="G189" s="220"/>
      <c r="H189" s="175"/>
      <c r="I189" s="320" t="s">
        <v>344</v>
      </c>
      <c r="J189" s="176" t="str">
        <f>'LKE Unit 1'!L189</f>
        <v>Blm Diisi</v>
      </c>
      <c r="K189" s="176" t="str">
        <f>'LKE Unit 2'!L189</f>
        <v>Blm Diisi</v>
      </c>
      <c r="L189" s="176" t="str">
        <f>'LKE Unit 3'!L189</f>
        <v>Blm Diisi</v>
      </c>
      <c r="M189" s="176" t="str">
        <f>'LKE Unit 4'!L189</f>
        <v>Blm Diisi</v>
      </c>
      <c r="O189" s="113"/>
    </row>
    <row r="190" spans="1:15" s="147" customFormat="1" ht="45" x14ac:dyDescent="0.25">
      <c r="A190" s="172"/>
      <c r="B190" s="172"/>
      <c r="C190" s="216"/>
      <c r="D190" s="217" t="s">
        <v>17</v>
      </c>
      <c r="E190" s="218" t="s">
        <v>160</v>
      </c>
      <c r="F190" s="219" t="s">
        <v>395</v>
      </c>
      <c r="G190" s="220"/>
      <c r="H190" s="175"/>
      <c r="I190" s="320" t="s">
        <v>345</v>
      </c>
      <c r="J190" s="176" t="str">
        <f>'LKE Unit 1'!L190</f>
        <v>Blm Diisi</v>
      </c>
      <c r="K190" s="176" t="str">
        <f>'LKE Unit 2'!L190</f>
        <v>Blm Diisi</v>
      </c>
      <c r="L190" s="176" t="str">
        <f>'LKE Unit 3'!L190</f>
        <v>Blm Diisi</v>
      </c>
      <c r="M190" s="176" t="str">
        <f>'LKE Unit 4'!L190</f>
        <v>Blm Diisi</v>
      </c>
      <c r="O190" s="113"/>
    </row>
    <row r="191" spans="1:15" s="147" customFormat="1" ht="15" customHeight="1" x14ac:dyDescent="0.25">
      <c r="A191" s="210"/>
      <c r="B191" s="210"/>
      <c r="C191" s="211">
        <v>2</v>
      </c>
      <c r="D191" s="375" t="s">
        <v>194</v>
      </c>
      <c r="E191" s="375"/>
      <c r="F191" s="212"/>
      <c r="G191" s="212"/>
      <c r="H191" s="213">
        <v>1</v>
      </c>
      <c r="I191" s="319"/>
      <c r="J191" s="214" t="e">
        <f>'LKE Unit 1'!L191</f>
        <v>#DIV/0!</v>
      </c>
      <c r="K191" s="214" t="e">
        <f>'LKE Unit 2'!L191</f>
        <v>#DIV/0!</v>
      </c>
      <c r="L191" s="214" t="e">
        <f>'LKE Unit 3'!L191</f>
        <v>#DIV/0!</v>
      </c>
      <c r="M191" s="214" t="e">
        <f>'LKE Unit 4'!L191</f>
        <v>#DIV/0!</v>
      </c>
      <c r="O191" s="340"/>
    </row>
    <row r="192" spans="1:15" s="147" customFormat="1" ht="135" customHeight="1" x14ac:dyDescent="0.25">
      <c r="A192" s="172"/>
      <c r="B192" s="172"/>
      <c r="C192" s="216"/>
      <c r="D192" s="217" t="s">
        <v>5</v>
      </c>
      <c r="E192" s="218" t="s">
        <v>161</v>
      </c>
      <c r="F192" s="219" t="s">
        <v>395</v>
      </c>
      <c r="G192" s="220"/>
      <c r="H192" s="175"/>
      <c r="I192" s="320" t="s">
        <v>346</v>
      </c>
      <c r="J192" s="176" t="str">
        <f>'LKE Unit 1'!L192</f>
        <v>Blm Diisi</v>
      </c>
      <c r="K192" s="176" t="str">
        <f>'LKE Unit 2'!L192</f>
        <v>Blm Diisi</v>
      </c>
      <c r="L192" s="176" t="str">
        <f>'LKE Unit 3'!L192</f>
        <v>Blm Diisi</v>
      </c>
      <c r="M192" s="176" t="str">
        <f>'LKE Unit 4'!L192</f>
        <v>Blm Diisi</v>
      </c>
      <c r="O192" s="113"/>
    </row>
    <row r="193" spans="1:15" s="147" customFormat="1" ht="135" x14ac:dyDescent="0.25">
      <c r="A193" s="172"/>
      <c r="B193" s="172"/>
      <c r="C193" s="216"/>
      <c r="D193" s="217" t="s">
        <v>7</v>
      </c>
      <c r="E193" s="218" t="s">
        <v>162</v>
      </c>
      <c r="F193" s="219" t="s">
        <v>395</v>
      </c>
      <c r="G193" s="220"/>
      <c r="H193" s="175"/>
      <c r="I193" s="329" t="s">
        <v>347</v>
      </c>
      <c r="J193" s="176" t="str">
        <f>'LKE Unit 1'!L193</f>
        <v>Blm Diisi</v>
      </c>
      <c r="K193" s="176" t="str">
        <f>'LKE Unit 2'!L193</f>
        <v>Blm Diisi</v>
      </c>
      <c r="L193" s="176" t="str">
        <f>'LKE Unit 3'!L193</f>
        <v>Blm Diisi</v>
      </c>
      <c r="M193" s="176" t="str">
        <f>'LKE Unit 4'!L193</f>
        <v>Blm Diisi</v>
      </c>
      <c r="O193" s="113"/>
    </row>
    <row r="194" spans="1:15" s="147" customFormat="1" ht="180" x14ac:dyDescent="0.25">
      <c r="A194" s="172"/>
      <c r="B194" s="172"/>
      <c r="C194" s="216"/>
      <c r="D194" s="217" t="s">
        <v>9</v>
      </c>
      <c r="E194" s="218" t="s">
        <v>210</v>
      </c>
      <c r="F194" s="219" t="s">
        <v>395</v>
      </c>
      <c r="G194" s="220"/>
      <c r="H194" s="175"/>
      <c r="I194" s="320" t="s">
        <v>348</v>
      </c>
      <c r="J194" s="176" t="str">
        <f>'LKE Unit 1'!L194</f>
        <v>Blm Diisi</v>
      </c>
      <c r="K194" s="176" t="str">
        <f>'LKE Unit 2'!L194</f>
        <v>Blm Diisi</v>
      </c>
      <c r="L194" s="176" t="str">
        <f>'LKE Unit 3'!L194</f>
        <v>Blm Diisi</v>
      </c>
      <c r="M194" s="176" t="str">
        <f>'LKE Unit 4'!L194</f>
        <v>Blm Diisi</v>
      </c>
      <c r="O194" s="113"/>
    </row>
    <row r="195" spans="1:15" s="147" customFormat="1" ht="105" customHeight="1" x14ac:dyDescent="0.25">
      <c r="A195" s="172"/>
      <c r="B195" s="172"/>
      <c r="C195" s="216"/>
      <c r="D195" s="217" t="s">
        <v>15</v>
      </c>
      <c r="E195" s="218" t="s">
        <v>163</v>
      </c>
      <c r="F195" s="219" t="s">
        <v>395</v>
      </c>
      <c r="G195" s="220"/>
      <c r="H195" s="175"/>
      <c r="I195" s="329" t="s">
        <v>349</v>
      </c>
      <c r="J195" s="176" t="str">
        <f>'LKE Unit 1'!L195</f>
        <v>Blm Diisi</v>
      </c>
      <c r="K195" s="176" t="str">
        <f>'LKE Unit 2'!L195</f>
        <v>Blm Diisi</v>
      </c>
      <c r="L195" s="176" t="str">
        <f>'LKE Unit 3'!L195</f>
        <v>Blm Diisi</v>
      </c>
      <c r="M195" s="176" t="str">
        <f>'LKE Unit 4'!L195</f>
        <v>Blm Diisi</v>
      </c>
      <c r="O195" s="113"/>
    </row>
    <row r="196" spans="1:15" s="147" customFormat="1" ht="30" customHeight="1" x14ac:dyDescent="0.25">
      <c r="A196" s="172"/>
      <c r="B196" s="172"/>
      <c r="C196" s="216"/>
      <c r="D196" s="217" t="s">
        <v>17</v>
      </c>
      <c r="E196" s="218" t="s">
        <v>164</v>
      </c>
      <c r="F196" s="219" t="s">
        <v>395</v>
      </c>
      <c r="G196" s="220"/>
      <c r="H196" s="175"/>
      <c r="I196" s="320" t="s">
        <v>350</v>
      </c>
      <c r="J196" s="176" t="str">
        <f>'LKE Unit 1'!L196</f>
        <v>Blm Diisi</v>
      </c>
      <c r="K196" s="176" t="str">
        <f>'LKE Unit 2'!L196</f>
        <v>Blm Diisi</v>
      </c>
      <c r="L196" s="176" t="str">
        <f>'LKE Unit 3'!L196</f>
        <v>Blm Diisi</v>
      </c>
      <c r="M196" s="176" t="str">
        <f>'LKE Unit 4'!L196</f>
        <v>Blm Diisi</v>
      </c>
      <c r="O196" s="113"/>
    </row>
    <row r="197" spans="1:15" s="147" customFormat="1" ht="15" customHeight="1" x14ac:dyDescent="0.25">
      <c r="A197" s="210"/>
      <c r="B197" s="210"/>
      <c r="C197" s="211">
        <v>3</v>
      </c>
      <c r="D197" s="375" t="s">
        <v>165</v>
      </c>
      <c r="E197" s="375"/>
      <c r="F197" s="212"/>
      <c r="G197" s="212"/>
      <c r="H197" s="213">
        <v>1.5</v>
      </c>
      <c r="I197" s="319"/>
      <c r="J197" s="214" t="e">
        <f>'LKE Unit 1'!L197</f>
        <v>#DIV/0!</v>
      </c>
      <c r="K197" s="214" t="e">
        <f>'LKE Unit 2'!L197</f>
        <v>#DIV/0!</v>
      </c>
      <c r="L197" s="214" t="e">
        <f>'LKE Unit 3'!L197</f>
        <v>#DIV/0!</v>
      </c>
      <c r="M197" s="214" t="e">
        <f>'LKE Unit 4'!L197</f>
        <v>#DIV/0!</v>
      </c>
      <c r="O197" s="340"/>
    </row>
    <row r="198" spans="1:15" s="147" customFormat="1" ht="30" customHeight="1" x14ac:dyDescent="0.25">
      <c r="A198" s="172"/>
      <c r="B198" s="172"/>
      <c r="C198" s="216"/>
      <c r="D198" s="217" t="s">
        <v>5</v>
      </c>
      <c r="E198" s="218" t="s">
        <v>166</v>
      </c>
      <c r="F198" s="219" t="s">
        <v>395</v>
      </c>
      <c r="G198" s="220"/>
      <c r="H198" s="175"/>
      <c r="I198" s="320" t="s">
        <v>351</v>
      </c>
      <c r="J198" s="176" t="str">
        <f>'LKE Unit 1'!L198</f>
        <v>Blm Diisi</v>
      </c>
      <c r="K198" s="176" t="str">
        <f>'LKE Unit 2'!L198</f>
        <v>Blm Diisi</v>
      </c>
      <c r="L198" s="176" t="str">
        <f>'LKE Unit 3'!L198</f>
        <v>Blm Diisi</v>
      </c>
      <c r="M198" s="176" t="str">
        <f>'LKE Unit 4'!L198</f>
        <v>Blm Diisi</v>
      </c>
      <c r="O198" s="113"/>
    </row>
    <row r="199" spans="1:15" s="147" customFormat="1" ht="75" x14ac:dyDescent="0.25">
      <c r="A199" s="172"/>
      <c r="B199" s="172"/>
      <c r="C199" s="216"/>
      <c r="D199" s="217" t="s">
        <v>7</v>
      </c>
      <c r="E199" s="218" t="s">
        <v>167</v>
      </c>
      <c r="F199" s="219" t="s">
        <v>395</v>
      </c>
      <c r="G199" s="220"/>
      <c r="H199" s="175"/>
      <c r="I199" s="320" t="s">
        <v>352</v>
      </c>
      <c r="J199" s="176" t="str">
        <f>'LKE Unit 1'!L199</f>
        <v>Blm Diisi</v>
      </c>
      <c r="K199" s="176" t="str">
        <f>'LKE Unit 2'!L199</f>
        <v>Blm Diisi</v>
      </c>
      <c r="L199" s="176" t="str">
        <f>'LKE Unit 3'!L199</f>
        <v>Blm Diisi</v>
      </c>
      <c r="M199" s="176" t="str">
        <f>'LKE Unit 4'!L199</f>
        <v>Blm Diisi</v>
      </c>
      <c r="O199" s="113"/>
    </row>
    <row r="200" spans="1:15" s="147" customFormat="1" ht="15" customHeight="1" x14ac:dyDescent="0.25">
      <c r="A200" s="172"/>
      <c r="B200" s="172"/>
      <c r="C200" s="216"/>
      <c r="D200" s="217" t="s">
        <v>9</v>
      </c>
      <c r="E200" s="218" t="s">
        <v>168</v>
      </c>
      <c r="F200" s="219" t="s">
        <v>395</v>
      </c>
      <c r="G200" s="220"/>
      <c r="H200" s="175"/>
      <c r="I200" s="320" t="s">
        <v>353</v>
      </c>
      <c r="J200" s="176" t="str">
        <f>'LKE Unit 1'!L200</f>
        <v>Blm Diisi</v>
      </c>
      <c r="K200" s="176" t="str">
        <f>'LKE Unit 2'!L200</f>
        <v>Blm Diisi</v>
      </c>
      <c r="L200" s="176" t="str">
        <f>'LKE Unit 3'!L200</f>
        <v>Blm Diisi</v>
      </c>
      <c r="M200" s="176" t="str">
        <f>'LKE Unit 4'!L200</f>
        <v>Blm Diisi</v>
      </c>
      <c r="O200" s="113"/>
    </row>
    <row r="201" spans="1:15" s="147" customFormat="1" ht="120" customHeight="1" x14ac:dyDescent="0.25">
      <c r="A201" s="172"/>
      <c r="B201" s="172"/>
      <c r="C201" s="216"/>
      <c r="D201" s="217" t="s">
        <v>15</v>
      </c>
      <c r="E201" s="218" t="s">
        <v>169</v>
      </c>
      <c r="F201" s="219" t="s">
        <v>395</v>
      </c>
      <c r="G201" s="220"/>
      <c r="H201" s="175"/>
      <c r="I201" s="320" t="s">
        <v>354</v>
      </c>
      <c r="J201" s="176" t="str">
        <f>'LKE Unit 1'!L201</f>
        <v>Blm Diisi</v>
      </c>
      <c r="K201" s="176" t="str">
        <f>'LKE Unit 2'!L201</f>
        <v>Blm Diisi</v>
      </c>
      <c r="L201" s="176" t="str">
        <f>'LKE Unit 3'!L201</f>
        <v>Blm Diisi</v>
      </c>
      <c r="M201" s="176" t="str">
        <f>'LKE Unit 4'!L201</f>
        <v>Blm Diisi</v>
      </c>
      <c r="O201" s="113"/>
    </row>
    <row r="202" spans="1:15" s="147" customFormat="1" ht="90" x14ac:dyDescent="0.25">
      <c r="A202" s="172"/>
      <c r="B202" s="172"/>
      <c r="C202" s="216"/>
      <c r="D202" s="217" t="s">
        <v>17</v>
      </c>
      <c r="E202" s="218" t="s">
        <v>170</v>
      </c>
      <c r="F202" s="219" t="s">
        <v>395</v>
      </c>
      <c r="G202" s="220"/>
      <c r="H202" s="175"/>
      <c r="I202" s="320" t="s">
        <v>355</v>
      </c>
      <c r="J202" s="176" t="str">
        <f>'LKE Unit 1'!L202</f>
        <v>Blm Diisi</v>
      </c>
      <c r="K202" s="176" t="str">
        <f>'LKE Unit 2'!L202</f>
        <v>Blm Diisi</v>
      </c>
      <c r="L202" s="176" t="str">
        <f>'LKE Unit 3'!L202</f>
        <v>Blm Diisi</v>
      </c>
      <c r="M202" s="176" t="str">
        <f>'LKE Unit 4'!L202</f>
        <v>Blm Diisi</v>
      </c>
      <c r="O202" s="113"/>
    </row>
    <row r="203" spans="1:15" s="147" customFormat="1" ht="15" customHeight="1" x14ac:dyDescent="0.25">
      <c r="A203" s="210"/>
      <c r="B203" s="210"/>
      <c r="C203" s="211">
        <v>4</v>
      </c>
      <c r="D203" s="375" t="s">
        <v>171</v>
      </c>
      <c r="E203" s="375"/>
      <c r="F203" s="212"/>
      <c r="G203" s="212"/>
      <c r="H203" s="213">
        <v>1.5</v>
      </c>
      <c r="I203" s="319"/>
      <c r="J203" s="214" t="e">
        <f>'LKE Unit 1'!L203</f>
        <v>#DIV/0!</v>
      </c>
      <c r="K203" s="214" t="e">
        <f>'LKE Unit 2'!L203</f>
        <v>#DIV/0!</v>
      </c>
      <c r="L203" s="214" t="e">
        <f>'LKE Unit 3'!L203</f>
        <v>#DIV/0!</v>
      </c>
      <c r="M203" s="214" t="e">
        <f>'LKE Unit 4'!L203</f>
        <v>#DIV/0!</v>
      </c>
      <c r="O203" s="340"/>
    </row>
    <row r="204" spans="1:15" s="147" customFormat="1" ht="90" x14ac:dyDescent="0.25">
      <c r="A204" s="172"/>
      <c r="B204" s="172"/>
      <c r="C204" s="216"/>
      <c r="D204" s="217" t="s">
        <v>5</v>
      </c>
      <c r="E204" s="218" t="s">
        <v>172</v>
      </c>
      <c r="F204" s="219" t="s">
        <v>395</v>
      </c>
      <c r="G204" s="220"/>
      <c r="H204" s="175"/>
      <c r="I204" s="320" t="s">
        <v>356</v>
      </c>
      <c r="J204" s="176" t="str">
        <f>'LKE Unit 1'!L204</f>
        <v>Blm Diisi</v>
      </c>
      <c r="K204" s="176" t="str">
        <f>'LKE Unit 2'!L204</f>
        <v>Blm Diisi</v>
      </c>
      <c r="L204" s="176" t="str">
        <f>'LKE Unit 3'!L204</f>
        <v>Blm Diisi</v>
      </c>
      <c r="M204" s="176" t="str">
        <f>'LKE Unit 4'!L204</f>
        <v>Blm Diisi</v>
      </c>
      <c r="O204" s="113"/>
    </row>
    <row r="205" spans="1:15" s="147" customFormat="1" ht="30" customHeight="1" x14ac:dyDescent="0.25">
      <c r="A205" s="172"/>
      <c r="B205" s="172"/>
      <c r="C205" s="216"/>
      <c r="D205" s="217" t="s">
        <v>7</v>
      </c>
      <c r="E205" s="218" t="s">
        <v>173</v>
      </c>
      <c r="F205" s="219" t="s">
        <v>395</v>
      </c>
      <c r="G205" s="220"/>
      <c r="H205" s="175"/>
      <c r="I205" s="320" t="s">
        <v>357</v>
      </c>
      <c r="J205" s="176" t="str">
        <f>'LKE Unit 1'!L205</f>
        <v>Blm Diisi</v>
      </c>
      <c r="K205" s="176" t="str">
        <f>'LKE Unit 2'!L205</f>
        <v>Blm Diisi</v>
      </c>
      <c r="L205" s="176" t="str">
        <f>'LKE Unit 3'!L205</f>
        <v>Blm Diisi</v>
      </c>
      <c r="M205" s="176" t="str">
        <f>'LKE Unit 4'!L205</f>
        <v>Blm Diisi</v>
      </c>
      <c r="O205" s="113"/>
    </row>
    <row r="206" spans="1:15" s="147" customFormat="1" ht="120" customHeight="1" x14ac:dyDescent="0.25">
      <c r="A206" s="172"/>
      <c r="B206" s="172"/>
      <c r="C206" s="216"/>
      <c r="D206" s="217" t="s">
        <v>9</v>
      </c>
      <c r="E206" s="218" t="s">
        <v>174</v>
      </c>
      <c r="F206" s="219" t="s">
        <v>395</v>
      </c>
      <c r="G206" s="220"/>
      <c r="H206" s="175"/>
      <c r="I206" s="320" t="s">
        <v>358</v>
      </c>
      <c r="J206" s="176" t="str">
        <f>'LKE Unit 1'!L206</f>
        <v>Blm Diisi</v>
      </c>
      <c r="K206" s="176" t="str">
        <f>'LKE Unit 2'!L206</f>
        <v>Blm Diisi</v>
      </c>
      <c r="L206" s="176" t="str">
        <f>'LKE Unit 3'!L206</f>
        <v>Blm Diisi</v>
      </c>
      <c r="M206" s="176" t="str">
        <f>'LKE Unit 4'!L206</f>
        <v>Blm Diisi</v>
      </c>
      <c r="O206" s="113"/>
    </row>
    <row r="207" spans="1:15" s="147" customFormat="1" ht="15" customHeight="1" x14ac:dyDescent="0.25">
      <c r="A207" s="210"/>
      <c r="B207" s="210"/>
      <c r="C207" s="211">
        <v>5</v>
      </c>
      <c r="D207" s="375" t="s">
        <v>195</v>
      </c>
      <c r="E207" s="375"/>
      <c r="F207" s="212"/>
      <c r="G207" s="212"/>
      <c r="H207" s="213">
        <v>1</v>
      </c>
      <c r="I207" s="319"/>
      <c r="J207" s="214" t="e">
        <f>'LKE Unit 1'!L207</f>
        <v>#DIV/0!</v>
      </c>
      <c r="K207" s="214" t="e">
        <f>'LKE Unit 2'!L207</f>
        <v>#DIV/0!</v>
      </c>
      <c r="L207" s="214" t="e">
        <f>'LKE Unit 3'!L207</f>
        <v>#DIV/0!</v>
      </c>
      <c r="M207" s="214" t="e">
        <f>'LKE Unit 4'!L207</f>
        <v>#DIV/0!</v>
      </c>
      <c r="O207" s="340"/>
    </row>
    <row r="208" spans="1:15" s="147" customFormat="1" ht="30" customHeight="1" x14ac:dyDescent="0.25">
      <c r="A208" s="172"/>
      <c r="B208" s="172"/>
      <c r="C208" s="216"/>
      <c r="D208" s="217" t="s">
        <v>5</v>
      </c>
      <c r="E208" s="218" t="s">
        <v>175</v>
      </c>
      <c r="F208" s="219" t="s">
        <v>395</v>
      </c>
      <c r="G208" s="220"/>
      <c r="H208" s="175"/>
      <c r="I208" s="320" t="s">
        <v>359</v>
      </c>
      <c r="J208" s="176" t="str">
        <f>'LKE Unit 1'!L208</f>
        <v>Blm Diisi</v>
      </c>
      <c r="K208" s="176" t="str">
        <f>'LKE Unit 2'!L208</f>
        <v>Blm Diisi</v>
      </c>
      <c r="L208" s="176" t="str">
        <f>'LKE Unit 3'!L208</f>
        <v>Blm Diisi</v>
      </c>
      <c r="M208" s="176" t="str">
        <f>'LKE Unit 4'!L208</f>
        <v>Blm Diisi</v>
      </c>
      <c r="O208" s="113"/>
    </row>
    <row r="209" spans="1:15" s="147" customFormat="1" ht="120" customHeight="1" x14ac:dyDescent="0.25">
      <c r="A209" s="172"/>
      <c r="B209" s="172"/>
      <c r="C209" s="216"/>
      <c r="D209" s="217" t="s">
        <v>7</v>
      </c>
      <c r="E209" s="218" t="s">
        <v>176</v>
      </c>
      <c r="F209" s="219" t="s">
        <v>395</v>
      </c>
      <c r="G209" s="220"/>
      <c r="H209" s="175"/>
      <c r="I209" s="320" t="s">
        <v>360</v>
      </c>
      <c r="J209" s="176" t="str">
        <f>'LKE Unit 1'!L209</f>
        <v>Blm Diisi</v>
      </c>
      <c r="K209" s="176" t="str">
        <f>'LKE Unit 2'!L209</f>
        <v>Blm Diisi</v>
      </c>
      <c r="L209" s="176" t="str">
        <f>'LKE Unit 3'!L209</f>
        <v>Blm Diisi</v>
      </c>
      <c r="M209" s="176" t="str">
        <f>'LKE Unit 4'!L209</f>
        <v>Blm Diisi</v>
      </c>
      <c r="O209" s="113"/>
    </row>
    <row r="210" spans="1:15" s="147" customFormat="1" ht="45" x14ac:dyDescent="0.25">
      <c r="A210" s="172"/>
      <c r="B210" s="172"/>
      <c r="C210" s="216"/>
      <c r="D210" s="217" t="s">
        <v>9</v>
      </c>
      <c r="E210" s="218" t="s">
        <v>177</v>
      </c>
      <c r="F210" s="219" t="s">
        <v>395</v>
      </c>
      <c r="G210" s="220"/>
      <c r="H210" s="175"/>
      <c r="I210" s="320" t="s">
        <v>361</v>
      </c>
      <c r="J210" s="176" t="str">
        <f>'LKE Unit 1'!L210</f>
        <v>Blm Diisi</v>
      </c>
      <c r="K210" s="176" t="str">
        <f>'LKE Unit 2'!L210</f>
        <v>Blm Diisi</v>
      </c>
      <c r="L210" s="176" t="str">
        <f>'LKE Unit 3'!L210</f>
        <v>Blm Diisi</v>
      </c>
      <c r="M210" s="176" t="str">
        <f>'LKE Unit 4'!L210</f>
        <v>Blm Diisi</v>
      </c>
      <c r="O210" s="113"/>
    </row>
    <row r="211" spans="1:15" ht="15" customHeight="1" x14ac:dyDescent="0.25">
      <c r="A211" s="362" t="s">
        <v>178</v>
      </c>
      <c r="B211" s="362"/>
      <c r="C211" s="362"/>
      <c r="D211" s="362"/>
      <c r="E211" s="362"/>
      <c r="F211" s="332"/>
      <c r="G211" s="332"/>
      <c r="H211" s="161"/>
      <c r="I211" s="333"/>
      <c r="J211" s="161" t="e">
        <f>'LKE Unit 1'!L211</f>
        <v>#DIV/0!</v>
      </c>
      <c r="K211" s="161" t="e">
        <f>'LKE Unit 2'!L211</f>
        <v>#DIV/0!</v>
      </c>
      <c r="L211" s="161" t="e">
        <f>'LKE Unit 3'!L211</f>
        <v>#DIV/0!</v>
      </c>
      <c r="M211" s="161" t="e">
        <f>'LKE Unit 4'!L211</f>
        <v>#DIV/0!</v>
      </c>
      <c r="O211" s="346"/>
    </row>
  </sheetData>
  <sheetProtection password="9967" sheet="1" objects="1" scenarios="1" formatCells="0"/>
  <autoFilter ref="A2:P211"/>
  <mergeCells count="37">
    <mergeCell ref="I154:I157"/>
    <mergeCell ref="D160:E160"/>
    <mergeCell ref="D166:E166"/>
    <mergeCell ref="A211:E211"/>
    <mergeCell ref="D178:E178"/>
    <mergeCell ref="D185:E185"/>
    <mergeCell ref="D191:E191"/>
    <mergeCell ref="D197:E197"/>
    <mergeCell ref="D203:E203"/>
    <mergeCell ref="D207:E207"/>
    <mergeCell ref="D172:E172"/>
    <mergeCell ref="D150:E150"/>
    <mergeCell ref="I130:I135"/>
    <mergeCell ref="I136:I141"/>
    <mergeCell ref="D71:E71"/>
    <mergeCell ref="D77:E77"/>
    <mergeCell ref="D84:E84"/>
    <mergeCell ref="D90:E90"/>
    <mergeCell ref="D98:E98"/>
    <mergeCell ref="D103:E103"/>
    <mergeCell ref="D107:E107"/>
    <mergeCell ref="D113:E113"/>
    <mergeCell ref="D117:E117"/>
    <mergeCell ref="D124:E124"/>
    <mergeCell ref="D142:E142"/>
    <mergeCell ref="D65:E65"/>
    <mergeCell ref="A1:E1"/>
    <mergeCell ref="D5:E5"/>
    <mergeCell ref="D9:E9"/>
    <mergeCell ref="D15:E15"/>
    <mergeCell ref="D23:E23"/>
    <mergeCell ref="D28:E28"/>
    <mergeCell ref="D31:E31"/>
    <mergeCell ref="D48:E48"/>
    <mergeCell ref="D53:E53"/>
    <mergeCell ref="D58:E58"/>
    <mergeCell ref="D62:E62"/>
  </mergeCells>
  <pageMargins left="0.70866141732283472" right="0.70866141732283472" top="0.74803149606299213" bottom="0.74803149606299213" header="0.31496062992125984" footer="0.31496062992125984"/>
  <pageSetup paperSize="5" scale="75" fitToHeight="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11"/>
  <sheetViews>
    <sheetView topLeftCell="B1" zoomScale="80" zoomScaleNormal="80" workbookViewId="0">
      <pane ySplit="2" topLeftCell="A30" activePane="bottomLeft" state="frozen"/>
      <selection activeCell="E6" sqref="E6:F6"/>
      <selection pane="bottomLeft" activeCell="H230" sqref="H230"/>
    </sheetView>
  </sheetViews>
  <sheetFormatPr defaultColWidth="9.140625" defaultRowHeight="15" x14ac:dyDescent="0.25"/>
  <cols>
    <col min="1" max="1" width="3.42578125" style="186" customWidth="1"/>
    <col min="2" max="2" width="4.42578125" style="186" customWidth="1"/>
    <col min="3" max="3" width="3.42578125" style="187" customWidth="1"/>
    <col min="4" max="4" width="3.140625" style="188" customWidth="1"/>
    <col min="5" max="5" width="43.42578125" style="189" customWidth="1"/>
    <col min="6" max="6" width="3" style="162" hidden="1" customWidth="1"/>
    <col min="7" max="7" width="5.5703125" style="288" hidden="1" customWidth="1"/>
    <col min="8" max="8" width="6.140625" style="190" bestFit="1" customWidth="1"/>
    <col min="9" max="9" width="48.140625" style="162" customWidth="1"/>
    <col min="10" max="10" width="12.42578125" style="162" customWidth="1"/>
    <col min="11" max="11" width="9.140625" style="162" customWidth="1"/>
    <col min="12" max="12" width="9.140625" style="312"/>
    <col min="13" max="13" width="9.140625" style="311"/>
    <col min="14" max="14" width="9.140625" style="162"/>
    <col min="15" max="15" width="47.42578125" style="162" customWidth="1"/>
    <col min="16" max="16384" width="9.140625" style="162"/>
  </cols>
  <sheetData>
    <row r="1" spans="1:15" s="123" customFormat="1" ht="44.1" customHeight="1" x14ac:dyDescent="0.25">
      <c r="A1" s="383" t="s">
        <v>394</v>
      </c>
      <c r="B1" s="383"/>
      <c r="C1" s="383"/>
      <c r="D1" s="383"/>
      <c r="E1" s="383"/>
      <c r="F1" s="193" t="s">
        <v>392</v>
      </c>
      <c r="G1" s="193"/>
      <c r="H1" s="185" t="s">
        <v>393</v>
      </c>
      <c r="I1" s="192" t="s">
        <v>213</v>
      </c>
      <c r="J1" s="193" t="s">
        <v>214</v>
      </c>
      <c r="K1" s="194" t="s">
        <v>362</v>
      </c>
      <c r="L1" s="192" t="s">
        <v>363</v>
      </c>
      <c r="M1" s="195" t="s">
        <v>364</v>
      </c>
      <c r="O1" s="194" t="s">
        <v>427</v>
      </c>
    </row>
    <row r="2" spans="1:15" s="123" customFormat="1" ht="14.1" customHeight="1" x14ac:dyDescent="0.25">
      <c r="A2" s="291"/>
      <c r="B2" s="292"/>
      <c r="C2" s="292"/>
      <c r="D2" s="292"/>
      <c r="E2" s="292"/>
      <c r="F2" s="197"/>
      <c r="G2" s="197"/>
      <c r="H2" s="198"/>
      <c r="I2" s="293"/>
      <c r="J2" s="197"/>
      <c r="K2" s="294"/>
      <c r="L2" s="199"/>
      <c r="M2" s="202"/>
      <c r="O2" s="203"/>
    </row>
    <row r="3" spans="1:15" s="140" customFormat="1" ht="15" customHeight="1" x14ac:dyDescent="0.25">
      <c r="A3" s="133" t="s">
        <v>1</v>
      </c>
      <c r="B3" s="134" t="s">
        <v>181</v>
      </c>
      <c r="C3" s="135"/>
      <c r="D3" s="135"/>
      <c r="E3" s="136"/>
      <c r="F3" s="204"/>
      <c r="G3" s="204"/>
      <c r="H3" s="137"/>
      <c r="I3" s="137"/>
      <c r="J3" s="137"/>
      <c r="K3" s="205"/>
      <c r="L3" s="206"/>
      <c r="M3" s="207"/>
      <c r="O3" s="205"/>
    </row>
    <row r="4" spans="1:15" s="147" customFormat="1" ht="15" customHeight="1" x14ac:dyDescent="0.25">
      <c r="A4" s="141"/>
      <c r="B4" s="141" t="s">
        <v>2</v>
      </c>
      <c r="C4" s="142" t="s">
        <v>3</v>
      </c>
      <c r="D4" s="143"/>
      <c r="E4" s="144"/>
      <c r="F4" s="208"/>
      <c r="G4" s="208"/>
      <c r="H4" s="145">
        <v>5</v>
      </c>
      <c r="I4" s="145"/>
      <c r="J4" s="145"/>
      <c r="K4" s="145"/>
      <c r="L4" s="146" t="e">
        <f>SUM(L5,L9,L15,L23,)</f>
        <v>#DIV/0!</v>
      </c>
      <c r="M4" s="310" t="e">
        <f>L4/H4</f>
        <v>#DIV/0!</v>
      </c>
      <c r="O4" s="145"/>
    </row>
    <row r="5" spans="1:15" s="147" customFormat="1" ht="15" customHeight="1" x14ac:dyDescent="0.25">
      <c r="A5" s="210"/>
      <c r="B5" s="210"/>
      <c r="C5" s="211">
        <v>1</v>
      </c>
      <c r="D5" s="375" t="s">
        <v>4</v>
      </c>
      <c r="E5" s="375"/>
      <c r="F5" s="212"/>
      <c r="G5" s="212"/>
      <c r="H5" s="213">
        <v>1</v>
      </c>
      <c r="I5" s="213"/>
      <c r="J5" s="213"/>
      <c r="K5" s="213"/>
      <c r="L5" s="214" t="e">
        <f>AVERAGE(L6:L8)*H5</f>
        <v>#DIV/0!</v>
      </c>
      <c r="M5" s="215" t="e">
        <f>L5/H5</f>
        <v>#DIV/0!</v>
      </c>
      <c r="O5" s="213"/>
    </row>
    <row r="6" spans="1:15" s="147" customFormat="1" ht="75" x14ac:dyDescent="0.25">
      <c r="A6" s="172"/>
      <c r="B6" s="172"/>
      <c r="C6" s="216"/>
      <c r="D6" s="217" t="s">
        <v>5</v>
      </c>
      <c r="E6" s="218" t="s">
        <v>6</v>
      </c>
      <c r="F6" s="219" t="s">
        <v>395</v>
      </c>
      <c r="G6" s="220"/>
      <c r="H6" s="175"/>
      <c r="I6" s="218" t="s">
        <v>215</v>
      </c>
      <c r="J6" s="176" t="s">
        <v>216</v>
      </c>
      <c r="K6" s="113"/>
      <c r="L6" s="176" t="str">
        <f>IF(J6="Ya/Tidak",IF(K6="Ya",1,IF(K6="Tidak",0,"Blm Diisi")),IF(J6="A/B/C",IF(K6="A",1,IF(K6="B",0.5,IF(K6="C",0,"Blm Diisi"))),IF(J6="A/B/C/D",IF(K6="A",1,IF(K6="B",0.67,IF(K6="C",0.33,IF(K6="D",0,"Blm Diisi")))),IF(J6="A/B/C/D/E",IF(K6="A",1,IF(K6="B",0.75,IF(K6="C",0.5,IF(K6="D",0.25,IF(K6="E",0,"Blm Diisi")))))))))</f>
        <v>Blm Diisi</v>
      </c>
      <c r="M6" s="222"/>
      <c r="O6" s="113"/>
    </row>
    <row r="7" spans="1:15" s="147" customFormat="1" ht="120" customHeight="1" x14ac:dyDescent="0.25">
      <c r="A7" s="172"/>
      <c r="B7" s="172"/>
      <c r="C7" s="216"/>
      <c r="D7" s="217" t="s">
        <v>7</v>
      </c>
      <c r="E7" s="218" t="s">
        <v>8</v>
      </c>
      <c r="F7" s="219" t="s">
        <v>395</v>
      </c>
      <c r="G7" s="220"/>
      <c r="H7" s="175"/>
      <c r="I7" s="223" t="s">
        <v>217</v>
      </c>
      <c r="J7" s="176" t="s">
        <v>218</v>
      </c>
      <c r="K7" s="113"/>
      <c r="L7" s="176" t="str">
        <f>IF(J7="Ya/Tidak",IF(K7="Ya",1,IF(K7="Tidak",0,"Blm Diisi")),IF(J7="A/B/C",IF(K7="A",1,IF(K7="B",0.5,IF(K7="C",0,"Blm Diisi"))),IF(J7="A/B/C/D",IF(K7="A",1,IF(K7="B",0.67,IF(K7="C",0.33,IF(K7="D",0,"Blm Diisi")))),IF(J7="A/B/C/D/E",IF(K7="A",1,IF(K7="B",0.75,IF(K7="C",0.5,IF(K7="D",0.25,IF(K7="E",0,"Blm Diisi")))))))))</f>
        <v>Blm Diisi</v>
      </c>
      <c r="M7" s="222"/>
      <c r="O7" s="113"/>
    </row>
    <row r="8" spans="1:15" s="147" customFormat="1" ht="105" customHeight="1" x14ac:dyDescent="0.25">
      <c r="A8" s="172"/>
      <c r="B8" s="172"/>
      <c r="C8" s="216"/>
      <c r="D8" s="217" t="s">
        <v>9</v>
      </c>
      <c r="E8" s="218" t="s">
        <v>10</v>
      </c>
      <c r="F8" s="219" t="s">
        <v>395</v>
      </c>
      <c r="G8" s="220"/>
      <c r="H8" s="175"/>
      <c r="I8" s="218" t="s">
        <v>220</v>
      </c>
      <c r="J8" s="176" t="s">
        <v>218</v>
      </c>
      <c r="K8" s="113"/>
      <c r="L8" s="176" t="str">
        <f>IF(J8="Ya/Tidak",IF(K8="Ya",1,IF(K8="Tidak",0,"Blm Diisi")),IF(J8="A/B/C",IF(K8="A",1,IF(K8="B",0.5,IF(K8="C",0,"Blm Diisi"))),IF(J8="A/B/C/D",IF(K8="A",1,IF(K8="B",0.67,IF(K8="C",0.33,IF(K8="D",0,"Blm Diisi")))),IF(J8="A/B/C/D/E",IF(K8="A",1,IF(K8="B",0.75,IF(K8="C",0.5,IF(K8="D",0.25,IF(K8="E",0,"Blm Diisi")))))))))</f>
        <v>Blm Diisi</v>
      </c>
      <c r="M8" s="222"/>
      <c r="O8" s="113"/>
    </row>
    <row r="9" spans="1:15" s="147" customFormat="1" ht="29.1" customHeight="1" x14ac:dyDescent="0.25">
      <c r="A9" s="210"/>
      <c r="B9" s="210"/>
      <c r="C9" s="211">
        <v>2</v>
      </c>
      <c r="D9" s="375" t="s">
        <v>11</v>
      </c>
      <c r="E9" s="375"/>
      <c r="F9" s="212"/>
      <c r="G9" s="224"/>
      <c r="H9" s="213">
        <v>1</v>
      </c>
      <c r="I9" s="213"/>
      <c r="J9" s="214"/>
      <c r="K9" s="225"/>
      <c r="L9" s="214" t="e">
        <f>AVERAGE(L10:L14)*H9</f>
        <v>#DIV/0!</v>
      </c>
      <c r="M9" s="215" t="e">
        <f>L9/H9</f>
        <v>#DIV/0!</v>
      </c>
      <c r="O9" s="225"/>
    </row>
    <row r="10" spans="1:15" s="147" customFormat="1" ht="30" customHeight="1" x14ac:dyDescent="0.25">
      <c r="A10" s="172"/>
      <c r="B10" s="172"/>
      <c r="C10" s="216"/>
      <c r="D10" s="217" t="s">
        <v>5</v>
      </c>
      <c r="E10" s="218" t="s">
        <v>12</v>
      </c>
      <c r="F10" s="219" t="s">
        <v>395</v>
      </c>
      <c r="G10" s="220"/>
      <c r="H10" s="175"/>
      <c r="I10" s="218" t="s">
        <v>221</v>
      </c>
      <c r="J10" s="176" t="s">
        <v>480</v>
      </c>
      <c r="K10" s="113"/>
      <c r="L10" s="176" t="str">
        <f>IF(J10="Ya/Tidak",IF(K10="Ya",1,IF(K10="Tidak",0,"Blm Diisi")),IF(J10="A/B/C",IF(K10="A",1,IF(K10="B",0.5,IF(K10="C",0,"Blm Diisi"))),IF(J10="A/B/C/D",IF(K10="A",1,IF(K10="B",0.67,IF(K10="C",0.33,IF(K10="D",0,"Blm Diisi")))),IF(J10="A/B/C/D/E",IF(K10="A",1,IF(K10="B",0.75,IF(K10="C",0.5,IF(K10="D",0.25,IF(K10="E",0,"Blm Diisi")))))))))</f>
        <v>Blm Diisi</v>
      </c>
      <c r="M10" s="222"/>
      <c r="O10" s="113"/>
    </row>
    <row r="11" spans="1:15" s="147" customFormat="1" ht="45" x14ac:dyDescent="0.25">
      <c r="A11" s="172"/>
      <c r="B11" s="172"/>
      <c r="C11" s="216"/>
      <c r="D11" s="217" t="s">
        <v>7</v>
      </c>
      <c r="E11" s="218" t="s">
        <v>13</v>
      </c>
      <c r="F11" s="219" t="s">
        <v>395</v>
      </c>
      <c r="G11" s="220"/>
      <c r="H11" s="175"/>
      <c r="I11" s="218" t="s">
        <v>222</v>
      </c>
      <c r="J11" s="176" t="s">
        <v>216</v>
      </c>
      <c r="K11" s="113"/>
      <c r="L11" s="176" t="str">
        <f>IF(J11="Ya/Tidak",IF(K11="Ya",1,IF(K11="Tidak",0,"Blm Diisi")),IF(J11="A/B/C",IF(K11="A",1,IF(K11="B",0.5,IF(K11="C",0,"Blm Diisi"))),IF(J11="A/B/C/D",IF(K11="A",1,IF(K11="B",0.67,IF(K11="C",0.33,IF(K11="D",0,"Blm Diisi")))),IF(J11="A/B/C/D/E",IF(K11="A",1,IF(K11="B",0.75,IF(K11="C",0.5,IF(K11="D",0.25,IF(K11="E",0,"Blm Diisi")))))))))</f>
        <v>Blm Diisi</v>
      </c>
      <c r="M11" s="222"/>
      <c r="O11" s="113"/>
    </row>
    <row r="12" spans="1:15" s="147" customFormat="1" ht="90" x14ac:dyDescent="0.25">
      <c r="A12" s="172"/>
      <c r="B12" s="172"/>
      <c r="C12" s="216"/>
      <c r="D12" s="217" t="s">
        <v>9</v>
      </c>
      <c r="E12" s="218" t="s">
        <v>14</v>
      </c>
      <c r="F12" s="219" t="s">
        <v>395</v>
      </c>
      <c r="G12" s="220"/>
      <c r="H12" s="175"/>
      <c r="I12" s="226" t="s">
        <v>223</v>
      </c>
      <c r="J12" s="176" t="s">
        <v>216</v>
      </c>
      <c r="K12" s="113"/>
      <c r="L12" s="176" t="str">
        <f>IF(J12="Ya/Tidak",IF(K12="Ya",1,IF(K12="Tidak",0,"Blm Diisi")),IF(J12="A/B/C",IF(K12="A",1,IF(K12="B",0.5,IF(K12="C",0,"Blm Diisi"))),IF(J12="A/B/C/D",IF(K12="A",1,IF(K12="B",0.67,IF(K12="C",0.33,IF(K12="D",0,"Blm Diisi")))),IF(J12="A/B/C/D/E",IF(K12="A",1,IF(K12="B",0.75,IF(K12="C",0.5,IF(K12="D",0.25,IF(K12="E",0,"Blm Diisi")))))))))</f>
        <v>Blm Diisi</v>
      </c>
      <c r="M12" s="222"/>
      <c r="O12" s="113"/>
    </row>
    <row r="13" spans="1:15" s="147" customFormat="1" ht="120" customHeight="1" x14ac:dyDescent="0.25">
      <c r="A13" s="172"/>
      <c r="B13" s="172"/>
      <c r="C13" s="216"/>
      <c r="D13" s="217" t="s">
        <v>15</v>
      </c>
      <c r="E13" s="218" t="s">
        <v>16</v>
      </c>
      <c r="F13" s="219" t="s">
        <v>395</v>
      </c>
      <c r="G13" s="220"/>
      <c r="H13" s="175"/>
      <c r="I13" s="218" t="s">
        <v>224</v>
      </c>
      <c r="J13" s="176" t="s">
        <v>218</v>
      </c>
      <c r="K13" s="113"/>
      <c r="L13" s="176" t="str">
        <f>IF(J13="Ya/Tidak",IF(K13="Ya",1,IF(K13="Tidak",0,"Blm Diisi")),IF(J13="A/B/C",IF(K13="A",1,IF(K13="B",0.5,IF(K13="C",0,"Blm Diisi"))),IF(J13="A/B/C/D",IF(K13="A",1,IF(K13="B",0.67,IF(K13="C",0.33,IF(K13="D",0,"Blm Diisi")))),IF(J13="A/B/C/D/E",IF(K13="A",1,IF(K13="B",0.75,IF(K13="C",0.5,IF(K13="D",0.25,IF(K13="E",0,"Blm Diisi")))))))))</f>
        <v>Blm Diisi</v>
      </c>
      <c r="M13" s="222"/>
      <c r="O13" s="113"/>
    </row>
    <row r="14" spans="1:15" s="147" customFormat="1" ht="120" customHeight="1" x14ac:dyDescent="0.25">
      <c r="A14" s="172"/>
      <c r="B14" s="172"/>
      <c r="C14" s="216"/>
      <c r="D14" s="217" t="s">
        <v>17</v>
      </c>
      <c r="E14" s="218" t="s">
        <v>200</v>
      </c>
      <c r="F14" s="219" t="s">
        <v>395</v>
      </c>
      <c r="G14" s="220"/>
      <c r="H14" s="175"/>
      <c r="I14" s="218" t="s">
        <v>225</v>
      </c>
      <c r="J14" s="176" t="s">
        <v>218</v>
      </c>
      <c r="K14" s="113"/>
      <c r="L14" s="176" t="str">
        <f>IF(J14="Ya/Tidak",IF(K14="Ya",1,IF(K14="Tidak",0,"Blm Diisi")),IF(J14="A/B/C",IF(K14="A",1,IF(K14="B",0.5,IF(K14="C",0,"Blm Diisi"))),IF(J14="A/B/C/D",IF(K14="A",1,IF(K14="B",0.67,IF(K14="C",0.33,IF(K14="D",0,"Blm Diisi")))),IF(J14="A/B/C/D/E",IF(K14="A",1,IF(K14="B",0.75,IF(K14="C",0.5,IF(K14="D",0.25,IF(K14="E",0,"Blm Diisi")))))))))</f>
        <v>Blm Diisi</v>
      </c>
      <c r="M14" s="222"/>
      <c r="O14" s="113"/>
    </row>
    <row r="15" spans="1:15" s="147" customFormat="1" ht="15" customHeight="1" x14ac:dyDescent="0.25">
      <c r="A15" s="210"/>
      <c r="B15" s="210"/>
      <c r="C15" s="211">
        <v>3</v>
      </c>
      <c r="D15" s="375" t="s">
        <v>18</v>
      </c>
      <c r="E15" s="375"/>
      <c r="F15" s="212"/>
      <c r="G15" s="212"/>
      <c r="H15" s="213">
        <v>2</v>
      </c>
      <c r="I15" s="213"/>
      <c r="J15" s="214"/>
      <c r="K15" s="225"/>
      <c r="L15" s="214" t="e">
        <f>AVERAGE(L16:L22)*H15</f>
        <v>#DIV/0!</v>
      </c>
      <c r="M15" s="215" t="e">
        <f>L15/H15</f>
        <v>#DIV/0!</v>
      </c>
      <c r="O15" s="225"/>
    </row>
    <row r="16" spans="1:15" s="147" customFormat="1" ht="120" customHeight="1" x14ac:dyDescent="0.25">
      <c r="A16" s="172"/>
      <c r="B16" s="172"/>
      <c r="C16" s="216"/>
      <c r="D16" s="217" t="s">
        <v>5</v>
      </c>
      <c r="E16" s="218" t="s">
        <v>19</v>
      </c>
      <c r="F16" s="219" t="s">
        <v>395</v>
      </c>
      <c r="G16" s="220"/>
      <c r="H16" s="175"/>
      <c r="I16" s="218" t="s">
        <v>226</v>
      </c>
      <c r="J16" s="176" t="s">
        <v>218</v>
      </c>
      <c r="K16" s="113"/>
      <c r="L16" s="176" t="str">
        <f>IF(J16="Ya/Tidak",IF(K16="Ya",1,IF(K16="Tidak",0,"Blm Diisi")),IF(J16="A/B/C",IF(K16="A",1,IF(K16="B",0.5,IF(K16="C",0,"Blm Diisi"))),IF(J16="A/B/C/D",IF(K16="A",1,IF(K16="B",0.67,IF(K16="C",0.33,IF(K16="D",0,"Blm Diisi")))),IF(J16="A/B/C/D/E",IF(K16="A",1,IF(K16="B",0.75,IF(K16="C",0.5,IF(K16="D",0.25,IF(K16="E",0,"Blm Diisi")))))))))</f>
        <v>Blm Diisi</v>
      </c>
      <c r="M16" s="222"/>
      <c r="O16" s="113"/>
    </row>
    <row r="17" spans="1:15" s="147" customFormat="1" ht="120" customHeight="1" x14ac:dyDescent="0.25">
      <c r="A17" s="172"/>
      <c r="B17" s="172"/>
      <c r="C17" s="216"/>
      <c r="D17" s="217" t="s">
        <v>7</v>
      </c>
      <c r="E17" s="218" t="s">
        <v>20</v>
      </c>
      <c r="F17" s="219" t="s">
        <v>395</v>
      </c>
      <c r="G17" s="220"/>
      <c r="H17" s="175"/>
      <c r="I17" s="218" t="s">
        <v>365</v>
      </c>
      <c r="J17" s="176" t="s">
        <v>218</v>
      </c>
      <c r="K17" s="113"/>
      <c r="L17" s="176" t="str">
        <f>IF(J17="Ya/Tidak",IF(K17="Ya",1,IF(K17="Tidak",0,"Blm Diisi")),IF(J17="A/B/C",IF(K17="A",1,IF(K17="B",0.5,IF(K17="C",0,"Blm Diisi"))),IF(J17="A/B/C/D",IF(K17="A",1,IF(K17="B",0.67,IF(K17="C",0.33,IF(K17="D",0,"Blm Diisi")))),IF(J17="A/B/C/D/E",IF(K17="A",1,IF(K17="B",0.75,IF(K17="C",0.5,IF(K17="D",0.25,IF(K17="E",0,"Blm Diisi")))))))))</f>
        <v>Blm Diisi</v>
      </c>
      <c r="M17" s="222"/>
      <c r="O17" s="113"/>
    </row>
    <row r="18" spans="1:15" s="147" customFormat="1" ht="90" customHeight="1" x14ac:dyDescent="0.25">
      <c r="A18" s="172"/>
      <c r="B18" s="172"/>
      <c r="C18" s="216"/>
      <c r="D18" s="217" t="s">
        <v>9</v>
      </c>
      <c r="E18" s="218" t="s">
        <v>21</v>
      </c>
      <c r="F18" s="227"/>
      <c r="G18" s="219" t="s">
        <v>396</v>
      </c>
      <c r="H18" s="175"/>
      <c r="I18" s="218" t="s">
        <v>227</v>
      </c>
      <c r="J18" s="121" t="s">
        <v>435</v>
      </c>
      <c r="K18" s="121"/>
      <c r="L18" s="119"/>
      <c r="M18" s="222"/>
      <c r="O18" s="221"/>
    </row>
    <row r="19" spans="1:15" s="147" customFormat="1" ht="165" customHeight="1" x14ac:dyDescent="0.25">
      <c r="A19" s="172"/>
      <c r="B19" s="172"/>
      <c r="C19" s="216"/>
      <c r="D19" s="217" t="s">
        <v>15</v>
      </c>
      <c r="E19" s="218" t="s">
        <v>22</v>
      </c>
      <c r="F19" s="227"/>
      <c r="G19" s="219" t="s">
        <v>396</v>
      </c>
      <c r="H19" s="175"/>
      <c r="I19" s="218" t="s">
        <v>228</v>
      </c>
      <c r="J19" s="121" t="s">
        <v>435</v>
      </c>
      <c r="K19" s="121"/>
      <c r="L19" s="119"/>
      <c r="M19" s="222"/>
      <c r="O19" s="221"/>
    </row>
    <row r="20" spans="1:15" s="147" customFormat="1" ht="135" x14ac:dyDescent="0.25">
      <c r="A20" s="172"/>
      <c r="B20" s="172"/>
      <c r="C20" s="216"/>
      <c r="D20" s="217" t="s">
        <v>17</v>
      </c>
      <c r="E20" s="218" t="s">
        <v>25</v>
      </c>
      <c r="F20" s="227"/>
      <c r="G20" s="219" t="s">
        <v>396</v>
      </c>
      <c r="H20" s="175"/>
      <c r="I20" s="228" t="s">
        <v>229</v>
      </c>
      <c r="J20" s="121" t="s">
        <v>435</v>
      </c>
      <c r="K20" s="121"/>
      <c r="L20" s="119"/>
      <c r="M20" s="222"/>
      <c r="O20" s="221"/>
    </row>
    <row r="21" spans="1:15" s="147" customFormat="1" ht="90" x14ac:dyDescent="0.25">
      <c r="A21" s="172"/>
      <c r="B21" s="172"/>
      <c r="C21" s="216"/>
      <c r="D21" s="217" t="s">
        <v>24</v>
      </c>
      <c r="E21" s="218" t="s">
        <v>23</v>
      </c>
      <c r="F21" s="227"/>
      <c r="G21" s="219" t="s">
        <v>396</v>
      </c>
      <c r="H21" s="175"/>
      <c r="I21" s="218" t="s">
        <v>230</v>
      </c>
      <c r="J21" s="121" t="s">
        <v>435</v>
      </c>
      <c r="K21" s="121"/>
      <c r="L21" s="119"/>
      <c r="M21" s="222"/>
      <c r="O21" s="221"/>
    </row>
    <row r="22" spans="1:15" s="147" customFormat="1" ht="75" x14ac:dyDescent="0.25">
      <c r="A22" s="172"/>
      <c r="B22" s="172"/>
      <c r="C22" s="216"/>
      <c r="D22" s="217" t="s">
        <v>26</v>
      </c>
      <c r="E22" s="218" t="s">
        <v>27</v>
      </c>
      <c r="F22" s="219" t="s">
        <v>395</v>
      </c>
      <c r="G22" s="220"/>
      <c r="H22" s="175"/>
      <c r="I22" s="218" t="s">
        <v>231</v>
      </c>
      <c r="J22" s="176" t="s">
        <v>216</v>
      </c>
      <c r="K22" s="113"/>
      <c r="L22" s="176" t="str">
        <f>IF(J22="Ya/Tidak",IF(K22="Ya",1,IF(K22="Tidak",0,"Blm Diisi")),IF(J22="A/B/C",IF(K22="A",1,IF(K22="B",0.5,IF(K22="C",0,"Blm Diisi"))),IF(J22="A/B/C/D",IF(K22="A",1,IF(K22="B",0.67,IF(K22="C",0.33,IF(K22="D",0,"Blm Diisi")))),IF(J22="A/B/C/D/E",IF(K22="A",1,IF(K22="B",0.75,IF(K22="C",0.5,IF(K22="D",0.25,IF(K22="E",0,"Blm Diisi")))))))))</f>
        <v>Blm Diisi</v>
      </c>
      <c r="M22" s="222"/>
      <c r="O22" s="113"/>
    </row>
    <row r="23" spans="1:15" s="147" customFormat="1" ht="15" customHeight="1" x14ac:dyDescent="0.25">
      <c r="A23" s="210"/>
      <c r="B23" s="210"/>
      <c r="C23" s="211">
        <v>4</v>
      </c>
      <c r="D23" s="375" t="s">
        <v>28</v>
      </c>
      <c r="E23" s="375"/>
      <c r="F23" s="212"/>
      <c r="G23" s="212"/>
      <c r="H23" s="213">
        <v>1</v>
      </c>
      <c r="I23" s="213"/>
      <c r="J23" s="214"/>
      <c r="K23" s="225"/>
      <c r="L23" s="214" t="e">
        <f>AVERAGE(L24:L26)*H23</f>
        <v>#DIV/0!</v>
      </c>
      <c r="M23" s="215" t="e">
        <f>L23/H23</f>
        <v>#DIV/0!</v>
      </c>
      <c r="O23" s="225"/>
    </row>
    <row r="24" spans="1:15" s="147" customFormat="1" ht="120" customHeight="1" x14ac:dyDescent="0.25">
      <c r="A24" s="172"/>
      <c r="B24" s="172"/>
      <c r="C24" s="216"/>
      <c r="D24" s="217" t="s">
        <v>5</v>
      </c>
      <c r="E24" s="218" t="s">
        <v>29</v>
      </c>
      <c r="F24" s="219" t="s">
        <v>395</v>
      </c>
      <c r="G24" s="220"/>
      <c r="H24" s="175"/>
      <c r="I24" s="218" t="s">
        <v>232</v>
      </c>
      <c r="J24" s="176" t="s">
        <v>218</v>
      </c>
      <c r="K24" s="113"/>
      <c r="L24" s="176" t="str">
        <f>IF(J24="Ya/Tidak",IF(K24="Ya",1,IF(K24="Tidak",0,"Blm Diisi")),IF(J24="A/B/C",IF(K24="A",1,IF(K24="B",0.5,IF(K24="C",0,"Blm Diisi"))),IF(J24="A/B/C/D",IF(K24="A",1,IF(K24="B",0.67,IF(K24="C",0.33,IF(K24="D",0,"Blm Diisi")))),IF(J24="A/B/C/D/E",IF(K24="A",1,IF(K24="B",0.75,IF(K24="C",0.5,IF(K24="D",0.25,IF(K24="E",0,"Blm Diisi")))))))))</f>
        <v>Blm Diisi</v>
      </c>
      <c r="M24" s="222"/>
      <c r="O24" s="113"/>
    </row>
    <row r="25" spans="1:15" s="147" customFormat="1" ht="165" customHeight="1" x14ac:dyDescent="0.25">
      <c r="A25" s="172"/>
      <c r="B25" s="172"/>
      <c r="C25" s="216"/>
      <c r="D25" s="217" t="s">
        <v>7</v>
      </c>
      <c r="E25" s="218" t="s">
        <v>209</v>
      </c>
      <c r="F25" s="219" t="s">
        <v>395</v>
      </c>
      <c r="G25" s="220"/>
      <c r="H25" s="175"/>
      <c r="I25" s="218" t="s">
        <v>233</v>
      </c>
      <c r="J25" s="176" t="s">
        <v>234</v>
      </c>
      <c r="K25" s="114"/>
      <c r="L25" s="176" t="str">
        <f>IF(J25="Ya/Tidak",IF(K25="Ya",1,IF(K25="Tidak",0,"Blm Diisi")),IF(J25="A/B/C",IF(K25="A",1,IF(K25="B",0.5,IF(K25="C",0,"Blm Diisi"))),IF(J25="A/B/C/D",IF(K25="A",1,IF(K25="B",0.67,IF(K25="C",0.33,IF(K25="D",0,"Blm Diisi")))),IF(J25="A/B/C/D/E",IF(K25="A",1,IF(K25="B",0.75,IF(K25="C",0.5,IF(K25="D",0.25,IF(K25="E",0,"Blm Diisi")))))))))</f>
        <v>Blm Diisi</v>
      </c>
      <c r="M25" s="222"/>
      <c r="O25" s="114"/>
    </row>
    <row r="26" spans="1:15" s="147" customFormat="1" ht="120" customHeight="1" x14ac:dyDescent="0.25">
      <c r="A26" s="172"/>
      <c r="B26" s="172"/>
      <c r="C26" s="216"/>
      <c r="D26" s="217" t="s">
        <v>9</v>
      </c>
      <c r="E26" s="218" t="s">
        <v>30</v>
      </c>
      <c r="F26" s="219" t="s">
        <v>395</v>
      </c>
      <c r="G26" s="220"/>
      <c r="H26" s="175"/>
      <c r="I26" s="218" t="s">
        <v>235</v>
      </c>
      <c r="J26" s="176" t="s">
        <v>218</v>
      </c>
      <c r="K26" s="113"/>
      <c r="L26" s="176" t="str">
        <f>IF(J26="Ya/Tidak",IF(K26="Ya",1,IF(K26="Tidak",0,"Blm Diisi")),IF(J26="A/B/C",IF(K26="A",1,IF(K26="B",0.5,IF(K26="C",0,"Blm Diisi"))),IF(J26="A/B/C/D",IF(K26="A",1,IF(K26="B",0.67,IF(K26="C",0.33,IF(K26="D",0,"Blm Diisi")))),IF(J26="A/B/C/D/E",IF(K26="A",1,IF(K26="B",0.75,IF(K26="C",0.5,IF(K26="D",0.25,IF(K26="E",0,"Blm Diisi")))))))))</f>
        <v>Blm Diisi</v>
      </c>
      <c r="M26" s="222"/>
      <c r="O26" s="113"/>
    </row>
    <row r="27" spans="1:15" s="147" customFormat="1" ht="15" customHeight="1" x14ac:dyDescent="0.25">
      <c r="A27" s="152"/>
      <c r="B27" s="152" t="s">
        <v>31</v>
      </c>
      <c r="C27" s="153" t="s">
        <v>32</v>
      </c>
      <c r="D27" s="154"/>
      <c r="E27" s="155"/>
      <c r="F27" s="229"/>
      <c r="G27" s="229"/>
      <c r="H27" s="156">
        <v>5</v>
      </c>
      <c r="I27" s="156"/>
      <c r="J27" s="157"/>
      <c r="K27" s="230"/>
      <c r="L27" s="157" t="e">
        <f>5/2.5*SUM(L28,L31)</f>
        <v>#DIV/0!</v>
      </c>
      <c r="M27" s="278" t="e">
        <f>L27/H27</f>
        <v>#DIV/0!</v>
      </c>
      <c r="O27" s="230"/>
    </row>
    <row r="28" spans="1:15" s="147" customFormat="1" ht="15" customHeight="1" x14ac:dyDescent="0.25">
      <c r="A28" s="210"/>
      <c r="B28" s="210"/>
      <c r="C28" s="211">
        <v>1</v>
      </c>
      <c r="D28" s="375" t="s">
        <v>33</v>
      </c>
      <c r="E28" s="375"/>
      <c r="F28" s="212"/>
      <c r="G28" s="212"/>
      <c r="H28" s="213">
        <v>2.5</v>
      </c>
      <c r="I28" s="213"/>
      <c r="J28" s="214"/>
      <c r="K28" s="225"/>
      <c r="L28" s="214" t="e">
        <f>AVERAGE(L29:L30)*H28</f>
        <v>#DIV/0!</v>
      </c>
      <c r="M28" s="215" t="e">
        <f>L28/H28</f>
        <v>#DIV/0!</v>
      </c>
      <c r="O28" s="225"/>
    </row>
    <row r="29" spans="1:15" s="147" customFormat="1" ht="165" x14ac:dyDescent="0.25">
      <c r="A29" s="172"/>
      <c r="B29" s="172"/>
      <c r="C29" s="216"/>
      <c r="D29" s="217" t="s">
        <v>5</v>
      </c>
      <c r="E29" s="232" t="s">
        <v>201</v>
      </c>
      <c r="F29" s="219" t="s">
        <v>395</v>
      </c>
      <c r="G29" s="220"/>
      <c r="H29" s="175"/>
      <c r="I29" s="232" t="s">
        <v>366</v>
      </c>
      <c r="J29" s="176" t="s">
        <v>216</v>
      </c>
      <c r="K29" s="113"/>
      <c r="L29" s="176" t="str">
        <f>IF(J29="Ya/Tidak",IF(K29="Ya",1,IF(K29="Tidak",0,"Blm Diisi")),IF(J29="A/B/C",IF(K29="A",1,IF(K29="B",0.5,IF(K29="C",0,"Blm Diisi"))),IF(J29="A/B/C/D",IF(K29="A",1,IF(K29="B",0.67,IF(K29="C",0.33,IF(K29="D",0,"Blm Diisi")))),IF(J29="A/B/C/D/E",IF(K29="A",1,IF(K29="B",0.75,IF(K29="C",0.5,IF(K29="D",0.25,IF(K29="E",0,"Blm Diisi")))))))))</f>
        <v>Blm Diisi</v>
      </c>
      <c r="M29" s="222"/>
      <c r="O29" s="113"/>
    </row>
    <row r="30" spans="1:15" s="147" customFormat="1" ht="150" x14ac:dyDescent="0.25">
      <c r="A30" s="172"/>
      <c r="B30" s="172"/>
      <c r="C30" s="216"/>
      <c r="D30" s="217" t="s">
        <v>7</v>
      </c>
      <c r="E30" s="218" t="s">
        <v>34</v>
      </c>
      <c r="F30" s="219" t="s">
        <v>395</v>
      </c>
      <c r="G30" s="220"/>
      <c r="H30" s="175"/>
      <c r="I30" s="218" t="s">
        <v>236</v>
      </c>
      <c r="J30" s="176" t="s">
        <v>216</v>
      </c>
      <c r="K30" s="113"/>
      <c r="L30" s="176" t="str">
        <f>IF(J30="Ya/Tidak",IF(K30="Ya",1,IF(K30="Tidak",0,"Blm Diisi")),IF(J30="A/B/C",IF(K30="A",1,IF(K30="B",0.5,IF(K30="C",0,"Blm Diisi"))),IF(J30="A/B/C/D",IF(K30="A",1,IF(K30="B",0.67,IF(K30="C",0.33,IF(K30="D",0,"Blm Diisi")))),IF(J30="A/B/C/D/E",IF(K30="A",1,IF(K30="B",0.75,IF(K30="C",0.5,IF(K30="D",0.25,IF(K30="E",0,"Blm Diisi")))))))))</f>
        <v>Blm Diisi</v>
      </c>
      <c r="M30" s="222"/>
      <c r="O30" s="113"/>
    </row>
    <row r="31" spans="1:15" s="147" customFormat="1" ht="15" customHeight="1" x14ac:dyDescent="0.25">
      <c r="A31" s="210"/>
      <c r="B31" s="210"/>
      <c r="C31" s="211">
        <v>2</v>
      </c>
      <c r="D31" s="375" t="s">
        <v>35</v>
      </c>
      <c r="E31" s="375"/>
      <c r="F31" s="212"/>
      <c r="G31" s="212"/>
      <c r="H31" s="213">
        <v>2.5</v>
      </c>
      <c r="I31" s="213"/>
      <c r="J31" s="214"/>
      <c r="K31" s="225"/>
      <c r="L31" s="214"/>
      <c r="M31" s="215"/>
      <c r="O31" s="225"/>
    </row>
    <row r="32" spans="1:15" s="147" customFormat="1" ht="75" customHeight="1" x14ac:dyDescent="0.25">
      <c r="A32" s="172"/>
      <c r="B32" s="172"/>
      <c r="C32" s="216"/>
      <c r="D32" s="217" t="s">
        <v>5</v>
      </c>
      <c r="E32" s="232" t="s">
        <v>202</v>
      </c>
      <c r="F32" s="227"/>
      <c r="G32" s="219" t="s">
        <v>396</v>
      </c>
      <c r="H32" s="175"/>
      <c r="I32" s="232" t="s">
        <v>237</v>
      </c>
      <c r="J32" s="121" t="s">
        <v>435</v>
      </c>
      <c r="K32" s="121"/>
      <c r="L32" s="119"/>
      <c r="M32" s="222"/>
      <c r="O32" s="221"/>
    </row>
    <row r="33" spans="1:15" s="147" customFormat="1" ht="135" x14ac:dyDescent="0.25">
      <c r="A33" s="172"/>
      <c r="B33" s="172"/>
      <c r="C33" s="216"/>
      <c r="D33" s="217" t="s">
        <v>7</v>
      </c>
      <c r="E33" s="218" t="s">
        <v>203</v>
      </c>
      <c r="F33" s="227"/>
      <c r="G33" s="219" t="s">
        <v>396</v>
      </c>
      <c r="H33" s="175"/>
      <c r="I33" s="174" t="s">
        <v>238</v>
      </c>
      <c r="J33" s="121" t="s">
        <v>435</v>
      </c>
      <c r="K33" s="121"/>
      <c r="L33" s="119"/>
      <c r="M33" s="222"/>
      <c r="O33" s="221"/>
    </row>
    <row r="34" spans="1:15" s="147" customFormat="1" ht="15" customHeight="1" x14ac:dyDescent="0.25">
      <c r="A34" s="152"/>
      <c r="B34" s="152" t="s">
        <v>36</v>
      </c>
      <c r="C34" s="153" t="s">
        <v>182</v>
      </c>
      <c r="D34" s="154"/>
      <c r="E34" s="155"/>
      <c r="F34" s="229"/>
      <c r="G34" s="229"/>
      <c r="H34" s="156">
        <v>6</v>
      </c>
      <c r="I34" s="156"/>
      <c r="J34" s="157"/>
      <c r="K34" s="230"/>
      <c r="L34" s="157" t="e">
        <f>6/3*SUM(L35,L45)</f>
        <v>#DIV/0!</v>
      </c>
      <c r="M34" s="278" t="e">
        <f>L34/H34</f>
        <v>#DIV/0!</v>
      </c>
      <c r="O34" s="230"/>
    </row>
    <row r="35" spans="1:15" s="147" customFormat="1" ht="15" customHeight="1" x14ac:dyDescent="0.25">
      <c r="A35" s="210"/>
      <c r="B35" s="210"/>
      <c r="C35" s="233" t="s">
        <v>179</v>
      </c>
      <c r="D35" s="233" t="s">
        <v>198</v>
      </c>
      <c r="E35" s="234"/>
      <c r="F35" s="212"/>
      <c r="G35" s="212"/>
      <c r="H35" s="213">
        <v>3</v>
      </c>
      <c r="I35" s="235"/>
      <c r="J35" s="214"/>
      <c r="K35" s="225"/>
      <c r="L35" s="214" t="e">
        <f>AVERAGE(L36:L44)*H35</f>
        <v>#DIV/0!</v>
      </c>
      <c r="M35" s="215" t="e">
        <f>L35/H35</f>
        <v>#DIV/0!</v>
      </c>
      <c r="O35" s="225"/>
    </row>
    <row r="36" spans="1:15" s="147" customFormat="1" ht="135" x14ac:dyDescent="0.25">
      <c r="A36" s="172"/>
      <c r="B36" s="172"/>
      <c r="C36" s="236"/>
      <c r="D36" s="217" t="s">
        <v>5</v>
      </c>
      <c r="E36" s="218" t="s">
        <v>37</v>
      </c>
      <c r="F36" s="219" t="s">
        <v>395</v>
      </c>
      <c r="G36" s="220"/>
      <c r="H36" s="175"/>
      <c r="I36" s="218" t="s">
        <v>239</v>
      </c>
      <c r="J36" s="176" t="s">
        <v>216</v>
      </c>
      <c r="K36" s="113"/>
      <c r="L36" s="176" t="str">
        <f t="shared" ref="L36:L44" si="0">IF(J36="Ya/Tidak",IF(K36="Ya",1,IF(K36="Tidak",0,"Blm Diisi")),IF(J36="A/B/C",IF(K36="A",1,IF(K36="B",0.5,IF(K36="C",0,"Blm Diisi"))),IF(J36="A/B/C/D",IF(K36="A",1,IF(K36="B",0.67,IF(K36="C",0.33,IF(K36="D",0,"Blm Diisi")))),IF(J36="A/B/C/D/E",IF(K36="A",1,IF(K36="B",0.75,IF(K36="C",0.5,IF(K36="D",0.25,IF(K36="E",0,"Blm Diisi")))))))))</f>
        <v>Blm Diisi</v>
      </c>
      <c r="M36" s="222"/>
      <c r="O36" s="113"/>
    </row>
    <row r="37" spans="1:15" s="147" customFormat="1" ht="90" x14ac:dyDescent="0.25">
      <c r="A37" s="172"/>
      <c r="B37" s="172"/>
      <c r="C37" s="236"/>
      <c r="D37" s="217" t="s">
        <v>7</v>
      </c>
      <c r="E37" s="218" t="s">
        <v>38</v>
      </c>
      <c r="F37" s="219" t="s">
        <v>395</v>
      </c>
      <c r="G37" s="220"/>
      <c r="H37" s="175"/>
      <c r="I37" s="218" t="s">
        <v>240</v>
      </c>
      <c r="J37" s="176" t="s">
        <v>216</v>
      </c>
      <c r="K37" s="113"/>
      <c r="L37" s="176" t="str">
        <f t="shared" si="0"/>
        <v>Blm Diisi</v>
      </c>
      <c r="M37" s="222"/>
      <c r="O37" s="113"/>
    </row>
    <row r="38" spans="1:15" s="147" customFormat="1" ht="120" x14ac:dyDescent="0.25">
      <c r="A38" s="172"/>
      <c r="B38" s="172"/>
      <c r="C38" s="236"/>
      <c r="D38" s="217" t="s">
        <v>9</v>
      </c>
      <c r="E38" s="218" t="s">
        <v>39</v>
      </c>
      <c r="F38" s="219" t="s">
        <v>395</v>
      </c>
      <c r="G38" s="220"/>
      <c r="H38" s="175"/>
      <c r="I38" s="218" t="s">
        <v>241</v>
      </c>
      <c r="J38" s="176" t="s">
        <v>216</v>
      </c>
      <c r="K38" s="113"/>
      <c r="L38" s="176" t="str">
        <f t="shared" si="0"/>
        <v>Blm Diisi</v>
      </c>
      <c r="M38" s="222"/>
      <c r="O38" s="113"/>
    </row>
    <row r="39" spans="1:15" s="147" customFormat="1" ht="180" x14ac:dyDescent="0.25">
      <c r="A39" s="172"/>
      <c r="B39" s="172"/>
      <c r="C39" s="236"/>
      <c r="D39" s="217" t="s">
        <v>15</v>
      </c>
      <c r="E39" s="218" t="s">
        <v>40</v>
      </c>
      <c r="F39" s="219" t="s">
        <v>395</v>
      </c>
      <c r="G39" s="220"/>
      <c r="H39" s="175"/>
      <c r="I39" s="218" t="s">
        <v>242</v>
      </c>
      <c r="J39" s="176" t="s">
        <v>216</v>
      </c>
      <c r="K39" s="113"/>
      <c r="L39" s="176" t="str">
        <f t="shared" si="0"/>
        <v>Blm Diisi</v>
      </c>
      <c r="M39" s="222"/>
      <c r="O39" s="113"/>
    </row>
    <row r="40" spans="1:15" s="147" customFormat="1" ht="150" x14ac:dyDescent="0.25">
      <c r="A40" s="172"/>
      <c r="B40" s="172"/>
      <c r="C40" s="236"/>
      <c r="D40" s="217" t="s">
        <v>17</v>
      </c>
      <c r="E40" s="218" t="s">
        <v>41</v>
      </c>
      <c r="F40" s="219" t="s">
        <v>395</v>
      </c>
      <c r="G40" s="220"/>
      <c r="H40" s="175"/>
      <c r="I40" s="218" t="s">
        <v>243</v>
      </c>
      <c r="J40" s="176" t="s">
        <v>216</v>
      </c>
      <c r="K40" s="113"/>
      <c r="L40" s="176" t="str">
        <f t="shared" si="0"/>
        <v>Blm Diisi</v>
      </c>
      <c r="M40" s="222"/>
      <c r="O40" s="113"/>
    </row>
    <row r="41" spans="1:15" s="147" customFormat="1" ht="135" x14ac:dyDescent="0.25">
      <c r="A41" s="172"/>
      <c r="B41" s="172"/>
      <c r="C41" s="236"/>
      <c r="D41" s="217" t="s">
        <v>24</v>
      </c>
      <c r="E41" s="218" t="s">
        <v>42</v>
      </c>
      <c r="F41" s="219" t="s">
        <v>395</v>
      </c>
      <c r="G41" s="220"/>
      <c r="H41" s="175"/>
      <c r="I41" s="218" t="s">
        <v>244</v>
      </c>
      <c r="J41" s="176" t="s">
        <v>216</v>
      </c>
      <c r="K41" s="113"/>
      <c r="L41" s="176" t="str">
        <f t="shared" si="0"/>
        <v>Blm Diisi</v>
      </c>
      <c r="M41" s="222"/>
      <c r="O41" s="113"/>
    </row>
    <row r="42" spans="1:15" s="147" customFormat="1" ht="120" x14ac:dyDescent="0.25">
      <c r="A42" s="172"/>
      <c r="B42" s="172"/>
      <c r="C42" s="236"/>
      <c r="D42" s="217" t="s">
        <v>26</v>
      </c>
      <c r="E42" s="218" t="s">
        <v>44</v>
      </c>
      <c r="F42" s="219" t="s">
        <v>395</v>
      </c>
      <c r="G42" s="220"/>
      <c r="H42" s="175"/>
      <c r="I42" s="218" t="s">
        <v>245</v>
      </c>
      <c r="J42" s="176" t="s">
        <v>216</v>
      </c>
      <c r="K42" s="113"/>
      <c r="L42" s="176" t="str">
        <f t="shared" si="0"/>
        <v>Blm Diisi</v>
      </c>
      <c r="M42" s="222"/>
      <c r="O42" s="113"/>
    </row>
    <row r="43" spans="1:15" s="147" customFormat="1" ht="30" customHeight="1" x14ac:dyDescent="0.25">
      <c r="A43" s="172"/>
      <c r="B43" s="172"/>
      <c r="C43" s="236"/>
      <c r="D43" s="217" t="s">
        <v>43</v>
      </c>
      <c r="E43" s="218" t="s">
        <v>46</v>
      </c>
      <c r="F43" s="219" t="s">
        <v>395</v>
      </c>
      <c r="G43" s="220"/>
      <c r="H43" s="175"/>
      <c r="I43" s="218" t="s">
        <v>246</v>
      </c>
      <c r="J43" s="176" t="s">
        <v>480</v>
      </c>
      <c r="K43" s="113"/>
      <c r="L43" s="176" t="str">
        <f t="shared" si="0"/>
        <v>Blm Diisi</v>
      </c>
      <c r="M43" s="222"/>
      <c r="O43" s="113"/>
    </row>
    <row r="44" spans="1:15" s="147" customFormat="1" ht="45" customHeight="1" x14ac:dyDescent="0.25">
      <c r="A44" s="172"/>
      <c r="B44" s="172"/>
      <c r="C44" s="236"/>
      <c r="D44" s="217" t="s">
        <v>45</v>
      </c>
      <c r="E44" s="218" t="s">
        <v>47</v>
      </c>
      <c r="F44" s="219" t="s">
        <v>395</v>
      </c>
      <c r="G44" s="220"/>
      <c r="H44" s="175"/>
      <c r="I44" s="218" t="s">
        <v>247</v>
      </c>
      <c r="J44" s="176" t="s">
        <v>480</v>
      </c>
      <c r="K44" s="113"/>
      <c r="L44" s="176" t="str">
        <f t="shared" si="0"/>
        <v>Blm Diisi</v>
      </c>
      <c r="M44" s="222"/>
      <c r="O44" s="113"/>
    </row>
    <row r="45" spans="1:15" s="147" customFormat="1" ht="15" customHeight="1" x14ac:dyDescent="0.25">
      <c r="A45" s="210"/>
      <c r="B45" s="210"/>
      <c r="C45" s="233" t="s">
        <v>180</v>
      </c>
      <c r="D45" s="233" t="s">
        <v>197</v>
      </c>
      <c r="E45" s="237"/>
      <c r="F45" s="212"/>
      <c r="G45" s="212"/>
      <c r="H45" s="213">
        <v>3</v>
      </c>
      <c r="I45" s="237"/>
      <c r="J45" s="238"/>
      <c r="K45" s="239"/>
      <c r="L45" s="214"/>
      <c r="M45" s="215"/>
      <c r="O45" s="239"/>
    </row>
    <row r="46" spans="1:15" s="147" customFormat="1" ht="120" customHeight="1" x14ac:dyDescent="0.25">
      <c r="A46" s="172"/>
      <c r="B46" s="172"/>
      <c r="C46" s="236"/>
      <c r="D46" s="217"/>
      <c r="E46" s="240" t="s">
        <v>196</v>
      </c>
      <c r="F46" s="227"/>
      <c r="G46" s="219" t="s">
        <v>396</v>
      </c>
      <c r="H46" s="241"/>
      <c r="I46" s="178" t="s">
        <v>248</v>
      </c>
      <c r="J46" s="121" t="s">
        <v>435</v>
      </c>
      <c r="K46" s="121"/>
      <c r="L46" s="119"/>
      <c r="M46" s="222"/>
      <c r="O46" s="221"/>
    </row>
    <row r="47" spans="1:15" s="147" customFormat="1" ht="15" customHeight="1" x14ac:dyDescent="0.25">
      <c r="A47" s="152"/>
      <c r="B47" s="152" t="s">
        <v>48</v>
      </c>
      <c r="C47" s="153" t="s">
        <v>49</v>
      </c>
      <c r="D47" s="154"/>
      <c r="E47" s="155"/>
      <c r="F47" s="229"/>
      <c r="G47" s="229"/>
      <c r="H47" s="156">
        <v>5</v>
      </c>
      <c r="I47" s="156"/>
      <c r="J47" s="157"/>
      <c r="K47" s="230"/>
      <c r="L47" s="157" t="e">
        <f>5/4*SUM(L48,L53,L58,L62)</f>
        <v>#DIV/0!</v>
      </c>
      <c r="M47" s="278" t="e">
        <f>L47/H47</f>
        <v>#DIV/0!</v>
      </c>
      <c r="O47" s="230"/>
    </row>
    <row r="48" spans="1:15" s="147" customFormat="1" ht="15" customHeight="1" x14ac:dyDescent="0.25">
      <c r="A48" s="210"/>
      <c r="B48" s="210"/>
      <c r="C48" s="211">
        <v>1</v>
      </c>
      <c r="D48" s="375" t="s">
        <v>50</v>
      </c>
      <c r="E48" s="375"/>
      <c r="F48" s="212"/>
      <c r="G48" s="212"/>
      <c r="H48" s="213">
        <v>1.25</v>
      </c>
      <c r="I48" s="213"/>
      <c r="J48" s="214"/>
      <c r="K48" s="225"/>
      <c r="L48" s="214" t="e">
        <f>AVERAGE(L49:L52)*H48</f>
        <v>#DIV/0!</v>
      </c>
      <c r="M48" s="215" t="e">
        <f>L48/H48</f>
        <v>#DIV/0!</v>
      </c>
      <c r="O48" s="225"/>
    </row>
    <row r="49" spans="1:15" s="147" customFormat="1" ht="120" customHeight="1" x14ac:dyDescent="0.25">
      <c r="A49" s="172"/>
      <c r="B49" s="172"/>
      <c r="C49" s="216"/>
      <c r="D49" s="217" t="s">
        <v>5</v>
      </c>
      <c r="E49" s="218" t="s">
        <v>51</v>
      </c>
      <c r="F49" s="219" t="s">
        <v>395</v>
      </c>
      <c r="G49" s="220"/>
      <c r="H49" s="175"/>
      <c r="I49" s="178" t="s">
        <v>249</v>
      </c>
      <c r="J49" s="176" t="s">
        <v>218</v>
      </c>
      <c r="K49" s="113"/>
      <c r="L49" s="176" t="str">
        <f>IF(J49="Ya/Tidak",IF(K49="Ya",1,IF(K49="Tidak",0,"Blm Diisi")),IF(J49="A/B/C",IF(K49="A",1,IF(K49="B",0.5,IF(K49="C",0,"Blm Diisi"))),IF(J49="A/B/C/D",IF(K49="A",1,IF(K49="B",0.67,IF(K49="C",0.33,IF(K49="D",0,"Blm Diisi")))),IF(J49="A/B/C/D/E",IF(K49="A",1,IF(K49="B",0.75,IF(K49="C",0.5,IF(K49="D",0.25,IF(K49="E",0,"Blm Diisi")))))))))</f>
        <v>Blm Diisi</v>
      </c>
      <c r="M49" s="222"/>
      <c r="O49" s="113"/>
    </row>
    <row r="50" spans="1:15" s="147" customFormat="1" ht="75" customHeight="1" x14ac:dyDescent="0.25">
      <c r="A50" s="172"/>
      <c r="B50" s="172"/>
      <c r="C50" s="216"/>
      <c r="D50" s="217" t="s">
        <v>7</v>
      </c>
      <c r="E50" s="218" t="s">
        <v>52</v>
      </c>
      <c r="F50" s="219" t="s">
        <v>395</v>
      </c>
      <c r="G50" s="220"/>
      <c r="H50" s="175"/>
      <c r="I50" s="218" t="s">
        <v>250</v>
      </c>
      <c r="J50" s="176" t="s">
        <v>218</v>
      </c>
      <c r="K50" s="113"/>
      <c r="L50" s="176" t="str">
        <f>IF(J50="Ya/Tidak",IF(K50="Ya",1,IF(K50="Tidak",0,"Blm Diisi")),IF(J50="A/B/C",IF(K50="A",1,IF(K50="B",0.5,IF(K50="C",0,"Blm Diisi"))),IF(J50="A/B/C/D",IF(K50="A",1,IF(K50="B",0.67,IF(K50="C",0.33,IF(K50="D",0,"Blm Diisi")))),IF(J50="A/B/C/D/E",IF(K50="A",1,IF(K50="B",0.75,IF(K50="C",0.5,IF(K50="D",0.25,IF(K50="E",0,"Blm Diisi")))))))))</f>
        <v>Blm Diisi</v>
      </c>
      <c r="M50" s="222"/>
      <c r="O50" s="113"/>
    </row>
    <row r="51" spans="1:15" s="147" customFormat="1" ht="120" customHeight="1" x14ac:dyDescent="0.25">
      <c r="A51" s="172"/>
      <c r="B51" s="172"/>
      <c r="C51" s="216"/>
      <c r="D51" s="217" t="s">
        <v>9</v>
      </c>
      <c r="E51" s="218" t="s">
        <v>53</v>
      </c>
      <c r="F51" s="219" t="s">
        <v>395</v>
      </c>
      <c r="G51" s="220"/>
      <c r="H51" s="175"/>
      <c r="I51" s="218" t="s">
        <v>251</v>
      </c>
      <c r="J51" s="176" t="s">
        <v>218</v>
      </c>
      <c r="K51" s="113"/>
      <c r="L51" s="176" t="str">
        <f>IF(J51="Ya/Tidak",IF(K51="Ya",1,IF(K51="Tidak",0,"Blm Diisi")),IF(J51="A/B/C",IF(K51="A",1,IF(K51="B",0.5,IF(K51="C",0,"Blm Diisi"))),IF(J51="A/B/C/D",IF(K51="A",1,IF(K51="B",0.67,IF(K51="C",0.33,IF(K51="D",0,"Blm Diisi")))),IF(J51="A/B/C/D/E",IF(K51="A",1,IF(K51="B",0.75,IF(K51="C",0.5,IF(K51="D",0.25,IF(K51="E",0,"Blm Diisi")))))))))</f>
        <v>Blm Diisi</v>
      </c>
      <c r="M51" s="222"/>
      <c r="O51" s="113"/>
    </row>
    <row r="52" spans="1:15" s="147" customFormat="1" ht="150" customHeight="1" x14ac:dyDescent="0.25">
      <c r="A52" s="172"/>
      <c r="B52" s="172"/>
      <c r="C52" s="216"/>
      <c r="D52" s="217" t="s">
        <v>15</v>
      </c>
      <c r="E52" s="218" t="s">
        <v>54</v>
      </c>
      <c r="F52" s="219" t="s">
        <v>395</v>
      </c>
      <c r="G52" s="220"/>
      <c r="H52" s="175"/>
      <c r="I52" s="218" t="s">
        <v>252</v>
      </c>
      <c r="J52" s="176" t="s">
        <v>218</v>
      </c>
      <c r="K52" s="113"/>
      <c r="L52" s="176" t="str">
        <f>IF(J52="Ya/Tidak",IF(K52="Ya",1,IF(K52="Tidak",0,"Blm Diisi")),IF(J52="A/B/C",IF(K52="A",1,IF(K52="B",0.5,IF(K52="C",0,"Blm Diisi"))),IF(J52="A/B/C/D",IF(K52="A",1,IF(K52="B",0.67,IF(K52="C",0.33,IF(K52="D",0,"Blm Diisi")))),IF(J52="A/B/C/D/E",IF(K52="A",1,IF(K52="B",0.75,IF(K52="C",0.5,IF(K52="D",0.25,IF(K52="E",0,"Blm Diisi")))))))))</f>
        <v>Blm Diisi</v>
      </c>
      <c r="M52" s="222"/>
      <c r="O52" s="113"/>
    </row>
    <row r="53" spans="1:15" s="147" customFormat="1" ht="15" customHeight="1" x14ac:dyDescent="0.25">
      <c r="A53" s="210"/>
      <c r="B53" s="210"/>
      <c r="C53" s="211">
        <v>2</v>
      </c>
      <c r="D53" s="375" t="s">
        <v>55</v>
      </c>
      <c r="E53" s="375"/>
      <c r="F53" s="212"/>
      <c r="G53" s="212"/>
      <c r="H53" s="213">
        <v>1.5</v>
      </c>
      <c r="I53" s="213"/>
      <c r="J53" s="214"/>
      <c r="K53" s="225"/>
      <c r="L53" s="214" t="e">
        <f>AVERAGE(L54:L57)*H53</f>
        <v>#DIV/0!</v>
      </c>
      <c r="M53" s="215" t="e">
        <f>L53/H53</f>
        <v>#DIV/0!</v>
      </c>
      <c r="O53" s="225"/>
    </row>
    <row r="54" spans="1:15" s="147" customFormat="1" ht="30" customHeight="1" x14ac:dyDescent="0.25">
      <c r="A54" s="172"/>
      <c r="B54" s="172"/>
      <c r="C54" s="216"/>
      <c r="D54" s="217" t="s">
        <v>5</v>
      </c>
      <c r="E54" s="218" t="s">
        <v>56</v>
      </c>
      <c r="F54" s="219" t="s">
        <v>395</v>
      </c>
      <c r="G54" s="220"/>
      <c r="H54" s="175"/>
      <c r="I54" s="218" t="s">
        <v>253</v>
      </c>
      <c r="J54" s="176" t="s">
        <v>480</v>
      </c>
      <c r="K54" s="113"/>
      <c r="L54" s="176" t="str">
        <f>IF(J54="Ya/Tidak",IF(K54="Ya",1,IF(K54="Tidak",0,"Blm Diisi")),IF(J54="A/B/C",IF(K54="A",1,IF(K54="B",0.5,IF(K54="C",0,"Blm Diisi"))),IF(J54="A/B/C/D",IF(K54="A",1,IF(K54="B",0.67,IF(K54="C",0.33,IF(K54="D",0,"Blm Diisi")))),IF(J54="A/B/C/D/E",IF(K54="A",1,IF(K54="B",0.75,IF(K54="C",0.5,IF(K54="D",0.25,IF(K54="E",0,"Blm Diisi")))))))))</f>
        <v>Blm Diisi</v>
      </c>
      <c r="M54" s="222"/>
      <c r="O54" s="113"/>
    </row>
    <row r="55" spans="1:15" s="147" customFormat="1" ht="105" customHeight="1" x14ac:dyDescent="0.25">
      <c r="A55" s="172"/>
      <c r="B55" s="172"/>
      <c r="C55" s="216"/>
      <c r="D55" s="217" t="s">
        <v>7</v>
      </c>
      <c r="E55" s="218" t="s">
        <v>57</v>
      </c>
      <c r="F55" s="227"/>
      <c r="G55" s="219" t="s">
        <v>396</v>
      </c>
      <c r="H55" s="175"/>
      <c r="I55" s="218" t="s">
        <v>254</v>
      </c>
      <c r="J55" s="121" t="s">
        <v>435</v>
      </c>
      <c r="K55" s="121"/>
      <c r="L55" s="119"/>
      <c r="M55" s="222"/>
      <c r="O55" s="221"/>
    </row>
    <row r="56" spans="1:15" s="147" customFormat="1" ht="105" customHeight="1" x14ac:dyDescent="0.25">
      <c r="A56" s="172"/>
      <c r="B56" s="172"/>
      <c r="C56" s="216"/>
      <c r="D56" s="217" t="s">
        <v>9</v>
      </c>
      <c r="E56" s="218" t="s">
        <v>58</v>
      </c>
      <c r="F56" s="219" t="s">
        <v>395</v>
      </c>
      <c r="G56" s="220"/>
      <c r="H56" s="175"/>
      <c r="I56" s="218" t="s">
        <v>255</v>
      </c>
      <c r="J56" s="176" t="s">
        <v>218</v>
      </c>
      <c r="K56" s="113"/>
      <c r="L56" s="176" t="str">
        <f>IF(J56="Ya/Tidak",IF(K56="Ya",1,IF(K56="Tidak",0,"Blm Diisi")),IF(J56="A/B/C",IF(K56="A",1,IF(K56="B",0.5,IF(K56="C",0,"Blm Diisi"))),IF(J56="A/B/C/D",IF(K56="A",1,IF(K56="B",0.67,IF(K56="C",0.33,IF(K56="D",0,"Blm Diisi")))),IF(J56="A/B/C/D/E",IF(K56="A",1,IF(K56="B",0.75,IF(K56="C",0.5,IF(K56="D",0.25,IF(K56="E",0,"Blm Diisi")))))))))</f>
        <v>Blm Diisi</v>
      </c>
      <c r="M56" s="222"/>
      <c r="O56" s="113"/>
    </row>
    <row r="57" spans="1:15" s="147" customFormat="1" ht="105" customHeight="1" x14ac:dyDescent="0.25">
      <c r="A57" s="172"/>
      <c r="B57" s="172"/>
      <c r="C57" s="216"/>
      <c r="D57" s="217" t="s">
        <v>15</v>
      </c>
      <c r="E57" s="218" t="s">
        <v>59</v>
      </c>
      <c r="F57" s="219" t="s">
        <v>395</v>
      </c>
      <c r="G57" s="220"/>
      <c r="H57" s="175"/>
      <c r="I57" s="218" t="s">
        <v>255</v>
      </c>
      <c r="J57" s="176" t="s">
        <v>218</v>
      </c>
      <c r="K57" s="113"/>
      <c r="L57" s="176" t="str">
        <f>IF(J57="Ya/Tidak",IF(K57="Ya",1,IF(K57="Tidak",0,"Blm Diisi")),IF(J57="A/B/C",IF(K57="A",1,IF(K57="B",0.5,IF(K57="C",0,"Blm Diisi"))),IF(J57="A/B/C/D",IF(K57="A",1,IF(K57="B",0.67,IF(K57="C",0.33,IF(K57="D",0,"Blm Diisi")))),IF(J57="A/B/C/D/E",IF(K57="A",1,IF(K57="B",0.75,IF(K57="C",0.5,IF(K57="D",0.25,IF(K57="E",0,"Blm Diisi")))))))))</f>
        <v>Blm Diisi</v>
      </c>
      <c r="M57" s="222"/>
      <c r="O57" s="113"/>
    </row>
    <row r="58" spans="1:15" s="147" customFormat="1" ht="15" customHeight="1" x14ac:dyDescent="0.25">
      <c r="A58" s="210"/>
      <c r="B58" s="210"/>
      <c r="C58" s="211">
        <v>3</v>
      </c>
      <c r="D58" s="375" t="s">
        <v>60</v>
      </c>
      <c r="E58" s="375"/>
      <c r="F58" s="212"/>
      <c r="G58" s="212"/>
      <c r="H58" s="213">
        <v>1.25</v>
      </c>
      <c r="I58" s="213"/>
      <c r="J58" s="214"/>
      <c r="K58" s="225"/>
      <c r="L58" s="214" t="e">
        <f>AVERAGE(L59:L61)*H58</f>
        <v>#DIV/0!</v>
      </c>
      <c r="M58" s="215" t="e">
        <f>L58/H58</f>
        <v>#DIV/0!</v>
      </c>
      <c r="O58" s="225"/>
    </row>
    <row r="59" spans="1:15" s="147" customFormat="1" ht="45" customHeight="1" x14ac:dyDescent="0.25">
      <c r="A59" s="172"/>
      <c r="B59" s="172"/>
      <c r="C59" s="216"/>
      <c r="D59" s="217" t="s">
        <v>5</v>
      </c>
      <c r="E59" s="218" t="s">
        <v>61</v>
      </c>
      <c r="F59" s="227"/>
      <c r="G59" s="219" t="s">
        <v>396</v>
      </c>
      <c r="H59" s="175"/>
      <c r="I59" s="218" t="s">
        <v>256</v>
      </c>
      <c r="J59" s="121" t="s">
        <v>435</v>
      </c>
      <c r="K59" s="121"/>
      <c r="L59" s="119"/>
      <c r="M59" s="222"/>
      <c r="O59" s="221"/>
    </row>
    <row r="60" spans="1:15" s="147" customFormat="1" ht="60" customHeight="1" x14ac:dyDescent="0.25">
      <c r="A60" s="172"/>
      <c r="B60" s="172"/>
      <c r="C60" s="216"/>
      <c r="D60" s="217" t="s">
        <v>7</v>
      </c>
      <c r="E60" s="218" t="s">
        <v>62</v>
      </c>
      <c r="F60" s="219" t="s">
        <v>395</v>
      </c>
      <c r="G60" s="220"/>
      <c r="H60" s="175"/>
      <c r="I60" s="174" t="s">
        <v>257</v>
      </c>
      <c r="J60" s="176" t="s">
        <v>218</v>
      </c>
      <c r="K60" s="113"/>
      <c r="L60" s="176" t="str">
        <f>IF(J60="Ya/Tidak",IF(K60="Ya",1,IF(K60="Tidak",0,"Blm Diisi")),IF(J60="A/B/C",IF(K60="A",1,IF(K60="B",0.5,IF(K60="C",0,"Blm Diisi"))),IF(J60="A/B/C/D",IF(K60="A",1,IF(K60="B",0.67,IF(K60="C",0.33,IF(K60="D",0,"Blm Diisi")))),IF(J60="A/B/C/D/E",IF(K60="A",1,IF(K60="B",0.75,IF(K60="C",0.5,IF(K60="D",0.25,IF(K60="E",0,"Blm Diisi")))))))))</f>
        <v>Blm Diisi</v>
      </c>
      <c r="M60" s="222"/>
      <c r="O60" s="113"/>
    </row>
    <row r="61" spans="1:15" s="147" customFormat="1" ht="120" x14ac:dyDescent="0.25">
      <c r="A61" s="172"/>
      <c r="B61" s="172"/>
      <c r="C61" s="216"/>
      <c r="D61" s="217" t="s">
        <v>9</v>
      </c>
      <c r="E61" s="218" t="s">
        <v>63</v>
      </c>
      <c r="F61" s="219" t="s">
        <v>395</v>
      </c>
      <c r="G61" s="220"/>
      <c r="H61" s="175"/>
      <c r="I61" s="218" t="s">
        <v>258</v>
      </c>
      <c r="J61" s="176" t="s">
        <v>216</v>
      </c>
      <c r="K61" s="113"/>
      <c r="L61" s="176" t="str">
        <f>IF(J61="Ya/Tidak",IF(K61="Ya",1,IF(K61="Tidak",0,"Blm Diisi")),IF(J61="A/B/C",IF(K61="A",1,IF(K61="B",0.5,IF(K61="C",0,"Blm Diisi"))),IF(J61="A/B/C/D",IF(K61="A",1,IF(K61="B",0.67,IF(K61="C",0.33,IF(K61="D",0,"Blm Diisi")))),IF(J61="A/B/C/D/E",IF(K61="A",1,IF(K61="B",0.75,IF(K61="C",0.5,IF(K61="D",0.25,IF(K61="E",0,"Blm Diisi")))))))))</f>
        <v>Blm Diisi</v>
      </c>
      <c r="M61" s="222"/>
      <c r="O61" s="113"/>
    </row>
    <row r="62" spans="1:15" s="147" customFormat="1" ht="15" customHeight="1" x14ac:dyDescent="0.25">
      <c r="A62" s="210"/>
      <c r="B62" s="210"/>
      <c r="C62" s="211">
        <v>4</v>
      </c>
      <c r="D62" s="375" t="s">
        <v>399</v>
      </c>
      <c r="E62" s="375"/>
      <c r="F62" s="242"/>
      <c r="G62" s="212"/>
      <c r="H62" s="213">
        <v>1</v>
      </c>
      <c r="I62" s="237"/>
      <c r="J62" s="238"/>
      <c r="K62" s="243"/>
      <c r="L62" s="309"/>
      <c r="M62" s="215"/>
      <c r="O62" s="243"/>
    </row>
    <row r="63" spans="1:15" s="251" customFormat="1" ht="45" customHeight="1" x14ac:dyDescent="0.25">
      <c r="A63" s="244"/>
      <c r="B63" s="244"/>
      <c r="C63" s="245"/>
      <c r="D63" s="246" t="s">
        <v>5</v>
      </c>
      <c r="E63" s="247" t="s">
        <v>401</v>
      </c>
      <c r="F63" s="219"/>
      <c r="G63" s="220"/>
      <c r="H63" s="248"/>
      <c r="I63" s="178" t="s">
        <v>400</v>
      </c>
      <c r="J63" s="121" t="s">
        <v>435</v>
      </c>
      <c r="K63" s="121"/>
      <c r="L63" s="119"/>
      <c r="M63" s="222"/>
      <c r="O63" s="221"/>
    </row>
    <row r="64" spans="1:15" s="147" customFormat="1" ht="15" customHeight="1" x14ac:dyDescent="0.25">
      <c r="A64" s="152"/>
      <c r="B64" s="152" t="s">
        <v>64</v>
      </c>
      <c r="C64" s="153" t="s">
        <v>65</v>
      </c>
      <c r="D64" s="154"/>
      <c r="E64" s="155"/>
      <c r="F64" s="229"/>
      <c r="G64" s="229"/>
      <c r="H64" s="156">
        <v>15</v>
      </c>
      <c r="I64" s="156"/>
      <c r="J64" s="157"/>
      <c r="K64" s="230"/>
      <c r="L64" s="157" t="e">
        <f>15/7*SUM(L65,L71,L77,L84,L90,L98,L103,L107)</f>
        <v>#DIV/0!</v>
      </c>
      <c r="M64" s="278" t="e">
        <f>L64/H64</f>
        <v>#DIV/0!</v>
      </c>
      <c r="O64" s="230"/>
    </row>
    <row r="65" spans="1:15" s="147" customFormat="1" ht="15" customHeight="1" x14ac:dyDescent="0.25">
      <c r="A65" s="210"/>
      <c r="B65" s="210"/>
      <c r="C65" s="211">
        <v>1</v>
      </c>
      <c r="D65" s="375" t="s">
        <v>66</v>
      </c>
      <c r="E65" s="375"/>
      <c r="F65" s="212"/>
      <c r="G65" s="212"/>
      <c r="H65" s="213">
        <v>1</v>
      </c>
      <c r="I65" s="213"/>
      <c r="J65" s="214"/>
      <c r="K65" s="225"/>
      <c r="L65" s="214" t="e">
        <f>AVERAGE(L66:L70)*H65</f>
        <v>#DIV/0!</v>
      </c>
      <c r="M65" s="215" t="e">
        <f>L65/H65</f>
        <v>#DIV/0!</v>
      </c>
      <c r="O65" s="225"/>
    </row>
    <row r="66" spans="1:15" s="147" customFormat="1" ht="105" customHeight="1" x14ac:dyDescent="0.25">
      <c r="A66" s="172"/>
      <c r="B66" s="172"/>
      <c r="C66" s="216"/>
      <c r="D66" s="217" t="s">
        <v>5</v>
      </c>
      <c r="E66" s="218" t="s">
        <v>67</v>
      </c>
      <c r="F66" s="219" t="s">
        <v>395</v>
      </c>
      <c r="G66" s="220"/>
      <c r="H66" s="175"/>
      <c r="I66" s="218" t="s">
        <v>259</v>
      </c>
      <c r="J66" s="176" t="s">
        <v>218</v>
      </c>
      <c r="K66" s="113"/>
      <c r="L66" s="176" t="str">
        <f>IF(J66="Ya/Tidak",IF(K66="Ya",1,IF(K66="Tidak",0,"Blm Diisi")),IF(J66="A/B/C",IF(K66="A",1,IF(K66="B",0.5,IF(K66="C",0,"Blm Diisi"))),IF(J66="A/B/C/D",IF(K66="A",1,IF(K66="B",0.67,IF(K66="C",0.33,IF(K66="D",0,"Blm Diisi")))),IF(J66="A/B/C/D/E",IF(K66="A",1,IF(K66="B",0.75,IF(K66="C",0.5,IF(K66="D",0.25,IF(K66="E",0,"Blm Diisi")))))))))</f>
        <v>Blm Diisi</v>
      </c>
      <c r="M66" s="222"/>
      <c r="O66" s="113"/>
    </row>
    <row r="67" spans="1:15" s="147" customFormat="1" ht="105" customHeight="1" x14ac:dyDescent="0.25">
      <c r="A67" s="172"/>
      <c r="B67" s="172"/>
      <c r="C67" s="216"/>
      <c r="D67" s="217" t="s">
        <v>7</v>
      </c>
      <c r="E67" s="218" t="s">
        <v>68</v>
      </c>
      <c r="F67" s="219" t="s">
        <v>395</v>
      </c>
      <c r="G67" s="220"/>
      <c r="H67" s="175"/>
      <c r="I67" s="218" t="s">
        <v>260</v>
      </c>
      <c r="J67" s="176" t="s">
        <v>218</v>
      </c>
      <c r="K67" s="113"/>
      <c r="L67" s="176" t="str">
        <f>IF(J67="Ya/Tidak",IF(K67="Ya",1,IF(K67="Tidak",0,"Blm Diisi")),IF(J67="A/B/C",IF(K67="A",1,IF(K67="B",0.5,IF(K67="C",0,"Blm Diisi"))),IF(J67="A/B/C/D",IF(K67="A",1,IF(K67="B",0.67,IF(K67="C",0.33,IF(K67="D",0,"Blm Diisi")))),IF(J67="A/B/C/D/E",IF(K67="A",1,IF(K67="B",0.75,IF(K67="C",0.5,IF(K67="D",0.25,IF(K67="E",0,"Blm Diisi")))))))))</f>
        <v>Blm Diisi</v>
      </c>
      <c r="M67" s="222"/>
      <c r="O67" s="113"/>
    </row>
    <row r="68" spans="1:15" s="147" customFormat="1" ht="30" customHeight="1" x14ac:dyDescent="0.25">
      <c r="A68" s="172"/>
      <c r="B68" s="172"/>
      <c r="C68" s="216"/>
      <c r="D68" s="217" t="s">
        <v>9</v>
      </c>
      <c r="E68" s="218" t="s">
        <v>69</v>
      </c>
      <c r="F68" s="219" t="s">
        <v>395</v>
      </c>
      <c r="G68" s="220"/>
      <c r="H68" s="175"/>
      <c r="I68" s="218" t="s">
        <v>261</v>
      </c>
      <c r="J68" s="176" t="s">
        <v>480</v>
      </c>
      <c r="K68" s="113"/>
      <c r="L68" s="176" t="str">
        <f>IF(J68="Ya/Tidak",IF(K68="Ya",1,IF(K68="Tidak",0,"Blm Diisi")),IF(J68="A/B/C",IF(K68="A",1,IF(K68="B",0.5,IF(K68="C",0,"Blm Diisi"))),IF(J68="A/B/C/D",IF(K68="A",1,IF(K68="B",0.67,IF(K68="C",0.33,IF(K68="D",0,"Blm Diisi")))),IF(J68="A/B/C/D/E",IF(K68="A",1,IF(K68="B",0.75,IF(K68="C",0.5,IF(K68="D",0.25,IF(K68="E",0,"Blm Diisi")))))))))</f>
        <v>Blm Diisi</v>
      </c>
      <c r="M68" s="222"/>
      <c r="O68" s="113"/>
    </row>
    <row r="69" spans="1:15" s="147" customFormat="1" ht="30" customHeight="1" x14ac:dyDescent="0.25">
      <c r="A69" s="172"/>
      <c r="B69" s="172"/>
      <c r="C69" s="216"/>
      <c r="D69" s="217" t="s">
        <v>15</v>
      </c>
      <c r="E69" s="218" t="s">
        <v>70</v>
      </c>
      <c r="F69" s="219" t="s">
        <v>395</v>
      </c>
      <c r="G69" s="220"/>
      <c r="H69" s="175"/>
      <c r="I69" s="218" t="s">
        <v>262</v>
      </c>
      <c r="J69" s="176" t="s">
        <v>480</v>
      </c>
      <c r="K69" s="113"/>
      <c r="L69" s="176" t="str">
        <f>IF(J69="Ya/Tidak",IF(K69="Ya",1,IF(K69="Tidak",0,"Blm Diisi")),IF(J69="A/B/C",IF(K69="A",1,IF(K69="B",0.5,IF(K69="C",0,"Blm Diisi"))),IF(J69="A/B/C/D",IF(K69="A",1,IF(K69="B",0.67,IF(K69="C",0.33,IF(K69="D",0,"Blm Diisi")))),IF(J69="A/B/C/D/E",IF(K69="A",1,IF(K69="B",0.75,IF(K69="C",0.5,IF(K69="D",0.25,IF(K69="E",0,"Blm Diisi")))))))))</f>
        <v>Blm Diisi</v>
      </c>
      <c r="M69" s="222"/>
      <c r="O69" s="113"/>
    </row>
    <row r="70" spans="1:15" s="147" customFormat="1" ht="165" customHeight="1" x14ac:dyDescent="0.25">
      <c r="A70" s="172"/>
      <c r="B70" s="172"/>
      <c r="C70" s="216"/>
      <c r="D70" s="217" t="s">
        <v>17</v>
      </c>
      <c r="E70" s="218" t="s">
        <v>71</v>
      </c>
      <c r="F70" s="219" t="s">
        <v>395</v>
      </c>
      <c r="G70" s="220"/>
      <c r="H70" s="175"/>
      <c r="I70" s="218" t="s">
        <v>263</v>
      </c>
      <c r="J70" s="176" t="s">
        <v>218</v>
      </c>
      <c r="K70" s="113"/>
      <c r="L70" s="176" t="str">
        <f>IF(J70="Ya/Tidak",IF(K70="Ya",1,IF(K70="Tidak",0,"Blm Diisi")),IF(J70="A/B/C",IF(K70="A",1,IF(K70="B",0.5,IF(K70="C",0,"Blm Diisi"))),IF(J70="A/B/C/D",IF(K70="A",1,IF(K70="B",0.67,IF(K70="C",0.33,IF(K70="D",0,"Blm Diisi")))),IF(J70="A/B/C/D/E",IF(K70="A",1,IF(K70="B",0.75,IF(K70="C",0.5,IF(K70="D",0.25,IF(K70="E",0,"Blm Diisi")))))))))</f>
        <v>Blm Diisi</v>
      </c>
      <c r="M70" s="222"/>
      <c r="O70" s="113"/>
    </row>
    <row r="71" spans="1:15" s="147" customFormat="1" ht="15" customHeight="1" x14ac:dyDescent="0.25">
      <c r="A71" s="210"/>
      <c r="B71" s="210"/>
      <c r="C71" s="211">
        <v>2</v>
      </c>
      <c r="D71" s="375" t="s">
        <v>204</v>
      </c>
      <c r="E71" s="375"/>
      <c r="F71" s="212"/>
      <c r="G71" s="212"/>
      <c r="H71" s="213">
        <v>2</v>
      </c>
      <c r="I71" s="213"/>
      <c r="J71" s="214"/>
      <c r="K71" s="225"/>
      <c r="L71" s="214"/>
      <c r="M71" s="215"/>
      <c r="O71" s="225"/>
    </row>
    <row r="72" spans="1:15" s="147" customFormat="1" ht="105" x14ac:dyDescent="0.25">
      <c r="A72" s="172"/>
      <c r="B72" s="172"/>
      <c r="C72" s="216"/>
      <c r="D72" s="217" t="s">
        <v>5</v>
      </c>
      <c r="E72" s="178" t="s">
        <v>72</v>
      </c>
      <c r="F72" s="227"/>
      <c r="G72" s="219" t="s">
        <v>396</v>
      </c>
      <c r="H72" s="248"/>
      <c r="I72" s="178" t="s">
        <v>264</v>
      </c>
      <c r="J72" s="121" t="s">
        <v>435</v>
      </c>
      <c r="K72" s="121"/>
      <c r="L72" s="119"/>
      <c r="M72" s="222"/>
      <c r="O72" s="221"/>
    </row>
    <row r="73" spans="1:15" s="147" customFormat="1" ht="45" customHeight="1" x14ac:dyDescent="0.25">
      <c r="A73" s="172"/>
      <c r="B73" s="172"/>
      <c r="C73" s="216"/>
      <c r="D73" s="217" t="s">
        <v>7</v>
      </c>
      <c r="E73" s="218" t="s">
        <v>206</v>
      </c>
      <c r="F73" s="227"/>
      <c r="G73" s="219" t="s">
        <v>396</v>
      </c>
      <c r="H73" s="175"/>
      <c r="I73" s="218" t="s">
        <v>265</v>
      </c>
      <c r="J73" s="121" t="s">
        <v>435</v>
      </c>
      <c r="K73" s="121"/>
      <c r="L73" s="119"/>
      <c r="M73" s="222"/>
      <c r="O73" s="221"/>
    </row>
    <row r="74" spans="1:15" s="147" customFormat="1" ht="45" customHeight="1" x14ac:dyDescent="0.25">
      <c r="A74" s="172"/>
      <c r="B74" s="172"/>
      <c r="C74" s="216"/>
      <c r="D74" s="217" t="s">
        <v>9</v>
      </c>
      <c r="E74" s="218" t="s">
        <v>73</v>
      </c>
      <c r="F74" s="227"/>
      <c r="G74" s="219" t="s">
        <v>396</v>
      </c>
      <c r="H74" s="175"/>
      <c r="I74" s="218" t="s">
        <v>266</v>
      </c>
      <c r="J74" s="121" t="s">
        <v>435</v>
      </c>
      <c r="K74" s="121"/>
      <c r="L74" s="119"/>
      <c r="M74" s="222"/>
      <c r="O74" s="221"/>
    </row>
    <row r="75" spans="1:15" s="147" customFormat="1" ht="30" customHeight="1" x14ac:dyDescent="0.25">
      <c r="A75" s="172"/>
      <c r="B75" s="172"/>
      <c r="C75" s="216"/>
      <c r="D75" s="217" t="s">
        <v>15</v>
      </c>
      <c r="E75" s="218" t="s">
        <v>74</v>
      </c>
      <c r="F75" s="227"/>
      <c r="G75" s="219" t="s">
        <v>396</v>
      </c>
      <c r="H75" s="175"/>
      <c r="I75" s="218" t="s">
        <v>267</v>
      </c>
      <c r="J75" s="121" t="s">
        <v>435</v>
      </c>
      <c r="K75" s="121"/>
      <c r="L75" s="119"/>
      <c r="M75" s="222"/>
      <c r="O75" s="221"/>
    </row>
    <row r="76" spans="1:15" s="147" customFormat="1" ht="30" customHeight="1" x14ac:dyDescent="0.25">
      <c r="A76" s="172"/>
      <c r="B76" s="172"/>
      <c r="C76" s="216"/>
      <c r="D76" s="217" t="s">
        <v>17</v>
      </c>
      <c r="E76" s="218" t="s">
        <v>75</v>
      </c>
      <c r="F76" s="227"/>
      <c r="G76" s="219" t="s">
        <v>396</v>
      </c>
      <c r="H76" s="175"/>
      <c r="I76" s="218" t="s">
        <v>268</v>
      </c>
      <c r="J76" s="121" t="s">
        <v>435</v>
      </c>
      <c r="K76" s="121"/>
      <c r="L76" s="119"/>
      <c r="M76" s="222"/>
      <c r="O76" s="221"/>
    </row>
    <row r="77" spans="1:15" s="147" customFormat="1" ht="15" customHeight="1" x14ac:dyDescent="0.25">
      <c r="A77" s="210"/>
      <c r="B77" s="210"/>
      <c r="C77" s="211">
        <v>3</v>
      </c>
      <c r="D77" s="375" t="s">
        <v>76</v>
      </c>
      <c r="E77" s="375"/>
      <c r="F77" s="212"/>
      <c r="G77" s="212"/>
      <c r="H77" s="213">
        <v>1</v>
      </c>
      <c r="I77" s="213"/>
      <c r="J77" s="214"/>
      <c r="K77" s="225"/>
      <c r="L77" s="214" t="e">
        <f>AVERAGE(L78:L83)*H77</f>
        <v>#DIV/0!</v>
      </c>
      <c r="M77" s="215" t="e">
        <f>L77/H77</f>
        <v>#DIV/0!</v>
      </c>
      <c r="O77" s="225"/>
    </row>
    <row r="78" spans="1:15" s="147" customFormat="1" ht="30" customHeight="1" x14ac:dyDescent="0.25">
      <c r="A78" s="172"/>
      <c r="B78" s="172"/>
      <c r="C78" s="216"/>
      <c r="D78" s="217" t="s">
        <v>5</v>
      </c>
      <c r="E78" s="218" t="s">
        <v>77</v>
      </c>
      <c r="F78" s="219" t="s">
        <v>395</v>
      </c>
      <c r="G78" s="220"/>
      <c r="H78" s="175"/>
      <c r="I78" s="218" t="s">
        <v>269</v>
      </c>
      <c r="J78" s="176" t="s">
        <v>480</v>
      </c>
      <c r="K78" s="113"/>
      <c r="L78" s="176" t="str">
        <f t="shared" ref="L78:L83" si="1">IF(J78="Ya/Tidak",IF(K78="Ya",1,IF(K78="Tidak",0,"Blm Diisi")),IF(J78="A/B/C",IF(K78="A",1,IF(K78="B",0.5,IF(K78="C",0,"Blm Diisi"))),IF(J78="A/B/C/D",IF(K78="A",1,IF(K78="B",0.67,IF(K78="C",0.33,IF(K78="D",0,"Blm Diisi")))),IF(J78="A/B/C/D/E",IF(K78="A",1,IF(K78="B",0.75,IF(K78="C",0.5,IF(K78="D",0.25,IF(K78="E",0,"Blm Diisi")))))))))</f>
        <v>Blm Diisi</v>
      </c>
      <c r="M78" s="222"/>
      <c r="O78" s="113"/>
    </row>
    <row r="79" spans="1:15" s="147" customFormat="1" ht="60" customHeight="1" x14ac:dyDescent="0.25">
      <c r="A79" s="172"/>
      <c r="B79" s="172"/>
      <c r="C79" s="216"/>
      <c r="D79" s="217" t="s">
        <v>7</v>
      </c>
      <c r="E79" s="218" t="s">
        <v>78</v>
      </c>
      <c r="F79" s="219" t="s">
        <v>395</v>
      </c>
      <c r="G79" s="220"/>
      <c r="H79" s="175"/>
      <c r="I79" s="218" t="s">
        <v>270</v>
      </c>
      <c r="J79" s="176" t="s">
        <v>218</v>
      </c>
      <c r="K79" s="113"/>
      <c r="L79" s="176" t="str">
        <f t="shared" si="1"/>
        <v>Blm Diisi</v>
      </c>
      <c r="M79" s="222"/>
      <c r="O79" s="113"/>
    </row>
    <row r="80" spans="1:15" s="147" customFormat="1" ht="120" customHeight="1" x14ac:dyDescent="0.25">
      <c r="A80" s="172"/>
      <c r="B80" s="172"/>
      <c r="C80" s="216"/>
      <c r="D80" s="217" t="s">
        <v>9</v>
      </c>
      <c r="E80" s="218" t="s">
        <v>79</v>
      </c>
      <c r="F80" s="219" t="s">
        <v>395</v>
      </c>
      <c r="G80" s="220"/>
      <c r="H80" s="175"/>
      <c r="I80" s="218" t="s">
        <v>271</v>
      </c>
      <c r="J80" s="176" t="s">
        <v>218</v>
      </c>
      <c r="K80" s="113"/>
      <c r="L80" s="176" t="str">
        <f t="shared" si="1"/>
        <v>Blm Diisi</v>
      </c>
      <c r="M80" s="222"/>
      <c r="O80" s="113"/>
    </row>
    <row r="81" spans="1:15" s="147" customFormat="1" ht="105" customHeight="1" x14ac:dyDescent="0.25">
      <c r="A81" s="172"/>
      <c r="B81" s="172"/>
      <c r="C81" s="216"/>
      <c r="D81" s="217" t="s">
        <v>15</v>
      </c>
      <c r="E81" s="218" t="s">
        <v>80</v>
      </c>
      <c r="F81" s="219" t="s">
        <v>395</v>
      </c>
      <c r="G81" s="220"/>
      <c r="H81" s="175"/>
      <c r="I81" s="218" t="s">
        <v>272</v>
      </c>
      <c r="J81" s="176" t="s">
        <v>218</v>
      </c>
      <c r="K81" s="113"/>
      <c r="L81" s="176" t="str">
        <f t="shared" si="1"/>
        <v>Blm Diisi</v>
      </c>
      <c r="M81" s="222"/>
      <c r="O81" s="113"/>
    </row>
    <row r="82" spans="1:15" s="147" customFormat="1" ht="150" customHeight="1" x14ac:dyDescent="0.25">
      <c r="A82" s="172"/>
      <c r="B82" s="172"/>
      <c r="C82" s="216"/>
      <c r="D82" s="217" t="s">
        <v>17</v>
      </c>
      <c r="E82" s="218" t="s">
        <v>81</v>
      </c>
      <c r="F82" s="219" t="s">
        <v>395</v>
      </c>
      <c r="G82" s="220"/>
      <c r="H82" s="175"/>
      <c r="I82" s="218" t="s">
        <v>273</v>
      </c>
      <c r="J82" s="176" t="s">
        <v>218</v>
      </c>
      <c r="K82" s="113"/>
      <c r="L82" s="176" t="str">
        <f t="shared" si="1"/>
        <v>Blm Diisi</v>
      </c>
      <c r="M82" s="222"/>
      <c r="O82" s="113"/>
    </row>
    <row r="83" spans="1:15" s="147" customFormat="1" ht="120" x14ac:dyDescent="0.25">
      <c r="A83" s="172"/>
      <c r="B83" s="172"/>
      <c r="C83" s="216"/>
      <c r="D83" s="217" t="s">
        <v>24</v>
      </c>
      <c r="E83" s="218" t="s">
        <v>82</v>
      </c>
      <c r="F83" s="219" t="s">
        <v>395</v>
      </c>
      <c r="G83" s="220"/>
      <c r="H83" s="175"/>
      <c r="I83" s="218" t="s">
        <v>274</v>
      </c>
      <c r="J83" s="176" t="s">
        <v>216</v>
      </c>
      <c r="K83" s="113"/>
      <c r="L83" s="176" t="str">
        <f t="shared" si="1"/>
        <v>Blm Diisi</v>
      </c>
      <c r="M83" s="222"/>
      <c r="O83" s="113"/>
    </row>
    <row r="84" spans="1:15" s="147" customFormat="1" ht="15" customHeight="1" x14ac:dyDescent="0.25">
      <c r="A84" s="210"/>
      <c r="B84" s="210"/>
      <c r="C84" s="211">
        <v>4</v>
      </c>
      <c r="D84" s="375" t="s">
        <v>205</v>
      </c>
      <c r="E84" s="375"/>
      <c r="F84" s="212"/>
      <c r="G84" s="212"/>
      <c r="H84" s="213">
        <v>6</v>
      </c>
      <c r="I84" s="213"/>
      <c r="J84" s="214"/>
      <c r="K84" s="225"/>
      <c r="L84" s="214"/>
      <c r="M84" s="215"/>
      <c r="O84" s="225"/>
    </row>
    <row r="85" spans="1:15" s="147" customFormat="1" ht="30" customHeight="1" x14ac:dyDescent="0.25">
      <c r="A85" s="172"/>
      <c r="B85" s="172"/>
      <c r="C85" s="216"/>
      <c r="D85" s="217" t="s">
        <v>5</v>
      </c>
      <c r="E85" s="174" t="s">
        <v>83</v>
      </c>
      <c r="F85" s="227"/>
      <c r="G85" s="219" t="s">
        <v>396</v>
      </c>
      <c r="H85" s="252"/>
      <c r="I85" s="174" t="s">
        <v>275</v>
      </c>
      <c r="J85" s="121" t="s">
        <v>435</v>
      </c>
      <c r="K85" s="121"/>
      <c r="L85" s="119"/>
      <c r="M85" s="222"/>
      <c r="O85" s="221"/>
    </row>
    <row r="86" spans="1:15" s="147" customFormat="1" ht="135" customHeight="1" x14ac:dyDescent="0.25">
      <c r="A86" s="172"/>
      <c r="B86" s="172"/>
      <c r="C86" s="216"/>
      <c r="D86" s="217" t="s">
        <v>7</v>
      </c>
      <c r="E86" s="174" t="s">
        <v>84</v>
      </c>
      <c r="F86" s="227"/>
      <c r="G86" s="219" t="s">
        <v>396</v>
      </c>
      <c r="H86" s="252"/>
      <c r="I86" s="174" t="s">
        <v>276</v>
      </c>
      <c r="J86" s="121" t="s">
        <v>435</v>
      </c>
      <c r="K86" s="121"/>
      <c r="L86" s="119"/>
      <c r="M86" s="222"/>
      <c r="O86" s="221"/>
    </row>
    <row r="87" spans="1:15" s="147" customFormat="1" ht="30" customHeight="1" x14ac:dyDescent="0.25">
      <c r="A87" s="172"/>
      <c r="B87" s="172"/>
      <c r="C87" s="216"/>
      <c r="D87" s="217" t="s">
        <v>9</v>
      </c>
      <c r="E87" s="174" t="s">
        <v>85</v>
      </c>
      <c r="F87" s="227"/>
      <c r="G87" s="219" t="s">
        <v>396</v>
      </c>
      <c r="H87" s="252"/>
      <c r="I87" s="174" t="s">
        <v>277</v>
      </c>
      <c r="J87" s="121" t="s">
        <v>435</v>
      </c>
      <c r="K87" s="121"/>
      <c r="L87" s="119"/>
      <c r="M87" s="222"/>
      <c r="O87" s="221"/>
    </row>
    <row r="88" spans="1:15" s="147" customFormat="1" ht="30" customHeight="1" x14ac:dyDescent="0.25">
      <c r="A88" s="172"/>
      <c r="B88" s="172"/>
      <c r="C88" s="216"/>
      <c r="D88" s="217" t="s">
        <v>15</v>
      </c>
      <c r="E88" s="174" t="s">
        <v>86</v>
      </c>
      <c r="F88" s="227"/>
      <c r="G88" s="219" t="s">
        <v>396</v>
      </c>
      <c r="H88" s="252"/>
      <c r="I88" s="174" t="s">
        <v>278</v>
      </c>
      <c r="J88" s="121" t="s">
        <v>435</v>
      </c>
      <c r="K88" s="121"/>
      <c r="L88" s="119"/>
      <c r="M88" s="222"/>
      <c r="O88" s="221"/>
    </row>
    <row r="89" spans="1:15" s="147" customFormat="1" ht="30" customHeight="1" x14ac:dyDescent="0.25">
      <c r="A89" s="172"/>
      <c r="B89" s="172"/>
      <c r="C89" s="216"/>
      <c r="D89" s="217" t="s">
        <v>17</v>
      </c>
      <c r="E89" s="174" t="s">
        <v>87</v>
      </c>
      <c r="F89" s="227"/>
      <c r="G89" s="219" t="s">
        <v>396</v>
      </c>
      <c r="H89" s="252"/>
      <c r="I89" s="174" t="s">
        <v>279</v>
      </c>
      <c r="J89" s="121" t="s">
        <v>435</v>
      </c>
      <c r="K89" s="121"/>
      <c r="L89" s="119"/>
      <c r="M89" s="222"/>
      <c r="O89" s="221"/>
    </row>
    <row r="90" spans="1:15" s="147" customFormat="1" ht="15" customHeight="1" x14ac:dyDescent="0.25">
      <c r="A90" s="210"/>
      <c r="B90" s="210"/>
      <c r="C90" s="211">
        <v>5</v>
      </c>
      <c r="D90" s="375" t="s">
        <v>88</v>
      </c>
      <c r="E90" s="375"/>
      <c r="F90" s="212"/>
      <c r="G90" s="212"/>
      <c r="H90" s="213">
        <v>2</v>
      </c>
      <c r="I90" s="213" t="s">
        <v>280</v>
      </c>
      <c r="J90" s="214"/>
      <c r="K90" s="225"/>
      <c r="L90" s="214" t="e">
        <f>AVERAGE(L91:L97)*H90</f>
        <v>#DIV/0!</v>
      </c>
      <c r="M90" s="215" t="e">
        <f>L90/H90</f>
        <v>#DIV/0!</v>
      </c>
      <c r="O90" s="225"/>
    </row>
    <row r="91" spans="1:15" s="147" customFormat="1" ht="120" customHeight="1" x14ac:dyDescent="0.25">
      <c r="A91" s="172"/>
      <c r="B91" s="172"/>
      <c r="C91" s="216"/>
      <c r="D91" s="217" t="s">
        <v>5</v>
      </c>
      <c r="E91" s="218" t="s">
        <v>89</v>
      </c>
      <c r="F91" s="219" t="s">
        <v>395</v>
      </c>
      <c r="G91" s="220"/>
      <c r="H91" s="175"/>
      <c r="I91" s="178" t="s">
        <v>281</v>
      </c>
      <c r="J91" s="176" t="s">
        <v>218</v>
      </c>
      <c r="K91" s="113"/>
      <c r="L91" s="176" t="str">
        <f t="shared" ref="L91:L96" si="2">IF(J91="Ya/Tidak",IF(K91="Ya",1,IF(K91="Tidak",0,"Blm Diisi")),IF(J91="A/B/C",IF(K91="A",1,IF(K91="B",0.5,IF(K91="C",0,"Blm Diisi"))),IF(J91="A/B/C/D",IF(K91="A",1,IF(K91="B",0.67,IF(K91="C",0.33,IF(K91="D",0,"Blm Diisi")))),IF(J91="A/B/C/D/E",IF(K91="A",1,IF(K91="B",0.75,IF(K91="C",0.5,IF(K91="D",0.25,IF(K91="E",0,"Blm Diisi")))))))))</f>
        <v>Blm Diisi</v>
      </c>
      <c r="M91" s="222"/>
      <c r="O91" s="113"/>
    </row>
    <row r="92" spans="1:15" s="147" customFormat="1" ht="120" customHeight="1" x14ac:dyDescent="0.25">
      <c r="A92" s="172"/>
      <c r="B92" s="172"/>
      <c r="C92" s="216"/>
      <c r="D92" s="217" t="s">
        <v>7</v>
      </c>
      <c r="E92" s="218" t="s">
        <v>90</v>
      </c>
      <c r="F92" s="219" t="s">
        <v>395</v>
      </c>
      <c r="G92" s="220"/>
      <c r="H92" s="175"/>
      <c r="I92" s="178" t="s">
        <v>282</v>
      </c>
      <c r="J92" s="176" t="s">
        <v>218</v>
      </c>
      <c r="K92" s="113"/>
      <c r="L92" s="176" t="str">
        <f t="shared" si="2"/>
        <v>Blm Diisi</v>
      </c>
      <c r="M92" s="222"/>
      <c r="O92" s="113"/>
    </row>
    <row r="93" spans="1:15" s="147" customFormat="1" ht="150" customHeight="1" x14ac:dyDescent="0.25">
      <c r="A93" s="172"/>
      <c r="B93" s="172"/>
      <c r="C93" s="216"/>
      <c r="D93" s="217" t="s">
        <v>9</v>
      </c>
      <c r="E93" s="218" t="s">
        <v>91</v>
      </c>
      <c r="F93" s="219" t="s">
        <v>395</v>
      </c>
      <c r="G93" s="220"/>
      <c r="H93" s="175"/>
      <c r="I93" s="178" t="s">
        <v>283</v>
      </c>
      <c r="J93" s="176" t="s">
        <v>218</v>
      </c>
      <c r="K93" s="113"/>
      <c r="L93" s="176" t="str">
        <f t="shared" si="2"/>
        <v>Blm Diisi</v>
      </c>
      <c r="M93" s="222"/>
      <c r="O93" s="113"/>
    </row>
    <row r="94" spans="1:15" s="147" customFormat="1" ht="90" customHeight="1" x14ac:dyDescent="0.25">
      <c r="A94" s="172"/>
      <c r="B94" s="172"/>
      <c r="C94" s="216"/>
      <c r="D94" s="217" t="s">
        <v>15</v>
      </c>
      <c r="E94" s="218" t="s">
        <v>92</v>
      </c>
      <c r="F94" s="219" t="s">
        <v>395</v>
      </c>
      <c r="G94" s="220"/>
      <c r="H94" s="175"/>
      <c r="I94" s="178" t="s">
        <v>284</v>
      </c>
      <c r="J94" s="176" t="s">
        <v>234</v>
      </c>
      <c r="K94" s="114"/>
      <c r="L94" s="176" t="str">
        <f t="shared" si="2"/>
        <v>Blm Diisi</v>
      </c>
      <c r="M94" s="222"/>
      <c r="O94" s="114"/>
    </row>
    <row r="95" spans="1:15" s="147" customFormat="1" ht="75" x14ac:dyDescent="0.25">
      <c r="A95" s="172"/>
      <c r="B95" s="172"/>
      <c r="C95" s="216"/>
      <c r="D95" s="217" t="s">
        <v>17</v>
      </c>
      <c r="E95" s="218" t="s">
        <v>93</v>
      </c>
      <c r="F95" s="219" t="s">
        <v>395</v>
      </c>
      <c r="G95" s="220"/>
      <c r="H95" s="175"/>
      <c r="I95" s="178" t="s">
        <v>285</v>
      </c>
      <c r="J95" s="176" t="s">
        <v>216</v>
      </c>
      <c r="K95" s="113"/>
      <c r="L95" s="176" t="str">
        <f t="shared" si="2"/>
        <v>Blm Diisi</v>
      </c>
      <c r="M95" s="222"/>
      <c r="O95" s="113"/>
    </row>
    <row r="96" spans="1:15" s="147" customFormat="1" ht="135" customHeight="1" x14ac:dyDescent="0.25">
      <c r="A96" s="172"/>
      <c r="B96" s="172"/>
      <c r="C96" s="216"/>
      <c r="D96" s="217" t="s">
        <v>24</v>
      </c>
      <c r="E96" s="218" t="s">
        <v>94</v>
      </c>
      <c r="F96" s="219" t="s">
        <v>395</v>
      </c>
      <c r="G96" s="220"/>
      <c r="H96" s="175"/>
      <c r="I96" s="178" t="s">
        <v>286</v>
      </c>
      <c r="J96" s="176" t="s">
        <v>218</v>
      </c>
      <c r="K96" s="113"/>
      <c r="L96" s="176" t="str">
        <f t="shared" si="2"/>
        <v>Blm Diisi</v>
      </c>
      <c r="M96" s="222"/>
      <c r="O96" s="113"/>
    </row>
    <row r="97" spans="1:15" s="147" customFormat="1" ht="120" customHeight="1" x14ac:dyDescent="0.25">
      <c r="A97" s="172"/>
      <c r="B97" s="172"/>
      <c r="C97" s="216"/>
      <c r="D97" s="217" t="s">
        <v>26</v>
      </c>
      <c r="E97" s="218" t="s">
        <v>95</v>
      </c>
      <c r="F97" s="254"/>
      <c r="G97" s="219" t="s">
        <v>396</v>
      </c>
      <c r="H97" s="175"/>
      <c r="I97" s="178" t="s">
        <v>287</v>
      </c>
      <c r="J97" s="121" t="s">
        <v>435</v>
      </c>
      <c r="K97" s="121"/>
      <c r="L97" s="119"/>
      <c r="M97" s="222"/>
      <c r="O97" s="221"/>
    </row>
    <row r="98" spans="1:15" s="147" customFormat="1" ht="15" customHeight="1" x14ac:dyDescent="0.25">
      <c r="A98" s="210"/>
      <c r="B98" s="210"/>
      <c r="C98" s="211">
        <v>6</v>
      </c>
      <c r="D98" s="375" t="s">
        <v>96</v>
      </c>
      <c r="E98" s="375"/>
      <c r="F98" s="212"/>
      <c r="G98" s="212"/>
      <c r="H98" s="213">
        <v>1</v>
      </c>
      <c r="I98" s="213"/>
      <c r="J98" s="214"/>
      <c r="K98" s="255"/>
      <c r="L98" s="214" t="e">
        <f>AVERAGE(L99:L102)*H98</f>
        <v>#DIV/0!</v>
      </c>
      <c r="M98" s="215" t="e">
        <f>L98/H98</f>
        <v>#DIV/0!</v>
      </c>
      <c r="O98" s="255"/>
    </row>
    <row r="99" spans="1:15" s="147" customFormat="1" ht="30" customHeight="1" x14ac:dyDescent="0.25">
      <c r="A99" s="172"/>
      <c r="B99" s="172"/>
      <c r="C99" s="216"/>
      <c r="D99" s="217" t="s">
        <v>5</v>
      </c>
      <c r="E99" s="218" t="s">
        <v>97</v>
      </c>
      <c r="F99" s="254"/>
      <c r="G99" s="219" t="s">
        <v>396</v>
      </c>
      <c r="H99" s="175"/>
      <c r="I99" s="178" t="s">
        <v>288</v>
      </c>
      <c r="J99" s="121" t="s">
        <v>435</v>
      </c>
      <c r="K99" s="121"/>
      <c r="L99" s="119"/>
      <c r="M99" s="222"/>
      <c r="O99" s="221"/>
    </row>
    <row r="100" spans="1:15" s="147" customFormat="1" ht="120" customHeight="1" x14ac:dyDescent="0.25">
      <c r="A100" s="172"/>
      <c r="B100" s="172"/>
      <c r="C100" s="216"/>
      <c r="D100" s="217" t="s">
        <v>7</v>
      </c>
      <c r="E100" s="218" t="s">
        <v>98</v>
      </c>
      <c r="F100" s="219" t="s">
        <v>395</v>
      </c>
      <c r="G100" s="220"/>
      <c r="H100" s="175"/>
      <c r="I100" s="178" t="s">
        <v>289</v>
      </c>
      <c r="J100" s="176" t="s">
        <v>218</v>
      </c>
      <c r="K100" s="113"/>
      <c r="L100" s="176" t="str">
        <f>IF(J100="Ya/Tidak",IF(K100="Ya",1,IF(K100="Tidak",0,"Blm Diisi")),IF(J100="A/B/C",IF(K100="A",1,IF(K100="B",0.5,IF(K100="C",0,"Blm Diisi"))),IF(J100="A/B/C/D",IF(K100="A",1,IF(K100="B",0.67,IF(K100="C",0.33,IF(K100="D",0,"Blm Diisi")))),IF(J100="A/B/C/D/E",IF(K100="A",1,IF(K100="B",0.75,IF(K100="C",0.5,IF(K100="D",0.25,IF(K100="E",0,"Blm Diisi")))))))))</f>
        <v>Blm Diisi</v>
      </c>
      <c r="M100" s="222"/>
      <c r="O100" s="113"/>
    </row>
    <row r="101" spans="1:15" s="147" customFormat="1" ht="120" x14ac:dyDescent="0.25">
      <c r="A101" s="172"/>
      <c r="B101" s="172"/>
      <c r="C101" s="216"/>
      <c r="D101" s="217" t="s">
        <v>9</v>
      </c>
      <c r="E101" s="218" t="s">
        <v>99</v>
      </c>
      <c r="F101" s="219" t="s">
        <v>395</v>
      </c>
      <c r="G101" s="220"/>
      <c r="H101" s="175"/>
      <c r="I101" s="178" t="s">
        <v>290</v>
      </c>
      <c r="J101" s="176" t="s">
        <v>216</v>
      </c>
      <c r="K101" s="113"/>
      <c r="L101" s="176" t="str">
        <f>IF(J101="Ya/Tidak",IF(K101="Ya",1,IF(K101="Tidak",0,"Blm Diisi")),IF(J101="A/B/C",IF(K101="A",1,IF(K101="B",0.5,IF(K101="C",0,"Blm Diisi"))),IF(J101="A/B/C/D",IF(K101="A",1,IF(K101="B",0.67,IF(K101="C",0.33,IF(K101="D",0,"Blm Diisi")))),IF(J101="A/B/C/D/E",IF(K101="A",1,IF(K101="B",0.75,IF(K101="C",0.5,IF(K101="D",0.25,IF(K101="E",0,"Blm Diisi")))))))))</f>
        <v>Blm Diisi</v>
      </c>
      <c r="M101" s="222"/>
      <c r="O101" s="113"/>
    </row>
    <row r="102" spans="1:15" s="147" customFormat="1" ht="120" customHeight="1" x14ac:dyDescent="0.25">
      <c r="A102" s="172"/>
      <c r="B102" s="172"/>
      <c r="C102" s="216"/>
      <c r="D102" s="217" t="s">
        <v>15</v>
      </c>
      <c r="E102" s="218" t="s">
        <v>207</v>
      </c>
      <c r="F102" s="219" t="s">
        <v>395</v>
      </c>
      <c r="G102" s="220"/>
      <c r="H102" s="175"/>
      <c r="I102" s="178" t="s">
        <v>291</v>
      </c>
      <c r="J102" s="176" t="s">
        <v>218</v>
      </c>
      <c r="K102" s="113"/>
      <c r="L102" s="176" t="str">
        <f>IF(J102="Ya/Tidak",IF(K102="Ya",1,IF(K102="Tidak",0,"Blm Diisi")),IF(J102="A/B/C",IF(K102="A",1,IF(K102="B",0.5,IF(K102="C",0,"Blm Diisi"))),IF(J102="A/B/C/D",IF(K102="A",1,IF(K102="B",0.67,IF(K102="C",0.33,IF(K102="D",0,"Blm Diisi")))),IF(J102="A/B/C/D/E",IF(K102="A",1,IF(K102="B",0.75,IF(K102="C",0.5,IF(K102="D",0.25,IF(K102="E",0,"Blm Diisi")))))))))</f>
        <v>Blm Diisi</v>
      </c>
      <c r="M102" s="222"/>
      <c r="O102" s="113"/>
    </row>
    <row r="103" spans="1:15" s="147" customFormat="1" ht="15" customHeight="1" x14ac:dyDescent="0.25">
      <c r="A103" s="210"/>
      <c r="B103" s="210"/>
      <c r="C103" s="211">
        <v>7</v>
      </c>
      <c r="D103" s="375" t="s">
        <v>100</v>
      </c>
      <c r="E103" s="375"/>
      <c r="F103" s="212"/>
      <c r="G103" s="212"/>
      <c r="H103" s="213">
        <v>1</v>
      </c>
      <c r="I103" s="213"/>
      <c r="J103" s="214"/>
      <c r="K103" s="255"/>
      <c r="L103" s="214" t="e">
        <f>AVERAGE(L104:L106)*H103</f>
        <v>#DIV/0!</v>
      </c>
      <c r="M103" s="215" t="e">
        <f>L103/H103</f>
        <v>#DIV/0!</v>
      </c>
      <c r="O103" s="255"/>
    </row>
    <row r="104" spans="1:15" s="147" customFormat="1" ht="30" customHeight="1" x14ac:dyDescent="0.25">
      <c r="A104" s="172"/>
      <c r="B104" s="172"/>
      <c r="C104" s="216"/>
      <c r="D104" s="217" t="s">
        <v>5</v>
      </c>
      <c r="E104" s="218" t="s">
        <v>101</v>
      </c>
      <c r="F104" s="219" t="s">
        <v>395</v>
      </c>
      <c r="G104" s="220"/>
      <c r="H104" s="175"/>
      <c r="I104" s="178" t="s">
        <v>292</v>
      </c>
      <c r="J104" s="176" t="s">
        <v>480</v>
      </c>
      <c r="K104" s="113"/>
      <c r="L104" s="176" t="str">
        <f>IF(J104="Ya/Tidak",IF(K104="Ya",1,IF(K104="Tidak",0,"Blm Diisi")),IF(J104="A/B/C",IF(K104="A",1,IF(K104="B",0.5,IF(K104="C",0,"Blm Diisi"))),IF(J104="A/B/C/D",IF(K104="A",1,IF(K104="B",0.67,IF(K104="C",0.33,IF(K104="D",0,"Blm Diisi")))),IF(J104="A/B/C/D/E",IF(K104="A",1,IF(K104="B",0.75,IF(K104="C",0.5,IF(K104="D",0.25,IF(K104="E",0,"Blm Diisi")))))))))</f>
        <v>Blm Diisi</v>
      </c>
      <c r="M104" s="222"/>
      <c r="O104" s="113"/>
    </row>
    <row r="105" spans="1:15" s="147" customFormat="1" ht="90" customHeight="1" x14ac:dyDescent="0.25">
      <c r="A105" s="172"/>
      <c r="B105" s="172"/>
      <c r="C105" s="216"/>
      <c r="D105" s="217" t="s">
        <v>7</v>
      </c>
      <c r="E105" s="218" t="s">
        <v>102</v>
      </c>
      <c r="F105" s="256"/>
      <c r="G105" s="219" t="s">
        <v>396</v>
      </c>
      <c r="H105" s="175"/>
      <c r="I105" s="178" t="s">
        <v>293</v>
      </c>
      <c r="J105" s="121" t="s">
        <v>435</v>
      </c>
      <c r="K105" s="121"/>
      <c r="L105" s="119"/>
      <c r="M105" s="222"/>
      <c r="O105" s="221"/>
    </row>
    <row r="106" spans="1:15" s="147" customFormat="1" ht="90" customHeight="1" x14ac:dyDescent="0.25">
      <c r="A106" s="172"/>
      <c r="B106" s="172"/>
      <c r="C106" s="216"/>
      <c r="D106" s="217" t="s">
        <v>9</v>
      </c>
      <c r="E106" s="218" t="s">
        <v>103</v>
      </c>
      <c r="F106" s="256"/>
      <c r="G106" s="219" t="s">
        <v>396</v>
      </c>
      <c r="H106" s="175"/>
      <c r="I106" s="178" t="s">
        <v>294</v>
      </c>
      <c r="J106" s="121" t="s">
        <v>435</v>
      </c>
      <c r="K106" s="121"/>
      <c r="L106" s="119"/>
      <c r="M106" s="222"/>
      <c r="O106" s="221"/>
    </row>
    <row r="107" spans="1:15" s="147" customFormat="1" ht="15" customHeight="1" x14ac:dyDescent="0.25">
      <c r="A107" s="210"/>
      <c r="B107" s="210"/>
      <c r="C107" s="211" t="s">
        <v>104</v>
      </c>
      <c r="D107" s="375" t="s">
        <v>105</v>
      </c>
      <c r="E107" s="375"/>
      <c r="F107" s="212"/>
      <c r="G107" s="212"/>
      <c r="H107" s="213">
        <v>1</v>
      </c>
      <c r="I107" s="213"/>
      <c r="J107" s="214"/>
      <c r="K107" s="225"/>
      <c r="L107" s="214" t="e">
        <f>AVERAGE(L108:L111)*H107</f>
        <v>#DIV/0!</v>
      </c>
      <c r="M107" s="215" t="e">
        <f>L107/H107</f>
        <v>#DIV/0!</v>
      </c>
      <c r="O107" s="225"/>
    </row>
    <row r="108" spans="1:15" s="147" customFormat="1" ht="30" customHeight="1" x14ac:dyDescent="0.25">
      <c r="A108" s="172"/>
      <c r="B108" s="172"/>
      <c r="C108" s="216"/>
      <c r="D108" s="217" t="s">
        <v>5</v>
      </c>
      <c r="E108" s="218" t="s">
        <v>106</v>
      </c>
      <c r="F108" s="219" t="s">
        <v>395</v>
      </c>
      <c r="G108" s="220"/>
      <c r="H108" s="175"/>
      <c r="I108" s="178" t="s">
        <v>295</v>
      </c>
      <c r="J108" s="176" t="s">
        <v>480</v>
      </c>
      <c r="K108" s="113"/>
      <c r="L108" s="176" t="str">
        <f>IF(J108="Ya/Tidak",IF(K108="Ya",1,IF(K108="Tidak",0,"Blm Diisi")),IF(J108="A/B/C",IF(K108="A",1,IF(K108="B",0.5,IF(K108="C",0,"Blm Diisi"))),IF(J108="A/B/C/D",IF(K108="A",1,IF(K108="B",0.67,IF(K108="C",0.33,IF(K108="D",0,"Blm Diisi")))),IF(J108="A/B/C/D/E",IF(K108="A",1,IF(K108="B",0.75,IF(K108="C",0.5,IF(K108="D",0.25,IF(K108="E",0,"Blm Diisi")))))))))</f>
        <v>Blm Diisi</v>
      </c>
      <c r="M108" s="222"/>
      <c r="O108" s="113"/>
    </row>
    <row r="109" spans="1:15" s="147" customFormat="1" ht="30" customHeight="1" x14ac:dyDescent="0.25">
      <c r="A109" s="172"/>
      <c r="B109" s="172"/>
      <c r="C109" s="216"/>
      <c r="D109" s="217" t="s">
        <v>7</v>
      </c>
      <c r="E109" s="218" t="s">
        <v>107</v>
      </c>
      <c r="F109" s="219" t="s">
        <v>395</v>
      </c>
      <c r="G109" s="220"/>
      <c r="H109" s="175"/>
      <c r="I109" s="178" t="s">
        <v>296</v>
      </c>
      <c r="J109" s="176" t="s">
        <v>480</v>
      </c>
      <c r="K109" s="113"/>
      <c r="L109" s="176" t="str">
        <f>IF(J109="Ya/Tidak",IF(K109="Ya",1,IF(K109="Tidak",0,"Blm Diisi")),IF(J109="A/B/C",IF(K109="A",1,IF(K109="B",0.5,IF(K109="C",0,"Blm Diisi"))),IF(J109="A/B/C/D",IF(K109="A",1,IF(K109="B",0.67,IF(K109="C",0.33,IF(K109="D",0,"Blm Diisi")))),IF(J109="A/B/C/D/E",IF(K109="A",1,IF(K109="B",0.75,IF(K109="C",0.5,IF(K109="D",0.25,IF(K109="E",0,"Blm Diisi")))))))))</f>
        <v>Blm Diisi</v>
      </c>
      <c r="M109" s="222"/>
      <c r="O109" s="113"/>
    </row>
    <row r="110" spans="1:15" s="147" customFormat="1" ht="120" customHeight="1" x14ac:dyDescent="0.25">
      <c r="A110" s="172"/>
      <c r="B110" s="172"/>
      <c r="C110" s="216"/>
      <c r="D110" s="217" t="s">
        <v>9</v>
      </c>
      <c r="E110" s="218" t="s">
        <v>108</v>
      </c>
      <c r="F110" s="219" t="s">
        <v>395</v>
      </c>
      <c r="G110" s="220"/>
      <c r="H110" s="175"/>
      <c r="I110" s="178" t="s">
        <v>297</v>
      </c>
      <c r="J110" s="176" t="s">
        <v>218</v>
      </c>
      <c r="K110" s="113"/>
      <c r="L110" s="176" t="str">
        <f>IF(J110="Ya/Tidak",IF(K110="Ya",1,IF(K110="Tidak",0,"Blm Diisi")),IF(J110="A/B/C",IF(K110="A",1,IF(K110="B",0.5,IF(K110="C",0,"Blm Diisi"))),IF(J110="A/B/C/D",IF(K110="A",1,IF(K110="B",0.67,IF(K110="C",0.33,IF(K110="D",0,"Blm Diisi")))),IF(J110="A/B/C/D/E",IF(K110="A",1,IF(K110="B",0.75,IF(K110="C",0.5,IF(K110="D",0.25,IF(K110="E",0,"Blm Diisi")))))))))</f>
        <v>Blm Diisi</v>
      </c>
      <c r="M110" s="222"/>
      <c r="O110" s="113"/>
    </row>
    <row r="111" spans="1:15" s="147" customFormat="1" ht="30" customHeight="1" x14ac:dyDescent="0.25">
      <c r="A111" s="172"/>
      <c r="B111" s="172"/>
      <c r="C111" s="216"/>
      <c r="D111" s="217" t="s">
        <v>15</v>
      </c>
      <c r="E111" s="218" t="s">
        <v>109</v>
      </c>
      <c r="F111" s="219" t="s">
        <v>395</v>
      </c>
      <c r="G111" s="220"/>
      <c r="H111" s="175"/>
      <c r="I111" s="178" t="s">
        <v>298</v>
      </c>
      <c r="J111" s="176" t="s">
        <v>480</v>
      </c>
      <c r="K111" s="113"/>
      <c r="L111" s="176" t="str">
        <f>IF(J111="Ya/Tidak",IF(K111="Ya",1,IF(K111="Tidak",0,"Blm Diisi")),IF(J111="A/B/C",IF(K111="A",1,IF(K111="B",0.5,IF(K111="C",0,"Blm Diisi"))),IF(J111="A/B/C/D",IF(K111="A",1,IF(K111="B",0.67,IF(K111="C",0.33,IF(K111="D",0,"Blm Diisi")))),IF(J111="A/B/C/D/E",IF(K111="A",1,IF(K111="B",0.75,IF(K111="C",0.5,IF(K111="D",0.25,IF(K111="E",0,"Blm Diisi")))))))))</f>
        <v>Blm Diisi</v>
      </c>
      <c r="M111" s="222"/>
      <c r="O111" s="113"/>
    </row>
    <row r="112" spans="1:15" s="147" customFormat="1" ht="15" customHeight="1" x14ac:dyDescent="0.25">
      <c r="A112" s="152"/>
      <c r="B112" s="152" t="s">
        <v>110</v>
      </c>
      <c r="C112" s="153" t="s">
        <v>183</v>
      </c>
      <c r="D112" s="154"/>
      <c r="E112" s="155"/>
      <c r="F112" s="229"/>
      <c r="G112" s="229"/>
      <c r="H112" s="156">
        <v>6</v>
      </c>
      <c r="I112" s="156"/>
      <c r="J112" s="157"/>
      <c r="K112" s="230"/>
      <c r="L112" s="157" t="e">
        <f>SUM(L113,L117)</f>
        <v>#DIV/0!</v>
      </c>
      <c r="M112" s="278" t="e">
        <f>L112/H112</f>
        <v>#DIV/0!</v>
      </c>
      <c r="O112" s="230"/>
    </row>
    <row r="113" spans="1:15" s="147" customFormat="1" ht="15" customHeight="1" x14ac:dyDescent="0.25">
      <c r="A113" s="210"/>
      <c r="B113" s="210"/>
      <c r="C113" s="211">
        <v>1</v>
      </c>
      <c r="D113" s="375" t="s">
        <v>184</v>
      </c>
      <c r="E113" s="375"/>
      <c r="F113" s="212"/>
      <c r="G113" s="212"/>
      <c r="H113" s="213">
        <v>2</v>
      </c>
      <c r="I113" s="213"/>
      <c r="J113" s="214"/>
      <c r="K113" s="225"/>
      <c r="L113" s="214" t="e">
        <f>AVERAGE(L114:L116)*H113</f>
        <v>#DIV/0!</v>
      </c>
      <c r="M113" s="215" t="e">
        <f>L113/H113</f>
        <v>#DIV/0!</v>
      </c>
      <c r="O113" s="225"/>
    </row>
    <row r="114" spans="1:15" s="147" customFormat="1" ht="120" customHeight="1" x14ac:dyDescent="0.25">
      <c r="A114" s="172"/>
      <c r="B114" s="172"/>
      <c r="C114" s="216"/>
      <c r="D114" s="217" t="s">
        <v>5</v>
      </c>
      <c r="E114" s="218" t="s">
        <v>111</v>
      </c>
      <c r="F114" s="219" t="s">
        <v>395</v>
      </c>
      <c r="G114" s="220"/>
      <c r="H114" s="175"/>
      <c r="I114" s="218" t="s">
        <v>299</v>
      </c>
      <c r="J114" s="176" t="s">
        <v>218</v>
      </c>
      <c r="K114" s="113"/>
      <c r="L114" s="176" t="str">
        <f>IF(J114="Ya/Tidak",IF(K114="Ya",1,IF(K114="Tidak",0,"Blm Diisi")),IF(J114="A/B/C",IF(K114="A",1,IF(K114="B",0.5,IF(K114="C",0,"Blm Diisi"))),IF(J114="A/B/C/D",IF(K114="A",1,IF(K114="B",0.67,IF(K114="C",0.33,IF(K114="D",0,"Blm Diisi")))),IF(J114="A/B/C/D/E",IF(K114="A",1,IF(K114="B",0.75,IF(K114="C",0.5,IF(K114="D",0.25,IF(K114="E",0,"Blm Diisi")))))))))</f>
        <v>Blm Diisi</v>
      </c>
      <c r="M114" s="222"/>
      <c r="O114" s="113"/>
    </row>
    <row r="115" spans="1:15" s="147" customFormat="1" ht="120" customHeight="1" x14ac:dyDescent="0.25">
      <c r="A115" s="172"/>
      <c r="B115" s="172"/>
      <c r="C115" s="216"/>
      <c r="D115" s="217" t="s">
        <v>7</v>
      </c>
      <c r="E115" s="218" t="s">
        <v>112</v>
      </c>
      <c r="F115" s="219" t="s">
        <v>395</v>
      </c>
      <c r="G115" s="220"/>
      <c r="H115" s="175"/>
      <c r="I115" s="218" t="s">
        <v>300</v>
      </c>
      <c r="J115" s="176" t="s">
        <v>218</v>
      </c>
      <c r="K115" s="113"/>
      <c r="L115" s="176" t="str">
        <f>IF(J115="Ya/Tidak",IF(K115="Ya",1,IF(K115="Tidak",0,"Blm Diisi")),IF(J115="A/B/C",IF(K115="A",1,IF(K115="B",0.5,IF(K115="C",0,"Blm Diisi"))),IF(J115="A/B/C/D",IF(K115="A",1,IF(K115="B",0.67,IF(K115="C",0.33,IF(K115="D",0,"Blm Diisi")))),IF(J115="A/B/C/D/E",IF(K115="A",1,IF(K115="B",0.75,IF(K115="C",0.5,IF(K115="D",0.25,IF(K115="E",0,"Blm Diisi")))))))))</f>
        <v>Blm Diisi</v>
      </c>
      <c r="M115" s="222"/>
      <c r="O115" s="113"/>
    </row>
    <row r="116" spans="1:15" s="147" customFormat="1" ht="120" customHeight="1" x14ac:dyDescent="0.25">
      <c r="A116" s="172"/>
      <c r="B116" s="172"/>
      <c r="C116" s="216"/>
      <c r="D116" s="217" t="s">
        <v>9</v>
      </c>
      <c r="E116" s="218" t="s">
        <v>113</v>
      </c>
      <c r="F116" s="219" t="s">
        <v>395</v>
      </c>
      <c r="G116" s="220"/>
      <c r="H116" s="175"/>
      <c r="I116" s="218" t="s">
        <v>301</v>
      </c>
      <c r="J116" s="176" t="s">
        <v>218</v>
      </c>
      <c r="K116" s="113"/>
      <c r="L116" s="176" t="str">
        <f>IF(J116="Ya/Tidak",IF(K116="Ya",1,IF(K116="Tidak",0,"Blm Diisi")),IF(J116="A/B/C",IF(K116="A",1,IF(K116="B",0.5,IF(K116="C",0,"Blm Diisi"))),IF(J116="A/B/C/D",IF(K116="A",1,IF(K116="B",0.67,IF(K116="C",0.33,IF(K116="D",0,"Blm Diisi")))),IF(J116="A/B/C/D/E",IF(K116="A",1,IF(K116="B",0.75,IF(K116="C",0.5,IF(K116="D",0.25,IF(K116="E",0,"Blm Diisi")))))))))</f>
        <v>Blm Diisi</v>
      </c>
      <c r="M116" s="222"/>
      <c r="O116" s="113"/>
    </row>
    <row r="117" spans="1:15" s="147" customFormat="1" ht="15" customHeight="1" x14ac:dyDescent="0.25">
      <c r="A117" s="210"/>
      <c r="B117" s="210"/>
      <c r="C117" s="211">
        <v>2</v>
      </c>
      <c r="D117" s="375" t="s">
        <v>185</v>
      </c>
      <c r="E117" s="375"/>
      <c r="F117" s="212"/>
      <c r="G117" s="212"/>
      <c r="H117" s="213">
        <v>4</v>
      </c>
      <c r="I117" s="213"/>
      <c r="J117" s="214"/>
      <c r="K117" s="225"/>
      <c r="L117" s="214" t="e">
        <f>AVERAGE(L118:L122)*H117</f>
        <v>#DIV/0!</v>
      </c>
      <c r="M117" s="215" t="e">
        <f>L117/H117</f>
        <v>#DIV/0!</v>
      </c>
      <c r="O117" s="225"/>
    </row>
    <row r="118" spans="1:15" s="147" customFormat="1" ht="120" customHeight="1" x14ac:dyDescent="0.25">
      <c r="A118" s="172"/>
      <c r="B118" s="172"/>
      <c r="C118" s="216"/>
      <c r="D118" s="217" t="s">
        <v>5</v>
      </c>
      <c r="E118" s="218" t="s">
        <v>114</v>
      </c>
      <c r="F118" s="219" t="s">
        <v>395</v>
      </c>
      <c r="G118" s="220"/>
      <c r="H118" s="175"/>
      <c r="I118" s="218" t="s">
        <v>302</v>
      </c>
      <c r="J118" s="176" t="s">
        <v>218</v>
      </c>
      <c r="K118" s="113"/>
      <c r="L118" s="176" t="str">
        <f>IF(J118="Ya/Tidak",IF(K118="Ya",1,IF(K118="Tidak",0,"Blm Diisi")),IF(J118="A/B/C",IF(K118="A",1,IF(K118="B",0.5,IF(K118="C",0,"Blm Diisi"))),IF(J118="A/B/C/D",IF(K118="A",1,IF(K118="B",0.67,IF(K118="C",0.33,IF(K118="D",0,"Blm Diisi")))),IF(J118="A/B/C/D/E",IF(K118="A",1,IF(K118="B",0.75,IF(K118="C",0.5,IF(K118="D",0.25,IF(K118="E",0,"Blm Diisi")))))))))</f>
        <v>Blm Diisi</v>
      </c>
      <c r="M118" s="222"/>
      <c r="O118" s="113"/>
    </row>
    <row r="119" spans="1:15" s="147" customFormat="1" ht="15" customHeight="1" x14ac:dyDescent="0.25">
      <c r="A119" s="172"/>
      <c r="B119" s="172"/>
      <c r="C119" s="216"/>
      <c r="D119" s="217" t="s">
        <v>7</v>
      </c>
      <c r="E119" s="218" t="s">
        <v>115</v>
      </c>
      <c r="F119" s="219" t="s">
        <v>395</v>
      </c>
      <c r="G119" s="220"/>
      <c r="H119" s="175"/>
      <c r="I119" s="218" t="s">
        <v>303</v>
      </c>
      <c r="J119" s="176" t="s">
        <v>480</v>
      </c>
      <c r="K119" s="113"/>
      <c r="L119" s="176" t="str">
        <f>IF(J119="Ya/Tidak",IF(K119="Ya",1,IF(K119="Tidak",0,"Blm Diisi")),IF(J119="A/B/C",IF(K119="A",1,IF(K119="B",0.5,IF(K119="C",0,"Blm Diisi"))),IF(J119="A/B/C/D",IF(K119="A",1,IF(K119="B",0.67,IF(K119="C",0.33,IF(K119="D",0,"Blm Diisi")))),IF(J119="A/B/C/D/E",IF(K119="A",1,IF(K119="B",0.75,IF(K119="C",0.5,IF(K119="D",0.25,IF(K119="E",0,"Blm Diisi")))))))))</f>
        <v>Blm Diisi</v>
      </c>
      <c r="M119" s="222"/>
      <c r="O119" s="113"/>
    </row>
    <row r="120" spans="1:15" s="147" customFormat="1" ht="105" customHeight="1" x14ac:dyDescent="0.25">
      <c r="A120" s="172"/>
      <c r="B120" s="172"/>
      <c r="C120" s="216"/>
      <c r="D120" s="217" t="s">
        <v>9</v>
      </c>
      <c r="E120" s="218" t="s">
        <v>116</v>
      </c>
      <c r="F120" s="219" t="s">
        <v>395</v>
      </c>
      <c r="G120" s="220"/>
      <c r="H120" s="175"/>
      <c r="I120" s="218" t="s">
        <v>304</v>
      </c>
      <c r="J120" s="176" t="s">
        <v>218</v>
      </c>
      <c r="K120" s="113"/>
      <c r="L120" s="176" t="str">
        <f>IF(J120="Ya/Tidak",IF(K120="Ya",1,IF(K120="Tidak",0,"Blm Diisi")),IF(J120="A/B/C",IF(K120="A",1,IF(K120="B",0.5,IF(K120="C",0,"Blm Diisi"))),IF(J120="A/B/C/D",IF(K120="A",1,IF(K120="B",0.67,IF(K120="C",0.33,IF(K120="D",0,"Blm Diisi")))),IF(J120="A/B/C/D/E",IF(K120="A",1,IF(K120="B",0.75,IF(K120="C",0.5,IF(K120="D",0.25,IF(K120="E",0,"Blm Diisi")))))))))</f>
        <v>Blm Diisi</v>
      </c>
      <c r="M120" s="222"/>
      <c r="O120" s="113"/>
    </row>
    <row r="121" spans="1:15" s="147" customFormat="1" ht="120" customHeight="1" x14ac:dyDescent="0.25">
      <c r="A121" s="172"/>
      <c r="B121" s="172"/>
      <c r="C121" s="216"/>
      <c r="D121" s="217" t="s">
        <v>15</v>
      </c>
      <c r="E121" s="218" t="s">
        <v>199</v>
      </c>
      <c r="F121" s="219" t="s">
        <v>395</v>
      </c>
      <c r="G121" s="220"/>
      <c r="H121" s="175"/>
      <c r="I121" s="218" t="s">
        <v>305</v>
      </c>
      <c r="J121" s="176" t="s">
        <v>218</v>
      </c>
      <c r="K121" s="113"/>
      <c r="L121" s="176" t="str">
        <f>IF(J121="Ya/Tidak",IF(K121="Ya",1,IF(K121="Tidak",0,"Blm Diisi")),IF(J121="A/B/C",IF(K121="A",1,IF(K121="B",0.5,IF(K121="C",0,"Blm Diisi"))),IF(J121="A/B/C/D",IF(K121="A",1,IF(K121="B",0.67,IF(K121="C",0.33,IF(K121="D",0,"Blm Diisi")))),IF(J121="A/B/C/D/E",IF(K121="A",1,IF(K121="B",0.75,IF(K121="C",0.5,IF(K121="D",0.25,IF(K121="E",0,"Blm Diisi")))))))))</f>
        <v>Blm Diisi</v>
      </c>
      <c r="M121" s="222"/>
      <c r="O121" s="113"/>
    </row>
    <row r="122" spans="1:15" s="147" customFormat="1" ht="90" customHeight="1" x14ac:dyDescent="0.25">
      <c r="A122" s="172"/>
      <c r="B122" s="172"/>
      <c r="C122" s="216"/>
      <c r="D122" s="217" t="s">
        <v>17</v>
      </c>
      <c r="E122" s="218" t="s">
        <v>117</v>
      </c>
      <c r="F122" s="219" t="s">
        <v>395</v>
      </c>
      <c r="G122" s="220"/>
      <c r="H122" s="175"/>
      <c r="I122" s="218" t="s">
        <v>306</v>
      </c>
      <c r="J122" s="176" t="s">
        <v>234</v>
      </c>
      <c r="K122" s="114"/>
      <c r="L122" s="176" t="str">
        <f>IF(J122="Ya/Tidak",IF(K122="Ya",1,IF(K122="Tidak",0,"Blm Diisi")),IF(J122="A/B/C",IF(K122="A",1,IF(K122="B",0.5,IF(K122="C",0,"Blm Diisi"))),IF(J122="A/B/C/D",IF(K122="A",1,IF(K122="B",0.67,IF(K122="C",0.33,IF(K122="D",0,"Blm Diisi")))),IF(J122="A/B/C/D/E",IF(K122="A",1,IF(K122="B",0.75,IF(K122="C",0.5,IF(K122="D",0.25,IF(K122="E",0,"Blm Diisi")))))))))</f>
        <v>Blm Diisi</v>
      </c>
      <c r="M122" s="222"/>
      <c r="O122" s="114"/>
    </row>
    <row r="123" spans="1:15" s="147" customFormat="1" ht="15" customHeight="1" x14ac:dyDescent="0.25">
      <c r="A123" s="152"/>
      <c r="B123" s="152" t="s">
        <v>118</v>
      </c>
      <c r="C123" s="153" t="s">
        <v>186</v>
      </c>
      <c r="D123" s="154"/>
      <c r="E123" s="155"/>
      <c r="F123" s="229"/>
      <c r="G123" s="229"/>
      <c r="H123" s="156">
        <v>12</v>
      </c>
      <c r="I123" s="156"/>
      <c r="J123" s="157"/>
      <c r="K123" s="230"/>
      <c r="L123" s="157" t="e">
        <f>12/10.5*SUM(L124,L142,L150,L160,L166,L172,L178)</f>
        <v>#DIV/0!</v>
      </c>
      <c r="M123" s="278" t="e">
        <f>L123/H123</f>
        <v>#DIV/0!</v>
      </c>
      <c r="O123" s="230"/>
    </row>
    <row r="124" spans="1:15" s="147" customFormat="1" ht="15" customHeight="1" x14ac:dyDescent="0.25">
      <c r="A124" s="210"/>
      <c r="B124" s="210"/>
      <c r="C124" s="211">
        <v>1</v>
      </c>
      <c r="D124" s="375" t="s">
        <v>187</v>
      </c>
      <c r="E124" s="375"/>
      <c r="F124" s="212"/>
      <c r="G124" s="212"/>
      <c r="H124" s="213">
        <v>1.5</v>
      </c>
      <c r="I124" s="213"/>
      <c r="J124" s="214"/>
      <c r="K124" s="225"/>
      <c r="L124" s="214" t="e">
        <f>AVERAGE(L125:L129)*H124</f>
        <v>#DIV/0!</v>
      </c>
      <c r="M124" s="215" t="e">
        <f>L124/H124</f>
        <v>#DIV/0!</v>
      </c>
      <c r="O124" s="225"/>
    </row>
    <row r="125" spans="1:15" s="147" customFormat="1" ht="30" customHeight="1" x14ac:dyDescent="0.25">
      <c r="A125" s="172"/>
      <c r="B125" s="172"/>
      <c r="C125" s="216"/>
      <c r="D125" s="217" t="s">
        <v>5</v>
      </c>
      <c r="E125" s="218" t="s">
        <v>119</v>
      </c>
      <c r="F125" s="256"/>
      <c r="G125" s="219" t="s">
        <v>396</v>
      </c>
      <c r="H125" s="175"/>
      <c r="I125" s="218" t="s">
        <v>307</v>
      </c>
      <c r="J125" s="121" t="s">
        <v>435</v>
      </c>
      <c r="K125" s="121"/>
      <c r="L125" s="119"/>
      <c r="M125" s="222"/>
      <c r="O125" s="257"/>
    </row>
    <row r="126" spans="1:15" s="147" customFormat="1" ht="45" x14ac:dyDescent="0.25">
      <c r="A126" s="172"/>
      <c r="B126" s="172"/>
      <c r="C126" s="216"/>
      <c r="D126" s="217" t="s">
        <v>7</v>
      </c>
      <c r="E126" s="218" t="s">
        <v>120</v>
      </c>
      <c r="F126" s="219" t="s">
        <v>395</v>
      </c>
      <c r="G126" s="220"/>
      <c r="H126" s="175"/>
      <c r="I126" s="178" t="s">
        <v>308</v>
      </c>
      <c r="J126" s="176" t="s">
        <v>216</v>
      </c>
      <c r="K126" s="113"/>
      <c r="L126" s="176" t="str">
        <f>IF(J126="Ya/Tidak",IF(K126="Ya",1,IF(K126="Tidak",0,"Blm Diisi")),IF(J126="A/B/C",IF(K126="A",1,IF(K126="B",0.5,IF(K126="C",0,"Blm Diisi"))),IF(J126="A/B/C/D",IF(K126="A",1,IF(K126="B",0.67,IF(K126="C",0.33,IF(K126="D",0,"Blm Diisi")))),IF(J126="A/B/C/D/E",IF(K126="A",1,IF(K126="B",0.75,IF(K126="C",0.5,IF(K126="D",0.25,IF(K126="E",0,"Blm Diisi")))))))))</f>
        <v>Blm Diisi</v>
      </c>
      <c r="M126" s="222"/>
      <c r="O126" s="115"/>
    </row>
    <row r="127" spans="1:15" s="147" customFormat="1" ht="30" customHeight="1" x14ac:dyDescent="0.25">
      <c r="A127" s="172"/>
      <c r="B127" s="172"/>
      <c r="C127" s="216"/>
      <c r="D127" s="217" t="s">
        <v>9</v>
      </c>
      <c r="E127" s="218" t="s">
        <v>121</v>
      </c>
      <c r="F127" s="219" t="s">
        <v>395</v>
      </c>
      <c r="G127" s="220"/>
      <c r="H127" s="175"/>
      <c r="I127" s="178" t="s">
        <v>309</v>
      </c>
      <c r="J127" s="176" t="s">
        <v>480</v>
      </c>
      <c r="K127" s="113"/>
      <c r="L127" s="176" t="str">
        <f>IF(J127="Ya/Tidak",IF(K127="Ya",1,IF(K127="Tidak",0,"Blm Diisi")),IF(J127="A/B/C",IF(K127="A",1,IF(K127="B",0.5,IF(K127="C",0,"Blm Diisi"))),IF(J127="A/B/C/D",IF(K127="A",1,IF(K127="B",0.67,IF(K127="C",0.33,IF(K127="D",0,"Blm Diisi")))),IF(J127="A/B/C/D/E",IF(K127="A",1,IF(K127="B",0.75,IF(K127="C",0.5,IF(K127="D",0.25,IF(K127="E",0,"Blm Diisi")))))))))</f>
        <v>Blm Diisi</v>
      </c>
      <c r="M127" s="222"/>
      <c r="O127" s="115"/>
    </row>
    <row r="128" spans="1:15" s="147" customFormat="1" ht="30" customHeight="1" x14ac:dyDescent="0.25">
      <c r="A128" s="172"/>
      <c r="B128" s="172"/>
      <c r="C128" s="216"/>
      <c r="D128" s="217" t="s">
        <v>15</v>
      </c>
      <c r="E128" s="218" t="s">
        <v>122</v>
      </c>
      <c r="F128" s="219" t="s">
        <v>395</v>
      </c>
      <c r="G128" s="220"/>
      <c r="H128" s="175"/>
      <c r="I128" s="218" t="s">
        <v>310</v>
      </c>
      <c r="J128" s="176" t="s">
        <v>480</v>
      </c>
      <c r="K128" s="113"/>
      <c r="L128" s="176" t="str">
        <f>IF(J128="Ya/Tidak",IF(K128="Ya",1,IF(K128="Tidak",0,"Blm Diisi")),IF(J128="A/B/C",IF(K128="A",1,IF(K128="B",0.5,IF(K128="C",0,"Blm Diisi"))),IF(J128="A/B/C/D",IF(K128="A",1,IF(K128="B",0.67,IF(K128="C",0.33,IF(K128="D",0,"Blm Diisi")))),IF(J128="A/B/C/D/E",IF(K128="A",1,IF(K128="B",0.75,IF(K128="C",0.5,IF(K128="D",0.25,IF(K128="E",0,"Blm Diisi")))))))))</f>
        <v>Blm Diisi</v>
      </c>
      <c r="M128" s="222"/>
      <c r="O128" s="115"/>
    </row>
    <row r="129" spans="1:15" s="147" customFormat="1" ht="30" customHeight="1" x14ac:dyDescent="0.25">
      <c r="A129" s="172"/>
      <c r="B129" s="172"/>
      <c r="C129" s="216"/>
      <c r="D129" s="217" t="s">
        <v>17</v>
      </c>
      <c r="E129" s="218" t="s">
        <v>123</v>
      </c>
      <c r="F129" s="219" t="s">
        <v>395</v>
      </c>
      <c r="G129" s="220"/>
      <c r="H129" s="175"/>
      <c r="I129" s="218" t="s">
        <v>311</v>
      </c>
      <c r="J129" s="176" t="s">
        <v>480</v>
      </c>
      <c r="K129" s="113"/>
      <c r="L129" s="176" t="str">
        <f>IF(J129="Ya/Tidak",IF(K129="Ya",1,IF(K129="Tidak",0,"Blm Diisi")),IF(J129="A/B/C",IF(K129="A",1,IF(K129="B",0.5,IF(K129="C",0,"Blm Diisi"))),IF(J129="A/B/C/D",IF(K129="A",1,IF(K129="B",0.67,IF(K129="C",0.33,IF(K129="D",0,"Blm Diisi")))),IF(J129="A/B/C/D/E",IF(K129="A",1,IF(K129="B",0.75,IF(K129="C",0.5,IF(K129="D",0.25,IF(K129="E",0,"Blm Diisi")))))))))</f>
        <v>Blm Diisi</v>
      </c>
      <c r="M129" s="222"/>
      <c r="O129" s="115"/>
    </row>
    <row r="130" spans="1:15" s="147" customFormat="1" ht="59.25" customHeight="1" x14ac:dyDescent="0.25">
      <c r="A130" s="172"/>
      <c r="B130" s="172"/>
      <c r="C130" s="216"/>
      <c r="D130" s="217" t="s">
        <v>24</v>
      </c>
      <c r="E130" s="178" t="s">
        <v>402</v>
      </c>
      <c r="F130" s="219" t="s">
        <v>395</v>
      </c>
      <c r="G130" s="220"/>
      <c r="H130" s="175"/>
      <c r="I130" s="376" t="s">
        <v>420</v>
      </c>
      <c r="J130" s="121" t="s">
        <v>435</v>
      </c>
      <c r="K130" s="121"/>
      <c r="L130" s="119"/>
      <c r="M130" s="222"/>
      <c r="O130" s="261"/>
    </row>
    <row r="131" spans="1:15" s="147" customFormat="1" ht="18.75" customHeight="1" x14ac:dyDescent="0.25">
      <c r="A131" s="172"/>
      <c r="B131" s="172"/>
      <c r="C131" s="216"/>
      <c r="D131" s="217"/>
      <c r="E131" s="262" t="s">
        <v>403</v>
      </c>
      <c r="F131" s="219"/>
      <c r="G131" s="220"/>
      <c r="H131" s="175"/>
      <c r="I131" s="377"/>
      <c r="J131" s="121" t="s">
        <v>435</v>
      </c>
      <c r="K131" s="121"/>
      <c r="L131" s="119"/>
      <c r="M131" s="222"/>
      <c r="O131" s="257"/>
    </row>
    <row r="132" spans="1:15" s="147" customFormat="1" ht="16.5" customHeight="1" x14ac:dyDescent="0.25">
      <c r="A132" s="172"/>
      <c r="B132" s="172"/>
      <c r="C132" s="216"/>
      <c r="D132" s="217"/>
      <c r="E132" s="263" t="s">
        <v>424</v>
      </c>
      <c r="F132" s="219"/>
      <c r="G132" s="220"/>
      <c r="H132" s="175"/>
      <c r="I132" s="377"/>
      <c r="J132" s="121" t="s">
        <v>435</v>
      </c>
      <c r="K132" s="121"/>
      <c r="L132" s="119"/>
      <c r="M132" s="222"/>
      <c r="O132" s="115"/>
    </row>
    <row r="133" spans="1:15" s="147" customFormat="1" ht="15" customHeight="1" x14ac:dyDescent="0.25">
      <c r="A133" s="172"/>
      <c r="B133" s="172"/>
      <c r="C133" s="216"/>
      <c r="D133" s="217"/>
      <c r="E133" s="263" t="s">
        <v>404</v>
      </c>
      <c r="F133" s="219"/>
      <c r="G133" s="220"/>
      <c r="H133" s="175"/>
      <c r="I133" s="377"/>
      <c r="J133" s="121" t="s">
        <v>435</v>
      </c>
      <c r="K133" s="121"/>
      <c r="L133" s="119"/>
      <c r="M133" s="222"/>
      <c r="O133" s="115"/>
    </row>
    <row r="134" spans="1:15" s="147" customFormat="1" ht="15" customHeight="1" x14ac:dyDescent="0.25">
      <c r="A134" s="172"/>
      <c r="B134" s="172"/>
      <c r="C134" s="216"/>
      <c r="D134" s="217"/>
      <c r="E134" s="263" t="s">
        <v>405</v>
      </c>
      <c r="F134" s="219"/>
      <c r="G134" s="220"/>
      <c r="H134" s="175"/>
      <c r="I134" s="377"/>
      <c r="J134" s="121" t="s">
        <v>435</v>
      </c>
      <c r="K134" s="121"/>
      <c r="L134" s="119"/>
      <c r="M134" s="222"/>
      <c r="O134" s="115"/>
    </row>
    <row r="135" spans="1:15" s="147" customFormat="1" ht="15" customHeight="1" x14ac:dyDescent="0.25">
      <c r="A135" s="172"/>
      <c r="B135" s="172"/>
      <c r="C135" s="216"/>
      <c r="D135" s="217"/>
      <c r="E135" s="262" t="s">
        <v>406</v>
      </c>
      <c r="F135" s="219"/>
      <c r="G135" s="220"/>
      <c r="H135" s="175"/>
      <c r="I135" s="378"/>
      <c r="J135" s="121" t="s">
        <v>435</v>
      </c>
      <c r="K135" s="121"/>
      <c r="L135" s="119"/>
      <c r="M135" s="222"/>
      <c r="O135" s="115"/>
    </row>
    <row r="136" spans="1:15" s="147" customFormat="1" ht="30" customHeight="1" x14ac:dyDescent="0.25">
      <c r="A136" s="172"/>
      <c r="B136" s="172"/>
      <c r="C136" s="216"/>
      <c r="D136" s="217" t="s">
        <v>26</v>
      </c>
      <c r="E136" s="178" t="s">
        <v>407</v>
      </c>
      <c r="F136" s="219" t="s">
        <v>395</v>
      </c>
      <c r="G136" s="220"/>
      <c r="H136" s="175"/>
      <c r="I136" s="376" t="s">
        <v>421</v>
      </c>
      <c r="J136" s="121" t="s">
        <v>435</v>
      </c>
      <c r="K136" s="121"/>
      <c r="L136" s="119"/>
      <c r="M136" s="222"/>
      <c r="O136" s="261"/>
    </row>
    <row r="137" spans="1:15" s="147" customFormat="1" ht="18" customHeight="1" x14ac:dyDescent="0.25">
      <c r="A137" s="172"/>
      <c r="B137" s="172"/>
      <c r="C137" s="216"/>
      <c r="D137" s="217"/>
      <c r="E137" s="178" t="s">
        <v>411</v>
      </c>
      <c r="F137" s="219"/>
      <c r="G137" s="220"/>
      <c r="H137" s="175"/>
      <c r="I137" s="377"/>
      <c r="J137" s="121" t="s">
        <v>435</v>
      </c>
      <c r="K137" s="121"/>
      <c r="L137" s="119"/>
      <c r="M137" s="222"/>
      <c r="O137" s="257"/>
    </row>
    <row r="138" spans="1:15" s="147" customFormat="1" ht="15" customHeight="1" x14ac:dyDescent="0.25">
      <c r="A138" s="172"/>
      <c r="B138" s="172"/>
      <c r="C138" s="216"/>
      <c r="D138" s="217"/>
      <c r="E138" s="178" t="s">
        <v>408</v>
      </c>
      <c r="F138" s="219"/>
      <c r="G138" s="220"/>
      <c r="H138" s="175"/>
      <c r="I138" s="377"/>
      <c r="J138" s="121" t="s">
        <v>435</v>
      </c>
      <c r="K138" s="121"/>
      <c r="L138" s="119"/>
      <c r="M138" s="222"/>
      <c r="O138" s="115"/>
    </row>
    <row r="139" spans="1:15" s="147" customFormat="1" ht="15" customHeight="1" x14ac:dyDescent="0.25">
      <c r="A139" s="172"/>
      <c r="B139" s="172"/>
      <c r="C139" s="216"/>
      <c r="D139" s="217"/>
      <c r="E139" s="178" t="s">
        <v>409</v>
      </c>
      <c r="F139" s="219"/>
      <c r="G139" s="220"/>
      <c r="H139" s="175"/>
      <c r="I139" s="377"/>
      <c r="J139" s="121" t="s">
        <v>435</v>
      </c>
      <c r="K139" s="121"/>
      <c r="L139" s="119"/>
      <c r="M139" s="222"/>
      <c r="O139" s="115"/>
    </row>
    <row r="140" spans="1:15" s="147" customFormat="1" ht="15" customHeight="1" x14ac:dyDescent="0.25">
      <c r="A140" s="172"/>
      <c r="B140" s="172"/>
      <c r="C140" s="216"/>
      <c r="D140" s="217"/>
      <c r="E140" s="178" t="s">
        <v>410</v>
      </c>
      <c r="F140" s="219"/>
      <c r="G140" s="220"/>
      <c r="H140" s="175"/>
      <c r="I140" s="377"/>
      <c r="J140" s="121" t="s">
        <v>435</v>
      </c>
      <c r="K140" s="121"/>
      <c r="L140" s="119"/>
      <c r="M140" s="222"/>
      <c r="O140" s="115"/>
    </row>
    <row r="141" spans="1:15" s="147" customFormat="1" ht="15" customHeight="1" x14ac:dyDescent="0.25">
      <c r="A141" s="172"/>
      <c r="B141" s="172"/>
      <c r="C141" s="216"/>
      <c r="D141" s="217"/>
      <c r="E141" s="178" t="s">
        <v>412</v>
      </c>
      <c r="F141" s="219"/>
      <c r="G141" s="220"/>
      <c r="H141" s="175"/>
      <c r="I141" s="378"/>
      <c r="J141" s="121" t="s">
        <v>435</v>
      </c>
      <c r="K141" s="121"/>
      <c r="L141" s="119"/>
      <c r="M141" s="222"/>
      <c r="O141" s="115"/>
    </row>
    <row r="142" spans="1:15" s="147" customFormat="1" ht="15" customHeight="1" x14ac:dyDescent="0.25">
      <c r="A142" s="210"/>
      <c r="B142" s="210"/>
      <c r="C142" s="211">
        <v>2</v>
      </c>
      <c r="D142" s="375" t="s">
        <v>188</v>
      </c>
      <c r="E142" s="375"/>
      <c r="F142" s="212"/>
      <c r="G142" s="212"/>
      <c r="H142" s="213">
        <v>1.5</v>
      </c>
      <c r="I142" s="213"/>
      <c r="J142" s="214"/>
      <c r="K142" s="225"/>
      <c r="L142" s="214" t="e">
        <f>AVERAGE(L143:L149)*H142</f>
        <v>#DIV/0!</v>
      </c>
      <c r="M142" s="215" t="e">
        <f>L142/H142</f>
        <v>#DIV/0!</v>
      </c>
      <c r="O142" s="225"/>
    </row>
    <row r="143" spans="1:15" s="147" customFormat="1" ht="30" customHeight="1" x14ac:dyDescent="0.25">
      <c r="A143" s="172"/>
      <c r="B143" s="172"/>
      <c r="C143" s="216"/>
      <c r="D143" s="217" t="s">
        <v>5</v>
      </c>
      <c r="E143" s="218" t="s">
        <v>124</v>
      </c>
      <c r="F143" s="256"/>
      <c r="G143" s="219" t="s">
        <v>396</v>
      </c>
      <c r="H143" s="175"/>
      <c r="I143" s="218" t="s">
        <v>312</v>
      </c>
      <c r="J143" s="176" t="s">
        <v>480</v>
      </c>
      <c r="K143" s="115"/>
      <c r="L143" s="176" t="str">
        <f t="shared" ref="L143:L148" si="3">IF(J143="Ya/Tidak",IF(K143="Ya",1,IF(K143="Tidak",0,"Blm Diisi")),IF(J143="A/B/C",IF(K143="A",1,IF(K143="B",0.5,IF(K143="C",0,"Blm Diisi"))),IF(J143="A/B/C/D",IF(K143="A",1,IF(K143="B",0.67,IF(K143="C",0.33,IF(K143="D",0,"Blm Diisi")))),IF(J143="A/B/C/D/E",IF(K143="A",1,IF(K143="B",0.75,IF(K143="C",0.5,IF(K143="D",0.25,IF(K143="E",0,"Blm Diisi")))))))))</f>
        <v>Blm Diisi</v>
      </c>
      <c r="M143" s="222"/>
      <c r="O143" s="257"/>
    </row>
    <row r="144" spans="1:15" s="147" customFormat="1" ht="90" x14ac:dyDescent="0.25">
      <c r="A144" s="172"/>
      <c r="B144" s="172"/>
      <c r="C144" s="216"/>
      <c r="D144" s="217" t="s">
        <v>7</v>
      </c>
      <c r="E144" s="218" t="s">
        <v>125</v>
      </c>
      <c r="F144" s="219" t="s">
        <v>395</v>
      </c>
      <c r="G144" s="220"/>
      <c r="H144" s="175"/>
      <c r="I144" s="218" t="s">
        <v>313</v>
      </c>
      <c r="J144" s="176" t="s">
        <v>216</v>
      </c>
      <c r="K144" s="115"/>
      <c r="L144" s="176" t="str">
        <f t="shared" si="3"/>
        <v>Blm Diisi</v>
      </c>
      <c r="M144" s="222"/>
      <c r="O144" s="257"/>
    </row>
    <row r="145" spans="1:15" s="147" customFormat="1" ht="75" customHeight="1" x14ac:dyDescent="0.25">
      <c r="A145" s="172"/>
      <c r="B145" s="172"/>
      <c r="C145" s="216"/>
      <c r="D145" s="217" t="s">
        <v>9</v>
      </c>
      <c r="E145" s="218" t="s">
        <v>126</v>
      </c>
      <c r="F145" s="219" t="s">
        <v>395</v>
      </c>
      <c r="G145" s="220"/>
      <c r="H145" s="248"/>
      <c r="I145" s="178" t="s">
        <v>314</v>
      </c>
      <c r="J145" s="250" t="s">
        <v>218</v>
      </c>
      <c r="K145" s="115"/>
      <c r="L145" s="176" t="str">
        <f t="shared" si="3"/>
        <v>Blm Diisi</v>
      </c>
      <c r="M145" s="264"/>
      <c r="O145" s="257"/>
    </row>
    <row r="146" spans="1:15" s="147" customFormat="1" ht="150" customHeight="1" x14ac:dyDescent="0.25">
      <c r="A146" s="172"/>
      <c r="B146" s="172"/>
      <c r="C146" s="216"/>
      <c r="D146" s="217" t="s">
        <v>15</v>
      </c>
      <c r="E146" s="218" t="s">
        <v>127</v>
      </c>
      <c r="F146" s="219" t="s">
        <v>395</v>
      </c>
      <c r="G146" s="220"/>
      <c r="H146" s="175"/>
      <c r="I146" s="178" t="s">
        <v>315</v>
      </c>
      <c r="J146" s="176" t="s">
        <v>218</v>
      </c>
      <c r="K146" s="115"/>
      <c r="L146" s="176" t="str">
        <f t="shared" si="3"/>
        <v>Blm Diisi</v>
      </c>
      <c r="M146" s="222"/>
      <c r="O146" s="257"/>
    </row>
    <row r="147" spans="1:15" s="147" customFormat="1" ht="135" customHeight="1" x14ac:dyDescent="0.25">
      <c r="A147" s="172"/>
      <c r="B147" s="172"/>
      <c r="C147" s="216"/>
      <c r="D147" s="217" t="s">
        <v>17</v>
      </c>
      <c r="E147" s="218" t="s">
        <v>128</v>
      </c>
      <c r="F147" s="219" t="s">
        <v>395</v>
      </c>
      <c r="G147" s="220"/>
      <c r="H147" s="175"/>
      <c r="I147" s="178" t="s">
        <v>316</v>
      </c>
      <c r="J147" s="176" t="s">
        <v>218</v>
      </c>
      <c r="K147" s="115"/>
      <c r="L147" s="176" t="str">
        <f t="shared" si="3"/>
        <v>Blm Diisi</v>
      </c>
      <c r="M147" s="222"/>
      <c r="O147" s="257"/>
    </row>
    <row r="148" spans="1:15" s="147" customFormat="1" ht="90" x14ac:dyDescent="0.25">
      <c r="A148" s="172"/>
      <c r="B148" s="172"/>
      <c r="C148" s="216"/>
      <c r="D148" s="217" t="s">
        <v>24</v>
      </c>
      <c r="E148" s="218" t="s">
        <v>129</v>
      </c>
      <c r="F148" s="219" t="s">
        <v>395</v>
      </c>
      <c r="G148" s="220"/>
      <c r="H148" s="175"/>
      <c r="I148" s="178" t="s">
        <v>317</v>
      </c>
      <c r="J148" s="176" t="s">
        <v>216</v>
      </c>
      <c r="K148" s="115"/>
      <c r="L148" s="176" t="str">
        <f t="shared" si="3"/>
        <v>Blm Diisi</v>
      </c>
      <c r="M148" s="222"/>
      <c r="O148" s="257"/>
    </row>
    <row r="149" spans="1:15" s="147" customFormat="1" ht="45" customHeight="1" x14ac:dyDescent="0.25">
      <c r="A149" s="172"/>
      <c r="B149" s="172"/>
      <c r="C149" s="216"/>
      <c r="D149" s="217" t="s">
        <v>26</v>
      </c>
      <c r="E149" s="178" t="s">
        <v>413</v>
      </c>
      <c r="F149" s="219" t="s">
        <v>395</v>
      </c>
      <c r="G149" s="220"/>
      <c r="H149" s="175"/>
      <c r="I149" s="178" t="s">
        <v>414</v>
      </c>
      <c r="J149" s="121" t="s">
        <v>435</v>
      </c>
      <c r="K149" s="121"/>
      <c r="L149" s="119"/>
      <c r="M149" s="222"/>
      <c r="O149" s="115"/>
    </row>
    <row r="150" spans="1:15" s="147" customFormat="1" ht="15" customHeight="1" x14ac:dyDescent="0.25">
      <c r="A150" s="210"/>
      <c r="B150" s="210"/>
      <c r="C150" s="211">
        <v>3</v>
      </c>
      <c r="D150" s="375" t="s">
        <v>130</v>
      </c>
      <c r="E150" s="375"/>
      <c r="F150" s="212"/>
      <c r="G150" s="212"/>
      <c r="H150" s="213">
        <v>2</v>
      </c>
      <c r="I150" s="213"/>
      <c r="J150" s="214"/>
      <c r="K150" s="225"/>
      <c r="L150" s="214" t="e">
        <f>AVERAGE(L151:L159)*H150</f>
        <v>#DIV/0!</v>
      </c>
      <c r="M150" s="215" t="e">
        <f>L150/H150</f>
        <v>#DIV/0!</v>
      </c>
      <c r="O150" s="225"/>
    </row>
    <row r="151" spans="1:15" s="147" customFormat="1" ht="30" customHeight="1" x14ac:dyDescent="0.25">
      <c r="A151" s="172"/>
      <c r="B151" s="172"/>
      <c r="C151" s="216"/>
      <c r="D151" s="217" t="s">
        <v>5</v>
      </c>
      <c r="E151" s="218" t="s">
        <v>131</v>
      </c>
      <c r="F151" s="256"/>
      <c r="G151" s="219" t="s">
        <v>396</v>
      </c>
      <c r="H151" s="175"/>
      <c r="I151" s="218" t="s">
        <v>318</v>
      </c>
      <c r="J151" s="121" t="s">
        <v>435</v>
      </c>
      <c r="K151" s="121"/>
      <c r="L151" s="119"/>
      <c r="M151" s="222"/>
      <c r="O151" s="257"/>
    </row>
    <row r="152" spans="1:15" s="147" customFormat="1" ht="120" customHeight="1" x14ac:dyDescent="0.25">
      <c r="A152" s="172"/>
      <c r="B152" s="172"/>
      <c r="C152" s="216"/>
      <c r="D152" s="217" t="s">
        <v>7</v>
      </c>
      <c r="E152" s="218" t="s">
        <v>132</v>
      </c>
      <c r="F152" s="219" t="s">
        <v>395</v>
      </c>
      <c r="G152" s="220"/>
      <c r="H152" s="175"/>
      <c r="I152" s="178" t="s">
        <v>319</v>
      </c>
      <c r="J152" s="176" t="s">
        <v>218</v>
      </c>
      <c r="K152" s="113"/>
      <c r="L152" s="176" t="str">
        <f>IF(J152="Ya/Tidak",IF(K152="Ya",1,IF(K152="Tidak",0,"Blm Diisi")),IF(J152="A/B/C",IF(K152="A",1,IF(K152="B",0.5,IF(K152="C",0,"Blm Diisi"))),IF(J152="A/B/C/D",IF(K152="A",1,IF(K152="B",0.67,IF(K152="C",0.33,IF(K152="D",0,"Blm Diisi")))),IF(J152="A/B/C/D/E",IF(K152="A",1,IF(K152="B",0.75,IF(K152="C",0.5,IF(K152="D",0.25,IF(K152="E",0,"Blm Diisi")))))))))</f>
        <v>Blm Diisi</v>
      </c>
      <c r="M152" s="222"/>
      <c r="O152" s="115"/>
    </row>
    <row r="153" spans="1:15" s="147" customFormat="1" ht="120" customHeight="1" x14ac:dyDescent="0.25">
      <c r="A153" s="172"/>
      <c r="B153" s="172"/>
      <c r="C153" s="216"/>
      <c r="D153" s="217" t="s">
        <v>9</v>
      </c>
      <c r="E153" s="218" t="s">
        <v>133</v>
      </c>
      <c r="F153" s="219" t="s">
        <v>395</v>
      </c>
      <c r="G153" s="220"/>
      <c r="H153" s="175"/>
      <c r="I153" s="178" t="s">
        <v>320</v>
      </c>
      <c r="J153" s="121" t="s">
        <v>435</v>
      </c>
      <c r="K153" s="121"/>
      <c r="L153" s="120"/>
      <c r="M153" s="222"/>
      <c r="O153" s="257"/>
    </row>
    <row r="154" spans="1:15" s="147" customFormat="1" ht="15" customHeight="1" x14ac:dyDescent="0.25">
      <c r="A154" s="172"/>
      <c r="B154" s="172"/>
      <c r="C154" s="216"/>
      <c r="D154" s="217" t="s">
        <v>9</v>
      </c>
      <c r="E154" s="178" t="s">
        <v>415</v>
      </c>
      <c r="F154" s="219"/>
      <c r="G154" s="220"/>
      <c r="H154" s="175"/>
      <c r="I154" s="379" t="s">
        <v>398</v>
      </c>
      <c r="J154" s="258" t="s">
        <v>423</v>
      </c>
      <c r="K154" s="295" t="e">
        <f>K157/K155</f>
        <v>#DIV/0!</v>
      </c>
      <c r="L154" s="330" t="e">
        <f>K154</f>
        <v>#DIV/0!</v>
      </c>
      <c r="M154" s="222"/>
      <c r="O154" s="261"/>
    </row>
    <row r="155" spans="1:15" s="147" customFormat="1" ht="30" customHeight="1" x14ac:dyDescent="0.25">
      <c r="A155" s="172"/>
      <c r="B155" s="172"/>
      <c r="C155" s="216"/>
      <c r="D155" s="217"/>
      <c r="E155" s="178" t="s">
        <v>416</v>
      </c>
      <c r="F155" s="219"/>
      <c r="G155" s="220"/>
      <c r="H155" s="175"/>
      <c r="I155" s="380"/>
      <c r="J155" s="176" t="s">
        <v>422</v>
      </c>
      <c r="K155" s="115"/>
      <c r="L155" s="249"/>
      <c r="M155" s="222"/>
      <c r="O155" s="115"/>
    </row>
    <row r="156" spans="1:15" s="147" customFormat="1" ht="15" customHeight="1" x14ac:dyDescent="0.25">
      <c r="A156" s="172"/>
      <c r="B156" s="172"/>
      <c r="C156" s="216"/>
      <c r="D156" s="217"/>
      <c r="E156" s="178" t="s">
        <v>426</v>
      </c>
      <c r="F156" s="219"/>
      <c r="G156" s="220"/>
      <c r="H156" s="175"/>
      <c r="I156" s="380"/>
      <c r="J156" s="176" t="s">
        <v>422</v>
      </c>
      <c r="K156" s="115"/>
      <c r="L156" s="249"/>
      <c r="M156" s="222"/>
      <c r="O156" s="115"/>
    </row>
    <row r="157" spans="1:15" s="147" customFormat="1" ht="30" customHeight="1" x14ac:dyDescent="0.25">
      <c r="A157" s="172"/>
      <c r="B157" s="172"/>
      <c r="C157" s="216"/>
      <c r="D157" s="217"/>
      <c r="E157" s="178" t="s">
        <v>417</v>
      </c>
      <c r="F157" s="219"/>
      <c r="G157" s="220"/>
      <c r="H157" s="175"/>
      <c r="I157" s="381"/>
      <c r="J157" s="176" t="s">
        <v>422</v>
      </c>
      <c r="K157" s="115"/>
      <c r="L157" s="249"/>
      <c r="M157" s="222"/>
      <c r="O157" s="115"/>
    </row>
    <row r="158" spans="1:15" s="147" customFormat="1" ht="90" x14ac:dyDescent="0.25">
      <c r="A158" s="172"/>
      <c r="B158" s="172"/>
      <c r="C158" s="216"/>
      <c r="D158" s="217" t="s">
        <v>15</v>
      </c>
      <c r="E158" s="218" t="s">
        <v>134</v>
      </c>
      <c r="F158" s="219" t="s">
        <v>395</v>
      </c>
      <c r="G158" s="220"/>
      <c r="H158" s="175"/>
      <c r="I158" s="178" t="s">
        <v>321</v>
      </c>
      <c r="J158" s="176" t="s">
        <v>216</v>
      </c>
      <c r="K158" s="113"/>
      <c r="L158" s="176" t="str">
        <f>IF(J158="Ya/Tidak",IF(K158="Ya",1,IF(K158="Tidak",0,"Blm Diisi")),IF(J158="A/B/C",IF(K158="A",1,IF(K158="B",0.5,IF(K158="C",0,"Blm Diisi"))),IF(J158="A/B/C/D",IF(K158="A",1,IF(K158="B",0.67,IF(K158="C",0.33,IF(K158="D",0,"Blm Diisi")))),IF(J158="A/B/C/D/E",IF(K158="A",1,IF(K158="B",0.75,IF(K158="C",0.5,IF(K158="D",0.25,IF(K158="E",0,"Blm Diisi")))))))))</f>
        <v>Blm Diisi</v>
      </c>
      <c r="M158" s="222"/>
      <c r="O158" s="115"/>
    </row>
    <row r="159" spans="1:15" s="147" customFormat="1" ht="30" customHeight="1" x14ac:dyDescent="0.25">
      <c r="A159" s="172"/>
      <c r="B159" s="172"/>
      <c r="C159" s="216"/>
      <c r="D159" s="217" t="s">
        <v>17</v>
      </c>
      <c r="E159" s="218" t="s">
        <v>135</v>
      </c>
      <c r="F159" s="219" t="s">
        <v>395</v>
      </c>
      <c r="G159" s="220"/>
      <c r="H159" s="175"/>
      <c r="I159" s="218" t="s">
        <v>322</v>
      </c>
      <c r="J159" s="176" t="s">
        <v>480</v>
      </c>
      <c r="K159" s="113"/>
      <c r="L159" s="176" t="str">
        <f>IF(J159="Ya/Tidak",IF(K159="Ya",1,IF(K159="Tidak",0,"Blm Diisi")),IF(J159="A/B/C",IF(K159="A",1,IF(K159="B",0.5,IF(K159="C",0,"Blm Diisi"))),IF(J159="A/B/C/D",IF(K159="A",1,IF(K159="B",0.67,IF(K159="C",0.33,IF(K159="D",0,"Blm Diisi")))),IF(J159="A/B/C/D/E",IF(K159="A",1,IF(K159="B",0.75,IF(K159="C",0.5,IF(K159="D",0.25,IF(K159="E",0,"Blm Diisi")))))))))</f>
        <v>Blm Diisi</v>
      </c>
      <c r="M159" s="222"/>
      <c r="O159" s="115"/>
    </row>
    <row r="160" spans="1:15" s="147" customFormat="1" ht="15" customHeight="1" x14ac:dyDescent="0.25">
      <c r="A160" s="210"/>
      <c r="B160" s="210"/>
      <c r="C160" s="211">
        <v>4</v>
      </c>
      <c r="D160" s="375" t="s">
        <v>208</v>
      </c>
      <c r="E160" s="375"/>
      <c r="F160" s="212"/>
      <c r="G160" s="212"/>
      <c r="H160" s="213">
        <v>1.5</v>
      </c>
      <c r="I160" s="213"/>
      <c r="J160" s="214"/>
      <c r="K160" s="225"/>
      <c r="L160" s="214" t="e">
        <f>AVERAGE(L161:L165)*H160</f>
        <v>#DIV/0!</v>
      </c>
      <c r="M160" s="215" t="e">
        <f>L160/H160</f>
        <v>#DIV/0!</v>
      </c>
      <c r="O160" s="225"/>
    </row>
    <row r="161" spans="1:15" s="147" customFormat="1" ht="29.1" customHeight="1" x14ac:dyDescent="0.25">
      <c r="A161" s="172"/>
      <c r="B161" s="172"/>
      <c r="C161" s="216"/>
      <c r="D161" s="217" t="s">
        <v>5</v>
      </c>
      <c r="E161" s="218" t="s">
        <v>136</v>
      </c>
      <c r="F161" s="256"/>
      <c r="G161" s="219" t="s">
        <v>396</v>
      </c>
      <c r="H161" s="175"/>
      <c r="I161" s="218" t="s">
        <v>323</v>
      </c>
      <c r="J161" s="121" t="s">
        <v>435</v>
      </c>
      <c r="K161" s="121"/>
      <c r="L161" s="119"/>
      <c r="M161" s="222"/>
      <c r="O161" s="257"/>
    </row>
    <row r="162" spans="1:15" s="147" customFormat="1" ht="120" customHeight="1" x14ac:dyDescent="0.25">
      <c r="A162" s="172"/>
      <c r="B162" s="172"/>
      <c r="C162" s="216"/>
      <c r="D162" s="217" t="s">
        <v>7</v>
      </c>
      <c r="E162" s="218" t="s">
        <v>137</v>
      </c>
      <c r="F162" s="219" t="s">
        <v>395</v>
      </c>
      <c r="G162" s="220"/>
      <c r="H162" s="175"/>
      <c r="I162" s="178" t="s">
        <v>324</v>
      </c>
      <c r="J162" s="176" t="s">
        <v>218</v>
      </c>
      <c r="K162" s="113"/>
      <c r="L162" s="176" t="str">
        <f>IF(J162="Ya/Tidak",IF(K162="Ya",1,IF(K162="Tidak",0,"Blm Diisi")),IF(J162="A/B/C",IF(K162="A",1,IF(K162="B",0.5,IF(K162="C",0,"Blm Diisi"))),IF(J162="A/B/C/D",IF(K162="A",1,IF(K162="B",0.67,IF(K162="C",0.33,IF(K162="D",0,"Blm Diisi")))),IF(J162="A/B/C/D/E",IF(K162="A",1,IF(K162="B",0.75,IF(K162="C",0.5,IF(K162="D",0.25,IF(K162="E",0,"Blm Diisi")))))))))</f>
        <v>Blm Diisi</v>
      </c>
      <c r="M162" s="222"/>
      <c r="O162" s="115"/>
    </row>
    <row r="163" spans="1:15" s="147" customFormat="1" ht="30" customHeight="1" x14ac:dyDescent="0.25">
      <c r="A163" s="172"/>
      <c r="B163" s="172"/>
      <c r="C163" s="216"/>
      <c r="D163" s="217" t="s">
        <v>9</v>
      </c>
      <c r="E163" s="267" t="s">
        <v>138</v>
      </c>
      <c r="F163" s="219" t="s">
        <v>395</v>
      </c>
      <c r="G163" s="220"/>
      <c r="H163" s="175"/>
      <c r="I163" s="178" t="s">
        <v>325</v>
      </c>
      <c r="J163" s="176" t="s">
        <v>480</v>
      </c>
      <c r="K163" s="113"/>
      <c r="L163" s="176" t="str">
        <f>IF(J163="Ya/Tidak",IF(K163="Ya",1,IF(K163="Tidak",0,"Blm Diisi")),IF(J163="A/B/C",IF(K163="A",1,IF(K163="B",0.5,IF(K163="C",0,"Blm Diisi"))),IF(J163="A/B/C/D",IF(K163="A",1,IF(K163="B",0.67,IF(K163="C",0.33,IF(K163="D",0,"Blm Diisi")))),IF(J163="A/B/C/D/E",IF(K163="A",1,IF(K163="B",0.75,IF(K163="C",0.5,IF(K163="D",0.25,IF(K163="E",0,"Blm Diisi")))))))))</f>
        <v>Blm Diisi</v>
      </c>
      <c r="M163" s="222"/>
      <c r="O163" s="115"/>
    </row>
    <row r="164" spans="1:15" s="147" customFormat="1" ht="90" x14ac:dyDescent="0.25">
      <c r="A164" s="172"/>
      <c r="B164" s="172"/>
      <c r="C164" s="216"/>
      <c r="D164" s="217" t="s">
        <v>15</v>
      </c>
      <c r="E164" s="218" t="s">
        <v>139</v>
      </c>
      <c r="F164" s="219" t="s">
        <v>395</v>
      </c>
      <c r="G164" s="220"/>
      <c r="H164" s="175"/>
      <c r="I164" s="178" t="s">
        <v>326</v>
      </c>
      <c r="J164" s="176" t="s">
        <v>216</v>
      </c>
      <c r="K164" s="113"/>
      <c r="L164" s="176" t="str">
        <f>IF(J164="Ya/Tidak",IF(K164="Ya",1,IF(K164="Tidak",0,"Blm Diisi")),IF(J164="A/B/C",IF(K164="A",1,IF(K164="B",0.5,IF(K164="C",0,"Blm Diisi"))),IF(J164="A/B/C/D",IF(K164="A",1,IF(K164="B",0.67,IF(K164="C",0.33,IF(K164="D",0,"Blm Diisi")))),IF(J164="A/B/C/D/E",IF(K164="A",1,IF(K164="B",0.75,IF(K164="C",0.5,IF(K164="D",0.25,IF(K164="E",0,"Blm Diisi")))))))))</f>
        <v>Blm Diisi</v>
      </c>
      <c r="M164" s="222"/>
      <c r="O164" s="115"/>
    </row>
    <row r="165" spans="1:15" s="147" customFormat="1" ht="120" customHeight="1" x14ac:dyDescent="0.25">
      <c r="A165" s="172"/>
      <c r="B165" s="172"/>
      <c r="C165" s="216"/>
      <c r="D165" s="217" t="s">
        <v>17</v>
      </c>
      <c r="E165" s="218" t="s">
        <v>140</v>
      </c>
      <c r="F165" s="219" t="s">
        <v>395</v>
      </c>
      <c r="G165" s="220"/>
      <c r="H165" s="175"/>
      <c r="I165" s="218" t="s">
        <v>327</v>
      </c>
      <c r="J165" s="176" t="s">
        <v>218</v>
      </c>
      <c r="K165" s="113"/>
      <c r="L165" s="176" t="str">
        <f>IF(J165="Ya/Tidak",IF(K165="Ya",1,IF(K165="Tidak",0,"Blm Diisi")),IF(J165="A/B/C",IF(K165="A",1,IF(K165="B",0.5,IF(K165="C",0,"Blm Diisi"))),IF(J165="A/B/C/D",IF(K165="A",1,IF(K165="B",0.67,IF(K165="C",0.33,IF(K165="D",0,"Blm Diisi")))),IF(J165="A/B/C/D/E",IF(K165="A",1,IF(K165="B",0.75,IF(K165="C",0.5,IF(K165="D",0.25,IF(K165="E",0,"Blm Diisi")))))))))</f>
        <v>Blm Diisi</v>
      </c>
      <c r="M165" s="222"/>
      <c r="O165" s="115"/>
    </row>
    <row r="166" spans="1:15" s="147" customFormat="1" ht="15" customHeight="1" x14ac:dyDescent="0.25">
      <c r="A166" s="210"/>
      <c r="B166" s="210"/>
      <c r="C166" s="211">
        <v>5</v>
      </c>
      <c r="D166" s="375" t="s">
        <v>189</v>
      </c>
      <c r="E166" s="375"/>
      <c r="F166" s="212"/>
      <c r="G166" s="212"/>
      <c r="H166" s="213">
        <v>1.5</v>
      </c>
      <c r="I166" s="213"/>
      <c r="J166" s="214"/>
      <c r="K166" s="225"/>
      <c r="L166" s="214" t="e">
        <f>AVERAGE(L167:L171)*H166</f>
        <v>#DIV/0!</v>
      </c>
      <c r="M166" s="215" t="e">
        <f>L166/H166</f>
        <v>#DIV/0!</v>
      </c>
      <c r="O166" s="225"/>
    </row>
    <row r="167" spans="1:15" s="147" customFormat="1" ht="30" customHeight="1" x14ac:dyDescent="0.25">
      <c r="A167" s="172"/>
      <c r="B167" s="172"/>
      <c r="C167" s="216"/>
      <c r="D167" s="217" t="s">
        <v>5</v>
      </c>
      <c r="E167" s="218" t="s">
        <v>141</v>
      </c>
      <c r="F167" s="256"/>
      <c r="G167" s="219" t="s">
        <v>396</v>
      </c>
      <c r="H167" s="175"/>
      <c r="I167" s="218" t="s">
        <v>328</v>
      </c>
      <c r="J167" s="121" t="s">
        <v>435</v>
      </c>
      <c r="K167" s="121"/>
      <c r="L167" s="119"/>
      <c r="M167" s="222"/>
      <c r="O167" s="257"/>
    </row>
    <row r="168" spans="1:15" s="147" customFormat="1" ht="120" customHeight="1" x14ac:dyDescent="0.25">
      <c r="A168" s="172"/>
      <c r="B168" s="172"/>
      <c r="C168" s="216"/>
      <c r="D168" s="217" t="s">
        <v>7</v>
      </c>
      <c r="E168" s="218" t="s">
        <v>142</v>
      </c>
      <c r="F168" s="219" t="s">
        <v>395</v>
      </c>
      <c r="G168" s="220"/>
      <c r="H168" s="175"/>
      <c r="I168" s="178" t="s">
        <v>329</v>
      </c>
      <c r="J168" s="176" t="s">
        <v>218</v>
      </c>
      <c r="K168" s="113"/>
      <c r="L168" s="176" t="str">
        <f>IF(J168="Ya/Tidak",IF(K168="Ya",1,IF(K168="Tidak",0,"Blm Diisi")),IF(J168="A/B/C",IF(K168="A",1,IF(K168="B",0.5,IF(K168="C",0,"Blm Diisi"))),IF(J168="A/B/C/D",IF(K168="A",1,IF(K168="B",0.67,IF(K168="C",0.33,IF(K168="D",0,"Blm Diisi")))),IF(J168="A/B/C/D/E",IF(K168="A",1,IF(K168="B",0.75,IF(K168="C",0.5,IF(K168="D",0.25,IF(K168="E",0,"Blm Diisi")))))))))</f>
        <v>Blm Diisi</v>
      </c>
      <c r="M168" s="222"/>
      <c r="O168" s="115"/>
    </row>
    <row r="169" spans="1:15" s="147" customFormat="1" ht="30" customHeight="1" x14ac:dyDescent="0.25">
      <c r="A169" s="172"/>
      <c r="B169" s="172"/>
      <c r="C169" s="216"/>
      <c r="D169" s="217" t="s">
        <v>9</v>
      </c>
      <c r="E169" s="218" t="s">
        <v>143</v>
      </c>
      <c r="F169" s="219" t="s">
        <v>395</v>
      </c>
      <c r="G169" s="220"/>
      <c r="H169" s="175"/>
      <c r="I169" s="178" t="s">
        <v>330</v>
      </c>
      <c r="J169" s="176" t="s">
        <v>480</v>
      </c>
      <c r="K169" s="113"/>
      <c r="L169" s="176" t="str">
        <f>IF(J169="Ya/Tidak",IF(K169="Ya",1,IF(K169="Tidak",0,"Blm Diisi")),IF(J169="A/B/C",IF(K169="A",1,IF(K169="B",0.5,IF(K169="C",0,"Blm Diisi"))),IF(J169="A/B/C/D",IF(K169="A",1,IF(K169="B",0.67,IF(K169="C",0.33,IF(K169="D",0,"Blm Diisi")))),IF(J169="A/B/C/D/E",IF(K169="A",1,IF(K169="B",0.75,IF(K169="C",0.5,IF(K169="D",0.25,IF(K169="E",0,"Blm Diisi")))))))))</f>
        <v>Blm Diisi</v>
      </c>
      <c r="M169" s="222"/>
      <c r="O169" s="115"/>
    </row>
    <row r="170" spans="1:15" s="147" customFormat="1" ht="90" x14ac:dyDescent="0.25">
      <c r="A170" s="172"/>
      <c r="B170" s="172"/>
      <c r="C170" s="216"/>
      <c r="D170" s="217" t="s">
        <v>15</v>
      </c>
      <c r="E170" s="218" t="s">
        <v>144</v>
      </c>
      <c r="F170" s="219" t="s">
        <v>395</v>
      </c>
      <c r="G170" s="220"/>
      <c r="H170" s="175"/>
      <c r="I170" s="178" t="s">
        <v>331</v>
      </c>
      <c r="J170" s="176" t="s">
        <v>216</v>
      </c>
      <c r="K170" s="113"/>
      <c r="L170" s="176" t="str">
        <f>IF(J170="Ya/Tidak",IF(K170="Ya",1,IF(K170="Tidak",0,"Blm Diisi")),IF(J170="A/B/C",IF(K170="A",1,IF(K170="B",0.5,IF(K170="C",0,"Blm Diisi"))),IF(J170="A/B/C/D",IF(K170="A",1,IF(K170="B",0.67,IF(K170="C",0.33,IF(K170="D",0,"Blm Diisi")))),IF(J170="A/B/C/D/E",IF(K170="A",1,IF(K170="B",0.75,IF(K170="C",0.5,IF(K170="D",0.25,IF(K170="E",0,"Blm Diisi")))))))))</f>
        <v>Blm Diisi</v>
      </c>
      <c r="M170" s="222"/>
      <c r="O170" s="115"/>
    </row>
    <row r="171" spans="1:15" s="147" customFormat="1" ht="120" customHeight="1" x14ac:dyDescent="0.25">
      <c r="A171" s="172"/>
      <c r="B171" s="172"/>
      <c r="C171" s="216"/>
      <c r="D171" s="217" t="s">
        <v>17</v>
      </c>
      <c r="E171" s="218" t="s">
        <v>145</v>
      </c>
      <c r="F171" s="219" t="s">
        <v>395</v>
      </c>
      <c r="G171" s="220"/>
      <c r="H171" s="175"/>
      <c r="I171" s="218" t="s">
        <v>367</v>
      </c>
      <c r="J171" s="176" t="s">
        <v>218</v>
      </c>
      <c r="K171" s="113"/>
      <c r="L171" s="176" t="str">
        <f>IF(J171="Ya/Tidak",IF(K171="Ya",1,IF(K171="Tidak",0,"Blm Diisi")),IF(J171="A/B/C",IF(K171="A",1,IF(K171="B",0.5,IF(K171="C",0,"Blm Diisi"))),IF(J171="A/B/C/D",IF(K171="A",1,IF(K171="B",0.67,IF(K171="C",0.33,IF(K171="D",0,"Blm Diisi")))),IF(J171="A/B/C/D/E",IF(K171="A",1,IF(K171="B",0.75,IF(K171="C",0.5,IF(K171="D",0.25,IF(K171="E",0,"Blm Diisi")))))))))</f>
        <v>Blm Diisi</v>
      </c>
      <c r="M171" s="222"/>
      <c r="O171" s="115"/>
    </row>
    <row r="172" spans="1:15" s="147" customFormat="1" ht="15" customHeight="1" x14ac:dyDescent="0.25">
      <c r="A172" s="210"/>
      <c r="B172" s="210"/>
      <c r="C172" s="211">
        <v>6</v>
      </c>
      <c r="D172" s="375" t="s">
        <v>190</v>
      </c>
      <c r="E172" s="375"/>
      <c r="F172" s="212"/>
      <c r="G172" s="212"/>
      <c r="H172" s="213">
        <v>2.5</v>
      </c>
      <c r="I172" s="213"/>
      <c r="J172" s="214"/>
      <c r="K172" s="225"/>
      <c r="L172" s="214" t="e">
        <f>AVERAGE(L173:L177)*H172</f>
        <v>#DIV/0!</v>
      </c>
      <c r="M172" s="215" t="e">
        <f>L172/H172</f>
        <v>#DIV/0!</v>
      </c>
      <c r="O172" s="225"/>
    </row>
    <row r="173" spans="1:15" s="147" customFormat="1" ht="30" customHeight="1" x14ac:dyDescent="0.25">
      <c r="A173" s="172"/>
      <c r="B173" s="172"/>
      <c r="C173" s="216"/>
      <c r="D173" s="217" t="s">
        <v>5</v>
      </c>
      <c r="E173" s="218" t="s">
        <v>146</v>
      </c>
      <c r="F173" s="256"/>
      <c r="G173" s="219" t="s">
        <v>396</v>
      </c>
      <c r="H173" s="175"/>
      <c r="I173" s="178" t="s">
        <v>332</v>
      </c>
      <c r="J173" s="121" t="s">
        <v>435</v>
      </c>
      <c r="K173" s="121"/>
      <c r="L173" s="119"/>
      <c r="M173" s="222"/>
      <c r="O173" s="257"/>
    </row>
    <row r="174" spans="1:15" s="147" customFormat="1" ht="30" customHeight="1" x14ac:dyDescent="0.25">
      <c r="A174" s="172"/>
      <c r="B174" s="172"/>
      <c r="C174" s="216"/>
      <c r="D174" s="217" t="s">
        <v>7</v>
      </c>
      <c r="E174" s="218" t="s">
        <v>147</v>
      </c>
      <c r="F174" s="256"/>
      <c r="G174" s="219" t="s">
        <v>396</v>
      </c>
      <c r="H174" s="175"/>
      <c r="I174" s="178" t="s">
        <v>333</v>
      </c>
      <c r="J174" s="121" t="s">
        <v>435</v>
      </c>
      <c r="K174" s="121"/>
      <c r="L174" s="119"/>
      <c r="M174" s="222"/>
      <c r="O174" s="257"/>
    </row>
    <row r="175" spans="1:15" s="147" customFormat="1" ht="75" x14ac:dyDescent="0.25">
      <c r="A175" s="172"/>
      <c r="B175" s="172"/>
      <c r="C175" s="216"/>
      <c r="D175" s="217" t="s">
        <v>9</v>
      </c>
      <c r="E175" s="218" t="s">
        <v>148</v>
      </c>
      <c r="F175" s="219" t="s">
        <v>395</v>
      </c>
      <c r="G175" s="220"/>
      <c r="H175" s="175"/>
      <c r="I175" s="178" t="s">
        <v>334</v>
      </c>
      <c r="J175" s="176" t="s">
        <v>216</v>
      </c>
      <c r="K175" s="113"/>
      <c r="L175" s="176" t="str">
        <f>IF(J175="Ya/Tidak",IF(K175="Ya",1,IF(K175="Tidak",0,"Blm Diisi")),IF(J175="A/B/C",IF(K175="A",1,IF(K175="B",0.5,IF(K175="C",0,"Blm Diisi"))),IF(J175="A/B/C/D",IF(K175="A",1,IF(K175="B",0.67,IF(K175="C",0.33,IF(K175="D",0,"Blm Diisi")))),IF(J175="A/B/C/D/E",IF(K175="A",1,IF(K175="B",0.75,IF(K175="C",0.5,IF(K175="D",0.25,IF(K175="E",0,"Blm Diisi")))))))))</f>
        <v>Blm Diisi</v>
      </c>
      <c r="M175" s="222"/>
      <c r="O175" s="115"/>
    </row>
    <row r="176" spans="1:15" s="147" customFormat="1" ht="90" x14ac:dyDescent="0.25">
      <c r="A176" s="172"/>
      <c r="B176" s="172"/>
      <c r="C176" s="216"/>
      <c r="D176" s="217" t="s">
        <v>15</v>
      </c>
      <c r="E176" s="218" t="s">
        <v>149</v>
      </c>
      <c r="F176" s="256"/>
      <c r="G176" s="219" t="s">
        <v>396</v>
      </c>
      <c r="H176" s="175"/>
      <c r="I176" s="178" t="s">
        <v>335</v>
      </c>
      <c r="J176" s="121" t="s">
        <v>435</v>
      </c>
      <c r="K176" s="121"/>
      <c r="L176" s="119"/>
      <c r="M176" s="222"/>
      <c r="O176" s="257"/>
    </row>
    <row r="177" spans="1:15" s="147" customFormat="1" ht="90" x14ac:dyDescent="0.25">
      <c r="A177" s="172"/>
      <c r="B177" s="172"/>
      <c r="C177" s="216"/>
      <c r="D177" s="217" t="s">
        <v>17</v>
      </c>
      <c r="E177" s="218" t="s">
        <v>150</v>
      </c>
      <c r="F177" s="256"/>
      <c r="G177" s="219" t="s">
        <v>396</v>
      </c>
      <c r="H177" s="175"/>
      <c r="I177" s="178" t="s">
        <v>336</v>
      </c>
      <c r="J177" s="121" t="s">
        <v>435</v>
      </c>
      <c r="K177" s="121"/>
      <c r="L177" s="119"/>
      <c r="M177" s="222"/>
      <c r="O177" s="257"/>
    </row>
    <row r="178" spans="1:15" s="147" customFormat="1" ht="15" customHeight="1" x14ac:dyDescent="0.25">
      <c r="A178" s="210"/>
      <c r="B178" s="210"/>
      <c r="C178" s="211">
        <v>7</v>
      </c>
      <c r="D178" s="375" t="s">
        <v>191</v>
      </c>
      <c r="E178" s="375"/>
      <c r="F178" s="212"/>
      <c r="G178" s="212"/>
      <c r="H178" s="213">
        <v>1.5</v>
      </c>
      <c r="I178" s="213"/>
      <c r="J178" s="214"/>
      <c r="K178" s="225"/>
      <c r="L178" s="214"/>
      <c r="M178" s="215"/>
      <c r="O178" s="225"/>
    </row>
    <row r="179" spans="1:15" s="147" customFormat="1" ht="135" customHeight="1" x14ac:dyDescent="0.25">
      <c r="A179" s="172"/>
      <c r="B179" s="172"/>
      <c r="C179" s="216"/>
      <c r="D179" s="217" t="s">
        <v>5</v>
      </c>
      <c r="E179" s="218" t="s">
        <v>151</v>
      </c>
      <c r="F179" s="256"/>
      <c r="G179" s="219" t="s">
        <v>396</v>
      </c>
      <c r="H179" s="175"/>
      <c r="I179" s="218" t="s">
        <v>337</v>
      </c>
      <c r="J179" s="121" t="s">
        <v>435</v>
      </c>
      <c r="K179" s="121"/>
      <c r="L179" s="119"/>
      <c r="M179" s="222"/>
      <c r="O179" s="257"/>
    </row>
    <row r="180" spans="1:15" s="147" customFormat="1" ht="120" customHeight="1" x14ac:dyDescent="0.25">
      <c r="A180" s="172"/>
      <c r="B180" s="172"/>
      <c r="C180" s="216"/>
      <c r="D180" s="217" t="s">
        <v>7</v>
      </c>
      <c r="E180" s="218" t="s">
        <v>152</v>
      </c>
      <c r="F180" s="256"/>
      <c r="G180" s="219" t="s">
        <v>396</v>
      </c>
      <c r="H180" s="175"/>
      <c r="I180" s="178" t="s">
        <v>338</v>
      </c>
      <c r="J180" s="121" t="s">
        <v>435</v>
      </c>
      <c r="K180" s="121"/>
      <c r="L180" s="119"/>
      <c r="M180" s="222"/>
      <c r="O180" s="257"/>
    </row>
    <row r="181" spans="1:15" s="147" customFormat="1" ht="60" customHeight="1" x14ac:dyDescent="0.25">
      <c r="A181" s="172"/>
      <c r="B181" s="172"/>
      <c r="C181" s="216"/>
      <c r="D181" s="217" t="s">
        <v>9</v>
      </c>
      <c r="E181" s="218" t="s">
        <v>153</v>
      </c>
      <c r="F181" s="256"/>
      <c r="G181" s="219" t="s">
        <v>396</v>
      </c>
      <c r="H181" s="175"/>
      <c r="I181" s="178" t="s">
        <v>339</v>
      </c>
      <c r="J181" s="121" t="s">
        <v>435</v>
      </c>
      <c r="K181" s="121"/>
      <c r="L181" s="119"/>
      <c r="M181" s="222"/>
      <c r="O181" s="257"/>
    </row>
    <row r="182" spans="1:15" s="147" customFormat="1" ht="120" customHeight="1" x14ac:dyDescent="0.25">
      <c r="A182" s="172"/>
      <c r="B182" s="172"/>
      <c r="C182" s="216"/>
      <c r="D182" s="217" t="s">
        <v>15</v>
      </c>
      <c r="E182" s="218" t="s">
        <v>154</v>
      </c>
      <c r="F182" s="256"/>
      <c r="G182" s="219" t="s">
        <v>396</v>
      </c>
      <c r="H182" s="175"/>
      <c r="I182" s="218" t="s">
        <v>340</v>
      </c>
      <c r="J182" s="121" t="s">
        <v>435</v>
      </c>
      <c r="K182" s="121"/>
      <c r="L182" s="119"/>
      <c r="M182" s="222"/>
      <c r="O182" s="257"/>
    </row>
    <row r="183" spans="1:15" s="147" customFormat="1" ht="30" customHeight="1" x14ac:dyDescent="0.25">
      <c r="A183" s="172"/>
      <c r="B183" s="172"/>
      <c r="C183" s="216"/>
      <c r="D183" s="217" t="s">
        <v>17</v>
      </c>
      <c r="E183" s="178" t="s">
        <v>397</v>
      </c>
      <c r="F183" s="219"/>
      <c r="G183" s="219"/>
      <c r="H183" s="175"/>
      <c r="I183" s="218" t="s">
        <v>418</v>
      </c>
      <c r="J183" s="121" t="s">
        <v>435</v>
      </c>
      <c r="K183" s="121"/>
      <c r="L183" s="119"/>
      <c r="M183" s="222"/>
      <c r="O183" s="257"/>
    </row>
    <row r="184" spans="1:15" s="147" customFormat="1" ht="15" customHeight="1" x14ac:dyDescent="0.25">
      <c r="A184" s="152"/>
      <c r="B184" s="152" t="s">
        <v>155</v>
      </c>
      <c r="C184" s="153" t="s">
        <v>192</v>
      </c>
      <c r="D184" s="154"/>
      <c r="E184" s="155"/>
      <c r="F184" s="229"/>
      <c r="G184" s="229"/>
      <c r="H184" s="156">
        <v>6</v>
      </c>
      <c r="I184" s="156"/>
      <c r="J184" s="157"/>
      <c r="K184" s="230"/>
      <c r="L184" s="157" t="e">
        <f>SUM(L185,L191,L197,L203,L207)</f>
        <v>#DIV/0!</v>
      </c>
      <c r="M184" s="278" t="e">
        <f>L184/H184</f>
        <v>#DIV/0!</v>
      </c>
      <c r="O184" s="230"/>
    </row>
    <row r="185" spans="1:15" s="147" customFormat="1" ht="15" customHeight="1" x14ac:dyDescent="0.25">
      <c r="A185" s="210"/>
      <c r="B185" s="210"/>
      <c r="C185" s="211">
        <v>1</v>
      </c>
      <c r="D185" s="375" t="s">
        <v>193</v>
      </c>
      <c r="E185" s="375"/>
      <c r="F185" s="212"/>
      <c r="G185" s="212"/>
      <c r="H185" s="213">
        <v>1</v>
      </c>
      <c r="I185" s="213"/>
      <c r="J185" s="214"/>
      <c r="K185" s="225"/>
      <c r="L185" s="214" t="e">
        <f>AVERAGE(L186:L190)*H185</f>
        <v>#DIV/0!</v>
      </c>
      <c r="M185" s="215" t="e">
        <f>L185/H185</f>
        <v>#DIV/0!</v>
      </c>
      <c r="O185" s="225"/>
    </row>
    <row r="186" spans="1:15" s="147" customFormat="1" ht="30" customHeight="1" x14ac:dyDescent="0.25">
      <c r="A186" s="172"/>
      <c r="B186" s="172"/>
      <c r="C186" s="216"/>
      <c r="D186" s="217" t="s">
        <v>5</v>
      </c>
      <c r="E186" s="218" t="s">
        <v>156</v>
      </c>
      <c r="F186" s="219" t="s">
        <v>395</v>
      </c>
      <c r="G186" s="220"/>
      <c r="H186" s="175"/>
      <c r="I186" s="218" t="s">
        <v>341</v>
      </c>
      <c r="J186" s="176" t="s">
        <v>480</v>
      </c>
      <c r="K186" s="113"/>
      <c r="L186" s="176" t="str">
        <f>IF(J186="Ya/Tidak",IF(K186="Ya",1,IF(K186="Tidak",0,"Blm Diisi")),IF(J186="A/B/C",IF(K186="A",1,IF(K186="B",0.5,IF(K186="C",0,"Blm Diisi"))),IF(J186="A/B/C/D",IF(K186="A",1,IF(K186="B",0.67,IF(K186="C",0.33,IF(K186="D",0,"Blm Diisi")))),IF(J186="A/B/C/D/E",IF(K186="A",1,IF(K186="B",0.75,IF(K186="C",0.5,IF(K186="D",0.25,IF(K186="E",0,"Blm Diisi")))))))))</f>
        <v>Blm Diisi</v>
      </c>
      <c r="M186" s="222"/>
      <c r="O186" s="113"/>
    </row>
    <row r="187" spans="1:15" s="147" customFormat="1" ht="135" customHeight="1" x14ac:dyDescent="0.25">
      <c r="A187" s="172"/>
      <c r="B187" s="172"/>
      <c r="C187" s="216"/>
      <c r="D187" s="217" t="s">
        <v>7</v>
      </c>
      <c r="E187" s="218" t="s">
        <v>157</v>
      </c>
      <c r="F187" s="219" t="s">
        <v>395</v>
      </c>
      <c r="G187" s="220"/>
      <c r="H187" s="175"/>
      <c r="I187" s="218" t="s">
        <v>342</v>
      </c>
      <c r="J187" s="176" t="s">
        <v>218</v>
      </c>
      <c r="K187" s="113"/>
      <c r="L187" s="176" t="str">
        <f>IF(J187="Ya/Tidak",IF(K187="Ya",1,IF(K187="Tidak",0,"Blm Diisi")),IF(J187="A/B/C",IF(K187="A",1,IF(K187="B",0.5,IF(K187="C",0,"Blm Diisi"))),IF(J187="A/B/C/D",IF(K187="A",1,IF(K187="B",0.67,IF(K187="C",0.33,IF(K187="D",0,"Blm Diisi")))),IF(J187="A/B/C/D/E",IF(K187="A",1,IF(K187="B",0.75,IF(K187="C",0.5,IF(K187="D",0.25,IF(K187="E",0,"Blm Diisi")))))))))</f>
        <v>Blm Diisi</v>
      </c>
      <c r="M187" s="222"/>
      <c r="O187" s="113"/>
    </row>
    <row r="188" spans="1:15" s="147" customFormat="1" ht="105" customHeight="1" x14ac:dyDescent="0.25">
      <c r="A188" s="172"/>
      <c r="B188" s="172"/>
      <c r="C188" s="216"/>
      <c r="D188" s="217" t="s">
        <v>9</v>
      </c>
      <c r="E188" s="218" t="s">
        <v>158</v>
      </c>
      <c r="F188" s="219" t="s">
        <v>395</v>
      </c>
      <c r="G188" s="220"/>
      <c r="H188" s="175"/>
      <c r="I188" s="218" t="s">
        <v>343</v>
      </c>
      <c r="J188" s="176" t="s">
        <v>218</v>
      </c>
      <c r="K188" s="113"/>
      <c r="L188" s="176" t="str">
        <f>IF(J188="Ya/Tidak",IF(K188="Ya",1,IF(K188="Tidak",0,"Blm Diisi")),IF(J188="A/B/C",IF(K188="A",1,IF(K188="B",0.5,IF(K188="C",0,"Blm Diisi"))),IF(J188="A/B/C/D",IF(K188="A",1,IF(K188="B",0.67,IF(K188="C",0.33,IF(K188="D",0,"Blm Diisi")))),IF(J188="A/B/C/D/E",IF(K188="A",1,IF(K188="B",0.75,IF(K188="C",0.5,IF(K188="D",0.25,IF(K188="E",0,"Blm Diisi")))))))))</f>
        <v>Blm Diisi</v>
      </c>
      <c r="M188" s="222"/>
      <c r="O188" s="113"/>
    </row>
    <row r="189" spans="1:15" s="147" customFormat="1" ht="120" x14ac:dyDescent="0.25">
      <c r="A189" s="172"/>
      <c r="B189" s="172"/>
      <c r="C189" s="216"/>
      <c r="D189" s="217" t="s">
        <v>15</v>
      </c>
      <c r="E189" s="218" t="s">
        <v>159</v>
      </c>
      <c r="F189" s="219" t="s">
        <v>395</v>
      </c>
      <c r="G189" s="220"/>
      <c r="H189" s="175"/>
      <c r="I189" s="218" t="s">
        <v>344</v>
      </c>
      <c r="J189" s="176" t="s">
        <v>216</v>
      </c>
      <c r="K189" s="113"/>
      <c r="L189" s="176" t="str">
        <f>IF(J189="Ya/Tidak",IF(K189="Ya",1,IF(K189="Tidak",0,"Blm Diisi")),IF(J189="A/B/C",IF(K189="A",1,IF(K189="B",0.5,IF(K189="C",0,"Blm Diisi"))),IF(J189="A/B/C/D",IF(K189="A",1,IF(K189="B",0.67,IF(K189="C",0.33,IF(K189="D",0,"Blm Diisi")))),IF(J189="A/B/C/D/E",IF(K189="A",1,IF(K189="B",0.75,IF(K189="C",0.5,IF(K189="D",0.25,IF(K189="E",0,"Blm Diisi")))))))))</f>
        <v>Blm Diisi</v>
      </c>
      <c r="M189" s="222"/>
      <c r="O189" s="113"/>
    </row>
    <row r="190" spans="1:15" s="147" customFormat="1" ht="45" x14ac:dyDescent="0.25">
      <c r="A190" s="172"/>
      <c r="B190" s="172"/>
      <c r="C190" s="216"/>
      <c r="D190" s="217" t="s">
        <v>17</v>
      </c>
      <c r="E190" s="218" t="s">
        <v>160</v>
      </c>
      <c r="F190" s="219" t="s">
        <v>395</v>
      </c>
      <c r="G190" s="220"/>
      <c r="H190" s="175"/>
      <c r="I190" s="218" t="s">
        <v>345</v>
      </c>
      <c r="J190" s="176" t="s">
        <v>216</v>
      </c>
      <c r="K190" s="113"/>
      <c r="L190" s="176" t="str">
        <f>IF(J190="Ya/Tidak",IF(K190="Ya",1,IF(K190="Tidak",0,"Blm Diisi")),IF(J190="A/B/C",IF(K190="A",1,IF(K190="B",0.5,IF(K190="C",0,"Blm Diisi"))),IF(J190="A/B/C/D",IF(K190="A",1,IF(K190="B",0.67,IF(K190="C",0.33,IF(K190="D",0,"Blm Diisi")))),IF(J190="A/B/C/D/E",IF(K190="A",1,IF(K190="B",0.75,IF(K190="C",0.5,IF(K190="D",0.25,IF(K190="E",0,"Blm Diisi")))))))))</f>
        <v>Blm Diisi</v>
      </c>
      <c r="M190" s="222"/>
      <c r="O190" s="113"/>
    </row>
    <row r="191" spans="1:15" s="147" customFormat="1" ht="15" customHeight="1" x14ac:dyDescent="0.25">
      <c r="A191" s="210"/>
      <c r="B191" s="210"/>
      <c r="C191" s="211">
        <v>2</v>
      </c>
      <c r="D191" s="375" t="s">
        <v>194</v>
      </c>
      <c r="E191" s="375"/>
      <c r="F191" s="212"/>
      <c r="G191" s="212"/>
      <c r="H191" s="213">
        <v>1</v>
      </c>
      <c r="I191" s="213"/>
      <c r="J191" s="214"/>
      <c r="K191" s="225"/>
      <c r="L191" s="214" t="e">
        <f>AVERAGE(L192:L196)*H191</f>
        <v>#DIV/0!</v>
      </c>
      <c r="M191" s="215" t="e">
        <f>L191/H191</f>
        <v>#DIV/0!</v>
      </c>
      <c r="O191" s="225"/>
    </row>
    <row r="192" spans="1:15" s="147" customFormat="1" ht="135" customHeight="1" x14ac:dyDescent="0.25">
      <c r="A192" s="172"/>
      <c r="B192" s="172"/>
      <c r="C192" s="216"/>
      <c r="D192" s="217" t="s">
        <v>5</v>
      </c>
      <c r="E192" s="218" t="s">
        <v>161</v>
      </c>
      <c r="F192" s="219" t="s">
        <v>395</v>
      </c>
      <c r="G192" s="220"/>
      <c r="H192" s="175"/>
      <c r="I192" s="218" t="s">
        <v>346</v>
      </c>
      <c r="J192" s="176" t="s">
        <v>218</v>
      </c>
      <c r="K192" s="113"/>
      <c r="L192" s="176" t="str">
        <f>IF(J192="Ya/Tidak",IF(K192="Ya",1,IF(K192="Tidak",0,"Blm Diisi")),IF(J192="A/B/C",IF(K192="A",1,IF(K192="B",0.5,IF(K192="C",0,"Blm Diisi"))),IF(J192="A/B/C/D",IF(K192="A",1,IF(K192="B",0.67,IF(K192="C",0.33,IF(K192="D",0,"Blm Diisi")))),IF(J192="A/B/C/D/E",IF(K192="A",1,IF(K192="B",0.75,IF(K192="C",0.5,IF(K192="D",0.25,IF(K192="E",0,"Blm Diisi")))))))))</f>
        <v>Blm Diisi</v>
      </c>
      <c r="M192" s="222"/>
      <c r="O192" s="113"/>
    </row>
    <row r="193" spans="1:15" s="147" customFormat="1" ht="135" x14ac:dyDescent="0.25">
      <c r="A193" s="172"/>
      <c r="B193" s="172"/>
      <c r="C193" s="216"/>
      <c r="D193" s="217" t="s">
        <v>7</v>
      </c>
      <c r="E193" s="218" t="s">
        <v>162</v>
      </c>
      <c r="F193" s="219" t="s">
        <v>395</v>
      </c>
      <c r="G193" s="220"/>
      <c r="H193" s="175"/>
      <c r="I193" s="178" t="s">
        <v>347</v>
      </c>
      <c r="J193" s="176" t="s">
        <v>216</v>
      </c>
      <c r="K193" s="113"/>
      <c r="L193" s="176" t="str">
        <f>IF(J193="Ya/Tidak",IF(K193="Ya",1,IF(K193="Tidak",0,"Blm Diisi")),IF(J193="A/B/C",IF(K193="A",1,IF(K193="B",0.5,IF(K193="C",0,"Blm Diisi"))),IF(J193="A/B/C/D",IF(K193="A",1,IF(K193="B",0.67,IF(K193="C",0.33,IF(K193="D",0,"Blm Diisi")))),IF(J193="A/B/C/D/E",IF(K193="A",1,IF(K193="B",0.75,IF(K193="C",0.5,IF(K193="D",0.25,IF(K193="E",0,"Blm Diisi")))))))))</f>
        <v>Blm Diisi</v>
      </c>
      <c r="M193" s="222"/>
      <c r="O193" s="113"/>
    </row>
    <row r="194" spans="1:15" s="147" customFormat="1" ht="180" x14ac:dyDescent="0.25">
      <c r="A194" s="172"/>
      <c r="B194" s="172"/>
      <c r="C194" s="216"/>
      <c r="D194" s="217" t="s">
        <v>9</v>
      </c>
      <c r="E194" s="218" t="s">
        <v>210</v>
      </c>
      <c r="F194" s="219" t="s">
        <v>395</v>
      </c>
      <c r="G194" s="220"/>
      <c r="H194" s="175"/>
      <c r="I194" s="218" t="s">
        <v>348</v>
      </c>
      <c r="J194" s="176" t="s">
        <v>216</v>
      </c>
      <c r="K194" s="113"/>
      <c r="L194" s="176" t="str">
        <f>IF(J194="Ya/Tidak",IF(K194="Ya",1,IF(K194="Tidak",0,"Blm Diisi")),IF(J194="A/B/C",IF(K194="A",1,IF(K194="B",0.5,IF(K194="C",0,"Blm Diisi"))),IF(J194="A/B/C/D",IF(K194="A",1,IF(K194="B",0.67,IF(K194="C",0.33,IF(K194="D",0,"Blm Diisi")))),IF(J194="A/B/C/D/E",IF(K194="A",1,IF(K194="B",0.75,IF(K194="C",0.5,IF(K194="D",0.25,IF(K194="E",0,"Blm Diisi")))))))))</f>
        <v>Blm Diisi</v>
      </c>
      <c r="M194" s="222"/>
      <c r="O194" s="113"/>
    </row>
    <row r="195" spans="1:15" s="147" customFormat="1" ht="105" customHeight="1" x14ac:dyDescent="0.25">
      <c r="A195" s="172"/>
      <c r="B195" s="172"/>
      <c r="C195" s="216"/>
      <c r="D195" s="217" t="s">
        <v>15</v>
      </c>
      <c r="E195" s="218" t="s">
        <v>163</v>
      </c>
      <c r="F195" s="219" t="s">
        <v>395</v>
      </c>
      <c r="G195" s="220"/>
      <c r="H195" s="175"/>
      <c r="I195" s="178" t="s">
        <v>349</v>
      </c>
      <c r="J195" s="176" t="s">
        <v>218</v>
      </c>
      <c r="K195" s="113"/>
      <c r="L195" s="176" t="str">
        <f>IF(J195="Ya/Tidak",IF(K195="Ya",1,IF(K195="Tidak",0,"Blm Diisi")),IF(J195="A/B/C",IF(K195="A",1,IF(K195="B",0.5,IF(K195="C",0,"Blm Diisi"))),IF(J195="A/B/C/D",IF(K195="A",1,IF(K195="B",0.67,IF(K195="C",0.33,IF(K195="D",0,"Blm Diisi")))),IF(J195="A/B/C/D/E",IF(K195="A",1,IF(K195="B",0.75,IF(K195="C",0.5,IF(K195="D",0.25,IF(K195="E",0,"Blm Diisi")))))))))</f>
        <v>Blm Diisi</v>
      </c>
      <c r="M195" s="222"/>
      <c r="O195" s="113"/>
    </row>
    <row r="196" spans="1:15" s="147" customFormat="1" ht="30" customHeight="1" x14ac:dyDescent="0.25">
      <c r="A196" s="172"/>
      <c r="B196" s="172"/>
      <c r="C196" s="216"/>
      <c r="D196" s="217" t="s">
        <v>17</v>
      </c>
      <c r="E196" s="218" t="s">
        <v>164</v>
      </c>
      <c r="F196" s="219" t="s">
        <v>395</v>
      </c>
      <c r="G196" s="220"/>
      <c r="H196" s="175"/>
      <c r="I196" s="218" t="s">
        <v>350</v>
      </c>
      <c r="J196" s="176" t="s">
        <v>480</v>
      </c>
      <c r="K196" s="113"/>
      <c r="L196" s="176" t="str">
        <f>IF(J196="Ya/Tidak",IF(K196="Ya",1,IF(K196="Tidak",0,"Blm Diisi")),IF(J196="A/B/C",IF(K196="A",1,IF(K196="B",0.5,IF(K196="C",0,"Blm Diisi"))),IF(J196="A/B/C/D",IF(K196="A",1,IF(K196="B",0.67,IF(K196="C",0.33,IF(K196="D",0,"Blm Diisi")))),IF(J196="A/B/C/D/E",IF(K196="A",1,IF(K196="B",0.75,IF(K196="C",0.5,IF(K196="D",0.25,IF(K196="E",0,"Blm Diisi")))))))))</f>
        <v>Blm Diisi</v>
      </c>
      <c r="M196" s="222"/>
      <c r="O196" s="113"/>
    </row>
    <row r="197" spans="1:15" s="147" customFormat="1" ht="15" customHeight="1" x14ac:dyDescent="0.25">
      <c r="A197" s="210"/>
      <c r="B197" s="210"/>
      <c r="C197" s="211">
        <v>3</v>
      </c>
      <c r="D197" s="375" t="s">
        <v>165</v>
      </c>
      <c r="E197" s="375"/>
      <c r="F197" s="212"/>
      <c r="G197" s="212"/>
      <c r="H197" s="213">
        <v>1.5</v>
      </c>
      <c r="I197" s="213"/>
      <c r="J197" s="214"/>
      <c r="K197" s="225"/>
      <c r="L197" s="214" t="e">
        <f>AVERAGE(L198:L202)*H197</f>
        <v>#DIV/0!</v>
      </c>
      <c r="M197" s="215" t="e">
        <f>L197/H197</f>
        <v>#DIV/0!</v>
      </c>
      <c r="O197" s="225"/>
    </row>
    <row r="198" spans="1:15" s="147" customFormat="1" ht="30" customHeight="1" x14ac:dyDescent="0.25">
      <c r="A198" s="172"/>
      <c r="B198" s="172"/>
      <c r="C198" s="216"/>
      <c r="D198" s="217" t="s">
        <v>5</v>
      </c>
      <c r="E198" s="218" t="s">
        <v>166</v>
      </c>
      <c r="F198" s="219" t="s">
        <v>395</v>
      </c>
      <c r="G198" s="220"/>
      <c r="H198" s="175"/>
      <c r="I198" s="218" t="s">
        <v>351</v>
      </c>
      <c r="J198" s="176" t="s">
        <v>480</v>
      </c>
      <c r="K198" s="113"/>
      <c r="L198" s="176" t="str">
        <f>IF(J198="Ya/Tidak",IF(K198="Ya",1,IF(K198="Tidak",0,"Blm Diisi")),IF(J198="A/B/C",IF(K198="A",1,IF(K198="B",0.5,IF(K198="C",0,"Blm Diisi"))),IF(J198="A/B/C/D",IF(K198="A",1,IF(K198="B",0.67,IF(K198="C",0.33,IF(K198="D",0,"Blm Diisi")))),IF(J198="A/B/C/D/E",IF(K198="A",1,IF(K198="B",0.75,IF(K198="C",0.5,IF(K198="D",0.25,IF(K198="E",0,"Blm Diisi")))))))))</f>
        <v>Blm Diisi</v>
      </c>
      <c r="M198" s="222"/>
      <c r="O198" s="113"/>
    </row>
    <row r="199" spans="1:15" s="147" customFormat="1" ht="75" x14ac:dyDescent="0.25">
      <c r="A199" s="172"/>
      <c r="B199" s="172"/>
      <c r="C199" s="216"/>
      <c r="D199" s="217" t="s">
        <v>7</v>
      </c>
      <c r="E199" s="218" t="s">
        <v>167</v>
      </c>
      <c r="F199" s="219" t="s">
        <v>395</v>
      </c>
      <c r="G199" s="220"/>
      <c r="H199" s="175"/>
      <c r="I199" s="218" t="s">
        <v>352</v>
      </c>
      <c r="J199" s="176" t="s">
        <v>216</v>
      </c>
      <c r="K199" s="113"/>
      <c r="L199" s="176" t="str">
        <f>IF(J199="Ya/Tidak",IF(K199="Ya",1,IF(K199="Tidak",0,"Blm Diisi")),IF(J199="A/B/C",IF(K199="A",1,IF(K199="B",0.5,IF(K199="C",0,"Blm Diisi"))),IF(J199="A/B/C/D",IF(K199="A",1,IF(K199="B",0.67,IF(K199="C",0.33,IF(K199="D",0,"Blm Diisi")))),IF(J199="A/B/C/D/E",IF(K199="A",1,IF(K199="B",0.75,IF(K199="C",0.5,IF(K199="D",0.25,IF(K199="E",0,"Blm Diisi")))))))))</f>
        <v>Blm Diisi</v>
      </c>
      <c r="M199" s="222"/>
      <c r="O199" s="113"/>
    </row>
    <row r="200" spans="1:15" s="147" customFormat="1" ht="15" customHeight="1" x14ac:dyDescent="0.25">
      <c r="A200" s="172"/>
      <c r="B200" s="172"/>
      <c r="C200" s="216"/>
      <c r="D200" s="217" t="s">
        <v>9</v>
      </c>
      <c r="E200" s="218" t="s">
        <v>168</v>
      </c>
      <c r="F200" s="219" t="s">
        <v>395</v>
      </c>
      <c r="G200" s="220"/>
      <c r="H200" s="175"/>
      <c r="I200" s="218" t="s">
        <v>353</v>
      </c>
      <c r="J200" s="176" t="s">
        <v>480</v>
      </c>
      <c r="K200" s="113"/>
      <c r="L200" s="176" t="str">
        <f>IF(J200="Ya/Tidak",IF(K200="Ya",1,IF(K200="Tidak",0,"Blm Diisi")),IF(J200="A/B/C",IF(K200="A",1,IF(K200="B",0.5,IF(K200="C",0,"Blm Diisi"))),IF(J200="A/B/C/D",IF(K200="A",1,IF(K200="B",0.67,IF(K200="C",0.33,IF(K200="D",0,"Blm Diisi")))),IF(J200="A/B/C/D/E",IF(K200="A",1,IF(K200="B",0.75,IF(K200="C",0.5,IF(K200="D",0.25,IF(K200="E",0,"Blm Diisi")))))))))</f>
        <v>Blm Diisi</v>
      </c>
      <c r="M200" s="222"/>
      <c r="O200" s="113"/>
    </row>
    <row r="201" spans="1:15" s="147" customFormat="1" ht="120" customHeight="1" x14ac:dyDescent="0.25">
      <c r="A201" s="172"/>
      <c r="B201" s="172"/>
      <c r="C201" s="216"/>
      <c r="D201" s="217" t="s">
        <v>15</v>
      </c>
      <c r="E201" s="218" t="s">
        <v>169</v>
      </c>
      <c r="F201" s="219" t="s">
        <v>395</v>
      </c>
      <c r="G201" s="220"/>
      <c r="H201" s="175"/>
      <c r="I201" s="218" t="s">
        <v>354</v>
      </c>
      <c r="J201" s="176" t="s">
        <v>218</v>
      </c>
      <c r="K201" s="113"/>
      <c r="L201" s="176" t="str">
        <f>IF(J201="Ya/Tidak",IF(K201="Ya",1,IF(K201="Tidak",0,"Blm Diisi")),IF(J201="A/B/C",IF(K201="A",1,IF(K201="B",0.5,IF(K201="C",0,"Blm Diisi"))),IF(J201="A/B/C/D",IF(K201="A",1,IF(K201="B",0.67,IF(K201="C",0.33,IF(K201="D",0,"Blm Diisi")))),IF(J201="A/B/C/D/E",IF(K201="A",1,IF(K201="B",0.75,IF(K201="C",0.5,IF(K201="D",0.25,IF(K201="E",0,"Blm Diisi")))))))))</f>
        <v>Blm Diisi</v>
      </c>
      <c r="M201" s="222"/>
      <c r="O201" s="113"/>
    </row>
    <row r="202" spans="1:15" s="147" customFormat="1" ht="90" x14ac:dyDescent="0.25">
      <c r="A202" s="172"/>
      <c r="B202" s="172"/>
      <c r="C202" s="216"/>
      <c r="D202" s="217" t="s">
        <v>17</v>
      </c>
      <c r="E202" s="218" t="s">
        <v>170</v>
      </c>
      <c r="F202" s="219" t="s">
        <v>395</v>
      </c>
      <c r="G202" s="220"/>
      <c r="H202" s="175"/>
      <c r="I202" s="218" t="s">
        <v>355</v>
      </c>
      <c r="J202" s="176" t="s">
        <v>216</v>
      </c>
      <c r="K202" s="113"/>
      <c r="L202" s="176" t="str">
        <f>IF(J202="Ya/Tidak",IF(K202="Ya",1,IF(K202="Tidak",0,"Blm Diisi")),IF(J202="A/B/C",IF(K202="A",1,IF(K202="B",0.5,IF(K202="C",0,"Blm Diisi"))),IF(J202="A/B/C/D",IF(K202="A",1,IF(K202="B",0.67,IF(K202="C",0.33,IF(K202="D",0,"Blm Diisi")))),IF(J202="A/B/C/D/E",IF(K202="A",1,IF(K202="B",0.75,IF(K202="C",0.5,IF(K202="D",0.25,IF(K202="E",0,"Blm Diisi")))))))))</f>
        <v>Blm Diisi</v>
      </c>
      <c r="M202" s="222"/>
      <c r="O202" s="113"/>
    </row>
    <row r="203" spans="1:15" s="147" customFormat="1" ht="15" customHeight="1" x14ac:dyDescent="0.25">
      <c r="A203" s="210"/>
      <c r="B203" s="210"/>
      <c r="C203" s="211">
        <v>4</v>
      </c>
      <c r="D203" s="375" t="s">
        <v>171</v>
      </c>
      <c r="E203" s="375"/>
      <c r="F203" s="212"/>
      <c r="G203" s="212"/>
      <c r="H203" s="213">
        <v>1.5</v>
      </c>
      <c r="I203" s="213"/>
      <c r="J203" s="214"/>
      <c r="K203" s="225"/>
      <c r="L203" s="214" t="e">
        <f>AVERAGE(L204:L206)*H203</f>
        <v>#DIV/0!</v>
      </c>
      <c r="M203" s="215" t="e">
        <f>L203/H203</f>
        <v>#DIV/0!</v>
      </c>
      <c r="O203" s="225"/>
    </row>
    <row r="204" spans="1:15" s="147" customFormat="1" ht="90" x14ac:dyDescent="0.25">
      <c r="A204" s="172"/>
      <c r="B204" s="172"/>
      <c r="C204" s="216"/>
      <c r="D204" s="217" t="s">
        <v>5</v>
      </c>
      <c r="E204" s="218" t="s">
        <v>172</v>
      </c>
      <c r="F204" s="219" t="s">
        <v>395</v>
      </c>
      <c r="G204" s="220"/>
      <c r="H204" s="175"/>
      <c r="I204" s="218" t="s">
        <v>356</v>
      </c>
      <c r="J204" s="176" t="s">
        <v>216</v>
      </c>
      <c r="K204" s="113"/>
      <c r="L204" s="176" t="str">
        <f>IF(J204="Ya/Tidak",IF(K204="Ya",1,IF(K204="Tidak",0,"Blm Diisi")),IF(J204="A/B/C",IF(K204="A",1,IF(K204="B",0.5,IF(K204="C",0,"Blm Diisi"))),IF(J204="A/B/C/D",IF(K204="A",1,IF(K204="B",0.67,IF(K204="C",0.33,IF(K204="D",0,"Blm Diisi")))),IF(J204="A/B/C/D/E",IF(K204="A",1,IF(K204="B",0.75,IF(K204="C",0.5,IF(K204="D",0.25,IF(K204="E",0,"Blm Diisi")))))))))</f>
        <v>Blm Diisi</v>
      </c>
      <c r="M204" s="222"/>
      <c r="O204" s="113"/>
    </row>
    <row r="205" spans="1:15" s="147" customFormat="1" ht="30" customHeight="1" x14ac:dyDescent="0.25">
      <c r="A205" s="172"/>
      <c r="B205" s="172"/>
      <c r="C205" s="216"/>
      <c r="D205" s="217" t="s">
        <v>7</v>
      </c>
      <c r="E205" s="218" t="s">
        <v>173</v>
      </c>
      <c r="F205" s="219" t="s">
        <v>395</v>
      </c>
      <c r="G205" s="220"/>
      <c r="H205" s="175"/>
      <c r="I205" s="218" t="s">
        <v>357</v>
      </c>
      <c r="J205" s="176" t="s">
        <v>480</v>
      </c>
      <c r="K205" s="113"/>
      <c r="L205" s="176" t="str">
        <f>IF(J205="Ya/Tidak",IF(K205="Ya",1,IF(K205="Tidak",0,"Blm Diisi")),IF(J205="A/B/C",IF(K205="A",1,IF(K205="B",0.5,IF(K205="C",0,"Blm Diisi"))),IF(J205="A/B/C/D",IF(K205="A",1,IF(K205="B",0.67,IF(K205="C",0.33,IF(K205="D",0,"Blm Diisi")))),IF(J205="A/B/C/D/E",IF(K205="A",1,IF(K205="B",0.75,IF(K205="C",0.5,IF(K205="D",0.25,IF(K205="E",0,"Blm Diisi")))))))))</f>
        <v>Blm Diisi</v>
      </c>
      <c r="M205" s="222"/>
      <c r="O205" s="113"/>
    </row>
    <row r="206" spans="1:15" s="147" customFormat="1" ht="120" customHeight="1" x14ac:dyDescent="0.25">
      <c r="A206" s="172"/>
      <c r="B206" s="172"/>
      <c r="C206" s="216"/>
      <c r="D206" s="217" t="s">
        <v>9</v>
      </c>
      <c r="E206" s="218" t="s">
        <v>174</v>
      </c>
      <c r="F206" s="219" t="s">
        <v>395</v>
      </c>
      <c r="G206" s="220"/>
      <c r="H206" s="175"/>
      <c r="I206" s="218" t="s">
        <v>358</v>
      </c>
      <c r="J206" s="176" t="s">
        <v>218</v>
      </c>
      <c r="K206" s="113"/>
      <c r="L206" s="176" t="str">
        <f>IF(J206="Ya/Tidak",IF(K206="Ya",1,IF(K206="Tidak",0,"Blm Diisi")),IF(J206="A/B/C",IF(K206="A",1,IF(K206="B",0.5,IF(K206="C",0,"Blm Diisi"))),IF(J206="A/B/C/D",IF(K206="A",1,IF(K206="B",0.67,IF(K206="C",0.33,IF(K206="D",0,"Blm Diisi")))),IF(J206="A/B/C/D/E",IF(K206="A",1,IF(K206="B",0.75,IF(K206="C",0.5,IF(K206="D",0.25,IF(K206="E",0,"Blm Diisi")))))))))</f>
        <v>Blm Diisi</v>
      </c>
      <c r="M206" s="222"/>
      <c r="O206" s="113"/>
    </row>
    <row r="207" spans="1:15" s="147" customFormat="1" ht="15" customHeight="1" x14ac:dyDescent="0.25">
      <c r="A207" s="210"/>
      <c r="B207" s="210"/>
      <c r="C207" s="211">
        <v>5</v>
      </c>
      <c r="D207" s="375" t="s">
        <v>195</v>
      </c>
      <c r="E207" s="375"/>
      <c r="F207" s="212"/>
      <c r="G207" s="212"/>
      <c r="H207" s="213">
        <v>1</v>
      </c>
      <c r="I207" s="213"/>
      <c r="J207" s="214"/>
      <c r="K207" s="225"/>
      <c r="L207" s="214" t="e">
        <f>AVERAGE(L208:L210)*H207</f>
        <v>#DIV/0!</v>
      </c>
      <c r="M207" s="215" t="e">
        <f>L207/H207</f>
        <v>#DIV/0!</v>
      </c>
      <c r="O207" s="225"/>
    </row>
    <row r="208" spans="1:15" s="147" customFormat="1" ht="30" customHeight="1" x14ac:dyDescent="0.25">
      <c r="A208" s="172"/>
      <c r="B208" s="172"/>
      <c r="C208" s="216"/>
      <c r="D208" s="217" t="s">
        <v>5</v>
      </c>
      <c r="E208" s="218" t="s">
        <v>175</v>
      </c>
      <c r="F208" s="219" t="s">
        <v>395</v>
      </c>
      <c r="G208" s="220"/>
      <c r="H208" s="175"/>
      <c r="I208" s="218" t="s">
        <v>359</v>
      </c>
      <c r="J208" s="176" t="s">
        <v>480</v>
      </c>
      <c r="K208" s="113"/>
      <c r="L208" s="176" t="str">
        <f>IF(J208="Ya/Tidak",IF(K208="Ya",1,IF(K208="Tidak",0,"Blm Diisi")),IF(J208="A/B/C",IF(K208="A",1,IF(K208="B",0.5,IF(K208="C",0,"Blm Diisi"))),IF(J208="A/B/C/D",IF(K208="A",1,IF(K208="B",0.67,IF(K208="C",0.33,IF(K208="D",0,"Blm Diisi")))),IF(J208="A/B/C/D/E",IF(K208="A",1,IF(K208="B",0.75,IF(K208="C",0.5,IF(K208="D",0.25,IF(K208="E",0,"Blm Diisi")))))))))</f>
        <v>Blm Diisi</v>
      </c>
      <c r="M208" s="222"/>
      <c r="O208" s="113"/>
    </row>
    <row r="209" spans="1:15" s="147" customFormat="1" ht="120" customHeight="1" x14ac:dyDescent="0.25">
      <c r="A209" s="172"/>
      <c r="B209" s="172"/>
      <c r="C209" s="216"/>
      <c r="D209" s="217" t="s">
        <v>7</v>
      </c>
      <c r="E209" s="218" t="s">
        <v>176</v>
      </c>
      <c r="F209" s="219" t="s">
        <v>395</v>
      </c>
      <c r="G209" s="220"/>
      <c r="H209" s="175"/>
      <c r="I209" s="218" t="s">
        <v>360</v>
      </c>
      <c r="J209" s="176" t="s">
        <v>218</v>
      </c>
      <c r="K209" s="113"/>
      <c r="L209" s="176" t="str">
        <f>IF(J209="Ya/Tidak",IF(K209="Ya",1,IF(K209="Tidak",0,"Blm Diisi")),IF(J209="A/B/C",IF(K209="A",1,IF(K209="B",0.5,IF(K209="C",0,"Blm Diisi"))),IF(J209="A/B/C/D",IF(K209="A",1,IF(K209="B",0.67,IF(K209="C",0.33,IF(K209="D",0,"Blm Diisi")))),IF(J209="A/B/C/D/E",IF(K209="A",1,IF(K209="B",0.75,IF(K209="C",0.5,IF(K209="D",0.25,IF(K209="E",0,"Blm Diisi")))))))))</f>
        <v>Blm Diisi</v>
      </c>
      <c r="M209" s="222"/>
      <c r="O209" s="113"/>
    </row>
    <row r="210" spans="1:15" s="147" customFormat="1" ht="45" x14ac:dyDescent="0.25">
      <c r="A210" s="172"/>
      <c r="B210" s="172"/>
      <c r="C210" s="216"/>
      <c r="D210" s="217" t="s">
        <v>9</v>
      </c>
      <c r="E210" s="218" t="s">
        <v>177</v>
      </c>
      <c r="F210" s="219" t="s">
        <v>395</v>
      </c>
      <c r="G210" s="220"/>
      <c r="H210" s="175"/>
      <c r="I210" s="218" t="s">
        <v>361</v>
      </c>
      <c r="J210" s="176" t="s">
        <v>216</v>
      </c>
      <c r="K210" s="113"/>
      <c r="L210" s="176" t="str">
        <f>IF(J210="Ya/Tidak",IF(K210="Ya",1,IF(K210="Tidak",0,"Blm Diisi")),IF(J210="A/B/C",IF(K210="A",1,IF(K210="B",0.5,IF(K210="C",0,"Blm Diisi"))),IF(J210="A/B/C/D",IF(K210="A",1,IF(K210="B",0.67,IF(K210="C",0.33,IF(K210="D",0,"Blm Diisi")))),IF(J210="A/B/C/D/E",IF(K210="A",1,IF(K210="B",0.75,IF(K210="C",0.5,IF(K210="D",0.25,IF(K210="E",0,"Blm Diisi")))))))))</f>
        <v>Blm Diisi</v>
      </c>
      <c r="M210" s="222"/>
      <c r="O210" s="113"/>
    </row>
    <row r="211" spans="1:15" ht="15" customHeight="1" x14ac:dyDescent="0.25">
      <c r="A211" s="362" t="s">
        <v>178</v>
      </c>
      <c r="B211" s="362"/>
      <c r="C211" s="362"/>
      <c r="D211" s="362"/>
      <c r="E211" s="362"/>
      <c r="F211" s="268"/>
      <c r="G211" s="268"/>
      <c r="H211" s="161"/>
      <c r="I211" s="269"/>
      <c r="J211" s="269"/>
      <c r="K211" s="270"/>
      <c r="L211" s="161" t="e">
        <f>SUM(L4,L27,L34,L47,L64,L112,L123,L184)</f>
        <v>#DIV/0!</v>
      </c>
      <c r="M211" s="271"/>
      <c r="O211" s="270"/>
    </row>
  </sheetData>
  <sheetProtection password="9967" sheet="1" objects="1" scenarios="1" formatCells="0"/>
  <autoFilter ref="A2:P211"/>
  <mergeCells count="37">
    <mergeCell ref="D58:E58"/>
    <mergeCell ref="D5:E5"/>
    <mergeCell ref="D9:E9"/>
    <mergeCell ref="D15:E15"/>
    <mergeCell ref="A1:E1"/>
    <mergeCell ref="D23:E23"/>
    <mergeCell ref="D28:E28"/>
    <mergeCell ref="D31:E31"/>
    <mergeCell ref="D48:E48"/>
    <mergeCell ref="D53:E53"/>
    <mergeCell ref="D124:E124"/>
    <mergeCell ref="D62:E62"/>
    <mergeCell ref="D65:E65"/>
    <mergeCell ref="D71:E71"/>
    <mergeCell ref="D77:E77"/>
    <mergeCell ref="D84:E84"/>
    <mergeCell ref="D90:E90"/>
    <mergeCell ref="D98:E98"/>
    <mergeCell ref="D103:E103"/>
    <mergeCell ref="D107:E107"/>
    <mergeCell ref="D113:E113"/>
    <mergeCell ref="D117:E117"/>
    <mergeCell ref="D203:E203"/>
    <mergeCell ref="D207:E207"/>
    <mergeCell ref="A211:E211"/>
    <mergeCell ref="D197:E197"/>
    <mergeCell ref="I130:I135"/>
    <mergeCell ref="I136:I141"/>
    <mergeCell ref="D142:E142"/>
    <mergeCell ref="D150:E150"/>
    <mergeCell ref="I154:I157"/>
    <mergeCell ref="D160:E160"/>
    <mergeCell ref="D166:E166"/>
    <mergeCell ref="D172:E172"/>
    <mergeCell ref="D178:E178"/>
    <mergeCell ref="D185:E185"/>
    <mergeCell ref="D191:E191"/>
  </mergeCells>
  <dataValidations count="6">
    <dataValidation type="list" allowBlank="1" showInputMessage="1" showErrorMessage="1" sqref="K10 K196 K198 K169 K205 K186 K200 K43:K44 K54 K68:K69 K78 K104 K108:K109 K111 K119 K127:K129 K159 K163 K208 K143">
      <formula1>"Ya,Tidak"</formula1>
    </dataValidation>
    <dataValidation type="list" allowBlank="1" showInputMessage="1" showErrorMessage="1" sqref="K204 K199 K6 K193:K194 K175 K202 K189:K190 K11:K12 K22 K29:K30 K36:K42 K61 K83 K95 K101 K126 K158 K164 K170 K210 K144 K148">
      <formula1>"A,B,C"</formula1>
    </dataValidation>
    <dataValidation type="list" allowBlank="1" showInputMessage="1" showErrorMessage="1" sqref="K171 K13:K14 K7:K8 K187:K188 K192 K206 K201 K195 K16:K17 K24 K26 K49:K52 K56:K57 K60 K66:K67 K70 K79:K82 K91:K93 K96 K100 K102 K110 K114:K116 K118 K120:K121 K152 K162 K165 K168 K209 K145:K147">
      <formula1>"A,B,C,D"</formula1>
    </dataValidation>
    <dataValidation type="list" allowBlank="1" showInputMessage="1" showErrorMessage="1" sqref="J179:J183 J32:J33 J46 J55 J59 J63 J72:J76 J85:J89 J97 J99 J105:J106 J125 K149:K151 J151 J153 J161 J167 J173:J174 J176:J177 K23 K153:K154 K166:K167 K160:K161 J18:K21 K123:K125 K176:K183 K172:K174 J130:K141 J149">
      <formula1>"Penilaian Pusat"</formula1>
    </dataValidation>
    <dataValidation type="list" allowBlank="1" showInputMessage="1" showErrorMessage="1" sqref="K25 K122 K45:K48 K58:K59 K31:K35 K55 K53 K62:K65 K84:K90 K97:K99 K94 K71:K77 K105:K107 K117 K112:K113 K27:K28 K103">
      <formula1>"A,B,C,D,E"</formula1>
    </dataValidation>
    <dataValidation type="whole" operator="greaterThanOrEqual" allowBlank="1" showInputMessage="1" showErrorMessage="1" sqref="K155:K157">
      <formula1>0</formula1>
    </dataValidation>
  </dataValidations>
  <pageMargins left="0.7" right="0.7" top="0.75" bottom="0.75" header="0.3" footer="0.3"/>
  <pageSetup paperSize="9"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11"/>
  <sheetViews>
    <sheetView workbookViewId="0">
      <pane ySplit="2" topLeftCell="A18" activePane="bottomLeft" state="frozen"/>
      <selection activeCell="E6" sqref="E6:F6"/>
      <selection pane="bottomLeft" activeCell="L1" sqref="L1:L1048576"/>
    </sheetView>
  </sheetViews>
  <sheetFormatPr defaultColWidth="9.140625" defaultRowHeight="15" x14ac:dyDescent="0.25"/>
  <cols>
    <col min="1" max="1" width="3.42578125" style="186" customWidth="1"/>
    <col min="2" max="2" width="4.42578125" style="186" customWidth="1"/>
    <col min="3" max="3" width="3.42578125" style="187" customWidth="1"/>
    <col min="4" max="4" width="3.140625" style="188" customWidth="1"/>
    <col min="5" max="5" width="43.42578125" style="189" customWidth="1"/>
    <col min="6" max="6" width="3" style="162" hidden="1" customWidth="1"/>
    <col min="7" max="7" width="5.5703125" style="288" hidden="1" customWidth="1"/>
    <col min="8" max="8" width="6.140625" style="190" bestFit="1" customWidth="1"/>
    <col min="9" max="9" width="48.140625" style="162" customWidth="1"/>
    <col min="10" max="10" width="12.42578125" style="162" customWidth="1"/>
    <col min="11" max="11" width="9.140625" style="162" customWidth="1"/>
    <col min="12" max="12" width="9.140625" style="312"/>
    <col min="13" max="13" width="9.140625" style="311"/>
    <col min="14" max="14" width="9.140625" style="162"/>
    <col min="15" max="15" width="47.42578125" style="162" customWidth="1"/>
    <col min="16" max="16384" width="9.140625" style="162"/>
  </cols>
  <sheetData>
    <row r="1" spans="1:15" s="123" customFormat="1" ht="44.1" customHeight="1" x14ac:dyDescent="0.25">
      <c r="A1" s="383" t="s">
        <v>394</v>
      </c>
      <c r="B1" s="383"/>
      <c r="C1" s="383"/>
      <c r="D1" s="383"/>
      <c r="E1" s="383"/>
      <c r="F1" s="193" t="s">
        <v>392</v>
      </c>
      <c r="G1" s="193"/>
      <c r="H1" s="185" t="s">
        <v>393</v>
      </c>
      <c r="I1" s="192" t="s">
        <v>213</v>
      </c>
      <c r="J1" s="306" t="s">
        <v>214</v>
      </c>
      <c r="K1" s="194" t="s">
        <v>362</v>
      </c>
      <c r="L1" s="192" t="s">
        <v>363</v>
      </c>
      <c r="M1" s="195" t="s">
        <v>364</v>
      </c>
      <c r="O1" s="194" t="s">
        <v>427</v>
      </c>
    </row>
    <row r="2" spans="1:15" s="123" customFormat="1" ht="14.1" customHeight="1" x14ac:dyDescent="0.25">
      <c r="A2" s="291"/>
      <c r="B2" s="292"/>
      <c r="C2" s="292"/>
      <c r="D2" s="292"/>
      <c r="E2" s="292"/>
      <c r="F2" s="197"/>
      <c r="G2" s="197"/>
      <c r="H2" s="198"/>
      <c r="I2" s="293"/>
      <c r="J2" s="197"/>
      <c r="K2" s="294"/>
      <c r="L2" s="199"/>
      <c r="M2" s="202"/>
      <c r="O2" s="203"/>
    </row>
    <row r="3" spans="1:15" s="140" customFormat="1" x14ac:dyDescent="0.25">
      <c r="A3" s="133" t="s">
        <v>1</v>
      </c>
      <c r="B3" s="134" t="s">
        <v>181</v>
      </c>
      <c r="C3" s="135"/>
      <c r="D3" s="135"/>
      <c r="E3" s="136"/>
      <c r="F3" s="204"/>
      <c r="G3" s="204"/>
      <c r="H3" s="137"/>
      <c r="I3" s="137"/>
      <c r="J3" s="137"/>
      <c r="K3" s="205"/>
      <c r="L3" s="206"/>
      <c r="M3" s="207"/>
      <c r="O3" s="205"/>
    </row>
    <row r="4" spans="1:15" s="147" customFormat="1" x14ac:dyDescent="0.25">
      <c r="A4" s="141"/>
      <c r="B4" s="141" t="s">
        <v>2</v>
      </c>
      <c r="C4" s="142" t="s">
        <v>3</v>
      </c>
      <c r="D4" s="143"/>
      <c r="E4" s="144"/>
      <c r="F4" s="208"/>
      <c r="G4" s="208"/>
      <c r="H4" s="145">
        <v>5</v>
      </c>
      <c r="I4" s="145"/>
      <c r="J4" s="145"/>
      <c r="K4" s="145"/>
      <c r="L4" s="146" t="e">
        <f>SUM(L5,L9,L15,L23,)</f>
        <v>#DIV/0!</v>
      </c>
      <c r="M4" s="310" t="e">
        <f>L4/H4</f>
        <v>#DIV/0!</v>
      </c>
      <c r="O4" s="145"/>
    </row>
    <row r="5" spans="1:15" s="147" customFormat="1" x14ac:dyDescent="0.25">
      <c r="A5" s="210"/>
      <c r="B5" s="210"/>
      <c r="C5" s="211">
        <v>1</v>
      </c>
      <c r="D5" s="375" t="s">
        <v>4</v>
      </c>
      <c r="E5" s="375"/>
      <c r="F5" s="212"/>
      <c r="G5" s="212"/>
      <c r="H5" s="213">
        <v>1</v>
      </c>
      <c r="I5" s="213"/>
      <c r="J5" s="213"/>
      <c r="K5" s="213"/>
      <c r="L5" s="214" t="e">
        <f>AVERAGE(L6:L8)*H5</f>
        <v>#DIV/0!</v>
      </c>
      <c r="M5" s="215" t="e">
        <f>L5/H5</f>
        <v>#DIV/0!</v>
      </c>
      <c r="O5" s="213"/>
    </row>
    <row r="6" spans="1:15" s="147" customFormat="1" ht="75" x14ac:dyDescent="0.25">
      <c r="A6" s="172"/>
      <c r="B6" s="172"/>
      <c r="C6" s="216"/>
      <c r="D6" s="217" t="s">
        <v>5</v>
      </c>
      <c r="E6" s="218" t="s">
        <v>6</v>
      </c>
      <c r="F6" s="219" t="s">
        <v>395</v>
      </c>
      <c r="G6" s="220"/>
      <c r="H6" s="175"/>
      <c r="I6" s="218" t="s">
        <v>215</v>
      </c>
      <c r="J6" s="176" t="s">
        <v>216</v>
      </c>
      <c r="K6" s="113"/>
      <c r="L6" s="176" t="str">
        <f>IF(J6="Ya/Tidak",IF(K6="Ya",1,IF(K6="Tidak",0,"Blm Diisi")),IF(J6="A/B/C",IF(K6="A",1,IF(K6="B",0.5,IF(K6="C",0,"Blm Diisi"))),IF(J6="A/B/C/D",IF(K6="A",1,IF(K6="B",0.67,IF(K6="C",0.33,IF(K6="D",0,"Blm Diisi")))),IF(J6="A/B/C/D/E",IF(K6="A",1,IF(K6="B",0.75,IF(K6="C",0.5,IF(K6="D",0.25,IF(K6="E",0,"Blm Diisi")))))))))</f>
        <v>Blm Diisi</v>
      </c>
      <c r="M6" s="222"/>
      <c r="O6" s="113"/>
    </row>
    <row r="7" spans="1:15" s="147" customFormat="1" ht="120" x14ac:dyDescent="0.25">
      <c r="A7" s="172"/>
      <c r="B7" s="172"/>
      <c r="C7" s="216"/>
      <c r="D7" s="217" t="s">
        <v>7</v>
      </c>
      <c r="E7" s="218" t="s">
        <v>8</v>
      </c>
      <c r="F7" s="219" t="s">
        <v>395</v>
      </c>
      <c r="G7" s="220"/>
      <c r="H7" s="175"/>
      <c r="I7" s="223" t="s">
        <v>217</v>
      </c>
      <c r="J7" s="176" t="s">
        <v>218</v>
      </c>
      <c r="K7" s="113"/>
      <c r="L7" s="176" t="str">
        <f>IF(J7="Ya/Tidak",IF(K7="Ya",1,IF(K7="Tidak",0,"Blm Diisi")),IF(J7="A/B/C",IF(K7="A",1,IF(K7="B",0.5,IF(K7="C",0,"Blm Diisi"))),IF(J7="A/B/C/D",IF(K7="A",1,IF(K7="B",0.67,IF(K7="C",0.33,IF(K7="D",0,"Blm Diisi")))),IF(J7="A/B/C/D/E",IF(K7="A",1,IF(K7="B",0.75,IF(K7="C",0.5,IF(K7="D",0.25,IF(K7="E",0,"Blm Diisi")))))))))</f>
        <v>Blm Diisi</v>
      </c>
      <c r="M7" s="222"/>
      <c r="O7" s="113"/>
    </row>
    <row r="8" spans="1:15" s="147" customFormat="1" ht="150" x14ac:dyDescent="0.25">
      <c r="A8" s="172"/>
      <c r="B8" s="172"/>
      <c r="C8" s="216"/>
      <c r="D8" s="217" t="s">
        <v>9</v>
      </c>
      <c r="E8" s="218" t="s">
        <v>10</v>
      </c>
      <c r="F8" s="219" t="s">
        <v>395</v>
      </c>
      <c r="G8" s="220"/>
      <c r="H8" s="175"/>
      <c r="I8" s="218" t="s">
        <v>220</v>
      </c>
      <c r="J8" s="176" t="s">
        <v>218</v>
      </c>
      <c r="K8" s="113"/>
      <c r="L8" s="176" t="str">
        <f>IF(J8="Ya/Tidak",IF(K8="Ya",1,IF(K8="Tidak",0,"Blm Diisi")),IF(J8="A/B/C",IF(K8="A",1,IF(K8="B",0.5,IF(K8="C",0,"Blm Diisi"))),IF(J8="A/B/C/D",IF(K8="A",1,IF(K8="B",0.67,IF(K8="C",0.33,IF(K8="D",0,"Blm Diisi")))),IF(J8="A/B/C/D/E",IF(K8="A",1,IF(K8="B",0.75,IF(K8="C",0.5,IF(K8="D",0.25,IF(K8="E",0,"Blm Diisi")))))))))</f>
        <v>Blm Diisi</v>
      </c>
      <c r="M8" s="222"/>
      <c r="O8" s="113"/>
    </row>
    <row r="9" spans="1:15" s="147" customFormat="1" ht="28.5" x14ac:dyDescent="0.25">
      <c r="A9" s="210"/>
      <c r="B9" s="210"/>
      <c r="C9" s="211">
        <v>2</v>
      </c>
      <c r="D9" s="375" t="s">
        <v>11</v>
      </c>
      <c r="E9" s="375"/>
      <c r="F9" s="212"/>
      <c r="G9" s="224"/>
      <c r="H9" s="213">
        <v>1</v>
      </c>
      <c r="I9" s="213"/>
      <c r="J9" s="214"/>
      <c r="K9" s="225"/>
      <c r="L9" s="214" t="e">
        <f>AVERAGE(L10:L14)*H9</f>
        <v>#DIV/0!</v>
      </c>
      <c r="M9" s="215" t="e">
        <f>L9/H9</f>
        <v>#DIV/0!</v>
      </c>
      <c r="O9" s="225"/>
    </row>
    <row r="10" spans="1:15" s="147" customFormat="1" ht="30" x14ac:dyDescent="0.25">
      <c r="A10" s="172"/>
      <c r="B10" s="172"/>
      <c r="C10" s="216"/>
      <c r="D10" s="217" t="s">
        <v>5</v>
      </c>
      <c r="E10" s="218" t="s">
        <v>12</v>
      </c>
      <c r="F10" s="219" t="s">
        <v>395</v>
      </c>
      <c r="G10" s="220"/>
      <c r="H10" s="175"/>
      <c r="I10" s="218" t="s">
        <v>221</v>
      </c>
      <c r="J10" s="176" t="s">
        <v>480</v>
      </c>
      <c r="K10" s="113"/>
      <c r="L10" s="176" t="str">
        <f>IF(J10="Ya/Tidak",IF(K10="Ya",1,IF(K10="Tidak",0,"Blm Diisi")),IF(J10="A/B/C",IF(K10="A",1,IF(K10="B",0.5,IF(K10="C",0,"Blm Diisi"))),IF(J10="A/B/C/D",IF(K10="A",1,IF(K10="B",0.67,IF(K10="C",0.33,IF(K10="D",0,"Blm Diisi")))),IF(J10="A/B/C/D/E",IF(K10="A",1,IF(K10="B",0.75,IF(K10="C",0.5,IF(K10="D",0.25,IF(K10="E",0,"Blm Diisi")))))))))</f>
        <v>Blm Diisi</v>
      </c>
      <c r="M10" s="222"/>
      <c r="O10" s="113"/>
    </row>
    <row r="11" spans="1:15" s="147" customFormat="1" ht="45" x14ac:dyDescent="0.25">
      <c r="A11" s="172"/>
      <c r="B11" s="172"/>
      <c r="C11" s="216"/>
      <c r="D11" s="217" t="s">
        <v>7</v>
      </c>
      <c r="E11" s="218" t="s">
        <v>13</v>
      </c>
      <c r="F11" s="219" t="s">
        <v>395</v>
      </c>
      <c r="G11" s="220"/>
      <c r="H11" s="175"/>
      <c r="I11" s="218" t="s">
        <v>222</v>
      </c>
      <c r="J11" s="176" t="s">
        <v>216</v>
      </c>
      <c r="K11" s="113"/>
      <c r="L11" s="176" t="str">
        <f>IF(J11="Ya/Tidak",IF(K11="Ya",1,IF(K11="Tidak",0,"Blm Diisi")),IF(J11="A/B/C",IF(K11="A",1,IF(K11="B",0.5,IF(K11="C",0,"Blm Diisi"))),IF(J11="A/B/C/D",IF(K11="A",1,IF(K11="B",0.67,IF(K11="C",0.33,IF(K11="D",0,"Blm Diisi")))),IF(J11="A/B/C/D/E",IF(K11="A",1,IF(K11="B",0.75,IF(K11="C",0.5,IF(K11="D",0.25,IF(K11="E",0,"Blm Diisi")))))))))</f>
        <v>Blm Diisi</v>
      </c>
      <c r="M11" s="222"/>
      <c r="O11" s="113"/>
    </row>
    <row r="12" spans="1:15" s="147" customFormat="1" ht="90" x14ac:dyDescent="0.25">
      <c r="A12" s="172"/>
      <c r="B12" s="172"/>
      <c r="C12" s="216"/>
      <c r="D12" s="217" t="s">
        <v>9</v>
      </c>
      <c r="E12" s="218" t="s">
        <v>14</v>
      </c>
      <c r="F12" s="219" t="s">
        <v>395</v>
      </c>
      <c r="G12" s="220"/>
      <c r="H12" s="175"/>
      <c r="I12" s="226" t="s">
        <v>223</v>
      </c>
      <c r="J12" s="176" t="s">
        <v>216</v>
      </c>
      <c r="K12" s="113"/>
      <c r="L12" s="176" t="str">
        <f>IF(J12="Ya/Tidak",IF(K12="Ya",1,IF(K12="Tidak",0,"Blm Diisi")),IF(J12="A/B/C",IF(K12="A",1,IF(K12="B",0.5,IF(K12="C",0,"Blm Diisi"))),IF(J12="A/B/C/D",IF(K12="A",1,IF(K12="B",0.67,IF(K12="C",0.33,IF(K12="D",0,"Blm Diisi")))),IF(J12="A/B/C/D/E",IF(K12="A",1,IF(K12="B",0.75,IF(K12="C",0.5,IF(K12="D",0.25,IF(K12="E",0,"Blm Diisi")))))))))</f>
        <v>Blm Diisi</v>
      </c>
      <c r="M12" s="222"/>
      <c r="O12" s="113"/>
    </row>
    <row r="13" spans="1:15" s="147" customFormat="1" ht="120" x14ac:dyDescent="0.25">
      <c r="A13" s="172"/>
      <c r="B13" s="172"/>
      <c r="C13" s="216"/>
      <c r="D13" s="217" t="s">
        <v>15</v>
      </c>
      <c r="E13" s="218" t="s">
        <v>16</v>
      </c>
      <c r="F13" s="219" t="s">
        <v>395</v>
      </c>
      <c r="G13" s="220"/>
      <c r="H13" s="175"/>
      <c r="I13" s="218" t="s">
        <v>224</v>
      </c>
      <c r="J13" s="176" t="s">
        <v>218</v>
      </c>
      <c r="K13" s="113"/>
      <c r="L13" s="176" t="str">
        <f>IF(J13="Ya/Tidak",IF(K13="Ya",1,IF(K13="Tidak",0,"Blm Diisi")),IF(J13="A/B/C",IF(K13="A",1,IF(K13="B",0.5,IF(K13="C",0,"Blm Diisi"))),IF(J13="A/B/C/D",IF(K13="A",1,IF(K13="B",0.67,IF(K13="C",0.33,IF(K13="D",0,"Blm Diisi")))),IF(J13="A/B/C/D/E",IF(K13="A",1,IF(K13="B",0.75,IF(K13="C",0.5,IF(K13="D",0.25,IF(K13="E",0,"Blm Diisi")))))))))</f>
        <v>Blm Diisi</v>
      </c>
      <c r="M13" s="222"/>
      <c r="O13" s="113"/>
    </row>
    <row r="14" spans="1:15" s="147" customFormat="1" ht="120" x14ac:dyDescent="0.25">
      <c r="A14" s="172"/>
      <c r="B14" s="172"/>
      <c r="C14" s="216"/>
      <c r="D14" s="217" t="s">
        <v>17</v>
      </c>
      <c r="E14" s="218" t="s">
        <v>200</v>
      </c>
      <c r="F14" s="219" t="s">
        <v>395</v>
      </c>
      <c r="G14" s="220"/>
      <c r="H14" s="175"/>
      <c r="I14" s="218" t="s">
        <v>225</v>
      </c>
      <c r="J14" s="176" t="s">
        <v>218</v>
      </c>
      <c r="K14" s="113"/>
      <c r="L14" s="176" t="str">
        <f>IF(J14="Ya/Tidak",IF(K14="Ya",1,IF(K14="Tidak",0,"Blm Diisi")),IF(J14="A/B/C",IF(K14="A",1,IF(K14="B",0.5,IF(K14="C",0,"Blm Diisi"))),IF(J14="A/B/C/D",IF(K14="A",1,IF(K14="B",0.67,IF(K14="C",0.33,IF(K14="D",0,"Blm Diisi")))),IF(J14="A/B/C/D/E",IF(K14="A",1,IF(K14="B",0.75,IF(K14="C",0.5,IF(K14="D",0.25,IF(K14="E",0,"Blm Diisi")))))))))</f>
        <v>Blm Diisi</v>
      </c>
      <c r="M14" s="222"/>
      <c r="O14" s="113"/>
    </row>
    <row r="15" spans="1:15" s="147" customFormat="1" x14ac:dyDescent="0.25">
      <c r="A15" s="210"/>
      <c r="B15" s="210"/>
      <c r="C15" s="211">
        <v>3</v>
      </c>
      <c r="D15" s="375" t="s">
        <v>18</v>
      </c>
      <c r="E15" s="375"/>
      <c r="F15" s="212"/>
      <c r="G15" s="212"/>
      <c r="H15" s="213">
        <v>2</v>
      </c>
      <c r="I15" s="213"/>
      <c r="J15" s="214"/>
      <c r="K15" s="225"/>
      <c r="L15" s="214" t="e">
        <f>AVERAGE(L16:L22)*H15</f>
        <v>#DIV/0!</v>
      </c>
      <c r="M15" s="215" t="e">
        <f>L15/H15</f>
        <v>#DIV/0!</v>
      </c>
      <c r="O15" s="225"/>
    </row>
    <row r="16" spans="1:15" s="147" customFormat="1" ht="120" x14ac:dyDescent="0.25">
      <c r="A16" s="172"/>
      <c r="B16" s="172"/>
      <c r="C16" s="216"/>
      <c r="D16" s="217" t="s">
        <v>5</v>
      </c>
      <c r="E16" s="218" t="s">
        <v>19</v>
      </c>
      <c r="F16" s="219" t="s">
        <v>395</v>
      </c>
      <c r="G16" s="220"/>
      <c r="H16" s="175"/>
      <c r="I16" s="218" t="s">
        <v>226</v>
      </c>
      <c r="J16" s="176" t="s">
        <v>218</v>
      </c>
      <c r="K16" s="113"/>
      <c r="L16" s="176" t="str">
        <f>IF(J16="Ya/Tidak",IF(K16="Ya",1,IF(K16="Tidak",0,"Blm Diisi")),IF(J16="A/B/C",IF(K16="A",1,IF(K16="B",0.5,IF(K16="C",0,"Blm Diisi"))),IF(J16="A/B/C/D",IF(K16="A",1,IF(K16="B",0.67,IF(K16="C",0.33,IF(K16="D",0,"Blm Diisi")))),IF(J16="A/B/C/D/E",IF(K16="A",1,IF(K16="B",0.75,IF(K16="C",0.5,IF(K16="D",0.25,IF(K16="E",0,"Blm Diisi")))))))))</f>
        <v>Blm Diisi</v>
      </c>
      <c r="M16" s="222"/>
      <c r="O16" s="113"/>
    </row>
    <row r="17" spans="1:15" s="147" customFormat="1" ht="165" x14ac:dyDescent="0.25">
      <c r="A17" s="172"/>
      <c r="B17" s="172"/>
      <c r="C17" s="216"/>
      <c r="D17" s="217" t="s">
        <v>7</v>
      </c>
      <c r="E17" s="218" t="s">
        <v>20</v>
      </c>
      <c r="F17" s="219" t="s">
        <v>395</v>
      </c>
      <c r="G17" s="220"/>
      <c r="H17" s="175"/>
      <c r="I17" s="218" t="s">
        <v>365</v>
      </c>
      <c r="J17" s="176" t="s">
        <v>218</v>
      </c>
      <c r="K17" s="113"/>
      <c r="L17" s="176" t="str">
        <f>IF(J17="Ya/Tidak",IF(K17="Ya",1,IF(K17="Tidak",0,"Blm Diisi")),IF(J17="A/B/C",IF(K17="A",1,IF(K17="B",0.5,IF(K17="C",0,"Blm Diisi"))),IF(J17="A/B/C/D",IF(K17="A",1,IF(K17="B",0.67,IF(K17="C",0.33,IF(K17="D",0,"Blm Diisi")))),IF(J17="A/B/C/D/E",IF(K17="A",1,IF(K17="B",0.75,IF(K17="C",0.5,IF(K17="D",0.25,IF(K17="E",0,"Blm Diisi")))))))))</f>
        <v>Blm Diisi</v>
      </c>
      <c r="M17" s="222"/>
      <c r="O17" s="113"/>
    </row>
    <row r="18" spans="1:15" s="147" customFormat="1" ht="120" x14ac:dyDescent="0.25">
      <c r="A18" s="172"/>
      <c r="B18" s="172"/>
      <c r="C18" s="216"/>
      <c r="D18" s="217" t="s">
        <v>9</v>
      </c>
      <c r="E18" s="218" t="s">
        <v>21</v>
      </c>
      <c r="F18" s="227"/>
      <c r="G18" s="219" t="s">
        <v>396</v>
      </c>
      <c r="H18" s="175"/>
      <c r="I18" s="218" t="s">
        <v>227</v>
      </c>
      <c r="J18" s="121" t="s">
        <v>435</v>
      </c>
      <c r="K18" s="121"/>
      <c r="L18" s="119"/>
      <c r="M18" s="222"/>
      <c r="O18" s="221"/>
    </row>
    <row r="19" spans="1:15" s="147" customFormat="1" ht="180" x14ac:dyDescent="0.25">
      <c r="A19" s="172"/>
      <c r="B19" s="172"/>
      <c r="C19" s="216"/>
      <c r="D19" s="217" t="s">
        <v>15</v>
      </c>
      <c r="E19" s="218" t="s">
        <v>22</v>
      </c>
      <c r="F19" s="227"/>
      <c r="G19" s="219" t="s">
        <v>396</v>
      </c>
      <c r="H19" s="175"/>
      <c r="I19" s="218" t="s">
        <v>228</v>
      </c>
      <c r="J19" s="121" t="s">
        <v>435</v>
      </c>
      <c r="K19" s="121"/>
      <c r="L19" s="119"/>
      <c r="M19" s="222"/>
      <c r="O19" s="221"/>
    </row>
    <row r="20" spans="1:15" s="147" customFormat="1" ht="135" x14ac:dyDescent="0.25">
      <c r="A20" s="172"/>
      <c r="B20" s="172"/>
      <c r="C20" s="216"/>
      <c r="D20" s="217" t="s">
        <v>17</v>
      </c>
      <c r="E20" s="218" t="s">
        <v>25</v>
      </c>
      <c r="F20" s="227"/>
      <c r="G20" s="219" t="s">
        <v>396</v>
      </c>
      <c r="H20" s="175"/>
      <c r="I20" s="228" t="s">
        <v>229</v>
      </c>
      <c r="J20" s="121" t="s">
        <v>435</v>
      </c>
      <c r="K20" s="121"/>
      <c r="L20" s="119"/>
      <c r="M20" s="222"/>
      <c r="O20" s="221"/>
    </row>
    <row r="21" spans="1:15" s="147" customFormat="1" ht="90" x14ac:dyDescent="0.25">
      <c r="A21" s="172"/>
      <c r="B21" s="172"/>
      <c r="C21" s="216"/>
      <c r="D21" s="217" t="s">
        <v>24</v>
      </c>
      <c r="E21" s="218" t="s">
        <v>23</v>
      </c>
      <c r="F21" s="227"/>
      <c r="G21" s="219" t="s">
        <v>396</v>
      </c>
      <c r="H21" s="175"/>
      <c r="I21" s="218" t="s">
        <v>230</v>
      </c>
      <c r="J21" s="121" t="s">
        <v>435</v>
      </c>
      <c r="K21" s="121"/>
      <c r="L21" s="119"/>
      <c r="M21" s="222"/>
      <c r="O21" s="221"/>
    </row>
    <row r="22" spans="1:15" s="147" customFormat="1" ht="75" x14ac:dyDescent="0.25">
      <c r="A22" s="172"/>
      <c r="B22" s="172"/>
      <c r="C22" s="216"/>
      <c r="D22" s="217" t="s">
        <v>26</v>
      </c>
      <c r="E22" s="218" t="s">
        <v>27</v>
      </c>
      <c r="F22" s="219" t="s">
        <v>395</v>
      </c>
      <c r="G22" s="220"/>
      <c r="H22" s="175"/>
      <c r="I22" s="218" t="s">
        <v>231</v>
      </c>
      <c r="J22" s="176" t="s">
        <v>216</v>
      </c>
      <c r="K22" s="113"/>
      <c r="L22" s="176" t="str">
        <f>IF(J22="Ya/Tidak",IF(K22="Ya",1,IF(K22="Tidak",0,"Blm Diisi")),IF(J22="A/B/C",IF(K22="A",1,IF(K22="B",0.5,IF(K22="C",0,"Blm Diisi"))),IF(J22="A/B/C/D",IF(K22="A",1,IF(K22="B",0.67,IF(K22="C",0.33,IF(K22="D",0,"Blm Diisi")))),IF(J22="A/B/C/D/E",IF(K22="A",1,IF(K22="B",0.75,IF(K22="C",0.5,IF(K22="D",0.25,IF(K22="E",0,"Blm Diisi")))))))))</f>
        <v>Blm Diisi</v>
      </c>
      <c r="M22" s="222"/>
      <c r="O22" s="113"/>
    </row>
    <row r="23" spans="1:15" s="147" customFormat="1" x14ac:dyDescent="0.25">
      <c r="A23" s="210"/>
      <c r="B23" s="210"/>
      <c r="C23" s="211">
        <v>4</v>
      </c>
      <c r="D23" s="375" t="s">
        <v>28</v>
      </c>
      <c r="E23" s="375"/>
      <c r="F23" s="212"/>
      <c r="G23" s="212"/>
      <c r="H23" s="213">
        <v>1</v>
      </c>
      <c r="I23" s="213"/>
      <c r="J23" s="214"/>
      <c r="K23" s="225"/>
      <c r="L23" s="214" t="e">
        <f>AVERAGE(L24:L26)*H23</f>
        <v>#DIV/0!</v>
      </c>
      <c r="M23" s="215" t="e">
        <f>L23/H23</f>
        <v>#DIV/0!</v>
      </c>
      <c r="O23" s="225"/>
    </row>
    <row r="24" spans="1:15" s="147" customFormat="1" ht="180" x14ac:dyDescent="0.25">
      <c r="A24" s="172"/>
      <c r="B24" s="172"/>
      <c r="C24" s="216"/>
      <c r="D24" s="217" t="s">
        <v>5</v>
      </c>
      <c r="E24" s="218" t="s">
        <v>29</v>
      </c>
      <c r="F24" s="219" t="s">
        <v>395</v>
      </c>
      <c r="G24" s="220"/>
      <c r="H24" s="175"/>
      <c r="I24" s="218" t="s">
        <v>232</v>
      </c>
      <c r="J24" s="176" t="s">
        <v>218</v>
      </c>
      <c r="K24" s="113"/>
      <c r="L24" s="176" t="str">
        <f>IF(J24="Ya/Tidak",IF(K24="Ya",1,IF(K24="Tidak",0,"Blm Diisi")),IF(J24="A/B/C",IF(K24="A",1,IF(K24="B",0.5,IF(K24="C",0,"Blm Diisi"))),IF(J24="A/B/C/D",IF(K24="A",1,IF(K24="B",0.67,IF(K24="C",0.33,IF(K24="D",0,"Blm Diisi")))),IF(J24="A/B/C/D/E",IF(K24="A",1,IF(K24="B",0.75,IF(K24="C",0.5,IF(K24="D",0.25,IF(K24="E",0,"Blm Diisi")))))))))</f>
        <v>Blm Diisi</v>
      </c>
      <c r="M24" s="222"/>
      <c r="O24" s="113"/>
    </row>
    <row r="25" spans="1:15" s="147" customFormat="1" ht="195" x14ac:dyDescent="0.25">
      <c r="A25" s="172"/>
      <c r="B25" s="172"/>
      <c r="C25" s="216"/>
      <c r="D25" s="217" t="s">
        <v>7</v>
      </c>
      <c r="E25" s="218" t="s">
        <v>209</v>
      </c>
      <c r="F25" s="219" t="s">
        <v>395</v>
      </c>
      <c r="G25" s="220"/>
      <c r="H25" s="175"/>
      <c r="I25" s="218" t="s">
        <v>233</v>
      </c>
      <c r="J25" s="176" t="s">
        <v>234</v>
      </c>
      <c r="K25" s="114"/>
      <c r="L25" s="176" t="str">
        <f>IF(J25="Ya/Tidak",IF(K25="Ya",1,IF(K25="Tidak",0,"Blm Diisi")),IF(J25="A/B/C",IF(K25="A",1,IF(K25="B",0.5,IF(K25="C",0,"Blm Diisi"))),IF(J25="A/B/C/D",IF(K25="A",1,IF(K25="B",0.67,IF(K25="C",0.33,IF(K25="D",0,"Blm Diisi")))),IF(J25="A/B/C/D/E",IF(K25="A",1,IF(K25="B",0.75,IF(K25="C",0.5,IF(K25="D",0.25,IF(K25="E",0,"Blm Diisi")))))))))</f>
        <v>Blm Diisi</v>
      </c>
      <c r="M25" s="222"/>
      <c r="O25" s="114"/>
    </row>
    <row r="26" spans="1:15" s="147" customFormat="1" ht="150" x14ac:dyDescent="0.25">
      <c r="A26" s="172"/>
      <c r="B26" s="172"/>
      <c r="C26" s="216"/>
      <c r="D26" s="217" t="s">
        <v>9</v>
      </c>
      <c r="E26" s="218" t="s">
        <v>30</v>
      </c>
      <c r="F26" s="219" t="s">
        <v>395</v>
      </c>
      <c r="G26" s="220"/>
      <c r="H26" s="175"/>
      <c r="I26" s="218" t="s">
        <v>235</v>
      </c>
      <c r="J26" s="176" t="s">
        <v>218</v>
      </c>
      <c r="K26" s="113"/>
      <c r="L26" s="176" t="str">
        <f>IF(J26="Ya/Tidak",IF(K26="Ya",1,IF(K26="Tidak",0,"Blm Diisi")),IF(J26="A/B/C",IF(K26="A",1,IF(K26="B",0.5,IF(K26="C",0,"Blm Diisi"))),IF(J26="A/B/C/D",IF(K26="A",1,IF(K26="B",0.67,IF(K26="C",0.33,IF(K26="D",0,"Blm Diisi")))),IF(J26="A/B/C/D/E",IF(K26="A",1,IF(K26="B",0.75,IF(K26="C",0.5,IF(K26="D",0.25,IF(K26="E",0,"Blm Diisi")))))))))</f>
        <v>Blm Diisi</v>
      </c>
      <c r="M26" s="222"/>
      <c r="O26" s="113"/>
    </row>
    <row r="27" spans="1:15" s="147" customFormat="1" x14ac:dyDescent="0.25">
      <c r="A27" s="152"/>
      <c r="B27" s="152" t="s">
        <v>31</v>
      </c>
      <c r="C27" s="153" t="s">
        <v>32</v>
      </c>
      <c r="D27" s="154"/>
      <c r="E27" s="155"/>
      <c r="F27" s="229"/>
      <c r="G27" s="229"/>
      <c r="H27" s="156">
        <v>5</v>
      </c>
      <c r="I27" s="156"/>
      <c r="J27" s="157"/>
      <c r="K27" s="230"/>
      <c r="L27" s="157" t="e">
        <f>5/2.5*SUM(L28,L31)</f>
        <v>#DIV/0!</v>
      </c>
      <c r="M27" s="278" t="e">
        <f>L27/H27</f>
        <v>#DIV/0!</v>
      </c>
      <c r="O27" s="230"/>
    </row>
    <row r="28" spans="1:15" s="147" customFormat="1" x14ac:dyDescent="0.25">
      <c r="A28" s="210"/>
      <c r="B28" s="210"/>
      <c r="C28" s="211">
        <v>1</v>
      </c>
      <c r="D28" s="375" t="s">
        <v>33</v>
      </c>
      <c r="E28" s="375"/>
      <c r="F28" s="212"/>
      <c r="G28" s="212"/>
      <c r="H28" s="213">
        <v>2.5</v>
      </c>
      <c r="I28" s="213"/>
      <c r="J28" s="214"/>
      <c r="K28" s="225"/>
      <c r="L28" s="214" t="e">
        <f>AVERAGE(L29:L30)*H28</f>
        <v>#DIV/0!</v>
      </c>
      <c r="M28" s="215" t="e">
        <f>L28/H28</f>
        <v>#DIV/0!</v>
      </c>
      <c r="O28" s="225"/>
    </row>
    <row r="29" spans="1:15" s="147" customFormat="1" ht="165" x14ac:dyDescent="0.25">
      <c r="A29" s="172"/>
      <c r="B29" s="172"/>
      <c r="C29" s="216"/>
      <c r="D29" s="217" t="s">
        <v>5</v>
      </c>
      <c r="E29" s="232" t="s">
        <v>201</v>
      </c>
      <c r="F29" s="219" t="s">
        <v>395</v>
      </c>
      <c r="G29" s="220"/>
      <c r="H29" s="175"/>
      <c r="I29" s="232" t="s">
        <v>366</v>
      </c>
      <c r="J29" s="176" t="s">
        <v>216</v>
      </c>
      <c r="K29" s="113"/>
      <c r="L29" s="176" t="str">
        <f>IF(J29="Ya/Tidak",IF(K29="Ya",1,IF(K29="Tidak",0,"Blm Diisi")),IF(J29="A/B/C",IF(K29="A",1,IF(K29="B",0.5,IF(K29="C",0,"Blm Diisi"))),IF(J29="A/B/C/D",IF(K29="A",1,IF(K29="B",0.67,IF(K29="C",0.33,IF(K29="D",0,"Blm Diisi")))),IF(J29="A/B/C/D/E",IF(K29="A",1,IF(K29="B",0.75,IF(K29="C",0.5,IF(K29="D",0.25,IF(K29="E",0,"Blm Diisi")))))))))</f>
        <v>Blm Diisi</v>
      </c>
      <c r="M29" s="222"/>
      <c r="O29" s="113"/>
    </row>
    <row r="30" spans="1:15" s="147" customFormat="1" ht="150" x14ac:dyDescent="0.25">
      <c r="A30" s="172"/>
      <c r="B30" s="172"/>
      <c r="C30" s="216"/>
      <c r="D30" s="217" t="s">
        <v>7</v>
      </c>
      <c r="E30" s="218" t="s">
        <v>34</v>
      </c>
      <c r="F30" s="219" t="s">
        <v>395</v>
      </c>
      <c r="G30" s="220"/>
      <c r="H30" s="175"/>
      <c r="I30" s="218" t="s">
        <v>236</v>
      </c>
      <c r="J30" s="176" t="s">
        <v>216</v>
      </c>
      <c r="K30" s="113"/>
      <c r="L30" s="176" t="str">
        <f>IF(J30="Ya/Tidak",IF(K30="Ya",1,IF(K30="Tidak",0,"Blm Diisi")),IF(J30="A/B/C",IF(K30="A",1,IF(K30="B",0.5,IF(K30="C",0,"Blm Diisi"))),IF(J30="A/B/C/D",IF(K30="A",1,IF(K30="B",0.67,IF(K30="C",0.33,IF(K30="D",0,"Blm Diisi")))),IF(J30="A/B/C/D/E",IF(K30="A",1,IF(K30="B",0.75,IF(K30="C",0.5,IF(K30="D",0.25,IF(K30="E",0,"Blm Diisi")))))))))</f>
        <v>Blm Diisi</v>
      </c>
      <c r="M30" s="222"/>
      <c r="O30" s="113"/>
    </row>
    <row r="31" spans="1:15" s="147" customFormat="1" x14ac:dyDescent="0.25">
      <c r="A31" s="210"/>
      <c r="B31" s="210"/>
      <c r="C31" s="211">
        <v>2</v>
      </c>
      <c r="D31" s="375" t="s">
        <v>35</v>
      </c>
      <c r="E31" s="375"/>
      <c r="F31" s="212"/>
      <c r="G31" s="212"/>
      <c r="H31" s="213">
        <v>2.5</v>
      </c>
      <c r="I31" s="213"/>
      <c r="J31" s="214"/>
      <c r="K31" s="225"/>
      <c r="L31" s="214"/>
      <c r="M31" s="215"/>
      <c r="O31" s="225"/>
    </row>
    <row r="32" spans="1:15" s="147" customFormat="1" ht="105" x14ac:dyDescent="0.25">
      <c r="A32" s="172"/>
      <c r="B32" s="172"/>
      <c r="C32" s="216"/>
      <c r="D32" s="217" t="s">
        <v>5</v>
      </c>
      <c r="E32" s="232" t="s">
        <v>202</v>
      </c>
      <c r="F32" s="227"/>
      <c r="G32" s="219" t="s">
        <v>396</v>
      </c>
      <c r="H32" s="175"/>
      <c r="I32" s="232" t="s">
        <v>237</v>
      </c>
      <c r="J32" s="121" t="s">
        <v>435</v>
      </c>
      <c r="K32" s="121"/>
      <c r="L32" s="119"/>
      <c r="M32" s="222"/>
      <c r="O32" s="221"/>
    </row>
    <row r="33" spans="1:15" s="147" customFormat="1" ht="135" x14ac:dyDescent="0.25">
      <c r="A33" s="172"/>
      <c r="B33" s="172"/>
      <c r="C33" s="216"/>
      <c r="D33" s="217" t="s">
        <v>7</v>
      </c>
      <c r="E33" s="218" t="s">
        <v>203</v>
      </c>
      <c r="F33" s="227"/>
      <c r="G33" s="219" t="s">
        <v>396</v>
      </c>
      <c r="H33" s="175"/>
      <c r="I33" s="174" t="s">
        <v>238</v>
      </c>
      <c r="J33" s="121" t="s">
        <v>435</v>
      </c>
      <c r="K33" s="121"/>
      <c r="L33" s="119"/>
      <c r="M33" s="222"/>
      <c r="O33" s="221"/>
    </row>
    <row r="34" spans="1:15" s="147" customFormat="1" x14ac:dyDescent="0.25">
      <c r="A34" s="152"/>
      <c r="B34" s="152" t="s">
        <v>36</v>
      </c>
      <c r="C34" s="153" t="s">
        <v>182</v>
      </c>
      <c r="D34" s="154"/>
      <c r="E34" s="155"/>
      <c r="F34" s="229"/>
      <c r="G34" s="229"/>
      <c r="H34" s="156">
        <v>6</v>
      </c>
      <c r="I34" s="156"/>
      <c r="J34" s="157"/>
      <c r="K34" s="230"/>
      <c r="L34" s="157" t="e">
        <f>6/3*SUM(L35,L45)</f>
        <v>#DIV/0!</v>
      </c>
      <c r="M34" s="278" t="e">
        <f>L34/H34</f>
        <v>#DIV/0!</v>
      </c>
      <c r="O34" s="230"/>
    </row>
    <row r="35" spans="1:15" s="147" customFormat="1" x14ac:dyDescent="0.25">
      <c r="A35" s="210"/>
      <c r="B35" s="210"/>
      <c r="C35" s="233" t="s">
        <v>179</v>
      </c>
      <c r="D35" s="233" t="s">
        <v>198</v>
      </c>
      <c r="E35" s="234"/>
      <c r="F35" s="212"/>
      <c r="G35" s="212"/>
      <c r="H35" s="213">
        <v>3</v>
      </c>
      <c r="I35" s="235"/>
      <c r="J35" s="214"/>
      <c r="K35" s="225"/>
      <c r="L35" s="214" t="e">
        <f>AVERAGE(L36:L44)*H35</f>
        <v>#DIV/0!</v>
      </c>
      <c r="M35" s="215" t="e">
        <f>L35/H35</f>
        <v>#DIV/0!</v>
      </c>
      <c r="O35" s="225"/>
    </row>
    <row r="36" spans="1:15" s="147" customFormat="1" ht="135" x14ac:dyDescent="0.25">
      <c r="A36" s="172"/>
      <c r="B36" s="172"/>
      <c r="C36" s="236"/>
      <c r="D36" s="217" t="s">
        <v>5</v>
      </c>
      <c r="E36" s="218" t="s">
        <v>37</v>
      </c>
      <c r="F36" s="219" t="s">
        <v>395</v>
      </c>
      <c r="G36" s="220"/>
      <c r="H36" s="175"/>
      <c r="I36" s="218" t="s">
        <v>239</v>
      </c>
      <c r="J36" s="176" t="s">
        <v>216</v>
      </c>
      <c r="K36" s="113"/>
      <c r="L36" s="176" t="str">
        <f t="shared" ref="L36:L44" si="0">IF(J36="Ya/Tidak",IF(K36="Ya",1,IF(K36="Tidak",0,"Blm Diisi")),IF(J36="A/B/C",IF(K36="A",1,IF(K36="B",0.5,IF(K36="C",0,"Blm Diisi"))),IF(J36="A/B/C/D",IF(K36="A",1,IF(K36="B",0.67,IF(K36="C",0.33,IF(K36="D",0,"Blm Diisi")))),IF(J36="A/B/C/D/E",IF(K36="A",1,IF(K36="B",0.75,IF(K36="C",0.5,IF(K36="D",0.25,IF(K36="E",0,"Blm Diisi")))))))))</f>
        <v>Blm Diisi</v>
      </c>
      <c r="M36" s="222"/>
      <c r="O36" s="113"/>
    </row>
    <row r="37" spans="1:15" s="147" customFormat="1" ht="90" x14ac:dyDescent="0.25">
      <c r="A37" s="172"/>
      <c r="B37" s="172"/>
      <c r="C37" s="236"/>
      <c r="D37" s="217" t="s">
        <v>7</v>
      </c>
      <c r="E37" s="218" t="s">
        <v>38</v>
      </c>
      <c r="F37" s="219" t="s">
        <v>395</v>
      </c>
      <c r="G37" s="220"/>
      <c r="H37" s="175"/>
      <c r="I37" s="218" t="s">
        <v>240</v>
      </c>
      <c r="J37" s="176" t="s">
        <v>216</v>
      </c>
      <c r="K37" s="113"/>
      <c r="L37" s="176" t="str">
        <f t="shared" si="0"/>
        <v>Blm Diisi</v>
      </c>
      <c r="M37" s="222"/>
      <c r="O37" s="113"/>
    </row>
    <row r="38" spans="1:15" s="147" customFormat="1" ht="120" x14ac:dyDescent="0.25">
      <c r="A38" s="172"/>
      <c r="B38" s="172"/>
      <c r="C38" s="236"/>
      <c r="D38" s="217" t="s">
        <v>9</v>
      </c>
      <c r="E38" s="218" t="s">
        <v>39</v>
      </c>
      <c r="F38" s="219" t="s">
        <v>395</v>
      </c>
      <c r="G38" s="220"/>
      <c r="H38" s="175"/>
      <c r="I38" s="218" t="s">
        <v>241</v>
      </c>
      <c r="J38" s="176" t="s">
        <v>216</v>
      </c>
      <c r="K38" s="113"/>
      <c r="L38" s="176" t="str">
        <f t="shared" si="0"/>
        <v>Blm Diisi</v>
      </c>
      <c r="M38" s="222"/>
      <c r="O38" s="113"/>
    </row>
    <row r="39" spans="1:15" s="147" customFormat="1" ht="180" x14ac:dyDescent="0.25">
      <c r="A39" s="172"/>
      <c r="B39" s="172"/>
      <c r="C39" s="236"/>
      <c r="D39" s="217" t="s">
        <v>15</v>
      </c>
      <c r="E39" s="218" t="s">
        <v>40</v>
      </c>
      <c r="F39" s="219" t="s">
        <v>395</v>
      </c>
      <c r="G39" s="220"/>
      <c r="H39" s="175"/>
      <c r="I39" s="218" t="s">
        <v>242</v>
      </c>
      <c r="J39" s="176" t="s">
        <v>216</v>
      </c>
      <c r="K39" s="113"/>
      <c r="L39" s="176" t="str">
        <f t="shared" si="0"/>
        <v>Blm Diisi</v>
      </c>
      <c r="M39" s="222"/>
      <c r="O39" s="113"/>
    </row>
    <row r="40" spans="1:15" s="147" customFormat="1" ht="150" x14ac:dyDescent="0.25">
      <c r="A40" s="172"/>
      <c r="B40" s="172"/>
      <c r="C40" s="236"/>
      <c r="D40" s="217" t="s">
        <v>17</v>
      </c>
      <c r="E40" s="218" t="s">
        <v>41</v>
      </c>
      <c r="F40" s="219" t="s">
        <v>395</v>
      </c>
      <c r="G40" s="220"/>
      <c r="H40" s="175"/>
      <c r="I40" s="218" t="s">
        <v>243</v>
      </c>
      <c r="J40" s="176" t="s">
        <v>216</v>
      </c>
      <c r="K40" s="113"/>
      <c r="L40" s="176" t="str">
        <f t="shared" si="0"/>
        <v>Blm Diisi</v>
      </c>
      <c r="M40" s="222"/>
      <c r="O40" s="113"/>
    </row>
    <row r="41" spans="1:15" s="147" customFormat="1" ht="135" x14ac:dyDescent="0.25">
      <c r="A41" s="172"/>
      <c r="B41" s="172"/>
      <c r="C41" s="236"/>
      <c r="D41" s="217" t="s">
        <v>24</v>
      </c>
      <c r="E41" s="218" t="s">
        <v>42</v>
      </c>
      <c r="F41" s="219" t="s">
        <v>395</v>
      </c>
      <c r="G41" s="220"/>
      <c r="H41" s="175"/>
      <c r="I41" s="218" t="s">
        <v>244</v>
      </c>
      <c r="J41" s="176" t="s">
        <v>216</v>
      </c>
      <c r="K41" s="113"/>
      <c r="L41" s="176" t="str">
        <f t="shared" si="0"/>
        <v>Blm Diisi</v>
      </c>
      <c r="M41" s="222"/>
      <c r="O41" s="113"/>
    </row>
    <row r="42" spans="1:15" s="147" customFormat="1" ht="120" x14ac:dyDescent="0.25">
      <c r="A42" s="172"/>
      <c r="B42" s="172"/>
      <c r="C42" s="236"/>
      <c r="D42" s="217" t="s">
        <v>26</v>
      </c>
      <c r="E42" s="218" t="s">
        <v>44</v>
      </c>
      <c r="F42" s="219" t="s">
        <v>395</v>
      </c>
      <c r="G42" s="220"/>
      <c r="H42" s="175"/>
      <c r="I42" s="218" t="s">
        <v>245</v>
      </c>
      <c r="J42" s="176" t="s">
        <v>216</v>
      </c>
      <c r="K42" s="113"/>
      <c r="L42" s="176" t="str">
        <f t="shared" si="0"/>
        <v>Blm Diisi</v>
      </c>
      <c r="M42" s="222"/>
      <c r="O42" s="113"/>
    </row>
    <row r="43" spans="1:15" s="147" customFormat="1" ht="45" x14ac:dyDescent="0.25">
      <c r="A43" s="172"/>
      <c r="B43" s="172"/>
      <c r="C43" s="236"/>
      <c r="D43" s="217" t="s">
        <v>43</v>
      </c>
      <c r="E43" s="218" t="s">
        <v>46</v>
      </c>
      <c r="F43" s="219" t="s">
        <v>395</v>
      </c>
      <c r="G43" s="220"/>
      <c r="H43" s="175"/>
      <c r="I43" s="218" t="s">
        <v>246</v>
      </c>
      <c r="J43" s="176" t="s">
        <v>480</v>
      </c>
      <c r="K43" s="113"/>
      <c r="L43" s="176" t="str">
        <f t="shared" si="0"/>
        <v>Blm Diisi</v>
      </c>
      <c r="M43" s="222"/>
      <c r="O43" s="113"/>
    </row>
    <row r="44" spans="1:15" s="147" customFormat="1" ht="45" x14ac:dyDescent="0.25">
      <c r="A44" s="172"/>
      <c r="B44" s="172"/>
      <c r="C44" s="236"/>
      <c r="D44" s="217" t="s">
        <v>45</v>
      </c>
      <c r="E44" s="218" t="s">
        <v>47</v>
      </c>
      <c r="F44" s="219" t="s">
        <v>395</v>
      </c>
      <c r="G44" s="220"/>
      <c r="H44" s="175"/>
      <c r="I44" s="218" t="s">
        <v>247</v>
      </c>
      <c r="J44" s="176" t="s">
        <v>480</v>
      </c>
      <c r="K44" s="113"/>
      <c r="L44" s="176" t="str">
        <f t="shared" si="0"/>
        <v>Blm Diisi</v>
      </c>
      <c r="M44" s="222"/>
      <c r="O44" s="113"/>
    </row>
    <row r="45" spans="1:15" s="147" customFormat="1" x14ac:dyDescent="0.25">
      <c r="A45" s="210"/>
      <c r="B45" s="210"/>
      <c r="C45" s="233" t="s">
        <v>180</v>
      </c>
      <c r="D45" s="233" t="s">
        <v>197</v>
      </c>
      <c r="E45" s="237"/>
      <c r="F45" s="212"/>
      <c r="G45" s="212"/>
      <c r="H45" s="213">
        <v>3</v>
      </c>
      <c r="I45" s="237"/>
      <c r="J45" s="238"/>
      <c r="K45" s="239"/>
      <c r="L45" s="214"/>
      <c r="M45" s="215"/>
      <c r="O45" s="239"/>
    </row>
    <row r="46" spans="1:15" s="147" customFormat="1" ht="135" x14ac:dyDescent="0.25">
      <c r="A46" s="172"/>
      <c r="B46" s="172"/>
      <c r="C46" s="236"/>
      <c r="D46" s="217"/>
      <c r="E46" s="240" t="s">
        <v>196</v>
      </c>
      <c r="F46" s="227"/>
      <c r="G46" s="219" t="s">
        <v>396</v>
      </c>
      <c r="H46" s="241"/>
      <c r="I46" s="178" t="s">
        <v>248</v>
      </c>
      <c r="J46" s="121" t="s">
        <v>435</v>
      </c>
      <c r="K46" s="121"/>
      <c r="L46" s="119"/>
      <c r="M46" s="222"/>
      <c r="O46" s="221"/>
    </row>
    <row r="47" spans="1:15" s="147" customFormat="1" x14ac:dyDescent="0.25">
      <c r="A47" s="152"/>
      <c r="B47" s="152" t="s">
        <v>48</v>
      </c>
      <c r="C47" s="153" t="s">
        <v>49</v>
      </c>
      <c r="D47" s="154"/>
      <c r="E47" s="155"/>
      <c r="F47" s="229"/>
      <c r="G47" s="229"/>
      <c r="H47" s="156">
        <v>5</v>
      </c>
      <c r="I47" s="156"/>
      <c r="J47" s="157"/>
      <c r="K47" s="230"/>
      <c r="L47" s="157" t="e">
        <f>5/4*SUM(L48,L53,L58,L62)</f>
        <v>#DIV/0!</v>
      </c>
      <c r="M47" s="278" t="e">
        <f>L47/H47</f>
        <v>#DIV/0!</v>
      </c>
      <c r="O47" s="230"/>
    </row>
    <row r="48" spans="1:15" s="147" customFormat="1" x14ac:dyDescent="0.25">
      <c r="A48" s="210"/>
      <c r="B48" s="210"/>
      <c r="C48" s="211">
        <v>1</v>
      </c>
      <c r="D48" s="375" t="s">
        <v>50</v>
      </c>
      <c r="E48" s="375"/>
      <c r="F48" s="212"/>
      <c r="G48" s="212"/>
      <c r="H48" s="213">
        <v>1.25</v>
      </c>
      <c r="I48" s="213"/>
      <c r="J48" s="214"/>
      <c r="K48" s="225"/>
      <c r="L48" s="214" t="e">
        <f>AVERAGE(L49:L52)*H48</f>
        <v>#DIV/0!</v>
      </c>
      <c r="M48" s="215" t="e">
        <f>L48/H48</f>
        <v>#DIV/0!</v>
      </c>
      <c r="O48" s="225"/>
    </row>
    <row r="49" spans="1:15" s="147" customFormat="1" ht="135" x14ac:dyDescent="0.25">
      <c r="A49" s="172"/>
      <c r="B49" s="172"/>
      <c r="C49" s="216"/>
      <c r="D49" s="217" t="s">
        <v>5</v>
      </c>
      <c r="E49" s="218" t="s">
        <v>51</v>
      </c>
      <c r="F49" s="219" t="s">
        <v>395</v>
      </c>
      <c r="G49" s="220"/>
      <c r="H49" s="175"/>
      <c r="I49" s="178" t="s">
        <v>249</v>
      </c>
      <c r="J49" s="176" t="s">
        <v>218</v>
      </c>
      <c r="K49" s="113"/>
      <c r="L49" s="176" t="str">
        <f>IF(J49="Ya/Tidak",IF(K49="Ya",1,IF(K49="Tidak",0,"Blm Diisi")),IF(J49="A/B/C",IF(K49="A",1,IF(K49="B",0.5,IF(K49="C",0,"Blm Diisi"))),IF(J49="A/B/C/D",IF(K49="A",1,IF(K49="B",0.67,IF(K49="C",0.33,IF(K49="D",0,"Blm Diisi")))),IF(J49="A/B/C/D/E",IF(K49="A",1,IF(K49="B",0.75,IF(K49="C",0.5,IF(K49="D",0.25,IF(K49="E",0,"Blm Diisi")))))))))</f>
        <v>Blm Diisi</v>
      </c>
      <c r="M49" s="222"/>
      <c r="O49" s="113"/>
    </row>
    <row r="50" spans="1:15" s="147" customFormat="1" ht="120" x14ac:dyDescent="0.25">
      <c r="A50" s="172"/>
      <c r="B50" s="172"/>
      <c r="C50" s="216"/>
      <c r="D50" s="217" t="s">
        <v>7</v>
      </c>
      <c r="E50" s="218" t="s">
        <v>52</v>
      </c>
      <c r="F50" s="219" t="s">
        <v>395</v>
      </c>
      <c r="G50" s="220"/>
      <c r="H50" s="175"/>
      <c r="I50" s="218" t="s">
        <v>250</v>
      </c>
      <c r="J50" s="176" t="s">
        <v>218</v>
      </c>
      <c r="K50" s="113"/>
      <c r="L50" s="176" t="str">
        <f>IF(J50="Ya/Tidak",IF(K50="Ya",1,IF(K50="Tidak",0,"Blm Diisi")),IF(J50="A/B/C",IF(K50="A",1,IF(K50="B",0.5,IF(K50="C",0,"Blm Diisi"))),IF(J50="A/B/C/D",IF(K50="A",1,IF(K50="B",0.67,IF(K50="C",0.33,IF(K50="D",0,"Blm Diisi")))),IF(J50="A/B/C/D/E",IF(K50="A",1,IF(K50="B",0.75,IF(K50="C",0.5,IF(K50="D",0.25,IF(K50="E",0,"Blm Diisi")))))))))</f>
        <v>Blm Diisi</v>
      </c>
      <c r="M50" s="222"/>
      <c r="O50" s="113"/>
    </row>
    <row r="51" spans="1:15" s="147" customFormat="1" ht="120" x14ac:dyDescent="0.25">
      <c r="A51" s="172"/>
      <c r="B51" s="172"/>
      <c r="C51" s="216"/>
      <c r="D51" s="217" t="s">
        <v>9</v>
      </c>
      <c r="E51" s="218" t="s">
        <v>53</v>
      </c>
      <c r="F51" s="219" t="s">
        <v>395</v>
      </c>
      <c r="G51" s="220"/>
      <c r="H51" s="175"/>
      <c r="I51" s="218" t="s">
        <v>251</v>
      </c>
      <c r="J51" s="176" t="s">
        <v>218</v>
      </c>
      <c r="K51" s="113"/>
      <c r="L51" s="176" t="str">
        <f>IF(J51="Ya/Tidak",IF(K51="Ya",1,IF(K51="Tidak",0,"Blm Diisi")),IF(J51="A/B/C",IF(K51="A",1,IF(K51="B",0.5,IF(K51="C",0,"Blm Diisi"))),IF(J51="A/B/C/D",IF(K51="A",1,IF(K51="B",0.67,IF(K51="C",0.33,IF(K51="D",0,"Blm Diisi")))),IF(J51="A/B/C/D/E",IF(K51="A",1,IF(K51="B",0.75,IF(K51="C",0.5,IF(K51="D",0.25,IF(K51="E",0,"Blm Diisi")))))))))</f>
        <v>Blm Diisi</v>
      </c>
      <c r="M51" s="222"/>
      <c r="O51" s="113"/>
    </row>
    <row r="52" spans="1:15" s="147" customFormat="1" ht="180" x14ac:dyDescent="0.25">
      <c r="A52" s="172"/>
      <c r="B52" s="172"/>
      <c r="C52" s="216"/>
      <c r="D52" s="217" t="s">
        <v>15</v>
      </c>
      <c r="E52" s="218" t="s">
        <v>54</v>
      </c>
      <c r="F52" s="219" t="s">
        <v>395</v>
      </c>
      <c r="G52" s="220"/>
      <c r="H52" s="175"/>
      <c r="I52" s="218" t="s">
        <v>252</v>
      </c>
      <c r="J52" s="176" t="s">
        <v>218</v>
      </c>
      <c r="K52" s="113"/>
      <c r="L52" s="176" t="str">
        <f>IF(J52="Ya/Tidak",IF(K52="Ya",1,IF(K52="Tidak",0,"Blm Diisi")),IF(J52="A/B/C",IF(K52="A",1,IF(K52="B",0.5,IF(K52="C",0,"Blm Diisi"))),IF(J52="A/B/C/D",IF(K52="A",1,IF(K52="B",0.67,IF(K52="C",0.33,IF(K52="D",0,"Blm Diisi")))),IF(J52="A/B/C/D/E",IF(K52="A",1,IF(K52="B",0.75,IF(K52="C",0.5,IF(K52="D",0.25,IF(K52="E",0,"Blm Diisi")))))))))</f>
        <v>Blm Diisi</v>
      </c>
      <c r="M52" s="222"/>
      <c r="O52" s="113"/>
    </row>
    <row r="53" spans="1:15" s="147" customFormat="1" x14ac:dyDescent="0.25">
      <c r="A53" s="210"/>
      <c r="B53" s="210"/>
      <c r="C53" s="211">
        <v>2</v>
      </c>
      <c r="D53" s="375" t="s">
        <v>55</v>
      </c>
      <c r="E53" s="375"/>
      <c r="F53" s="212"/>
      <c r="G53" s="212"/>
      <c r="H53" s="213">
        <v>1.5</v>
      </c>
      <c r="I53" s="213"/>
      <c r="J53" s="214"/>
      <c r="K53" s="225"/>
      <c r="L53" s="214" t="e">
        <f>AVERAGE(L54:L57)*H53</f>
        <v>#DIV/0!</v>
      </c>
      <c r="M53" s="215" t="e">
        <f>L53/H53</f>
        <v>#DIV/0!</v>
      </c>
      <c r="O53" s="225"/>
    </row>
    <row r="54" spans="1:15" s="147" customFormat="1" ht="30" x14ac:dyDescent="0.25">
      <c r="A54" s="172"/>
      <c r="B54" s="172"/>
      <c r="C54" s="216"/>
      <c r="D54" s="217" t="s">
        <v>5</v>
      </c>
      <c r="E54" s="218" t="s">
        <v>56</v>
      </c>
      <c r="F54" s="219" t="s">
        <v>395</v>
      </c>
      <c r="G54" s="220"/>
      <c r="H54" s="175"/>
      <c r="I54" s="218" t="s">
        <v>253</v>
      </c>
      <c r="J54" s="176" t="s">
        <v>480</v>
      </c>
      <c r="K54" s="113"/>
      <c r="L54" s="176" t="str">
        <f>IF(J54="Ya/Tidak",IF(K54="Ya",1,IF(K54="Tidak",0,"Blm Diisi")),IF(J54="A/B/C",IF(K54="A",1,IF(K54="B",0.5,IF(K54="C",0,"Blm Diisi"))),IF(J54="A/B/C/D",IF(K54="A",1,IF(K54="B",0.67,IF(K54="C",0.33,IF(K54="D",0,"Blm Diisi")))),IF(J54="A/B/C/D/E",IF(K54="A",1,IF(K54="B",0.75,IF(K54="C",0.5,IF(K54="D",0.25,IF(K54="E",0,"Blm Diisi")))))))))</f>
        <v>Blm Diisi</v>
      </c>
      <c r="M54" s="222"/>
      <c r="O54" s="113"/>
    </row>
    <row r="55" spans="1:15" s="147" customFormat="1" ht="120" x14ac:dyDescent="0.25">
      <c r="A55" s="172"/>
      <c r="B55" s="172"/>
      <c r="C55" s="216"/>
      <c r="D55" s="217" t="s">
        <v>7</v>
      </c>
      <c r="E55" s="218" t="s">
        <v>57</v>
      </c>
      <c r="F55" s="227"/>
      <c r="G55" s="219" t="s">
        <v>396</v>
      </c>
      <c r="H55" s="175"/>
      <c r="I55" s="218" t="s">
        <v>254</v>
      </c>
      <c r="J55" s="121" t="s">
        <v>435</v>
      </c>
      <c r="K55" s="121"/>
      <c r="L55" s="119"/>
      <c r="M55" s="222"/>
      <c r="O55" s="221"/>
    </row>
    <row r="56" spans="1:15" s="147" customFormat="1" ht="120" x14ac:dyDescent="0.25">
      <c r="A56" s="172"/>
      <c r="B56" s="172"/>
      <c r="C56" s="216"/>
      <c r="D56" s="217" t="s">
        <v>9</v>
      </c>
      <c r="E56" s="218" t="s">
        <v>58</v>
      </c>
      <c r="F56" s="219" t="s">
        <v>395</v>
      </c>
      <c r="G56" s="220"/>
      <c r="H56" s="175"/>
      <c r="I56" s="218" t="s">
        <v>255</v>
      </c>
      <c r="J56" s="176" t="s">
        <v>218</v>
      </c>
      <c r="K56" s="113"/>
      <c r="L56" s="176" t="str">
        <f>IF(J56="Ya/Tidak",IF(K56="Ya",1,IF(K56="Tidak",0,"Blm Diisi")),IF(J56="A/B/C",IF(K56="A",1,IF(K56="B",0.5,IF(K56="C",0,"Blm Diisi"))),IF(J56="A/B/C/D",IF(K56="A",1,IF(K56="B",0.67,IF(K56="C",0.33,IF(K56="D",0,"Blm Diisi")))),IF(J56="A/B/C/D/E",IF(K56="A",1,IF(K56="B",0.75,IF(K56="C",0.5,IF(K56="D",0.25,IF(K56="E",0,"Blm Diisi")))))))))</f>
        <v>Blm Diisi</v>
      </c>
      <c r="M56" s="222"/>
      <c r="O56" s="113"/>
    </row>
    <row r="57" spans="1:15" s="147" customFormat="1" ht="120" x14ac:dyDescent="0.25">
      <c r="A57" s="172"/>
      <c r="B57" s="172"/>
      <c r="C57" s="216"/>
      <c r="D57" s="217" t="s">
        <v>15</v>
      </c>
      <c r="E57" s="218" t="s">
        <v>59</v>
      </c>
      <c r="F57" s="219" t="s">
        <v>395</v>
      </c>
      <c r="G57" s="220"/>
      <c r="H57" s="175"/>
      <c r="I57" s="218" t="s">
        <v>255</v>
      </c>
      <c r="J57" s="176" t="s">
        <v>218</v>
      </c>
      <c r="K57" s="113"/>
      <c r="L57" s="176" t="str">
        <f>IF(J57="Ya/Tidak",IF(K57="Ya",1,IF(K57="Tidak",0,"Blm Diisi")),IF(J57="A/B/C",IF(K57="A",1,IF(K57="B",0.5,IF(K57="C",0,"Blm Diisi"))),IF(J57="A/B/C/D",IF(K57="A",1,IF(K57="B",0.67,IF(K57="C",0.33,IF(K57="D",0,"Blm Diisi")))),IF(J57="A/B/C/D/E",IF(K57="A",1,IF(K57="B",0.75,IF(K57="C",0.5,IF(K57="D",0.25,IF(K57="E",0,"Blm Diisi")))))))))</f>
        <v>Blm Diisi</v>
      </c>
      <c r="M57" s="222"/>
      <c r="O57" s="113"/>
    </row>
    <row r="58" spans="1:15" s="147" customFormat="1" x14ac:dyDescent="0.25">
      <c r="A58" s="210"/>
      <c r="B58" s="210"/>
      <c r="C58" s="211">
        <v>3</v>
      </c>
      <c r="D58" s="375" t="s">
        <v>60</v>
      </c>
      <c r="E58" s="375"/>
      <c r="F58" s="212"/>
      <c r="G58" s="212"/>
      <c r="H58" s="213">
        <v>1.25</v>
      </c>
      <c r="I58" s="213"/>
      <c r="J58" s="214"/>
      <c r="K58" s="225"/>
      <c r="L58" s="214" t="e">
        <f>AVERAGE(L59:L61)*H58</f>
        <v>#DIV/0!</v>
      </c>
      <c r="M58" s="215" t="e">
        <f>L58/H58</f>
        <v>#DIV/0!</v>
      </c>
      <c r="O58" s="225"/>
    </row>
    <row r="59" spans="1:15" s="147" customFormat="1" ht="60" x14ac:dyDescent="0.25">
      <c r="A59" s="172"/>
      <c r="B59" s="172"/>
      <c r="C59" s="216"/>
      <c r="D59" s="217" t="s">
        <v>5</v>
      </c>
      <c r="E59" s="218" t="s">
        <v>61</v>
      </c>
      <c r="F59" s="227"/>
      <c r="G59" s="219" t="s">
        <v>396</v>
      </c>
      <c r="H59" s="175"/>
      <c r="I59" s="218" t="s">
        <v>256</v>
      </c>
      <c r="J59" s="121" t="s">
        <v>435</v>
      </c>
      <c r="K59" s="121"/>
      <c r="L59" s="119"/>
      <c r="M59" s="222"/>
      <c r="O59" s="221"/>
    </row>
    <row r="60" spans="1:15" s="147" customFormat="1" ht="90" x14ac:dyDescent="0.25">
      <c r="A60" s="172"/>
      <c r="B60" s="172"/>
      <c r="C60" s="216"/>
      <c r="D60" s="217" t="s">
        <v>7</v>
      </c>
      <c r="E60" s="218" t="s">
        <v>62</v>
      </c>
      <c r="F60" s="219" t="s">
        <v>395</v>
      </c>
      <c r="G60" s="220"/>
      <c r="H60" s="175"/>
      <c r="I60" s="174" t="s">
        <v>257</v>
      </c>
      <c r="J60" s="176" t="s">
        <v>218</v>
      </c>
      <c r="K60" s="113"/>
      <c r="L60" s="176" t="str">
        <f>IF(J60="Ya/Tidak",IF(K60="Ya",1,IF(K60="Tidak",0,"Blm Diisi")),IF(J60="A/B/C",IF(K60="A",1,IF(K60="B",0.5,IF(K60="C",0,"Blm Diisi"))),IF(J60="A/B/C/D",IF(K60="A",1,IF(K60="B",0.67,IF(K60="C",0.33,IF(K60="D",0,"Blm Diisi")))),IF(J60="A/B/C/D/E",IF(K60="A",1,IF(K60="B",0.75,IF(K60="C",0.5,IF(K60="D",0.25,IF(K60="E",0,"Blm Diisi")))))))))</f>
        <v>Blm Diisi</v>
      </c>
      <c r="M60" s="222"/>
      <c r="O60" s="113"/>
    </row>
    <row r="61" spans="1:15" s="147" customFormat="1" ht="120" x14ac:dyDescent="0.25">
      <c r="A61" s="172"/>
      <c r="B61" s="172"/>
      <c r="C61" s="216"/>
      <c r="D61" s="217" t="s">
        <v>9</v>
      </c>
      <c r="E61" s="218" t="s">
        <v>63</v>
      </c>
      <c r="F61" s="219" t="s">
        <v>395</v>
      </c>
      <c r="G61" s="220"/>
      <c r="H61" s="175"/>
      <c r="I61" s="218" t="s">
        <v>258</v>
      </c>
      <c r="J61" s="176" t="s">
        <v>216</v>
      </c>
      <c r="K61" s="113"/>
      <c r="L61" s="176" t="str">
        <f>IF(J61="Ya/Tidak",IF(K61="Ya",1,IF(K61="Tidak",0,"Blm Diisi")),IF(J61="A/B/C",IF(K61="A",1,IF(K61="B",0.5,IF(K61="C",0,"Blm Diisi"))),IF(J61="A/B/C/D",IF(K61="A",1,IF(K61="B",0.67,IF(K61="C",0.33,IF(K61="D",0,"Blm Diisi")))),IF(J61="A/B/C/D/E",IF(K61="A",1,IF(K61="B",0.75,IF(K61="C",0.5,IF(K61="D",0.25,IF(K61="E",0,"Blm Diisi")))))))))</f>
        <v>Blm Diisi</v>
      </c>
      <c r="M61" s="222"/>
      <c r="O61" s="113"/>
    </row>
    <row r="62" spans="1:15" s="147" customFormat="1" ht="15" customHeight="1" x14ac:dyDescent="0.25">
      <c r="A62" s="210"/>
      <c r="B62" s="210"/>
      <c r="C62" s="211">
        <v>4</v>
      </c>
      <c r="D62" s="375" t="s">
        <v>399</v>
      </c>
      <c r="E62" s="375"/>
      <c r="F62" s="242"/>
      <c r="G62" s="212"/>
      <c r="H62" s="213">
        <v>1</v>
      </c>
      <c r="I62" s="237"/>
      <c r="J62" s="238"/>
      <c r="K62" s="243"/>
      <c r="L62" s="309"/>
      <c r="M62" s="215"/>
      <c r="O62" s="243"/>
    </row>
    <row r="63" spans="1:15" s="251" customFormat="1" ht="45" customHeight="1" x14ac:dyDescent="0.25">
      <c r="A63" s="244"/>
      <c r="B63" s="244"/>
      <c r="C63" s="245"/>
      <c r="D63" s="246" t="s">
        <v>5</v>
      </c>
      <c r="E63" s="247" t="s">
        <v>401</v>
      </c>
      <c r="F63" s="219"/>
      <c r="G63" s="220"/>
      <c r="H63" s="248"/>
      <c r="I63" s="178" t="s">
        <v>400</v>
      </c>
      <c r="J63" s="121" t="s">
        <v>435</v>
      </c>
      <c r="K63" s="121"/>
      <c r="L63" s="119"/>
      <c r="M63" s="222"/>
      <c r="O63" s="221"/>
    </row>
    <row r="64" spans="1:15" s="147" customFormat="1" x14ac:dyDescent="0.25">
      <c r="A64" s="152"/>
      <c r="B64" s="152" t="s">
        <v>64</v>
      </c>
      <c r="C64" s="153" t="s">
        <v>65</v>
      </c>
      <c r="D64" s="154"/>
      <c r="E64" s="155"/>
      <c r="F64" s="229"/>
      <c r="G64" s="229"/>
      <c r="H64" s="156">
        <v>15</v>
      </c>
      <c r="I64" s="156"/>
      <c r="J64" s="157"/>
      <c r="K64" s="230"/>
      <c r="L64" s="157" t="e">
        <f>15/7*SUM(L65,L71,L77,L84,L90,L98,L103,L107)</f>
        <v>#DIV/0!</v>
      </c>
      <c r="M64" s="278" t="e">
        <f>L64/H64</f>
        <v>#DIV/0!</v>
      </c>
      <c r="O64" s="230"/>
    </row>
    <row r="65" spans="1:15" s="147" customFormat="1" x14ac:dyDescent="0.25">
      <c r="A65" s="210"/>
      <c r="B65" s="210"/>
      <c r="C65" s="211">
        <v>1</v>
      </c>
      <c r="D65" s="375" t="s">
        <v>66</v>
      </c>
      <c r="E65" s="375"/>
      <c r="F65" s="212"/>
      <c r="G65" s="212"/>
      <c r="H65" s="213">
        <v>1</v>
      </c>
      <c r="I65" s="213"/>
      <c r="J65" s="214"/>
      <c r="K65" s="225"/>
      <c r="L65" s="214" t="e">
        <f>AVERAGE(L66:L70)*H65</f>
        <v>#DIV/0!</v>
      </c>
      <c r="M65" s="215" t="e">
        <f>L65/H65</f>
        <v>#DIV/0!</v>
      </c>
      <c r="O65" s="225"/>
    </row>
    <row r="66" spans="1:15" s="147" customFormat="1" ht="120" x14ac:dyDescent="0.25">
      <c r="A66" s="172"/>
      <c r="B66" s="172"/>
      <c r="C66" s="216"/>
      <c r="D66" s="217" t="s">
        <v>5</v>
      </c>
      <c r="E66" s="218" t="s">
        <v>67</v>
      </c>
      <c r="F66" s="219" t="s">
        <v>395</v>
      </c>
      <c r="G66" s="220"/>
      <c r="H66" s="175"/>
      <c r="I66" s="218" t="s">
        <v>259</v>
      </c>
      <c r="J66" s="176" t="s">
        <v>218</v>
      </c>
      <c r="K66" s="113"/>
      <c r="L66" s="176" t="str">
        <f>IF(J66="Ya/Tidak",IF(K66="Ya",1,IF(K66="Tidak",0,"Blm Diisi")),IF(J66="A/B/C",IF(K66="A",1,IF(K66="B",0.5,IF(K66="C",0,"Blm Diisi"))),IF(J66="A/B/C/D",IF(K66="A",1,IF(K66="B",0.67,IF(K66="C",0.33,IF(K66="D",0,"Blm Diisi")))),IF(J66="A/B/C/D/E",IF(K66="A",1,IF(K66="B",0.75,IF(K66="C",0.5,IF(K66="D",0.25,IF(K66="E",0,"Blm Diisi")))))))))</f>
        <v>Blm Diisi</v>
      </c>
      <c r="M66" s="222"/>
      <c r="O66" s="113"/>
    </row>
    <row r="67" spans="1:15" s="147" customFormat="1" ht="120" x14ac:dyDescent="0.25">
      <c r="A67" s="172"/>
      <c r="B67" s="172"/>
      <c r="C67" s="216"/>
      <c r="D67" s="217" t="s">
        <v>7</v>
      </c>
      <c r="E67" s="218" t="s">
        <v>68</v>
      </c>
      <c r="F67" s="219" t="s">
        <v>395</v>
      </c>
      <c r="G67" s="220"/>
      <c r="H67" s="175"/>
      <c r="I67" s="218" t="s">
        <v>260</v>
      </c>
      <c r="J67" s="176" t="s">
        <v>218</v>
      </c>
      <c r="K67" s="113"/>
      <c r="L67" s="176" t="str">
        <f>IF(J67="Ya/Tidak",IF(K67="Ya",1,IF(K67="Tidak",0,"Blm Diisi")),IF(J67="A/B/C",IF(K67="A",1,IF(K67="B",0.5,IF(K67="C",0,"Blm Diisi"))),IF(J67="A/B/C/D",IF(K67="A",1,IF(K67="B",0.67,IF(K67="C",0.33,IF(K67="D",0,"Blm Diisi")))),IF(J67="A/B/C/D/E",IF(K67="A",1,IF(K67="B",0.75,IF(K67="C",0.5,IF(K67="D",0.25,IF(K67="E",0,"Blm Diisi")))))))))</f>
        <v>Blm Diisi</v>
      </c>
      <c r="M67" s="222"/>
      <c r="O67" s="113"/>
    </row>
    <row r="68" spans="1:15" s="147" customFormat="1" ht="30" x14ac:dyDescent="0.25">
      <c r="A68" s="172"/>
      <c r="B68" s="172"/>
      <c r="C68" s="216"/>
      <c r="D68" s="217" t="s">
        <v>9</v>
      </c>
      <c r="E68" s="218" t="s">
        <v>69</v>
      </c>
      <c r="F68" s="219" t="s">
        <v>395</v>
      </c>
      <c r="G68" s="220"/>
      <c r="H68" s="175"/>
      <c r="I68" s="218" t="s">
        <v>261</v>
      </c>
      <c r="J68" s="176" t="s">
        <v>480</v>
      </c>
      <c r="K68" s="113"/>
      <c r="L68" s="176" t="str">
        <f>IF(J68="Ya/Tidak",IF(K68="Ya",1,IF(K68="Tidak",0,"Blm Diisi")),IF(J68="A/B/C",IF(K68="A",1,IF(K68="B",0.5,IF(K68="C",0,"Blm Diisi"))),IF(J68="A/B/C/D",IF(K68="A",1,IF(K68="B",0.67,IF(K68="C",0.33,IF(K68="D",0,"Blm Diisi")))),IF(J68="A/B/C/D/E",IF(K68="A",1,IF(K68="B",0.75,IF(K68="C",0.5,IF(K68="D",0.25,IF(K68="E",0,"Blm Diisi")))))))))</f>
        <v>Blm Diisi</v>
      </c>
      <c r="M68" s="222"/>
      <c r="O68" s="113"/>
    </row>
    <row r="69" spans="1:15" s="147" customFormat="1" ht="30" x14ac:dyDescent="0.25">
      <c r="A69" s="172"/>
      <c r="B69" s="172"/>
      <c r="C69" s="216"/>
      <c r="D69" s="217" t="s">
        <v>15</v>
      </c>
      <c r="E69" s="218" t="s">
        <v>70</v>
      </c>
      <c r="F69" s="219" t="s">
        <v>395</v>
      </c>
      <c r="G69" s="220"/>
      <c r="H69" s="175"/>
      <c r="I69" s="218" t="s">
        <v>262</v>
      </c>
      <c r="J69" s="176" t="s">
        <v>480</v>
      </c>
      <c r="K69" s="113"/>
      <c r="L69" s="176" t="str">
        <f>IF(J69="Ya/Tidak",IF(K69="Ya",1,IF(K69="Tidak",0,"Blm Diisi")),IF(J69="A/B/C",IF(K69="A",1,IF(K69="B",0.5,IF(K69="C",0,"Blm Diisi"))),IF(J69="A/B/C/D",IF(K69="A",1,IF(K69="B",0.67,IF(K69="C",0.33,IF(K69="D",0,"Blm Diisi")))),IF(J69="A/B/C/D/E",IF(K69="A",1,IF(K69="B",0.75,IF(K69="C",0.5,IF(K69="D",0.25,IF(K69="E",0,"Blm Diisi")))))))))</f>
        <v>Blm Diisi</v>
      </c>
      <c r="M69" s="222"/>
      <c r="O69" s="113"/>
    </row>
    <row r="70" spans="1:15" s="147" customFormat="1" ht="180" x14ac:dyDescent="0.25">
      <c r="A70" s="172"/>
      <c r="B70" s="172"/>
      <c r="C70" s="216"/>
      <c r="D70" s="217" t="s">
        <v>17</v>
      </c>
      <c r="E70" s="218" t="s">
        <v>71</v>
      </c>
      <c r="F70" s="219" t="s">
        <v>395</v>
      </c>
      <c r="G70" s="220"/>
      <c r="H70" s="175"/>
      <c r="I70" s="218" t="s">
        <v>263</v>
      </c>
      <c r="J70" s="176" t="s">
        <v>218</v>
      </c>
      <c r="K70" s="113"/>
      <c r="L70" s="176" t="str">
        <f>IF(J70="Ya/Tidak",IF(K70="Ya",1,IF(K70="Tidak",0,"Blm Diisi")),IF(J70="A/B/C",IF(K70="A",1,IF(K70="B",0.5,IF(K70="C",0,"Blm Diisi"))),IF(J70="A/B/C/D",IF(K70="A",1,IF(K70="B",0.67,IF(K70="C",0.33,IF(K70="D",0,"Blm Diisi")))),IF(J70="A/B/C/D/E",IF(K70="A",1,IF(K70="B",0.75,IF(K70="C",0.5,IF(K70="D",0.25,IF(K70="E",0,"Blm Diisi")))))))))</f>
        <v>Blm Diisi</v>
      </c>
      <c r="M70" s="222"/>
      <c r="O70" s="113"/>
    </row>
    <row r="71" spans="1:15" s="147" customFormat="1" x14ac:dyDescent="0.25">
      <c r="A71" s="210"/>
      <c r="B71" s="210"/>
      <c r="C71" s="211">
        <v>2</v>
      </c>
      <c r="D71" s="375" t="s">
        <v>204</v>
      </c>
      <c r="E71" s="375"/>
      <c r="F71" s="212"/>
      <c r="G71" s="212"/>
      <c r="H71" s="213">
        <v>2</v>
      </c>
      <c r="I71" s="213"/>
      <c r="J71" s="214"/>
      <c r="K71" s="225"/>
      <c r="L71" s="214"/>
      <c r="M71" s="215"/>
      <c r="O71" s="225"/>
    </row>
    <row r="72" spans="1:15" s="147" customFormat="1" ht="105" x14ac:dyDescent="0.25">
      <c r="A72" s="172"/>
      <c r="B72" s="172"/>
      <c r="C72" s="216"/>
      <c r="D72" s="217" t="s">
        <v>5</v>
      </c>
      <c r="E72" s="178" t="s">
        <v>72</v>
      </c>
      <c r="F72" s="227"/>
      <c r="G72" s="219" t="s">
        <v>396</v>
      </c>
      <c r="H72" s="248"/>
      <c r="I72" s="178" t="s">
        <v>264</v>
      </c>
      <c r="J72" s="121" t="s">
        <v>435</v>
      </c>
      <c r="K72" s="121"/>
      <c r="L72" s="119"/>
      <c r="M72" s="222"/>
      <c r="O72" s="221"/>
    </row>
    <row r="73" spans="1:15" s="147" customFormat="1" ht="45" x14ac:dyDescent="0.25">
      <c r="A73" s="172"/>
      <c r="B73" s="172"/>
      <c r="C73" s="216"/>
      <c r="D73" s="217" t="s">
        <v>7</v>
      </c>
      <c r="E73" s="218" t="s">
        <v>206</v>
      </c>
      <c r="F73" s="227"/>
      <c r="G73" s="219" t="s">
        <v>396</v>
      </c>
      <c r="H73" s="175"/>
      <c r="I73" s="218" t="s">
        <v>265</v>
      </c>
      <c r="J73" s="121" t="s">
        <v>435</v>
      </c>
      <c r="K73" s="121"/>
      <c r="L73" s="119"/>
      <c r="M73" s="222"/>
      <c r="O73" s="221"/>
    </row>
    <row r="74" spans="1:15" s="147" customFormat="1" ht="45" x14ac:dyDescent="0.25">
      <c r="A74" s="172"/>
      <c r="B74" s="172"/>
      <c r="C74" s="216"/>
      <c r="D74" s="217" t="s">
        <v>9</v>
      </c>
      <c r="E74" s="218" t="s">
        <v>73</v>
      </c>
      <c r="F74" s="227"/>
      <c r="G74" s="219" t="s">
        <v>396</v>
      </c>
      <c r="H74" s="175"/>
      <c r="I74" s="218" t="s">
        <v>266</v>
      </c>
      <c r="J74" s="121" t="s">
        <v>435</v>
      </c>
      <c r="K74" s="121"/>
      <c r="L74" s="119"/>
      <c r="M74" s="222"/>
      <c r="O74" s="221"/>
    </row>
    <row r="75" spans="1:15" s="147" customFormat="1" ht="45" x14ac:dyDescent="0.25">
      <c r="A75" s="172"/>
      <c r="B75" s="172"/>
      <c r="C75" s="216"/>
      <c r="D75" s="217" t="s">
        <v>15</v>
      </c>
      <c r="E75" s="218" t="s">
        <v>74</v>
      </c>
      <c r="F75" s="227"/>
      <c r="G75" s="219" t="s">
        <v>396</v>
      </c>
      <c r="H75" s="175"/>
      <c r="I75" s="218" t="s">
        <v>267</v>
      </c>
      <c r="J75" s="121" t="s">
        <v>435</v>
      </c>
      <c r="K75" s="121"/>
      <c r="L75" s="119"/>
      <c r="M75" s="222"/>
      <c r="O75" s="221"/>
    </row>
    <row r="76" spans="1:15" s="147" customFormat="1" ht="30" x14ac:dyDescent="0.25">
      <c r="A76" s="172"/>
      <c r="B76" s="172"/>
      <c r="C76" s="216"/>
      <c r="D76" s="217" t="s">
        <v>17</v>
      </c>
      <c r="E76" s="218" t="s">
        <v>75</v>
      </c>
      <c r="F76" s="227"/>
      <c r="G76" s="219" t="s">
        <v>396</v>
      </c>
      <c r="H76" s="175"/>
      <c r="I76" s="218" t="s">
        <v>268</v>
      </c>
      <c r="J76" s="121" t="s">
        <v>435</v>
      </c>
      <c r="K76" s="121"/>
      <c r="L76" s="119"/>
      <c r="M76" s="222"/>
      <c r="O76" s="221"/>
    </row>
    <row r="77" spans="1:15" s="147" customFormat="1" x14ac:dyDescent="0.25">
      <c r="A77" s="210"/>
      <c r="B77" s="210"/>
      <c r="C77" s="211">
        <v>3</v>
      </c>
      <c r="D77" s="375" t="s">
        <v>76</v>
      </c>
      <c r="E77" s="375"/>
      <c r="F77" s="212"/>
      <c r="G77" s="212"/>
      <c r="H77" s="213">
        <v>1</v>
      </c>
      <c r="I77" s="213"/>
      <c r="J77" s="214"/>
      <c r="K77" s="225"/>
      <c r="L77" s="214" t="e">
        <f>AVERAGE(L78:L83)*H77</f>
        <v>#DIV/0!</v>
      </c>
      <c r="M77" s="215" t="e">
        <f>L77/H77</f>
        <v>#DIV/0!</v>
      </c>
      <c r="O77" s="225"/>
    </row>
    <row r="78" spans="1:15" s="147" customFormat="1" ht="30" x14ac:dyDescent="0.25">
      <c r="A78" s="172"/>
      <c r="B78" s="172"/>
      <c r="C78" s="216"/>
      <c r="D78" s="217" t="s">
        <v>5</v>
      </c>
      <c r="E78" s="218" t="s">
        <v>77</v>
      </c>
      <c r="F78" s="219" t="s">
        <v>395</v>
      </c>
      <c r="G78" s="220"/>
      <c r="H78" s="175"/>
      <c r="I78" s="218" t="s">
        <v>269</v>
      </c>
      <c r="J78" s="176" t="s">
        <v>480</v>
      </c>
      <c r="K78" s="113"/>
      <c r="L78" s="176" t="str">
        <f t="shared" ref="L78:L83" si="1">IF(J78="Ya/Tidak",IF(K78="Ya",1,IF(K78="Tidak",0,"Blm Diisi")),IF(J78="A/B/C",IF(K78="A",1,IF(K78="B",0.5,IF(K78="C",0,"Blm Diisi"))),IF(J78="A/B/C/D",IF(K78="A",1,IF(K78="B",0.67,IF(K78="C",0.33,IF(K78="D",0,"Blm Diisi")))),IF(J78="A/B/C/D/E",IF(K78="A",1,IF(K78="B",0.75,IF(K78="C",0.5,IF(K78="D",0.25,IF(K78="E",0,"Blm Diisi")))))))))</f>
        <v>Blm Diisi</v>
      </c>
      <c r="M78" s="222"/>
      <c r="O78" s="113"/>
    </row>
    <row r="79" spans="1:15" s="147" customFormat="1" ht="105" x14ac:dyDescent="0.25">
      <c r="A79" s="172"/>
      <c r="B79" s="172"/>
      <c r="C79" s="216"/>
      <c r="D79" s="217" t="s">
        <v>7</v>
      </c>
      <c r="E79" s="218" t="s">
        <v>78</v>
      </c>
      <c r="F79" s="219" t="s">
        <v>395</v>
      </c>
      <c r="G79" s="220"/>
      <c r="H79" s="175"/>
      <c r="I79" s="218" t="s">
        <v>270</v>
      </c>
      <c r="J79" s="176" t="s">
        <v>218</v>
      </c>
      <c r="K79" s="113"/>
      <c r="L79" s="176" t="str">
        <f t="shared" si="1"/>
        <v>Blm Diisi</v>
      </c>
      <c r="M79" s="222"/>
      <c r="O79" s="113"/>
    </row>
    <row r="80" spans="1:15" s="147" customFormat="1" ht="120" x14ac:dyDescent="0.25">
      <c r="A80" s="172"/>
      <c r="B80" s="172"/>
      <c r="C80" s="216"/>
      <c r="D80" s="217" t="s">
        <v>9</v>
      </c>
      <c r="E80" s="218" t="s">
        <v>79</v>
      </c>
      <c r="F80" s="219" t="s">
        <v>395</v>
      </c>
      <c r="G80" s="220"/>
      <c r="H80" s="175"/>
      <c r="I80" s="218" t="s">
        <v>271</v>
      </c>
      <c r="J80" s="176" t="s">
        <v>218</v>
      </c>
      <c r="K80" s="113"/>
      <c r="L80" s="176" t="str">
        <f t="shared" si="1"/>
        <v>Blm Diisi</v>
      </c>
      <c r="M80" s="222"/>
      <c r="O80" s="113"/>
    </row>
    <row r="81" spans="1:15" s="147" customFormat="1" ht="165" x14ac:dyDescent="0.25">
      <c r="A81" s="172"/>
      <c r="B81" s="172"/>
      <c r="C81" s="216"/>
      <c r="D81" s="217" t="s">
        <v>15</v>
      </c>
      <c r="E81" s="218" t="s">
        <v>80</v>
      </c>
      <c r="F81" s="219" t="s">
        <v>395</v>
      </c>
      <c r="G81" s="220"/>
      <c r="H81" s="175"/>
      <c r="I81" s="218" t="s">
        <v>272</v>
      </c>
      <c r="J81" s="176" t="s">
        <v>218</v>
      </c>
      <c r="K81" s="113"/>
      <c r="L81" s="176" t="str">
        <f t="shared" si="1"/>
        <v>Blm Diisi</v>
      </c>
      <c r="M81" s="222"/>
      <c r="O81" s="113"/>
    </row>
    <row r="82" spans="1:15" s="147" customFormat="1" ht="210" x14ac:dyDescent="0.25">
      <c r="A82" s="172"/>
      <c r="B82" s="172"/>
      <c r="C82" s="216"/>
      <c r="D82" s="217" t="s">
        <v>17</v>
      </c>
      <c r="E82" s="218" t="s">
        <v>81</v>
      </c>
      <c r="F82" s="219" t="s">
        <v>395</v>
      </c>
      <c r="G82" s="220"/>
      <c r="H82" s="175"/>
      <c r="I82" s="218" t="s">
        <v>273</v>
      </c>
      <c r="J82" s="176" t="s">
        <v>218</v>
      </c>
      <c r="K82" s="113"/>
      <c r="L82" s="176" t="str">
        <f t="shared" si="1"/>
        <v>Blm Diisi</v>
      </c>
      <c r="M82" s="222"/>
      <c r="O82" s="113"/>
    </row>
    <row r="83" spans="1:15" s="147" customFormat="1" ht="120" x14ac:dyDescent="0.25">
      <c r="A83" s="172"/>
      <c r="B83" s="172"/>
      <c r="C83" s="216"/>
      <c r="D83" s="217" t="s">
        <v>24</v>
      </c>
      <c r="E83" s="218" t="s">
        <v>82</v>
      </c>
      <c r="F83" s="219" t="s">
        <v>395</v>
      </c>
      <c r="G83" s="220"/>
      <c r="H83" s="175"/>
      <c r="I83" s="218" t="s">
        <v>274</v>
      </c>
      <c r="J83" s="176" t="s">
        <v>216</v>
      </c>
      <c r="K83" s="113"/>
      <c r="L83" s="176" t="str">
        <f t="shared" si="1"/>
        <v>Blm Diisi</v>
      </c>
      <c r="M83" s="222"/>
      <c r="O83" s="113"/>
    </row>
    <row r="84" spans="1:15" s="147" customFormat="1" x14ac:dyDescent="0.25">
      <c r="A84" s="210"/>
      <c r="B84" s="210"/>
      <c r="C84" s="211">
        <v>4</v>
      </c>
      <c r="D84" s="375" t="s">
        <v>205</v>
      </c>
      <c r="E84" s="375"/>
      <c r="F84" s="212"/>
      <c r="G84" s="212"/>
      <c r="H84" s="213">
        <v>6</v>
      </c>
      <c r="I84" s="213"/>
      <c r="J84" s="214"/>
      <c r="K84" s="225"/>
      <c r="L84" s="214"/>
      <c r="M84" s="215"/>
      <c r="O84" s="225"/>
    </row>
    <row r="85" spans="1:15" s="147" customFormat="1" ht="30" x14ac:dyDescent="0.25">
      <c r="A85" s="172"/>
      <c r="B85" s="172"/>
      <c r="C85" s="216"/>
      <c r="D85" s="217" t="s">
        <v>5</v>
      </c>
      <c r="E85" s="174" t="s">
        <v>83</v>
      </c>
      <c r="F85" s="227"/>
      <c r="G85" s="219" t="s">
        <v>396</v>
      </c>
      <c r="H85" s="252"/>
      <c r="I85" s="174" t="s">
        <v>275</v>
      </c>
      <c r="J85" s="121" t="s">
        <v>435</v>
      </c>
      <c r="K85" s="121"/>
      <c r="L85" s="119"/>
      <c r="M85" s="222"/>
      <c r="O85" s="221"/>
    </row>
    <row r="86" spans="1:15" s="147" customFormat="1" ht="150" x14ac:dyDescent="0.25">
      <c r="A86" s="172"/>
      <c r="B86" s="172"/>
      <c r="C86" s="216"/>
      <c r="D86" s="217" t="s">
        <v>7</v>
      </c>
      <c r="E86" s="174" t="s">
        <v>84</v>
      </c>
      <c r="F86" s="227"/>
      <c r="G86" s="219" t="s">
        <v>396</v>
      </c>
      <c r="H86" s="252"/>
      <c r="I86" s="174" t="s">
        <v>276</v>
      </c>
      <c r="J86" s="121" t="s">
        <v>435</v>
      </c>
      <c r="K86" s="121"/>
      <c r="L86" s="119"/>
      <c r="M86" s="222"/>
      <c r="O86" s="221"/>
    </row>
    <row r="87" spans="1:15" s="147" customFormat="1" ht="45" x14ac:dyDescent="0.25">
      <c r="A87" s="172"/>
      <c r="B87" s="172"/>
      <c r="C87" s="216"/>
      <c r="D87" s="217" t="s">
        <v>9</v>
      </c>
      <c r="E87" s="174" t="s">
        <v>85</v>
      </c>
      <c r="F87" s="227"/>
      <c r="G87" s="219" t="s">
        <v>396</v>
      </c>
      <c r="H87" s="252"/>
      <c r="I87" s="174" t="s">
        <v>277</v>
      </c>
      <c r="J87" s="121" t="s">
        <v>435</v>
      </c>
      <c r="K87" s="121"/>
      <c r="L87" s="119"/>
      <c r="M87" s="222"/>
      <c r="O87" s="221"/>
    </row>
    <row r="88" spans="1:15" s="147" customFormat="1" ht="30" x14ac:dyDescent="0.25">
      <c r="A88" s="172"/>
      <c r="B88" s="172"/>
      <c r="C88" s="216"/>
      <c r="D88" s="217" t="s">
        <v>15</v>
      </c>
      <c r="E88" s="174" t="s">
        <v>86</v>
      </c>
      <c r="F88" s="227"/>
      <c r="G88" s="219" t="s">
        <v>396</v>
      </c>
      <c r="H88" s="252"/>
      <c r="I88" s="174" t="s">
        <v>278</v>
      </c>
      <c r="J88" s="121" t="s">
        <v>435</v>
      </c>
      <c r="K88" s="121"/>
      <c r="L88" s="119"/>
      <c r="M88" s="222"/>
      <c r="O88" s="221"/>
    </row>
    <row r="89" spans="1:15" s="147" customFormat="1" ht="30" x14ac:dyDescent="0.25">
      <c r="A89" s="172"/>
      <c r="B89" s="172"/>
      <c r="C89" s="216"/>
      <c r="D89" s="217" t="s">
        <v>17</v>
      </c>
      <c r="E89" s="174" t="s">
        <v>87</v>
      </c>
      <c r="F89" s="227"/>
      <c r="G89" s="219" t="s">
        <v>396</v>
      </c>
      <c r="H89" s="252"/>
      <c r="I89" s="174" t="s">
        <v>279</v>
      </c>
      <c r="J89" s="121" t="s">
        <v>435</v>
      </c>
      <c r="K89" s="121"/>
      <c r="L89" s="119"/>
      <c r="M89" s="222"/>
      <c r="O89" s="221"/>
    </row>
    <row r="90" spans="1:15" s="147" customFormat="1" x14ac:dyDescent="0.25">
      <c r="A90" s="210"/>
      <c r="B90" s="210"/>
      <c r="C90" s="211">
        <v>5</v>
      </c>
      <c r="D90" s="375" t="s">
        <v>88</v>
      </c>
      <c r="E90" s="375"/>
      <c r="F90" s="212"/>
      <c r="G90" s="212"/>
      <c r="H90" s="213">
        <v>2</v>
      </c>
      <c r="I90" s="213" t="s">
        <v>280</v>
      </c>
      <c r="J90" s="214"/>
      <c r="K90" s="225"/>
      <c r="L90" s="214" t="e">
        <f>AVERAGE(L91:L97)*H90</f>
        <v>#DIV/0!</v>
      </c>
      <c r="M90" s="215" t="e">
        <f>L90/H90</f>
        <v>#DIV/0!</v>
      </c>
      <c r="O90" s="225"/>
    </row>
    <row r="91" spans="1:15" s="147" customFormat="1" ht="120" x14ac:dyDescent="0.25">
      <c r="A91" s="172"/>
      <c r="B91" s="172"/>
      <c r="C91" s="216"/>
      <c r="D91" s="217" t="s">
        <v>5</v>
      </c>
      <c r="E91" s="218" t="s">
        <v>89</v>
      </c>
      <c r="F91" s="219" t="s">
        <v>395</v>
      </c>
      <c r="G91" s="220"/>
      <c r="H91" s="175"/>
      <c r="I91" s="178" t="s">
        <v>281</v>
      </c>
      <c r="J91" s="176" t="s">
        <v>218</v>
      </c>
      <c r="K91" s="113"/>
      <c r="L91" s="176" t="str">
        <f t="shared" ref="L91:L96" si="2">IF(J91="Ya/Tidak",IF(K91="Ya",1,IF(K91="Tidak",0,"Blm Diisi")),IF(J91="A/B/C",IF(K91="A",1,IF(K91="B",0.5,IF(K91="C",0,"Blm Diisi"))),IF(J91="A/B/C/D",IF(K91="A",1,IF(K91="B",0.67,IF(K91="C",0.33,IF(K91="D",0,"Blm Diisi")))),IF(J91="A/B/C/D/E",IF(K91="A",1,IF(K91="B",0.75,IF(K91="C",0.5,IF(K91="D",0.25,IF(K91="E",0,"Blm Diisi")))))))))</f>
        <v>Blm Diisi</v>
      </c>
      <c r="M91" s="222"/>
      <c r="O91" s="113"/>
    </row>
    <row r="92" spans="1:15" s="147" customFormat="1" ht="180" x14ac:dyDescent="0.25">
      <c r="A92" s="172"/>
      <c r="B92" s="172"/>
      <c r="C92" s="216"/>
      <c r="D92" s="217" t="s">
        <v>7</v>
      </c>
      <c r="E92" s="218" t="s">
        <v>90</v>
      </c>
      <c r="F92" s="219" t="s">
        <v>395</v>
      </c>
      <c r="G92" s="220"/>
      <c r="H92" s="175"/>
      <c r="I92" s="178" t="s">
        <v>282</v>
      </c>
      <c r="J92" s="176" t="s">
        <v>218</v>
      </c>
      <c r="K92" s="113"/>
      <c r="L92" s="176" t="str">
        <f t="shared" si="2"/>
        <v>Blm Diisi</v>
      </c>
      <c r="M92" s="222"/>
      <c r="O92" s="113"/>
    </row>
    <row r="93" spans="1:15" s="147" customFormat="1" ht="180" x14ac:dyDescent="0.25">
      <c r="A93" s="172"/>
      <c r="B93" s="172"/>
      <c r="C93" s="216"/>
      <c r="D93" s="217" t="s">
        <v>9</v>
      </c>
      <c r="E93" s="218" t="s">
        <v>91</v>
      </c>
      <c r="F93" s="219" t="s">
        <v>395</v>
      </c>
      <c r="G93" s="220"/>
      <c r="H93" s="175"/>
      <c r="I93" s="178" t="s">
        <v>283</v>
      </c>
      <c r="J93" s="176" t="s">
        <v>218</v>
      </c>
      <c r="K93" s="113"/>
      <c r="L93" s="176" t="str">
        <f t="shared" si="2"/>
        <v>Blm Diisi</v>
      </c>
      <c r="M93" s="222"/>
      <c r="O93" s="113"/>
    </row>
    <row r="94" spans="1:15" s="147" customFormat="1" ht="150" x14ac:dyDescent="0.25">
      <c r="A94" s="172"/>
      <c r="B94" s="172"/>
      <c r="C94" s="216"/>
      <c r="D94" s="217" t="s">
        <v>15</v>
      </c>
      <c r="E94" s="218" t="s">
        <v>92</v>
      </c>
      <c r="F94" s="219" t="s">
        <v>395</v>
      </c>
      <c r="G94" s="220"/>
      <c r="H94" s="175"/>
      <c r="I94" s="178" t="s">
        <v>284</v>
      </c>
      <c r="J94" s="176" t="s">
        <v>234</v>
      </c>
      <c r="K94" s="114"/>
      <c r="L94" s="176" t="str">
        <f t="shared" si="2"/>
        <v>Blm Diisi</v>
      </c>
      <c r="M94" s="222"/>
      <c r="O94" s="114"/>
    </row>
    <row r="95" spans="1:15" s="147" customFormat="1" ht="75" x14ac:dyDescent="0.25">
      <c r="A95" s="172"/>
      <c r="B95" s="172"/>
      <c r="C95" s="216"/>
      <c r="D95" s="217" t="s">
        <v>17</v>
      </c>
      <c r="E95" s="218" t="s">
        <v>93</v>
      </c>
      <c r="F95" s="219" t="s">
        <v>395</v>
      </c>
      <c r="G95" s="220"/>
      <c r="H95" s="175"/>
      <c r="I95" s="178" t="s">
        <v>285</v>
      </c>
      <c r="J95" s="176" t="s">
        <v>216</v>
      </c>
      <c r="K95" s="113"/>
      <c r="L95" s="176" t="str">
        <f t="shared" si="2"/>
        <v>Blm Diisi</v>
      </c>
      <c r="M95" s="222"/>
      <c r="O95" s="113"/>
    </row>
    <row r="96" spans="1:15" s="147" customFormat="1" ht="180" x14ac:dyDescent="0.25">
      <c r="A96" s="172"/>
      <c r="B96" s="172"/>
      <c r="C96" s="216"/>
      <c r="D96" s="217" t="s">
        <v>24</v>
      </c>
      <c r="E96" s="218" t="s">
        <v>94</v>
      </c>
      <c r="F96" s="219" t="s">
        <v>395</v>
      </c>
      <c r="G96" s="220"/>
      <c r="H96" s="175"/>
      <c r="I96" s="178" t="s">
        <v>286</v>
      </c>
      <c r="J96" s="176" t="s">
        <v>218</v>
      </c>
      <c r="K96" s="113"/>
      <c r="L96" s="176" t="str">
        <f t="shared" si="2"/>
        <v>Blm Diisi</v>
      </c>
      <c r="M96" s="222"/>
      <c r="O96" s="113"/>
    </row>
    <row r="97" spans="1:15" s="147" customFormat="1" ht="180" x14ac:dyDescent="0.25">
      <c r="A97" s="172"/>
      <c r="B97" s="172"/>
      <c r="C97" s="216"/>
      <c r="D97" s="217" t="s">
        <v>26</v>
      </c>
      <c r="E97" s="218" t="s">
        <v>95</v>
      </c>
      <c r="F97" s="254"/>
      <c r="G97" s="219" t="s">
        <v>396</v>
      </c>
      <c r="H97" s="175"/>
      <c r="I97" s="178" t="s">
        <v>287</v>
      </c>
      <c r="J97" s="121" t="s">
        <v>435</v>
      </c>
      <c r="K97" s="121"/>
      <c r="L97" s="119"/>
      <c r="M97" s="222"/>
      <c r="O97" s="221"/>
    </row>
    <row r="98" spans="1:15" s="147" customFormat="1" x14ac:dyDescent="0.25">
      <c r="A98" s="210"/>
      <c r="B98" s="210"/>
      <c r="C98" s="211">
        <v>6</v>
      </c>
      <c r="D98" s="375" t="s">
        <v>96</v>
      </c>
      <c r="E98" s="375"/>
      <c r="F98" s="212"/>
      <c r="G98" s="212"/>
      <c r="H98" s="213">
        <v>1</v>
      </c>
      <c r="I98" s="213"/>
      <c r="J98" s="214"/>
      <c r="K98" s="255"/>
      <c r="L98" s="214" t="e">
        <f>AVERAGE(L99:L102)*H98</f>
        <v>#DIV/0!</v>
      </c>
      <c r="M98" s="215" t="e">
        <f>L98/H98</f>
        <v>#DIV/0!</v>
      </c>
      <c r="O98" s="255"/>
    </row>
    <row r="99" spans="1:15" s="147" customFormat="1" ht="30" x14ac:dyDescent="0.25">
      <c r="A99" s="172"/>
      <c r="B99" s="172"/>
      <c r="C99" s="216"/>
      <c r="D99" s="217" t="s">
        <v>5</v>
      </c>
      <c r="E99" s="218" t="s">
        <v>97</v>
      </c>
      <c r="F99" s="254"/>
      <c r="G99" s="219" t="s">
        <v>396</v>
      </c>
      <c r="H99" s="175"/>
      <c r="I99" s="178" t="s">
        <v>288</v>
      </c>
      <c r="J99" s="121" t="s">
        <v>435</v>
      </c>
      <c r="K99" s="121"/>
      <c r="L99" s="119"/>
      <c r="M99" s="222"/>
      <c r="O99" s="221"/>
    </row>
    <row r="100" spans="1:15" s="147" customFormat="1" ht="180" x14ac:dyDescent="0.25">
      <c r="A100" s="172"/>
      <c r="B100" s="172"/>
      <c r="C100" s="216"/>
      <c r="D100" s="217" t="s">
        <v>7</v>
      </c>
      <c r="E100" s="218" t="s">
        <v>98</v>
      </c>
      <c r="F100" s="219" t="s">
        <v>395</v>
      </c>
      <c r="G100" s="220"/>
      <c r="H100" s="175"/>
      <c r="I100" s="178" t="s">
        <v>289</v>
      </c>
      <c r="J100" s="176" t="s">
        <v>218</v>
      </c>
      <c r="K100" s="113"/>
      <c r="L100" s="176" t="str">
        <f>IF(J100="Ya/Tidak",IF(K100="Ya",1,IF(K100="Tidak",0,"Blm Diisi")),IF(J100="A/B/C",IF(K100="A",1,IF(K100="B",0.5,IF(K100="C",0,"Blm Diisi"))),IF(J100="A/B/C/D",IF(K100="A",1,IF(K100="B",0.67,IF(K100="C",0.33,IF(K100="D",0,"Blm Diisi")))),IF(J100="A/B/C/D/E",IF(K100="A",1,IF(K100="B",0.75,IF(K100="C",0.5,IF(K100="D",0.25,IF(K100="E",0,"Blm Diisi")))))))))</f>
        <v>Blm Diisi</v>
      </c>
      <c r="M100" s="222"/>
      <c r="O100" s="113"/>
    </row>
    <row r="101" spans="1:15" s="147" customFormat="1" ht="120" x14ac:dyDescent="0.25">
      <c r="A101" s="172"/>
      <c r="B101" s="172"/>
      <c r="C101" s="216"/>
      <c r="D101" s="217" t="s">
        <v>9</v>
      </c>
      <c r="E101" s="218" t="s">
        <v>99</v>
      </c>
      <c r="F101" s="219" t="s">
        <v>395</v>
      </c>
      <c r="G101" s="220"/>
      <c r="H101" s="175"/>
      <c r="I101" s="178" t="s">
        <v>290</v>
      </c>
      <c r="J101" s="176" t="s">
        <v>216</v>
      </c>
      <c r="K101" s="113"/>
      <c r="L101" s="176" t="str">
        <f>IF(J101="Ya/Tidak",IF(K101="Ya",1,IF(K101="Tidak",0,"Blm Diisi")),IF(J101="A/B/C",IF(K101="A",1,IF(K101="B",0.5,IF(K101="C",0,"Blm Diisi"))),IF(J101="A/B/C/D",IF(K101="A",1,IF(K101="B",0.67,IF(K101="C",0.33,IF(K101="D",0,"Blm Diisi")))),IF(J101="A/B/C/D/E",IF(K101="A",1,IF(K101="B",0.75,IF(K101="C",0.5,IF(K101="D",0.25,IF(K101="E",0,"Blm Diisi")))))))))</f>
        <v>Blm Diisi</v>
      </c>
      <c r="M101" s="222"/>
      <c r="O101" s="113"/>
    </row>
    <row r="102" spans="1:15" s="147" customFormat="1" ht="120" x14ac:dyDescent="0.25">
      <c r="A102" s="172"/>
      <c r="B102" s="172"/>
      <c r="C102" s="216"/>
      <c r="D102" s="217" t="s">
        <v>15</v>
      </c>
      <c r="E102" s="218" t="s">
        <v>207</v>
      </c>
      <c r="F102" s="219" t="s">
        <v>395</v>
      </c>
      <c r="G102" s="220"/>
      <c r="H102" s="175"/>
      <c r="I102" s="178" t="s">
        <v>291</v>
      </c>
      <c r="J102" s="176" t="s">
        <v>218</v>
      </c>
      <c r="K102" s="113"/>
      <c r="L102" s="176" t="str">
        <f>IF(J102="Ya/Tidak",IF(K102="Ya",1,IF(K102="Tidak",0,"Blm Diisi")),IF(J102="A/B/C",IF(K102="A",1,IF(K102="B",0.5,IF(K102="C",0,"Blm Diisi"))),IF(J102="A/B/C/D",IF(K102="A",1,IF(K102="B",0.67,IF(K102="C",0.33,IF(K102="D",0,"Blm Diisi")))),IF(J102="A/B/C/D/E",IF(K102="A",1,IF(K102="B",0.75,IF(K102="C",0.5,IF(K102="D",0.25,IF(K102="E",0,"Blm Diisi")))))))))</f>
        <v>Blm Diisi</v>
      </c>
      <c r="M102" s="222"/>
      <c r="O102" s="113"/>
    </row>
    <row r="103" spans="1:15" s="147" customFormat="1" x14ac:dyDescent="0.25">
      <c r="A103" s="210"/>
      <c r="B103" s="210"/>
      <c r="C103" s="211">
        <v>7</v>
      </c>
      <c r="D103" s="375" t="s">
        <v>100</v>
      </c>
      <c r="E103" s="375"/>
      <c r="F103" s="212"/>
      <c r="G103" s="212"/>
      <c r="H103" s="213">
        <v>1</v>
      </c>
      <c r="I103" s="213"/>
      <c r="J103" s="214"/>
      <c r="K103" s="255"/>
      <c r="L103" s="214" t="e">
        <f>AVERAGE(L104:L106)*H103</f>
        <v>#DIV/0!</v>
      </c>
      <c r="M103" s="215" t="e">
        <f>L103/H103</f>
        <v>#DIV/0!</v>
      </c>
      <c r="O103" s="255"/>
    </row>
    <row r="104" spans="1:15" s="147" customFormat="1" ht="30" x14ac:dyDescent="0.25">
      <c r="A104" s="172"/>
      <c r="B104" s="172"/>
      <c r="C104" s="216"/>
      <c r="D104" s="217" t="s">
        <v>5</v>
      </c>
      <c r="E104" s="218" t="s">
        <v>101</v>
      </c>
      <c r="F104" s="219" t="s">
        <v>395</v>
      </c>
      <c r="G104" s="220"/>
      <c r="H104" s="175"/>
      <c r="I104" s="178" t="s">
        <v>292</v>
      </c>
      <c r="J104" s="176" t="s">
        <v>480</v>
      </c>
      <c r="K104" s="113"/>
      <c r="L104" s="176" t="str">
        <f>IF(J104="Ya/Tidak",IF(K104="Ya",1,IF(K104="Tidak",0,"Blm Diisi")),IF(J104="A/B/C",IF(K104="A",1,IF(K104="B",0.5,IF(K104="C",0,"Blm Diisi"))),IF(J104="A/B/C/D",IF(K104="A",1,IF(K104="B",0.67,IF(K104="C",0.33,IF(K104="D",0,"Blm Diisi")))),IF(J104="A/B/C/D/E",IF(K104="A",1,IF(K104="B",0.75,IF(K104="C",0.5,IF(K104="D",0.25,IF(K104="E",0,"Blm Diisi")))))))))</f>
        <v>Blm Diisi</v>
      </c>
      <c r="M104" s="222"/>
      <c r="O104" s="113"/>
    </row>
    <row r="105" spans="1:15" s="147" customFormat="1" ht="120" x14ac:dyDescent="0.25">
      <c r="A105" s="172"/>
      <c r="B105" s="172"/>
      <c r="C105" s="216"/>
      <c r="D105" s="217" t="s">
        <v>7</v>
      </c>
      <c r="E105" s="218" t="s">
        <v>102</v>
      </c>
      <c r="F105" s="256"/>
      <c r="G105" s="219" t="s">
        <v>396</v>
      </c>
      <c r="H105" s="175"/>
      <c r="I105" s="178" t="s">
        <v>293</v>
      </c>
      <c r="J105" s="121" t="s">
        <v>435</v>
      </c>
      <c r="K105" s="121"/>
      <c r="L105" s="119"/>
      <c r="M105" s="222"/>
      <c r="O105" s="221"/>
    </row>
    <row r="106" spans="1:15" s="147" customFormat="1" ht="120" x14ac:dyDescent="0.25">
      <c r="A106" s="172"/>
      <c r="B106" s="172"/>
      <c r="C106" s="216"/>
      <c r="D106" s="217" t="s">
        <v>9</v>
      </c>
      <c r="E106" s="218" t="s">
        <v>103</v>
      </c>
      <c r="F106" s="256"/>
      <c r="G106" s="219" t="s">
        <v>396</v>
      </c>
      <c r="H106" s="175"/>
      <c r="I106" s="178" t="s">
        <v>294</v>
      </c>
      <c r="J106" s="121" t="s">
        <v>435</v>
      </c>
      <c r="K106" s="121"/>
      <c r="L106" s="119"/>
      <c r="M106" s="222"/>
      <c r="O106" s="221"/>
    </row>
    <row r="107" spans="1:15" s="147" customFormat="1" x14ac:dyDescent="0.25">
      <c r="A107" s="210"/>
      <c r="B107" s="210"/>
      <c r="C107" s="211" t="s">
        <v>104</v>
      </c>
      <c r="D107" s="375" t="s">
        <v>105</v>
      </c>
      <c r="E107" s="375"/>
      <c r="F107" s="212"/>
      <c r="G107" s="212"/>
      <c r="H107" s="213">
        <v>1</v>
      </c>
      <c r="I107" s="213"/>
      <c r="J107" s="214"/>
      <c r="K107" s="225"/>
      <c r="L107" s="214" t="e">
        <f>AVERAGE(L108:L111)*H107</f>
        <v>#DIV/0!</v>
      </c>
      <c r="M107" s="215" t="e">
        <f>L107/H107</f>
        <v>#DIV/0!</v>
      </c>
      <c r="O107" s="225"/>
    </row>
    <row r="108" spans="1:15" s="147" customFormat="1" ht="30" x14ac:dyDescent="0.25">
      <c r="A108" s="172"/>
      <c r="B108" s="172"/>
      <c r="C108" s="216"/>
      <c r="D108" s="217" t="s">
        <v>5</v>
      </c>
      <c r="E108" s="218" t="s">
        <v>106</v>
      </c>
      <c r="F108" s="219" t="s">
        <v>395</v>
      </c>
      <c r="G108" s="220"/>
      <c r="H108" s="175"/>
      <c r="I108" s="178" t="s">
        <v>295</v>
      </c>
      <c r="J108" s="176" t="s">
        <v>480</v>
      </c>
      <c r="K108" s="113"/>
      <c r="L108" s="176" t="str">
        <f>IF(J108="Ya/Tidak",IF(K108="Ya",1,IF(K108="Tidak",0,"Blm Diisi")),IF(J108="A/B/C",IF(K108="A",1,IF(K108="B",0.5,IF(K108="C",0,"Blm Diisi"))),IF(J108="A/B/C/D",IF(K108="A",1,IF(K108="B",0.67,IF(K108="C",0.33,IF(K108="D",0,"Blm Diisi")))),IF(J108="A/B/C/D/E",IF(K108="A",1,IF(K108="B",0.75,IF(K108="C",0.5,IF(K108="D",0.25,IF(K108="E",0,"Blm Diisi")))))))))</f>
        <v>Blm Diisi</v>
      </c>
      <c r="M108" s="222"/>
      <c r="O108" s="113"/>
    </row>
    <row r="109" spans="1:15" s="147" customFormat="1" ht="30" x14ac:dyDescent="0.25">
      <c r="A109" s="172"/>
      <c r="B109" s="172"/>
      <c r="C109" s="216"/>
      <c r="D109" s="217" t="s">
        <v>7</v>
      </c>
      <c r="E109" s="218" t="s">
        <v>107</v>
      </c>
      <c r="F109" s="219" t="s">
        <v>395</v>
      </c>
      <c r="G109" s="220"/>
      <c r="H109" s="175"/>
      <c r="I109" s="178" t="s">
        <v>296</v>
      </c>
      <c r="J109" s="176" t="s">
        <v>480</v>
      </c>
      <c r="K109" s="113"/>
      <c r="L109" s="176" t="str">
        <f>IF(J109="Ya/Tidak",IF(K109="Ya",1,IF(K109="Tidak",0,"Blm Diisi")),IF(J109="A/B/C",IF(K109="A",1,IF(K109="B",0.5,IF(K109="C",0,"Blm Diisi"))),IF(J109="A/B/C/D",IF(K109="A",1,IF(K109="B",0.67,IF(K109="C",0.33,IF(K109="D",0,"Blm Diisi")))),IF(J109="A/B/C/D/E",IF(K109="A",1,IF(K109="B",0.75,IF(K109="C",0.5,IF(K109="D",0.25,IF(K109="E",0,"Blm Diisi")))))))))</f>
        <v>Blm Diisi</v>
      </c>
      <c r="M109" s="222"/>
      <c r="O109" s="113"/>
    </row>
    <row r="110" spans="1:15" s="147" customFormat="1" ht="120" x14ac:dyDescent="0.25">
      <c r="A110" s="172"/>
      <c r="B110" s="172"/>
      <c r="C110" s="216"/>
      <c r="D110" s="217" t="s">
        <v>9</v>
      </c>
      <c r="E110" s="218" t="s">
        <v>108</v>
      </c>
      <c r="F110" s="219" t="s">
        <v>395</v>
      </c>
      <c r="G110" s="220"/>
      <c r="H110" s="175"/>
      <c r="I110" s="178" t="s">
        <v>297</v>
      </c>
      <c r="J110" s="176" t="s">
        <v>218</v>
      </c>
      <c r="K110" s="113"/>
      <c r="L110" s="176" t="str">
        <f>IF(J110="Ya/Tidak",IF(K110="Ya",1,IF(K110="Tidak",0,"Blm Diisi")),IF(J110="A/B/C",IF(K110="A",1,IF(K110="B",0.5,IF(K110="C",0,"Blm Diisi"))),IF(J110="A/B/C/D",IF(K110="A",1,IF(K110="B",0.67,IF(K110="C",0.33,IF(K110="D",0,"Blm Diisi")))),IF(J110="A/B/C/D/E",IF(K110="A",1,IF(K110="B",0.75,IF(K110="C",0.5,IF(K110="D",0.25,IF(K110="E",0,"Blm Diisi")))))))))</f>
        <v>Blm Diisi</v>
      </c>
      <c r="M110" s="222"/>
      <c r="O110" s="113"/>
    </row>
    <row r="111" spans="1:15" s="147" customFormat="1" ht="45" x14ac:dyDescent="0.25">
      <c r="A111" s="172"/>
      <c r="B111" s="172"/>
      <c r="C111" s="216"/>
      <c r="D111" s="217" t="s">
        <v>15</v>
      </c>
      <c r="E111" s="218" t="s">
        <v>109</v>
      </c>
      <c r="F111" s="219" t="s">
        <v>395</v>
      </c>
      <c r="G111" s="220"/>
      <c r="H111" s="175"/>
      <c r="I111" s="178" t="s">
        <v>298</v>
      </c>
      <c r="J111" s="176" t="s">
        <v>480</v>
      </c>
      <c r="K111" s="113"/>
      <c r="L111" s="176" t="str">
        <f>IF(J111="Ya/Tidak",IF(K111="Ya",1,IF(K111="Tidak",0,"Blm Diisi")),IF(J111="A/B/C",IF(K111="A",1,IF(K111="B",0.5,IF(K111="C",0,"Blm Diisi"))),IF(J111="A/B/C/D",IF(K111="A",1,IF(K111="B",0.67,IF(K111="C",0.33,IF(K111="D",0,"Blm Diisi")))),IF(J111="A/B/C/D/E",IF(K111="A",1,IF(K111="B",0.75,IF(K111="C",0.5,IF(K111="D",0.25,IF(K111="E",0,"Blm Diisi")))))))))</f>
        <v>Blm Diisi</v>
      </c>
      <c r="M111" s="222"/>
      <c r="O111" s="113"/>
    </row>
    <row r="112" spans="1:15" s="147" customFormat="1" x14ac:dyDescent="0.25">
      <c r="A112" s="152"/>
      <c r="B112" s="152" t="s">
        <v>110</v>
      </c>
      <c r="C112" s="153" t="s">
        <v>183</v>
      </c>
      <c r="D112" s="154"/>
      <c r="E112" s="155"/>
      <c r="F112" s="229"/>
      <c r="G112" s="229"/>
      <c r="H112" s="156">
        <v>6</v>
      </c>
      <c r="I112" s="156"/>
      <c r="J112" s="157"/>
      <c r="K112" s="230"/>
      <c r="L112" s="157" t="e">
        <f>SUM(L113,L117)</f>
        <v>#DIV/0!</v>
      </c>
      <c r="M112" s="278" t="e">
        <f>L112/H112</f>
        <v>#DIV/0!</v>
      </c>
      <c r="O112" s="230"/>
    </row>
    <row r="113" spans="1:15" s="147" customFormat="1" x14ac:dyDescent="0.25">
      <c r="A113" s="210"/>
      <c r="B113" s="210"/>
      <c r="C113" s="211">
        <v>1</v>
      </c>
      <c r="D113" s="375" t="s">
        <v>184</v>
      </c>
      <c r="E113" s="375"/>
      <c r="F113" s="212"/>
      <c r="G113" s="212"/>
      <c r="H113" s="213">
        <v>2</v>
      </c>
      <c r="I113" s="213"/>
      <c r="J113" s="214"/>
      <c r="K113" s="225"/>
      <c r="L113" s="214" t="e">
        <f>AVERAGE(L114:L116)*H113</f>
        <v>#DIV/0!</v>
      </c>
      <c r="M113" s="215" t="e">
        <f>L113/H113</f>
        <v>#DIV/0!</v>
      </c>
      <c r="O113" s="225"/>
    </row>
    <row r="114" spans="1:15" s="147" customFormat="1" ht="120" x14ac:dyDescent="0.25">
      <c r="A114" s="172"/>
      <c r="B114" s="172"/>
      <c r="C114" s="216"/>
      <c r="D114" s="217" t="s">
        <v>5</v>
      </c>
      <c r="E114" s="218" t="s">
        <v>111</v>
      </c>
      <c r="F114" s="219" t="s">
        <v>395</v>
      </c>
      <c r="G114" s="220"/>
      <c r="H114" s="175"/>
      <c r="I114" s="218" t="s">
        <v>299</v>
      </c>
      <c r="J114" s="176" t="s">
        <v>218</v>
      </c>
      <c r="K114" s="113"/>
      <c r="L114" s="176" t="str">
        <f>IF(J114="Ya/Tidak",IF(K114="Ya",1,IF(K114="Tidak",0,"Blm Diisi")),IF(J114="A/B/C",IF(K114="A",1,IF(K114="B",0.5,IF(K114="C",0,"Blm Diisi"))),IF(J114="A/B/C/D",IF(K114="A",1,IF(K114="B",0.67,IF(K114="C",0.33,IF(K114="D",0,"Blm Diisi")))),IF(J114="A/B/C/D/E",IF(K114="A",1,IF(K114="B",0.75,IF(K114="C",0.5,IF(K114="D",0.25,IF(K114="E",0,"Blm Diisi")))))))))</f>
        <v>Blm Diisi</v>
      </c>
      <c r="M114" s="222"/>
      <c r="O114" s="113"/>
    </row>
    <row r="115" spans="1:15" s="147" customFormat="1" ht="120" x14ac:dyDescent="0.25">
      <c r="A115" s="172"/>
      <c r="B115" s="172"/>
      <c r="C115" s="216"/>
      <c r="D115" s="217" t="s">
        <v>7</v>
      </c>
      <c r="E115" s="218" t="s">
        <v>112</v>
      </c>
      <c r="F115" s="219" t="s">
        <v>395</v>
      </c>
      <c r="G115" s="220"/>
      <c r="H115" s="175"/>
      <c r="I115" s="218" t="s">
        <v>300</v>
      </c>
      <c r="J115" s="176" t="s">
        <v>218</v>
      </c>
      <c r="K115" s="113"/>
      <c r="L115" s="176" t="str">
        <f>IF(J115="Ya/Tidak",IF(K115="Ya",1,IF(K115="Tidak",0,"Blm Diisi")),IF(J115="A/B/C",IF(K115="A",1,IF(K115="B",0.5,IF(K115="C",0,"Blm Diisi"))),IF(J115="A/B/C/D",IF(K115="A",1,IF(K115="B",0.67,IF(K115="C",0.33,IF(K115="D",0,"Blm Diisi")))),IF(J115="A/B/C/D/E",IF(K115="A",1,IF(K115="B",0.75,IF(K115="C",0.5,IF(K115="D",0.25,IF(K115="E",0,"Blm Diisi")))))))))</f>
        <v>Blm Diisi</v>
      </c>
      <c r="M115" s="222"/>
      <c r="O115" s="113"/>
    </row>
    <row r="116" spans="1:15" s="147" customFormat="1" ht="120" x14ac:dyDescent="0.25">
      <c r="A116" s="172"/>
      <c r="B116" s="172"/>
      <c r="C116" s="216"/>
      <c r="D116" s="217" t="s">
        <v>9</v>
      </c>
      <c r="E116" s="218" t="s">
        <v>113</v>
      </c>
      <c r="F116" s="219" t="s">
        <v>395</v>
      </c>
      <c r="G116" s="220"/>
      <c r="H116" s="175"/>
      <c r="I116" s="218" t="s">
        <v>301</v>
      </c>
      <c r="J116" s="176" t="s">
        <v>218</v>
      </c>
      <c r="K116" s="113"/>
      <c r="L116" s="176" t="str">
        <f>IF(J116="Ya/Tidak",IF(K116="Ya",1,IF(K116="Tidak",0,"Blm Diisi")),IF(J116="A/B/C",IF(K116="A",1,IF(K116="B",0.5,IF(K116="C",0,"Blm Diisi"))),IF(J116="A/B/C/D",IF(K116="A",1,IF(K116="B",0.67,IF(K116="C",0.33,IF(K116="D",0,"Blm Diisi")))),IF(J116="A/B/C/D/E",IF(K116="A",1,IF(K116="B",0.75,IF(K116="C",0.5,IF(K116="D",0.25,IF(K116="E",0,"Blm Diisi")))))))))</f>
        <v>Blm Diisi</v>
      </c>
      <c r="M116" s="222"/>
      <c r="O116" s="113"/>
    </row>
    <row r="117" spans="1:15" s="147" customFormat="1" x14ac:dyDescent="0.25">
      <c r="A117" s="210"/>
      <c r="B117" s="210"/>
      <c r="C117" s="211">
        <v>2</v>
      </c>
      <c r="D117" s="375" t="s">
        <v>185</v>
      </c>
      <c r="E117" s="375"/>
      <c r="F117" s="212"/>
      <c r="G117" s="212"/>
      <c r="H117" s="213">
        <v>4</v>
      </c>
      <c r="I117" s="213"/>
      <c r="J117" s="214"/>
      <c r="K117" s="225"/>
      <c r="L117" s="214" t="e">
        <f>AVERAGE(L118:L122)*H117</f>
        <v>#DIV/0!</v>
      </c>
      <c r="M117" s="215" t="e">
        <f>L117/H117</f>
        <v>#DIV/0!</v>
      </c>
      <c r="O117" s="225"/>
    </row>
    <row r="118" spans="1:15" s="147" customFormat="1" ht="165" x14ac:dyDescent="0.25">
      <c r="A118" s="172"/>
      <c r="B118" s="172"/>
      <c r="C118" s="216"/>
      <c r="D118" s="217" t="s">
        <v>5</v>
      </c>
      <c r="E118" s="218" t="s">
        <v>114</v>
      </c>
      <c r="F118" s="219" t="s">
        <v>395</v>
      </c>
      <c r="G118" s="220"/>
      <c r="H118" s="175"/>
      <c r="I118" s="218" t="s">
        <v>302</v>
      </c>
      <c r="J118" s="176" t="s">
        <v>218</v>
      </c>
      <c r="K118" s="113"/>
      <c r="L118" s="176" t="str">
        <f>IF(J118="Ya/Tidak",IF(K118="Ya",1,IF(K118="Tidak",0,"Blm Diisi")),IF(J118="A/B/C",IF(K118="A",1,IF(K118="B",0.5,IF(K118="C",0,"Blm Diisi"))),IF(J118="A/B/C/D",IF(K118="A",1,IF(K118="B",0.67,IF(K118="C",0.33,IF(K118="D",0,"Blm Diisi")))),IF(J118="A/B/C/D/E",IF(K118="A",1,IF(K118="B",0.75,IF(K118="C",0.5,IF(K118="D",0.25,IF(K118="E",0,"Blm Diisi")))))))))</f>
        <v>Blm Diisi</v>
      </c>
      <c r="M118" s="222"/>
      <c r="O118" s="113"/>
    </row>
    <row r="119" spans="1:15" s="147" customFormat="1" ht="30" x14ac:dyDescent="0.25">
      <c r="A119" s="172"/>
      <c r="B119" s="172"/>
      <c r="C119" s="216"/>
      <c r="D119" s="217" t="s">
        <v>7</v>
      </c>
      <c r="E119" s="218" t="s">
        <v>115</v>
      </c>
      <c r="F119" s="219" t="s">
        <v>395</v>
      </c>
      <c r="G119" s="220"/>
      <c r="H119" s="175"/>
      <c r="I119" s="218" t="s">
        <v>303</v>
      </c>
      <c r="J119" s="176" t="s">
        <v>480</v>
      </c>
      <c r="K119" s="113"/>
      <c r="L119" s="176" t="str">
        <f>IF(J119="Ya/Tidak",IF(K119="Ya",1,IF(K119="Tidak",0,"Blm Diisi")),IF(J119="A/B/C",IF(K119="A",1,IF(K119="B",0.5,IF(K119="C",0,"Blm Diisi"))),IF(J119="A/B/C/D",IF(K119="A",1,IF(K119="B",0.67,IF(K119="C",0.33,IF(K119="D",0,"Blm Diisi")))),IF(J119="A/B/C/D/E",IF(K119="A",1,IF(K119="B",0.75,IF(K119="C",0.5,IF(K119="D",0.25,IF(K119="E",0,"Blm Diisi")))))))))</f>
        <v>Blm Diisi</v>
      </c>
      <c r="M119" s="222"/>
      <c r="O119" s="113"/>
    </row>
    <row r="120" spans="1:15" s="147" customFormat="1" ht="120" x14ac:dyDescent="0.25">
      <c r="A120" s="172"/>
      <c r="B120" s="172"/>
      <c r="C120" s="216"/>
      <c r="D120" s="217" t="s">
        <v>9</v>
      </c>
      <c r="E120" s="218" t="s">
        <v>116</v>
      </c>
      <c r="F120" s="219" t="s">
        <v>395</v>
      </c>
      <c r="G120" s="220"/>
      <c r="H120" s="175"/>
      <c r="I120" s="218" t="s">
        <v>304</v>
      </c>
      <c r="J120" s="176" t="s">
        <v>218</v>
      </c>
      <c r="K120" s="113"/>
      <c r="L120" s="176" t="str">
        <f>IF(J120="Ya/Tidak",IF(K120="Ya",1,IF(K120="Tidak",0,"Blm Diisi")),IF(J120="A/B/C",IF(K120="A",1,IF(K120="B",0.5,IF(K120="C",0,"Blm Diisi"))),IF(J120="A/B/C/D",IF(K120="A",1,IF(K120="B",0.67,IF(K120="C",0.33,IF(K120="D",0,"Blm Diisi")))),IF(J120="A/B/C/D/E",IF(K120="A",1,IF(K120="B",0.75,IF(K120="C",0.5,IF(K120="D",0.25,IF(K120="E",0,"Blm Diisi")))))))))</f>
        <v>Blm Diisi</v>
      </c>
      <c r="M120" s="222"/>
      <c r="O120" s="113"/>
    </row>
    <row r="121" spans="1:15" s="147" customFormat="1" ht="120" x14ac:dyDescent="0.25">
      <c r="A121" s="172"/>
      <c r="B121" s="172"/>
      <c r="C121" s="216"/>
      <c r="D121" s="217" t="s">
        <v>15</v>
      </c>
      <c r="E121" s="218" t="s">
        <v>199</v>
      </c>
      <c r="F121" s="219" t="s">
        <v>395</v>
      </c>
      <c r="G121" s="220"/>
      <c r="H121" s="175"/>
      <c r="I121" s="218" t="s">
        <v>305</v>
      </c>
      <c r="J121" s="176" t="s">
        <v>218</v>
      </c>
      <c r="K121" s="113"/>
      <c r="L121" s="176" t="str">
        <f>IF(J121="Ya/Tidak",IF(K121="Ya",1,IF(K121="Tidak",0,"Blm Diisi")),IF(J121="A/B/C",IF(K121="A",1,IF(K121="B",0.5,IF(K121="C",0,"Blm Diisi"))),IF(J121="A/B/C/D",IF(K121="A",1,IF(K121="B",0.67,IF(K121="C",0.33,IF(K121="D",0,"Blm Diisi")))),IF(J121="A/B/C/D/E",IF(K121="A",1,IF(K121="B",0.75,IF(K121="C",0.5,IF(K121="D",0.25,IF(K121="E",0,"Blm Diisi")))))))))</f>
        <v>Blm Diisi</v>
      </c>
      <c r="M121" s="222"/>
      <c r="O121" s="113"/>
    </row>
    <row r="122" spans="1:15" s="147" customFormat="1" ht="150" x14ac:dyDescent="0.25">
      <c r="A122" s="172"/>
      <c r="B122" s="172"/>
      <c r="C122" s="216"/>
      <c r="D122" s="217" t="s">
        <v>17</v>
      </c>
      <c r="E122" s="218" t="s">
        <v>117</v>
      </c>
      <c r="F122" s="219" t="s">
        <v>395</v>
      </c>
      <c r="G122" s="220"/>
      <c r="H122" s="175"/>
      <c r="I122" s="218" t="s">
        <v>306</v>
      </c>
      <c r="J122" s="176" t="s">
        <v>234</v>
      </c>
      <c r="K122" s="114"/>
      <c r="L122" s="176" t="str">
        <f>IF(J122="Ya/Tidak",IF(K122="Ya",1,IF(K122="Tidak",0,"Blm Diisi")),IF(J122="A/B/C",IF(K122="A",1,IF(K122="B",0.5,IF(K122="C",0,"Blm Diisi"))),IF(J122="A/B/C/D",IF(K122="A",1,IF(K122="B",0.67,IF(K122="C",0.33,IF(K122="D",0,"Blm Diisi")))),IF(J122="A/B/C/D/E",IF(K122="A",1,IF(K122="B",0.75,IF(K122="C",0.5,IF(K122="D",0.25,IF(K122="E",0,"Blm Diisi")))))))))</f>
        <v>Blm Diisi</v>
      </c>
      <c r="M122" s="222"/>
      <c r="O122" s="114"/>
    </row>
    <row r="123" spans="1:15" s="147" customFormat="1" x14ac:dyDescent="0.25">
      <c r="A123" s="152"/>
      <c r="B123" s="152" t="s">
        <v>118</v>
      </c>
      <c r="C123" s="153" t="s">
        <v>186</v>
      </c>
      <c r="D123" s="154"/>
      <c r="E123" s="155"/>
      <c r="F123" s="229"/>
      <c r="G123" s="229"/>
      <c r="H123" s="156">
        <v>12</v>
      </c>
      <c r="I123" s="156"/>
      <c r="J123" s="157"/>
      <c r="K123" s="230"/>
      <c r="L123" s="157" t="e">
        <f>12/10.5*SUM(L124,L142,L150,L160,L166,L172,L178)</f>
        <v>#DIV/0!</v>
      </c>
      <c r="M123" s="278" t="e">
        <f>L123/H123</f>
        <v>#DIV/0!</v>
      </c>
      <c r="O123" s="230"/>
    </row>
    <row r="124" spans="1:15" s="147" customFormat="1" x14ac:dyDescent="0.25">
      <c r="A124" s="210"/>
      <c r="B124" s="210"/>
      <c r="C124" s="211">
        <v>1</v>
      </c>
      <c r="D124" s="375" t="s">
        <v>187</v>
      </c>
      <c r="E124" s="375"/>
      <c r="F124" s="212"/>
      <c r="G124" s="212"/>
      <c r="H124" s="213">
        <v>1.5</v>
      </c>
      <c r="I124" s="213"/>
      <c r="J124" s="214"/>
      <c r="K124" s="225"/>
      <c r="L124" s="214" t="e">
        <f>AVERAGE(L125:L129)*H124</f>
        <v>#DIV/0!</v>
      </c>
      <c r="M124" s="215" t="e">
        <f>L124/H124</f>
        <v>#DIV/0!</v>
      </c>
      <c r="O124" s="225"/>
    </row>
    <row r="125" spans="1:15" s="147" customFormat="1" ht="30" x14ac:dyDescent="0.25">
      <c r="A125" s="172"/>
      <c r="B125" s="172"/>
      <c r="C125" s="216"/>
      <c r="D125" s="217" t="s">
        <v>5</v>
      </c>
      <c r="E125" s="218" t="s">
        <v>119</v>
      </c>
      <c r="F125" s="256"/>
      <c r="G125" s="219" t="s">
        <v>396</v>
      </c>
      <c r="H125" s="175"/>
      <c r="I125" s="218" t="s">
        <v>307</v>
      </c>
      <c r="J125" s="121" t="s">
        <v>435</v>
      </c>
      <c r="K125" s="121"/>
      <c r="L125" s="119"/>
      <c r="M125" s="222"/>
      <c r="O125" s="257"/>
    </row>
    <row r="126" spans="1:15" s="147" customFormat="1" ht="45" x14ac:dyDescent="0.25">
      <c r="A126" s="172"/>
      <c r="B126" s="172"/>
      <c r="C126" s="216"/>
      <c r="D126" s="217" t="s">
        <v>7</v>
      </c>
      <c r="E126" s="218" t="s">
        <v>120</v>
      </c>
      <c r="F126" s="219" t="s">
        <v>395</v>
      </c>
      <c r="G126" s="220"/>
      <c r="H126" s="175"/>
      <c r="I126" s="178" t="s">
        <v>308</v>
      </c>
      <c r="J126" s="176" t="s">
        <v>216</v>
      </c>
      <c r="K126" s="113"/>
      <c r="L126" s="176" t="str">
        <f>IF(J126="Ya/Tidak",IF(K126="Ya",1,IF(K126="Tidak",0,"Blm Diisi")),IF(J126="A/B/C",IF(K126="A",1,IF(K126="B",0.5,IF(K126="C",0,"Blm Diisi"))),IF(J126="A/B/C/D",IF(K126="A",1,IF(K126="B",0.67,IF(K126="C",0.33,IF(K126="D",0,"Blm Diisi")))),IF(J126="A/B/C/D/E",IF(K126="A",1,IF(K126="B",0.75,IF(K126="C",0.5,IF(K126="D",0.25,IF(K126="E",0,"Blm Diisi")))))))))</f>
        <v>Blm Diisi</v>
      </c>
      <c r="M126" s="222"/>
      <c r="O126" s="115"/>
    </row>
    <row r="127" spans="1:15" s="147" customFormat="1" ht="30" x14ac:dyDescent="0.25">
      <c r="A127" s="172"/>
      <c r="B127" s="172"/>
      <c r="C127" s="216"/>
      <c r="D127" s="217" t="s">
        <v>9</v>
      </c>
      <c r="E127" s="218" t="s">
        <v>121</v>
      </c>
      <c r="F127" s="219" t="s">
        <v>395</v>
      </c>
      <c r="G127" s="220"/>
      <c r="H127" s="175"/>
      <c r="I127" s="178" t="s">
        <v>309</v>
      </c>
      <c r="J127" s="176" t="s">
        <v>480</v>
      </c>
      <c r="K127" s="113"/>
      <c r="L127" s="176" t="str">
        <f>IF(J127="Ya/Tidak",IF(K127="Ya",1,IF(K127="Tidak",0,"Blm Diisi")),IF(J127="A/B/C",IF(K127="A",1,IF(K127="B",0.5,IF(K127="C",0,"Blm Diisi"))),IF(J127="A/B/C/D",IF(K127="A",1,IF(K127="B",0.67,IF(K127="C",0.33,IF(K127="D",0,"Blm Diisi")))),IF(J127="A/B/C/D/E",IF(K127="A",1,IF(K127="B",0.75,IF(K127="C",0.5,IF(K127="D",0.25,IF(K127="E",0,"Blm Diisi")))))))))</f>
        <v>Blm Diisi</v>
      </c>
      <c r="M127" s="222"/>
      <c r="O127" s="115"/>
    </row>
    <row r="128" spans="1:15" s="147" customFormat="1" ht="30" x14ac:dyDescent="0.25">
      <c r="A128" s="172"/>
      <c r="B128" s="172"/>
      <c r="C128" s="216"/>
      <c r="D128" s="217" t="s">
        <v>15</v>
      </c>
      <c r="E128" s="218" t="s">
        <v>122</v>
      </c>
      <c r="F128" s="219" t="s">
        <v>395</v>
      </c>
      <c r="G128" s="220"/>
      <c r="H128" s="175"/>
      <c r="I128" s="218" t="s">
        <v>310</v>
      </c>
      <c r="J128" s="176" t="s">
        <v>480</v>
      </c>
      <c r="K128" s="113"/>
      <c r="L128" s="176" t="str">
        <f>IF(J128="Ya/Tidak",IF(K128="Ya",1,IF(K128="Tidak",0,"Blm Diisi")),IF(J128="A/B/C",IF(K128="A",1,IF(K128="B",0.5,IF(K128="C",0,"Blm Diisi"))),IF(J128="A/B/C/D",IF(K128="A",1,IF(K128="B",0.67,IF(K128="C",0.33,IF(K128="D",0,"Blm Diisi")))),IF(J128="A/B/C/D/E",IF(K128="A",1,IF(K128="B",0.75,IF(K128="C",0.5,IF(K128="D",0.25,IF(K128="E",0,"Blm Diisi")))))))))</f>
        <v>Blm Diisi</v>
      </c>
      <c r="M128" s="222"/>
      <c r="O128" s="115"/>
    </row>
    <row r="129" spans="1:15" s="147" customFormat="1" ht="30" x14ac:dyDescent="0.25">
      <c r="A129" s="172"/>
      <c r="B129" s="172"/>
      <c r="C129" s="216"/>
      <c r="D129" s="217" t="s">
        <v>17</v>
      </c>
      <c r="E129" s="218" t="s">
        <v>123</v>
      </c>
      <c r="F129" s="219" t="s">
        <v>395</v>
      </c>
      <c r="G129" s="220"/>
      <c r="H129" s="175"/>
      <c r="I129" s="218" t="s">
        <v>311</v>
      </c>
      <c r="J129" s="176" t="s">
        <v>480</v>
      </c>
      <c r="K129" s="113"/>
      <c r="L129" s="176" t="str">
        <f>IF(J129="Ya/Tidak",IF(K129="Ya",1,IF(K129="Tidak",0,"Blm Diisi")),IF(J129="A/B/C",IF(K129="A",1,IF(K129="B",0.5,IF(K129="C",0,"Blm Diisi"))),IF(J129="A/B/C/D",IF(K129="A",1,IF(K129="B",0.67,IF(K129="C",0.33,IF(K129="D",0,"Blm Diisi")))),IF(J129="A/B/C/D/E",IF(K129="A",1,IF(K129="B",0.75,IF(K129="C",0.5,IF(K129="D",0.25,IF(K129="E",0,"Blm Diisi")))))))))</f>
        <v>Blm Diisi</v>
      </c>
      <c r="M129" s="222"/>
      <c r="O129" s="115"/>
    </row>
    <row r="130" spans="1:15" s="147" customFormat="1" ht="59.25" customHeight="1" x14ac:dyDescent="0.25">
      <c r="A130" s="172"/>
      <c r="B130" s="172"/>
      <c r="C130" s="216"/>
      <c r="D130" s="217" t="s">
        <v>24</v>
      </c>
      <c r="E130" s="178" t="s">
        <v>402</v>
      </c>
      <c r="F130" s="219" t="s">
        <v>395</v>
      </c>
      <c r="G130" s="220"/>
      <c r="H130" s="175"/>
      <c r="I130" s="376" t="s">
        <v>420</v>
      </c>
      <c r="J130" s="121" t="s">
        <v>435</v>
      </c>
      <c r="K130" s="121"/>
      <c r="L130" s="119"/>
      <c r="M130" s="222"/>
      <c r="O130" s="261"/>
    </row>
    <row r="131" spans="1:15" s="147" customFormat="1" ht="18.75" customHeight="1" x14ac:dyDescent="0.25">
      <c r="A131" s="172"/>
      <c r="B131" s="172"/>
      <c r="C131" s="216"/>
      <c r="D131" s="217"/>
      <c r="E131" s="262" t="s">
        <v>403</v>
      </c>
      <c r="F131" s="219"/>
      <c r="G131" s="220"/>
      <c r="H131" s="175"/>
      <c r="I131" s="377"/>
      <c r="J131" s="121" t="s">
        <v>435</v>
      </c>
      <c r="K131" s="121"/>
      <c r="L131" s="119"/>
      <c r="M131" s="222"/>
      <c r="O131" s="257"/>
    </row>
    <row r="132" spans="1:15" s="147" customFormat="1" ht="16.5" customHeight="1" x14ac:dyDescent="0.25">
      <c r="A132" s="172"/>
      <c r="B132" s="172"/>
      <c r="C132" s="216"/>
      <c r="D132" s="217"/>
      <c r="E132" s="263" t="s">
        <v>424</v>
      </c>
      <c r="F132" s="219"/>
      <c r="G132" s="220"/>
      <c r="H132" s="175"/>
      <c r="I132" s="377"/>
      <c r="J132" s="121" t="s">
        <v>435</v>
      </c>
      <c r="K132" s="121"/>
      <c r="L132" s="119"/>
      <c r="M132" s="222"/>
      <c r="O132" s="115"/>
    </row>
    <row r="133" spans="1:15" s="147" customFormat="1" x14ac:dyDescent="0.25">
      <c r="A133" s="172"/>
      <c r="B133" s="172"/>
      <c r="C133" s="216"/>
      <c r="D133" s="217"/>
      <c r="E133" s="263" t="s">
        <v>404</v>
      </c>
      <c r="F133" s="219"/>
      <c r="G133" s="220"/>
      <c r="H133" s="175"/>
      <c r="I133" s="377"/>
      <c r="J133" s="121" t="s">
        <v>435</v>
      </c>
      <c r="K133" s="121"/>
      <c r="L133" s="119"/>
      <c r="M133" s="222"/>
      <c r="O133" s="115"/>
    </row>
    <row r="134" spans="1:15" s="147" customFormat="1" x14ac:dyDescent="0.25">
      <c r="A134" s="172"/>
      <c r="B134" s="172"/>
      <c r="C134" s="216"/>
      <c r="D134" s="217"/>
      <c r="E134" s="263" t="s">
        <v>405</v>
      </c>
      <c r="F134" s="219"/>
      <c r="G134" s="220"/>
      <c r="H134" s="175"/>
      <c r="I134" s="377"/>
      <c r="J134" s="121" t="s">
        <v>435</v>
      </c>
      <c r="K134" s="121"/>
      <c r="L134" s="119"/>
      <c r="M134" s="222"/>
      <c r="O134" s="115"/>
    </row>
    <row r="135" spans="1:15" s="147" customFormat="1" x14ac:dyDescent="0.25">
      <c r="A135" s="172"/>
      <c r="B135" s="172"/>
      <c r="C135" s="216"/>
      <c r="D135" s="217"/>
      <c r="E135" s="262" t="s">
        <v>406</v>
      </c>
      <c r="F135" s="219"/>
      <c r="G135" s="220"/>
      <c r="H135" s="175"/>
      <c r="I135" s="378"/>
      <c r="J135" s="121" t="s">
        <v>435</v>
      </c>
      <c r="K135" s="121"/>
      <c r="L135" s="119"/>
      <c r="M135" s="222"/>
      <c r="O135" s="115"/>
    </row>
    <row r="136" spans="1:15" s="147" customFormat="1" ht="30" x14ac:dyDescent="0.25">
      <c r="A136" s="172"/>
      <c r="B136" s="172"/>
      <c r="C136" s="216"/>
      <c r="D136" s="217" t="s">
        <v>26</v>
      </c>
      <c r="E136" s="178" t="s">
        <v>407</v>
      </c>
      <c r="F136" s="219" t="s">
        <v>395</v>
      </c>
      <c r="G136" s="220"/>
      <c r="H136" s="175"/>
      <c r="I136" s="376" t="s">
        <v>421</v>
      </c>
      <c r="J136" s="121" t="s">
        <v>435</v>
      </c>
      <c r="K136" s="121"/>
      <c r="L136" s="119"/>
      <c r="M136" s="222"/>
      <c r="O136" s="261"/>
    </row>
    <row r="137" spans="1:15" s="147" customFormat="1" ht="18" customHeight="1" x14ac:dyDescent="0.25">
      <c r="A137" s="172"/>
      <c r="B137" s="172"/>
      <c r="C137" s="216"/>
      <c r="D137" s="217"/>
      <c r="E137" s="178" t="s">
        <v>411</v>
      </c>
      <c r="F137" s="219"/>
      <c r="G137" s="220"/>
      <c r="H137" s="175"/>
      <c r="I137" s="377"/>
      <c r="J137" s="121" t="s">
        <v>435</v>
      </c>
      <c r="K137" s="121"/>
      <c r="L137" s="119"/>
      <c r="M137" s="222"/>
      <c r="O137" s="257"/>
    </row>
    <row r="138" spans="1:15" s="147" customFormat="1" x14ac:dyDescent="0.25">
      <c r="A138" s="172"/>
      <c r="B138" s="172"/>
      <c r="C138" s="216"/>
      <c r="D138" s="217"/>
      <c r="E138" s="178" t="s">
        <v>408</v>
      </c>
      <c r="F138" s="219"/>
      <c r="G138" s="220"/>
      <c r="H138" s="175"/>
      <c r="I138" s="377"/>
      <c r="J138" s="121" t="s">
        <v>435</v>
      </c>
      <c r="K138" s="121"/>
      <c r="L138" s="119"/>
      <c r="M138" s="222"/>
      <c r="O138" s="115"/>
    </row>
    <row r="139" spans="1:15" s="147" customFormat="1" x14ac:dyDescent="0.25">
      <c r="A139" s="172"/>
      <c r="B139" s="172"/>
      <c r="C139" s="216"/>
      <c r="D139" s="217"/>
      <c r="E139" s="178" t="s">
        <v>409</v>
      </c>
      <c r="F139" s="219"/>
      <c r="G139" s="220"/>
      <c r="H139" s="175"/>
      <c r="I139" s="377"/>
      <c r="J139" s="121" t="s">
        <v>435</v>
      </c>
      <c r="K139" s="121"/>
      <c r="L139" s="119"/>
      <c r="M139" s="222"/>
      <c r="O139" s="115"/>
    </row>
    <row r="140" spans="1:15" s="147" customFormat="1" x14ac:dyDescent="0.25">
      <c r="A140" s="172"/>
      <c r="B140" s="172"/>
      <c r="C140" s="216"/>
      <c r="D140" s="217"/>
      <c r="E140" s="178" t="s">
        <v>410</v>
      </c>
      <c r="F140" s="219"/>
      <c r="G140" s="220"/>
      <c r="H140" s="175"/>
      <c r="I140" s="377"/>
      <c r="J140" s="121" t="s">
        <v>435</v>
      </c>
      <c r="K140" s="121"/>
      <c r="L140" s="119"/>
      <c r="M140" s="222"/>
      <c r="O140" s="115"/>
    </row>
    <row r="141" spans="1:15" s="147" customFormat="1" x14ac:dyDescent="0.25">
      <c r="A141" s="172"/>
      <c r="B141" s="172"/>
      <c r="C141" s="216"/>
      <c r="D141" s="217"/>
      <c r="E141" s="178" t="s">
        <v>412</v>
      </c>
      <c r="F141" s="219"/>
      <c r="G141" s="220"/>
      <c r="H141" s="175"/>
      <c r="I141" s="378"/>
      <c r="J141" s="121" t="s">
        <v>435</v>
      </c>
      <c r="K141" s="121"/>
      <c r="L141" s="119"/>
      <c r="M141" s="222"/>
      <c r="O141" s="115"/>
    </row>
    <row r="142" spans="1:15" s="147" customFormat="1" x14ac:dyDescent="0.25">
      <c r="A142" s="210"/>
      <c r="B142" s="210"/>
      <c r="C142" s="211">
        <v>2</v>
      </c>
      <c r="D142" s="375" t="s">
        <v>188</v>
      </c>
      <c r="E142" s="375"/>
      <c r="F142" s="212"/>
      <c r="G142" s="212"/>
      <c r="H142" s="213">
        <v>1.5</v>
      </c>
      <c r="I142" s="213"/>
      <c r="J142" s="214"/>
      <c r="K142" s="225"/>
      <c r="L142" s="214" t="e">
        <f>AVERAGE(L143:L149)*H142</f>
        <v>#DIV/0!</v>
      </c>
      <c r="M142" s="215" t="e">
        <f>L142/H142</f>
        <v>#DIV/0!</v>
      </c>
      <c r="O142" s="225"/>
    </row>
    <row r="143" spans="1:15" s="147" customFormat="1" ht="30" x14ac:dyDescent="0.25">
      <c r="A143" s="172"/>
      <c r="B143" s="172"/>
      <c r="C143" s="216"/>
      <c r="D143" s="217" t="s">
        <v>5</v>
      </c>
      <c r="E143" s="218" t="s">
        <v>124</v>
      </c>
      <c r="F143" s="256"/>
      <c r="G143" s="219" t="s">
        <v>396</v>
      </c>
      <c r="H143" s="175"/>
      <c r="I143" s="218" t="s">
        <v>312</v>
      </c>
      <c r="J143" s="176" t="s">
        <v>480</v>
      </c>
      <c r="K143" s="115"/>
      <c r="L143" s="176" t="str">
        <f t="shared" ref="L143:L148" si="3">IF(J143="Ya/Tidak",IF(K143="Ya",1,IF(K143="Tidak",0,"Blm Diisi")),IF(J143="A/B/C",IF(K143="A",1,IF(K143="B",0.5,IF(K143="C",0,"Blm Diisi"))),IF(J143="A/B/C/D",IF(K143="A",1,IF(K143="B",0.67,IF(K143="C",0.33,IF(K143="D",0,"Blm Diisi")))),IF(J143="A/B/C/D/E",IF(K143="A",1,IF(K143="B",0.75,IF(K143="C",0.5,IF(K143="D",0.25,IF(K143="E",0,"Blm Diisi")))))))))</f>
        <v>Blm Diisi</v>
      </c>
      <c r="M143" s="222"/>
      <c r="O143" s="257"/>
    </row>
    <row r="144" spans="1:15" s="147" customFormat="1" ht="90" x14ac:dyDescent="0.25">
      <c r="A144" s="172"/>
      <c r="B144" s="172"/>
      <c r="C144" s="216"/>
      <c r="D144" s="217" t="s">
        <v>7</v>
      </c>
      <c r="E144" s="218" t="s">
        <v>125</v>
      </c>
      <c r="F144" s="219" t="s">
        <v>395</v>
      </c>
      <c r="G144" s="220"/>
      <c r="H144" s="175"/>
      <c r="I144" s="218" t="s">
        <v>313</v>
      </c>
      <c r="J144" s="176" t="s">
        <v>216</v>
      </c>
      <c r="K144" s="115"/>
      <c r="L144" s="176" t="str">
        <f t="shared" si="3"/>
        <v>Blm Diisi</v>
      </c>
      <c r="M144" s="222"/>
      <c r="O144" s="257"/>
    </row>
    <row r="145" spans="1:15" s="147" customFormat="1" ht="120" x14ac:dyDescent="0.25">
      <c r="A145" s="172"/>
      <c r="B145" s="172"/>
      <c r="C145" s="216"/>
      <c r="D145" s="217" t="s">
        <v>9</v>
      </c>
      <c r="E145" s="218" t="s">
        <v>126</v>
      </c>
      <c r="F145" s="219" t="s">
        <v>395</v>
      </c>
      <c r="G145" s="220"/>
      <c r="H145" s="248"/>
      <c r="I145" s="178" t="s">
        <v>314</v>
      </c>
      <c r="J145" s="250" t="s">
        <v>218</v>
      </c>
      <c r="K145" s="115"/>
      <c r="L145" s="176" t="str">
        <f t="shared" si="3"/>
        <v>Blm Diisi</v>
      </c>
      <c r="M145" s="264"/>
      <c r="O145" s="257"/>
    </row>
    <row r="146" spans="1:15" s="147" customFormat="1" ht="180" x14ac:dyDescent="0.25">
      <c r="A146" s="172"/>
      <c r="B146" s="172"/>
      <c r="C146" s="216"/>
      <c r="D146" s="217" t="s">
        <v>15</v>
      </c>
      <c r="E146" s="218" t="s">
        <v>127</v>
      </c>
      <c r="F146" s="219" t="s">
        <v>395</v>
      </c>
      <c r="G146" s="220"/>
      <c r="H146" s="175"/>
      <c r="I146" s="178" t="s">
        <v>315</v>
      </c>
      <c r="J146" s="176" t="s">
        <v>218</v>
      </c>
      <c r="K146" s="115"/>
      <c r="L146" s="176" t="str">
        <f t="shared" si="3"/>
        <v>Blm Diisi</v>
      </c>
      <c r="M146" s="222"/>
      <c r="O146" s="257"/>
    </row>
    <row r="147" spans="1:15" s="147" customFormat="1" ht="135" x14ac:dyDescent="0.25">
      <c r="A147" s="172"/>
      <c r="B147" s="172"/>
      <c r="C147" s="216"/>
      <c r="D147" s="217" t="s">
        <v>17</v>
      </c>
      <c r="E147" s="218" t="s">
        <v>128</v>
      </c>
      <c r="F147" s="219" t="s">
        <v>395</v>
      </c>
      <c r="G147" s="220"/>
      <c r="H147" s="175"/>
      <c r="I147" s="178" t="s">
        <v>316</v>
      </c>
      <c r="J147" s="176" t="s">
        <v>218</v>
      </c>
      <c r="K147" s="115"/>
      <c r="L147" s="176" t="str">
        <f t="shared" si="3"/>
        <v>Blm Diisi</v>
      </c>
      <c r="M147" s="222"/>
      <c r="O147" s="257"/>
    </row>
    <row r="148" spans="1:15" s="147" customFormat="1" ht="90" x14ac:dyDescent="0.25">
      <c r="A148" s="172"/>
      <c r="B148" s="172"/>
      <c r="C148" s="216"/>
      <c r="D148" s="217" t="s">
        <v>24</v>
      </c>
      <c r="E148" s="218" t="s">
        <v>129</v>
      </c>
      <c r="F148" s="219" t="s">
        <v>395</v>
      </c>
      <c r="G148" s="220"/>
      <c r="H148" s="175"/>
      <c r="I148" s="178" t="s">
        <v>317</v>
      </c>
      <c r="J148" s="176" t="s">
        <v>216</v>
      </c>
      <c r="K148" s="115"/>
      <c r="L148" s="176" t="str">
        <f t="shared" si="3"/>
        <v>Blm Diisi</v>
      </c>
      <c r="M148" s="222"/>
      <c r="O148" s="257"/>
    </row>
    <row r="149" spans="1:15" s="147" customFormat="1" ht="45" x14ac:dyDescent="0.25">
      <c r="A149" s="172"/>
      <c r="B149" s="172"/>
      <c r="C149" s="216"/>
      <c r="D149" s="217" t="s">
        <v>26</v>
      </c>
      <c r="E149" s="178" t="s">
        <v>413</v>
      </c>
      <c r="F149" s="219" t="s">
        <v>395</v>
      </c>
      <c r="G149" s="220"/>
      <c r="H149" s="175"/>
      <c r="I149" s="178" t="s">
        <v>414</v>
      </c>
      <c r="J149" s="121" t="s">
        <v>435</v>
      </c>
      <c r="K149" s="121"/>
      <c r="L149" s="119"/>
      <c r="M149" s="222"/>
      <c r="O149" s="115"/>
    </row>
    <row r="150" spans="1:15" s="147" customFormat="1" x14ac:dyDescent="0.25">
      <c r="A150" s="210"/>
      <c r="B150" s="210"/>
      <c r="C150" s="211">
        <v>3</v>
      </c>
      <c r="D150" s="375" t="s">
        <v>130</v>
      </c>
      <c r="E150" s="375"/>
      <c r="F150" s="212"/>
      <c r="G150" s="212"/>
      <c r="H150" s="213">
        <v>2</v>
      </c>
      <c r="I150" s="213"/>
      <c r="J150" s="214"/>
      <c r="K150" s="225"/>
      <c r="L150" s="214" t="e">
        <f>AVERAGE(L151:L159)*H150</f>
        <v>#DIV/0!</v>
      </c>
      <c r="M150" s="215" t="e">
        <f>L150/H150</f>
        <v>#DIV/0!</v>
      </c>
      <c r="O150" s="225"/>
    </row>
    <row r="151" spans="1:15" s="147" customFormat="1" ht="30" x14ac:dyDescent="0.25">
      <c r="A151" s="172"/>
      <c r="B151" s="172"/>
      <c r="C151" s="216"/>
      <c r="D151" s="217" t="s">
        <v>5</v>
      </c>
      <c r="E151" s="218" t="s">
        <v>131</v>
      </c>
      <c r="F151" s="256"/>
      <c r="G151" s="219" t="s">
        <v>396</v>
      </c>
      <c r="H151" s="175"/>
      <c r="I151" s="218" t="s">
        <v>318</v>
      </c>
      <c r="J151" s="121" t="s">
        <v>435</v>
      </c>
      <c r="K151" s="121"/>
      <c r="L151" s="119"/>
      <c r="M151" s="222"/>
      <c r="O151" s="257"/>
    </row>
    <row r="152" spans="1:15" s="147" customFormat="1" ht="165" x14ac:dyDescent="0.25">
      <c r="A152" s="172"/>
      <c r="B152" s="172"/>
      <c r="C152" s="216"/>
      <c r="D152" s="217" t="s">
        <v>7</v>
      </c>
      <c r="E152" s="218" t="s">
        <v>132</v>
      </c>
      <c r="F152" s="219" t="s">
        <v>395</v>
      </c>
      <c r="G152" s="220"/>
      <c r="H152" s="175"/>
      <c r="I152" s="178" t="s">
        <v>319</v>
      </c>
      <c r="J152" s="176" t="s">
        <v>218</v>
      </c>
      <c r="K152" s="113"/>
      <c r="L152" s="176" t="str">
        <f>IF(J152="Ya/Tidak",IF(K152="Ya",1,IF(K152="Tidak",0,"Blm Diisi")),IF(J152="A/B/C",IF(K152="A",1,IF(K152="B",0.5,IF(K152="C",0,"Blm Diisi"))),IF(J152="A/B/C/D",IF(K152="A",1,IF(K152="B",0.67,IF(K152="C",0.33,IF(K152="D",0,"Blm Diisi")))),IF(J152="A/B/C/D/E",IF(K152="A",1,IF(K152="B",0.75,IF(K152="C",0.5,IF(K152="D",0.25,IF(K152="E",0,"Blm Diisi")))))))))</f>
        <v>Blm Diisi</v>
      </c>
      <c r="M152" s="222"/>
      <c r="O152" s="115"/>
    </row>
    <row r="153" spans="1:15" s="147" customFormat="1" ht="120" x14ac:dyDescent="0.25">
      <c r="A153" s="172"/>
      <c r="B153" s="172"/>
      <c r="C153" s="216"/>
      <c r="D153" s="217" t="s">
        <v>9</v>
      </c>
      <c r="E153" s="218" t="s">
        <v>133</v>
      </c>
      <c r="F153" s="219" t="s">
        <v>395</v>
      </c>
      <c r="G153" s="220"/>
      <c r="H153" s="175"/>
      <c r="I153" s="178" t="s">
        <v>320</v>
      </c>
      <c r="J153" s="121" t="s">
        <v>435</v>
      </c>
      <c r="K153" s="121"/>
      <c r="L153" s="120"/>
      <c r="M153" s="222"/>
      <c r="O153" s="257"/>
    </row>
    <row r="154" spans="1:15" s="147" customFormat="1" x14ac:dyDescent="0.25">
      <c r="A154" s="172"/>
      <c r="B154" s="172"/>
      <c r="C154" s="216"/>
      <c r="D154" s="217" t="s">
        <v>9</v>
      </c>
      <c r="E154" s="178" t="s">
        <v>415</v>
      </c>
      <c r="F154" s="219"/>
      <c r="G154" s="220"/>
      <c r="H154" s="175"/>
      <c r="I154" s="379" t="s">
        <v>398</v>
      </c>
      <c r="J154" s="258" t="s">
        <v>423</v>
      </c>
      <c r="K154" s="295" t="e">
        <f>K157/K155</f>
        <v>#DIV/0!</v>
      </c>
      <c r="L154" s="330" t="e">
        <f>K154</f>
        <v>#DIV/0!</v>
      </c>
      <c r="M154" s="222"/>
      <c r="O154" s="261"/>
    </row>
    <row r="155" spans="1:15" s="147" customFormat="1" ht="30" x14ac:dyDescent="0.25">
      <c r="A155" s="172"/>
      <c r="B155" s="172"/>
      <c r="C155" s="216"/>
      <c r="D155" s="217"/>
      <c r="E155" s="178" t="s">
        <v>416</v>
      </c>
      <c r="F155" s="219"/>
      <c r="G155" s="220"/>
      <c r="H155" s="175"/>
      <c r="I155" s="380"/>
      <c r="J155" s="176" t="s">
        <v>422</v>
      </c>
      <c r="K155" s="115"/>
      <c r="L155" s="249"/>
      <c r="M155" s="222"/>
      <c r="O155" s="115"/>
    </row>
    <row r="156" spans="1:15" s="147" customFormat="1" ht="30" x14ac:dyDescent="0.25">
      <c r="A156" s="172"/>
      <c r="B156" s="172"/>
      <c r="C156" s="216"/>
      <c r="D156" s="217"/>
      <c r="E156" s="178" t="s">
        <v>426</v>
      </c>
      <c r="F156" s="219"/>
      <c r="G156" s="220"/>
      <c r="H156" s="175"/>
      <c r="I156" s="380"/>
      <c r="J156" s="176" t="s">
        <v>422</v>
      </c>
      <c r="K156" s="115"/>
      <c r="L156" s="249"/>
      <c r="M156" s="222"/>
      <c r="O156" s="115"/>
    </row>
    <row r="157" spans="1:15" s="147" customFormat="1" ht="30" x14ac:dyDescent="0.25">
      <c r="A157" s="172"/>
      <c r="B157" s="172"/>
      <c r="C157" s="216"/>
      <c r="D157" s="217"/>
      <c r="E157" s="178" t="s">
        <v>417</v>
      </c>
      <c r="F157" s="219"/>
      <c r="G157" s="220"/>
      <c r="H157" s="175"/>
      <c r="I157" s="381"/>
      <c r="J157" s="176" t="s">
        <v>422</v>
      </c>
      <c r="K157" s="115"/>
      <c r="L157" s="249"/>
      <c r="M157" s="222"/>
      <c r="O157" s="115"/>
    </row>
    <row r="158" spans="1:15" s="147" customFormat="1" ht="90" x14ac:dyDescent="0.25">
      <c r="A158" s="172"/>
      <c r="B158" s="172"/>
      <c r="C158" s="216"/>
      <c r="D158" s="217" t="s">
        <v>15</v>
      </c>
      <c r="E158" s="218" t="s">
        <v>134</v>
      </c>
      <c r="F158" s="219" t="s">
        <v>395</v>
      </c>
      <c r="G158" s="220"/>
      <c r="H158" s="175"/>
      <c r="I158" s="178" t="s">
        <v>321</v>
      </c>
      <c r="J158" s="176" t="s">
        <v>216</v>
      </c>
      <c r="K158" s="113"/>
      <c r="L158" s="176" t="str">
        <f>IF(J158="Ya/Tidak",IF(K158="Ya",1,IF(K158="Tidak",0,"Blm Diisi")),IF(J158="A/B/C",IF(K158="A",1,IF(K158="B",0.5,IF(K158="C",0,"Blm Diisi"))),IF(J158="A/B/C/D",IF(K158="A",1,IF(K158="B",0.67,IF(K158="C",0.33,IF(K158="D",0,"Blm Diisi")))),IF(J158="A/B/C/D/E",IF(K158="A",1,IF(K158="B",0.75,IF(K158="C",0.5,IF(K158="D",0.25,IF(K158="E",0,"Blm Diisi")))))))))</f>
        <v>Blm Diisi</v>
      </c>
      <c r="M158" s="222"/>
      <c r="O158" s="115"/>
    </row>
    <row r="159" spans="1:15" s="147" customFormat="1" ht="30" x14ac:dyDescent="0.25">
      <c r="A159" s="172"/>
      <c r="B159" s="172"/>
      <c r="C159" s="216"/>
      <c r="D159" s="217" t="s">
        <v>17</v>
      </c>
      <c r="E159" s="218" t="s">
        <v>135</v>
      </c>
      <c r="F159" s="219" t="s">
        <v>395</v>
      </c>
      <c r="G159" s="220"/>
      <c r="H159" s="175"/>
      <c r="I159" s="218" t="s">
        <v>322</v>
      </c>
      <c r="J159" s="176" t="s">
        <v>480</v>
      </c>
      <c r="K159" s="113"/>
      <c r="L159" s="176" t="str">
        <f>IF(J159="Ya/Tidak",IF(K159="Ya",1,IF(K159="Tidak",0,"Blm Diisi")),IF(J159="A/B/C",IF(K159="A",1,IF(K159="B",0.5,IF(K159="C",0,"Blm Diisi"))),IF(J159="A/B/C/D",IF(K159="A",1,IF(K159="B",0.67,IF(K159="C",0.33,IF(K159="D",0,"Blm Diisi")))),IF(J159="A/B/C/D/E",IF(K159="A",1,IF(K159="B",0.75,IF(K159="C",0.5,IF(K159="D",0.25,IF(K159="E",0,"Blm Diisi")))))))))</f>
        <v>Blm Diisi</v>
      </c>
      <c r="M159" s="222"/>
      <c r="O159" s="115"/>
    </row>
    <row r="160" spans="1:15" s="147" customFormat="1" x14ac:dyDescent="0.25">
      <c r="A160" s="210"/>
      <c r="B160" s="210"/>
      <c r="C160" s="211">
        <v>4</v>
      </c>
      <c r="D160" s="375" t="s">
        <v>208</v>
      </c>
      <c r="E160" s="375"/>
      <c r="F160" s="212"/>
      <c r="G160" s="212"/>
      <c r="H160" s="213">
        <v>1.5</v>
      </c>
      <c r="I160" s="213"/>
      <c r="J160" s="214"/>
      <c r="K160" s="225"/>
      <c r="L160" s="214" t="e">
        <f>AVERAGE(L161:L165)*H160</f>
        <v>#DIV/0!</v>
      </c>
      <c r="M160" s="215" t="e">
        <f>L160/H160</f>
        <v>#DIV/0!</v>
      </c>
      <c r="O160" s="225"/>
    </row>
    <row r="161" spans="1:15" s="147" customFormat="1" ht="30" x14ac:dyDescent="0.25">
      <c r="A161" s="172"/>
      <c r="B161" s="172"/>
      <c r="C161" s="216"/>
      <c r="D161" s="217" t="s">
        <v>5</v>
      </c>
      <c r="E161" s="218" t="s">
        <v>136</v>
      </c>
      <c r="F161" s="256"/>
      <c r="G161" s="219" t="s">
        <v>396</v>
      </c>
      <c r="H161" s="175"/>
      <c r="I161" s="218" t="s">
        <v>323</v>
      </c>
      <c r="J161" s="121" t="s">
        <v>435</v>
      </c>
      <c r="K161" s="121"/>
      <c r="L161" s="119"/>
      <c r="M161" s="222"/>
      <c r="O161" s="257"/>
    </row>
    <row r="162" spans="1:15" s="147" customFormat="1" ht="120" x14ac:dyDescent="0.25">
      <c r="A162" s="172"/>
      <c r="B162" s="172"/>
      <c r="C162" s="216"/>
      <c r="D162" s="217" t="s">
        <v>7</v>
      </c>
      <c r="E162" s="218" t="s">
        <v>137</v>
      </c>
      <c r="F162" s="219" t="s">
        <v>395</v>
      </c>
      <c r="G162" s="220"/>
      <c r="H162" s="175"/>
      <c r="I162" s="178" t="s">
        <v>324</v>
      </c>
      <c r="J162" s="176" t="s">
        <v>218</v>
      </c>
      <c r="K162" s="113"/>
      <c r="L162" s="176" t="str">
        <f>IF(J162="Ya/Tidak",IF(K162="Ya",1,IF(K162="Tidak",0,"Blm Diisi")),IF(J162="A/B/C",IF(K162="A",1,IF(K162="B",0.5,IF(K162="C",0,"Blm Diisi"))),IF(J162="A/B/C/D",IF(K162="A",1,IF(K162="B",0.67,IF(K162="C",0.33,IF(K162="D",0,"Blm Diisi")))),IF(J162="A/B/C/D/E",IF(K162="A",1,IF(K162="B",0.75,IF(K162="C",0.5,IF(K162="D",0.25,IF(K162="E",0,"Blm Diisi")))))))))</f>
        <v>Blm Diisi</v>
      </c>
      <c r="M162" s="222"/>
      <c r="O162" s="115"/>
    </row>
    <row r="163" spans="1:15" s="147" customFormat="1" ht="30" x14ac:dyDescent="0.25">
      <c r="A163" s="172"/>
      <c r="B163" s="172"/>
      <c r="C163" s="216"/>
      <c r="D163" s="217" t="s">
        <v>9</v>
      </c>
      <c r="E163" s="267" t="s">
        <v>138</v>
      </c>
      <c r="F163" s="219" t="s">
        <v>395</v>
      </c>
      <c r="G163" s="220"/>
      <c r="H163" s="175"/>
      <c r="I163" s="178" t="s">
        <v>325</v>
      </c>
      <c r="J163" s="176" t="s">
        <v>480</v>
      </c>
      <c r="K163" s="113"/>
      <c r="L163" s="176" t="str">
        <f>IF(J163="Ya/Tidak",IF(K163="Ya",1,IF(K163="Tidak",0,"Blm Diisi")),IF(J163="A/B/C",IF(K163="A",1,IF(K163="B",0.5,IF(K163="C",0,"Blm Diisi"))),IF(J163="A/B/C/D",IF(K163="A",1,IF(K163="B",0.67,IF(K163="C",0.33,IF(K163="D",0,"Blm Diisi")))),IF(J163="A/B/C/D/E",IF(K163="A",1,IF(K163="B",0.75,IF(K163="C",0.5,IF(K163="D",0.25,IF(K163="E",0,"Blm Diisi")))))))))</f>
        <v>Blm Diisi</v>
      </c>
      <c r="M163" s="222"/>
      <c r="O163" s="115"/>
    </row>
    <row r="164" spans="1:15" s="147" customFormat="1" ht="90" x14ac:dyDescent="0.25">
      <c r="A164" s="172"/>
      <c r="B164" s="172"/>
      <c r="C164" s="216"/>
      <c r="D164" s="217" t="s">
        <v>15</v>
      </c>
      <c r="E164" s="218" t="s">
        <v>139</v>
      </c>
      <c r="F164" s="219" t="s">
        <v>395</v>
      </c>
      <c r="G164" s="220"/>
      <c r="H164" s="175"/>
      <c r="I164" s="178" t="s">
        <v>326</v>
      </c>
      <c r="J164" s="176" t="s">
        <v>216</v>
      </c>
      <c r="K164" s="113"/>
      <c r="L164" s="176" t="str">
        <f>IF(J164="Ya/Tidak",IF(K164="Ya",1,IF(K164="Tidak",0,"Blm Diisi")),IF(J164="A/B/C",IF(K164="A",1,IF(K164="B",0.5,IF(K164="C",0,"Blm Diisi"))),IF(J164="A/B/C/D",IF(K164="A",1,IF(K164="B",0.67,IF(K164="C",0.33,IF(K164="D",0,"Blm Diisi")))),IF(J164="A/B/C/D/E",IF(K164="A",1,IF(K164="B",0.75,IF(K164="C",0.5,IF(K164="D",0.25,IF(K164="E",0,"Blm Diisi")))))))))</f>
        <v>Blm Diisi</v>
      </c>
      <c r="M164" s="222"/>
      <c r="O164" s="115"/>
    </row>
    <row r="165" spans="1:15" s="147" customFormat="1" ht="120" x14ac:dyDescent="0.25">
      <c r="A165" s="172"/>
      <c r="B165" s="172"/>
      <c r="C165" s="216"/>
      <c r="D165" s="217" t="s">
        <v>17</v>
      </c>
      <c r="E165" s="218" t="s">
        <v>140</v>
      </c>
      <c r="F165" s="219" t="s">
        <v>395</v>
      </c>
      <c r="G165" s="220"/>
      <c r="H165" s="175"/>
      <c r="I165" s="218" t="s">
        <v>327</v>
      </c>
      <c r="J165" s="176" t="s">
        <v>218</v>
      </c>
      <c r="K165" s="113"/>
      <c r="L165" s="176" t="str">
        <f>IF(J165="Ya/Tidak",IF(K165="Ya",1,IF(K165="Tidak",0,"Blm Diisi")),IF(J165="A/B/C",IF(K165="A",1,IF(K165="B",0.5,IF(K165="C",0,"Blm Diisi"))),IF(J165="A/B/C/D",IF(K165="A",1,IF(K165="B",0.67,IF(K165="C",0.33,IF(K165="D",0,"Blm Diisi")))),IF(J165="A/B/C/D/E",IF(K165="A",1,IF(K165="B",0.75,IF(K165="C",0.5,IF(K165="D",0.25,IF(K165="E",0,"Blm Diisi")))))))))</f>
        <v>Blm Diisi</v>
      </c>
      <c r="M165" s="222"/>
      <c r="O165" s="115"/>
    </row>
    <row r="166" spans="1:15" s="147" customFormat="1" x14ac:dyDescent="0.25">
      <c r="A166" s="210"/>
      <c r="B166" s="210"/>
      <c r="C166" s="211">
        <v>5</v>
      </c>
      <c r="D166" s="375" t="s">
        <v>189</v>
      </c>
      <c r="E166" s="375"/>
      <c r="F166" s="212"/>
      <c r="G166" s="212"/>
      <c r="H166" s="213">
        <v>1.5</v>
      </c>
      <c r="I166" s="213"/>
      <c r="J166" s="214"/>
      <c r="K166" s="225"/>
      <c r="L166" s="214" t="e">
        <f>AVERAGE(L167:L171)*H166</f>
        <v>#DIV/0!</v>
      </c>
      <c r="M166" s="215" t="e">
        <f>L166/H166</f>
        <v>#DIV/0!</v>
      </c>
      <c r="O166" s="225"/>
    </row>
    <row r="167" spans="1:15" s="147" customFormat="1" ht="30" x14ac:dyDescent="0.25">
      <c r="A167" s="172"/>
      <c r="B167" s="172"/>
      <c r="C167" s="216"/>
      <c r="D167" s="217" t="s">
        <v>5</v>
      </c>
      <c r="E167" s="218" t="s">
        <v>141</v>
      </c>
      <c r="F167" s="256"/>
      <c r="G167" s="219" t="s">
        <v>396</v>
      </c>
      <c r="H167" s="175"/>
      <c r="I167" s="218" t="s">
        <v>328</v>
      </c>
      <c r="J167" s="121" t="s">
        <v>435</v>
      </c>
      <c r="K167" s="121"/>
      <c r="L167" s="119"/>
      <c r="M167" s="222"/>
      <c r="O167" s="257"/>
    </row>
    <row r="168" spans="1:15" s="147" customFormat="1" ht="120" x14ac:dyDescent="0.25">
      <c r="A168" s="172"/>
      <c r="B168" s="172"/>
      <c r="C168" s="216"/>
      <c r="D168" s="217" t="s">
        <v>7</v>
      </c>
      <c r="E168" s="218" t="s">
        <v>142</v>
      </c>
      <c r="F168" s="219" t="s">
        <v>395</v>
      </c>
      <c r="G168" s="220"/>
      <c r="H168" s="175"/>
      <c r="I168" s="178" t="s">
        <v>329</v>
      </c>
      <c r="J168" s="176" t="s">
        <v>218</v>
      </c>
      <c r="K168" s="113"/>
      <c r="L168" s="176" t="str">
        <f>IF(J168="Ya/Tidak",IF(K168="Ya",1,IF(K168="Tidak",0,"Blm Diisi")),IF(J168="A/B/C",IF(K168="A",1,IF(K168="B",0.5,IF(K168="C",0,"Blm Diisi"))),IF(J168="A/B/C/D",IF(K168="A",1,IF(K168="B",0.67,IF(K168="C",0.33,IF(K168="D",0,"Blm Diisi")))),IF(J168="A/B/C/D/E",IF(K168="A",1,IF(K168="B",0.75,IF(K168="C",0.5,IF(K168="D",0.25,IF(K168="E",0,"Blm Diisi")))))))))</f>
        <v>Blm Diisi</v>
      </c>
      <c r="M168" s="222"/>
      <c r="O168" s="115"/>
    </row>
    <row r="169" spans="1:15" s="147" customFormat="1" ht="30" x14ac:dyDescent="0.25">
      <c r="A169" s="172"/>
      <c r="B169" s="172"/>
      <c r="C169" s="216"/>
      <c r="D169" s="217" t="s">
        <v>9</v>
      </c>
      <c r="E169" s="218" t="s">
        <v>143</v>
      </c>
      <c r="F169" s="219" t="s">
        <v>395</v>
      </c>
      <c r="G169" s="220"/>
      <c r="H169" s="175"/>
      <c r="I169" s="178" t="s">
        <v>330</v>
      </c>
      <c r="J169" s="176" t="s">
        <v>480</v>
      </c>
      <c r="K169" s="113"/>
      <c r="L169" s="176" t="str">
        <f>IF(J169="Ya/Tidak",IF(K169="Ya",1,IF(K169="Tidak",0,"Blm Diisi")),IF(J169="A/B/C",IF(K169="A",1,IF(K169="B",0.5,IF(K169="C",0,"Blm Diisi"))),IF(J169="A/B/C/D",IF(K169="A",1,IF(K169="B",0.67,IF(K169="C",0.33,IF(K169="D",0,"Blm Diisi")))),IF(J169="A/B/C/D/E",IF(K169="A",1,IF(K169="B",0.75,IF(K169="C",0.5,IF(K169="D",0.25,IF(K169="E",0,"Blm Diisi")))))))))</f>
        <v>Blm Diisi</v>
      </c>
      <c r="M169" s="222"/>
      <c r="O169" s="115"/>
    </row>
    <row r="170" spans="1:15" s="147" customFormat="1" ht="90" x14ac:dyDescent="0.25">
      <c r="A170" s="172"/>
      <c r="B170" s="172"/>
      <c r="C170" s="216"/>
      <c r="D170" s="217" t="s">
        <v>15</v>
      </c>
      <c r="E170" s="218" t="s">
        <v>144</v>
      </c>
      <c r="F170" s="219" t="s">
        <v>395</v>
      </c>
      <c r="G170" s="220"/>
      <c r="H170" s="175"/>
      <c r="I170" s="178" t="s">
        <v>331</v>
      </c>
      <c r="J170" s="176" t="s">
        <v>216</v>
      </c>
      <c r="K170" s="113"/>
      <c r="L170" s="176" t="str">
        <f>IF(J170="Ya/Tidak",IF(K170="Ya",1,IF(K170="Tidak",0,"Blm Diisi")),IF(J170="A/B/C",IF(K170="A",1,IF(K170="B",0.5,IF(K170="C",0,"Blm Diisi"))),IF(J170="A/B/C/D",IF(K170="A",1,IF(K170="B",0.67,IF(K170="C",0.33,IF(K170="D",0,"Blm Diisi")))),IF(J170="A/B/C/D/E",IF(K170="A",1,IF(K170="B",0.75,IF(K170="C",0.5,IF(K170="D",0.25,IF(K170="E",0,"Blm Diisi")))))))))</f>
        <v>Blm Diisi</v>
      </c>
      <c r="M170" s="222"/>
      <c r="O170" s="115"/>
    </row>
    <row r="171" spans="1:15" s="147" customFormat="1" ht="120" x14ac:dyDescent="0.25">
      <c r="A171" s="172"/>
      <c r="B171" s="172"/>
      <c r="C171" s="216"/>
      <c r="D171" s="217" t="s">
        <v>17</v>
      </c>
      <c r="E171" s="218" t="s">
        <v>145</v>
      </c>
      <c r="F171" s="219" t="s">
        <v>395</v>
      </c>
      <c r="G171" s="220"/>
      <c r="H171" s="175"/>
      <c r="I171" s="218" t="s">
        <v>367</v>
      </c>
      <c r="J171" s="176" t="s">
        <v>218</v>
      </c>
      <c r="K171" s="113"/>
      <c r="L171" s="176" t="str">
        <f>IF(J171="Ya/Tidak",IF(K171="Ya",1,IF(K171="Tidak",0,"Blm Diisi")),IF(J171="A/B/C",IF(K171="A",1,IF(K171="B",0.5,IF(K171="C",0,"Blm Diisi"))),IF(J171="A/B/C/D",IF(K171="A",1,IF(K171="B",0.67,IF(K171="C",0.33,IF(K171="D",0,"Blm Diisi")))),IF(J171="A/B/C/D/E",IF(K171="A",1,IF(K171="B",0.75,IF(K171="C",0.5,IF(K171="D",0.25,IF(K171="E",0,"Blm Diisi")))))))))</f>
        <v>Blm Diisi</v>
      </c>
      <c r="M171" s="222"/>
      <c r="O171" s="115"/>
    </row>
    <row r="172" spans="1:15" s="147" customFormat="1" x14ac:dyDescent="0.25">
      <c r="A172" s="210"/>
      <c r="B172" s="210"/>
      <c r="C172" s="211">
        <v>6</v>
      </c>
      <c r="D172" s="375" t="s">
        <v>190</v>
      </c>
      <c r="E172" s="375"/>
      <c r="F172" s="212"/>
      <c r="G172" s="212"/>
      <c r="H172" s="213">
        <v>2.5</v>
      </c>
      <c r="I172" s="213"/>
      <c r="J172" s="214"/>
      <c r="K172" s="225"/>
      <c r="L172" s="214" t="e">
        <f>AVERAGE(L173:L177)*H172</f>
        <v>#DIV/0!</v>
      </c>
      <c r="M172" s="215" t="e">
        <f>L172/H172</f>
        <v>#DIV/0!</v>
      </c>
      <c r="O172" s="225"/>
    </row>
    <row r="173" spans="1:15" s="147" customFormat="1" ht="30" x14ac:dyDescent="0.25">
      <c r="A173" s="172"/>
      <c r="B173" s="172"/>
      <c r="C173" s="216"/>
      <c r="D173" s="217" t="s">
        <v>5</v>
      </c>
      <c r="E173" s="218" t="s">
        <v>146</v>
      </c>
      <c r="F173" s="256"/>
      <c r="G173" s="219" t="s">
        <v>396</v>
      </c>
      <c r="H173" s="175"/>
      <c r="I173" s="178" t="s">
        <v>332</v>
      </c>
      <c r="J173" s="121" t="s">
        <v>435</v>
      </c>
      <c r="K173" s="121"/>
      <c r="L173" s="119"/>
      <c r="M173" s="222"/>
      <c r="O173" s="257"/>
    </row>
    <row r="174" spans="1:15" s="147" customFormat="1" ht="30" x14ac:dyDescent="0.25">
      <c r="A174" s="172"/>
      <c r="B174" s="172"/>
      <c r="C174" s="216"/>
      <c r="D174" s="217" t="s">
        <v>7</v>
      </c>
      <c r="E174" s="218" t="s">
        <v>147</v>
      </c>
      <c r="F174" s="256"/>
      <c r="G174" s="219" t="s">
        <v>396</v>
      </c>
      <c r="H174" s="175"/>
      <c r="I174" s="178" t="s">
        <v>333</v>
      </c>
      <c r="J174" s="121" t="s">
        <v>435</v>
      </c>
      <c r="K174" s="121"/>
      <c r="L174" s="119"/>
      <c r="M174" s="222"/>
      <c r="O174" s="257"/>
    </row>
    <row r="175" spans="1:15" s="147" customFormat="1" ht="75" x14ac:dyDescent="0.25">
      <c r="A175" s="172"/>
      <c r="B175" s="172"/>
      <c r="C175" s="216"/>
      <c r="D175" s="217" t="s">
        <v>9</v>
      </c>
      <c r="E175" s="218" t="s">
        <v>148</v>
      </c>
      <c r="F175" s="219" t="s">
        <v>395</v>
      </c>
      <c r="G175" s="220"/>
      <c r="H175" s="175"/>
      <c r="I175" s="178" t="s">
        <v>334</v>
      </c>
      <c r="J175" s="176" t="s">
        <v>216</v>
      </c>
      <c r="K175" s="113"/>
      <c r="L175" s="176" t="str">
        <f>IF(J175="Ya/Tidak",IF(K175="Ya",1,IF(K175="Tidak",0,"Blm Diisi")),IF(J175="A/B/C",IF(K175="A",1,IF(K175="B",0.5,IF(K175="C",0,"Blm Diisi"))),IF(J175="A/B/C/D",IF(K175="A",1,IF(K175="B",0.67,IF(K175="C",0.33,IF(K175="D",0,"Blm Diisi")))),IF(J175="A/B/C/D/E",IF(K175="A",1,IF(K175="B",0.75,IF(K175="C",0.5,IF(K175="D",0.25,IF(K175="E",0,"Blm Diisi")))))))))</f>
        <v>Blm Diisi</v>
      </c>
      <c r="M175" s="222"/>
      <c r="O175" s="115"/>
    </row>
    <row r="176" spans="1:15" s="147" customFormat="1" ht="90" x14ac:dyDescent="0.25">
      <c r="A176" s="172"/>
      <c r="B176" s="172"/>
      <c r="C176" s="216"/>
      <c r="D176" s="217" t="s">
        <v>15</v>
      </c>
      <c r="E176" s="218" t="s">
        <v>149</v>
      </c>
      <c r="F176" s="256"/>
      <c r="G176" s="219" t="s">
        <v>396</v>
      </c>
      <c r="H176" s="175"/>
      <c r="I176" s="178" t="s">
        <v>335</v>
      </c>
      <c r="J176" s="121" t="s">
        <v>435</v>
      </c>
      <c r="K176" s="121"/>
      <c r="L176" s="119"/>
      <c r="M176" s="222"/>
      <c r="O176" s="257"/>
    </row>
    <row r="177" spans="1:15" s="147" customFormat="1" ht="90" x14ac:dyDescent="0.25">
      <c r="A177" s="172"/>
      <c r="B177" s="172"/>
      <c r="C177" s="216"/>
      <c r="D177" s="217" t="s">
        <v>17</v>
      </c>
      <c r="E177" s="218" t="s">
        <v>150</v>
      </c>
      <c r="F177" s="256"/>
      <c r="G177" s="219" t="s">
        <v>396</v>
      </c>
      <c r="H177" s="175"/>
      <c r="I177" s="178" t="s">
        <v>336</v>
      </c>
      <c r="J177" s="121" t="s">
        <v>435</v>
      </c>
      <c r="K177" s="121"/>
      <c r="L177" s="119"/>
      <c r="M177" s="222"/>
      <c r="O177" s="257"/>
    </row>
    <row r="178" spans="1:15" s="147" customFormat="1" x14ac:dyDescent="0.25">
      <c r="A178" s="210"/>
      <c r="B178" s="210"/>
      <c r="C178" s="211">
        <v>7</v>
      </c>
      <c r="D178" s="375" t="s">
        <v>191</v>
      </c>
      <c r="E178" s="375"/>
      <c r="F178" s="212"/>
      <c r="G178" s="212"/>
      <c r="H178" s="213">
        <v>1.5</v>
      </c>
      <c r="I178" s="213"/>
      <c r="J178" s="214"/>
      <c r="K178" s="225"/>
      <c r="L178" s="214"/>
      <c r="M178" s="215"/>
      <c r="O178" s="225"/>
    </row>
    <row r="179" spans="1:15" s="147" customFormat="1" ht="195" x14ac:dyDescent="0.25">
      <c r="A179" s="172"/>
      <c r="B179" s="172"/>
      <c r="C179" s="216"/>
      <c r="D179" s="217" t="s">
        <v>5</v>
      </c>
      <c r="E179" s="218" t="s">
        <v>151</v>
      </c>
      <c r="F179" s="256"/>
      <c r="G179" s="219" t="s">
        <v>396</v>
      </c>
      <c r="H179" s="175"/>
      <c r="I179" s="218" t="s">
        <v>337</v>
      </c>
      <c r="J179" s="121" t="s">
        <v>435</v>
      </c>
      <c r="K179" s="121"/>
      <c r="L179" s="119"/>
      <c r="M179" s="222"/>
      <c r="O179" s="257"/>
    </row>
    <row r="180" spans="1:15" s="147" customFormat="1" ht="180" x14ac:dyDescent="0.25">
      <c r="A180" s="172"/>
      <c r="B180" s="172"/>
      <c r="C180" s="216"/>
      <c r="D180" s="217" t="s">
        <v>7</v>
      </c>
      <c r="E180" s="218" t="s">
        <v>152</v>
      </c>
      <c r="F180" s="256"/>
      <c r="G180" s="219" t="s">
        <v>396</v>
      </c>
      <c r="H180" s="175"/>
      <c r="I180" s="178" t="s">
        <v>338</v>
      </c>
      <c r="J180" s="121" t="s">
        <v>435</v>
      </c>
      <c r="K180" s="121"/>
      <c r="L180" s="119"/>
      <c r="M180" s="222"/>
      <c r="O180" s="257"/>
    </row>
    <row r="181" spans="1:15" s="147" customFormat="1" ht="105" x14ac:dyDescent="0.25">
      <c r="A181" s="172"/>
      <c r="B181" s="172"/>
      <c r="C181" s="216"/>
      <c r="D181" s="217" t="s">
        <v>9</v>
      </c>
      <c r="E181" s="218" t="s">
        <v>153</v>
      </c>
      <c r="F181" s="256"/>
      <c r="G181" s="219" t="s">
        <v>396</v>
      </c>
      <c r="H181" s="175"/>
      <c r="I181" s="178" t="s">
        <v>339</v>
      </c>
      <c r="J181" s="121" t="s">
        <v>435</v>
      </c>
      <c r="K181" s="121"/>
      <c r="L181" s="119"/>
      <c r="M181" s="222"/>
      <c r="O181" s="257"/>
    </row>
    <row r="182" spans="1:15" s="147" customFormat="1" ht="120" x14ac:dyDescent="0.25">
      <c r="A182" s="172"/>
      <c r="B182" s="172"/>
      <c r="C182" s="216"/>
      <c r="D182" s="217" t="s">
        <v>15</v>
      </c>
      <c r="E182" s="218" t="s">
        <v>154</v>
      </c>
      <c r="F182" s="256"/>
      <c r="G182" s="219" t="s">
        <v>396</v>
      </c>
      <c r="H182" s="175"/>
      <c r="I182" s="218" t="s">
        <v>340</v>
      </c>
      <c r="J182" s="121" t="s">
        <v>435</v>
      </c>
      <c r="K182" s="121"/>
      <c r="L182" s="119"/>
      <c r="M182" s="222"/>
      <c r="O182" s="257"/>
    </row>
    <row r="183" spans="1:15" s="147" customFormat="1" ht="45" x14ac:dyDescent="0.25">
      <c r="A183" s="172"/>
      <c r="B183" s="172"/>
      <c r="C183" s="216"/>
      <c r="D183" s="217" t="s">
        <v>17</v>
      </c>
      <c r="E183" s="178" t="s">
        <v>397</v>
      </c>
      <c r="F183" s="219"/>
      <c r="G183" s="219"/>
      <c r="H183" s="175"/>
      <c r="I183" s="218" t="s">
        <v>418</v>
      </c>
      <c r="J183" s="121" t="s">
        <v>435</v>
      </c>
      <c r="K183" s="121"/>
      <c r="L183" s="119"/>
      <c r="M183" s="222"/>
      <c r="O183" s="257"/>
    </row>
    <row r="184" spans="1:15" s="147" customFormat="1" x14ac:dyDescent="0.25">
      <c r="A184" s="152"/>
      <c r="B184" s="152" t="s">
        <v>155</v>
      </c>
      <c r="C184" s="153" t="s">
        <v>192</v>
      </c>
      <c r="D184" s="154"/>
      <c r="E184" s="155"/>
      <c r="F184" s="229"/>
      <c r="G184" s="229"/>
      <c r="H184" s="156">
        <v>6</v>
      </c>
      <c r="I184" s="156"/>
      <c r="J184" s="157"/>
      <c r="K184" s="230"/>
      <c r="L184" s="157" t="e">
        <f>SUM(L185,L191,L197,L203,L207)</f>
        <v>#DIV/0!</v>
      </c>
      <c r="M184" s="278" t="e">
        <f>L184/H184</f>
        <v>#DIV/0!</v>
      </c>
      <c r="O184" s="230"/>
    </row>
    <row r="185" spans="1:15" s="147" customFormat="1" x14ac:dyDescent="0.25">
      <c r="A185" s="210"/>
      <c r="B185" s="210"/>
      <c r="C185" s="211">
        <v>1</v>
      </c>
      <c r="D185" s="375" t="s">
        <v>193</v>
      </c>
      <c r="E185" s="375"/>
      <c r="F185" s="212"/>
      <c r="G185" s="212"/>
      <c r="H185" s="213">
        <v>1</v>
      </c>
      <c r="I185" s="213"/>
      <c r="J185" s="214"/>
      <c r="K185" s="225"/>
      <c r="L185" s="214" t="e">
        <f>AVERAGE(L186:L190)*H185</f>
        <v>#DIV/0!</v>
      </c>
      <c r="M185" s="215" t="e">
        <f>L185/H185</f>
        <v>#DIV/0!</v>
      </c>
      <c r="O185" s="225"/>
    </row>
    <row r="186" spans="1:15" s="147" customFormat="1" ht="45" x14ac:dyDescent="0.25">
      <c r="A186" s="172"/>
      <c r="B186" s="172"/>
      <c r="C186" s="216"/>
      <c r="D186" s="217" t="s">
        <v>5</v>
      </c>
      <c r="E186" s="218" t="s">
        <v>156</v>
      </c>
      <c r="F186" s="219" t="s">
        <v>395</v>
      </c>
      <c r="G186" s="220"/>
      <c r="H186" s="175"/>
      <c r="I186" s="218" t="s">
        <v>341</v>
      </c>
      <c r="J186" s="176" t="s">
        <v>480</v>
      </c>
      <c r="K186" s="113"/>
      <c r="L186" s="176" t="str">
        <f>IF(J186="Ya/Tidak",IF(K186="Ya",1,IF(K186="Tidak",0,"Blm Diisi")),IF(J186="A/B/C",IF(K186="A",1,IF(K186="B",0.5,IF(K186="C",0,"Blm Diisi"))),IF(J186="A/B/C/D",IF(K186="A",1,IF(K186="B",0.67,IF(K186="C",0.33,IF(K186="D",0,"Blm Diisi")))),IF(J186="A/B/C/D/E",IF(K186="A",1,IF(K186="B",0.75,IF(K186="C",0.5,IF(K186="D",0.25,IF(K186="E",0,"Blm Diisi")))))))))</f>
        <v>Blm Diisi</v>
      </c>
      <c r="M186" s="222"/>
      <c r="O186" s="113"/>
    </row>
    <row r="187" spans="1:15" s="147" customFormat="1" ht="135" x14ac:dyDescent="0.25">
      <c r="A187" s="172"/>
      <c r="B187" s="172"/>
      <c r="C187" s="216"/>
      <c r="D187" s="217" t="s">
        <v>7</v>
      </c>
      <c r="E187" s="218" t="s">
        <v>157</v>
      </c>
      <c r="F187" s="219" t="s">
        <v>395</v>
      </c>
      <c r="G187" s="220"/>
      <c r="H187" s="175"/>
      <c r="I187" s="218" t="s">
        <v>342</v>
      </c>
      <c r="J187" s="176" t="s">
        <v>218</v>
      </c>
      <c r="K187" s="113"/>
      <c r="L187" s="176" t="str">
        <f>IF(J187="Ya/Tidak",IF(K187="Ya",1,IF(K187="Tidak",0,"Blm Diisi")),IF(J187="A/B/C",IF(K187="A",1,IF(K187="B",0.5,IF(K187="C",0,"Blm Diisi"))),IF(J187="A/B/C/D",IF(K187="A",1,IF(K187="B",0.67,IF(K187="C",0.33,IF(K187="D",0,"Blm Diisi")))),IF(J187="A/B/C/D/E",IF(K187="A",1,IF(K187="B",0.75,IF(K187="C",0.5,IF(K187="D",0.25,IF(K187="E",0,"Blm Diisi")))))))))</f>
        <v>Blm Diisi</v>
      </c>
      <c r="M187" s="222"/>
      <c r="O187" s="113"/>
    </row>
    <row r="188" spans="1:15" s="147" customFormat="1" ht="120" x14ac:dyDescent="0.25">
      <c r="A188" s="172"/>
      <c r="B188" s="172"/>
      <c r="C188" s="216"/>
      <c r="D188" s="217" t="s">
        <v>9</v>
      </c>
      <c r="E188" s="218" t="s">
        <v>158</v>
      </c>
      <c r="F188" s="219" t="s">
        <v>395</v>
      </c>
      <c r="G188" s="220"/>
      <c r="H188" s="175"/>
      <c r="I188" s="218" t="s">
        <v>343</v>
      </c>
      <c r="J188" s="176" t="s">
        <v>218</v>
      </c>
      <c r="K188" s="113"/>
      <c r="L188" s="176" t="str">
        <f>IF(J188="Ya/Tidak",IF(K188="Ya",1,IF(K188="Tidak",0,"Blm Diisi")),IF(J188="A/B/C",IF(K188="A",1,IF(K188="B",0.5,IF(K188="C",0,"Blm Diisi"))),IF(J188="A/B/C/D",IF(K188="A",1,IF(K188="B",0.67,IF(K188="C",0.33,IF(K188="D",0,"Blm Diisi")))),IF(J188="A/B/C/D/E",IF(K188="A",1,IF(K188="B",0.75,IF(K188="C",0.5,IF(K188="D",0.25,IF(K188="E",0,"Blm Diisi")))))))))</f>
        <v>Blm Diisi</v>
      </c>
      <c r="M188" s="222"/>
      <c r="O188" s="113"/>
    </row>
    <row r="189" spans="1:15" s="147" customFormat="1" ht="120" x14ac:dyDescent="0.25">
      <c r="A189" s="172"/>
      <c r="B189" s="172"/>
      <c r="C189" s="216"/>
      <c r="D189" s="217" t="s">
        <v>15</v>
      </c>
      <c r="E189" s="218" t="s">
        <v>159</v>
      </c>
      <c r="F189" s="219" t="s">
        <v>395</v>
      </c>
      <c r="G189" s="220"/>
      <c r="H189" s="175"/>
      <c r="I189" s="218" t="s">
        <v>344</v>
      </c>
      <c r="J189" s="176" t="s">
        <v>216</v>
      </c>
      <c r="K189" s="113"/>
      <c r="L189" s="176" t="str">
        <f>IF(J189="Ya/Tidak",IF(K189="Ya",1,IF(K189="Tidak",0,"Blm Diisi")),IF(J189="A/B/C",IF(K189="A",1,IF(K189="B",0.5,IF(K189="C",0,"Blm Diisi"))),IF(J189="A/B/C/D",IF(K189="A",1,IF(K189="B",0.67,IF(K189="C",0.33,IF(K189="D",0,"Blm Diisi")))),IF(J189="A/B/C/D/E",IF(K189="A",1,IF(K189="B",0.75,IF(K189="C",0.5,IF(K189="D",0.25,IF(K189="E",0,"Blm Diisi")))))))))</f>
        <v>Blm Diisi</v>
      </c>
      <c r="M189" s="222"/>
      <c r="O189" s="113"/>
    </row>
    <row r="190" spans="1:15" s="147" customFormat="1" ht="45" x14ac:dyDescent="0.25">
      <c r="A190" s="172"/>
      <c r="B190" s="172"/>
      <c r="C190" s="216"/>
      <c r="D190" s="217" t="s">
        <v>17</v>
      </c>
      <c r="E190" s="218" t="s">
        <v>160</v>
      </c>
      <c r="F190" s="219" t="s">
        <v>395</v>
      </c>
      <c r="G190" s="220"/>
      <c r="H190" s="175"/>
      <c r="I190" s="218" t="s">
        <v>345</v>
      </c>
      <c r="J190" s="176" t="s">
        <v>216</v>
      </c>
      <c r="K190" s="113"/>
      <c r="L190" s="176" t="str">
        <f>IF(J190="Ya/Tidak",IF(K190="Ya",1,IF(K190="Tidak",0,"Blm Diisi")),IF(J190="A/B/C",IF(K190="A",1,IF(K190="B",0.5,IF(K190="C",0,"Blm Diisi"))),IF(J190="A/B/C/D",IF(K190="A",1,IF(K190="B",0.67,IF(K190="C",0.33,IF(K190="D",0,"Blm Diisi")))),IF(J190="A/B/C/D/E",IF(K190="A",1,IF(K190="B",0.75,IF(K190="C",0.5,IF(K190="D",0.25,IF(K190="E",0,"Blm Diisi")))))))))</f>
        <v>Blm Diisi</v>
      </c>
      <c r="M190" s="222"/>
      <c r="O190" s="113"/>
    </row>
    <row r="191" spans="1:15" s="147" customFormat="1" x14ac:dyDescent="0.25">
      <c r="A191" s="210"/>
      <c r="B191" s="210"/>
      <c r="C191" s="211">
        <v>2</v>
      </c>
      <c r="D191" s="375" t="s">
        <v>194</v>
      </c>
      <c r="E191" s="375"/>
      <c r="F191" s="212"/>
      <c r="G191" s="212"/>
      <c r="H191" s="213">
        <v>1</v>
      </c>
      <c r="I191" s="213"/>
      <c r="J191" s="214"/>
      <c r="K191" s="225"/>
      <c r="L191" s="214" t="e">
        <f>AVERAGE(L192:L196)*H191</f>
        <v>#DIV/0!</v>
      </c>
      <c r="M191" s="215" t="e">
        <f>L191/H191</f>
        <v>#DIV/0!</v>
      </c>
      <c r="O191" s="225"/>
    </row>
    <row r="192" spans="1:15" s="147" customFormat="1" ht="165" x14ac:dyDescent="0.25">
      <c r="A192" s="172"/>
      <c r="B192" s="172"/>
      <c r="C192" s="216"/>
      <c r="D192" s="217" t="s">
        <v>5</v>
      </c>
      <c r="E192" s="218" t="s">
        <v>161</v>
      </c>
      <c r="F192" s="219" t="s">
        <v>395</v>
      </c>
      <c r="G192" s="220"/>
      <c r="H192" s="175"/>
      <c r="I192" s="218" t="s">
        <v>346</v>
      </c>
      <c r="J192" s="176" t="s">
        <v>218</v>
      </c>
      <c r="K192" s="113"/>
      <c r="L192" s="176" t="str">
        <f>IF(J192="Ya/Tidak",IF(K192="Ya",1,IF(K192="Tidak",0,"Blm Diisi")),IF(J192="A/B/C",IF(K192="A",1,IF(K192="B",0.5,IF(K192="C",0,"Blm Diisi"))),IF(J192="A/B/C/D",IF(K192="A",1,IF(K192="B",0.67,IF(K192="C",0.33,IF(K192="D",0,"Blm Diisi")))),IF(J192="A/B/C/D/E",IF(K192="A",1,IF(K192="B",0.75,IF(K192="C",0.5,IF(K192="D",0.25,IF(K192="E",0,"Blm Diisi")))))))))</f>
        <v>Blm Diisi</v>
      </c>
      <c r="M192" s="222"/>
      <c r="O192" s="113"/>
    </row>
    <row r="193" spans="1:15" s="147" customFormat="1" ht="135" x14ac:dyDescent="0.25">
      <c r="A193" s="172"/>
      <c r="B193" s="172"/>
      <c r="C193" s="216"/>
      <c r="D193" s="217" t="s">
        <v>7</v>
      </c>
      <c r="E193" s="218" t="s">
        <v>162</v>
      </c>
      <c r="F193" s="219" t="s">
        <v>395</v>
      </c>
      <c r="G193" s="220"/>
      <c r="H193" s="175"/>
      <c r="I193" s="178" t="s">
        <v>347</v>
      </c>
      <c r="J193" s="176" t="s">
        <v>216</v>
      </c>
      <c r="K193" s="113"/>
      <c r="L193" s="176" t="str">
        <f>IF(J193="Ya/Tidak",IF(K193="Ya",1,IF(K193="Tidak",0,"Blm Diisi")),IF(J193="A/B/C",IF(K193="A",1,IF(K193="B",0.5,IF(K193="C",0,"Blm Diisi"))),IF(J193="A/B/C/D",IF(K193="A",1,IF(K193="B",0.67,IF(K193="C",0.33,IF(K193="D",0,"Blm Diisi")))),IF(J193="A/B/C/D/E",IF(K193="A",1,IF(K193="B",0.75,IF(K193="C",0.5,IF(K193="D",0.25,IF(K193="E",0,"Blm Diisi")))))))))</f>
        <v>Blm Diisi</v>
      </c>
      <c r="M193" s="222"/>
      <c r="O193" s="113"/>
    </row>
    <row r="194" spans="1:15" s="147" customFormat="1" ht="180" x14ac:dyDescent="0.25">
      <c r="A194" s="172"/>
      <c r="B194" s="172"/>
      <c r="C194" s="216"/>
      <c r="D194" s="217" t="s">
        <v>9</v>
      </c>
      <c r="E194" s="218" t="s">
        <v>210</v>
      </c>
      <c r="F194" s="219" t="s">
        <v>395</v>
      </c>
      <c r="G194" s="220"/>
      <c r="H194" s="175"/>
      <c r="I194" s="218" t="s">
        <v>348</v>
      </c>
      <c r="J194" s="176" t="s">
        <v>216</v>
      </c>
      <c r="K194" s="113"/>
      <c r="L194" s="176" t="str">
        <f>IF(J194="Ya/Tidak",IF(K194="Ya",1,IF(K194="Tidak",0,"Blm Diisi")),IF(J194="A/B/C",IF(K194="A",1,IF(K194="B",0.5,IF(K194="C",0,"Blm Diisi"))),IF(J194="A/B/C/D",IF(K194="A",1,IF(K194="B",0.67,IF(K194="C",0.33,IF(K194="D",0,"Blm Diisi")))),IF(J194="A/B/C/D/E",IF(K194="A",1,IF(K194="B",0.75,IF(K194="C",0.5,IF(K194="D",0.25,IF(K194="E",0,"Blm Diisi")))))))))</f>
        <v>Blm Diisi</v>
      </c>
      <c r="M194" s="222"/>
      <c r="O194" s="113"/>
    </row>
    <row r="195" spans="1:15" s="147" customFormat="1" ht="135" x14ac:dyDescent="0.25">
      <c r="A195" s="172"/>
      <c r="B195" s="172"/>
      <c r="C195" s="216"/>
      <c r="D195" s="217" t="s">
        <v>15</v>
      </c>
      <c r="E195" s="218" t="s">
        <v>163</v>
      </c>
      <c r="F195" s="219" t="s">
        <v>395</v>
      </c>
      <c r="G195" s="220"/>
      <c r="H195" s="175"/>
      <c r="I195" s="178" t="s">
        <v>349</v>
      </c>
      <c r="J195" s="176" t="s">
        <v>218</v>
      </c>
      <c r="K195" s="113"/>
      <c r="L195" s="176" t="str">
        <f>IF(J195="Ya/Tidak",IF(K195="Ya",1,IF(K195="Tidak",0,"Blm Diisi")),IF(J195="A/B/C",IF(K195="A",1,IF(K195="B",0.5,IF(K195="C",0,"Blm Diisi"))),IF(J195="A/B/C/D",IF(K195="A",1,IF(K195="B",0.67,IF(K195="C",0.33,IF(K195="D",0,"Blm Diisi")))),IF(J195="A/B/C/D/E",IF(K195="A",1,IF(K195="B",0.75,IF(K195="C",0.5,IF(K195="D",0.25,IF(K195="E",0,"Blm Diisi")))))))))</f>
        <v>Blm Diisi</v>
      </c>
      <c r="M195" s="222"/>
      <c r="O195" s="113"/>
    </row>
    <row r="196" spans="1:15" s="147" customFormat="1" ht="45" x14ac:dyDescent="0.25">
      <c r="A196" s="172"/>
      <c r="B196" s="172"/>
      <c r="C196" s="216"/>
      <c r="D196" s="217" t="s">
        <v>17</v>
      </c>
      <c r="E196" s="218" t="s">
        <v>164</v>
      </c>
      <c r="F196" s="219" t="s">
        <v>395</v>
      </c>
      <c r="G196" s="220"/>
      <c r="H196" s="175"/>
      <c r="I196" s="218" t="s">
        <v>350</v>
      </c>
      <c r="J196" s="176" t="s">
        <v>480</v>
      </c>
      <c r="K196" s="113"/>
      <c r="L196" s="176" t="str">
        <f>IF(J196="Ya/Tidak",IF(K196="Ya",1,IF(K196="Tidak",0,"Blm Diisi")),IF(J196="A/B/C",IF(K196="A",1,IF(K196="B",0.5,IF(K196="C",0,"Blm Diisi"))),IF(J196="A/B/C/D",IF(K196="A",1,IF(K196="B",0.67,IF(K196="C",0.33,IF(K196="D",0,"Blm Diisi")))),IF(J196="A/B/C/D/E",IF(K196="A",1,IF(K196="B",0.75,IF(K196="C",0.5,IF(K196="D",0.25,IF(K196="E",0,"Blm Diisi")))))))))</f>
        <v>Blm Diisi</v>
      </c>
      <c r="M196" s="222"/>
      <c r="O196" s="113"/>
    </row>
    <row r="197" spans="1:15" s="147" customFormat="1" x14ac:dyDescent="0.25">
      <c r="A197" s="210"/>
      <c r="B197" s="210"/>
      <c r="C197" s="211">
        <v>3</v>
      </c>
      <c r="D197" s="375" t="s">
        <v>165</v>
      </c>
      <c r="E197" s="375"/>
      <c r="F197" s="212"/>
      <c r="G197" s="212"/>
      <c r="H197" s="213">
        <v>1.5</v>
      </c>
      <c r="I197" s="213"/>
      <c r="J197" s="214"/>
      <c r="K197" s="225"/>
      <c r="L197" s="214" t="e">
        <f>AVERAGE(L198:L202)*H197</f>
        <v>#DIV/0!</v>
      </c>
      <c r="M197" s="215" t="e">
        <f>L197/H197</f>
        <v>#DIV/0!</v>
      </c>
      <c r="O197" s="225"/>
    </row>
    <row r="198" spans="1:15" s="147" customFormat="1" ht="30" x14ac:dyDescent="0.25">
      <c r="A198" s="172"/>
      <c r="B198" s="172"/>
      <c r="C198" s="216"/>
      <c r="D198" s="217" t="s">
        <v>5</v>
      </c>
      <c r="E198" s="218" t="s">
        <v>166</v>
      </c>
      <c r="F198" s="219" t="s">
        <v>395</v>
      </c>
      <c r="G198" s="220"/>
      <c r="H198" s="175"/>
      <c r="I198" s="218" t="s">
        <v>351</v>
      </c>
      <c r="J198" s="176" t="s">
        <v>480</v>
      </c>
      <c r="K198" s="113"/>
      <c r="L198" s="176" t="str">
        <f>IF(J198="Ya/Tidak",IF(K198="Ya",1,IF(K198="Tidak",0,"Blm Diisi")),IF(J198="A/B/C",IF(K198="A",1,IF(K198="B",0.5,IF(K198="C",0,"Blm Diisi"))),IF(J198="A/B/C/D",IF(K198="A",1,IF(K198="B",0.67,IF(K198="C",0.33,IF(K198="D",0,"Blm Diisi")))),IF(J198="A/B/C/D/E",IF(K198="A",1,IF(K198="B",0.75,IF(K198="C",0.5,IF(K198="D",0.25,IF(K198="E",0,"Blm Diisi")))))))))</f>
        <v>Blm Diisi</v>
      </c>
      <c r="M198" s="222"/>
      <c r="O198" s="113"/>
    </row>
    <row r="199" spans="1:15" s="147" customFormat="1" ht="75" x14ac:dyDescent="0.25">
      <c r="A199" s="172"/>
      <c r="B199" s="172"/>
      <c r="C199" s="216"/>
      <c r="D199" s="217" t="s">
        <v>7</v>
      </c>
      <c r="E199" s="218" t="s">
        <v>167</v>
      </c>
      <c r="F199" s="219" t="s">
        <v>395</v>
      </c>
      <c r="G199" s="220"/>
      <c r="H199" s="175"/>
      <c r="I199" s="218" t="s">
        <v>352</v>
      </c>
      <c r="J199" s="176" t="s">
        <v>216</v>
      </c>
      <c r="K199" s="113"/>
      <c r="L199" s="176" t="str">
        <f>IF(J199="Ya/Tidak",IF(K199="Ya",1,IF(K199="Tidak",0,"Blm Diisi")),IF(J199="A/B/C",IF(K199="A",1,IF(K199="B",0.5,IF(K199="C",0,"Blm Diisi"))),IF(J199="A/B/C/D",IF(K199="A",1,IF(K199="B",0.67,IF(K199="C",0.33,IF(K199="D",0,"Blm Diisi")))),IF(J199="A/B/C/D/E",IF(K199="A",1,IF(K199="B",0.75,IF(K199="C",0.5,IF(K199="D",0.25,IF(K199="E",0,"Blm Diisi")))))))))</f>
        <v>Blm Diisi</v>
      </c>
      <c r="M199" s="222"/>
      <c r="O199" s="113"/>
    </row>
    <row r="200" spans="1:15" s="147" customFormat="1" ht="30" x14ac:dyDescent="0.25">
      <c r="A200" s="172"/>
      <c r="B200" s="172"/>
      <c r="C200" s="216"/>
      <c r="D200" s="217" t="s">
        <v>9</v>
      </c>
      <c r="E200" s="218" t="s">
        <v>168</v>
      </c>
      <c r="F200" s="219" t="s">
        <v>395</v>
      </c>
      <c r="G200" s="220"/>
      <c r="H200" s="175"/>
      <c r="I200" s="218" t="s">
        <v>353</v>
      </c>
      <c r="J200" s="176" t="s">
        <v>480</v>
      </c>
      <c r="K200" s="113"/>
      <c r="L200" s="176" t="str">
        <f>IF(J200="Ya/Tidak",IF(K200="Ya",1,IF(K200="Tidak",0,"Blm Diisi")),IF(J200="A/B/C",IF(K200="A",1,IF(K200="B",0.5,IF(K200="C",0,"Blm Diisi"))),IF(J200="A/B/C/D",IF(K200="A",1,IF(K200="B",0.67,IF(K200="C",0.33,IF(K200="D",0,"Blm Diisi")))),IF(J200="A/B/C/D/E",IF(K200="A",1,IF(K200="B",0.75,IF(K200="C",0.5,IF(K200="D",0.25,IF(K200="E",0,"Blm Diisi")))))))))</f>
        <v>Blm Diisi</v>
      </c>
      <c r="M200" s="222"/>
      <c r="O200" s="113"/>
    </row>
    <row r="201" spans="1:15" s="147" customFormat="1" ht="180" x14ac:dyDescent="0.25">
      <c r="A201" s="172"/>
      <c r="B201" s="172"/>
      <c r="C201" s="216"/>
      <c r="D201" s="217" t="s">
        <v>15</v>
      </c>
      <c r="E201" s="218" t="s">
        <v>169</v>
      </c>
      <c r="F201" s="219" t="s">
        <v>395</v>
      </c>
      <c r="G201" s="220"/>
      <c r="H201" s="175"/>
      <c r="I201" s="218" t="s">
        <v>354</v>
      </c>
      <c r="J201" s="176" t="s">
        <v>218</v>
      </c>
      <c r="K201" s="113"/>
      <c r="L201" s="176" t="str">
        <f>IF(J201="Ya/Tidak",IF(K201="Ya",1,IF(K201="Tidak",0,"Blm Diisi")),IF(J201="A/B/C",IF(K201="A",1,IF(K201="B",0.5,IF(K201="C",0,"Blm Diisi"))),IF(J201="A/B/C/D",IF(K201="A",1,IF(K201="B",0.67,IF(K201="C",0.33,IF(K201="D",0,"Blm Diisi")))),IF(J201="A/B/C/D/E",IF(K201="A",1,IF(K201="B",0.75,IF(K201="C",0.5,IF(K201="D",0.25,IF(K201="E",0,"Blm Diisi")))))))))</f>
        <v>Blm Diisi</v>
      </c>
      <c r="M201" s="222"/>
      <c r="O201" s="113"/>
    </row>
    <row r="202" spans="1:15" s="147" customFormat="1" ht="90" x14ac:dyDescent="0.25">
      <c r="A202" s="172"/>
      <c r="B202" s="172"/>
      <c r="C202" s="216"/>
      <c r="D202" s="217" t="s">
        <v>17</v>
      </c>
      <c r="E202" s="218" t="s">
        <v>170</v>
      </c>
      <c r="F202" s="219" t="s">
        <v>395</v>
      </c>
      <c r="G202" s="220"/>
      <c r="H202" s="175"/>
      <c r="I202" s="218" t="s">
        <v>355</v>
      </c>
      <c r="J202" s="176" t="s">
        <v>216</v>
      </c>
      <c r="K202" s="113"/>
      <c r="L202" s="176" t="str">
        <f>IF(J202="Ya/Tidak",IF(K202="Ya",1,IF(K202="Tidak",0,"Blm Diisi")),IF(J202="A/B/C",IF(K202="A",1,IF(K202="B",0.5,IF(K202="C",0,"Blm Diisi"))),IF(J202="A/B/C/D",IF(K202="A",1,IF(K202="B",0.67,IF(K202="C",0.33,IF(K202="D",0,"Blm Diisi")))),IF(J202="A/B/C/D/E",IF(K202="A",1,IF(K202="B",0.75,IF(K202="C",0.5,IF(K202="D",0.25,IF(K202="E",0,"Blm Diisi")))))))))</f>
        <v>Blm Diisi</v>
      </c>
      <c r="M202" s="222"/>
      <c r="O202" s="113"/>
    </row>
    <row r="203" spans="1:15" s="147" customFormat="1" x14ac:dyDescent="0.25">
      <c r="A203" s="210"/>
      <c r="B203" s="210"/>
      <c r="C203" s="211">
        <v>4</v>
      </c>
      <c r="D203" s="375" t="s">
        <v>171</v>
      </c>
      <c r="E203" s="375"/>
      <c r="F203" s="212"/>
      <c r="G203" s="212"/>
      <c r="H203" s="213">
        <v>1.5</v>
      </c>
      <c r="I203" s="213"/>
      <c r="J203" s="214"/>
      <c r="K203" s="225"/>
      <c r="L203" s="214" t="e">
        <f>AVERAGE(L204:L206)*H203</f>
        <v>#DIV/0!</v>
      </c>
      <c r="M203" s="215" t="e">
        <f>L203/H203</f>
        <v>#DIV/0!</v>
      </c>
      <c r="O203" s="225"/>
    </row>
    <row r="204" spans="1:15" s="147" customFormat="1" ht="90" x14ac:dyDescent="0.25">
      <c r="A204" s="172"/>
      <c r="B204" s="172"/>
      <c r="C204" s="216"/>
      <c r="D204" s="217" t="s">
        <v>5</v>
      </c>
      <c r="E204" s="218" t="s">
        <v>172</v>
      </c>
      <c r="F204" s="219" t="s">
        <v>395</v>
      </c>
      <c r="G204" s="220"/>
      <c r="H204" s="175"/>
      <c r="I204" s="218" t="s">
        <v>356</v>
      </c>
      <c r="J204" s="176" t="s">
        <v>216</v>
      </c>
      <c r="K204" s="113"/>
      <c r="L204" s="176" t="str">
        <f>IF(J204="Ya/Tidak",IF(K204="Ya",1,IF(K204="Tidak",0,"Blm Diisi")),IF(J204="A/B/C",IF(K204="A",1,IF(K204="B",0.5,IF(K204="C",0,"Blm Diisi"))),IF(J204="A/B/C/D",IF(K204="A",1,IF(K204="B",0.67,IF(K204="C",0.33,IF(K204="D",0,"Blm Diisi")))),IF(J204="A/B/C/D/E",IF(K204="A",1,IF(K204="B",0.75,IF(K204="C",0.5,IF(K204="D",0.25,IF(K204="E",0,"Blm Diisi")))))))))</f>
        <v>Blm Diisi</v>
      </c>
      <c r="M204" s="222"/>
      <c r="O204" s="113"/>
    </row>
    <row r="205" spans="1:15" s="147" customFormat="1" ht="30" x14ac:dyDescent="0.25">
      <c r="A205" s="172"/>
      <c r="B205" s="172"/>
      <c r="C205" s="216"/>
      <c r="D205" s="217" t="s">
        <v>7</v>
      </c>
      <c r="E205" s="218" t="s">
        <v>173</v>
      </c>
      <c r="F205" s="219" t="s">
        <v>395</v>
      </c>
      <c r="G205" s="220"/>
      <c r="H205" s="175"/>
      <c r="I205" s="218" t="s">
        <v>357</v>
      </c>
      <c r="J205" s="176" t="s">
        <v>480</v>
      </c>
      <c r="K205" s="113"/>
      <c r="L205" s="176" t="str">
        <f>IF(J205="Ya/Tidak",IF(K205="Ya",1,IF(K205="Tidak",0,"Blm Diisi")),IF(J205="A/B/C",IF(K205="A",1,IF(K205="B",0.5,IF(K205="C",0,"Blm Diisi"))),IF(J205="A/B/C/D",IF(K205="A",1,IF(K205="B",0.67,IF(K205="C",0.33,IF(K205="D",0,"Blm Diisi")))),IF(J205="A/B/C/D/E",IF(K205="A",1,IF(K205="B",0.75,IF(K205="C",0.5,IF(K205="D",0.25,IF(K205="E",0,"Blm Diisi")))))))))</f>
        <v>Blm Diisi</v>
      </c>
      <c r="M205" s="222"/>
      <c r="O205" s="113"/>
    </row>
    <row r="206" spans="1:15" s="147" customFormat="1" ht="120" x14ac:dyDescent="0.25">
      <c r="A206" s="172"/>
      <c r="B206" s="172"/>
      <c r="C206" s="216"/>
      <c r="D206" s="217" t="s">
        <v>9</v>
      </c>
      <c r="E206" s="218" t="s">
        <v>174</v>
      </c>
      <c r="F206" s="219" t="s">
        <v>395</v>
      </c>
      <c r="G206" s="220"/>
      <c r="H206" s="175"/>
      <c r="I206" s="218" t="s">
        <v>358</v>
      </c>
      <c r="J206" s="176" t="s">
        <v>218</v>
      </c>
      <c r="K206" s="113"/>
      <c r="L206" s="176" t="str">
        <f>IF(J206="Ya/Tidak",IF(K206="Ya",1,IF(K206="Tidak",0,"Blm Diisi")),IF(J206="A/B/C",IF(K206="A",1,IF(K206="B",0.5,IF(K206="C",0,"Blm Diisi"))),IF(J206="A/B/C/D",IF(K206="A",1,IF(K206="B",0.67,IF(K206="C",0.33,IF(K206="D",0,"Blm Diisi")))),IF(J206="A/B/C/D/E",IF(K206="A",1,IF(K206="B",0.75,IF(K206="C",0.5,IF(K206="D",0.25,IF(K206="E",0,"Blm Diisi")))))))))</f>
        <v>Blm Diisi</v>
      </c>
      <c r="M206" s="222"/>
      <c r="O206" s="113"/>
    </row>
    <row r="207" spans="1:15" s="147" customFormat="1" x14ac:dyDescent="0.25">
      <c r="A207" s="210"/>
      <c r="B207" s="210"/>
      <c r="C207" s="211">
        <v>5</v>
      </c>
      <c r="D207" s="375" t="s">
        <v>195</v>
      </c>
      <c r="E207" s="375"/>
      <c r="F207" s="212"/>
      <c r="G207" s="212"/>
      <c r="H207" s="213">
        <v>1</v>
      </c>
      <c r="I207" s="213"/>
      <c r="J207" s="214"/>
      <c r="K207" s="225"/>
      <c r="L207" s="214" t="e">
        <f>AVERAGE(L208:L210)*H207</f>
        <v>#DIV/0!</v>
      </c>
      <c r="M207" s="215" t="e">
        <f>L207/H207</f>
        <v>#DIV/0!</v>
      </c>
      <c r="O207" s="225"/>
    </row>
    <row r="208" spans="1:15" s="147" customFormat="1" ht="30" x14ac:dyDescent="0.25">
      <c r="A208" s="172"/>
      <c r="B208" s="172"/>
      <c r="C208" s="216"/>
      <c r="D208" s="217" t="s">
        <v>5</v>
      </c>
      <c r="E208" s="218" t="s">
        <v>175</v>
      </c>
      <c r="F208" s="219" t="s">
        <v>395</v>
      </c>
      <c r="G208" s="220"/>
      <c r="H208" s="175"/>
      <c r="I208" s="218" t="s">
        <v>359</v>
      </c>
      <c r="J208" s="176" t="s">
        <v>480</v>
      </c>
      <c r="K208" s="113"/>
      <c r="L208" s="176" t="str">
        <f>IF(J208="Ya/Tidak",IF(K208="Ya",1,IF(K208="Tidak",0,"Blm Diisi")),IF(J208="A/B/C",IF(K208="A",1,IF(K208="B",0.5,IF(K208="C",0,"Blm Diisi"))),IF(J208="A/B/C/D",IF(K208="A",1,IF(K208="B",0.67,IF(K208="C",0.33,IF(K208="D",0,"Blm Diisi")))),IF(J208="A/B/C/D/E",IF(K208="A",1,IF(K208="B",0.75,IF(K208="C",0.5,IF(K208="D",0.25,IF(K208="E",0,"Blm Diisi")))))))))</f>
        <v>Blm Diisi</v>
      </c>
      <c r="M208" s="222"/>
      <c r="O208" s="113"/>
    </row>
    <row r="209" spans="1:15" s="147" customFormat="1" ht="120" x14ac:dyDescent="0.25">
      <c r="A209" s="172"/>
      <c r="B209" s="172"/>
      <c r="C209" s="216"/>
      <c r="D209" s="217" t="s">
        <v>7</v>
      </c>
      <c r="E209" s="218" t="s">
        <v>176</v>
      </c>
      <c r="F209" s="219" t="s">
        <v>395</v>
      </c>
      <c r="G209" s="220"/>
      <c r="H209" s="175"/>
      <c r="I209" s="218" t="s">
        <v>360</v>
      </c>
      <c r="J209" s="176" t="s">
        <v>218</v>
      </c>
      <c r="K209" s="113"/>
      <c r="L209" s="176" t="str">
        <f>IF(J209="Ya/Tidak",IF(K209="Ya",1,IF(K209="Tidak",0,"Blm Diisi")),IF(J209="A/B/C",IF(K209="A",1,IF(K209="B",0.5,IF(K209="C",0,"Blm Diisi"))),IF(J209="A/B/C/D",IF(K209="A",1,IF(K209="B",0.67,IF(K209="C",0.33,IF(K209="D",0,"Blm Diisi")))),IF(J209="A/B/C/D/E",IF(K209="A",1,IF(K209="B",0.75,IF(K209="C",0.5,IF(K209="D",0.25,IF(K209="E",0,"Blm Diisi")))))))))</f>
        <v>Blm Diisi</v>
      </c>
      <c r="M209" s="222"/>
      <c r="O209" s="113"/>
    </row>
    <row r="210" spans="1:15" s="147" customFormat="1" ht="45" x14ac:dyDescent="0.25">
      <c r="A210" s="172"/>
      <c r="B210" s="172"/>
      <c r="C210" s="216"/>
      <c r="D210" s="217" t="s">
        <v>9</v>
      </c>
      <c r="E210" s="218" t="s">
        <v>177</v>
      </c>
      <c r="F210" s="219" t="s">
        <v>395</v>
      </c>
      <c r="G210" s="220"/>
      <c r="H210" s="175"/>
      <c r="I210" s="218" t="s">
        <v>361</v>
      </c>
      <c r="J210" s="176" t="s">
        <v>216</v>
      </c>
      <c r="K210" s="113"/>
      <c r="L210" s="176" t="str">
        <f>IF(J210="Ya/Tidak",IF(K210="Ya",1,IF(K210="Tidak",0,"Blm Diisi")),IF(J210="A/B/C",IF(K210="A",1,IF(K210="B",0.5,IF(K210="C",0,"Blm Diisi"))),IF(J210="A/B/C/D",IF(K210="A",1,IF(K210="B",0.67,IF(K210="C",0.33,IF(K210="D",0,"Blm Diisi")))),IF(J210="A/B/C/D/E",IF(K210="A",1,IF(K210="B",0.75,IF(K210="C",0.5,IF(K210="D",0.25,IF(K210="E",0,"Blm Diisi")))))))))</f>
        <v>Blm Diisi</v>
      </c>
      <c r="M210" s="222"/>
      <c r="O210" s="113"/>
    </row>
    <row r="211" spans="1:15" x14ac:dyDescent="0.25">
      <c r="A211" s="362" t="s">
        <v>178</v>
      </c>
      <c r="B211" s="362"/>
      <c r="C211" s="362"/>
      <c r="D211" s="362"/>
      <c r="E211" s="362"/>
      <c r="F211" s="268"/>
      <c r="G211" s="268"/>
      <c r="H211" s="161"/>
      <c r="I211" s="269"/>
      <c r="J211" s="269"/>
      <c r="K211" s="270"/>
      <c r="L211" s="161" t="e">
        <f>SUM(L4,L27,L34,L47,L64,L112,L123,L184)</f>
        <v>#DIV/0!</v>
      </c>
      <c r="M211" s="271"/>
      <c r="O211" s="270"/>
    </row>
  </sheetData>
  <sheetProtection password="9967" sheet="1" objects="1" scenarios="1" formatCells="0"/>
  <autoFilter ref="A2:P211"/>
  <mergeCells count="37">
    <mergeCell ref="D65:E65"/>
    <mergeCell ref="A1:E1"/>
    <mergeCell ref="D5:E5"/>
    <mergeCell ref="D9:E9"/>
    <mergeCell ref="D15:E15"/>
    <mergeCell ref="D23:E23"/>
    <mergeCell ref="D28:E28"/>
    <mergeCell ref="D31:E31"/>
    <mergeCell ref="D48:E48"/>
    <mergeCell ref="D53:E53"/>
    <mergeCell ref="D58:E58"/>
    <mergeCell ref="D62:E62"/>
    <mergeCell ref="D150:E150"/>
    <mergeCell ref="I130:I135"/>
    <mergeCell ref="I136:I141"/>
    <mergeCell ref="D71:E71"/>
    <mergeCell ref="D77:E77"/>
    <mergeCell ref="D84:E84"/>
    <mergeCell ref="D90:E90"/>
    <mergeCell ref="D98:E98"/>
    <mergeCell ref="D103:E103"/>
    <mergeCell ref="D107:E107"/>
    <mergeCell ref="D113:E113"/>
    <mergeCell ref="D117:E117"/>
    <mergeCell ref="D124:E124"/>
    <mergeCell ref="D142:E142"/>
    <mergeCell ref="D207:E207"/>
    <mergeCell ref="I154:I157"/>
    <mergeCell ref="D160:E160"/>
    <mergeCell ref="D166:E166"/>
    <mergeCell ref="A211:E211"/>
    <mergeCell ref="D172:E172"/>
    <mergeCell ref="D178:E178"/>
    <mergeCell ref="D185:E185"/>
    <mergeCell ref="D191:E191"/>
    <mergeCell ref="D197:E197"/>
    <mergeCell ref="D203:E203"/>
  </mergeCells>
  <dataValidations count="6">
    <dataValidation type="list" allowBlank="1" showInputMessage="1" showErrorMessage="1" sqref="J179:J183 J32:J33 J46 J55 J59 J63 J72:J76 J85:J89 J97 J99 J105:J106 J125 K149:K151 J151 J153 J161 J167 J173:J174 J176:J177 K23 K153:K154 K166:K167 K160:K161 J18:K21 K123:K125 K176:K183 K172:K174 J130:K141 J149">
      <formula1>"Penilaian Pusat"</formula1>
    </dataValidation>
    <dataValidation type="list" allowBlank="1" showInputMessage="1" showErrorMessage="1" sqref="K171 K13:K14 K7:K8 K187:K188 K192 K206 K201 K195 K16:K17 K24 K26 K49:K52 K56:K57 K60 K66:K67 K70 K79:K82 K91:K93 K96 K100 K102 K110 K114:K116 K118 K120:K121 K152 K162 K165 K168 K209 K145:K147">
      <formula1>"A,B,C,D"</formula1>
    </dataValidation>
    <dataValidation type="list" allowBlank="1" showInputMessage="1" showErrorMessage="1" sqref="K204 K199 K6 K193:K194 K175 K202 K189:K190 K11:K12 K22 K29:K30 K36:K42 K61 K83 K95 K101 K126 K158 K164 K170 K210 K144 K148">
      <formula1>"A,B,C"</formula1>
    </dataValidation>
    <dataValidation type="list" allowBlank="1" showInputMessage="1" showErrorMessage="1" sqref="K10 K196 K198 K169 K205 K186 K200 K43:K44 K54 K68:K69 K78 K104 K108:K109 K111 K119 K127:K129 K159 K163 K208 K143">
      <formula1>"Ya,Tidak"</formula1>
    </dataValidation>
    <dataValidation type="whole" operator="greaterThanOrEqual" allowBlank="1" showInputMessage="1" showErrorMessage="1" sqref="K155:K157">
      <formula1>0</formula1>
    </dataValidation>
    <dataValidation type="list" allowBlank="1" showInputMessage="1" showErrorMessage="1" sqref="K25 K122 K45:K48 K58:K59 K31:K35 K55 K53 K62:K65 K84:K90 K97:K99 K94 K71:K77 K105:K107 K117 K112:K113 K27:K28 K103">
      <formula1>"A,B,C,D,E"</formula1>
    </dataValidation>
  </dataValidations>
  <pageMargins left="0.7" right="0.7" top="0.75" bottom="0.75" header="0.3" footer="0.3"/>
  <pageSetup paperSize="9" scale="8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11"/>
  <sheetViews>
    <sheetView workbookViewId="0">
      <pane ySplit="2" topLeftCell="A206" activePane="bottomLeft" state="frozen"/>
      <selection activeCell="E6" sqref="E6:F6"/>
      <selection pane="bottomLeft" activeCell="L1" sqref="L1:L1048576"/>
    </sheetView>
  </sheetViews>
  <sheetFormatPr defaultColWidth="9.140625" defaultRowHeight="15" x14ac:dyDescent="0.25"/>
  <cols>
    <col min="1" max="1" width="3.42578125" style="186" customWidth="1"/>
    <col min="2" max="2" width="4.42578125" style="186" customWidth="1"/>
    <col min="3" max="3" width="3.42578125" style="187" customWidth="1"/>
    <col min="4" max="4" width="3.140625" style="188" customWidth="1"/>
    <col min="5" max="5" width="43.42578125" style="189" customWidth="1"/>
    <col min="6" max="6" width="3" style="162" hidden="1" customWidth="1"/>
    <col min="7" max="7" width="5.5703125" style="288" hidden="1" customWidth="1"/>
    <col min="8" max="8" width="6.140625" style="190" bestFit="1" customWidth="1"/>
    <col min="9" max="9" width="48.140625" style="162" customWidth="1"/>
    <col min="10" max="10" width="12.42578125" style="162" customWidth="1"/>
    <col min="11" max="11" width="9.140625" style="162" customWidth="1"/>
    <col min="12" max="12" width="9.140625" style="312"/>
    <col min="13" max="13" width="9.140625" style="311"/>
    <col min="14" max="14" width="9.140625" style="162"/>
    <col min="15" max="15" width="47.42578125" style="162" customWidth="1"/>
    <col min="16" max="16384" width="9.140625" style="162"/>
  </cols>
  <sheetData>
    <row r="1" spans="1:15" s="123" customFormat="1" ht="44.1" customHeight="1" x14ac:dyDescent="0.25">
      <c r="A1" s="383" t="s">
        <v>394</v>
      </c>
      <c r="B1" s="383"/>
      <c r="C1" s="383"/>
      <c r="D1" s="383"/>
      <c r="E1" s="383"/>
      <c r="F1" s="193" t="s">
        <v>392</v>
      </c>
      <c r="G1" s="193"/>
      <c r="H1" s="185" t="s">
        <v>393</v>
      </c>
      <c r="I1" s="192" t="s">
        <v>213</v>
      </c>
      <c r="J1" s="306" t="s">
        <v>214</v>
      </c>
      <c r="K1" s="194" t="s">
        <v>362</v>
      </c>
      <c r="L1" s="192" t="s">
        <v>363</v>
      </c>
      <c r="M1" s="195" t="s">
        <v>364</v>
      </c>
      <c r="O1" s="194" t="s">
        <v>427</v>
      </c>
    </row>
    <row r="2" spans="1:15" s="123" customFormat="1" ht="14.1" customHeight="1" x14ac:dyDescent="0.25">
      <c r="A2" s="291"/>
      <c r="B2" s="292"/>
      <c r="C2" s="292"/>
      <c r="D2" s="292"/>
      <c r="E2" s="292"/>
      <c r="F2" s="197"/>
      <c r="G2" s="197"/>
      <c r="H2" s="198"/>
      <c r="I2" s="293"/>
      <c r="J2" s="197"/>
      <c r="K2" s="294"/>
      <c r="L2" s="199"/>
      <c r="M2" s="202"/>
      <c r="O2" s="203"/>
    </row>
    <row r="3" spans="1:15" s="140" customFormat="1" x14ac:dyDescent="0.25">
      <c r="A3" s="133" t="s">
        <v>1</v>
      </c>
      <c r="B3" s="134" t="s">
        <v>181</v>
      </c>
      <c r="C3" s="135"/>
      <c r="D3" s="135"/>
      <c r="E3" s="136"/>
      <c r="F3" s="204"/>
      <c r="G3" s="204"/>
      <c r="H3" s="137"/>
      <c r="I3" s="137"/>
      <c r="J3" s="137"/>
      <c r="K3" s="205"/>
      <c r="L3" s="206"/>
      <c r="M3" s="207"/>
      <c r="O3" s="205"/>
    </row>
    <row r="4" spans="1:15" s="147" customFormat="1" x14ac:dyDescent="0.25">
      <c r="A4" s="141"/>
      <c r="B4" s="141" t="s">
        <v>2</v>
      </c>
      <c r="C4" s="142" t="s">
        <v>3</v>
      </c>
      <c r="D4" s="143"/>
      <c r="E4" s="144"/>
      <c r="F4" s="208"/>
      <c r="G4" s="208"/>
      <c r="H4" s="145">
        <v>5</v>
      </c>
      <c r="I4" s="145"/>
      <c r="J4" s="145"/>
      <c r="K4" s="145"/>
      <c r="L4" s="146" t="e">
        <f>SUM(L5,L9,L15,L23,)</f>
        <v>#DIV/0!</v>
      </c>
      <c r="M4" s="310" t="e">
        <f>L4/H4</f>
        <v>#DIV/0!</v>
      </c>
      <c r="O4" s="145"/>
    </row>
    <row r="5" spans="1:15" s="147" customFormat="1" x14ac:dyDescent="0.25">
      <c r="A5" s="210"/>
      <c r="B5" s="210"/>
      <c r="C5" s="211">
        <v>1</v>
      </c>
      <c r="D5" s="375" t="s">
        <v>4</v>
      </c>
      <c r="E5" s="375"/>
      <c r="F5" s="212"/>
      <c r="G5" s="212"/>
      <c r="H5" s="213">
        <v>1</v>
      </c>
      <c r="I5" s="213"/>
      <c r="J5" s="213"/>
      <c r="K5" s="213"/>
      <c r="L5" s="214" t="e">
        <f>AVERAGE(L6:L8)*H5</f>
        <v>#DIV/0!</v>
      </c>
      <c r="M5" s="215" t="e">
        <f>L5/H5</f>
        <v>#DIV/0!</v>
      </c>
      <c r="O5" s="213"/>
    </row>
    <row r="6" spans="1:15" s="147" customFormat="1" ht="75" x14ac:dyDescent="0.25">
      <c r="A6" s="172"/>
      <c r="B6" s="172"/>
      <c r="C6" s="216"/>
      <c r="D6" s="217" t="s">
        <v>5</v>
      </c>
      <c r="E6" s="218" t="s">
        <v>6</v>
      </c>
      <c r="F6" s="219" t="s">
        <v>395</v>
      </c>
      <c r="G6" s="220"/>
      <c r="H6" s="175"/>
      <c r="I6" s="218" t="s">
        <v>215</v>
      </c>
      <c r="J6" s="176" t="s">
        <v>216</v>
      </c>
      <c r="K6" s="113"/>
      <c r="L6" s="176" t="str">
        <f>IF(J6="Ya/Tidak",IF(K6="Ya",1,IF(K6="Tidak",0,"Blm Diisi")),IF(J6="A/B/C",IF(K6="A",1,IF(K6="B",0.5,IF(K6="C",0,"Blm Diisi"))),IF(J6="A/B/C/D",IF(K6="A",1,IF(K6="B",0.67,IF(K6="C",0.33,IF(K6="D",0,"Blm Diisi")))),IF(J6="A/B/C/D/E",IF(K6="A",1,IF(K6="B",0.75,IF(K6="C",0.5,IF(K6="D",0.25,IF(K6="E",0,"Blm Diisi")))))))))</f>
        <v>Blm Diisi</v>
      </c>
      <c r="M6" s="222"/>
      <c r="O6" s="113"/>
    </row>
    <row r="7" spans="1:15" s="147" customFormat="1" ht="120" x14ac:dyDescent="0.25">
      <c r="A7" s="172"/>
      <c r="B7" s="172"/>
      <c r="C7" s="216"/>
      <c r="D7" s="217" t="s">
        <v>7</v>
      </c>
      <c r="E7" s="218" t="s">
        <v>8</v>
      </c>
      <c r="F7" s="219" t="s">
        <v>395</v>
      </c>
      <c r="G7" s="220"/>
      <c r="H7" s="175"/>
      <c r="I7" s="223" t="s">
        <v>217</v>
      </c>
      <c r="J7" s="176" t="s">
        <v>218</v>
      </c>
      <c r="K7" s="113"/>
      <c r="L7" s="176" t="str">
        <f>IF(J7="Ya/Tidak",IF(K7="Ya",1,IF(K7="Tidak",0,"Blm Diisi")),IF(J7="A/B/C",IF(K7="A",1,IF(K7="B",0.5,IF(K7="C",0,"Blm Diisi"))),IF(J7="A/B/C/D",IF(K7="A",1,IF(K7="B",0.67,IF(K7="C",0.33,IF(K7="D",0,"Blm Diisi")))),IF(J7="A/B/C/D/E",IF(K7="A",1,IF(K7="B",0.75,IF(K7="C",0.5,IF(K7="D",0.25,IF(K7="E",0,"Blm Diisi")))))))))</f>
        <v>Blm Diisi</v>
      </c>
      <c r="M7" s="222"/>
      <c r="O7" s="113"/>
    </row>
    <row r="8" spans="1:15" s="147" customFormat="1" ht="150" x14ac:dyDescent="0.25">
      <c r="A8" s="172"/>
      <c r="B8" s="172"/>
      <c r="C8" s="216"/>
      <c r="D8" s="217" t="s">
        <v>9</v>
      </c>
      <c r="E8" s="218" t="s">
        <v>10</v>
      </c>
      <c r="F8" s="219" t="s">
        <v>395</v>
      </c>
      <c r="G8" s="220"/>
      <c r="H8" s="175"/>
      <c r="I8" s="218" t="s">
        <v>220</v>
      </c>
      <c r="J8" s="176" t="s">
        <v>218</v>
      </c>
      <c r="K8" s="113"/>
      <c r="L8" s="176" t="str">
        <f>IF(J8="Ya/Tidak",IF(K8="Ya",1,IF(K8="Tidak",0,"Blm Diisi")),IF(J8="A/B/C",IF(K8="A",1,IF(K8="B",0.5,IF(K8="C",0,"Blm Diisi"))),IF(J8="A/B/C/D",IF(K8="A",1,IF(K8="B",0.67,IF(K8="C",0.33,IF(K8="D",0,"Blm Diisi")))),IF(J8="A/B/C/D/E",IF(K8="A",1,IF(K8="B",0.75,IF(K8="C",0.5,IF(K8="D",0.25,IF(K8="E",0,"Blm Diisi")))))))))</f>
        <v>Blm Diisi</v>
      </c>
      <c r="M8" s="222"/>
      <c r="O8" s="113"/>
    </row>
    <row r="9" spans="1:15" s="147" customFormat="1" ht="28.5" x14ac:dyDescent="0.25">
      <c r="A9" s="210"/>
      <c r="B9" s="210"/>
      <c r="C9" s="211">
        <v>2</v>
      </c>
      <c r="D9" s="375" t="s">
        <v>11</v>
      </c>
      <c r="E9" s="375"/>
      <c r="F9" s="212"/>
      <c r="G9" s="224"/>
      <c r="H9" s="213">
        <v>1</v>
      </c>
      <c r="I9" s="213"/>
      <c r="J9" s="214"/>
      <c r="K9" s="225"/>
      <c r="L9" s="214" t="e">
        <f>AVERAGE(L10:L14)*H9</f>
        <v>#DIV/0!</v>
      </c>
      <c r="M9" s="215" t="e">
        <f>L9/H9</f>
        <v>#DIV/0!</v>
      </c>
      <c r="O9" s="225"/>
    </row>
    <row r="10" spans="1:15" s="147" customFormat="1" ht="30" x14ac:dyDescent="0.25">
      <c r="A10" s="172"/>
      <c r="B10" s="172"/>
      <c r="C10" s="216"/>
      <c r="D10" s="217" t="s">
        <v>5</v>
      </c>
      <c r="E10" s="218" t="s">
        <v>12</v>
      </c>
      <c r="F10" s="219" t="s">
        <v>395</v>
      </c>
      <c r="G10" s="220"/>
      <c r="H10" s="175"/>
      <c r="I10" s="218" t="s">
        <v>221</v>
      </c>
      <c r="J10" s="176" t="s">
        <v>480</v>
      </c>
      <c r="K10" s="113"/>
      <c r="L10" s="176" t="str">
        <f>IF(J10="Ya/Tidak",IF(K10="Ya",1,IF(K10="Tidak",0,"Blm Diisi")),IF(J10="A/B/C",IF(K10="A",1,IF(K10="B",0.5,IF(K10="C",0,"Blm Diisi"))),IF(J10="A/B/C/D",IF(K10="A",1,IF(K10="B",0.67,IF(K10="C",0.33,IF(K10="D",0,"Blm Diisi")))),IF(J10="A/B/C/D/E",IF(K10="A",1,IF(K10="B",0.75,IF(K10="C",0.5,IF(K10="D",0.25,IF(K10="E",0,"Blm Diisi")))))))))</f>
        <v>Blm Diisi</v>
      </c>
      <c r="M10" s="222"/>
      <c r="O10" s="113"/>
    </row>
    <row r="11" spans="1:15" s="147" customFormat="1" ht="45" x14ac:dyDescent="0.25">
      <c r="A11" s="172"/>
      <c r="B11" s="172"/>
      <c r="C11" s="216"/>
      <c r="D11" s="217" t="s">
        <v>7</v>
      </c>
      <c r="E11" s="218" t="s">
        <v>13</v>
      </c>
      <c r="F11" s="219" t="s">
        <v>395</v>
      </c>
      <c r="G11" s="220"/>
      <c r="H11" s="175"/>
      <c r="I11" s="218" t="s">
        <v>222</v>
      </c>
      <c r="J11" s="176" t="s">
        <v>216</v>
      </c>
      <c r="K11" s="113"/>
      <c r="L11" s="176" t="str">
        <f>IF(J11="Ya/Tidak",IF(K11="Ya",1,IF(K11="Tidak",0,"Blm Diisi")),IF(J11="A/B/C",IF(K11="A",1,IF(K11="B",0.5,IF(K11="C",0,"Blm Diisi"))),IF(J11="A/B/C/D",IF(K11="A",1,IF(K11="B",0.67,IF(K11="C",0.33,IF(K11="D",0,"Blm Diisi")))),IF(J11="A/B/C/D/E",IF(K11="A",1,IF(K11="B",0.75,IF(K11="C",0.5,IF(K11="D",0.25,IF(K11="E",0,"Blm Diisi")))))))))</f>
        <v>Blm Diisi</v>
      </c>
      <c r="M11" s="222"/>
      <c r="O11" s="113"/>
    </row>
    <row r="12" spans="1:15" s="147" customFormat="1" ht="90" x14ac:dyDescent="0.25">
      <c r="A12" s="172"/>
      <c r="B12" s="172"/>
      <c r="C12" s="216"/>
      <c r="D12" s="217" t="s">
        <v>9</v>
      </c>
      <c r="E12" s="218" t="s">
        <v>14</v>
      </c>
      <c r="F12" s="219" t="s">
        <v>395</v>
      </c>
      <c r="G12" s="220"/>
      <c r="H12" s="175"/>
      <c r="I12" s="226" t="s">
        <v>223</v>
      </c>
      <c r="J12" s="176" t="s">
        <v>216</v>
      </c>
      <c r="K12" s="113"/>
      <c r="L12" s="176" t="str">
        <f>IF(J12="Ya/Tidak",IF(K12="Ya",1,IF(K12="Tidak",0,"Blm Diisi")),IF(J12="A/B/C",IF(K12="A",1,IF(K12="B",0.5,IF(K12="C",0,"Blm Diisi"))),IF(J12="A/B/C/D",IF(K12="A",1,IF(K12="B",0.67,IF(K12="C",0.33,IF(K12="D",0,"Blm Diisi")))),IF(J12="A/B/C/D/E",IF(K12="A",1,IF(K12="B",0.75,IF(K12="C",0.5,IF(K12="D",0.25,IF(K12="E",0,"Blm Diisi")))))))))</f>
        <v>Blm Diisi</v>
      </c>
      <c r="M12" s="222"/>
      <c r="O12" s="113"/>
    </row>
    <row r="13" spans="1:15" s="147" customFormat="1" ht="120" x14ac:dyDescent="0.25">
      <c r="A13" s="172"/>
      <c r="B13" s="172"/>
      <c r="C13" s="216"/>
      <c r="D13" s="217" t="s">
        <v>15</v>
      </c>
      <c r="E13" s="218" t="s">
        <v>16</v>
      </c>
      <c r="F13" s="219" t="s">
        <v>395</v>
      </c>
      <c r="G13" s="220"/>
      <c r="H13" s="175"/>
      <c r="I13" s="218" t="s">
        <v>224</v>
      </c>
      <c r="J13" s="176" t="s">
        <v>218</v>
      </c>
      <c r="K13" s="113"/>
      <c r="L13" s="176" t="str">
        <f>IF(J13="Ya/Tidak",IF(K13="Ya",1,IF(K13="Tidak",0,"Blm Diisi")),IF(J13="A/B/C",IF(K13="A",1,IF(K13="B",0.5,IF(K13="C",0,"Blm Diisi"))),IF(J13="A/B/C/D",IF(K13="A",1,IF(K13="B",0.67,IF(K13="C",0.33,IF(K13="D",0,"Blm Diisi")))),IF(J13="A/B/C/D/E",IF(K13="A",1,IF(K13="B",0.75,IF(K13="C",0.5,IF(K13="D",0.25,IF(K13="E",0,"Blm Diisi")))))))))</f>
        <v>Blm Diisi</v>
      </c>
      <c r="M13" s="222"/>
      <c r="O13" s="113"/>
    </row>
    <row r="14" spans="1:15" s="147" customFormat="1" ht="120" x14ac:dyDescent="0.25">
      <c r="A14" s="172"/>
      <c r="B14" s="172"/>
      <c r="C14" s="216"/>
      <c r="D14" s="217" t="s">
        <v>17</v>
      </c>
      <c r="E14" s="218" t="s">
        <v>200</v>
      </c>
      <c r="F14" s="219" t="s">
        <v>395</v>
      </c>
      <c r="G14" s="220"/>
      <c r="H14" s="175"/>
      <c r="I14" s="218" t="s">
        <v>225</v>
      </c>
      <c r="J14" s="176" t="s">
        <v>218</v>
      </c>
      <c r="K14" s="113"/>
      <c r="L14" s="176" t="str">
        <f>IF(J14="Ya/Tidak",IF(K14="Ya",1,IF(K14="Tidak",0,"Blm Diisi")),IF(J14="A/B/C",IF(K14="A",1,IF(K14="B",0.5,IF(K14="C",0,"Blm Diisi"))),IF(J14="A/B/C/D",IF(K14="A",1,IF(K14="B",0.67,IF(K14="C",0.33,IF(K14="D",0,"Blm Diisi")))),IF(J14="A/B/C/D/E",IF(K14="A",1,IF(K14="B",0.75,IF(K14="C",0.5,IF(K14="D",0.25,IF(K14="E",0,"Blm Diisi")))))))))</f>
        <v>Blm Diisi</v>
      </c>
      <c r="M14" s="222"/>
      <c r="O14" s="113"/>
    </row>
    <row r="15" spans="1:15" s="147" customFormat="1" x14ac:dyDescent="0.25">
      <c r="A15" s="210"/>
      <c r="B15" s="210"/>
      <c r="C15" s="211">
        <v>3</v>
      </c>
      <c r="D15" s="375" t="s">
        <v>18</v>
      </c>
      <c r="E15" s="375"/>
      <c r="F15" s="212"/>
      <c r="G15" s="212"/>
      <c r="H15" s="213">
        <v>2</v>
      </c>
      <c r="I15" s="213"/>
      <c r="J15" s="214"/>
      <c r="K15" s="225"/>
      <c r="L15" s="214" t="e">
        <f>AVERAGE(L16:L22)*H15</f>
        <v>#DIV/0!</v>
      </c>
      <c r="M15" s="215" t="e">
        <f>L15/H15</f>
        <v>#DIV/0!</v>
      </c>
      <c r="O15" s="225"/>
    </row>
    <row r="16" spans="1:15" s="147" customFormat="1" ht="120" x14ac:dyDescent="0.25">
      <c r="A16" s="172"/>
      <c r="B16" s="172"/>
      <c r="C16" s="216"/>
      <c r="D16" s="217" t="s">
        <v>5</v>
      </c>
      <c r="E16" s="218" t="s">
        <v>19</v>
      </c>
      <c r="F16" s="219" t="s">
        <v>395</v>
      </c>
      <c r="G16" s="220"/>
      <c r="H16" s="175"/>
      <c r="I16" s="218" t="s">
        <v>226</v>
      </c>
      <c r="J16" s="176" t="s">
        <v>218</v>
      </c>
      <c r="K16" s="113"/>
      <c r="L16" s="176" t="str">
        <f>IF(J16="Ya/Tidak",IF(K16="Ya",1,IF(K16="Tidak",0,"Blm Diisi")),IF(J16="A/B/C",IF(K16="A",1,IF(K16="B",0.5,IF(K16="C",0,"Blm Diisi"))),IF(J16="A/B/C/D",IF(K16="A",1,IF(K16="B",0.67,IF(K16="C",0.33,IF(K16="D",0,"Blm Diisi")))),IF(J16="A/B/C/D/E",IF(K16="A",1,IF(K16="B",0.75,IF(K16="C",0.5,IF(K16="D",0.25,IF(K16="E",0,"Blm Diisi")))))))))</f>
        <v>Blm Diisi</v>
      </c>
      <c r="M16" s="222"/>
      <c r="O16" s="113"/>
    </row>
    <row r="17" spans="1:15" s="147" customFormat="1" ht="165" x14ac:dyDescent="0.25">
      <c r="A17" s="172"/>
      <c r="B17" s="172"/>
      <c r="C17" s="216"/>
      <c r="D17" s="217" t="s">
        <v>7</v>
      </c>
      <c r="E17" s="218" t="s">
        <v>20</v>
      </c>
      <c r="F17" s="219" t="s">
        <v>395</v>
      </c>
      <c r="G17" s="220"/>
      <c r="H17" s="175"/>
      <c r="I17" s="218" t="s">
        <v>365</v>
      </c>
      <c r="J17" s="176" t="s">
        <v>218</v>
      </c>
      <c r="K17" s="113"/>
      <c r="L17" s="176" t="str">
        <f>IF(J17="Ya/Tidak",IF(K17="Ya",1,IF(K17="Tidak",0,"Blm Diisi")),IF(J17="A/B/C",IF(K17="A",1,IF(K17="B",0.5,IF(K17="C",0,"Blm Diisi"))),IF(J17="A/B/C/D",IF(K17="A",1,IF(K17="B",0.67,IF(K17="C",0.33,IF(K17="D",0,"Blm Diisi")))),IF(J17="A/B/C/D/E",IF(K17="A",1,IF(K17="B",0.75,IF(K17="C",0.5,IF(K17="D",0.25,IF(K17="E",0,"Blm Diisi")))))))))</f>
        <v>Blm Diisi</v>
      </c>
      <c r="M17" s="222"/>
      <c r="O17" s="113"/>
    </row>
    <row r="18" spans="1:15" s="147" customFormat="1" ht="120" x14ac:dyDescent="0.25">
      <c r="A18" s="172"/>
      <c r="B18" s="172"/>
      <c r="C18" s="216"/>
      <c r="D18" s="217" t="s">
        <v>9</v>
      </c>
      <c r="E18" s="218" t="s">
        <v>21</v>
      </c>
      <c r="F18" s="227"/>
      <c r="G18" s="219" t="s">
        <v>396</v>
      </c>
      <c r="H18" s="175"/>
      <c r="I18" s="218" t="s">
        <v>227</v>
      </c>
      <c r="J18" s="121" t="s">
        <v>435</v>
      </c>
      <c r="K18" s="121"/>
      <c r="L18" s="119"/>
      <c r="M18" s="222"/>
      <c r="O18" s="221"/>
    </row>
    <row r="19" spans="1:15" s="147" customFormat="1" ht="180" x14ac:dyDescent="0.25">
      <c r="A19" s="172"/>
      <c r="B19" s="172"/>
      <c r="C19" s="216"/>
      <c r="D19" s="217" t="s">
        <v>15</v>
      </c>
      <c r="E19" s="218" t="s">
        <v>22</v>
      </c>
      <c r="F19" s="227"/>
      <c r="G19" s="219" t="s">
        <v>396</v>
      </c>
      <c r="H19" s="175"/>
      <c r="I19" s="218" t="s">
        <v>228</v>
      </c>
      <c r="J19" s="121" t="s">
        <v>435</v>
      </c>
      <c r="K19" s="121"/>
      <c r="L19" s="119"/>
      <c r="M19" s="222"/>
      <c r="O19" s="221"/>
    </row>
    <row r="20" spans="1:15" s="147" customFormat="1" ht="135" x14ac:dyDescent="0.25">
      <c r="A20" s="172"/>
      <c r="B20" s="172"/>
      <c r="C20" s="216"/>
      <c r="D20" s="217" t="s">
        <v>17</v>
      </c>
      <c r="E20" s="218" t="s">
        <v>25</v>
      </c>
      <c r="F20" s="227"/>
      <c r="G20" s="219" t="s">
        <v>396</v>
      </c>
      <c r="H20" s="175"/>
      <c r="I20" s="228" t="s">
        <v>229</v>
      </c>
      <c r="J20" s="121" t="s">
        <v>435</v>
      </c>
      <c r="K20" s="121"/>
      <c r="L20" s="119"/>
      <c r="M20" s="222"/>
      <c r="O20" s="221"/>
    </row>
    <row r="21" spans="1:15" s="147" customFormat="1" ht="90" x14ac:dyDescent="0.25">
      <c r="A21" s="172"/>
      <c r="B21" s="172"/>
      <c r="C21" s="216"/>
      <c r="D21" s="217" t="s">
        <v>24</v>
      </c>
      <c r="E21" s="218" t="s">
        <v>23</v>
      </c>
      <c r="F21" s="227"/>
      <c r="G21" s="219" t="s">
        <v>396</v>
      </c>
      <c r="H21" s="175"/>
      <c r="I21" s="218" t="s">
        <v>230</v>
      </c>
      <c r="J21" s="121" t="s">
        <v>435</v>
      </c>
      <c r="K21" s="121"/>
      <c r="L21" s="119"/>
      <c r="M21" s="222"/>
      <c r="O21" s="221"/>
    </row>
    <row r="22" spans="1:15" s="147" customFormat="1" ht="75" x14ac:dyDescent="0.25">
      <c r="A22" s="172"/>
      <c r="B22" s="172"/>
      <c r="C22" s="216"/>
      <c r="D22" s="217" t="s">
        <v>26</v>
      </c>
      <c r="E22" s="218" t="s">
        <v>27</v>
      </c>
      <c r="F22" s="219" t="s">
        <v>395</v>
      </c>
      <c r="G22" s="220"/>
      <c r="H22" s="175"/>
      <c r="I22" s="218" t="s">
        <v>231</v>
      </c>
      <c r="J22" s="176" t="s">
        <v>216</v>
      </c>
      <c r="K22" s="113"/>
      <c r="L22" s="176" t="str">
        <f>IF(J22="Ya/Tidak",IF(K22="Ya",1,IF(K22="Tidak",0,"Blm Diisi")),IF(J22="A/B/C",IF(K22="A",1,IF(K22="B",0.5,IF(K22="C",0,"Blm Diisi"))),IF(J22="A/B/C/D",IF(K22="A",1,IF(K22="B",0.67,IF(K22="C",0.33,IF(K22="D",0,"Blm Diisi")))),IF(J22="A/B/C/D/E",IF(K22="A",1,IF(K22="B",0.75,IF(K22="C",0.5,IF(K22="D",0.25,IF(K22="E",0,"Blm Diisi")))))))))</f>
        <v>Blm Diisi</v>
      </c>
      <c r="M22" s="222"/>
      <c r="O22" s="113"/>
    </row>
    <row r="23" spans="1:15" s="147" customFormat="1" x14ac:dyDescent="0.25">
      <c r="A23" s="210"/>
      <c r="B23" s="210"/>
      <c r="C23" s="211">
        <v>4</v>
      </c>
      <c r="D23" s="375" t="s">
        <v>28</v>
      </c>
      <c r="E23" s="375"/>
      <c r="F23" s="212"/>
      <c r="G23" s="212"/>
      <c r="H23" s="213">
        <v>1</v>
      </c>
      <c r="I23" s="213"/>
      <c r="J23" s="214"/>
      <c r="K23" s="225"/>
      <c r="L23" s="214" t="e">
        <f>AVERAGE(L24:L26)*H23</f>
        <v>#DIV/0!</v>
      </c>
      <c r="M23" s="215" t="e">
        <f>L23/H23</f>
        <v>#DIV/0!</v>
      </c>
      <c r="O23" s="225"/>
    </row>
    <row r="24" spans="1:15" s="147" customFormat="1" ht="180" x14ac:dyDescent="0.25">
      <c r="A24" s="172"/>
      <c r="B24" s="172"/>
      <c r="C24" s="216"/>
      <c r="D24" s="217" t="s">
        <v>5</v>
      </c>
      <c r="E24" s="218" t="s">
        <v>29</v>
      </c>
      <c r="F24" s="219" t="s">
        <v>395</v>
      </c>
      <c r="G24" s="220"/>
      <c r="H24" s="175"/>
      <c r="I24" s="218" t="s">
        <v>232</v>
      </c>
      <c r="J24" s="176" t="s">
        <v>218</v>
      </c>
      <c r="K24" s="113"/>
      <c r="L24" s="176" t="str">
        <f>IF(J24="Ya/Tidak",IF(K24="Ya",1,IF(K24="Tidak",0,"Blm Diisi")),IF(J24="A/B/C",IF(K24="A",1,IF(K24="B",0.5,IF(K24="C",0,"Blm Diisi"))),IF(J24="A/B/C/D",IF(K24="A",1,IF(K24="B",0.67,IF(K24="C",0.33,IF(K24="D",0,"Blm Diisi")))),IF(J24="A/B/C/D/E",IF(K24="A",1,IF(K24="B",0.75,IF(K24="C",0.5,IF(K24="D",0.25,IF(K24="E",0,"Blm Diisi")))))))))</f>
        <v>Blm Diisi</v>
      </c>
      <c r="M24" s="222"/>
      <c r="O24" s="113"/>
    </row>
    <row r="25" spans="1:15" s="147" customFormat="1" ht="195" x14ac:dyDescent="0.25">
      <c r="A25" s="172"/>
      <c r="B25" s="172"/>
      <c r="C25" s="216"/>
      <c r="D25" s="217" t="s">
        <v>7</v>
      </c>
      <c r="E25" s="218" t="s">
        <v>209</v>
      </c>
      <c r="F25" s="219" t="s">
        <v>395</v>
      </c>
      <c r="G25" s="220"/>
      <c r="H25" s="175"/>
      <c r="I25" s="218" t="s">
        <v>233</v>
      </c>
      <c r="J25" s="176" t="s">
        <v>234</v>
      </c>
      <c r="K25" s="114"/>
      <c r="L25" s="176" t="str">
        <f>IF(J25="Ya/Tidak",IF(K25="Ya",1,IF(K25="Tidak",0,"Blm Diisi")),IF(J25="A/B/C",IF(K25="A",1,IF(K25="B",0.5,IF(K25="C",0,"Blm Diisi"))),IF(J25="A/B/C/D",IF(K25="A",1,IF(K25="B",0.67,IF(K25="C",0.33,IF(K25="D",0,"Blm Diisi")))),IF(J25="A/B/C/D/E",IF(K25="A",1,IF(K25="B",0.75,IF(K25="C",0.5,IF(K25="D",0.25,IF(K25="E",0,"Blm Diisi")))))))))</f>
        <v>Blm Diisi</v>
      </c>
      <c r="M25" s="222"/>
      <c r="O25" s="114"/>
    </row>
    <row r="26" spans="1:15" s="147" customFormat="1" ht="150" x14ac:dyDescent="0.25">
      <c r="A26" s="172"/>
      <c r="B26" s="172"/>
      <c r="C26" s="216"/>
      <c r="D26" s="217" t="s">
        <v>9</v>
      </c>
      <c r="E26" s="218" t="s">
        <v>30</v>
      </c>
      <c r="F26" s="219" t="s">
        <v>395</v>
      </c>
      <c r="G26" s="220"/>
      <c r="H26" s="175"/>
      <c r="I26" s="218" t="s">
        <v>235</v>
      </c>
      <c r="J26" s="176" t="s">
        <v>218</v>
      </c>
      <c r="K26" s="113"/>
      <c r="L26" s="176" t="str">
        <f>IF(J26="Ya/Tidak",IF(K26="Ya",1,IF(K26="Tidak",0,"Blm Diisi")),IF(J26="A/B/C",IF(K26="A",1,IF(K26="B",0.5,IF(K26="C",0,"Blm Diisi"))),IF(J26="A/B/C/D",IF(K26="A",1,IF(K26="B",0.67,IF(K26="C",0.33,IF(K26="D",0,"Blm Diisi")))),IF(J26="A/B/C/D/E",IF(K26="A",1,IF(K26="B",0.75,IF(K26="C",0.5,IF(K26="D",0.25,IF(K26="E",0,"Blm Diisi")))))))))</f>
        <v>Blm Diisi</v>
      </c>
      <c r="M26" s="222"/>
      <c r="O26" s="113"/>
    </row>
    <row r="27" spans="1:15" s="147" customFormat="1" x14ac:dyDescent="0.25">
      <c r="A27" s="152"/>
      <c r="B27" s="152" t="s">
        <v>31</v>
      </c>
      <c r="C27" s="153" t="s">
        <v>32</v>
      </c>
      <c r="D27" s="154"/>
      <c r="E27" s="155"/>
      <c r="F27" s="229"/>
      <c r="G27" s="229"/>
      <c r="H27" s="156">
        <v>5</v>
      </c>
      <c r="I27" s="156"/>
      <c r="J27" s="157"/>
      <c r="K27" s="230"/>
      <c r="L27" s="157" t="e">
        <f>5/2.5*SUM(L28,L31)</f>
        <v>#DIV/0!</v>
      </c>
      <c r="M27" s="278" t="e">
        <f>L27/H27</f>
        <v>#DIV/0!</v>
      </c>
      <c r="O27" s="230"/>
    </row>
    <row r="28" spans="1:15" s="147" customFormat="1" x14ac:dyDescent="0.25">
      <c r="A28" s="210"/>
      <c r="B28" s="210"/>
      <c r="C28" s="211">
        <v>1</v>
      </c>
      <c r="D28" s="375" t="s">
        <v>33</v>
      </c>
      <c r="E28" s="375"/>
      <c r="F28" s="212"/>
      <c r="G28" s="212"/>
      <c r="H28" s="213">
        <v>2.5</v>
      </c>
      <c r="I28" s="213"/>
      <c r="J28" s="214"/>
      <c r="K28" s="225"/>
      <c r="L28" s="214" t="e">
        <f>AVERAGE(L29:L30)*H28</f>
        <v>#DIV/0!</v>
      </c>
      <c r="M28" s="215" t="e">
        <f>L28/H28</f>
        <v>#DIV/0!</v>
      </c>
      <c r="O28" s="225"/>
    </row>
    <row r="29" spans="1:15" s="147" customFormat="1" ht="165" x14ac:dyDescent="0.25">
      <c r="A29" s="172"/>
      <c r="B29" s="172"/>
      <c r="C29" s="216"/>
      <c r="D29" s="217" t="s">
        <v>5</v>
      </c>
      <c r="E29" s="232" t="s">
        <v>201</v>
      </c>
      <c r="F29" s="219" t="s">
        <v>395</v>
      </c>
      <c r="G29" s="220"/>
      <c r="H29" s="175"/>
      <c r="I29" s="232" t="s">
        <v>366</v>
      </c>
      <c r="J29" s="176" t="s">
        <v>216</v>
      </c>
      <c r="K29" s="113"/>
      <c r="L29" s="176" t="str">
        <f>IF(J29="Ya/Tidak",IF(K29="Ya",1,IF(K29="Tidak",0,"Blm Diisi")),IF(J29="A/B/C",IF(K29="A",1,IF(K29="B",0.5,IF(K29="C",0,"Blm Diisi"))),IF(J29="A/B/C/D",IF(K29="A",1,IF(K29="B",0.67,IF(K29="C",0.33,IF(K29="D",0,"Blm Diisi")))),IF(J29="A/B/C/D/E",IF(K29="A",1,IF(K29="B",0.75,IF(K29="C",0.5,IF(K29="D",0.25,IF(K29="E",0,"Blm Diisi")))))))))</f>
        <v>Blm Diisi</v>
      </c>
      <c r="M29" s="222"/>
      <c r="O29" s="113"/>
    </row>
    <row r="30" spans="1:15" s="147" customFormat="1" ht="150" x14ac:dyDescent="0.25">
      <c r="A30" s="172"/>
      <c r="B30" s="172"/>
      <c r="C30" s="216"/>
      <c r="D30" s="217" t="s">
        <v>7</v>
      </c>
      <c r="E30" s="218" t="s">
        <v>34</v>
      </c>
      <c r="F30" s="219" t="s">
        <v>395</v>
      </c>
      <c r="G30" s="220"/>
      <c r="H30" s="175"/>
      <c r="I30" s="218" t="s">
        <v>236</v>
      </c>
      <c r="J30" s="176" t="s">
        <v>216</v>
      </c>
      <c r="K30" s="113"/>
      <c r="L30" s="176" t="str">
        <f>IF(J30="Ya/Tidak",IF(K30="Ya",1,IF(K30="Tidak",0,"Blm Diisi")),IF(J30="A/B/C",IF(K30="A",1,IF(K30="B",0.5,IF(K30="C",0,"Blm Diisi"))),IF(J30="A/B/C/D",IF(K30="A",1,IF(K30="B",0.67,IF(K30="C",0.33,IF(K30="D",0,"Blm Diisi")))),IF(J30="A/B/C/D/E",IF(K30="A",1,IF(K30="B",0.75,IF(K30="C",0.5,IF(K30="D",0.25,IF(K30="E",0,"Blm Diisi")))))))))</f>
        <v>Blm Diisi</v>
      </c>
      <c r="M30" s="222"/>
      <c r="O30" s="113"/>
    </row>
    <row r="31" spans="1:15" s="147" customFormat="1" x14ac:dyDescent="0.25">
      <c r="A31" s="210"/>
      <c r="B31" s="210"/>
      <c r="C31" s="211">
        <v>2</v>
      </c>
      <c r="D31" s="375" t="s">
        <v>35</v>
      </c>
      <c r="E31" s="375"/>
      <c r="F31" s="212"/>
      <c r="G31" s="212"/>
      <c r="H31" s="213">
        <v>2.5</v>
      </c>
      <c r="I31" s="213"/>
      <c r="J31" s="214"/>
      <c r="K31" s="225"/>
      <c r="L31" s="214"/>
      <c r="M31" s="215"/>
      <c r="O31" s="225"/>
    </row>
    <row r="32" spans="1:15" s="147" customFormat="1" ht="105" x14ac:dyDescent="0.25">
      <c r="A32" s="172"/>
      <c r="B32" s="172"/>
      <c r="C32" s="216"/>
      <c r="D32" s="217" t="s">
        <v>5</v>
      </c>
      <c r="E32" s="232" t="s">
        <v>202</v>
      </c>
      <c r="F32" s="227"/>
      <c r="G32" s="219" t="s">
        <v>396</v>
      </c>
      <c r="H32" s="175"/>
      <c r="I32" s="232" t="s">
        <v>237</v>
      </c>
      <c r="J32" s="121" t="s">
        <v>435</v>
      </c>
      <c r="K32" s="121"/>
      <c r="L32" s="119"/>
      <c r="M32" s="222"/>
      <c r="O32" s="221"/>
    </row>
    <row r="33" spans="1:15" s="147" customFormat="1" ht="135" x14ac:dyDescent="0.25">
      <c r="A33" s="172"/>
      <c r="B33" s="172"/>
      <c r="C33" s="216"/>
      <c r="D33" s="217" t="s">
        <v>7</v>
      </c>
      <c r="E33" s="218" t="s">
        <v>203</v>
      </c>
      <c r="F33" s="227"/>
      <c r="G33" s="219" t="s">
        <v>396</v>
      </c>
      <c r="H33" s="175"/>
      <c r="I33" s="174" t="s">
        <v>238</v>
      </c>
      <c r="J33" s="121" t="s">
        <v>435</v>
      </c>
      <c r="K33" s="121"/>
      <c r="L33" s="119"/>
      <c r="M33" s="222"/>
      <c r="O33" s="221"/>
    </row>
    <row r="34" spans="1:15" s="147" customFormat="1" x14ac:dyDescent="0.25">
      <c r="A34" s="152"/>
      <c r="B34" s="152" t="s">
        <v>36</v>
      </c>
      <c r="C34" s="153" t="s">
        <v>182</v>
      </c>
      <c r="D34" s="154"/>
      <c r="E34" s="155"/>
      <c r="F34" s="229"/>
      <c r="G34" s="229"/>
      <c r="H34" s="156">
        <v>6</v>
      </c>
      <c r="I34" s="156"/>
      <c r="J34" s="157"/>
      <c r="K34" s="230"/>
      <c r="L34" s="157" t="e">
        <f>6/3*SUM(L35,L45)</f>
        <v>#DIV/0!</v>
      </c>
      <c r="M34" s="278" t="e">
        <f>L34/H34</f>
        <v>#DIV/0!</v>
      </c>
      <c r="O34" s="230"/>
    </row>
    <row r="35" spans="1:15" s="147" customFormat="1" x14ac:dyDescent="0.25">
      <c r="A35" s="210"/>
      <c r="B35" s="210"/>
      <c r="C35" s="233" t="s">
        <v>179</v>
      </c>
      <c r="D35" s="233" t="s">
        <v>198</v>
      </c>
      <c r="E35" s="234"/>
      <c r="F35" s="212"/>
      <c r="G35" s="212"/>
      <c r="H35" s="213">
        <v>3</v>
      </c>
      <c r="I35" s="235"/>
      <c r="J35" s="214"/>
      <c r="K35" s="225"/>
      <c r="L35" s="214" t="e">
        <f>AVERAGE(L36:L44)*H35</f>
        <v>#DIV/0!</v>
      </c>
      <c r="M35" s="215" t="e">
        <f>L35/H35</f>
        <v>#DIV/0!</v>
      </c>
      <c r="O35" s="225"/>
    </row>
    <row r="36" spans="1:15" s="147" customFormat="1" ht="135" x14ac:dyDescent="0.25">
      <c r="A36" s="172"/>
      <c r="B36" s="172"/>
      <c r="C36" s="236"/>
      <c r="D36" s="217" t="s">
        <v>5</v>
      </c>
      <c r="E36" s="218" t="s">
        <v>37</v>
      </c>
      <c r="F36" s="219" t="s">
        <v>395</v>
      </c>
      <c r="G36" s="220"/>
      <c r="H36" s="175"/>
      <c r="I36" s="218" t="s">
        <v>239</v>
      </c>
      <c r="J36" s="176" t="s">
        <v>216</v>
      </c>
      <c r="K36" s="113"/>
      <c r="L36" s="176" t="str">
        <f t="shared" ref="L36:L44" si="0">IF(J36="Ya/Tidak",IF(K36="Ya",1,IF(K36="Tidak",0,"Blm Diisi")),IF(J36="A/B/C",IF(K36="A",1,IF(K36="B",0.5,IF(K36="C",0,"Blm Diisi"))),IF(J36="A/B/C/D",IF(K36="A",1,IF(K36="B",0.67,IF(K36="C",0.33,IF(K36="D",0,"Blm Diisi")))),IF(J36="A/B/C/D/E",IF(K36="A",1,IF(K36="B",0.75,IF(K36="C",0.5,IF(K36="D",0.25,IF(K36="E",0,"Blm Diisi")))))))))</f>
        <v>Blm Diisi</v>
      </c>
      <c r="M36" s="222"/>
      <c r="O36" s="113"/>
    </row>
    <row r="37" spans="1:15" s="147" customFormat="1" ht="90" x14ac:dyDescent="0.25">
      <c r="A37" s="172"/>
      <c r="B37" s="172"/>
      <c r="C37" s="236"/>
      <c r="D37" s="217" t="s">
        <v>7</v>
      </c>
      <c r="E37" s="218" t="s">
        <v>38</v>
      </c>
      <c r="F37" s="219" t="s">
        <v>395</v>
      </c>
      <c r="G37" s="220"/>
      <c r="H37" s="175"/>
      <c r="I37" s="218" t="s">
        <v>240</v>
      </c>
      <c r="J37" s="176" t="s">
        <v>216</v>
      </c>
      <c r="K37" s="113"/>
      <c r="L37" s="176" t="str">
        <f t="shared" si="0"/>
        <v>Blm Diisi</v>
      </c>
      <c r="M37" s="222"/>
      <c r="O37" s="113"/>
    </row>
    <row r="38" spans="1:15" s="147" customFormat="1" ht="120" x14ac:dyDescent="0.25">
      <c r="A38" s="172"/>
      <c r="B38" s="172"/>
      <c r="C38" s="236"/>
      <c r="D38" s="217" t="s">
        <v>9</v>
      </c>
      <c r="E38" s="218" t="s">
        <v>39</v>
      </c>
      <c r="F38" s="219" t="s">
        <v>395</v>
      </c>
      <c r="G38" s="220"/>
      <c r="H38" s="175"/>
      <c r="I38" s="218" t="s">
        <v>241</v>
      </c>
      <c r="J38" s="176" t="s">
        <v>216</v>
      </c>
      <c r="K38" s="113"/>
      <c r="L38" s="176" t="str">
        <f t="shared" si="0"/>
        <v>Blm Diisi</v>
      </c>
      <c r="M38" s="222"/>
      <c r="O38" s="113"/>
    </row>
    <row r="39" spans="1:15" s="147" customFormat="1" ht="180" x14ac:dyDescent="0.25">
      <c r="A39" s="172"/>
      <c r="B39" s="172"/>
      <c r="C39" s="236"/>
      <c r="D39" s="217" t="s">
        <v>15</v>
      </c>
      <c r="E39" s="218" t="s">
        <v>40</v>
      </c>
      <c r="F39" s="219" t="s">
        <v>395</v>
      </c>
      <c r="G39" s="220"/>
      <c r="H39" s="175"/>
      <c r="I39" s="218" t="s">
        <v>242</v>
      </c>
      <c r="J39" s="176" t="s">
        <v>216</v>
      </c>
      <c r="K39" s="113"/>
      <c r="L39" s="176" t="str">
        <f t="shared" si="0"/>
        <v>Blm Diisi</v>
      </c>
      <c r="M39" s="222"/>
      <c r="O39" s="113"/>
    </row>
    <row r="40" spans="1:15" s="147" customFormat="1" ht="150" x14ac:dyDescent="0.25">
      <c r="A40" s="172"/>
      <c r="B40" s="172"/>
      <c r="C40" s="236"/>
      <c r="D40" s="217" t="s">
        <v>17</v>
      </c>
      <c r="E40" s="218" t="s">
        <v>41</v>
      </c>
      <c r="F40" s="219" t="s">
        <v>395</v>
      </c>
      <c r="G40" s="220"/>
      <c r="H40" s="175"/>
      <c r="I40" s="218" t="s">
        <v>243</v>
      </c>
      <c r="J40" s="176" t="s">
        <v>216</v>
      </c>
      <c r="K40" s="113"/>
      <c r="L40" s="176" t="str">
        <f t="shared" si="0"/>
        <v>Blm Diisi</v>
      </c>
      <c r="M40" s="222"/>
      <c r="O40" s="113"/>
    </row>
    <row r="41" spans="1:15" s="147" customFormat="1" ht="135" x14ac:dyDescent="0.25">
      <c r="A41" s="172"/>
      <c r="B41" s="172"/>
      <c r="C41" s="236"/>
      <c r="D41" s="217" t="s">
        <v>24</v>
      </c>
      <c r="E41" s="218" t="s">
        <v>42</v>
      </c>
      <c r="F41" s="219" t="s">
        <v>395</v>
      </c>
      <c r="G41" s="220"/>
      <c r="H41" s="175"/>
      <c r="I41" s="218" t="s">
        <v>244</v>
      </c>
      <c r="J41" s="176" t="s">
        <v>216</v>
      </c>
      <c r="K41" s="113"/>
      <c r="L41" s="176" t="str">
        <f t="shared" si="0"/>
        <v>Blm Diisi</v>
      </c>
      <c r="M41" s="222"/>
      <c r="O41" s="113"/>
    </row>
    <row r="42" spans="1:15" s="147" customFormat="1" ht="120" x14ac:dyDescent="0.25">
      <c r="A42" s="172"/>
      <c r="B42" s="172"/>
      <c r="C42" s="236"/>
      <c r="D42" s="217" t="s">
        <v>26</v>
      </c>
      <c r="E42" s="218" t="s">
        <v>44</v>
      </c>
      <c r="F42" s="219" t="s">
        <v>395</v>
      </c>
      <c r="G42" s="220"/>
      <c r="H42" s="175"/>
      <c r="I42" s="218" t="s">
        <v>245</v>
      </c>
      <c r="J42" s="176" t="s">
        <v>216</v>
      </c>
      <c r="K42" s="113"/>
      <c r="L42" s="176" t="str">
        <f t="shared" si="0"/>
        <v>Blm Diisi</v>
      </c>
      <c r="M42" s="222"/>
      <c r="O42" s="113"/>
    </row>
    <row r="43" spans="1:15" s="147" customFormat="1" ht="45" x14ac:dyDescent="0.25">
      <c r="A43" s="172"/>
      <c r="B43" s="172"/>
      <c r="C43" s="236"/>
      <c r="D43" s="217" t="s">
        <v>43</v>
      </c>
      <c r="E43" s="218" t="s">
        <v>46</v>
      </c>
      <c r="F43" s="219" t="s">
        <v>395</v>
      </c>
      <c r="G43" s="220"/>
      <c r="H43" s="175"/>
      <c r="I43" s="218" t="s">
        <v>246</v>
      </c>
      <c r="J43" s="176" t="s">
        <v>480</v>
      </c>
      <c r="K43" s="113"/>
      <c r="L43" s="176" t="str">
        <f t="shared" si="0"/>
        <v>Blm Diisi</v>
      </c>
      <c r="M43" s="222"/>
      <c r="O43" s="113"/>
    </row>
    <row r="44" spans="1:15" s="147" customFormat="1" ht="45" x14ac:dyDescent="0.25">
      <c r="A44" s="172"/>
      <c r="B44" s="172"/>
      <c r="C44" s="236"/>
      <c r="D44" s="217" t="s">
        <v>45</v>
      </c>
      <c r="E44" s="218" t="s">
        <v>47</v>
      </c>
      <c r="F44" s="219" t="s">
        <v>395</v>
      </c>
      <c r="G44" s="220"/>
      <c r="H44" s="175"/>
      <c r="I44" s="218" t="s">
        <v>247</v>
      </c>
      <c r="J44" s="176" t="s">
        <v>480</v>
      </c>
      <c r="K44" s="113"/>
      <c r="L44" s="176" t="str">
        <f t="shared" si="0"/>
        <v>Blm Diisi</v>
      </c>
      <c r="M44" s="222"/>
      <c r="O44" s="113"/>
    </row>
    <row r="45" spans="1:15" s="147" customFormat="1" x14ac:dyDescent="0.25">
      <c r="A45" s="210"/>
      <c r="B45" s="210"/>
      <c r="C45" s="233" t="s">
        <v>180</v>
      </c>
      <c r="D45" s="233" t="s">
        <v>197</v>
      </c>
      <c r="E45" s="237"/>
      <c r="F45" s="212"/>
      <c r="G45" s="212"/>
      <c r="H45" s="213">
        <v>3</v>
      </c>
      <c r="I45" s="237"/>
      <c r="J45" s="238"/>
      <c r="K45" s="239"/>
      <c r="L45" s="214"/>
      <c r="M45" s="215"/>
      <c r="O45" s="239"/>
    </row>
    <row r="46" spans="1:15" s="147" customFormat="1" ht="135" x14ac:dyDescent="0.25">
      <c r="A46" s="172"/>
      <c r="B46" s="172"/>
      <c r="C46" s="236"/>
      <c r="D46" s="217"/>
      <c r="E46" s="240" t="s">
        <v>196</v>
      </c>
      <c r="F46" s="227"/>
      <c r="G46" s="219" t="s">
        <v>396</v>
      </c>
      <c r="H46" s="241"/>
      <c r="I46" s="178" t="s">
        <v>248</v>
      </c>
      <c r="J46" s="121" t="s">
        <v>435</v>
      </c>
      <c r="K46" s="121"/>
      <c r="L46" s="119"/>
      <c r="M46" s="222"/>
      <c r="O46" s="221"/>
    </row>
    <row r="47" spans="1:15" s="147" customFormat="1" x14ac:dyDescent="0.25">
      <c r="A47" s="152"/>
      <c r="B47" s="152" t="s">
        <v>48</v>
      </c>
      <c r="C47" s="153" t="s">
        <v>49</v>
      </c>
      <c r="D47" s="154"/>
      <c r="E47" s="155"/>
      <c r="F47" s="229"/>
      <c r="G47" s="229"/>
      <c r="H47" s="156">
        <v>5</v>
      </c>
      <c r="I47" s="156"/>
      <c r="J47" s="157"/>
      <c r="K47" s="230"/>
      <c r="L47" s="157" t="e">
        <f>5/4*SUM(L48,L53,L58,L62)</f>
        <v>#DIV/0!</v>
      </c>
      <c r="M47" s="278" t="e">
        <f>L47/H47</f>
        <v>#DIV/0!</v>
      </c>
      <c r="O47" s="230"/>
    </row>
    <row r="48" spans="1:15" s="147" customFormat="1" x14ac:dyDescent="0.25">
      <c r="A48" s="210"/>
      <c r="B48" s="210"/>
      <c r="C48" s="211">
        <v>1</v>
      </c>
      <c r="D48" s="375" t="s">
        <v>50</v>
      </c>
      <c r="E48" s="375"/>
      <c r="F48" s="212"/>
      <c r="G48" s="212"/>
      <c r="H48" s="213">
        <v>1.25</v>
      </c>
      <c r="I48" s="213"/>
      <c r="J48" s="214"/>
      <c r="K48" s="225"/>
      <c r="L48" s="214" t="e">
        <f>AVERAGE(L49:L52)*H48</f>
        <v>#DIV/0!</v>
      </c>
      <c r="M48" s="215" t="e">
        <f>L48/H48</f>
        <v>#DIV/0!</v>
      </c>
      <c r="O48" s="225"/>
    </row>
    <row r="49" spans="1:15" s="147" customFormat="1" ht="135" x14ac:dyDescent="0.25">
      <c r="A49" s="172"/>
      <c r="B49" s="172"/>
      <c r="C49" s="216"/>
      <c r="D49" s="217" t="s">
        <v>5</v>
      </c>
      <c r="E49" s="218" t="s">
        <v>51</v>
      </c>
      <c r="F49" s="219" t="s">
        <v>395</v>
      </c>
      <c r="G49" s="220"/>
      <c r="H49" s="175"/>
      <c r="I49" s="178" t="s">
        <v>249</v>
      </c>
      <c r="J49" s="176" t="s">
        <v>218</v>
      </c>
      <c r="K49" s="113"/>
      <c r="L49" s="176" t="str">
        <f>IF(J49="Ya/Tidak",IF(K49="Ya",1,IF(K49="Tidak",0,"Blm Diisi")),IF(J49="A/B/C",IF(K49="A",1,IF(K49="B",0.5,IF(K49="C",0,"Blm Diisi"))),IF(J49="A/B/C/D",IF(K49="A",1,IF(K49="B",0.67,IF(K49="C",0.33,IF(K49="D",0,"Blm Diisi")))),IF(J49="A/B/C/D/E",IF(K49="A",1,IF(K49="B",0.75,IF(K49="C",0.5,IF(K49="D",0.25,IF(K49="E",0,"Blm Diisi")))))))))</f>
        <v>Blm Diisi</v>
      </c>
      <c r="M49" s="222"/>
      <c r="O49" s="113"/>
    </row>
    <row r="50" spans="1:15" s="147" customFormat="1" ht="120" x14ac:dyDescent="0.25">
      <c r="A50" s="172"/>
      <c r="B50" s="172"/>
      <c r="C50" s="216"/>
      <c r="D50" s="217" t="s">
        <v>7</v>
      </c>
      <c r="E50" s="218" t="s">
        <v>52</v>
      </c>
      <c r="F50" s="219" t="s">
        <v>395</v>
      </c>
      <c r="G50" s="220"/>
      <c r="H50" s="175"/>
      <c r="I50" s="218" t="s">
        <v>250</v>
      </c>
      <c r="J50" s="176" t="s">
        <v>218</v>
      </c>
      <c r="K50" s="113"/>
      <c r="L50" s="176" t="str">
        <f>IF(J50="Ya/Tidak",IF(K50="Ya",1,IF(K50="Tidak",0,"Blm Diisi")),IF(J50="A/B/C",IF(K50="A",1,IF(K50="B",0.5,IF(K50="C",0,"Blm Diisi"))),IF(J50="A/B/C/D",IF(K50="A",1,IF(K50="B",0.67,IF(K50="C",0.33,IF(K50="D",0,"Blm Diisi")))),IF(J50="A/B/C/D/E",IF(K50="A",1,IF(K50="B",0.75,IF(K50="C",0.5,IF(K50="D",0.25,IF(K50="E",0,"Blm Diisi")))))))))</f>
        <v>Blm Diisi</v>
      </c>
      <c r="M50" s="222"/>
      <c r="O50" s="113"/>
    </row>
    <row r="51" spans="1:15" s="147" customFormat="1" ht="120" x14ac:dyDescent="0.25">
      <c r="A51" s="172"/>
      <c r="B51" s="172"/>
      <c r="C51" s="216"/>
      <c r="D51" s="217" t="s">
        <v>9</v>
      </c>
      <c r="E51" s="218" t="s">
        <v>53</v>
      </c>
      <c r="F51" s="219" t="s">
        <v>395</v>
      </c>
      <c r="G51" s="220"/>
      <c r="H51" s="175"/>
      <c r="I51" s="218" t="s">
        <v>251</v>
      </c>
      <c r="J51" s="176" t="s">
        <v>218</v>
      </c>
      <c r="K51" s="113"/>
      <c r="L51" s="176" t="str">
        <f>IF(J51="Ya/Tidak",IF(K51="Ya",1,IF(K51="Tidak",0,"Blm Diisi")),IF(J51="A/B/C",IF(K51="A",1,IF(K51="B",0.5,IF(K51="C",0,"Blm Diisi"))),IF(J51="A/B/C/D",IF(K51="A",1,IF(K51="B",0.67,IF(K51="C",0.33,IF(K51="D",0,"Blm Diisi")))),IF(J51="A/B/C/D/E",IF(K51="A",1,IF(K51="B",0.75,IF(K51="C",0.5,IF(K51="D",0.25,IF(K51="E",0,"Blm Diisi")))))))))</f>
        <v>Blm Diisi</v>
      </c>
      <c r="M51" s="222"/>
      <c r="O51" s="113"/>
    </row>
    <row r="52" spans="1:15" s="147" customFormat="1" ht="180" x14ac:dyDescent="0.25">
      <c r="A52" s="172"/>
      <c r="B52" s="172"/>
      <c r="C52" s="216"/>
      <c r="D52" s="217" t="s">
        <v>15</v>
      </c>
      <c r="E52" s="218" t="s">
        <v>54</v>
      </c>
      <c r="F52" s="219" t="s">
        <v>395</v>
      </c>
      <c r="G52" s="220"/>
      <c r="H52" s="175"/>
      <c r="I52" s="218" t="s">
        <v>252</v>
      </c>
      <c r="J52" s="176" t="s">
        <v>218</v>
      </c>
      <c r="K52" s="113"/>
      <c r="L52" s="176" t="str">
        <f>IF(J52="Ya/Tidak",IF(K52="Ya",1,IF(K52="Tidak",0,"Blm Diisi")),IF(J52="A/B/C",IF(K52="A",1,IF(K52="B",0.5,IF(K52="C",0,"Blm Diisi"))),IF(J52="A/B/C/D",IF(K52="A",1,IF(K52="B",0.67,IF(K52="C",0.33,IF(K52="D",0,"Blm Diisi")))),IF(J52="A/B/C/D/E",IF(K52="A",1,IF(K52="B",0.75,IF(K52="C",0.5,IF(K52="D",0.25,IF(K52="E",0,"Blm Diisi")))))))))</f>
        <v>Blm Diisi</v>
      </c>
      <c r="M52" s="222"/>
      <c r="O52" s="113"/>
    </row>
    <row r="53" spans="1:15" s="147" customFormat="1" x14ac:dyDescent="0.25">
      <c r="A53" s="210"/>
      <c r="B53" s="210"/>
      <c r="C53" s="211">
        <v>2</v>
      </c>
      <c r="D53" s="375" t="s">
        <v>55</v>
      </c>
      <c r="E53" s="375"/>
      <c r="F53" s="212"/>
      <c r="G53" s="212"/>
      <c r="H53" s="213">
        <v>1.5</v>
      </c>
      <c r="I53" s="213"/>
      <c r="J53" s="214"/>
      <c r="K53" s="225"/>
      <c r="L53" s="214" t="e">
        <f>AVERAGE(L54:L57)*H53</f>
        <v>#DIV/0!</v>
      </c>
      <c r="M53" s="215" t="e">
        <f>L53/H53</f>
        <v>#DIV/0!</v>
      </c>
      <c r="O53" s="225"/>
    </row>
    <row r="54" spans="1:15" s="147" customFormat="1" ht="30" x14ac:dyDescent="0.25">
      <c r="A54" s="172"/>
      <c r="B54" s="172"/>
      <c r="C54" s="216"/>
      <c r="D54" s="217" t="s">
        <v>5</v>
      </c>
      <c r="E54" s="218" t="s">
        <v>56</v>
      </c>
      <c r="F54" s="219" t="s">
        <v>395</v>
      </c>
      <c r="G54" s="220"/>
      <c r="H54" s="175"/>
      <c r="I54" s="218" t="s">
        <v>253</v>
      </c>
      <c r="J54" s="176" t="s">
        <v>480</v>
      </c>
      <c r="K54" s="113"/>
      <c r="L54" s="176" t="str">
        <f>IF(J54="Ya/Tidak",IF(K54="Ya",1,IF(K54="Tidak",0,"Blm Diisi")),IF(J54="A/B/C",IF(K54="A",1,IF(K54="B",0.5,IF(K54="C",0,"Blm Diisi"))),IF(J54="A/B/C/D",IF(K54="A",1,IF(K54="B",0.67,IF(K54="C",0.33,IF(K54="D",0,"Blm Diisi")))),IF(J54="A/B/C/D/E",IF(K54="A",1,IF(K54="B",0.75,IF(K54="C",0.5,IF(K54="D",0.25,IF(K54="E",0,"Blm Diisi")))))))))</f>
        <v>Blm Diisi</v>
      </c>
      <c r="M54" s="222"/>
      <c r="O54" s="113"/>
    </row>
    <row r="55" spans="1:15" s="147" customFormat="1" ht="120" x14ac:dyDescent="0.25">
      <c r="A55" s="172"/>
      <c r="B55" s="172"/>
      <c r="C55" s="216"/>
      <c r="D55" s="217" t="s">
        <v>7</v>
      </c>
      <c r="E55" s="218" t="s">
        <v>57</v>
      </c>
      <c r="F55" s="227"/>
      <c r="G55" s="219" t="s">
        <v>396</v>
      </c>
      <c r="H55" s="175"/>
      <c r="I55" s="218" t="s">
        <v>254</v>
      </c>
      <c r="J55" s="121" t="s">
        <v>435</v>
      </c>
      <c r="K55" s="121"/>
      <c r="L55" s="119"/>
      <c r="M55" s="222"/>
      <c r="O55" s="221"/>
    </row>
    <row r="56" spans="1:15" s="147" customFormat="1" ht="120" x14ac:dyDescent="0.25">
      <c r="A56" s="172"/>
      <c r="B56" s="172"/>
      <c r="C56" s="216"/>
      <c r="D56" s="217" t="s">
        <v>9</v>
      </c>
      <c r="E56" s="218" t="s">
        <v>58</v>
      </c>
      <c r="F56" s="219" t="s">
        <v>395</v>
      </c>
      <c r="G56" s="220"/>
      <c r="H56" s="175"/>
      <c r="I56" s="218" t="s">
        <v>255</v>
      </c>
      <c r="J56" s="176" t="s">
        <v>218</v>
      </c>
      <c r="K56" s="113"/>
      <c r="L56" s="176" t="str">
        <f>IF(J56="Ya/Tidak",IF(K56="Ya",1,IF(K56="Tidak",0,"Blm Diisi")),IF(J56="A/B/C",IF(K56="A",1,IF(K56="B",0.5,IF(K56="C",0,"Blm Diisi"))),IF(J56="A/B/C/D",IF(K56="A",1,IF(K56="B",0.67,IF(K56="C",0.33,IF(K56="D",0,"Blm Diisi")))),IF(J56="A/B/C/D/E",IF(K56="A",1,IF(K56="B",0.75,IF(K56="C",0.5,IF(K56="D",0.25,IF(K56="E",0,"Blm Diisi")))))))))</f>
        <v>Blm Diisi</v>
      </c>
      <c r="M56" s="222"/>
      <c r="O56" s="113"/>
    </row>
    <row r="57" spans="1:15" s="147" customFormat="1" ht="120" x14ac:dyDescent="0.25">
      <c r="A57" s="172"/>
      <c r="B57" s="172"/>
      <c r="C57" s="216"/>
      <c r="D57" s="217" t="s">
        <v>15</v>
      </c>
      <c r="E57" s="218" t="s">
        <v>59</v>
      </c>
      <c r="F57" s="219" t="s">
        <v>395</v>
      </c>
      <c r="G57" s="220"/>
      <c r="H57" s="175"/>
      <c r="I57" s="218" t="s">
        <v>255</v>
      </c>
      <c r="J57" s="176" t="s">
        <v>218</v>
      </c>
      <c r="K57" s="113"/>
      <c r="L57" s="176" t="str">
        <f>IF(J57="Ya/Tidak",IF(K57="Ya",1,IF(K57="Tidak",0,"Blm Diisi")),IF(J57="A/B/C",IF(K57="A",1,IF(K57="B",0.5,IF(K57="C",0,"Blm Diisi"))),IF(J57="A/B/C/D",IF(K57="A",1,IF(K57="B",0.67,IF(K57="C",0.33,IF(K57="D",0,"Blm Diisi")))),IF(J57="A/B/C/D/E",IF(K57="A",1,IF(K57="B",0.75,IF(K57="C",0.5,IF(K57="D",0.25,IF(K57="E",0,"Blm Diisi")))))))))</f>
        <v>Blm Diisi</v>
      </c>
      <c r="M57" s="222"/>
      <c r="O57" s="113"/>
    </row>
    <row r="58" spans="1:15" s="147" customFormat="1" x14ac:dyDescent="0.25">
      <c r="A58" s="210"/>
      <c r="B58" s="210"/>
      <c r="C58" s="211">
        <v>3</v>
      </c>
      <c r="D58" s="375" t="s">
        <v>60</v>
      </c>
      <c r="E58" s="375"/>
      <c r="F58" s="212"/>
      <c r="G58" s="212"/>
      <c r="H58" s="213">
        <v>1.25</v>
      </c>
      <c r="I58" s="213"/>
      <c r="J58" s="214"/>
      <c r="K58" s="225"/>
      <c r="L58" s="214" t="e">
        <f>AVERAGE(L59:L61)*H58</f>
        <v>#DIV/0!</v>
      </c>
      <c r="M58" s="215" t="e">
        <f>L58/H58</f>
        <v>#DIV/0!</v>
      </c>
      <c r="O58" s="225"/>
    </row>
    <row r="59" spans="1:15" s="147" customFormat="1" ht="60" x14ac:dyDescent="0.25">
      <c r="A59" s="172"/>
      <c r="B59" s="172"/>
      <c r="C59" s="216"/>
      <c r="D59" s="217" t="s">
        <v>5</v>
      </c>
      <c r="E59" s="218" t="s">
        <v>61</v>
      </c>
      <c r="F59" s="227"/>
      <c r="G59" s="219" t="s">
        <v>396</v>
      </c>
      <c r="H59" s="175"/>
      <c r="I59" s="218" t="s">
        <v>256</v>
      </c>
      <c r="J59" s="121" t="s">
        <v>435</v>
      </c>
      <c r="K59" s="121"/>
      <c r="L59" s="119"/>
      <c r="M59" s="222"/>
      <c r="O59" s="221"/>
    </row>
    <row r="60" spans="1:15" s="147" customFormat="1" ht="90" x14ac:dyDescent="0.25">
      <c r="A60" s="172"/>
      <c r="B60" s="172"/>
      <c r="C60" s="216"/>
      <c r="D60" s="217" t="s">
        <v>7</v>
      </c>
      <c r="E60" s="218" t="s">
        <v>62</v>
      </c>
      <c r="F60" s="219" t="s">
        <v>395</v>
      </c>
      <c r="G60" s="220"/>
      <c r="H60" s="175"/>
      <c r="I60" s="174" t="s">
        <v>257</v>
      </c>
      <c r="J60" s="176" t="s">
        <v>218</v>
      </c>
      <c r="K60" s="113"/>
      <c r="L60" s="176" t="str">
        <f>IF(J60="Ya/Tidak",IF(K60="Ya",1,IF(K60="Tidak",0,"Blm Diisi")),IF(J60="A/B/C",IF(K60="A",1,IF(K60="B",0.5,IF(K60="C",0,"Blm Diisi"))),IF(J60="A/B/C/D",IF(K60="A",1,IF(K60="B",0.67,IF(K60="C",0.33,IF(K60="D",0,"Blm Diisi")))),IF(J60="A/B/C/D/E",IF(K60="A",1,IF(K60="B",0.75,IF(K60="C",0.5,IF(K60="D",0.25,IF(K60="E",0,"Blm Diisi")))))))))</f>
        <v>Blm Diisi</v>
      </c>
      <c r="M60" s="222"/>
      <c r="O60" s="113"/>
    </row>
    <row r="61" spans="1:15" s="147" customFormat="1" ht="120" x14ac:dyDescent="0.25">
      <c r="A61" s="172"/>
      <c r="B61" s="172"/>
      <c r="C61" s="216"/>
      <c r="D61" s="217" t="s">
        <v>9</v>
      </c>
      <c r="E61" s="218" t="s">
        <v>63</v>
      </c>
      <c r="F61" s="219" t="s">
        <v>395</v>
      </c>
      <c r="G61" s="220"/>
      <c r="H61" s="175"/>
      <c r="I61" s="218" t="s">
        <v>258</v>
      </c>
      <c r="J61" s="176" t="s">
        <v>216</v>
      </c>
      <c r="K61" s="113"/>
      <c r="L61" s="176" t="str">
        <f>IF(J61="Ya/Tidak",IF(K61="Ya",1,IF(K61="Tidak",0,"Blm Diisi")),IF(J61="A/B/C",IF(K61="A",1,IF(K61="B",0.5,IF(K61="C",0,"Blm Diisi"))),IF(J61="A/B/C/D",IF(K61="A",1,IF(K61="B",0.67,IF(K61="C",0.33,IF(K61="D",0,"Blm Diisi")))),IF(J61="A/B/C/D/E",IF(K61="A",1,IF(K61="B",0.75,IF(K61="C",0.5,IF(K61="D",0.25,IF(K61="E",0,"Blm Diisi")))))))))</f>
        <v>Blm Diisi</v>
      </c>
      <c r="M61" s="222"/>
      <c r="O61" s="113"/>
    </row>
    <row r="62" spans="1:15" s="147" customFormat="1" ht="15" customHeight="1" x14ac:dyDescent="0.25">
      <c r="A62" s="210"/>
      <c r="B62" s="210"/>
      <c r="C62" s="211">
        <v>4</v>
      </c>
      <c r="D62" s="375" t="s">
        <v>399</v>
      </c>
      <c r="E62" s="375"/>
      <c r="F62" s="242"/>
      <c r="G62" s="212"/>
      <c r="H62" s="213">
        <v>1</v>
      </c>
      <c r="I62" s="237"/>
      <c r="J62" s="238"/>
      <c r="K62" s="243"/>
      <c r="L62" s="309"/>
      <c r="M62" s="215"/>
      <c r="O62" s="243"/>
    </row>
    <row r="63" spans="1:15" s="251" customFormat="1" ht="45" customHeight="1" x14ac:dyDescent="0.25">
      <c r="A63" s="244"/>
      <c r="B63" s="244"/>
      <c r="C63" s="245"/>
      <c r="D63" s="246" t="s">
        <v>5</v>
      </c>
      <c r="E63" s="247" t="s">
        <v>401</v>
      </c>
      <c r="F63" s="219"/>
      <c r="G63" s="220"/>
      <c r="H63" s="248"/>
      <c r="I63" s="178" t="s">
        <v>400</v>
      </c>
      <c r="J63" s="121" t="s">
        <v>435</v>
      </c>
      <c r="K63" s="121"/>
      <c r="L63" s="119"/>
      <c r="M63" s="222"/>
      <c r="O63" s="221"/>
    </row>
    <row r="64" spans="1:15" s="147" customFormat="1" x14ac:dyDescent="0.25">
      <c r="A64" s="152"/>
      <c r="B64" s="152" t="s">
        <v>64</v>
      </c>
      <c r="C64" s="153" t="s">
        <v>65</v>
      </c>
      <c r="D64" s="154"/>
      <c r="E64" s="155"/>
      <c r="F64" s="229"/>
      <c r="G64" s="229"/>
      <c r="H64" s="156">
        <v>15</v>
      </c>
      <c r="I64" s="156"/>
      <c r="J64" s="157"/>
      <c r="K64" s="230"/>
      <c r="L64" s="157" t="e">
        <f>15/7*SUM(L65,L71,L77,L84,L90,L98,L103,L107)</f>
        <v>#DIV/0!</v>
      </c>
      <c r="M64" s="278" t="e">
        <f>L64/H64</f>
        <v>#DIV/0!</v>
      </c>
      <c r="O64" s="230"/>
    </row>
    <row r="65" spans="1:15" s="147" customFormat="1" x14ac:dyDescent="0.25">
      <c r="A65" s="210"/>
      <c r="B65" s="210"/>
      <c r="C65" s="211">
        <v>1</v>
      </c>
      <c r="D65" s="375" t="s">
        <v>66</v>
      </c>
      <c r="E65" s="375"/>
      <c r="F65" s="212"/>
      <c r="G65" s="212"/>
      <c r="H65" s="213">
        <v>1</v>
      </c>
      <c r="I65" s="213"/>
      <c r="J65" s="214"/>
      <c r="K65" s="225"/>
      <c r="L65" s="214" t="e">
        <f>AVERAGE(L66:L70)*H65</f>
        <v>#DIV/0!</v>
      </c>
      <c r="M65" s="215" t="e">
        <f>L65/H65</f>
        <v>#DIV/0!</v>
      </c>
      <c r="O65" s="225"/>
    </row>
    <row r="66" spans="1:15" s="147" customFormat="1" ht="120" x14ac:dyDescent="0.25">
      <c r="A66" s="172"/>
      <c r="B66" s="172"/>
      <c r="C66" s="216"/>
      <c r="D66" s="217" t="s">
        <v>5</v>
      </c>
      <c r="E66" s="218" t="s">
        <v>67</v>
      </c>
      <c r="F66" s="219" t="s">
        <v>395</v>
      </c>
      <c r="G66" s="220"/>
      <c r="H66" s="175"/>
      <c r="I66" s="218" t="s">
        <v>259</v>
      </c>
      <c r="J66" s="176" t="s">
        <v>218</v>
      </c>
      <c r="K66" s="113"/>
      <c r="L66" s="176" t="str">
        <f>IF(J66="Ya/Tidak",IF(K66="Ya",1,IF(K66="Tidak",0,"Blm Diisi")),IF(J66="A/B/C",IF(K66="A",1,IF(K66="B",0.5,IF(K66="C",0,"Blm Diisi"))),IF(J66="A/B/C/D",IF(K66="A",1,IF(K66="B",0.67,IF(K66="C",0.33,IF(K66="D",0,"Blm Diisi")))),IF(J66="A/B/C/D/E",IF(K66="A",1,IF(K66="B",0.75,IF(K66="C",0.5,IF(K66="D",0.25,IF(K66="E",0,"Blm Diisi")))))))))</f>
        <v>Blm Diisi</v>
      </c>
      <c r="M66" s="222"/>
      <c r="O66" s="113"/>
    </row>
    <row r="67" spans="1:15" s="147" customFormat="1" ht="120" x14ac:dyDescent="0.25">
      <c r="A67" s="172"/>
      <c r="B67" s="172"/>
      <c r="C67" s="216"/>
      <c r="D67" s="217" t="s">
        <v>7</v>
      </c>
      <c r="E67" s="218" t="s">
        <v>68</v>
      </c>
      <c r="F67" s="219" t="s">
        <v>395</v>
      </c>
      <c r="G67" s="220"/>
      <c r="H67" s="175"/>
      <c r="I67" s="218" t="s">
        <v>260</v>
      </c>
      <c r="J67" s="176" t="s">
        <v>218</v>
      </c>
      <c r="K67" s="113"/>
      <c r="L67" s="176" t="str">
        <f>IF(J67="Ya/Tidak",IF(K67="Ya",1,IF(K67="Tidak",0,"Blm Diisi")),IF(J67="A/B/C",IF(K67="A",1,IF(K67="B",0.5,IF(K67="C",0,"Blm Diisi"))),IF(J67="A/B/C/D",IF(K67="A",1,IF(K67="B",0.67,IF(K67="C",0.33,IF(K67="D",0,"Blm Diisi")))),IF(J67="A/B/C/D/E",IF(K67="A",1,IF(K67="B",0.75,IF(K67="C",0.5,IF(K67="D",0.25,IF(K67="E",0,"Blm Diisi")))))))))</f>
        <v>Blm Diisi</v>
      </c>
      <c r="M67" s="222"/>
      <c r="O67" s="113"/>
    </row>
    <row r="68" spans="1:15" s="147" customFormat="1" ht="30" x14ac:dyDescent="0.25">
      <c r="A68" s="172"/>
      <c r="B68" s="172"/>
      <c r="C68" s="216"/>
      <c r="D68" s="217" t="s">
        <v>9</v>
      </c>
      <c r="E68" s="218" t="s">
        <v>69</v>
      </c>
      <c r="F68" s="219" t="s">
        <v>395</v>
      </c>
      <c r="G68" s="220"/>
      <c r="H68" s="175"/>
      <c r="I68" s="218" t="s">
        <v>261</v>
      </c>
      <c r="J68" s="176" t="s">
        <v>480</v>
      </c>
      <c r="K68" s="113"/>
      <c r="L68" s="176" t="str">
        <f>IF(J68="Ya/Tidak",IF(K68="Ya",1,IF(K68="Tidak",0,"Blm Diisi")),IF(J68="A/B/C",IF(K68="A",1,IF(K68="B",0.5,IF(K68="C",0,"Blm Diisi"))),IF(J68="A/B/C/D",IF(K68="A",1,IF(K68="B",0.67,IF(K68="C",0.33,IF(K68="D",0,"Blm Diisi")))),IF(J68="A/B/C/D/E",IF(K68="A",1,IF(K68="B",0.75,IF(K68="C",0.5,IF(K68="D",0.25,IF(K68="E",0,"Blm Diisi")))))))))</f>
        <v>Blm Diisi</v>
      </c>
      <c r="M68" s="222"/>
      <c r="O68" s="113"/>
    </row>
    <row r="69" spans="1:15" s="147" customFormat="1" ht="30" x14ac:dyDescent="0.25">
      <c r="A69" s="172"/>
      <c r="B69" s="172"/>
      <c r="C69" s="216"/>
      <c r="D69" s="217" t="s">
        <v>15</v>
      </c>
      <c r="E69" s="218" t="s">
        <v>70</v>
      </c>
      <c r="F69" s="219" t="s">
        <v>395</v>
      </c>
      <c r="G69" s="220"/>
      <c r="H69" s="175"/>
      <c r="I69" s="218" t="s">
        <v>262</v>
      </c>
      <c r="J69" s="176" t="s">
        <v>480</v>
      </c>
      <c r="K69" s="113"/>
      <c r="L69" s="176" t="str">
        <f>IF(J69="Ya/Tidak",IF(K69="Ya",1,IF(K69="Tidak",0,"Blm Diisi")),IF(J69="A/B/C",IF(K69="A",1,IF(K69="B",0.5,IF(K69="C",0,"Blm Diisi"))),IF(J69="A/B/C/D",IF(K69="A",1,IF(K69="B",0.67,IF(K69="C",0.33,IF(K69="D",0,"Blm Diisi")))),IF(J69="A/B/C/D/E",IF(K69="A",1,IF(K69="B",0.75,IF(K69="C",0.5,IF(K69="D",0.25,IF(K69="E",0,"Blm Diisi")))))))))</f>
        <v>Blm Diisi</v>
      </c>
      <c r="M69" s="222"/>
      <c r="O69" s="113"/>
    </row>
    <row r="70" spans="1:15" s="147" customFormat="1" ht="180" x14ac:dyDescent="0.25">
      <c r="A70" s="172"/>
      <c r="B70" s="172"/>
      <c r="C70" s="216"/>
      <c r="D70" s="217" t="s">
        <v>17</v>
      </c>
      <c r="E70" s="218" t="s">
        <v>71</v>
      </c>
      <c r="F70" s="219" t="s">
        <v>395</v>
      </c>
      <c r="G70" s="220"/>
      <c r="H70" s="175"/>
      <c r="I70" s="218" t="s">
        <v>263</v>
      </c>
      <c r="J70" s="176" t="s">
        <v>218</v>
      </c>
      <c r="K70" s="113"/>
      <c r="L70" s="176" t="str">
        <f>IF(J70="Ya/Tidak",IF(K70="Ya",1,IF(K70="Tidak",0,"Blm Diisi")),IF(J70="A/B/C",IF(K70="A",1,IF(K70="B",0.5,IF(K70="C",0,"Blm Diisi"))),IF(J70="A/B/C/D",IF(K70="A",1,IF(K70="B",0.67,IF(K70="C",0.33,IF(K70="D",0,"Blm Diisi")))),IF(J70="A/B/C/D/E",IF(K70="A",1,IF(K70="B",0.75,IF(K70="C",0.5,IF(K70="D",0.25,IF(K70="E",0,"Blm Diisi")))))))))</f>
        <v>Blm Diisi</v>
      </c>
      <c r="M70" s="222"/>
      <c r="O70" s="113"/>
    </row>
    <row r="71" spans="1:15" s="147" customFormat="1" x14ac:dyDescent="0.25">
      <c r="A71" s="210"/>
      <c r="B71" s="210"/>
      <c r="C71" s="211">
        <v>2</v>
      </c>
      <c r="D71" s="375" t="s">
        <v>204</v>
      </c>
      <c r="E71" s="375"/>
      <c r="F71" s="212"/>
      <c r="G71" s="212"/>
      <c r="H71" s="213">
        <v>2</v>
      </c>
      <c r="I71" s="213"/>
      <c r="J71" s="214"/>
      <c r="K71" s="225"/>
      <c r="L71" s="214"/>
      <c r="M71" s="215"/>
      <c r="O71" s="225"/>
    </row>
    <row r="72" spans="1:15" s="147" customFormat="1" ht="105" x14ac:dyDescent="0.25">
      <c r="A72" s="172"/>
      <c r="B72" s="172"/>
      <c r="C72" s="216"/>
      <c r="D72" s="217" t="s">
        <v>5</v>
      </c>
      <c r="E72" s="178" t="s">
        <v>72</v>
      </c>
      <c r="F72" s="227"/>
      <c r="G72" s="219" t="s">
        <v>396</v>
      </c>
      <c r="H72" s="248"/>
      <c r="I72" s="178" t="s">
        <v>264</v>
      </c>
      <c r="J72" s="121" t="s">
        <v>435</v>
      </c>
      <c r="K72" s="121"/>
      <c r="L72" s="119"/>
      <c r="M72" s="222"/>
      <c r="O72" s="221"/>
    </row>
    <row r="73" spans="1:15" s="147" customFormat="1" ht="45" x14ac:dyDescent="0.25">
      <c r="A73" s="172"/>
      <c r="B73" s="172"/>
      <c r="C73" s="216"/>
      <c r="D73" s="217" t="s">
        <v>7</v>
      </c>
      <c r="E73" s="218" t="s">
        <v>206</v>
      </c>
      <c r="F73" s="227"/>
      <c r="G73" s="219" t="s">
        <v>396</v>
      </c>
      <c r="H73" s="175"/>
      <c r="I73" s="218" t="s">
        <v>265</v>
      </c>
      <c r="J73" s="121" t="s">
        <v>435</v>
      </c>
      <c r="K73" s="121"/>
      <c r="L73" s="119"/>
      <c r="M73" s="222"/>
      <c r="O73" s="221"/>
    </row>
    <row r="74" spans="1:15" s="147" customFormat="1" ht="45" x14ac:dyDescent="0.25">
      <c r="A74" s="172"/>
      <c r="B74" s="172"/>
      <c r="C74" s="216"/>
      <c r="D74" s="217" t="s">
        <v>9</v>
      </c>
      <c r="E74" s="218" t="s">
        <v>73</v>
      </c>
      <c r="F74" s="227"/>
      <c r="G74" s="219" t="s">
        <v>396</v>
      </c>
      <c r="H74" s="175"/>
      <c r="I74" s="218" t="s">
        <v>266</v>
      </c>
      <c r="J74" s="121" t="s">
        <v>435</v>
      </c>
      <c r="K74" s="121"/>
      <c r="L74" s="119"/>
      <c r="M74" s="222"/>
      <c r="O74" s="221"/>
    </row>
    <row r="75" spans="1:15" s="147" customFormat="1" ht="45" x14ac:dyDescent="0.25">
      <c r="A75" s="172"/>
      <c r="B75" s="172"/>
      <c r="C75" s="216"/>
      <c r="D75" s="217" t="s">
        <v>15</v>
      </c>
      <c r="E75" s="218" t="s">
        <v>74</v>
      </c>
      <c r="F75" s="227"/>
      <c r="G75" s="219" t="s">
        <v>396</v>
      </c>
      <c r="H75" s="175"/>
      <c r="I75" s="218" t="s">
        <v>267</v>
      </c>
      <c r="J75" s="121" t="s">
        <v>435</v>
      </c>
      <c r="K75" s="121"/>
      <c r="L75" s="119"/>
      <c r="M75" s="222"/>
      <c r="O75" s="221"/>
    </row>
    <row r="76" spans="1:15" s="147" customFormat="1" ht="30" x14ac:dyDescent="0.25">
      <c r="A76" s="172"/>
      <c r="B76" s="172"/>
      <c r="C76" s="216"/>
      <c r="D76" s="217" t="s">
        <v>17</v>
      </c>
      <c r="E76" s="218" t="s">
        <v>75</v>
      </c>
      <c r="F76" s="227"/>
      <c r="G76" s="219" t="s">
        <v>396</v>
      </c>
      <c r="H76" s="175"/>
      <c r="I76" s="218" t="s">
        <v>268</v>
      </c>
      <c r="J76" s="121" t="s">
        <v>435</v>
      </c>
      <c r="K76" s="121"/>
      <c r="L76" s="119"/>
      <c r="M76" s="222"/>
      <c r="O76" s="221"/>
    </row>
    <row r="77" spans="1:15" s="147" customFormat="1" x14ac:dyDescent="0.25">
      <c r="A77" s="210"/>
      <c r="B77" s="210"/>
      <c r="C77" s="211">
        <v>3</v>
      </c>
      <c r="D77" s="375" t="s">
        <v>76</v>
      </c>
      <c r="E77" s="375"/>
      <c r="F77" s="212"/>
      <c r="G77" s="212"/>
      <c r="H77" s="213">
        <v>1</v>
      </c>
      <c r="I77" s="213"/>
      <c r="J77" s="214"/>
      <c r="K77" s="225"/>
      <c r="L77" s="214" t="e">
        <f>AVERAGE(L78:L83)*H77</f>
        <v>#DIV/0!</v>
      </c>
      <c r="M77" s="215" t="e">
        <f>L77/H77</f>
        <v>#DIV/0!</v>
      </c>
      <c r="O77" s="225"/>
    </row>
    <row r="78" spans="1:15" s="147" customFormat="1" ht="30" x14ac:dyDescent="0.25">
      <c r="A78" s="172"/>
      <c r="B78" s="172"/>
      <c r="C78" s="216"/>
      <c r="D78" s="217" t="s">
        <v>5</v>
      </c>
      <c r="E78" s="218" t="s">
        <v>77</v>
      </c>
      <c r="F78" s="219" t="s">
        <v>395</v>
      </c>
      <c r="G78" s="220"/>
      <c r="H78" s="175"/>
      <c r="I78" s="218" t="s">
        <v>269</v>
      </c>
      <c r="J78" s="176" t="s">
        <v>480</v>
      </c>
      <c r="K78" s="113"/>
      <c r="L78" s="176" t="str">
        <f t="shared" ref="L78:L83" si="1">IF(J78="Ya/Tidak",IF(K78="Ya",1,IF(K78="Tidak",0,"Blm Diisi")),IF(J78="A/B/C",IF(K78="A",1,IF(K78="B",0.5,IF(K78="C",0,"Blm Diisi"))),IF(J78="A/B/C/D",IF(K78="A",1,IF(K78="B",0.67,IF(K78="C",0.33,IF(K78="D",0,"Blm Diisi")))),IF(J78="A/B/C/D/E",IF(K78="A",1,IF(K78="B",0.75,IF(K78="C",0.5,IF(K78="D",0.25,IF(K78="E",0,"Blm Diisi")))))))))</f>
        <v>Blm Diisi</v>
      </c>
      <c r="M78" s="222"/>
      <c r="O78" s="113"/>
    </row>
    <row r="79" spans="1:15" s="147" customFormat="1" ht="105" x14ac:dyDescent="0.25">
      <c r="A79" s="172"/>
      <c r="B79" s="172"/>
      <c r="C79" s="216"/>
      <c r="D79" s="217" t="s">
        <v>7</v>
      </c>
      <c r="E79" s="218" t="s">
        <v>78</v>
      </c>
      <c r="F79" s="219" t="s">
        <v>395</v>
      </c>
      <c r="G79" s="220"/>
      <c r="H79" s="175"/>
      <c r="I79" s="218" t="s">
        <v>270</v>
      </c>
      <c r="J79" s="176" t="s">
        <v>218</v>
      </c>
      <c r="K79" s="113"/>
      <c r="L79" s="176" t="str">
        <f t="shared" si="1"/>
        <v>Blm Diisi</v>
      </c>
      <c r="M79" s="222"/>
      <c r="O79" s="113"/>
    </row>
    <row r="80" spans="1:15" s="147" customFormat="1" ht="120" x14ac:dyDescent="0.25">
      <c r="A80" s="172"/>
      <c r="B80" s="172"/>
      <c r="C80" s="216"/>
      <c r="D80" s="217" t="s">
        <v>9</v>
      </c>
      <c r="E80" s="218" t="s">
        <v>79</v>
      </c>
      <c r="F80" s="219" t="s">
        <v>395</v>
      </c>
      <c r="G80" s="220"/>
      <c r="H80" s="175"/>
      <c r="I80" s="218" t="s">
        <v>271</v>
      </c>
      <c r="J80" s="176" t="s">
        <v>218</v>
      </c>
      <c r="K80" s="113"/>
      <c r="L80" s="176" t="str">
        <f t="shared" si="1"/>
        <v>Blm Diisi</v>
      </c>
      <c r="M80" s="222"/>
      <c r="O80" s="113"/>
    </row>
    <row r="81" spans="1:15" s="147" customFormat="1" ht="165" x14ac:dyDescent="0.25">
      <c r="A81" s="172"/>
      <c r="B81" s="172"/>
      <c r="C81" s="216"/>
      <c r="D81" s="217" t="s">
        <v>15</v>
      </c>
      <c r="E81" s="218" t="s">
        <v>80</v>
      </c>
      <c r="F81" s="219" t="s">
        <v>395</v>
      </c>
      <c r="G81" s="220"/>
      <c r="H81" s="175"/>
      <c r="I81" s="218" t="s">
        <v>272</v>
      </c>
      <c r="J81" s="176" t="s">
        <v>218</v>
      </c>
      <c r="K81" s="113"/>
      <c r="L81" s="176" t="str">
        <f t="shared" si="1"/>
        <v>Blm Diisi</v>
      </c>
      <c r="M81" s="222"/>
      <c r="O81" s="113"/>
    </row>
    <row r="82" spans="1:15" s="147" customFormat="1" ht="210" x14ac:dyDescent="0.25">
      <c r="A82" s="172"/>
      <c r="B82" s="172"/>
      <c r="C82" s="216"/>
      <c r="D82" s="217" t="s">
        <v>17</v>
      </c>
      <c r="E82" s="218" t="s">
        <v>81</v>
      </c>
      <c r="F82" s="219" t="s">
        <v>395</v>
      </c>
      <c r="G82" s="220"/>
      <c r="H82" s="175"/>
      <c r="I82" s="218" t="s">
        <v>273</v>
      </c>
      <c r="J82" s="176" t="s">
        <v>218</v>
      </c>
      <c r="K82" s="113"/>
      <c r="L82" s="176" t="str">
        <f t="shared" si="1"/>
        <v>Blm Diisi</v>
      </c>
      <c r="M82" s="222"/>
      <c r="O82" s="113"/>
    </row>
    <row r="83" spans="1:15" s="147" customFormat="1" ht="120" x14ac:dyDescent="0.25">
      <c r="A83" s="172"/>
      <c r="B83" s="172"/>
      <c r="C83" s="216"/>
      <c r="D83" s="217" t="s">
        <v>24</v>
      </c>
      <c r="E83" s="218" t="s">
        <v>82</v>
      </c>
      <c r="F83" s="219" t="s">
        <v>395</v>
      </c>
      <c r="G83" s="220"/>
      <c r="H83" s="175"/>
      <c r="I83" s="218" t="s">
        <v>274</v>
      </c>
      <c r="J83" s="176" t="s">
        <v>216</v>
      </c>
      <c r="K83" s="113"/>
      <c r="L83" s="176" t="str">
        <f t="shared" si="1"/>
        <v>Blm Diisi</v>
      </c>
      <c r="M83" s="222"/>
      <c r="O83" s="113"/>
    </row>
    <row r="84" spans="1:15" s="147" customFormat="1" x14ac:dyDescent="0.25">
      <c r="A84" s="210"/>
      <c r="B84" s="210"/>
      <c r="C84" s="211">
        <v>4</v>
      </c>
      <c r="D84" s="375" t="s">
        <v>205</v>
      </c>
      <c r="E84" s="375"/>
      <c r="F84" s="212"/>
      <c r="G84" s="212"/>
      <c r="H84" s="213">
        <v>6</v>
      </c>
      <c r="I84" s="213"/>
      <c r="J84" s="214"/>
      <c r="K84" s="225"/>
      <c r="L84" s="214"/>
      <c r="M84" s="215"/>
      <c r="O84" s="225"/>
    </row>
    <row r="85" spans="1:15" s="147" customFormat="1" ht="30" x14ac:dyDescent="0.25">
      <c r="A85" s="172"/>
      <c r="B85" s="172"/>
      <c r="C85" s="216"/>
      <c r="D85" s="217" t="s">
        <v>5</v>
      </c>
      <c r="E85" s="174" t="s">
        <v>83</v>
      </c>
      <c r="F85" s="227"/>
      <c r="G85" s="219" t="s">
        <v>396</v>
      </c>
      <c r="H85" s="252"/>
      <c r="I85" s="174" t="s">
        <v>275</v>
      </c>
      <c r="J85" s="121" t="s">
        <v>435</v>
      </c>
      <c r="K85" s="121"/>
      <c r="L85" s="119"/>
      <c r="M85" s="222"/>
      <c r="O85" s="221"/>
    </row>
    <row r="86" spans="1:15" s="147" customFormat="1" ht="150" x14ac:dyDescent="0.25">
      <c r="A86" s="172"/>
      <c r="B86" s="172"/>
      <c r="C86" s="216"/>
      <c r="D86" s="217" t="s">
        <v>7</v>
      </c>
      <c r="E86" s="174" t="s">
        <v>84</v>
      </c>
      <c r="F86" s="227"/>
      <c r="G86" s="219" t="s">
        <v>396</v>
      </c>
      <c r="H86" s="252"/>
      <c r="I86" s="174" t="s">
        <v>276</v>
      </c>
      <c r="J86" s="121" t="s">
        <v>435</v>
      </c>
      <c r="K86" s="121"/>
      <c r="L86" s="119"/>
      <c r="M86" s="222"/>
      <c r="O86" s="221"/>
    </row>
    <row r="87" spans="1:15" s="147" customFormat="1" ht="45" x14ac:dyDescent="0.25">
      <c r="A87" s="172"/>
      <c r="B87" s="172"/>
      <c r="C87" s="216"/>
      <c r="D87" s="217" t="s">
        <v>9</v>
      </c>
      <c r="E87" s="174" t="s">
        <v>85</v>
      </c>
      <c r="F87" s="227"/>
      <c r="G87" s="219" t="s">
        <v>396</v>
      </c>
      <c r="H87" s="252"/>
      <c r="I87" s="174" t="s">
        <v>277</v>
      </c>
      <c r="J87" s="121" t="s">
        <v>435</v>
      </c>
      <c r="K87" s="121"/>
      <c r="L87" s="119"/>
      <c r="M87" s="222"/>
      <c r="O87" s="221"/>
    </row>
    <row r="88" spans="1:15" s="147" customFormat="1" ht="30" x14ac:dyDescent="0.25">
      <c r="A88" s="172"/>
      <c r="B88" s="172"/>
      <c r="C88" s="216"/>
      <c r="D88" s="217" t="s">
        <v>15</v>
      </c>
      <c r="E88" s="174" t="s">
        <v>86</v>
      </c>
      <c r="F88" s="227"/>
      <c r="G88" s="219" t="s">
        <v>396</v>
      </c>
      <c r="H88" s="252"/>
      <c r="I88" s="174" t="s">
        <v>278</v>
      </c>
      <c r="J88" s="121" t="s">
        <v>435</v>
      </c>
      <c r="K88" s="121"/>
      <c r="L88" s="119"/>
      <c r="M88" s="222"/>
      <c r="O88" s="221"/>
    </row>
    <row r="89" spans="1:15" s="147" customFormat="1" ht="30" x14ac:dyDescent="0.25">
      <c r="A89" s="172"/>
      <c r="B89" s="172"/>
      <c r="C89" s="216"/>
      <c r="D89" s="217" t="s">
        <v>17</v>
      </c>
      <c r="E89" s="174" t="s">
        <v>87</v>
      </c>
      <c r="F89" s="227"/>
      <c r="G89" s="219" t="s">
        <v>396</v>
      </c>
      <c r="H89" s="252"/>
      <c r="I89" s="174" t="s">
        <v>279</v>
      </c>
      <c r="J89" s="121" t="s">
        <v>435</v>
      </c>
      <c r="K89" s="121"/>
      <c r="L89" s="119"/>
      <c r="M89" s="222"/>
      <c r="O89" s="221"/>
    </row>
    <row r="90" spans="1:15" s="147" customFormat="1" x14ac:dyDescent="0.25">
      <c r="A90" s="210"/>
      <c r="B90" s="210"/>
      <c r="C90" s="211">
        <v>5</v>
      </c>
      <c r="D90" s="375" t="s">
        <v>88</v>
      </c>
      <c r="E90" s="375"/>
      <c r="F90" s="212"/>
      <c r="G90" s="212"/>
      <c r="H90" s="213">
        <v>2</v>
      </c>
      <c r="I90" s="213" t="s">
        <v>280</v>
      </c>
      <c r="J90" s="214"/>
      <c r="K90" s="225"/>
      <c r="L90" s="214" t="e">
        <f>AVERAGE(L91:L97)*H90</f>
        <v>#DIV/0!</v>
      </c>
      <c r="M90" s="215" t="e">
        <f>L90/H90</f>
        <v>#DIV/0!</v>
      </c>
      <c r="O90" s="225"/>
    </row>
    <row r="91" spans="1:15" s="147" customFormat="1" ht="120" x14ac:dyDescent="0.25">
      <c r="A91" s="172"/>
      <c r="B91" s="172"/>
      <c r="C91" s="216"/>
      <c r="D91" s="217" t="s">
        <v>5</v>
      </c>
      <c r="E91" s="218" t="s">
        <v>89</v>
      </c>
      <c r="F91" s="219" t="s">
        <v>395</v>
      </c>
      <c r="G91" s="220"/>
      <c r="H91" s="175"/>
      <c r="I91" s="178" t="s">
        <v>281</v>
      </c>
      <c r="J91" s="176" t="s">
        <v>218</v>
      </c>
      <c r="K91" s="113"/>
      <c r="L91" s="176" t="str">
        <f t="shared" ref="L91:L96" si="2">IF(J91="Ya/Tidak",IF(K91="Ya",1,IF(K91="Tidak",0,"Blm Diisi")),IF(J91="A/B/C",IF(K91="A",1,IF(K91="B",0.5,IF(K91="C",0,"Blm Diisi"))),IF(J91="A/B/C/D",IF(K91="A",1,IF(K91="B",0.67,IF(K91="C",0.33,IF(K91="D",0,"Blm Diisi")))),IF(J91="A/B/C/D/E",IF(K91="A",1,IF(K91="B",0.75,IF(K91="C",0.5,IF(K91="D",0.25,IF(K91="E",0,"Blm Diisi")))))))))</f>
        <v>Blm Diisi</v>
      </c>
      <c r="M91" s="222"/>
      <c r="O91" s="113"/>
    </row>
    <row r="92" spans="1:15" s="147" customFormat="1" ht="180" x14ac:dyDescent="0.25">
      <c r="A92" s="172"/>
      <c r="B92" s="172"/>
      <c r="C92" s="216"/>
      <c r="D92" s="217" t="s">
        <v>7</v>
      </c>
      <c r="E92" s="218" t="s">
        <v>90</v>
      </c>
      <c r="F92" s="219" t="s">
        <v>395</v>
      </c>
      <c r="G92" s="220"/>
      <c r="H92" s="175"/>
      <c r="I92" s="178" t="s">
        <v>282</v>
      </c>
      <c r="J92" s="176" t="s">
        <v>218</v>
      </c>
      <c r="K92" s="113"/>
      <c r="L92" s="176" t="str">
        <f t="shared" si="2"/>
        <v>Blm Diisi</v>
      </c>
      <c r="M92" s="222"/>
      <c r="O92" s="113"/>
    </row>
    <row r="93" spans="1:15" s="147" customFormat="1" ht="180" x14ac:dyDescent="0.25">
      <c r="A93" s="172"/>
      <c r="B93" s="172"/>
      <c r="C93" s="216"/>
      <c r="D93" s="217" t="s">
        <v>9</v>
      </c>
      <c r="E93" s="218" t="s">
        <v>91</v>
      </c>
      <c r="F93" s="219" t="s">
        <v>395</v>
      </c>
      <c r="G93" s="220"/>
      <c r="H93" s="175"/>
      <c r="I93" s="178" t="s">
        <v>283</v>
      </c>
      <c r="J93" s="176" t="s">
        <v>218</v>
      </c>
      <c r="K93" s="113"/>
      <c r="L93" s="176" t="str">
        <f t="shared" si="2"/>
        <v>Blm Diisi</v>
      </c>
      <c r="M93" s="222"/>
      <c r="O93" s="113"/>
    </row>
    <row r="94" spans="1:15" s="147" customFormat="1" ht="150" x14ac:dyDescent="0.25">
      <c r="A94" s="172"/>
      <c r="B94" s="172"/>
      <c r="C94" s="216"/>
      <c r="D94" s="217" t="s">
        <v>15</v>
      </c>
      <c r="E94" s="218" t="s">
        <v>92</v>
      </c>
      <c r="F94" s="219" t="s">
        <v>395</v>
      </c>
      <c r="G94" s="220"/>
      <c r="H94" s="175"/>
      <c r="I94" s="178" t="s">
        <v>284</v>
      </c>
      <c r="J94" s="176" t="s">
        <v>234</v>
      </c>
      <c r="K94" s="114"/>
      <c r="L94" s="176" t="str">
        <f t="shared" si="2"/>
        <v>Blm Diisi</v>
      </c>
      <c r="M94" s="222"/>
      <c r="O94" s="114"/>
    </row>
    <row r="95" spans="1:15" s="147" customFormat="1" ht="75" x14ac:dyDescent="0.25">
      <c r="A95" s="172"/>
      <c r="B95" s="172"/>
      <c r="C95" s="216"/>
      <c r="D95" s="217" t="s">
        <v>17</v>
      </c>
      <c r="E95" s="218" t="s">
        <v>93</v>
      </c>
      <c r="F95" s="219" t="s">
        <v>395</v>
      </c>
      <c r="G95" s="220"/>
      <c r="H95" s="175"/>
      <c r="I95" s="178" t="s">
        <v>285</v>
      </c>
      <c r="J95" s="176" t="s">
        <v>216</v>
      </c>
      <c r="K95" s="113"/>
      <c r="L95" s="176" t="str">
        <f t="shared" si="2"/>
        <v>Blm Diisi</v>
      </c>
      <c r="M95" s="222"/>
      <c r="O95" s="113"/>
    </row>
    <row r="96" spans="1:15" s="147" customFormat="1" ht="180" x14ac:dyDescent="0.25">
      <c r="A96" s="172"/>
      <c r="B96" s="172"/>
      <c r="C96" s="216"/>
      <c r="D96" s="217" t="s">
        <v>24</v>
      </c>
      <c r="E96" s="218" t="s">
        <v>94</v>
      </c>
      <c r="F96" s="219" t="s">
        <v>395</v>
      </c>
      <c r="G96" s="220"/>
      <c r="H96" s="175"/>
      <c r="I96" s="178" t="s">
        <v>286</v>
      </c>
      <c r="J96" s="176" t="s">
        <v>218</v>
      </c>
      <c r="K96" s="113"/>
      <c r="L96" s="176" t="str">
        <f t="shared" si="2"/>
        <v>Blm Diisi</v>
      </c>
      <c r="M96" s="222"/>
      <c r="O96" s="113"/>
    </row>
    <row r="97" spans="1:15" s="147" customFormat="1" ht="180" x14ac:dyDescent="0.25">
      <c r="A97" s="172"/>
      <c r="B97" s="172"/>
      <c r="C97" s="216"/>
      <c r="D97" s="217" t="s">
        <v>26</v>
      </c>
      <c r="E97" s="218" t="s">
        <v>95</v>
      </c>
      <c r="F97" s="254"/>
      <c r="G97" s="219" t="s">
        <v>396</v>
      </c>
      <c r="H97" s="175"/>
      <c r="I97" s="178" t="s">
        <v>287</v>
      </c>
      <c r="J97" s="121" t="s">
        <v>435</v>
      </c>
      <c r="K97" s="121"/>
      <c r="L97" s="119"/>
      <c r="M97" s="222"/>
      <c r="O97" s="221"/>
    </row>
    <row r="98" spans="1:15" s="147" customFormat="1" x14ac:dyDescent="0.25">
      <c r="A98" s="210"/>
      <c r="B98" s="210"/>
      <c r="C98" s="211">
        <v>6</v>
      </c>
      <c r="D98" s="375" t="s">
        <v>96</v>
      </c>
      <c r="E98" s="375"/>
      <c r="F98" s="212"/>
      <c r="G98" s="212"/>
      <c r="H98" s="213">
        <v>1</v>
      </c>
      <c r="I98" s="213"/>
      <c r="J98" s="214"/>
      <c r="K98" s="255"/>
      <c r="L98" s="214" t="e">
        <f>AVERAGE(L99:L102)*H98</f>
        <v>#DIV/0!</v>
      </c>
      <c r="M98" s="215" t="e">
        <f>L98/H98</f>
        <v>#DIV/0!</v>
      </c>
      <c r="O98" s="255"/>
    </row>
    <row r="99" spans="1:15" s="147" customFormat="1" ht="30" x14ac:dyDescent="0.25">
      <c r="A99" s="172"/>
      <c r="B99" s="172"/>
      <c r="C99" s="216"/>
      <c r="D99" s="217" t="s">
        <v>5</v>
      </c>
      <c r="E99" s="218" t="s">
        <v>97</v>
      </c>
      <c r="F99" s="254"/>
      <c r="G99" s="219" t="s">
        <v>396</v>
      </c>
      <c r="H99" s="175"/>
      <c r="I99" s="178" t="s">
        <v>288</v>
      </c>
      <c r="J99" s="121" t="s">
        <v>435</v>
      </c>
      <c r="K99" s="121"/>
      <c r="L99" s="119"/>
      <c r="M99" s="222"/>
      <c r="O99" s="221"/>
    </row>
    <row r="100" spans="1:15" s="147" customFormat="1" ht="180" x14ac:dyDescent="0.25">
      <c r="A100" s="172"/>
      <c r="B100" s="172"/>
      <c r="C100" s="216"/>
      <c r="D100" s="217" t="s">
        <v>7</v>
      </c>
      <c r="E100" s="218" t="s">
        <v>98</v>
      </c>
      <c r="F100" s="219" t="s">
        <v>395</v>
      </c>
      <c r="G100" s="220"/>
      <c r="H100" s="175"/>
      <c r="I100" s="178" t="s">
        <v>289</v>
      </c>
      <c r="J100" s="176" t="s">
        <v>218</v>
      </c>
      <c r="K100" s="113"/>
      <c r="L100" s="176" t="str">
        <f>IF(J100="Ya/Tidak",IF(K100="Ya",1,IF(K100="Tidak",0,"Blm Diisi")),IF(J100="A/B/C",IF(K100="A",1,IF(K100="B",0.5,IF(K100="C",0,"Blm Diisi"))),IF(J100="A/B/C/D",IF(K100="A",1,IF(K100="B",0.67,IF(K100="C",0.33,IF(K100="D",0,"Blm Diisi")))),IF(J100="A/B/C/D/E",IF(K100="A",1,IF(K100="B",0.75,IF(K100="C",0.5,IF(K100="D",0.25,IF(K100="E",0,"Blm Diisi")))))))))</f>
        <v>Blm Diisi</v>
      </c>
      <c r="M100" s="222"/>
      <c r="O100" s="113"/>
    </row>
    <row r="101" spans="1:15" s="147" customFormat="1" ht="120" x14ac:dyDescent="0.25">
      <c r="A101" s="172"/>
      <c r="B101" s="172"/>
      <c r="C101" s="216"/>
      <c r="D101" s="217" t="s">
        <v>9</v>
      </c>
      <c r="E101" s="218" t="s">
        <v>99</v>
      </c>
      <c r="F101" s="219" t="s">
        <v>395</v>
      </c>
      <c r="G101" s="220"/>
      <c r="H101" s="175"/>
      <c r="I101" s="178" t="s">
        <v>290</v>
      </c>
      <c r="J101" s="176" t="s">
        <v>216</v>
      </c>
      <c r="K101" s="113"/>
      <c r="L101" s="176" t="str">
        <f>IF(J101="Ya/Tidak",IF(K101="Ya",1,IF(K101="Tidak",0,"Blm Diisi")),IF(J101="A/B/C",IF(K101="A",1,IF(K101="B",0.5,IF(K101="C",0,"Blm Diisi"))),IF(J101="A/B/C/D",IF(K101="A",1,IF(K101="B",0.67,IF(K101="C",0.33,IF(K101="D",0,"Blm Diisi")))),IF(J101="A/B/C/D/E",IF(K101="A",1,IF(K101="B",0.75,IF(K101="C",0.5,IF(K101="D",0.25,IF(K101="E",0,"Blm Diisi")))))))))</f>
        <v>Blm Diisi</v>
      </c>
      <c r="M101" s="222"/>
      <c r="O101" s="113"/>
    </row>
    <row r="102" spans="1:15" s="147" customFormat="1" ht="120" x14ac:dyDescent="0.25">
      <c r="A102" s="172"/>
      <c r="B102" s="172"/>
      <c r="C102" s="216"/>
      <c r="D102" s="217" t="s">
        <v>15</v>
      </c>
      <c r="E102" s="218" t="s">
        <v>207</v>
      </c>
      <c r="F102" s="219" t="s">
        <v>395</v>
      </c>
      <c r="G102" s="220"/>
      <c r="H102" s="175"/>
      <c r="I102" s="178" t="s">
        <v>291</v>
      </c>
      <c r="J102" s="176" t="s">
        <v>218</v>
      </c>
      <c r="K102" s="113"/>
      <c r="L102" s="176" t="str">
        <f>IF(J102="Ya/Tidak",IF(K102="Ya",1,IF(K102="Tidak",0,"Blm Diisi")),IF(J102="A/B/C",IF(K102="A",1,IF(K102="B",0.5,IF(K102="C",0,"Blm Diisi"))),IF(J102="A/B/C/D",IF(K102="A",1,IF(K102="B",0.67,IF(K102="C",0.33,IF(K102="D",0,"Blm Diisi")))),IF(J102="A/B/C/D/E",IF(K102="A",1,IF(K102="B",0.75,IF(K102="C",0.5,IF(K102="D",0.25,IF(K102="E",0,"Blm Diisi")))))))))</f>
        <v>Blm Diisi</v>
      </c>
      <c r="M102" s="222"/>
      <c r="O102" s="113"/>
    </row>
    <row r="103" spans="1:15" s="147" customFormat="1" x14ac:dyDescent="0.25">
      <c r="A103" s="210"/>
      <c r="B103" s="210"/>
      <c r="C103" s="211">
        <v>7</v>
      </c>
      <c r="D103" s="375" t="s">
        <v>100</v>
      </c>
      <c r="E103" s="375"/>
      <c r="F103" s="212"/>
      <c r="G103" s="212"/>
      <c r="H103" s="213">
        <v>1</v>
      </c>
      <c r="I103" s="213"/>
      <c r="J103" s="214"/>
      <c r="K103" s="255"/>
      <c r="L103" s="214" t="e">
        <f>AVERAGE(L104:L106)*H103</f>
        <v>#DIV/0!</v>
      </c>
      <c r="M103" s="215" t="e">
        <f>L103/H103</f>
        <v>#DIV/0!</v>
      </c>
      <c r="O103" s="255"/>
    </row>
    <row r="104" spans="1:15" s="147" customFormat="1" ht="30" x14ac:dyDescent="0.25">
      <c r="A104" s="172"/>
      <c r="B104" s="172"/>
      <c r="C104" s="216"/>
      <c r="D104" s="217" t="s">
        <v>5</v>
      </c>
      <c r="E104" s="218" t="s">
        <v>101</v>
      </c>
      <c r="F104" s="219" t="s">
        <v>395</v>
      </c>
      <c r="G104" s="220"/>
      <c r="H104" s="175"/>
      <c r="I104" s="178" t="s">
        <v>292</v>
      </c>
      <c r="J104" s="176" t="s">
        <v>480</v>
      </c>
      <c r="K104" s="113"/>
      <c r="L104" s="176" t="str">
        <f>IF(J104="Ya/Tidak",IF(K104="Ya",1,IF(K104="Tidak",0,"Blm Diisi")),IF(J104="A/B/C",IF(K104="A",1,IF(K104="B",0.5,IF(K104="C",0,"Blm Diisi"))),IF(J104="A/B/C/D",IF(K104="A",1,IF(K104="B",0.67,IF(K104="C",0.33,IF(K104="D",0,"Blm Diisi")))),IF(J104="A/B/C/D/E",IF(K104="A",1,IF(K104="B",0.75,IF(K104="C",0.5,IF(K104="D",0.25,IF(K104="E",0,"Blm Diisi")))))))))</f>
        <v>Blm Diisi</v>
      </c>
      <c r="M104" s="222"/>
      <c r="O104" s="113"/>
    </row>
    <row r="105" spans="1:15" s="147" customFormat="1" ht="120" x14ac:dyDescent="0.25">
      <c r="A105" s="172"/>
      <c r="B105" s="172"/>
      <c r="C105" s="216"/>
      <c r="D105" s="217" t="s">
        <v>7</v>
      </c>
      <c r="E105" s="218" t="s">
        <v>102</v>
      </c>
      <c r="F105" s="256"/>
      <c r="G105" s="219" t="s">
        <v>396</v>
      </c>
      <c r="H105" s="175"/>
      <c r="I105" s="178" t="s">
        <v>293</v>
      </c>
      <c r="J105" s="121" t="s">
        <v>435</v>
      </c>
      <c r="K105" s="121"/>
      <c r="L105" s="119"/>
      <c r="M105" s="222"/>
      <c r="O105" s="221"/>
    </row>
    <row r="106" spans="1:15" s="147" customFormat="1" ht="120" x14ac:dyDescent="0.25">
      <c r="A106" s="172"/>
      <c r="B106" s="172"/>
      <c r="C106" s="216"/>
      <c r="D106" s="217" t="s">
        <v>9</v>
      </c>
      <c r="E106" s="218" t="s">
        <v>103</v>
      </c>
      <c r="F106" s="256"/>
      <c r="G106" s="219" t="s">
        <v>396</v>
      </c>
      <c r="H106" s="175"/>
      <c r="I106" s="178" t="s">
        <v>294</v>
      </c>
      <c r="J106" s="121" t="s">
        <v>435</v>
      </c>
      <c r="K106" s="121"/>
      <c r="L106" s="119"/>
      <c r="M106" s="222"/>
      <c r="O106" s="221"/>
    </row>
    <row r="107" spans="1:15" s="147" customFormat="1" x14ac:dyDescent="0.25">
      <c r="A107" s="210"/>
      <c r="B107" s="210"/>
      <c r="C107" s="211" t="s">
        <v>104</v>
      </c>
      <c r="D107" s="375" t="s">
        <v>105</v>
      </c>
      <c r="E107" s="375"/>
      <c r="F107" s="212"/>
      <c r="G107" s="212"/>
      <c r="H107" s="213">
        <v>1</v>
      </c>
      <c r="I107" s="213"/>
      <c r="J107" s="214"/>
      <c r="K107" s="225"/>
      <c r="L107" s="214" t="e">
        <f>AVERAGE(L108:L111)*H107</f>
        <v>#DIV/0!</v>
      </c>
      <c r="M107" s="215" t="e">
        <f>L107/H107</f>
        <v>#DIV/0!</v>
      </c>
      <c r="O107" s="225"/>
    </row>
    <row r="108" spans="1:15" s="147" customFormat="1" ht="30" x14ac:dyDescent="0.25">
      <c r="A108" s="172"/>
      <c r="B108" s="172"/>
      <c r="C108" s="216"/>
      <c r="D108" s="217" t="s">
        <v>5</v>
      </c>
      <c r="E108" s="218" t="s">
        <v>106</v>
      </c>
      <c r="F108" s="219" t="s">
        <v>395</v>
      </c>
      <c r="G108" s="220"/>
      <c r="H108" s="175"/>
      <c r="I108" s="178" t="s">
        <v>295</v>
      </c>
      <c r="J108" s="176" t="s">
        <v>480</v>
      </c>
      <c r="K108" s="113"/>
      <c r="L108" s="176" t="str">
        <f>IF(J108="Ya/Tidak",IF(K108="Ya",1,IF(K108="Tidak",0,"Blm Diisi")),IF(J108="A/B/C",IF(K108="A",1,IF(K108="B",0.5,IF(K108="C",0,"Blm Diisi"))),IF(J108="A/B/C/D",IF(K108="A",1,IF(K108="B",0.67,IF(K108="C",0.33,IF(K108="D",0,"Blm Diisi")))),IF(J108="A/B/C/D/E",IF(K108="A",1,IF(K108="B",0.75,IF(K108="C",0.5,IF(K108="D",0.25,IF(K108="E",0,"Blm Diisi")))))))))</f>
        <v>Blm Diisi</v>
      </c>
      <c r="M108" s="222"/>
      <c r="O108" s="113"/>
    </row>
    <row r="109" spans="1:15" s="147" customFormat="1" ht="30" x14ac:dyDescent="0.25">
      <c r="A109" s="172"/>
      <c r="B109" s="172"/>
      <c r="C109" s="216"/>
      <c r="D109" s="217" t="s">
        <v>7</v>
      </c>
      <c r="E109" s="218" t="s">
        <v>107</v>
      </c>
      <c r="F109" s="219" t="s">
        <v>395</v>
      </c>
      <c r="G109" s="220"/>
      <c r="H109" s="175"/>
      <c r="I109" s="178" t="s">
        <v>296</v>
      </c>
      <c r="J109" s="176" t="s">
        <v>480</v>
      </c>
      <c r="K109" s="113"/>
      <c r="L109" s="176" t="str">
        <f>IF(J109="Ya/Tidak",IF(K109="Ya",1,IF(K109="Tidak",0,"Blm Diisi")),IF(J109="A/B/C",IF(K109="A",1,IF(K109="B",0.5,IF(K109="C",0,"Blm Diisi"))),IF(J109="A/B/C/D",IF(K109="A",1,IF(K109="B",0.67,IF(K109="C",0.33,IF(K109="D",0,"Blm Diisi")))),IF(J109="A/B/C/D/E",IF(K109="A",1,IF(K109="B",0.75,IF(K109="C",0.5,IF(K109="D",0.25,IF(K109="E",0,"Blm Diisi")))))))))</f>
        <v>Blm Diisi</v>
      </c>
      <c r="M109" s="222"/>
      <c r="O109" s="113"/>
    </row>
    <row r="110" spans="1:15" s="147" customFormat="1" ht="120" x14ac:dyDescent="0.25">
      <c r="A110" s="172"/>
      <c r="B110" s="172"/>
      <c r="C110" s="216"/>
      <c r="D110" s="217" t="s">
        <v>9</v>
      </c>
      <c r="E110" s="218" t="s">
        <v>108</v>
      </c>
      <c r="F110" s="219" t="s">
        <v>395</v>
      </c>
      <c r="G110" s="220"/>
      <c r="H110" s="175"/>
      <c r="I110" s="178" t="s">
        <v>297</v>
      </c>
      <c r="J110" s="176" t="s">
        <v>218</v>
      </c>
      <c r="K110" s="113"/>
      <c r="L110" s="176" t="str">
        <f>IF(J110="Ya/Tidak",IF(K110="Ya",1,IF(K110="Tidak",0,"Blm Diisi")),IF(J110="A/B/C",IF(K110="A",1,IF(K110="B",0.5,IF(K110="C",0,"Blm Diisi"))),IF(J110="A/B/C/D",IF(K110="A",1,IF(K110="B",0.67,IF(K110="C",0.33,IF(K110="D",0,"Blm Diisi")))),IF(J110="A/B/C/D/E",IF(K110="A",1,IF(K110="B",0.75,IF(K110="C",0.5,IF(K110="D",0.25,IF(K110="E",0,"Blm Diisi")))))))))</f>
        <v>Blm Diisi</v>
      </c>
      <c r="M110" s="222"/>
      <c r="O110" s="113"/>
    </row>
    <row r="111" spans="1:15" s="147" customFormat="1" ht="45" x14ac:dyDescent="0.25">
      <c r="A111" s="172"/>
      <c r="B111" s="172"/>
      <c r="C111" s="216"/>
      <c r="D111" s="217" t="s">
        <v>15</v>
      </c>
      <c r="E111" s="218" t="s">
        <v>109</v>
      </c>
      <c r="F111" s="219" t="s">
        <v>395</v>
      </c>
      <c r="G111" s="220"/>
      <c r="H111" s="175"/>
      <c r="I111" s="178" t="s">
        <v>298</v>
      </c>
      <c r="J111" s="176" t="s">
        <v>480</v>
      </c>
      <c r="K111" s="113"/>
      <c r="L111" s="176" t="str">
        <f>IF(J111="Ya/Tidak",IF(K111="Ya",1,IF(K111="Tidak",0,"Blm Diisi")),IF(J111="A/B/C",IF(K111="A",1,IF(K111="B",0.5,IF(K111="C",0,"Blm Diisi"))),IF(J111="A/B/C/D",IF(K111="A",1,IF(K111="B",0.67,IF(K111="C",0.33,IF(K111="D",0,"Blm Diisi")))),IF(J111="A/B/C/D/E",IF(K111="A",1,IF(K111="B",0.75,IF(K111="C",0.5,IF(K111="D",0.25,IF(K111="E",0,"Blm Diisi")))))))))</f>
        <v>Blm Diisi</v>
      </c>
      <c r="M111" s="222"/>
      <c r="O111" s="113"/>
    </row>
    <row r="112" spans="1:15" s="147" customFormat="1" x14ac:dyDescent="0.25">
      <c r="A112" s="152"/>
      <c r="B112" s="152" t="s">
        <v>110</v>
      </c>
      <c r="C112" s="153" t="s">
        <v>183</v>
      </c>
      <c r="D112" s="154"/>
      <c r="E112" s="155"/>
      <c r="F112" s="229"/>
      <c r="G112" s="229"/>
      <c r="H112" s="156">
        <v>6</v>
      </c>
      <c r="I112" s="156"/>
      <c r="J112" s="157"/>
      <c r="K112" s="230"/>
      <c r="L112" s="157" t="e">
        <f>SUM(L113,L117)</f>
        <v>#DIV/0!</v>
      </c>
      <c r="M112" s="278" t="e">
        <f>L112/H112</f>
        <v>#DIV/0!</v>
      </c>
      <c r="O112" s="230"/>
    </row>
    <row r="113" spans="1:15" s="147" customFormat="1" x14ac:dyDescent="0.25">
      <c r="A113" s="210"/>
      <c r="B113" s="210"/>
      <c r="C113" s="211">
        <v>1</v>
      </c>
      <c r="D113" s="375" t="s">
        <v>184</v>
      </c>
      <c r="E113" s="375"/>
      <c r="F113" s="212"/>
      <c r="G113" s="212"/>
      <c r="H113" s="213">
        <v>2</v>
      </c>
      <c r="I113" s="213"/>
      <c r="J113" s="214"/>
      <c r="K113" s="225"/>
      <c r="L113" s="214" t="e">
        <f>AVERAGE(L114:L116)*H113</f>
        <v>#DIV/0!</v>
      </c>
      <c r="M113" s="215" t="e">
        <f>L113/H113</f>
        <v>#DIV/0!</v>
      </c>
      <c r="O113" s="225"/>
    </row>
    <row r="114" spans="1:15" s="147" customFormat="1" ht="120" x14ac:dyDescent="0.25">
      <c r="A114" s="172"/>
      <c r="B114" s="172"/>
      <c r="C114" s="216"/>
      <c r="D114" s="217" t="s">
        <v>5</v>
      </c>
      <c r="E114" s="218" t="s">
        <v>111</v>
      </c>
      <c r="F114" s="219" t="s">
        <v>395</v>
      </c>
      <c r="G114" s="220"/>
      <c r="H114" s="175"/>
      <c r="I114" s="218" t="s">
        <v>299</v>
      </c>
      <c r="J114" s="176" t="s">
        <v>218</v>
      </c>
      <c r="K114" s="113"/>
      <c r="L114" s="176" t="str">
        <f>IF(J114="Ya/Tidak",IF(K114="Ya",1,IF(K114="Tidak",0,"Blm Diisi")),IF(J114="A/B/C",IF(K114="A",1,IF(K114="B",0.5,IF(K114="C",0,"Blm Diisi"))),IF(J114="A/B/C/D",IF(K114="A",1,IF(K114="B",0.67,IF(K114="C",0.33,IF(K114="D",0,"Blm Diisi")))),IF(J114="A/B/C/D/E",IF(K114="A",1,IF(K114="B",0.75,IF(K114="C",0.5,IF(K114="D",0.25,IF(K114="E",0,"Blm Diisi")))))))))</f>
        <v>Blm Diisi</v>
      </c>
      <c r="M114" s="222"/>
      <c r="O114" s="113"/>
    </row>
    <row r="115" spans="1:15" s="147" customFormat="1" ht="120" x14ac:dyDescent="0.25">
      <c r="A115" s="172"/>
      <c r="B115" s="172"/>
      <c r="C115" s="216"/>
      <c r="D115" s="217" t="s">
        <v>7</v>
      </c>
      <c r="E115" s="218" t="s">
        <v>112</v>
      </c>
      <c r="F115" s="219" t="s">
        <v>395</v>
      </c>
      <c r="G115" s="220"/>
      <c r="H115" s="175"/>
      <c r="I115" s="218" t="s">
        <v>300</v>
      </c>
      <c r="J115" s="176" t="s">
        <v>218</v>
      </c>
      <c r="K115" s="113"/>
      <c r="L115" s="176" t="str">
        <f>IF(J115="Ya/Tidak",IF(K115="Ya",1,IF(K115="Tidak",0,"Blm Diisi")),IF(J115="A/B/C",IF(K115="A",1,IF(K115="B",0.5,IF(K115="C",0,"Blm Diisi"))),IF(J115="A/B/C/D",IF(K115="A",1,IF(K115="B",0.67,IF(K115="C",0.33,IF(K115="D",0,"Blm Diisi")))),IF(J115="A/B/C/D/E",IF(K115="A",1,IF(K115="B",0.75,IF(K115="C",0.5,IF(K115="D",0.25,IF(K115="E",0,"Blm Diisi")))))))))</f>
        <v>Blm Diisi</v>
      </c>
      <c r="M115" s="222"/>
      <c r="O115" s="113"/>
    </row>
    <row r="116" spans="1:15" s="147" customFormat="1" ht="120" x14ac:dyDescent="0.25">
      <c r="A116" s="172"/>
      <c r="B116" s="172"/>
      <c r="C116" s="216"/>
      <c r="D116" s="217" t="s">
        <v>9</v>
      </c>
      <c r="E116" s="218" t="s">
        <v>113</v>
      </c>
      <c r="F116" s="219" t="s">
        <v>395</v>
      </c>
      <c r="G116" s="220"/>
      <c r="H116" s="175"/>
      <c r="I116" s="218" t="s">
        <v>301</v>
      </c>
      <c r="J116" s="176" t="s">
        <v>218</v>
      </c>
      <c r="K116" s="113"/>
      <c r="L116" s="176" t="str">
        <f>IF(J116="Ya/Tidak",IF(K116="Ya",1,IF(K116="Tidak",0,"Blm Diisi")),IF(J116="A/B/C",IF(K116="A",1,IF(K116="B",0.5,IF(K116="C",0,"Blm Diisi"))),IF(J116="A/B/C/D",IF(K116="A",1,IF(K116="B",0.67,IF(K116="C",0.33,IF(K116="D",0,"Blm Diisi")))),IF(J116="A/B/C/D/E",IF(K116="A",1,IF(K116="B",0.75,IF(K116="C",0.5,IF(K116="D",0.25,IF(K116="E",0,"Blm Diisi")))))))))</f>
        <v>Blm Diisi</v>
      </c>
      <c r="M116" s="222"/>
      <c r="O116" s="113"/>
    </row>
    <row r="117" spans="1:15" s="147" customFormat="1" x14ac:dyDescent="0.25">
      <c r="A117" s="210"/>
      <c r="B117" s="210"/>
      <c r="C117" s="211">
        <v>2</v>
      </c>
      <c r="D117" s="375" t="s">
        <v>185</v>
      </c>
      <c r="E117" s="375"/>
      <c r="F117" s="212"/>
      <c r="G117" s="212"/>
      <c r="H117" s="213">
        <v>4</v>
      </c>
      <c r="I117" s="213"/>
      <c r="J117" s="214"/>
      <c r="K117" s="225"/>
      <c r="L117" s="214" t="e">
        <f>AVERAGE(L118:L122)*H117</f>
        <v>#DIV/0!</v>
      </c>
      <c r="M117" s="215" t="e">
        <f>L117/H117</f>
        <v>#DIV/0!</v>
      </c>
      <c r="O117" s="225"/>
    </row>
    <row r="118" spans="1:15" s="147" customFormat="1" ht="165" x14ac:dyDescent="0.25">
      <c r="A118" s="172"/>
      <c r="B118" s="172"/>
      <c r="C118" s="216"/>
      <c r="D118" s="217" t="s">
        <v>5</v>
      </c>
      <c r="E118" s="218" t="s">
        <v>114</v>
      </c>
      <c r="F118" s="219" t="s">
        <v>395</v>
      </c>
      <c r="G118" s="220"/>
      <c r="H118" s="175"/>
      <c r="I118" s="218" t="s">
        <v>302</v>
      </c>
      <c r="J118" s="176" t="s">
        <v>218</v>
      </c>
      <c r="K118" s="113"/>
      <c r="L118" s="176" t="str">
        <f>IF(J118="Ya/Tidak",IF(K118="Ya",1,IF(K118="Tidak",0,"Blm Diisi")),IF(J118="A/B/C",IF(K118="A",1,IF(K118="B",0.5,IF(K118="C",0,"Blm Diisi"))),IF(J118="A/B/C/D",IF(K118="A",1,IF(K118="B",0.67,IF(K118="C",0.33,IF(K118="D",0,"Blm Diisi")))),IF(J118="A/B/C/D/E",IF(K118="A",1,IF(K118="B",0.75,IF(K118="C",0.5,IF(K118="D",0.25,IF(K118="E",0,"Blm Diisi")))))))))</f>
        <v>Blm Diisi</v>
      </c>
      <c r="M118" s="222"/>
      <c r="O118" s="113"/>
    </row>
    <row r="119" spans="1:15" s="147" customFormat="1" ht="30" x14ac:dyDescent="0.25">
      <c r="A119" s="172"/>
      <c r="B119" s="172"/>
      <c r="C119" s="216"/>
      <c r="D119" s="217" t="s">
        <v>7</v>
      </c>
      <c r="E119" s="218" t="s">
        <v>115</v>
      </c>
      <c r="F119" s="219" t="s">
        <v>395</v>
      </c>
      <c r="G119" s="220"/>
      <c r="H119" s="175"/>
      <c r="I119" s="218" t="s">
        <v>303</v>
      </c>
      <c r="J119" s="176" t="s">
        <v>480</v>
      </c>
      <c r="K119" s="113"/>
      <c r="L119" s="176" t="str">
        <f>IF(J119="Ya/Tidak",IF(K119="Ya",1,IF(K119="Tidak",0,"Blm Diisi")),IF(J119="A/B/C",IF(K119="A",1,IF(K119="B",0.5,IF(K119="C",0,"Blm Diisi"))),IF(J119="A/B/C/D",IF(K119="A",1,IF(K119="B",0.67,IF(K119="C",0.33,IF(K119="D",0,"Blm Diisi")))),IF(J119="A/B/C/D/E",IF(K119="A",1,IF(K119="B",0.75,IF(K119="C",0.5,IF(K119="D",0.25,IF(K119="E",0,"Blm Diisi")))))))))</f>
        <v>Blm Diisi</v>
      </c>
      <c r="M119" s="222"/>
      <c r="O119" s="113"/>
    </row>
    <row r="120" spans="1:15" s="147" customFormat="1" ht="120" x14ac:dyDescent="0.25">
      <c r="A120" s="172"/>
      <c r="B120" s="172"/>
      <c r="C120" s="216"/>
      <c r="D120" s="217" t="s">
        <v>9</v>
      </c>
      <c r="E120" s="218" t="s">
        <v>116</v>
      </c>
      <c r="F120" s="219" t="s">
        <v>395</v>
      </c>
      <c r="G120" s="220"/>
      <c r="H120" s="175"/>
      <c r="I120" s="218" t="s">
        <v>304</v>
      </c>
      <c r="J120" s="176" t="s">
        <v>218</v>
      </c>
      <c r="K120" s="113"/>
      <c r="L120" s="176" t="str">
        <f>IF(J120="Ya/Tidak",IF(K120="Ya",1,IF(K120="Tidak",0,"Blm Diisi")),IF(J120="A/B/C",IF(K120="A",1,IF(K120="B",0.5,IF(K120="C",0,"Blm Diisi"))),IF(J120="A/B/C/D",IF(K120="A",1,IF(K120="B",0.67,IF(K120="C",0.33,IF(K120="D",0,"Blm Diisi")))),IF(J120="A/B/C/D/E",IF(K120="A",1,IF(K120="B",0.75,IF(K120="C",0.5,IF(K120="D",0.25,IF(K120="E",0,"Blm Diisi")))))))))</f>
        <v>Blm Diisi</v>
      </c>
      <c r="M120" s="222"/>
      <c r="O120" s="113"/>
    </row>
    <row r="121" spans="1:15" s="147" customFormat="1" ht="120" x14ac:dyDescent="0.25">
      <c r="A121" s="172"/>
      <c r="B121" s="172"/>
      <c r="C121" s="216"/>
      <c r="D121" s="217" t="s">
        <v>15</v>
      </c>
      <c r="E121" s="218" t="s">
        <v>199</v>
      </c>
      <c r="F121" s="219" t="s">
        <v>395</v>
      </c>
      <c r="G121" s="220"/>
      <c r="H121" s="175"/>
      <c r="I121" s="218" t="s">
        <v>305</v>
      </c>
      <c r="J121" s="176" t="s">
        <v>218</v>
      </c>
      <c r="K121" s="113"/>
      <c r="L121" s="176" t="str">
        <f>IF(J121="Ya/Tidak",IF(K121="Ya",1,IF(K121="Tidak",0,"Blm Diisi")),IF(J121="A/B/C",IF(K121="A",1,IF(K121="B",0.5,IF(K121="C",0,"Blm Diisi"))),IF(J121="A/B/C/D",IF(K121="A",1,IF(K121="B",0.67,IF(K121="C",0.33,IF(K121="D",0,"Blm Diisi")))),IF(J121="A/B/C/D/E",IF(K121="A",1,IF(K121="B",0.75,IF(K121="C",0.5,IF(K121="D",0.25,IF(K121="E",0,"Blm Diisi")))))))))</f>
        <v>Blm Diisi</v>
      </c>
      <c r="M121" s="222"/>
      <c r="O121" s="113"/>
    </row>
    <row r="122" spans="1:15" s="147" customFormat="1" ht="150" x14ac:dyDescent="0.25">
      <c r="A122" s="172"/>
      <c r="B122" s="172"/>
      <c r="C122" s="216"/>
      <c r="D122" s="217" t="s">
        <v>17</v>
      </c>
      <c r="E122" s="218" t="s">
        <v>117</v>
      </c>
      <c r="F122" s="219" t="s">
        <v>395</v>
      </c>
      <c r="G122" s="220"/>
      <c r="H122" s="175"/>
      <c r="I122" s="218" t="s">
        <v>306</v>
      </c>
      <c r="J122" s="176" t="s">
        <v>234</v>
      </c>
      <c r="K122" s="114"/>
      <c r="L122" s="176" t="str">
        <f>IF(J122="Ya/Tidak",IF(K122="Ya",1,IF(K122="Tidak",0,"Blm Diisi")),IF(J122="A/B/C",IF(K122="A",1,IF(K122="B",0.5,IF(K122="C",0,"Blm Diisi"))),IF(J122="A/B/C/D",IF(K122="A",1,IF(K122="B",0.67,IF(K122="C",0.33,IF(K122="D",0,"Blm Diisi")))),IF(J122="A/B/C/D/E",IF(K122="A",1,IF(K122="B",0.75,IF(K122="C",0.5,IF(K122="D",0.25,IF(K122="E",0,"Blm Diisi")))))))))</f>
        <v>Blm Diisi</v>
      </c>
      <c r="M122" s="222"/>
      <c r="O122" s="114"/>
    </row>
    <row r="123" spans="1:15" s="147" customFormat="1" x14ac:dyDescent="0.25">
      <c r="A123" s="152"/>
      <c r="B123" s="152" t="s">
        <v>118</v>
      </c>
      <c r="C123" s="153" t="s">
        <v>186</v>
      </c>
      <c r="D123" s="154"/>
      <c r="E123" s="155"/>
      <c r="F123" s="229"/>
      <c r="G123" s="229"/>
      <c r="H123" s="156">
        <v>12</v>
      </c>
      <c r="I123" s="156"/>
      <c r="J123" s="157"/>
      <c r="K123" s="230"/>
      <c r="L123" s="157" t="e">
        <f>12/10.5*SUM(L124,L142,L150,L160,L166,L172,L178)</f>
        <v>#DIV/0!</v>
      </c>
      <c r="M123" s="278" t="e">
        <f>L123/H123</f>
        <v>#DIV/0!</v>
      </c>
      <c r="O123" s="230"/>
    </row>
    <row r="124" spans="1:15" s="147" customFormat="1" x14ac:dyDescent="0.25">
      <c r="A124" s="210"/>
      <c r="B124" s="210"/>
      <c r="C124" s="211">
        <v>1</v>
      </c>
      <c r="D124" s="375" t="s">
        <v>187</v>
      </c>
      <c r="E124" s="375"/>
      <c r="F124" s="212"/>
      <c r="G124" s="212"/>
      <c r="H124" s="213">
        <v>1.5</v>
      </c>
      <c r="I124" s="213"/>
      <c r="J124" s="214"/>
      <c r="K124" s="225"/>
      <c r="L124" s="214" t="e">
        <f>AVERAGE(L125:L129)*H124</f>
        <v>#DIV/0!</v>
      </c>
      <c r="M124" s="215" t="e">
        <f>L124/H124</f>
        <v>#DIV/0!</v>
      </c>
      <c r="O124" s="225"/>
    </row>
    <row r="125" spans="1:15" s="147" customFormat="1" ht="30" x14ac:dyDescent="0.25">
      <c r="A125" s="172"/>
      <c r="B125" s="172"/>
      <c r="C125" s="216"/>
      <c r="D125" s="217" t="s">
        <v>5</v>
      </c>
      <c r="E125" s="218" t="s">
        <v>119</v>
      </c>
      <c r="F125" s="256"/>
      <c r="G125" s="219" t="s">
        <v>396</v>
      </c>
      <c r="H125" s="175"/>
      <c r="I125" s="218" t="s">
        <v>307</v>
      </c>
      <c r="J125" s="121" t="s">
        <v>435</v>
      </c>
      <c r="K125" s="121"/>
      <c r="L125" s="119"/>
      <c r="M125" s="222"/>
      <c r="O125" s="257"/>
    </row>
    <row r="126" spans="1:15" s="147" customFormat="1" ht="45" x14ac:dyDescent="0.25">
      <c r="A126" s="172"/>
      <c r="B126" s="172"/>
      <c r="C126" s="216"/>
      <c r="D126" s="217" t="s">
        <v>7</v>
      </c>
      <c r="E126" s="218" t="s">
        <v>120</v>
      </c>
      <c r="F126" s="219" t="s">
        <v>395</v>
      </c>
      <c r="G126" s="220"/>
      <c r="H126" s="175"/>
      <c r="I126" s="178" t="s">
        <v>308</v>
      </c>
      <c r="J126" s="176" t="s">
        <v>216</v>
      </c>
      <c r="K126" s="113"/>
      <c r="L126" s="176" t="str">
        <f>IF(J126="Ya/Tidak",IF(K126="Ya",1,IF(K126="Tidak",0,"Blm Diisi")),IF(J126="A/B/C",IF(K126="A",1,IF(K126="B",0.5,IF(K126="C",0,"Blm Diisi"))),IF(J126="A/B/C/D",IF(K126="A",1,IF(K126="B",0.67,IF(K126="C",0.33,IF(K126="D",0,"Blm Diisi")))),IF(J126="A/B/C/D/E",IF(K126="A",1,IF(K126="B",0.75,IF(K126="C",0.5,IF(K126="D",0.25,IF(K126="E",0,"Blm Diisi")))))))))</f>
        <v>Blm Diisi</v>
      </c>
      <c r="M126" s="222"/>
      <c r="O126" s="115"/>
    </row>
    <row r="127" spans="1:15" s="147" customFormat="1" ht="30" x14ac:dyDescent="0.25">
      <c r="A127" s="172"/>
      <c r="B127" s="172"/>
      <c r="C127" s="216"/>
      <c r="D127" s="217" t="s">
        <v>9</v>
      </c>
      <c r="E127" s="218" t="s">
        <v>121</v>
      </c>
      <c r="F127" s="219" t="s">
        <v>395</v>
      </c>
      <c r="G127" s="220"/>
      <c r="H127" s="175"/>
      <c r="I127" s="178" t="s">
        <v>309</v>
      </c>
      <c r="J127" s="176" t="s">
        <v>480</v>
      </c>
      <c r="K127" s="113"/>
      <c r="L127" s="176" t="str">
        <f>IF(J127="Ya/Tidak",IF(K127="Ya",1,IF(K127="Tidak",0,"Blm Diisi")),IF(J127="A/B/C",IF(K127="A",1,IF(K127="B",0.5,IF(K127="C",0,"Blm Diisi"))),IF(J127="A/B/C/D",IF(K127="A",1,IF(K127="B",0.67,IF(K127="C",0.33,IF(K127="D",0,"Blm Diisi")))),IF(J127="A/B/C/D/E",IF(K127="A",1,IF(K127="B",0.75,IF(K127="C",0.5,IF(K127="D",0.25,IF(K127="E",0,"Blm Diisi")))))))))</f>
        <v>Blm Diisi</v>
      </c>
      <c r="M127" s="222"/>
      <c r="O127" s="115"/>
    </row>
    <row r="128" spans="1:15" s="147" customFormat="1" ht="30" x14ac:dyDescent="0.25">
      <c r="A128" s="172"/>
      <c r="B128" s="172"/>
      <c r="C128" s="216"/>
      <c r="D128" s="217" t="s">
        <v>15</v>
      </c>
      <c r="E128" s="218" t="s">
        <v>122</v>
      </c>
      <c r="F128" s="219" t="s">
        <v>395</v>
      </c>
      <c r="G128" s="220"/>
      <c r="H128" s="175"/>
      <c r="I128" s="218" t="s">
        <v>310</v>
      </c>
      <c r="J128" s="176" t="s">
        <v>480</v>
      </c>
      <c r="K128" s="113"/>
      <c r="L128" s="176" t="str">
        <f>IF(J128="Ya/Tidak",IF(K128="Ya",1,IF(K128="Tidak",0,"Blm Diisi")),IF(J128="A/B/C",IF(K128="A",1,IF(K128="B",0.5,IF(K128="C",0,"Blm Diisi"))),IF(J128="A/B/C/D",IF(K128="A",1,IF(K128="B",0.67,IF(K128="C",0.33,IF(K128="D",0,"Blm Diisi")))),IF(J128="A/B/C/D/E",IF(K128="A",1,IF(K128="B",0.75,IF(K128="C",0.5,IF(K128="D",0.25,IF(K128="E",0,"Blm Diisi")))))))))</f>
        <v>Blm Diisi</v>
      </c>
      <c r="M128" s="222"/>
      <c r="O128" s="115"/>
    </row>
    <row r="129" spans="1:15" s="147" customFormat="1" ht="30" x14ac:dyDescent="0.25">
      <c r="A129" s="172"/>
      <c r="B129" s="172"/>
      <c r="C129" s="216"/>
      <c r="D129" s="217" t="s">
        <v>17</v>
      </c>
      <c r="E129" s="218" t="s">
        <v>123</v>
      </c>
      <c r="F129" s="219" t="s">
        <v>395</v>
      </c>
      <c r="G129" s="220"/>
      <c r="H129" s="175"/>
      <c r="I129" s="218" t="s">
        <v>311</v>
      </c>
      <c r="J129" s="176" t="s">
        <v>480</v>
      </c>
      <c r="K129" s="113"/>
      <c r="L129" s="176" t="str">
        <f>IF(J129="Ya/Tidak",IF(K129="Ya",1,IF(K129="Tidak",0,"Blm Diisi")),IF(J129="A/B/C",IF(K129="A",1,IF(K129="B",0.5,IF(K129="C",0,"Blm Diisi"))),IF(J129="A/B/C/D",IF(K129="A",1,IF(K129="B",0.67,IF(K129="C",0.33,IF(K129="D",0,"Blm Diisi")))),IF(J129="A/B/C/D/E",IF(K129="A",1,IF(K129="B",0.75,IF(K129="C",0.5,IF(K129="D",0.25,IF(K129="E",0,"Blm Diisi")))))))))</f>
        <v>Blm Diisi</v>
      </c>
      <c r="M129" s="222"/>
      <c r="O129" s="115"/>
    </row>
    <row r="130" spans="1:15" s="147" customFormat="1" ht="59.25" customHeight="1" x14ac:dyDescent="0.25">
      <c r="A130" s="172"/>
      <c r="B130" s="172"/>
      <c r="C130" s="216"/>
      <c r="D130" s="217" t="s">
        <v>24</v>
      </c>
      <c r="E130" s="178" t="s">
        <v>402</v>
      </c>
      <c r="F130" s="219" t="s">
        <v>395</v>
      </c>
      <c r="G130" s="220"/>
      <c r="H130" s="175"/>
      <c r="I130" s="376" t="s">
        <v>420</v>
      </c>
      <c r="J130" s="121" t="s">
        <v>435</v>
      </c>
      <c r="K130" s="121"/>
      <c r="L130" s="119"/>
      <c r="M130" s="222"/>
      <c r="O130" s="261"/>
    </row>
    <row r="131" spans="1:15" s="147" customFormat="1" ht="18.75" customHeight="1" x14ac:dyDescent="0.25">
      <c r="A131" s="172"/>
      <c r="B131" s="172"/>
      <c r="C131" s="216"/>
      <c r="D131" s="217"/>
      <c r="E131" s="262" t="s">
        <v>403</v>
      </c>
      <c r="F131" s="219"/>
      <c r="G131" s="220"/>
      <c r="H131" s="175"/>
      <c r="I131" s="377"/>
      <c r="J131" s="121" t="s">
        <v>435</v>
      </c>
      <c r="K131" s="121"/>
      <c r="L131" s="119"/>
      <c r="M131" s="222"/>
      <c r="O131" s="257"/>
    </row>
    <row r="132" spans="1:15" s="147" customFormat="1" ht="16.5" customHeight="1" x14ac:dyDescent="0.25">
      <c r="A132" s="172"/>
      <c r="B132" s="172"/>
      <c r="C132" s="216"/>
      <c r="D132" s="217"/>
      <c r="E132" s="263" t="s">
        <v>424</v>
      </c>
      <c r="F132" s="219"/>
      <c r="G132" s="220"/>
      <c r="H132" s="175"/>
      <c r="I132" s="377"/>
      <c r="J132" s="121" t="s">
        <v>435</v>
      </c>
      <c r="K132" s="121"/>
      <c r="L132" s="119"/>
      <c r="M132" s="222"/>
      <c r="O132" s="115"/>
    </row>
    <row r="133" spans="1:15" s="147" customFormat="1" x14ac:dyDescent="0.25">
      <c r="A133" s="172"/>
      <c r="B133" s="172"/>
      <c r="C133" s="216"/>
      <c r="D133" s="217"/>
      <c r="E133" s="263" t="s">
        <v>404</v>
      </c>
      <c r="F133" s="219"/>
      <c r="G133" s="220"/>
      <c r="H133" s="175"/>
      <c r="I133" s="377"/>
      <c r="J133" s="121" t="s">
        <v>435</v>
      </c>
      <c r="K133" s="121"/>
      <c r="L133" s="119"/>
      <c r="M133" s="222"/>
      <c r="O133" s="115"/>
    </row>
    <row r="134" spans="1:15" s="147" customFormat="1" x14ac:dyDescent="0.25">
      <c r="A134" s="172"/>
      <c r="B134" s="172"/>
      <c r="C134" s="216"/>
      <c r="D134" s="217"/>
      <c r="E134" s="263" t="s">
        <v>405</v>
      </c>
      <c r="F134" s="219"/>
      <c r="G134" s="220"/>
      <c r="H134" s="175"/>
      <c r="I134" s="377"/>
      <c r="J134" s="121" t="s">
        <v>435</v>
      </c>
      <c r="K134" s="121"/>
      <c r="L134" s="119"/>
      <c r="M134" s="222"/>
      <c r="O134" s="115"/>
    </row>
    <row r="135" spans="1:15" s="147" customFormat="1" x14ac:dyDescent="0.25">
      <c r="A135" s="172"/>
      <c r="B135" s="172"/>
      <c r="C135" s="216"/>
      <c r="D135" s="217"/>
      <c r="E135" s="262" t="s">
        <v>406</v>
      </c>
      <c r="F135" s="219"/>
      <c r="G135" s="220"/>
      <c r="H135" s="175"/>
      <c r="I135" s="378"/>
      <c r="J135" s="121" t="s">
        <v>435</v>
      </c>
      <c r="K135" s="121"/>
      <c r="L135" s="119"/>
      <c r="M135" s="222"/>
      <c r="O135" s="115"/>
    </row>
    <row r="136" spans="1:15" s="147" customFormat="1" ht="30" x14ac:dyDescent="0.25">
      <c r="A136" s="172"/>
      <c r="B136" s="172"/>
      <c r="C136" s="216"/>
      <c r="D136" s="217" t="s">
        <v>26</v>
      </c>
      <c r="E136" s="178" t="s">
        <v>407</v>
      </c>
      <c r="F136" s="219" t="s">
        <v>395</v>
      </c>
      <c r="G136" s="220"/>
      <c r="H136" s="175"/>
      <c r="I136" s="376" t="s">
        <v>421</v>
      </c>
      <c r="J136" s="121" t="s">
        <v>435</v>
      </c>
      <c r="K136" s="121"/>
      <c r="L136" s="119"/>
      <c r="M136" s="222"/>
      <c r="O136" s="261"/>
    </row>
    <row r="137" spans="1:15" s="147" customFormat="1" ht="18" customHeight="1" x14ac:dyDescent="0.25">
      <c r="A137" s="172"/>
      <c r="B137" s="172"/>
      <c r="C137" s="216"/>
      <c r="D137" s="217"/>
      <c r="E137" s="178" t="s">
        <v>411</v>
      </c>
      <c r="F137" s="219"/>
      <c r="G137" s="220"/>
      <c r="H137" s="175"/>
      <c r="I137" s="377"/>
      <c r="J137" s="121" t="s">
        <v>435</v>
      </c>
      <c r="K137" s="121"/>
      <c r="L137" s="119"/>
      <c r="M137" s="222"/>
      <c r="O137" s="257"/>
    </row>
    <row r="138" spans="1:15" s="147" customFormat="1" x14ac:dyDescent="0.25">
      <c r="A138" s="172"/>
      <c r="B138" s="172"/>
      <c r="C138" s="216"/>
      <c r="D138" s="217"/>
      <c r="E138" s="178" t="s">
        <v>408</v>
      </c>
      <c r="F138" s="219"/>
      <c r="G138" s="220"/>
      <c r="H138" s="175"/>
      <c r="I138" s="377"/>
      <c r="J138" s="121" t="s">
        <v>435</v>
      </c>
      <c r="K138" s="121"/>
      <c r="L138" s="119"/>
      <c r="M138" s="222"/>
      <c r="O138" s="115"/>
    </row>
    <row r="139" spans="1:15" s="147" customFormat="1" x14ac:dyDescent="0.25">
      <c r="A139" s="172"/>
      <c r="B139" s="172"/>
      <c r="C139" s="216"/>
      <c r="D139" s="217"/>
      <c r="E139" s="178" t="s">
        <v>409</v>
      </c>
      <c r="F139" s="219"/>
      <c r="G139" s="220"/>
      <c r="H139" s="175"/>
      <c r="I139" s="377"/>
      <c r="J139" s="121" t="s">
        <v>435</v>
      </c>
      <c r="K139" s="121"/>
      <c r="L139" s="119"/>
      <c r="M139" s="222"/>
      <c r="O139" s="115"/>
    </row>
    <row r="140" spans="1:15" s="147" customFormat="1" x14ac:dyDescent="0.25">
      <c r="A140" s="172"/>
      <c r="B140" s="172"/>
      <c r="C140" s="216"/>
      <c r="D140" s="217"/>
      <c r="E140" s="178" t="s">
        <v>410</v>
      </c>
      <c r="F140" s="219"/>
      <c r="G140" s="220"/>
      <c r="H140" s="175"/>
      <c r="I140" s="377"/>
      <c r="J140" s="121" t="s">
        <v>435</v>
      </c>
      <c r="K140" s="121"/>
      <c r="L140" s="119"/>
      <c r="M140" s="222"/>
      <c r="O140" s="115"/>
    </row>
    <row r="141" spans="1:15" s="147" customFormat="1" x14ac:dyDescent="0.25">
      <c r="A141" s="172"/>
      <c r="B141" s="172"/>
      <c r="C141" s="216"/>
      <c r="D141" s="217"/>
      <c r="E141" s="178" t="s">
        <v>412</v>
      </c>
      <c r="F141" s="219"/>
      <c r="G141" s="220"/>
      <c r="H141" s="175"/>
      <c r="I141" s="378"/>
      <c r="J141" s="121" t="s">
        <v>435</v>
      </c>
      <c r="K141" s="121"/>
      <c r="L141" s="119"/>
      <c r="M141" s="222"/>
      <c r="O141" s="115"/>
    </row>
    <row r="142" spans="1:15" s="147" customFormat="1" x14ac:dyDescent="0.25">
      <c r="A142" s="210"/>
      <c r="B142" s="210"/>
      <c r="C142" s="211">
        <v>2</v>
      </c>
      <c r="D142" s="375" t="s">
        <v>188</v>
      </c>
      <c r="E142" s="375"/>
      <c r="F142" s="212"/>
      <c r="G142" s="212"/>
      <c r="H142" s="213">
        <v>1.5</v>
      </c>
      <c r="I142" s="213"/>
      <c r="J142" s="214"/>
      <c r="K142" s="225"/>
      <c r="L142" s="214" t="e">
        <f>AVERAGE(L143:L149)*H142</f>
        <v>#DIV/0!</v>
      </c>
      <c r="M142" s="215" t="e">
        <f>L142/H142</f>
        <v>#DIV/0!</v>
      </c>
      <c r="O142" s="225"/>
    </row>
    <row r="143" spans="1:15" s="147" customFormat="1" ht="30" x14ac:dyDescent="0.25">
      <c r="A143" s="172"/>
      <c r="B143" s="172"/>
      <c r="C143" s="216"/>
      <c r="D143" s="217" t="s">
        <v>5</v>
      </c>
      <c r="E143" s="218" t="s">
        <v>124</v>
      </c>
      <c r="F143" s="256"/>
      <c r="G143" s="219" t="s">
        <v>396</v>
      </c>
      <c r="H143" s="175"/>
      <c r="I143" s="218" t="s">
        <v>312</v>
      </c>
      <c r="J143" s="176" t="s">
        <v>480</v>
      </c>
      <c r="K143" s="115"/>
      <c r="L143" s="176" t="str">
        <f t="shared" ref="L143:L148" si="3">IF(J143="Ya/Tidak",IF(K143="Ya",1,IF(K143="Tidak",0,"Blm Diisi")),IF(J143="A/B/C",IF(K143="A",1,IF(K143="B",0.5,IF(K143="C",0,"Blm Diisi"))),IF(J143="A/B/C/D",IF(K143="A",1,IF(K143="B",0.67,IF(K143="C",0.33,IF(K143="D",0,"Blm Diisi")))),IF(J143="A/B/C/D/E",IF(K143="A",1,IF(K143="B",0.75,IF(K143="C",0.5,IF(K143="D",0.25,IF(K143="E",0,"Blm Diisi")))))))))</f>
        <v>Blm Diisi</v>
      </c>
      <c r="M143" s="222"/>
      <c r="O143" s="257"/>
    </row>
    <row r="144" spans="1:15" s="147" customFormat="1" ht="90" x14ac:dyDescent="0.25">
      <c r="A144" s="172"/>
      <c r="B144" s="172"/>
      <c r="C144" s="216"/>
      <c r="D144" s="217" t="s">
        <v>7</v>
      </c>
      <c r="E144" s="218" t="s">
        <v>125</v>
      </c>
      <c r="F144" s="219" t="s">
        <v>395</v>
      </c>
      <c r="G144" s="220"/>
      <c r="H144" s="175"/>
      <c r="I144" s="218" t="s">
        <v>313</v>
      </c>
      <c r="J144" s="176" t="s">
        <v>216</v>
      </c>
      <c r="K144" s="115"/>
      <c r="L144" s="176" t="str">
        <f t="shared" si="3"/>
        <v>Blm Diisi</v>
      </c>
      <c r="M144" s="222"/>
      <c r="O144" s="257"/>
    </row>
    <row r="145" spans="1:15" s="147" customFormat="1" ht="120" x14ac:dyDescent="0.25">
      <c r="A145" s="172"/>
      <c r="B145" s="172"/>
      <c r="C145" s="216"/>
      <c r="D145" s="217" t="s">
        <v>9</v>
      </c>
      <c r="E145" s="218" t="s">
        <v>126</v>
      </c>
      <c r="F145" s="219" t="s">
        <v>395</v>
      </c>
      <c r="G145" s="220"/>
      <c r="H145" s="248"/>
      <c r="I145" s="178" t="s">
        <v>314</v>
      </c>
      <c r="J145" s="250" t="s">
        <v>218</v>
      </c>
      <c r="K145" s="115"/>
      <c r="L145" s="176" t="str">
        <f t="shared" si="3"/>
        <v>Blm Diisi</v>
      </c>
      <c r="M145" s="264"/>
      <c r="O145" s="257"/>
    </row>
    <row r="146" spans="1:15" s="147" customFormat="1" ht="180" x14ac:dyDescent="0.25">
      <c r="A146" s="172"/>
      <c r="B146" s="172"/>
      <c r="C146" s="216"/>
      <c r="D146" s="217" t="s">
        <v>15</v>
      </c>
      <c r="E146" s="218" t="s">
        <v>127</v>
      </c>
      <c r="F146" s="219" t="s">
        <v>395</v>
      </c>
      <c r="G146" s="220"/>
      <c r="H146" s="175"/>
      <c r="I146" s="178" t="s">
        <v>315</v>
      </c>
      <c r="J146" s="176" t="s">
        <v>218</v>
      </c>
      <c r="K146" s="115"/>
      <c r="L146" s="176" t="str">
        <f t="shared" si="3"/>
        <v>Blm Diisi</v>
      </c>
      <c r="M146" s="222"/>
      <c r="O146" s="257"/>
    </row>
    <row r="147" spans="1:15" s="147" customFormat="1" ht="135" x14ac:dyDescent="0.25">
      <c r="A147" s="172"/>
      <c r="B147" s="172"/>
      <c r="C147" s="216"/>
      <c r="D147" s="217" t="s">
        <v>17</v>
      </c>
      <c r="E147" s="218" t="s">
        <v>128</v>
      </c>
      <c r="F147" s="219" t="s">
        <v>395</v>
      </c>
      <c r="G147" s="220"/>
      <c r="H147" s="175"/>
      <c r="I147" s="178" t="s">
        <v>316</v>
      </c>
      <c r="J147" s="176" t="s">
        <v>218</v>
      </c>
      <c r="K147" s="115"/>
      <c r="L147" s="176" t="str">
        <f t="shared" si="3"/>
        <v>Blm Diisi</v>
      </c>
      <c r="M147" s="222"/>
      <c r="O147" s="257"/>
    </row>
    <row r="148" spans="1:15" s="147" customFormat="1" ht="90" x14ac:dyDescent="0.25">
      <c r="A148" s="172"/>
      <c r="B148" s="172"/>
      <c r="C148" s="216"/>
      <c r="D148" s="217" t="s">
        <v>24</v>
      </c>
      <c r="E148" s="218" t="s">
        <v>129</v>
      </c>
      <c r="F148" s="219" t="s">
        <v>395</v>
      </c>
      <c r="G148" s="220"/>
      <c r="H148" s="175"/>
      <c r="I148" s="178" t="s">
        <v>317</v>
      </c>
      <c r="J148" s="176" t="s">
        <v>216</v>
      </c>
      <c r="K148" s="115"/>
      <c r="L148" s="176" t="str">
        <f t="shared" si="3"/>
        <v>Blm Diisi</v>
      </c>
      <c r="M148" s="222"/>
      <c r="O148" s="257"/>
    </row>
    <row r="149" spans="1:15" s="147" customFormat="1" ht="45" x14ac:dyDescent="0.25">
      <c r="A149" s="172"/>
      <c r="B149" s="172"/>
      <c r="C149" s="216"/>
      <c r="D149" s="217" t="s">
        <v>26</v>
      </c>
      <c r="E149" s="178" t="s">
        <v>413</v>
      </c>
      <c r="F149" s="219" t="s">
        <v>395</v>
      </c>
      <c r="G149" s="220"/>
      <c r="H149" s="175"/>
      <c r="I149" s="178" t="s">
        <v>414</v>
      </c>
      <c r="J149" s="121" t="s">
        <v>435</v>
      </c>
      <c r="K149" s="121"/>
      <c r="L149" s="119"/>
      <c r="M149" s="222"/>
      <c r="O149" s="115"/>
    </row>
    <row r="150" spans="1:15" s="147" customFormat="1" x14ac:dyDescent="0.25">
      <c r="A150" s="210"/>
      <c r="B150" s="210"/>
      <c r="C150" s="211">
        <v>3</v>
      </c>
      <c r="D150" s="375" t="s">
        <v>130</v>
      </c>
      <c r="E150" s="375"/>
      <c r="F150" s="212"/>
      <c r="G150" s="212"/>
      <c r="H150" s="213">
        <v>2</v>
      </c>
      <c r="I150" s="213"/>
      <c r="J150" s="214"/>
      <c r="K150" s="225"/>
      <c r="L150" s="214" t="e">
        <f>AVERAGE(L151:L159)*H150</f>
        <v>#DIV/0!</v>
      </c>
      <c r="M150" s="215" t="e">
        <f>L150/H150</f>
        <v>#DIV/0!</v>
      </c>
      <c r="O150" s="225"/>
    </row>
    <row r="151" spans="1:15" s="147" customFormat="1" ht="30" x14ac:dyDescent="0.25">
      <c r="A151" s="172"/>
      <c r="B151" s="172"/>
      <c r="C151" s="216"/>
      <c r="D151" s="217" t="s">
        <v>5</v>
      </c>
      <c r="E151" s="218" t="s">
        <v>131</v>
      </c>
      <c r="F151" s="256"/>
      <c r="G151" s="219" t="s">
        <v>396</v>
      </c>
      <c r="H151" s="175"/>
      <c r="I151" s="218" t="s">
        <v>318</v>
      </c>
      <c r="J151" s="121" t="s">
        <v>435</v>
      </c>
      <c r="K151" s="121"/>
      <c r="L151" s="119"/>
      <c r="M151" s="222"/>
      <c r="O151" s="257"/>
    </row>
    <row r="152" spans="1:15" s="147" customFormat="1" ht="165" x14ac:dyDescent="0.25">
      <c r="A152" s="172"/>
      <c r="B152" s="172"/>
      <c r="C152" s="216"/>
      <c r="D152" s="217" t="s">
        <v>7</v>
      </c>
      <c r="E152" s="218" t="s">
        <v>132</v>
      </c>
      <c r="F152" s="219" t="s">
        <v>395</v>
      </c>
      <c r="G152" s="220"/>
      <c r="H152" s="175"/>
      <c r="I152" s="178" t="s">
        <v>319</v>
      </c>
      <c r="J152" s="176" t="s">
        <v>218</v>
      </c>
      <c r="K152" s="113"/>
      <c r="L152" s="176" t="str">
        <f>IF(J152="Ya/Tidak",IF(K152="Ya",1,IF(K152="Tidak",0,"Blm Diisi")),IF(J152="A/B/C",IF(K152="A",1,IF(K152="B",0.5,IF(K152="C",0,"Blm Diisi"))),IF(J152="A/B/C/D",IF(K152="A",1,IF(K152="B",0.67,IF(K152="C",0.33,IF(K152="D",0,"Blm Diisi")))),IF(J152="A/B/C/D/E",IF(K152="A",1,IF(K152="B",0.75,IF(K152="C",0.5,IF(K152="D",0.25,IF(K152="E",0,"Blm Diisi")))))))))</f>
        <v>Blm Diisi</v>
      </c>
      <c r="M152" s="222"/>
      <c r="O152" s="115"/>
    </row>
    <row r="153" spans="1:15" s="147" customFormat="1" ht="120" x14ac:dyDescent="0.25">
      <c r="A153" s="172"/>
      <c r="B153" s="172"/>
      <c r="C153" s="216"/>
      <c r="D153" s="217" t="s">
        <v>9</v>
      </c>
      <c r="E153" s="218" t="s">
        <v>133</v>
      </c>
      <c r="F153" s="219" t="s">
        <v>395</v>
      </c>
      <c r="G153" s="220"/>
      <c r="H153" s="175"/>
      <c r="I153" s="178" t="s">
        <v>320</v>
      </c>
      <c r="J153" s="121" t="s">
        <v>435</v>
      </c>
      <c r="K153" s="121"/>
      <c r="L153" s="120"/>
      <c r="M153" s="222"/>
      <c r="O153" s="257"/>
    </row>
    <row r="154" spans="1:15" s="147" customFormat="1" x14ac:dyDescent="0.25">
      <c r="A154" s="172"/>
      <c r="B154" s="172"/>
      <c r="C154" s="216"/>
      <c r="D154" s="217" t="s">
        <v>9</v>
      </c>
      <c r="E154" s="178" t="s">
        <v>415</v>
      </c>
      <c r="F154" s="219"/>
      <c r="G154" s="220"/>
      <c r="H154" s="175"/>
      <c r="I154" s="379" t="s">
        <v>398</v>
      </c>
      <c r="J154" s="258" t="s">
        <v>423</v>
      </c>
      <c r="K154" s="295" t="e">
        <f>K157/K155</f>
        <v>#DIV/0!</v>
      </c>
      <c r="L154" s="330" t="e">
        <f>K154</f>
        <v>#DIV/0!</v>
      </c>
      <c r="M154" s="222"/>
      <c r="O154" s="261"/>
    </row>
    <row r="155" spans="1:15" s="147" customFormat="1" ht="30" x14ac:dyDescent="0.25">
      <c r="A155" s="172"/>
      <c r="B155" s="172"/>
      <c r="C155" s="216"/>
      <c r="D155" s="217"/>
      <c r="E155" s="178" t="s">
        <v>416</v>
      </c>
      <c r="F155" s="219"/>
      <c r="G155" s="220"/>
      <c r="H155" s="175"/>
      <c r="I155" s="380"/>
      <c r="J155" s="176" t="s">
        <v>422</v>
      </c>
      <c r="K155" s="115"/>
      <c r="L155" s="249"/>
      <c r="M155" s="222"/>
      <c r="O155" s="115"/>
    </row>
    <row r="156" spans="1:15" s="147" customFormat="1" ht="30" x14ac:dyDescent="0.25">
      <c r="A156" s="172"/>
      <c r="B156" s="172"/>
      <c r="C156" s="216"/>
      <c r="D156" s="217"/>
      <c r="E156" s="178" t="s">
        <v>426</v>
      </c>
      <c r="F156" s="219"/>
      <c r="G156" s="220"/>
      <c r="H156" s="175"/>
      <c r="I156" s="380"/>
      <c r="J156" s="176" t="s">
        <v>422</v>
      </c>
      <c r="K156" s="115"/>
      <c r="L156" s="249"/>
      <c r="M156" s="222"/>
      <c r="O156" s="115"/>
    </row>
    <row r="157" spans="1:15" s="147" customFormat="1" ht="30" x14ac:dyDescent="0.25">
      <c r="A157" s="172"/>
      <c r="B157" s="172"/>
      <c r="C157" s="216"/>
      <c r="D157" s="217"/>
      <c r="E157" s="178" t="s">
        <v>417</v>
      </c>
      <c r="F157" s="219"/>
      <c r="G157" s="220"/>
      <c r="H157" s="175"/>
      <c r="I157" s="381"/>
      <c r="J157" s="176" t="s">
        <v>422</v>
      </c>
      <c r="K157" s="115"/>
      <c r="L157" s="249"/>
      <c r="M157" s="222"/>
      <c r="O157" s="115"/>
    </row>
    <row r="158" spans="1:15" s="147" customFormat="1" ht="90" x14ac:dyDescent="0.25">
      <c r="A158" s="172"/>
      <c r="B158" s="172"/>
      <c r="C158" s="216"/>
      <c r="D158" s="217" t="s">
        <v>15</v>
      </c>
      <c r="E158" s="218" t="s">
        <v>134</v>
      </c>
      <c r="F158" s="219" t="s">
        <v>395</v>
      </c>
      <c r="G158" s="220"/>
      <c r="H158" s="175"/>
      <c r="I158" s="178" t="s">
        <v>321</v>
      </c>
      <c r="J158" s="176" t="s">
        <v>216</v>
      </c>
      <c r="K158" s="113"/>
      <c r="L158" s="176" t="str">
        <f>IF(J158="Ya/Tidak",IF(K158="Ya",1,IF(K158="Tidak",0,"Blm Diisi")),IF(J158="A/B/C",IF(K158="A",1,IF(K158="B",0.5,IF(K158="C",0,"Blm Diisi"))),IF(J158="A/B/C/D",IF(K158="A",1,IF(K158="B",0.67,IF(K158="C",0.33,IF(K158="D",0,"Blm Diisi")))),IF(J158="A/B/C/D/E",IF(K158="A",1,IF(K158="B",0.75,IF(K158="C",0.5,IF(K158="D",0.25,IF(K158="E",0,"Blm Diisi")))))))))</f>
        <v>Blm Diisi</v>
      </c>
      <c r="M158" s="222"/>
      <c r="O158" s="115"/>
    </row>
    <row r="159" spans="1:15" s="147" customFormat="1" ht="30" x14ac:dyDescent="0.25">
      <c r="A159" s="172"/>
      <c r="B159" s="172"/>
      <c r="C159" s="216"/>
      <c r="D159" s="217" t="s">
        <v>17</v>
      </c>
      <c r="E159" s="218" t="s">
        <v>135</v>
      </c>
      <c r="F159" s="219" t="s">
        <v>395</v>
      </c>
      <c r="G159" s="220"/>
      <c r="H159" s="175"/>
      <c r="I159" s="218" t="s">
        <v>322</v>
      </c>
      <c r="J159" s="176" t="s">
        <v>480</v>
      </c>
      <c r="K159" s="113"/>
      <c r="L159" s="176" t="str">
        <f>IF(J159="Ya/Tidak",IF(K159="Ya",1,IF(K159="Tidak",0,"Blm Diisi")),IF(J159="A/B/C",IF(K159="A",1,IF(K159="B",0.5,IF(K159="C",0,"Blm Diisi"))),IF(J159="A/B/C/D",IF(K159="A",1,IF(K159="B",0.67,IF(K159="C",0.33,IF(K159="D",0,"Blm Diisi")))),IF(J159="A/B/C/D/E",IF(K159="A",1,IF(K159="B",0.75,IF(K159="C",0.5,IF(K159="D",0.25,IF(K159="E",0,"Blm Diisi")))))))))</f>
        <v>Blm Diisi</v>
      </c>
      <c r="M159" s="222"/>
      <c r="O159" s="115"/>
    </row>
    <row r="160" spans="1:15" s="147" customFormat="1" x14ac:dyDescent="0.25">
      <c r="A160" s="210"/>
      <c r="B160" s="210"/>
      <c r="C160" s="211">
        <v>4</v>
      </c>
      <c r="D160" s="375" t="s">
        <v>208</v>
      </c>
      <c r="E160" s="375"/>
      <c r="F160" s="212"/>
      <c r="G160" s="212"/>
      <c r="H160" s="213">
        <v>1.5</v>
      </c>
      <c r="I160" s="213"/>
      <c r="J160" s="214"/>
      <c r="K160" s="225"/>
      <c r="L160" s="214" t="e">
        <f>AVERAGE(L161:L165)*H160</f>
        <v>#DIV/0!</v>
      </c>
      <c r="M160" s="215" t="e">
        <f>L160/H160</f>
        <v>#DIV/0!</v>
      </c>
      <c r="O160" s="225"/>
    </row>
    <row r="161" spans="1:15" s="147" customFormat="1" ht="30" x14ac:dyDescent="0.25">
      <c r="A161" s="172"/>
      <c r="B161" s="172"/>
      <c r="C161" s="216"/>
      <c r="D161" s="217" t="s">
        <v>5</v>
      </c>
      <c r="E161" s="218" t="s">
        <v>136</v>
      </c>
      <c r="F161" s="256"/>
      <c r="G161" s="219" t="s">
        <v>396</v>
      </c>
      <c r="H161" s="175"/>
      <c r="I161" s="218" t="s">
        <v>323</v>
      </c>
      <c r="J161" s="121" t="s">
        <v>435</v>
      </c>
      <c r="K161" s="121"/>
      <c r="L161" s="119"/>
      <c r="M161" s="222"/>
      <c r="O161" s="257"/>
    </row>
    <row r="162" spans="1:15" s="147" customFormat="1" ht="120" x14ac:dyDescent="0.25">
      <c r="A162" s="172"/>
      <c r="B162" s="172"/>
      <c r="C162" s="216"/>
      <c r="D162" s="217" t="s">
        <v>7</v>
      </c>
      <c r="E162" s="218" t="s">
        <v>137</v>
      </c>
      <c r="F162" s="219" t="s">
        <v>395</v>
      </c>
      <c r="G162" s="220"/>
      <c r="H162" s="175"/>
      <c r="I162" s="178" t="s">
        <v>324</v>
      </c>
      <c r="J162" s="176" t="s">
        <v>218</v>
      </c>
      <c r="K162" s="113"/>
      <c r="L162" s="176" t="str">
        <f>IF(J162="Ya/Tidak",IF(K162="Ya",1,IF(K162="Tidak",0,"Blm Diisi")),IF(J162="A/B/C",IF(K162="A",1,IF(K162="B",0.5,IF(K162="C",0,"Blm Diisi"))),IF(J162="A/B/C/D",IF(K162="A",1,IF(K162="B",0.67,IF(K162="C",0.33,IF(K162="D",0,"Blm Diisi")))),IF(J162="A/B/C/D/E",IF(K162="A",1,IF(K162="B",0.75,IF(K162="C",0.5,IF(K162="D",0.25,IF(K162="E",0,"Blm Diisi")))))))))</f>
        <v>Blm Diisi</v>
      </c>
      <c r="M162" s="222"/>
      <c r="O162" s="115"/>
    </row>
    <row r="163" spans="1:15" s="147" customFormat="1" ht="30" x14ac:dyDescent="0.25">
      <c r="A163" s="172"/>
      <c r="B163" s="172"/>
      <c r="C163" s="216"/>
      <c r="D163" s="217" t="s">
        <v>9</v>
      </c>
      <c r="E163" s="267" t="s">
        <v>138</v>
      </c>
      <c r="F163" s="219" t="s">
        <v>395</v>
      </c>
      <c r="G163" s="220"/>
      <c r="H163" s="175"/>
      <c r="I163" s="178" t="s">
        <v>325</v>
      </c>
      <c r="J163" s="176" t="s">
        <v>480</v>
      </c>
      <c r="K163" s="113"/>
      <c r="L163" s="176" t="str">
        <f>IF(J163="Ya/Tidak",IF(K163="Ya",1,IF(K163="Tidak",0,"Blm Diisi")),IF(J163="A/B/C",IF(K163="A",1,IF(K163="B",0.5,IF(K163="C",0,"Blm Diisi"))),IF(J163="A/B/C/D",IF(K163="A",1,IF(K163="B",0.67,IF(K163="C",0.33,IF(K163="D",0,"Blm Diisi")))),IF(J163="A/B/C/D/E",IF(K163="A",1,IF(K163="B",0.75,IF(K163="C",0.5,IF(K163="D",0.25,IF(K163="E",0,"Blm Diisi")))))))))</f>
        <v>Blm Diisi</v>
      </c>
      <c r="M163" s="222"/>
      <c r="O163" s="115"/>
    </row>
    <row r="164" spans="1:15" s="147" customFormat="1" ht="90" x14ac:dyDescent="0.25">
      <c r="A164" s="172"/>
      <c r="B164" s="172"/>
      <c r="C164" s="216"/>
      <c r="D164" s="217" t="s">
        <v>15</v>
      </c>
      <c r="E164" s="218" t="s">
        <v>139</v>
      </c>
      <c r="F164" s="219" t="s">
        <v>395</v>
      </c>
      <c r="G164" s="220"/>
      <c r="H164" s="175"/>
      <c r="I164" s="178" t="s">
        <v>326</v>
      </c>
      <c r="J164" s="176" t="s">
        <v>216</v>
      </c>
      <c r="K164" s="113"/>
      <c r="L164" s="176" t="str">
        <f>IF(J164="Ya/Tidak",IF(K164="Ya",1,IF(K164="Tidak",0,"Blm Diisi")),IF(J164="A/B/C",IF(K164="A",1,IF(K164="B",0.5,IF(K164="C",0,"Blm Diisi"))),IF(J164="A/B/C/D",IF(K164="A",1,IF(K164="B",0.67,IF(K164="C",0.33,IF(K164="D",0,"Blm Diisi")))),IF(J164="A/B/C/D/E",IF(K164="A",1,IF(K164="B",0.75,IF(K164="C",0.5,IF(K164="D",0.25,IF(K164="E",0,"Blm Diisi")))))))))</f>
        <v>Blm Diisi</v>
      </c>
      <c r="M164" s="222"/>
      <c r="O164" s="115"/>
    </row>
    <row r="165" spans="1:15" s="147" customFormat="1" ht="120" x14ac:dyDescent="0.25">
      <c r="A165" s="172"/>
      <c r="B165" s="172"/>
      <c r="C165" s="216"/>
      <c r="D165" s="217" t="s">
        <v>17</v>
      </c>
      <c r="E165" s="218" t="s">
        <v>140</v>
      </c>
      <c r="F165" s="219" t="s">
        <v>395</v>
      </c>
      <c r="G165" s="220"/>
      <c r="H165" s="175"/>
      <c r="I165" s="218" t="s">
        <v>327</v>
      </c>
      <c r="J165" s="176" t="s">
        <v>218</v>
      </c>
      <c r="K165" s="113"/>
      <c r="L165" s="176" t="str">
        <f>IF(J165="Ya/Tidak",IF(K165="Ya",1,IF(K165="Tidak",0,"Blm Diisi")),IF(J165="A/B/C",IF(K165="A",1,IF(K165="B",0.5,IF(K165="C",0,"Blm Diisi"))),IF(J165="A/B/C/D",IF(K165="A",1,IF(K165="B",0.67,IF(K165="C",0.33,IF(K165="D",0,"Blm Diisi")))),IF(J165="A/B/C/D/E",IF(K165="A",1,IF(K165="B",0.75,IF(K165="C",0.5,IF(K165="D",0.25,IF(K165="E",0,"Blm Diisi")))))))))</f>
        <v>Blm Diisi</v>
      </c>
      <c r="M165" s="222"/>
      <c r="O165" s="115"/>
    </row>
    <row r="166" spans="1:15" s="147" customFormat="1" x14ac:dyDescent="0.25">
      <c r="A166" s="210"/>
      <c r="B166" s="210"/>
      <c r="C166" s="211">
        <v>5</v>
      </c>
      <c r="D166" s="375" t="s">
        <v>189</v>
      </c>
      <c r="E166" s="375"/>
      <c r="F166" s="212"/>
      <c r="G166" s="212"/>
      <c r="H166" s="213">
        <v>1.5</v>
      </c>
      <c r="I166" s="213"/>
      <c r="J166" s="214"/>
      <c r="K166" s="225"/>
      <c r="L166" s="214" t="e">
        <f>AVERAGE(L167:L171)*H166</f>
        <v>#DIV/0!</v>
      </c>
      <c r="M166" s="215" t="e">
        <f>L166/H166</f>
        <v>#DIV/0!</v>
      </c>
      <c r="O166" s="225"/>
    </row>
    <row r="167" spans="1:15" s="147" customFormat="1" ht="30" x14ac:dyDescent="0.25">
      <c r="A167" s="172"/>
      <c r="B167" s="172"/>
      <c r="C167" s="216"/>
      <c r="D167" s="217" t="s">
        <v>5</v>
      </c>
      <c r="E167" s="218" t="s">
        <v>141</v>
      </c>
      <c r="F167" s="256"/>
      <c r="G167" s="219" t="s">
        <v>396</v>
      </c>
      <c r="H167" s="175"/>
      <c r="I167" s="218" t="s">
        <v>328</v>
      </c>
      <c r="J167" s="121" t="s">
        <v>435</v>
      </c>
      <c r="K167" s="121"/>
      <c r="L167" s="119"/>
      <c r="M167" s="222"/>
      <c r="O167" s="257"/>
    </row>
    <row r="168" spans="1:15" s="147" customFormat="1" ht="120" x14ac:dyDescent="0.25">
      <c r="A168" s="172"/>
      <c r="B168" s="172"/>
      <c r="C168" s="216"/>
      <c r="D168" s="217" t="s">
        <v>7</v>
      </c>
      <c r="E168" s="218" t="s">
        <v>142</v>
      </c>
      <c r="F168" s="219" t="s">
        <v>395</v>
      </c>
      <c r="G168" s="220"/>
      <c r="H168" s="175"/>
      <c r="I168" s="178" t="s">
        <v>329</v>
      </c>
      <c r="J168" s="176" t="s">
        <v>218</v>
      </c>
      <c r="K168" s="113"/>
      <c r="L168" s="176" t="str">
        <f>IF(J168="Ya/Tidak",IF(K168="Ya",1,IF(K168="Tidak",0,"Blm Diisi")),IF(J168="A/B/C",IF(K168="A",1,IF(K168="B",0.5,IF(K168="C",0,"Blm Diisi"))),IF(J168="A/B/C/D",IF(K168="A",1,IF(K168="B",0.67,IF(K168="C",0.33,IF(K168="D",0,"Blm Diisi")))),IF(J168="A/B/C/D/E",IF(K168="A",1,IF(K168="B",0.75,IF(K168="C",0.5,IF(K168="D",0.25,IF(K168="E",0,"Blm Diisi")))))))))</f>
        <v>Blm Diisi</v>
      </c>
      <c r="M168" s="222"/>
      <c r="O168" s="115"/>
    </row>
    <row r="169" spans="1:15" s="147" customFormat="1" ht="30" x14ac:dyDescent="0.25">
      <c r="A169" s="172"/>
      <c r="B169" s="172"/>
      <c r="C169" s="216"/>
      <c r="D169" s="217" t="s">
        <v>9</v>
      </c>
      <c r="E169" s="218" t="s">
        <v>143</v>
      </c>
      <c r="F169" s="219" t="s">
        <v>395</v>
      </c>
      <c r="G169" s="220"/>
      <c r="H169" s="175"/>
      <c r="I169" s="178" t="s">
        <v>330</v>
      </c>
      <c r="J169" s="176" t="s">
        <v>480</v>
      </c>
      <c r="K169" s="113"/>
      <c r="L169" s="176" t="str">
        <f>IF(J169="Ya/Tidak",IF(K169="Ya",1,IF(K169="Tidak",0,"Blm Diisi")),IF(J169="A/B/C",IF(K169="A",1,IF(K169="B",0.5,IF(K169="C",0,"Blm Diisi"))),IF(J169="A/B/C/D",IF(K169="A",1,IF(K169="B",0.67,IF(K169="C",0.33,IF(K169="D",0,"Blm Diisi")))),IF(J169="A/B/C/D/E",IF(K169="A",1,IF(K169="B",0.75,IF(K169="C",0.5,IF(K169="D",0.25,IF(K169="E",0,"Blm Diisi")))))))))</f>
        <v>Blm Diisi</v>
      </c>
      <c r="M169" s="222"/>
      <c r="O169" s="115"/>
    </row>
    <row r="170" spans="1:15" s="147" customFormat="1" ht="90" x14ac:dyDescent="0.25">
      <c r="A170" s="172"/>
      <c r="B170" s="172"/>
      <c r="C170" s="216"/>
      <c r="D170" s="217" t="s">
        <v>15</v>
      </c>
      <c r="E170" s="218" t="s">
        <v>144</v>
      </c>
      <c r="F170" s="219" t="s">
        <v>395</v>
      </c>
      <c r="G170" s="220"/>
      <c r="H170" s="175"/>
      <c r="I170" s="178" t="s">
        <v>331</v>
      </c>
      <c r="J170" s="176" t="s">
        <v>216</v>
      </c>
      <c r="K170" s="113"/>
      <c r="L170" s="176" t="str">
        <f>IF(J170="Ya/Tidak",IF(K170="Ya",1,IF(K170="Tidak",0,"Blm Diisi")),IF(J170="A/B/C",IF(K170="A",1,IF(K170="B",0.5,IF(K170="C",0,"Blm Diisi"))),IF(J170="A/B/C/D",IF(K170="A",1,IF(K170="B",0.67,IF(K170="C",0.33,IF(K170="D",0,"Blm Diisi")))),IF(J170="A/B/C/D/E",IF(K170="A",1,IF(K170="B",0.75,IF(K170="C",0.5,IF(K170="D",0.25,IF(K170="E",0,"Blm Diisi")))))))))</f>
        <v>Blm Diisi</v>
      </c>
      <c r="M170" s="222"/>
      <c r="O170" s="115"/>
    </row>
    <row r="171" spans="1:15" s="147" customFormat="1" ht="120" x14ac:dyDescent="0.25">
      <c r="A171" s="172"/>
      <c r="B171" s="172"/>
      <c r="C171" s="216"/>
      <c r="D171" s="217" t="s">
        <v>17</v>
      </c>
      <c r="E171" s="218" t="s">
        <v>145</v>
      </c>
      <c r="F171" s="219" t="s">
        <v>395</v>
      </c>
      <c r="G171" s="220"/>
      <c r="H171" s="175"/>
      <c r="I171" s="218" t="s">
        <v>367</v>
      </c>
      <c r="J171" s="176" t="s">
        <v>218</v>
      </c>
      <c r="K171" s="113"/>
      <c r="L171" s="176" t="str">
        <f>IF(J171="Ya/Tidak",IF(K171="Ya",1,IF(K171="Tidak",0,"Blm Diisi")),IF(J171="A/B/C",IF(K171="A",1,IF(K171="B",0.5,IF(K171="C",0,"Blm Diisi"))),IF(J171="A/B/C/D",IF(K171="A",1,IF(K171="B",0.67,IF(K171="C",0.33,IF(K171="D",0,"Blm Diisi")))),IF(J171="A/B/C/D/E",IF(K171="A",1,IF(K171="B",0.75,IF(K171="C",0.5,IF(K171="D",0.25,IF(K171="E",0,"Blm Diisi")))))))))</f>
        <v>Blm Diisi</v>
      </c>
      <c r="M171" s="222"/>
      <c r="O171" s="115"/>
    </row>
    <row r="172" spans="1:15" s="147" customFormat="1" x14ac:dyDescent="0.25">
      <c r="A172" s="210"/>
      <c r="B172" s="210"/>
      <c r="C172" s="211">
        <v>6</v>
      </c>
      <c r="D172" s="375" t="s">
        <v>190</v>
      </c>
      <c r="E172" s="375"/>
      <c r="F172" s="212"/>
      <c r="G172" s="212"/>
      <c r="H172" s="213">
        <v>2.5</v>
      </c>
      <c r="I172" s="213"/>
      <c r="J172" s="214"/>
      <c r="K172" s="225"/>
      <c r="L172" s="214" t="e">
        <f>AVERAGE(L173:L177)*H172</f>
        <v>#DIV/0!</v>
      </c>
      <c r="M172" s="215" t="e">
        <f>L172/H172</f>
        <v>#DIV/0!</v>
      </c>
      <c r="O172" s="225"/>
    </row>
    <row r="173" spans="1:15" s="147" customFormat="1" ht="30" x14ac:dyDescent="0.25">
      <c r="A173" s="172"/>
      <c r="B173" s="172"/>
      <c r="C173" s="216"/>
      <c r="D173" s="217" t="s">
        <v>5</v>
      </c>
      <c r="E173" s="218" t="s">
        <v>146</v>
      </c>
      <c r="F173" s="256"/>
      <c r="G173" s="219" t="s">
        <v>396</v>
      </c>
      <c r="H173" s="175"/>
      <c r="I173" s="178" t="s">
        <v>332</v>
      </c>
      <c r="J173" s="121" t="s">
        <v>435</v>
      </c>
      <c r="K173" s="121"/>
      <c r="L173" s="119"/>
      <c r="M173" s="222"/>
      <c r="O173" s="257"/>
    </row>
    <row r="174" spans="1:15" s="147" customFormat="1" ht="30" x14ac:dyDescent="0.25">
      <c r="A174" s="172"/>
      <c r="B174" s="172"/>
      <c r="C174" s="216"/>
      <c r="D174" s="217" t="s">
        <v>7</v>
      </c>
      <c r="E174" s="218" t="s">
        <v>147</v>
      </c>
      <c r="F174" s="256"/>
      <c r="G174" s="219" t="s">
        <v>396</v>
      </c>
      <c r="H174" s="175"/>
      <c r="I174" s="178" t="s">
        <v>333</v>
      </c>
      <c r="J174" s="121" t="s">
        <v>435</v>
      </c>
      <c r="K174" s="121"/>
      <c r="L174" s="119"/>
      <c r="M174" s="222"/>
      <c r="O174" s="257"/>
    </row>
    <row r="175" spans="1:15" s="147" customFormat="1" ht="75" x14ac:dyDescent="0.25">
      <c r="A175" s="172"/>
      <c r="B175" s="172"/>
      <c r="C175" s="216"/>
      <c r="D175" s="217" t="s">
        <v>9</v>
      </c>
      <c r="E175" s="218" t="s">
        <v>148</v>
      </c>
      <c r="F175" s="219" t="s">
        <v>395</v>
      </c>
      <c r="G175" s="220"/>
      <c r="H175" s="175"/>
      <c r="I175" s="178" t="s">
        <v>334</v>
      </c>
      <c r="J175" s="176" t="s">
        <v>216</v>
      </c>
      <c r="K175" s="113"/>
      <c r="L175" s="176" t="str">
        <f>IF(J175="Ya/Tidak",IF(K175="Ya",1,IF(K175="Tidak",0,"Blm Diisi")),IF(J175="A/B/C",IF(K175="A",1,IF(K175="B",0.5,IF(K175="C",0,"Blm Diisi"))),IF(J175="A/B/C/D",IF(K175="A",1,IF(K175="B",0.67,IF(K175="C",0.33,IF(K175="D",0,"Blm Diisi")))),IF(J175="A/B/C/D/E",IF(K175="A",1,IF(K175="B",0.75,IF(K175="C",0.5,IF(K175="D",0.25,IF(K175="E",0,"Blm Diisi")))))))))</f>
        <v>Blm Diisi</v>
      </c>
      <c r="M175" s="222"/>
      <c r="O175" s="115"/>
    </row>
    <row r="176" spans="1:15" s="147" customFormat="1" ht="90" x14ac:dyDescent="0.25">
      <c r="A176" s="172"/>
      <c r="B176" s="172"/>
      <c r="C176" s="216"/>
      <c r="D176" s="217" t="s">
        <v>15</v>
      </c>
      <c r="E176" s="218" t="s">
        <v>149</v>
      </c>
      <c r="F176" s="256"/>
      <c r="G176" s="219" t="s">
        <v>396</v>
      </c>
      <c r="H176" s="175"/>
      <c r="I176" s="178" t="s">
        <v>335</v>
      </c>
      <c r="J176" s="121" t="s">
        <v>435</v>
      </c>
      <c r="K176" s="121"/>
      <c r="L176" s="119"/>
      <c r="M176" s="222"/>
      <c r="O176" s="257"/>
    </row>
    <row r="177" spans="1:15" s="147" customFormat="1" ht="90" x14ac:dyDescent="0.25">
      <c r="A177" s="172"/>
      <c r="B177" s="172"/>
      <c r="C177" s="216"/>
      <c r="D177" s="217" t="s">
        <v>17</v>
      </c>
      <c r="E177" s="218" t="s">
        <v>150</v>
      </c>
      <c r="F177" s="256"/>
      <c r="G177" s="219" t="s">
        <v>396</v>
      </c>
      <c r="H177" s="175"/>
      <c r="I177" s="178" t="s">
        <v>336</v>
      </c>
      <c r="J177" s="121" t="s">
        <v>435</v>
      </c>
      <c r="K177" s="121"/>
      <c r="L177" s="119"/>
      <c r="M177" s="222"/>
      <c r="O177" s="257"/>
    </row>
    <row r="178" spans="1:15" s="147" customFormat="1" x14ac:dyDescent="0.25">
      <c r="A178" s="210"/>
      <c r="B178" s="210"/>
      <c r="C178" s="211">
        <v>7</v>
      </c>
      <c r="D178" s="375" t="s">
        <v>191</v>
      </c>
      <c r="E178" s="375"/>
      <c r="F178" s="212"/>
      <c r="G178" s="212"/>
      <c r="H178" s="213">
        <v>1.5</v>
      </c>
      <c r="I178" s="213"/>
      <c r="J178" s="214"/>
      <c r="K178" s="225"/>
      <c r="L178" s="214"/>
      <c r="M178" s="215"/>
      <c r="O178" s="225"/>
    </row>
    <row r="179" spans="1:15" s="147" customFormat="1" ht="195" x14ac:dyDescent="0.25">
      <c r="A179" s="172"/>
      <c r="B179" s="172"/>
      <c r="C179" s="216"/>
      <c r="D179" s="217" t="s">
        <v>5</v>
      </c>
      <c r="E179" s="218" t="s">
        <v>151</v>
      </c>
      <c r="F179" s="256"/>
      <c r="G179" s="219" t="s">
        <v>396</v>
      </c>
      <c r="H179" s="175"/>
      <c r="I179" s="218" t="s">
        <v>337</v>
      </c>
      <c r="J179" s="121" t="s">
        <v>435</v>
      </c>
      <c r="K179" s="121"/>
      <c r="L179" s="119"/>
      <c r="M179" s="222"/>
      <c r="O179" s="257"/>
    </row>
    <row r="180" spans="1:15" s="147" customFormat="1" ht="180" x14ac:dyDescent="0.25">
      <c r="A180" s="172"/>
      <c r="B180" s="172"/>
      <c r="C180" s="216"/>
      <c r="D180" s="217" t="s">
        <v>7</v>
      </c>
      <c r="E180" s="218" t="s">
        <v>152</v>
      </c>
      <c r="F180" s="256"/>
      <c r="G180" s="219" t="s">
        <v>396</v>
      </c>
      <c r="H180" s="175"/>
      <c r="I180" s="178" t="s">
        <v>338</v>
      </c>
      <c r="J180" s="121" t="s">
        <v>435</v>
      </c>
      <c r="K180" s="121"/>
      <c r="L180" s="119"/>
      <c r="M180" s="222"/>
      <c r="O180" s="257"/>
    </row>
    <row r="181" spans="1:15" s="147" customFormat="1" ht="105" x14ac:dyDescent="0.25">
      <c r="A181" s="172"/>
      <c r="B181" s="172"/>
      <c r="C181" s="216"/>
      <c r="D181" s="217" t="s">
        <v>9</v>
      </c>
      <c r="E181" s="218" t="s">
        <v>153</v>
      </c>
      <c r="F181" s="256"/>
      <c r="G181" s="219" t="s">
        <v>396</v>
      </c>
      <c r="H181" s="175"/>
      <c r="I181" s="178" t="s">
        <v>339</v>
      </c>
      <c r="J181" s="121" t="s">
        <v>435</v>
      </c>
      <c r="K181" s="121"/>
      <c r="L181" s="119"/>
      <c r="M181" s="222"/>
      <c r="O181" s="257"/>
    </row>
    <row r="182" spans="1:15" s="147" customFormat="1" ht="120" x14ac:dyDescent="0.25">
      <c r="A182" s="172"/>
      <c r="B182" s="172"/>
      <c r="C182" s="216"/>
      <c r="D182" s="217" t="s">
        <v>15</v>
      </c>
      <c r="E182" s="218" t="s">
        <v>154</v>
      </c>
      <c r="F182" s="256"/>
      <c r="G182" s="219" t="s">
        <v>396</v>
      </c>
      <c r="H182" s="175"/>
      <c r="I182" s="218" t="s">
        <v>340</v>
      </c>
      <c r="J182" s="121" t="s">
        <v>435</v>
      </c>
      <c r="K182" s="121"/>
      <c r="L182" s="119"/>
      <c r="M182" s="222"/>
      <c r="O182" s="257"/>
    </row>
    <row r="183" spans="1:15" s="147" customFormat="1" ht="45" x14ac:dyDescent="0.25">
      <c r="A183" s="172"/>
      <c r="B183" s="172"/>
      <c r="C183" s="216"/>
      <c r="D183" s="217" t="s">
        <v>17</v>
      </c>
      <c r="E183" s="178" t="s">
        <v>397</v>
      </c>
      <c r="F183" s="219"/>
      <c r="G183" s="219"/>
      <c r="H183" s="175"/>
      <c r="I183" s="218" t="s">
        <v>418</v>
      </c>
      <c r="J183" s="121" t="s">
        <v>435</v>
      </c>
      <c r="K183" s="121"/>
      <c r="L183" s="119"/>
      <c r="M183" s="222"/>
      <c r="O183" s="257"/>
    </row>
    <row r="184" spans="1:15" s="147" customFormat="1" x14ac:dyDescent="0.25">
      <c r="A184" s="152"/>
      <c r="B184" s="152" t="s">
        <v>155</v>
      </c>
      <c r="C184" s="153" t="s">
        <v>192</v>
      </c>
      <c r="D184" s="154"/>
      <c r="E184" s="155"/>
      <c r="F184" s="229"/>
      <c r="G184" s="229"/>
      <c r="H184" s="156">
        <v>6</v>
      </c>
      <c r="I184" s="156"/>
      <c r="J184" s="157"/>
      <c r="K184" s="230"/>
      <c r="L184" s="157" t="e">
        <f>SUM(L185,L191,L197,L203,L207)</f>
        <v>#DIV/0!</v>
      </c>
      <c r="M184" s="278" t="e">
        <f>L184/H184</f>
        <v>#DIV/0!</v>
      </c>
      <c r="O184" s="230"/>
    </row>
    <row r="185" spans="1:15" s="147" customFormat="1" x14ac:dyDescent="0.25">
      <c r="A185" s="210"/>
      <c r="B185" s="210"/>
      <c r="C185" s="211">
        <v>1</v>
      </c>
      <c r="D185" s="375" t="s">
        <v>193</v>
      </c>
      <c r="E185" s="375"/>
      <c r="F185" s="212"/>
      <c r="G185" s="212"/>
      <c r="H185" s="213">
        <v>1</v>
      </c>
      <c r="I185" s="213"/>
      <c r="J185" s="214"/>
      <c r="K185" s="225"/>
      <c r="L185" s="214" t="e">
        <f>AVERAGE(L186:L190)*H185</f>
        <v>#DIV/0!</v>
      </c>
      <c r="M185" s="215" t="e">
        <f>L185/H185</f>
        <v>#DIV/0!</v>
      </c>
      <c r="O185" s="225"/>
    </row>
    <row r="186" spans="1:15" s="147" customFormat="1" ht="45" x14ac:dyDescent="0.25">
      <c r="A186" s="172"/>
      <c r="B186" s="172"/>
      <c r="C186" s="216"/>
      <c r="D186" s="217" t="s">
        <v>5</v>
      </c>
      <c r="E186" s="218" t="s">
        <v>156</v>
      </c>
      <c r="F186" s="219" t="s">
        <v>395</v>
      </c>
      <c r="G186" s="220"/>
      <c r="H186" s="175"/>
      <c r="I186" s="218" t="s">
        <v>341</v>
      </c>
      <c r="J186" s="176" t="s">
        <v>480</v>
      </c>
      <c r="K186" s="113"/>
      <c r="L186" s="176" t="str">
        <f>IF(J186="Ya/Tidak",IF(K186="Ya",1,IF(K186="Tidak",0,"Blm Diisi")),IF(J186="A/B/C",IF(K186="A",1,IF(K186="B",0.5,IF(K186="C",0,"Blm Diisi"))),IF(J186="A/B/C/D",IF(K186="A",1,IF(K186="B",0.67,IF(K186="C",0.33,IF(K186="D",0,"Blm Diisi")))),IF(J186="A/B/C/D/E",IF(K186="A",1,IF(K186="B",0.75,IF(K186="C",0.5,IF(K186="D",0.25,IF(K186="E",0,"Blm Diisi")))))))))</f>
        <v>Blm Diisi</v>
      </c>
      <c r="M186" s="222"/>
      <c r="O186" s="113"/>
    </row>
    <row r="187" spans="1:15" s="147" customFormat="1" ht="135" x14ac:dyDescent="0.25">
      <c r="A187" s="172"/>
      <c r="B187" s="172"/>
      <c r="C187" s="216"/>
      <c r="D187" s="217" t="s">
        <v>7</v>
      </c>
      <c r="E187" s="218" t="s">
        <v>157</v>
      </c>
      <c r="F187" s="219" t="s">
        <v>395</v>
      </c>
      <c r="G187" s="220"/>
      <c r="H187" s="175"/>
      <c r="I187" s="218" t="s">
        <v>342</v>
      </c>
      <c r="J187" s="176" t="s">
        <v>218</v>
      </c>
      <c r="K187" s="113"/>
      <c r="L187" s="176" t="str">
        <f>IF(J187="Ya/Tidak",IF(K187="Ya",1,IF(K187="Tidak",0,"Blm Diisi")),IF(J187="A/B/C",IF(K187="A",1,IF(K187="B",0.5,IF(K187="C",0,"Blm Diisi"))),IF(J187="A/B/C/D",IF(K187="A",1,IF(K187="B",0.67,IF(K187="C",0.33,IF(K187="D",0,"Blm Diisi")))),IF(J187="A/B/C/D/E",IF(K187="A",1,IF(K187="B",0.75,IF(K187="C",0.5,IF(K187="D",0.25,IF(K187="E",0,"Blm Diisi")))))))))</f>
        <v>Blm Diisi</v>
      </c>
      <c r="M187" s="222"/>
      <c r="O187" s="113"/>
    </row>
    <row r="188" spans="1:15" s="147" customFormat="1" ht="120" x14ac:dyDescent="0.25">
      <c r="A188" s="172"/>
      <c r="B188" s="172"/>
      <c r="C188" s="216"/>
      <c r="D188" s="217" t="s">
        <v>9</v>
      </c>
      <c r="E188" s="218" t="s">
        <v>158</v>
      </c>
      <c r="F188" s="219" t="s">
        <v>395</v>
      </c>
      <c r="G188" s="220"/>
      <c r="H188" s="175"/>
      <c r="I188" s="218" t="s">
        <v>343</v>
      </c>
      <c r="J188" s="176" t="s">
        <v>218</v>
      </c>
      <c r="K188" s="113"/>
      <c r="L188" s="176" t="str">
        <f>IF(J188="Ya/Tidak",IF(K188="Ya",1,IF(K188="Tidak",0,"Blm Diisi")),IF(J188="A/B/C",IF(K188="A",1,IF(K188="B",0.5,IF(K188="C",0,"Blm Diisi"))),IF(J188="A/B/C/D",IF(K188="A",1,IF(K188="B",0.67,IF(K188="C",0.33,IF(K188="D",0,"Blm Diisi")))),IF(J188="A/B/C/D/E",IF(K188="A",1,IF(K188="B",0.75,IF(K188="C",0.5,IF(K188="D",0.25,IF(K188="E",0,"Blm Diisi")))))))))</f>
        <v>Blm Diisi</v>
      </c>
      <c r="M188" s="222"/>
      <c r="O188" s="113"/>
    </row>
    <row r="189" spans="1:15" s="147" customFormat="1" ht="120" x14ac:dyDescent="0.25">
      <c r="A189" s="172"/>
      <c r="B189" s="172"/>
      <c r="C189" s="216"/>
      <c r="D189" s="217" t="s">
        <v>15</v>
      </c>
      <c r="E189" s="218" t="s">
        <v>159</v>
      </c>
      <c r="F189" s="219" t="s">
        <v>395</v>
      </c>
      <c r="G189" s="220"/>
      <c r="H189" s="175"/>
      <c r="I189" s="218" t="s">
        <v>344</v>
      </c>
      <c r="J189" s="176" t="s">
        <v>216</v>
      </c>
      <c r="K189" s="113"/>
      <c r="L189" s="176" t="str">
        <f>IF(J189="Ya/Tidak",IF(K189="Ya",1,IF(K189="Tidak",0,"Blm Diisi")),IF(J189="A/B/C",IF(K189="A",1,IF(K189="B",0.5,IF(K189="C",0,"Blm Diisi"))),IF(J189="A/B/C/D",IF(K189="A",1,IF(K189="B",0.67,IF(K189="C",0.33,IF(K189="D",0,"Blm Diisi")))),IF(J189="A/B/C/D/E",IF(K189="A",1,IF(K189="B",0.75,IF(K189="C",0.5,IF(K189="D",0.25,IF(K189="E",0,"Blm Diisi")))))))))</f>
        <v>Blm Diisi</v>
      </c>
      <c r="M189" s="222"/>
      <c r="O189" s="113"/>
    </row>
    <row r="190" spans="1:15" s="147" customFormat="1" ht="45" x14ac:dyDescent="0.25">
      <c r="A190" s="172"/>
      <c r="B190" s="172"/>
      <c r="C190" s="216"/>
      <c r="D190" s="217" t="s">
        <v>17</v>
      </c>
      <c r="E190" s="218" t="s">
        <v>160</v>
      </c>
      <c r="F190" s="219" t="s">
        <v>395</v>
      </c>
      <c r="G190" s="220"/>
      <c r="H190" s="175"/>
      <c r="I190" s="218" t="s">
        <v>345</v>
      </c>
      <c r="J190" s="176" t="s">
        <v>216</v>
      </c>
      <c r="K190" s="113"/>
      <c r="L190" s="176" t="str">
        <f>IF(J190="Ya/Tidak",IF(K190="Ya",1,IF(K190="Tidak",0,"Blm Diisi")),IF(J190="A/B/C",IF(K190="A",1,IF(K190="B",0.5,IF(K190="C",0,"Blm Diisi"))),IF(J190="A/B/C/D",IF(K190="A",1,IF(K190="B",0.67,IF(K190="C",0.33,IF(K190="D",0,"Blm Diisi")))),IF(J190="A/B/C/D/E",IF(K190="A",1,IF(K190="B",0.75,IF(K190="C",0.5,IF(K190="D",0.25,IF(K190="E",0,"Blm Diisi")))))))))</f>
        <v>Blm Diisi</v>
      </c>
      <c r="M190" s="222"/>
      <c r="O190" s="113"/>
    </row>
    <row r="191" spans="1:15" s="147" customFormat="1" x14ac:dyDescent="0.25">
      <c r="A191" s="210"/>
      <c r="B191" s="210"/>
      <c r="C191" s="211">
        <v>2</v>
      </c>
      <c r="D191" s="375" t="s">
        <v>194</v>
      </c>
      <c r="E191" s="375"/>
      <c r="F191" s="212"/>
      <c r="G191" s="212"/>
      <c r="H191" s="213">
        <v>1</v>
      </c>
      <c r="I191" s="213"/>
      <c r="J191" s="214"/>
      <c r="K191" s="225"/>
      <c r="L191" s="214" t="e">
        <f>AVERAGE(L192:L196)*H191</f>
        <v>#DIV/0!</v>
      </c>
      <c r="M191" s="215" t="e">
        <f>L191/H191</f>
        <v>#DIV/0!</v>
      </c>
      <c r="O191" s="225"/>
    </row>
    <row r="192" spans="1:15" s="147" customFormat="1" ht="165" x14ac:dyDescent="0.25">
      <c r="A192" s="172"/>
      <c r="B192" s="172"/>
      <c r="C192" s="216"/>
      <c r="D192" s="217" t="s">
        <v>5</v>
      </c>
      <c r="E192" s="218" t="s">
        <v>161</v>
      </c>
      <c r="F192" s="219" t="s">
        <v>395</v>
      </c>
      <c r="G192" s="220"/>
      <c r="H192" s="175"/>
      <c r="I192" s="218" t="s">
        <v>346</v>
      </c>
      <c r="J192" s="176" t="s">
        <v>218</v>
      </c>
      <c r="K192" s="113"/>
      <c r="L192" s="176" t="str">
        <f>IF(J192="Ya/Tidak",IF(K192="Ya",1,IF(K192="Tidak",0,"Blm Diisi")),IF(J192="A/B/C",IF(K192="A",1,IF(K192="B",0.5,IF(K192="C",0,"Blm Diisi"))),IF(J192="A/B/C/D",IF(K192="A",1,IF(K192="B",0.67,IF(K192="C",0.33,IF(K192="D",0,"Blm Diisi")))),IF(J192="A/B/C/D/E",IF(K192="A",1,IF(K192="B",0.75,IF(K192="C",0.5,IF(K192="D",0.25,IF(K192="E",0,"Blm Diisi")))))))))</f>
        <v>Blm Diisi</v>
      </c>
      <c r="M192" s="222"/>
      <c r="O192" s="113"/>
    </row>
    <row r="193" spans="1:15" s="147" customFormat="1" ht="135" x14ac:dyDescent="0.25">
      <c r="A193" s="172"/>
      <c r="B193" s="172"/>
      <c r="C193" s="216"/>
      <c r="D193" s="217" t="s">
        <v>7</v>
      </c>
      <c r="E193" s="218" t="s">
        <v>162</v>
      </c>
      <c r="F193" s="219" t="s">
        <v>395</v>
      </c>
      <c r="G193" s="220"/>
      <c r="H193" s="175"/>
      <c r="I193" s="178" t="s">
        <v>347</v>
      </c>
      <c r="J193" s="176" t="s">
        <v>216</v>
      </c>
      <c r="K193" s="113"/>
      <c r="L193" s="176" t="str">
        <f>IF(J193="Ya/Tidak",IF(K193="Ya",1,IF(K193="Tidak",0,"Blm Diisi")),IF(J193="A/B/C",IF(K193="A",1,IF(K193="B",0.5,IF(K193="C",0,"Blm Diisi"))),IF(J193="A/B/C/D",IF(K193="A",1,IF(K193="B",0.67,IF(K193="C",0.33,IF(K193="D",0,"Blm Diisi")))),IF(J193="A/B/C/D/E",IF(K193="A",1,IF(K193="B",0.75,IF(K193="C",0.5,IF(K193="D",0.25,IF(K193="E",0,"Blm Diisi")))))))))</f>
        <v>Blm Diisi</v>
      </c>
      <c r="M193" s="222"/>
      <c r="O193" s="113"/>
    </row>
    <row r="194" spans="1:15" s="147" customFormat="1" ht="180" x14ac:dyDescent="0.25">
      <c r="A194" s="172"/>
      <c r="B194" s="172"/>
      <c r="C194" s="216"/>
      <c r="D194" s="217" t="s">
        <v>9</v>
      </c>
      <c r="E194" s="218" t="s">
        <v>210</v>
      </c>
      <c r="F194" s="219" t="s">
        <v>395</v>
      </c>
      <c r="G194" s="220"/>
      <c r="H194" s="175"/>
      <c r="I194" s="218" t="s">
        <v>348</v>
      </c>
      <c r="J194" s="176" t="s">
        <v>216</v>
      </c>
      <c r="K194" s="113"/>
      <c r="L194" s="176" t="str">
        <f>IF(J194="Ya/Tidak",IF(K194="Ya",1,IF(K194="Tidak",0,"Blm Diisi")),IF(J194="A/B/C",IF(K194="A",1,IF(K194="B",0.5,IF(K194="C",0,"Blm Diisi"))),IF(J194="A/B/C/D",IF(K194="A",1,IF(K194="B",0.67,IF(K194="C",0.33,IF(K194="D",0,"Blm Diisi")))),IF(J194="A/B/C/D/E",IF(K194="A",1,IF(K194="B",0.75,IF(K194="C",0.5,IF(K194="D",0.25,IF(K194="E",0,"Blm Diisi")))))))))</f>
        <v>Blm Diisi</v>
      </c>
      <c r="M194" s="222"/>
      <c r="O194" s="113"/>
    </row>
    <row r="195" spans="1:15" s="147" customFormat="1" ht="135" x14ac:dyDescent="0.25">
      <c r="A195" s="172"/>
      <c r="B195" s="172"/>
      <c r="C195" s="216"/>
      <c r="D195" s="217" t="s">
        <v>15</v>
      </c>
      <c r="E195" s="218" t="s">
        <v>163</v>
      </c>
      <c r="F195" s="219" t="s">
        <v>395</v>
      </c>
      <c r="G195" s="220"/>
      <c r="H195" s="175"/>
      <c r="I195" s="178" t="s">
        <v>349</v>
      </c>
      <c r="J195" s="176" t="s">
        <v>218</v>
      </c>
      <c r="K195" s="113"/>
      <c r="L195" s="176" t="str">
        <f>IF(J195="Ya/Tidak",IF(K195="Ya",1,IF(K195="Tidak",0,"Blm Diisi")),IF(J195="A/B/C",IF(K195="A",1,IF(K195="B",0.5,IF(K195="C",0,"Blm Diisi"))),IF(J195="A/B/C/D",IF(K195="A",1,IF(K195="B",0.67,IF(K195="C",0.33,IF(K195="D",0,"Blm Diisi")))),IF(J195="A/B/C/D/E",IF(K195="A",1,IF(K195="B",0.75,IF(K195="C",0.5,IF(K195="D",0.25,IF(K195="E",0,"Blm Diisi")))))))))</f>
        <v>Blm Diisi</v>
      </c>
      <c r="M195" s="222"/>
      <c r="O195" s="113"/>
    </row>
    <row r="196" spans="1:15" s="147" customFormat="1" ht="45" x14ac:dyDescent="0.25">
      <c r="A196" s="172"/>
      <c r="B196" s="172"/>
      <c r="C196" s="216"/>
      <c r="D196" s="217" t="s">
        <v>17</v>
      </c>
      <c r="E196" s="218" t="s">
        <v>164</v>
      </c>
      <c r="F196" s="219" t="s">
        <v>395</v>
      </c>
      <c r="G196" s="220"/>
      <c r="H196" s="175"/>
      <c r="I196" s="218" t="s">
        <v>350</v>
      </c>
      <c r="J196" s="176" t="s">
        <v>480</v>
      </c>
      <c r="K196" s="113"/>
      <c r="L196" s="176" t="str">
        <f>IF(J196="Ya/Tidak",IF(K196="Ya",1,IF(K196="Tidak",0,"Blm Diisi")),IF(J196="A/B/C",IF(K196="A",1,IF(K196="B",0.5,IF(K196="C",0,"Blm Diisi"))),IF(J196="A/B/C/D",IF(K196="A",1,IF(K196="B",0.67,IF(K196="C",0.33,IF(K196="D",0,"Blm Diisi")))),IF(J196="A/B/C/D/E",IF(K196="A",1,IF(K196="B",0.75,IF(K196="C",0.5,IF(K196="D",0.25,IF(K196="E",0,"Blm Diisi")))))))))</f>
        <v>Blm Diisi</v>
      </c>
      <c r="M196" s="222"/>
      <c r="O196" s="113"/>
    </row>
    <row r="197" spans="1:15" s="147" customFormat="1" x14ac:dyDescent="0.25">
      <c r="A197" s="210"/>
      <c r="B197" s="210"/>
      <c r="C197" s="211">
        <v>3</v>
      </c>
      <c r="D197" s="375" t="s">
        <v>165</v>
      </c>
      <c r="E197" s="375"/>
      <c r="F197" s="212"/>
      <c r="G197" s="212"/>
      <c r="H197" s="213">
        <v>1.5</v>
      </c>
      <c r="I197" s="213"/>
      <c r="J197" s="214"/>
      <c r="K197" s="225"/>
      <c r="L197" s="214" t="e">
        <f>AVERAGE(L198:L202)*H197</f>
        <v>#DIV/0!</v>
      </c>
      <c r="M197" s="215" t="e">
        <f>L197/H197</f>
        <v>#DIV/0!</v>
      </c>
      <c r="O197" s="225"/>
    </row>
    <row r="198" spans="1:15" s="147" customFormat="1" ht="30" x14ac:dyDescent="0.25">
      <c r="A198" s="172"/>
      <c r="B198" s="172"/>
      <c r="C198" s="216"/>
      <c r="D198" s="217" t="s">
        <v>5</v>
      </c>
      <c r="E198" s="218" t="s">
        <v>166</v>
      </c>
      <c r="F198" s="219" t="s">
        <v>395</v>
      </c>
      <c r="G198" s="220"/>
      <c r="H198" s="175"/>
      <c r="I198" s="218" t="s">
        <v>351</v>
      </c>
      <c r="J198" s="176" t="s">
        <v>480</v>
      </c>
      <c r="K198" s="113"/>
      <c r="L198" s="176" t="str">
        <f>IF(J198="Ya/Tidak",IF(K198="Ya",1,IF(K198="Tidak",0,"Blm Diisi")),IF(J198="A/B/C",IF(K198="A",1,IF(K198="B",0.5,IF(K198="C",0,"Blm Diisi"))),IF(J198="A/B/C/D",IF(K198="A",1,IF(K198="B",0.67,IF(K198="C",0.33,IF(K198="D",0,"Blm Diisi")))),IF(J198="A/B/C/D/E",IF(K198="A",1,IF(K198="B",0.75,IF(K198="C",0.5,IF(K198="D",0.25,IF(K198="E",0,"Blm Diisi")))))))))</f>
        <v>Blm Diisi</v>
      </c>
      <c r="M198" s="222"/>
      <c r="O198" s="113"/>
    </row>
    <row r="199" spans="1:15" s="147" customFormat="1" ht="75" x14ac:dyDescent="0.25">
      <c r="A199" s="172"/>
      <c r="B199" s="172"/>
      <c r="C199" s="216"/>
      <c r="D199" s="217" t="s">
        <v>7</v>
      </c>
      <c r="E199" s="218" t="s">
        <v>167</v>
      </c>
      <c r="F199" s="219" t="s">
        <v>395</v>
      </c>
      <c r="G199" s="220"/>
      <c r="H199" s="175"/>
      <c r="I199" s="218" t="s">
        <v>352</v>
      </c>
      <c r="J199" s="176" t="s">
        <v>216</v>
      </c>
      <c r="K199" s="113"/>
      <c r="L199" s="176" t="str">
        <f>IF(J199="Ya/Tidak",IF(K199="Ya",1,IF(K199="Tidak",0,"Blm Diisi")),IF(J199="A/B/C",IF(K199="A",1,IF(K199="B",0.5,IF(K199="C",0,"Blm Diisi"))),IF(J199="A/B/C/D",IF(K199="A",1,IF(K199="B",0.67,IF(K199="C",0.33,IF(K199="D",0,"Blm Diisi")))),IF(J199="A/B/C/D/E",IF(K199="A",1,IF(K199="B",0.75,IF(K199="C",0.5,IF(K199="D",0.25,IF(K199="E",0,"Blm Diisi")))))))))</f>
        <v>Blm Diisi</v>
      </c>
      <c r="M199" s="222"/>
      <c r="O199" s="113"/>
    </row>
    <row r="200" spans="1:15" s="147" customFormat="1" ht="30" x14ac:dyDescent="0.25">
      <c r="A200" s="172"/>
      <c r="B200" s="172"/>
      <c r="C200" s="216"/>
      <c r="D200" s="217" t="s">
        <v>9</v>
      </c>
      <c r="E200" s="218" t="s">
        <v>168</v>
      </c>
      <c r="F200" s="219" t="s">
        <v>395</v>
      </c>
      <c r="G200" s="220"/>
      <c r="H200" s="175"/>
      <c r="I200" s="218" t="s">
        <v>353</v>
      </c>
      <c r="J200" s="176" t="s">
        <v>480</v>
      </c>
      <c r="K200" s="113"/>
      <c r="L200" s="176" t="str">
        <f>IF(J200="Ya/Tidak",IF(K200="Ya",1,IF(K200="Tidak",0,"Blm Diisi")),IF(J200="A/B/C",IF(K200="A",1,IF(K200="B",0.5,IF(K200="C",0,"Blm Diisi"))),IF(J200="A/B/C/D",IF(K200="A",1,IF(K200="B",0.67,IF(K200="C",0.33,IF(K200="D",0,"Blm Diisi")))),IF(J200="A/B/C/D/E",IF(K200="A",1,IF(K200="B",0.75,IF(K200="C",0.5,IF(K200="D",0.25,IF(K200="E",0,"Blm Diisi")))))))))</f>
        <v>Blm Diisi</v>
      </c>
      <c r="M200" s="222"/>
      <c r="O200" s="113"/>
    </row>
    <row r="201" spans="1:15" s="147" customFormat="1" ht="180" x14ac:dyDescent="0.25">
      <c r="A201" s="172"/>
      <c r="B201" s="172"/>
      <c r="C201" s="216"/>
      <c r="D201" s="217" t="s">
        <v>15</v>
      </c>
      <c r="E201" s="218" t="s">
        <v>169</v>
      </c>
      <c r="F201" s="219" t="s">
        <v>395</v>
      </c>
      <c r="G201" s="220"/>
      <c r="H201" s="175"/>
      <c r="I201" s="218" t="s">
        <v>354</v>
      </c>
      <c r="J201" s="176" t="s">
        <v>218</v>
      </c>
      <c r="K201" s="113"/>
      <c r="L201" s="176" t="str">
        <f>IF(J201="Ya/Tidak",IF(K201="Ya",1,IF(K201="Tidak",0,"Blm Diisi")),IF(J201="A/B/C",IF(K201="A",1,IF(K201="B",0.5,IF(K201="C",0,"Blm Diisi"))),IF(J201="A/B/C/D",IF(K201="A",1,IF(K201="B",0.67,IF(K201="C",0.33,IF(K201="D",0,"Blm Diisi")))),IF(J201="A/B/C/D/E",IF(K201="A",1,IF(K201="B",0.75,IF(K201="C",0.5,IF(K201="D",0.25,IF(K201="E",0,"Blm Diisi")))))))))</f>
        <v>Blm Diisi</v>
      </c>
      <c r="M201" s="222"/>
      <c r="O201" s="113"/>
    </row>
    <row r="202" spans="1:15" s="147" customFormat="1" ht="90" x14ac:dyDescent="0.25">
      <c r="A202" s="172"/>
      <c r="B202" s="172"/>
      <c r="C202" s="216"/>
      <c r="D202" s="217" t="s">
        <v>17</v>
      </c>
      <c r="E202" s="218" t="s">
        <v>170</v>
      </c>
      <c r="F202" s="219" t="s">
        <v>395</v>
      </c>
      <c r="G202" s="220"/>
      <c r="H202" s="175"/>
      <c r="I202" s="218" t="s">
        <v>355</v>
      </c>
      <c r="J202" s="176" t="s">
        <v>216</v>
      </c>
      <c r="K202" s="113"/>
      <c r="L202" s="176" t="str">
        <f>IF(J202="Ya/Tidak",IF(K202="Ya",1,IF(K202="Tidak",0,"Blm Diisi")),IF(J202="A/B/C",IF(K202="A",1,IF(K202="B",0.5,IF(K202="C",0,"Blm Diisi"))),IF(J202="A/B/C/D",IF(K202="A",1,IF(K202="B",0.67,IF(K202="C",0.33,IF(K202="D",0,"Blm Diisi")))),IF(J202="A/B/C/D/E",IF(K202="A",1,IF(K202="B",0.75,IF(K202="C",0.5,IF(K202="D",0.25,IF(K202="E",0,"Blm Diisi")))))))))</f>
        <v>Blm Diisi</v>
      </c>
      <c r="M202" s="222"/>
      <c r="O202" s="113"/>
    </row>
    <row r="203" spans="1:15" s="147" customFormat="1" x14ac:dyDescent="0.25">
      <c r="A203" s="210"/>
      <c r="B203" s="210"/>
      <c r="C203" s="211">
        <v>4</v>
      </c>
      <c r="D203" s="375" t="s">
        <v>171</v>
      </c>
      <c r="E203" s="375"/>
      <c r="F203" s="212"/>
      <c r="G203" s="212"/>
      <c r="H203" s="213">
        <v>1.5</v>
      </c>
      <c r="I203" s="213"/>
      <c r="J203" s="214"/>
      <c r="K203" s="225"/>
      <c r="L203" s="214" t="e">
        <f>AVERAGE(L204:L206)*H203</f>
        <v>#DIV/0!</v>
      </c>
      <c r="M203" s="215" t="e">
        <f>L203/H203</f>
        <v>#DIV/0!</v>
      </c>
      <c r="O203" s="225"/>
    </row>
    <row r="204" spans="1:15" s="147" customFormat="1" ht="90" x14ac:dyDescent="0.25">
      <c r="A204" s="172"/>
      <c r="B204" s="172"/>
      <c r="C204" s="216"/>
      <c r="D204" s="217" t="s">
        <v>5</v>
      </c>
      <c r="E204" s="218" t="s">
        <v>172</v>
      </c>
      <c r="F204" s="219" t="s">
        <v>395</v>
      </c>
      <c r="G204" s="220"/>
      <c r="H204" s="175"/>
      <c r="I204" s="218" t="s">
        <v>356</v>
      </c>
      <c r="J204" s="176" t="s">
        <v>216</v>
      </c>
      <c r="K204" s="113"/>
      <c r="L204" s="176" t="str">
        <f>IF(J204="Ya/Tidak",IF(K204="Ya",1,IF(K204="Tidak",0,"Blm Diisi")),IF(J204="A/B/C",IF(K204="A",1,IF(K204="B",0.5,IF(K204="C",0,"Blm Diisi"))),IF(J204="A/B/C/D",IF(K204="A",1,IF(K204="B",0.67,IF(K204="C",0.33,IF(K204="D",0,"Blm Diisi")))),IF(J204="A/B/C/D/E",IF(K204="A",1,IF(K204="B",0.75,IF(K204="C",0.5,IF(K204="D",0.25,IF(K204="E",0,"Blm Diisi")))))))))</f>
        <v>Blm Diisi</v>
      </c>
      <c r="M204" s="222"/>
      <c r="O204" s="113"/>
    </row>
    <row r="205" spans="1:15" s="147" customFormat="1" ht="30" x14ac:dyDescent="0.25">
      <c r="A205" s="172"/>
      <c r="B205" s="172"/>
      <c r="C205" s="216"/>
      <c r="D205" s="217" t="s">
        <v>7</v>
      </c>
      <c r="E205" s="218" t="s">
        <v>173</v>
      </c>
      <c r="F205" s="219" t="s">
        <v>395</v>
      </c>
      <c r="G205" s="220"/>
      <c r="H205" s="175"/>
      <c r="I205" s="218" t="s">
        <v>357</v>
      </c>
      <c r="J205" s="176" t="s">
        <v>480</v>
      </c>
      <c r="K205" s="113"/>
      <c r="L205" s="176" t="str">
        <f>IF(J205="Ya/Tidak",IF(K205="Ya",1,IF(K205="Tidak",0,"Blm Diisi")),IF(J205="A/B/C",IF(K205="A",1,IF(K205="B",0.5,IF(K205="C",0,"Blm Diisi"))),IF(J205="A/B/C/D",IF(K205="A",1,IF(K205="B",0.67,IF(K205="C",0.33,IF(K205="D",0,"Blm Diisi")))),IF(J205="A/B/C/D/E",IF(K205="A",1,IF(K205="B",0.75,IF(K205="C",0.5,IF(K205="D",0.25,IF(K205="E",0,"Blm Diisi")))))))))</f>
        <v>Blm Diisi</v>
      </c>
      <c r="M205" s="222"/>
      <c r="O205" s="113"/>
    </row>
    <row r="206" spans="1:15" s="147" customFormat="1" ht="120" x14ac:dyDescent="0.25">
      <c r="A206" s="172"/>
      <c r="B206" s="172"/>
      <c r="C206" s="216"/>
      <c r="D206" s="217" t="s">
        <v>9</v>
      </c>
      <c r="E206" s="218" t="s">
        <v>174</v>
      </c>
      <c r="F206" s="219" t="s">
        <v>395</v>
      </c>
      <c r="G206" s="220"/>
      <c r="H206" s="175"/>
      <c r="I206" s="218" t="s">
        <v>358</v>
      </c>
      <c r="J206" s="176" t="s">
        <v>218</v>
      </c>
      <c r="K206" s="113"/>
      <c r="L206" s="176" t="str">
        <f>IF(J206="Ya/Tidak",IF(K206="Ya",1,IF(K206="Tidak",0,"Blm Diisi")),IF(J206="A/B/C",IF(K206="A",1,IF(K206="B",0.5,IF(K206="C",0,"Blm Diisi"))),IF(J206="A/B/C/D",IF(K206="A",1,IF(K206="B",0.67,IF(K206="C",0.33,IF(K206="D",0,"Blm Diisi")))),IF(J206="A/B/C/D/E",IF(K206="A",1,IF(K206="B",0.75,IF(K206="C",0.5,IF(K206="D",0.25,IF(K206="E",0,"Blm Diisi")))))))))</f>
        <v>Blm Diisi</v>
      </c>
      <c r="M206" s="222"/>
      <c r="O206" s="113"/>
    </row>
    <row r="207" spans="1:15" s="147" customFormat="1" x14ac:dyDescent="0.25">
      <c r="A207" s="210"/>
      <c r="B207" s="210"/>
      <c r="C207" s="211">
        <v>5</v>
      </c>
      <c r="D207" s="375" t="s">
        <v>195</v>
      </c>
      <c r="E207" s="375"/>
      <c r="F207" s="212"/>
      <c r="G207" s="212"/>
      <c r="H207" s="213">
        <v>1</v>
      </c>
      <c r="I207" s="213"/>
      <c r="J207" s="214"/>
      <c r="K207" s="225"/>
      <c r="L207" s="214" t="e">
        <f>AVERAGE(L208:L210)*H207</f>
        <v>#DIV/0!</v>
      </c>
      <c r="M207" s="215" t="e">
        <f>L207/H207</f>
        <v>#DIV/0!</v>
      </c>
      <c r="O207" s="225"/>
    </row>
    <row r="208" spans="1:15" s="147" customFormat="1" ht="30" x14ac:dyDescent="0.25">
      <c r="A208" s="172"/>
      <c r="B208" s="172"/>
      <c r="C208" s="216"/>
      <c r="D208" s="217" t="s">
        <v>5</v>
      </c>
      <c r="E208" s="218" t="s">
        <v>175</v>
      </c>
      <c r="F208" s="219" t="s">
        <v>395</v>
      </c>
      <c r="G208" s="220"/>
      <c r="H208" s="175"/>
      <c r="I208" s="218" t="s">
        <v>359</v>
      </c>
      <c r="J208" s="176" t="s">
        <v>480</v>
      </c>
      <c r="K208" s="113"/>
      <c r="L208" s="176" t="str">
        <f>IF(J208="Ya/Tidak",IF(K208="Ya",1,IF(K208="Tidak",0,"Blm Diisi")),IF(J208="A/B/C",IF(K208="A",1,IF(K208="B",0.5,IF(K208="C",0,"Blm Diisi"))),IF(J208="A/B/C/D",IF(K208="A",1,IF(K208="B",0.67,IF(K208="C",0.33,IF(K208="D",0,"Blm Diisi")))),IF(J208="A/B/C/D/E",IF(K208="A",1,IF(K208="B",0.75,IF(K208="C",0.5,IF(K208="D",0.25,IF(K208="E",0,"Blm Diisi")))))))))</f>
        <v>Blm Diisi</v>
      </c>
      <c r="M208" s="222"/>
      <c r="O208" s="113"/>
    </row>
    <row r="209" spans="1:15" s="147" customFormat="1" ht="120" x14ac:dyDescent="0.25">
      <c r="A209" s="172"/>
      <c r="B209" s="172"/>
      <c r="C209" s="216"/>
      <c r="D209" s="217" t="s">
        <v>7</v>
      </c>
      <c r="E209" s="218" t="s">
        <v>176</v>
      </c>
      <c r="F209" s="219" t="s">
        <v>395</v>
      </c>
      <c r="G209" s="220"/>
      <c r="H209" s="175"/>
      <c r="I209" s="218" t="s">
        <v>360</v>
      </c>
      <c r="J209" s="176" t="s">
        <v>218</v>
      </c>
      <c r="K209" s="113"/>
      <c r="L209" s="176" t="str">
        <f>IF(J209="Ya/Tidak",IF(K209="Ya",1,IF(K209="Tidak",0,"Blm Diisi")),IF(J209="A/B/C",IF(K209="A",1,IF(K209="B",0.5,IF(K209="C",0,"Blm Diisi"))),IF(J209="A/B/C/D",IF(K209="A",1,IF(K209="B",0.67,IF(K209="C",0.33,IF(K209="D",0,"Blm Diisi")))),IF(J209="A/B/C/D/E",IF(K209="A",1,IF(K209="B",0.75,IF(K209="C",0.5,IF(K209="D",0.25,IF(K209="E",0,"Blm Diisi")))))))))</f>
        <v>Blm Diisi</v>
      </c>
      <c r="M209" s="222"/>
      <c r="O209" s="113"/>
    </row>
    <row r="210" spans="1:15" s="147" customFormat="1" ht="45" x14ac:dyDescent="0.25">
      <c r="A210" s="172"/>
      <c r="B210" s="172"/>
      <c r="C210" s="216"/>
      <c r="D210" s="217" t="s">
        <v>9</v>
      </c>
      <c r="E210" s="218" t="s">
        <v>177</v>
      </c>
      <c r="F210" s="219" t="s">
        <v>395</v>
      </c>
      <c r="G210" s="220"/>
      <c r="H210" s="175"/>
      <c r="I210" s="218" t="s">
        <v>361</v>
      </c>
      <c r="J210" s="176" t="s">
        <v>216</v>
      </c>
      <c r="K210" s="113"/>
      <c r="L210" s="176" t="str">
        <f>IF(J210="Ya/Tidak",IF(K210="Ya",1,IF(K210="Tidak",0,"Blm Diisi")),IF(J210="A/B/C",IF(K210="A",1,IF(K210="B",0.5,IF(K210="C",0,"Blm Diisi"))),IF(J210="A/B/C/D",IF(K210="A",1,IF(K210="B",0.67,IF(K210="C",0.33,IF(K210="D",0,"Blm Diisi")))),IF(J210="A/B/C/D/E",IF(K210="A",1,IF(K210="B",0.75,IF(K210="C",0.5,IF(K210="D",0.25,IF(K210="E",0,"Blm Diisi")))))))))</f>
        <v>Blm Diisi</v>
      </c>
      <c r="M210" s="222"/>
      <c r="O210" s="113"/>
    </row>
    <row r="211" spans="1:15" x14ac:dyDescent="0.25">
      <c r="A211" s="362" t="s">
        <v>178</v>
      </c>
      <c r="B211" s="362"/>
      <c r="C211" s="362"/>
      <c r="D211" s="362"/>
      <c r="E211" s="362"/>
      <c r="F211" s="268"/>
      <c r="G211" s="268"/>
      <c r="H211" s="161"/>
      <c r="I211" s="269"/>
      <c r="J211" s="269"/>
      <c r="K211" s="270"/>
      <c r="L211" s="161" t="e">
        <f>SUM(L4,L27,L34,L47,L64,L112,L123,L184)</f>
        <v>#DIV/0!</v>
      </c>
      <c r="M211" s="271"/>
      <c r="O211" s="270"/>
    </row>
  </sheetData>
  <sheetProtection password="9967" sheet="1" objects="1" scenarios="1" formatCells="0"/>
  <autoFilter ref="A2:P211"/>
  <mergeCells count="37">
    <mergeCell ref="D65:E65"/>
    <mergeCell ref="A1:E1"/>
    <mergeCell ref="D5:E5"/>
    <mergeCell ref="D9:E9"/>
    <mergeCell ref="D15:E15"/>
    <mergeCell ref="D23:E23"/>
    <mergeCell ref="D28:E28"/>
    <mergeCell ref="D31:E31"/>
    <mergeCell ref="D48:E48"/>
    <mergeCell ref="D53:E53"/>
    <mergeCell ref="D58:E58"/>
    <mergeCell ref="D62:E62"/>
    <mergeCell ref="D150:E150"/>
    <mergeCell ref="I130:I135"/>
    <mergeCell ref="I136:I141"/>
    <mergeCell ref="D71:E71"/>
    <mergeCell ref="D77:E77"/>
    <mergeCell ref="D84:E84"/>
    <mergeCell ref="D90:E90"/>
    <mergeCell ref="D98:E98"/>
    <mergeCell ref="D103:E103"/>
    <mergeCell ref="D107:E107"/>
    <mergeCell ref="D113:E113"/>
    <mergeCell ref="D117:E117"/>
    <mergeCell ref="D124:E124"/>
    <mergeCell ref="D142:E142"/>
    <mergeCell ref="D207:E207"/>
    <mergeCell ref="I154:I157"/>
    <mergeCell ref="D160:E160"/>
    <mergeCell ref="D166:E166"/>
    <mergeCell ref="A211:E211"/>
    <mergeCell ref="D172:E172"/>
    <mergeCell ref="D178:E178"/>
    <mergeCell ref="D185:E185"/>
    <mergeCell ref="D191:E191"/>
    <mergeCell ref="D197:E197"/>
    <mergeCell ref="D203:E203"/>
  </mergeCells>
  <dataValidations count="6">
    <dataValidation type="list" allowBlank="1" showInputMessage="1" showErrorMessage="1" sqref="J179:J183 J32:J33 J46 J55 J59 J63 J72:J76 J85:J89 J97 J99 J105:J106 J125 K149:K151 J151 J153 J161 J167 J173:J174 J176:J177 K23 K153:K154 K166:K167 K160:K161 J18:K21 K123:K125 K176:K183 K172:K174 J130:K141 J149">
      <formula1>"Penilaian Pusat"</formula1>
    </dataValidation>
    <dataValidation type="list" allowBlank="1" showInputMessage="1" showErrorMessage="1" sqref="K171 K13:K14 K7:K8 K187:K188 K192 K206 K201 K195 K16:K17 K24 K26 K49:K52 K56:K57 K60 K66:K67 K70 K79:K82 K91:K93 K96 K100 K102 K110 K114:K116 K118 K120:K121 K152 K162 K165 K168 K209 K145:K147">
      <formula1>"A,B,C,D"</formula1>
    </dataValidation>
    <dataValidation type="list" allowBlank="1" showInputMessage="1" showErrorMessage="1" sqref="K204 K199 K6 K193:K194 K175 K202 K189:K190 K11:K12 K22 K29:K30 K36:K42 K61 K83 K95 K101 K126 K158 K164 K170 K210 K144 K148">
      <formula1>"A,B,C"</formula1>
    </dataValidation>
    <dataValidation type="list" allowBlank="1" showInputMessage="1" showErrorMessage="1" sqref="K10 K196 K198 K169 K205 K186 K200 K43:K44 K54 K68:K69 K78 K104 K108:K109 K111 K119 K127:K129 K159 K163 K208 K143">
      <formula1>"Ya,Tidak"</formula1>
    </dataValidation>
    <dataValidation type="whole" operator="greaterThanOrEqual" allowBlank="1" showInputMessage="1" showErrorMessage="1" sqref="K155:K157">
      <formula1>0</formula1>
    </dataValidation>
    <dataValidation type="list" allowBlank="1" showInputMessage="1" showErrorMessage="1" sqref="K25 K122 K45:K48 K58:K59 K31:K35 K55 K53 K62:K65 K84:K90 K97:K99 K94 K71:K77 K105:K107 K117 K112:K113 K27:K28 K103">
      <formula1>"A,B,C,D,E"</formula1>
    </dataValidation>
  </dataValidations>
  <pageMargins left="0.7" right="0.7" top="0.75" bottom="0.75" header="0.3" footer="0.3"/>
  <pageSetup paperSize="9" scale="8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211"/>
  <sheetViews>
    <sheetView tabSelected="1" zoomScaleNormal="100" workbookViewId="0">
      <selection activeCell="N6" sqref="N6"/>
    </sheetView>
  </sheetViews>
  <sheetFormatPr defaultColWidth="9.140625" defaultRowHeight="15" x14ac:dyDescent="0.25"/>
  <cols>
    <col min="1" max="1" width="3.42578125" style="186" customWidth="1"/>
    <col min="2" max="2" width="4.42578125" style="186" customWidth="1"/>
    <col min="3" max="3" width="3.42578125" style="187" customWidth="1"/>
    <col min="4" max="4" width="3.140625" style="188" customWidth="1"/>
    <col min="5" max="5" width="43.42578125" style="189" customWidth="1"/>
    <col min="6" max="6" width="3" style="162" hidden="1" customWidth="1"/>
    <col min="7" max="7" width="5.5703125" style="288" hidden="1" customWidth="1"/>
    <col min="8" max="8" width="6.140625" style="190" bestFit="1" customWidth="1"/>
    <col min="9" max="9" width="48.140625" style="162" customWidth="1"/>
    <col min="10" max="10" width="12.42578125" style="162" customWidth="1"/>
    <col min="11" max="11" width="9.140625" style="162" customWidth="1"/>
    <col min="12" max="12" width="9.140625" style="312"/>
    <col min="13" max="13" width="9.140625" style="311"/>
    <col min="14" max="14" width="9.140625" style="162"/>
    <col min="15" max="15" width="47.42578125" style="162" customWidth="1"/>
    <col min="16" max="16384" width="9.140625" style="162"/>
  </cols>
  <sheetData>
    <row r="1" spans="1:15" s="123" customFormat="1" ht="44.1" customHeight="1" x14ac:dyDescent="0.25">
      <c r="A1" s="383" t="s">
        <v>394</v>
      </c>
      <c r="B1" s="383"/>
      <c r="C1" s="383"/>
      <c r="D1" s="383"/>
      <c r="E1" s="383"/>
      <c r="F1" s="193" t="s">
        <v>392</v>
      </c>
      <c r="G1" s="193"/>
      <c r="H1" s="185" t="s">
        <v>393</v>
      </c>
      <c r="I1" s="192" t="s">
        <v>213</v>
      </c>
      <c r="J1" s="306" t="s">
        <v>214</v>
      </c>
      <c r="K1" s="194" t="s">
        <v>362</v>
      </c>
      <c r="L1" s="192" t="s">
        <v>363</v>
      </c>
      <c r="M1" s="195" t="s">
        <v>364</v>
      </c>
      <c r="O1" s="194" t="s">
        <v>427</v>
      </c>
    </row>
    <row r="2" spans="1:15" s="123" customFormat="1" ht="14.1" customHeight="1" x14ac:dyDescent="0.25">
      <c r="A2" s="291"/>
      <c r="B2" s="292"/>
      <c r="C2" s="292"/>
      <c r="D2" s="292"/>
      <c r="E2" s="292"/>
      <c r="F2" s="197"/>
      <c r="G2" s="197"/>
      <c r="H2" s="198"/>
      <c r="I2" s="293"/>
      <c r="J2" s="197"/>
      <c r="K2" s="294"/>
      <c r="L2" s="199"/>
      <c r="M2" s="202"/>
      <c r="O2" s="203"/>
    </row>
    <row r="3" spans="1:15" s="140" customFormat="1" x14ac:dyDescent="0.25">
      <c r="A3" s="133" t="s">
        <v>1</v>
      </c>
      <c r="B3" s="134" t="s">
        <v>181</v>
      </c>
      <c r="C3" s="135"/>
      <c r="D3" s="135"/>
      <c r="E3" s="136"/>
      <c r="F3" s="204"/>
      <c r="G3" s="204"/>
      <c r="H3" s="137"/>
      <c r="I3" s="137"/>
      <c r="J3" s="137"/>
      <c r="K3" s="205"/>
      <c r="L3" s="206"/>
      <c r="M3" s="207"/>
      <c r="O3" s="205"/>
    </row>
    <row r="4" spans="1:15" s="147" customFormat="1" x14ac:dyDescent="0.25">
      <c r="A4" s="141"/>
      <c r="B4" s="141" t="s">
        <v>2</v>
      </c>
      <c r="C4" s="142" t="s">
        <v>3</v>
      </c>
      <c r="D4" s="143"/>
      <c r="E4" s="144"/>
      <c r="F4" s="208"/>
      <c r="G4" s="208"/>
      <c r="H4" s="145">
        <v>5</v>
      </c>
      <c r="I4" s="145"/>
      <c r="J4" s="145"/>
      <c r="K4" s="145"/>
      <c r="L4" s="146" t="e">
        <f>SUM(L5,L9,L15,L23,)</f>
        <v>#DIV/0!</v>
      </c>
      <c r="M4" s="310" t="e">
        <f>L4/H4</f>
        <v>#DIV/0!</v>
      </c>
      <c r="O4" s="145"/>
    </row>
    <row r="5" spans="1:15" s="147" customFormat="1" x14ac:dyDescent="0.25">
      <c r="A5" s="210"/>
      <c r="B5" s="210"/>
      <c r="C5" s="211">
        <v>1</v>
      </c>
      <c r="D5" s="375" t="s">
        <v>4</v>
      </c>
      <c r="E5" s="375"/>
      <c r="F5" s="212"/>
      <c r="G5" s="212"/>
      <c r="H5" s="213">
        <v>1</v>
      </c>
      <c r="I5" s="213"/>
      <c r="J5" s="213"/>
      <c r="K5" s="213"/>
      <c r="L5" s="214" t="e">
        <f>AVERAGE(L6:L8)*H5</f>
        <v>#DIV/0!</v>
      </c>
      <c r="M5" s="215" t="e">
        <f>L5/H5</f>
        <v>#DIV/0!</v>
      </c>
      <c r="O5" s="213"/>
    </row>
    <row r="6" spans="1:15" s="147" customFormat="1" ht="75" x14ac:dyDescent="0.25">
      <c r="A6" s="172"/>
      <c r="B6" s="172"/>
      <c r="C6" s="216"/>
      <c r="D6" s="217" t="s">
        <v>5</v>
      </c>
      <c r="E6" s="218" t="s">
        <v>6</v>
      </c>
      <c r="F6" s="219" t="s">
        <v>395</v>
      </c>
      <c r="G6" s="220"/>
      <c r="H6" s="175"/>
      <c r="I6" s="218" t="s">
        <v>215</v>
      </c>
      <c r="J6" s="176" t="s">
        <v>216</v>
      </c>
      <c r="K6" s="113"/>
      <c r="L6" s="176" t="str">
        <f>IF(J6="Ya/Tidak",IF(K6="Ya",1,IF(K6="Tidak",0,"Blm Diisi")),IF(J6="A/B/C",IF(K6="A",1,IF(K6="B",0.5,IF(K6="C",0,"Blm Diisi"))),IF(J6="A/B/C/D",IF(K6="A",1,IF(K6="B",0.67,IF(K6="C",0.33,IF(K6="D",0,"Blm Diisi")))),IF(J6="A/B/C/D/E",IF(K6="A",1,IF(K6="B",0.75,IF(K6="C",0.5,IF(K6="D",0.25,IF(K6="E",0,"Blm Diisi")))))))))</f>
        <v>Blm Diisi</v>
      </c>
      <c r="M6" s="222"/>
      <c r="O6" s="113"/>
    </row>
    <row r="7" spans="1:15" s="147" customFormat="1" ht="120" x14ac:dyDescent="0.25">
      <c r="A7" s="172"/>
      <c r="B7" s="172"/>
      <c r="C7" s="216"/>
      <c r="D7" s="217" t="s">
        <v>7</v>
      </c>
      <c r="E7" s="218" t="s">
        <v>8</v>
      </c>
      <c r="F7" s="219" t="s">
        <v>395</v>
      </c>
      <c r="G7" s="220"/>
      <c r="H7" s="175"/>
      <c r="I7" s="223" t="s">
        <v>217</v>
      </c>
      <c r="J7" s="176" t="s">
        <v>218</v>
      </c>
      <c r="K7" s="113"/>
      <c r="L7" s="176" t="str">
        <f>IF(J7="Ya/Tidak",IF(K7="Ya",1,IF(K7="Tidak",0,"Blm Diisi")),IF(J7="A/B/C",IF(K7="A",1,IF(K7="B",0.5,IF(K7="C",0,"Blm Diisi"))),IF(J7="A/B/C/D",IF(K7="A",1,IF(K7="B",0.67,IF(K7="C",0.33,IF(K7="D",0,"Blm Diisi")))),IF(J7="A/B/C/D/E",IF(K7="A",1,IF(K7="B",0.75,IF(K7="C",0.5,IF(K7="D",0.25,IF(K7="E",0,"Blm Diisi")))))))))</f>
        <v>Blm Diisi</v>
      </c>
      <c r="M7" s="222"/>
      <c r="O7" s="113"/>
    </row>
    <row r="8" spans="1:15" s="147" customFormat="1" ht="150" x14ac:dyDescent="0.25">
      <c r="A8" s="172"/>
      <c r="B8" s="172"/>
      <c r="C8" s="216"/>
      <c r="D8" s="217" t="s">
        <v>9</v>
      </c>
      <c r="E8" s="218" t="s">
        <v>10</v>
      </c>
      <c r="F8" s="219" t="s">
        <v>395</v>
      </c>
      <c r="G8" s="220"/>
      <c r="H8" s="175"/>
      <c r="I8" s="218" t="s">
        <v>220</v>
      </c>
      <c r="J8" s="176" t="s">
        <v>218</v>
      </c>
      <c r="K8" s="113"/>
      <c r="L8" s="176" t="str">
        <f>IF(J8="Ya/Tidak",IF(K8="Ya",1,IF(K8="Tidak",0,"Blm Diisi")),IF(J8="A/B/C",IF(K8="A",1,IF(K8="B",0.5,IF(K8="C",0,"Blm Diisi"))),IF(J8="A/B/C/D",IF(K8="A",1,IF(K8="B",0.67,IF(K8="C",0.33,IF(K8="D",0,"Blm Diisi")))),IF(J8="A/B/C/D/E",IF(K8="A",1,IF(K8="B",0.75,IF(K8="C",0.5,IF(K8="D",0.25,IF(K8="E",0,"Blm Diisi")))))))))</f>
        <v>Blm Diisi</v>
      </c>
      <c r="M8" s="222"/>
      <c r="O8" s="113"/>
    </row>
    <row r="9" spans="1:15" s="147" customFormat="1" ht="28.5" x14ac:dyDescent="0.25">
      <c r="A9" s="210"/>
      <c r="B9" s="210"/>
      <c r="C9" s="211">
        <v>2</v>
      </c>
      <c r="D9" s="375" t="s">
        <v>11</v>
      </c>
      <c r="E9" s="375"/>
      <c r="F9" s="212"/>
      <c r="G9" s="224"/>
      <c r="H9" s="213">
        <v>1</v>
      </c>
      <c r="I9" s="213"/>
      <c r="J9" s="214"/>
      <c r="K9" s="225"/>
      <c r="L9" s="214" t="e">
        <f>AVERAGE(L10:L14)*H9</f>
        <v>#DIV/0!</v>
      </c>
      <c r="M9" s="215" t="e">
        <f>L9/H9</f>
        <v>#DIV/0!</v>
      </c>
      <c r="O9" s="225"/>
    </row>
    <row r="10" spans="1:15" s="147" customFormat="1" ht="30" x14ac:dyDescent="0.25">
      <c r="A10" s="172"/>
      <c r="B10" s="172"/>
      <c r="C10" s="216"/>
      <c r="D10" s="217" t="s">
        <v>5</v>
      </c>
      <c r="E10" s="218" t="s">
        <v>12</v>
      </c>
      <c r="F10" s="219" t="s">
        <v>395</v>
      </c>
      <c r="G10" s="220"/>
      <c r="H10" s="175"/>
      <c r="I10" s="218" t="s">
        <v>221</v>
      </c>
      <c r="J10" s="176" t="s">
        <v>480</v>
      </c>
      <c r="K10" s="113"/>
      <c r="L10" s="176" t="str">
        <f>IF(J10="Ya/Tidak",IF(K10="Ya",1,IF(K10="Tidak",0,"Blm Diisi")),IF(J10="A/B/C",IF(K10="A",1,IF(K10="B",0.5,IF(K10="C",0,"Blm Diisi"))),IF(J10="A/B/C/D",IF(K10="A",1,IF(K10="B",0.67,IF(K10="C",0.33,IF(K10="D",0,"Blm Diisi")))),IF(J10="A/B/C/D/E",IF(K10="A",1,IF(K10="B",0.75,IF(K10="C",0.5,IF(K10="D",0.25,IF(K10="E",0,"Blm Diisi")))))))))</f>
        <v>Blm Diisi</v>
      </c>
      <c r="M10" s="222"/>
      <c r="O10" s="113"/>
    </row>
    <row r="11" spans="1:15" s="147" customFormat="1" ht="45" x14ac:dyDescent="0.25">
      <c r="A11" s="172"/>
      <c r="B11" s="172"/>
      <c r="C11" s="216"/>
      <c r="D11" s="217" t="s">
        <v>7</v>
      </c>
      <c r="E11" s="218" t="s">
        <v>13</v>
      </c>
      <c r="F11" s="219" t="s">
        <v>395</v>
      </c>
      <c r="G11" s="220"/>
      <c r="H11" s="175"/>
      <c r="I11" s="218" t="s">
        <v>222</v>
      </c>
      <c r="J11" s="176" t="s">
        <v>216</v>
      </c>
      <c r="K11" s="113"/>
      <c r="L11" s="176" t="str">
        <f>IF(J11="Ya/Tidak",IF(K11="Ya",1,IF(K11="Tidak",0,"Blm Diisi")),IF(J11="A/B/C",IF(K11="A",1,IF(K11="B",0.5,IF(K11="C",0,"Blm Diisi"))),IF(J11="A/B/C/D",IF(K11="A",1,IF(K11="B",0.67,IF(K11="C",0.33,IF(K11="D",0,"Blm Diisi")))),IF(J11="A/B/C/D/E",IF(K11="A",1,IF(K11="B",0.75,IF(K11="C",0.5,IF(K11="D",0.25,IF(K11="E",0,"Blm Diisi")))))))))</f>
        <v>Blm Diisi</v>
      </c>
      <c r="M11" s="222"/>
      <c r="O11" s="113"/>
    </row>
    <row r="12" spans="1:15" s="147" customFormat="1" ht="90" x14ac:dyDescent="0.25">
      <c r="A12" s="172"/>
      <c r="B12" s="172"/>
      <c r="C12" s="216"/>
      <c r="D12" s="217" t="s">
        <v>9</v>
      </c>
      <c r="E12" s="218" t="s">
        <v>14</v>
      </c>
      <c r="F12" s="219" t="s">
        <v>395</v>
      </c>
      <c r="G12" s="220"/>
      <c r="H12" s="175"/>
      <c r="I12" s="226" t="s">
        <v>223</v>
      </c>
      <c r="J12" s="176" t="s">
        <v>216</v>
      </c>
      <c r="K12" s="113"/>
      <c r="L12" s="176" t="str">
        <f>IF(J12="Ya/Tidak",IF(K12="Ya",1,IF(K12="Tidak",0,"Blm Diisi")),IF(J12="A/B/C",IF(K12="A",1,IF(K12="B",0.5,IF(K12="C",0,"Blm Diisi"))),IF(J12="A/B/C/D",IF(K12="A",1,IF(K12="B",0.67,IF(K12="C",0.33,IF(K12="D",0,"Blm Diisi")))),IF(J12="A/B/C/D/E",IF(K12="A",1,IF(K12="B",0.75,IF(K12="C",0.5,IF(K12="D",0.25,IF(K12="E",0,"Blm Diisi")))))))))</f>
        <v>Blm Diisi</v>
      </c>
      <c r="M12" s="222"/>
      <c r="O12" s="113"/>
    </row>
    <row r="13" spans="1:15" s="147" customFormat="1" ht="120" x14ac:dyDescent="0.25">
      <c r="A13" s="172"/>
      <c r="B13" s="172"/>
      <c r="C13" s="216"/>
      <c r="D13" s="217" t="s">
        <v>15</v>
      </c>
      <c r="E13" s="218" t="s">
        <v>16</v>
      </c>
      <c r="F13" s="219" t="s">
        <v>395</v>
      </c>
      <c r="G13" s="220"/>
      <c r="H13" s="175"/>
      <c r="I13" s="218" t="s">
        <v>224</v>
      </c>
      <c r="J13" s="176" t="s">
        <v>218</v>
      </c>
      <c r="K13" s="113"/>
      <c r="L13" s="176" t="str">
        <f>IF(J13="Ya/Tidak",IF(K13="Ya",1,IF(K13="Tidak",0,"Blm Diisi")),IF(J13="A/B/C",IF(K13="A",1,IF(K13="B",0.5,IF(K13="C",0,"Blm Diisi"))),IF(J13="A/B/C/D",IF(K13="A",1,IF(K13="B",0.67,IF(K13="C",0.33,IF(K13="D",0,"Blm Diisi")))),IF(J13="A/B/C/D/E",IF(K13="A",1,IF(K13="B",0.75,IF(K13="C",0.5,IF(K13="D",0.25,IF(K13="E",0,"Blm Diisi")))))))))</f>
        <v>Blm Diisi</v>
      </c>
      <c r="M13" s="222"/>
      <c r="O13" s="113"/>
    </row>
    <row r="14" spans="1:15" s="147" customFormat="1" ht="120" x14ac:dyDescent="0.25">
      <c r="A14" s="172"/>
      <c r="B14" s="172"/>
      <c r="C14" s="216"/>
      <c r="D14" s="217" t="s">
        <v>17</v>
      </c>
      <c r="E14" s="218" t="s">
        <v>200</v>
      </c>
      <c r="F14" s="219" t="s">
        <v>395</v>
      </c>
      <c r="G14" s="220"/>
      <c r="H14" s="175"/>
      <c r="I14" s="218" t="s">
        <v>225</v>
      </c>
      <c r="J14" s="176" t="s">
        <v>218</v>
      </c>
      <c r="K14" s="113"/>
      <c r="L14" s="176" t="str">
        <f>IF(J14="Ya/Tidak",IF(K14="Ya",1,IF(K14="Tidak",0,"Blm Diisi")),IF(J14="A/B/C",IF(K14="A",1,IF(K14="B",0.5,IF(K14="C",0,"Blm Diisi"))),IF(J14="A/B/C/D",IF(K14="A",1,IF(K14="B",0.67,IF(K14="C",0.33,IF(K14="D",0,"Blm Diisi")))),IF(J14="A/B/C/D/E",IF(K14="A",1,IF(K14="B",0.75,IF(K14="C",0.5,IF(K14="D",0.25,IF(K14="E",0,"Blm Diisi")))))))))</f>
        <v>Blm Diisi</v>
      </c>
      <c r="M14" s="222"/>
      <c r="O14" s="113"/>
    </row>
    <row r="15" spans="1:15" s="147" customFormat="1" x14ac:dyDescent="0.25">
      <c r="A15" s="210"/>
      <c r="B15" s="210"/>
      <c r="C15" s="211">
        <v>3</v>
      </c>
      <c r="D15" s="375" t="s">
        <v>18</v>
      </c>
      <c r="E15" s="375"/>
      <c r="F15" s="212"/>
      <c r="G15" s="212"/>
      <c r="H15" s="213">
        <v>2</v>
      </c>
      <c r="I15" s="213"/>
      <c r="J15" s="214"/>
      <c r="K15" s="225"/>
      <c r="L15" s="214" t="e">
        <f>AVERAGE(L16:L22)*H15</f>
        <v>#DIV/0!</v>
      </c>
      <c r="M15" s="215" t="e">
        <f>L15/H15</f>
        <v>#DIV/0!</v>
      </c>
      <c r="O15" s="225"/>
    </row>
    <row r="16" spans="1:15" s="147" customFormat="1" ht="120" x14ac:dyDescent="0.25">
      <c r="A16" s="172"/>
      <c r="B16" s="172"/>
      <c r="C16" s="216"/>
      <c r="D16" s="217" t="s">
        <v>5</v>
      </c>
      <c r="E16" s="218" t="s">
        <v>19</v>
      </c>
      <c r="F16" s="219" t="s">
        <v>395</v>
      </c>
      <c r="G16" s="220"/>
      <c r="H16" s="175"/>
      <c r="I16" s="218" t="s">
        <v>226</v>
      </c>
      <c r="J16" s="176" t="s">
        <v>218</v>
      </c>
      <c r="K16" s="113"/>
      <c r="L16" s="176" t="str">
        <f>IF(J16="Ya/Tidak",IF(K16="Ya",1,IF(K16="Tidak",0,"Blm Diisi")),IF(J16="A/B/C",IF(K16="A",1,IF(K16="B",0.5,IF(K16="C",0,"Blm Diisi"))),IF(J16="A/B/C/D",IF(K16="A",1,IF(K16="B",0.67,IF(K16="C",0.33,IF(K16="D",0,"Blm Diisi")))),IF(J16="A/B/C/D/E",IF(K16="A",1,IF(K16="B",0.75,IF(K16="C",0.5,IF(K16="D",0.25,IF(K16="E",0,"Blm Diisi")))))))))</f>
        <v>Blm Diisi</v>
      </c>
      <c r="M16" s="222"/>
      <c r="O16" s="113"/>
    </row>
    <row r="17" spans="1:15" s="147" customFormat="1" ht="165" x14ac:dyDescent="0.25">
      <c r="A17" s="172"/>
      <c r="B17" s="172"/>
      <c r="C17" s="216"/>
      <c r="D17" s="217" t="s">
        <v>7</v>
      </c>
      <c r="E17" s="218" t="s">
        <v>20</v>
      </c>
      <c r="F17" s="219" t="s">
        <v>395</v>
      </c>
      <c r="G17" s="220"/>
      <c r="H17" s="175"/>
      <c r="I17" s="218" t="s">
        <v>365</v>
      </c>
      <c r="J17" s="176" t="s">
        <v>218</v>
      </c>
      <c r="K17" s="113"/>
      <c r="L17" s="176" t="str">
        <f>IF(J17="Ya/Tidak",IF(K17="Ya",1,IF(K17="Tidak",0,"Blm Diisi")),IF(J17="A/B/C",IF(K17="A",1,IF(K17="B",0.5,IF(K17="C",0,"Blm Diisi"))),IF(J17="A/B/C/D",IF(K17="A",1,IF(K17="B",0.67,IF(K17="C",0.33,IF(K17="D",0,"Blm Diisi")))),IF(J17="A/B/C/D/E",IF(K17="A",1,IF(K17="B",0.75,IF(K17="C",0.5,IF(K17="D",0.25,IF(K17="E",0,"Blm Diisi")))))))))</f>
        <v>Blm Diisi</v>
      </c>
      <c r="M17" s="222"/>
      <c r="O17" s="113"/>
    </row>
    <row r="18" spans="1:15" s="147" customFormat="1" ht="120" x14ac:dyDescent="0.25">
      <c r="A18" s="172"/>
      <c r="B18" s="172"/>
      <c r="C18" s="216"/>
      <c r="D18" s="217" t="s">
        <v>9</v>
      </c>
      <c r="E18" s="218" t="s">
        <v>21</v>
      </c>
      <c r="F18" s="227"/>
      <c r="G18" s="219" t="s">
        <v>396</v>
      </c>
      <c r="H18" s="175"/>
      <c r="I18" s="218" t="s">
        <v>227</v>
      </c>
      <c r="J18" s="121" t="s">
        <v>435</v>
      </c>
      <c r="K18" s="121"/>
      <c r="L18" s="119"/>
      <c r="M18" s="222"/>
      <c r="O18" s="221"/>
    </row>
    <row r="19" spans="1:15" s="147" customFormat="1" ht="180" x14ac:dyDescent="0.25">
      <c r="A19" s="172"/>
      <c r="B19" s="172"/>
      <c r="C19" s="216"/>
      <c r="D19" s="217" t="s">
        <v>15</v>
      </c>
      <c r="E19" s="218" t="s">
        <v>22</v>
      </c>
      <c r="F19" s="227"/>
      <c r="G19" s="219" t="s">
        <v>396</v>
      </c>
      <c r="H19" s="175"/>
      <c r="I19" s="218" t="s">
        <v>228</v>
      </c>
      <c r="J19" s="121" t="s">
        <v>435</v>
      </c>
      <c r="K19" s="121"/>
      <c r="L19" s="119"/>
      <c r="M19" s="222"/>
      <c r="O19" s="221"/>
    </row>
    <row r="20" spans="1:15" s="147" customFormat="1" ht="135" x14ac:dyDescent="0.25">
      <c r="A20" s="172"/>
      <c r="B20" s="172"/>
      <c r="C20" s="216"/>
      <c r="D20" s="217" t="s">
        <v>17</v>
      </c>
      <c r="E20" s="218" t="s">
        <v>25</v>
      </c>
      <c r="F20" s="227"/>
      <c r="G20" s="219" t="s">
        <v>396</v>
      </c>
      <c r="H20" s="175"/>
      <c r="I20" s="228" t="s">
        <v>229</v>
      </c>
      <c r="J20" s="121" t="s">
        <v>435</v>
      </c>
      <c r="K20" s="121"/>
      <c r="L20" s="119"/>
      <c r="M20" s="222"/>
      <c r="O20" s="221"/>
    </row>
    <row r="21" spans="1:15" s="147" customFormat="1" ht="90" x14ac:dyDescent="0.25">
      <c r="A21" s="172"/>
      <c r="B21" s="172"/>
      <c r="C21" s="216"/>
      <c r="D21" s="217" t="s">
        <v>24</v>
      </c>
      <c r="E21" s="218" t="s">
        <v>23</v>
      </c>
      <c r="F21" s="227"/>
      <c r="G21" s="219" t="s">
        <v>396</v>
      </c>
      <c r="H21" s="175"/>
      <c r="I21" s="218" t="s">
        <v>230</v>
      </c>
      <c r="J21" s="121" t="s">
        <v>435</v>
      </c>
      <c r="K21" s="121"/>
      <c r="L21" s="119"/>
      <c r="M21" s="222"/>
      <c r="O21" s="221"/>
    </row>
    <row r="22" spans="1:15" s="147" customFormat="1" ht="75" x14ac:dyDescent="0.25">
      <c r="A22" s="172"/>
      <c r="B22" s="172"/>
      <c r="C22" s="216"/>
      <c r="D22" s="217" t="s">
        <v>26</v>
      </c>
      <c r="E22" s="218" t="s">
        <v>27</v>
      </c>
      <c r="F22" s="219" t="s">
        <v>395</v>
      </c>
      <c r="G22" s="220"/>
      <c r="H22" s="175"/>
      <c r="I22" s="218" t="s">
        <v>231</v>
      </c>
      <c r="J22" s="176" t="s">
        <v>216</v>
      </c>
      <c r="K22" s="113"/>
      <c r="L22" s="176" t="str">
        <f>IF(J22="Ya/Tidak",IF(K22="Ya",1,IF(K22="Tidak",0,"Blm Diisi")),IF(J22="A/B/C",IF(K22="A",1,IF(K22="B",0.5,IF(K22="C",0,"Blm Diisi"))),IF(J22="A/B/C/D",IF(K22="A",1,IF(K22="B",0.67,IF(K22="C",0.33,IF(K22="D",0,"Blm Diisi")))),IF(J22="A/B/C/D/E",IF(K22="A",1,IF(K22="B",0.75,IF(K22="C",0.5,IF(K22="D",0.25,IF(K22="E",0,"Blm Diisi")))))))))</f>
        <v>Blm Diisi</v>
      </c>
      <c r="M22" s="222"/>
      <c r="O22" s="113"/>
    </row>
    <row r="23" spans="1:15" s="147" customFormat="1" x14ac:dyDescent="0.25">
      <c r="A23" s="210"/>
      <c r="B23" s="210"/>
      <c r="C23" s="211">
        <v>4</v>
      </c>
      <c r="D23" s="375" t="s">
        <v>28</v>
      </c>
      <c r="E23" s="375"/>
      <c r="F23" s="212"/>
      <c r="G23" s="212"/>
      <c r="H23" s="213">
        <v>1</v>
      </c>
      <c r="I23" s="213"/>
      <c r="J23" s="214"/>
      <c r="K23" s="225"/>
      <c r="L23" s="214" t="e">
        <f>AVERAGE(L24:L26)*H23</f>
        <v>#DIV/0!</v>
      </c>
      <c r="M23" s="215" t="e">
        <f>L23/H23</f>
        <v>#DIV/0!</v>
      </c>
      <c r="O23" s="225"/>
    </row>
    <row r="24" spans="1:15" s="147" customFormat="1" ht="180" x14ac:dyDescent="0.25">
      <c r="A24" s="172"/>
      <c r="B24" s="172"/>
      <c r="C24" s="216"/>
      <c r="D24" s="217" t="s">
        <v>5</v>
      </c>
      <c r="E24" s="218" t="s">
        <v>29</v>
      </c>
      <c r="F24" s="219" t="s">
        <v>395</v>
      </c>
      <c r="G24" s="220"/>
      <c r="H24" s="175"/>
      <c r="I24" s="218" t="s">
        <v>232</v>
      </c>
      <c r="J24" s="176" t="s">
        <v>218</v>
      </c>
      <c r="K24" s="113"/>
      <c r="L24" s="176" t="str">
        <f>IF(J24="Ya/Tidak",IF(K24="Ya",1,IF(K24="Tidak",0,"Blm Diisi")),IF(J24="A/B/C",IF(K24="A",1,IF(K24="B",0.5,IF(K24="C",0,"Blm Diisi"))),IF(J24="A/B/C/D",IF(K24="A",1,IF(K24="B",0.67,IF(K24="C",0.33,IF(K24="D",0,"Blm Diisi")))),IF(J24="A/B/C/D/E",IF(K24="A",1,IF(K24="B",0.75,IF(K24="C",0.5,IF(K24="D",0.25,IF(K24="E",0,"Blm Diisi")))))))))</f>
        <v>Blm Diisi</v>
      </c>
      <c r="M24" s="222"/>
      <c r="O24" s="113"/>
    </row>
    <row r="25" spans="1:15" s="147" customFormat="1" ht="195" x14ac:dyDescent="0.25">
      <c r="A25" s="172"/>
      <c r="B25" s="172"/>
      <c r="C25" s="216"/>
      <c r="D25" s="217" t="s">
        <v>7</v>
      </c>
      <c r="E25" s="218" t="s">
        <v>209</v>
      </c>
      <c r="F25" s="219" t="s">
        <v>395</v>
      </c>
      <c r="G25" s="220"/>
      <c r="H25" s="175"/>
      <c r="I25" s="218" t="s">
        <v>233</v>
      </c>
      <c r="J25" s="176" t="s">
        <v>234</v>
      </c>
      <c r="K25" s="114"/>
      <c r="L25" s="176" t="str">
        <f>IF(J25="Ya/Tidak",IF(K25="Ya",1,IF(K25="Tidak",0,"Blm Diisi")),IF(J25="A/B/C",IF(K25="A",1,IF(K25="B",0.5,IF(K25="C",0,"Blm Diisi"))),IF(J25="A/B/C/D",IF(K25="A",1,IF(K25="B",0.67,IF(K25="C",0.33,IF(K25="D",0,"Blm Diisi")))),IF(J25="A/B/C/D/E",IF(K25="A",1,IF(K25="B",0.75,IF(K25="C",0.5,IF(K25="D",0.25,IF(K25="E",0,"Blm Diisi")))))))))</f>
        <v>Blm Diisi</v>
      </c>
      <c r="M25" s="222"/>
      <c r="O25" s="114"/>
    </row>
    <row r="26" spans="1:15" s="147" customFormat="1" ht="150" x14ac:dyDescent="0.25">
      <c r="A26" s="172"/>
      <c r="B26" s="172"/>
      <c r="C26" s="216"/>
      <c r="D26" s="217" t="s">
        <v>9</v>
      </c>
      <c r="E26" s="218" t="s">
        <v>30</v>
      </c>
      <c r="F26" s="219" t="s">
        <v>395</v>
      </c>
      <c r="G26" s="220"/>
      <c r="H26" s="175"/>
      <c r="I26" s="218" t="s">
        <v>235</v>
      </c>
      <c r="J26" s="176" t="s">
        <v>218</v>
      </c>
      <c r="K26" s="113"/>
      <c r="L26" s="176" t="str">
        <f>IF(J26="Ya/Tidak",IF(K26="Ya",1,IF(K26="Tidak",0,"Blm Diisi")),IF(J26="A/B/C",IF(K26="A",1,IF(K26="B",0.5,IF(K26="C",0,"Blm Diisi"))),IF(J26="A/B/C/D",IF(K26="A",1,IF(K26="B",0.67,IF(K26="C",0.33,IF(K26="D",0,"Blm Diisi")))),IF(J26="A/B/C/D/E",IF(K26="A",1,IF(K26="B",0.75,IF(K26="C",0.5,IF(K26="D",0.25,IF(K26="E",0,"Blm Diisi")))))))))</f>
        <v>Blm Diisi</v>
      </c>
      <c r="M26" s="222"/>
      <c r="O26" s="113"/>
    </row>
    <row r="27" spans="1:15" s="147" customFormat="1" x14ac:dyDescent="0.25">
      <c r="A27" s="152"/>
      <c r="B27" s="152" t="s">
        <v>31</v>
      </c>
      <c r="C27" s="153" t="s">
        <v>32</v>
      </c>
      <c r="D27" s="154"/>
      <c r="E27" s="155"/>
      <c r="F27" s="229"/>
      <c r="G27" s="229"/>
      <c r="H27" s="156">
        <v>5</v>
      </c>
      <c r="I27" s="156"/>
      <c r="J27" s="157"/>
      <c r="K27" s="230"/>
      <c r="L27" s="157" t="e">
        <f>5/2.5*SUM(L28,L31)</f>
        <v>#DIV/0!</v>
      </c>
      <c r="M27" s="278" t="e">
        <f>L27/H27</f>
        <v>#DIV/0!</v>
      </c>
      <c r="O27" s="230"/>
    </row>
    <row r="28" spans="1:15" s="147" customFormat="1" x14ac:dyDescent="0.25">
      <c r="A28" s="210"/>
      <c r="B28" s="210"/>
      <c r="C28" s="211">
        <v>1</v>
      </c>
      <c r="D28" s="375" t="s">
        <v>33</v>
      </c>
      <c r="E28" s="375"/>
      <c r="F28" s="212"/>
      <c r="G28" s="212"/>
      <c r="H28" s="213">
        <v>2.5</v>
      </c>
      <c r="I28" s="213"/>
      <c r="J28" s="214"/>
      <c r="K28" s="225"/>
      <c r="L28" s="214" t="e">
        <f>AVERAGE(L29:L30)*H28</f>
        <v>#DIV/0!</v>
      </c>
      <c r="M28" s="215" t="e">
        <f>L28/H28</f>
        <v>#DIV/0!</v>
      </c>
      <c r="O28" s="225"/>
    </row>
    <row r="29" spans="1:15" s="147" customFormat="1" ht="165" x14ac:dyDescent="0.25">
      <c r="A29" s="172"/>
      <c r="B29" s="172"/>
      <c r="C29" s="216"/>
      <c r="D29" s="217" t="s">
        <v>5</v>
      </c>
      <c r="E29" s="232" t="s">
        <v>201</v>
      </c>
      <c r="F29" s="219" t="s">
        <v>395</v>
      </c>
      <c r="G29" s="220"/>
      <c r="H29" s="175"/>
      <c r="I29" s="232" t="s">
        <v>366</v>
      </c>
      <c r="J29" s="176" t="s">
        <v>216</v>
      </c>
      <c r="K29" s="113"/>
      <c r="L29" s="176" t="str">
        <f>IF(J29="Ya/Tidak",IF(K29="Ya",1,IF(K29="Tidak",0,"Blm Diisi")),IF(J29="A/B/C",IF(K29="A",1,IF(K29="B",0.5,IF(K29="C",0,"Blm Diisi"))),IF(J29="A/B/C/D",IF(K29="A",1,IF(K29="B",0.67,IF(K29="C",0.33,IF(K29="D",0,"Blm Diisi")))),IF(J29="A/B/C/D/E",IF(K29="A",1,IF(K29="B",0.75,IF(K29="C",0.5,IF(K29="D",0.25,IF(K29="E",0,"Blm Diisi")))))))))</f>
        <v>Blm Diisi</v>
      </c>
      <c r="M29" s="222"/>
      <c r="O29" s="113"/>
    </row>
    <row r="30" spans="1:15" s="147" customFormat="1" ht="150" x14ac:dyDescent="0.25">
      <c r="A30" s="172"/>
      <c r="B30" s="172"/>
      <c r="C30" s="216"/>
      <c r="D30" s="217" t="s">
        <v>7</v>
      </c>
      <c r="E30" s="218" t="s">
        <v>34</v>
      </c>
      <c r="F30" s="219" t="s">
        <v>395</v>
      </c>
      <c r="G30" s="220"/>
      <c r="H30" s="175"/>
      <c r="I30" s="218" t="s">
        <v>236</v>
      </c>
      <c r="J30" s="176" t="s">
        <v>216</v>
      </c>
      <c r="K30" s="113"/>
      <c r="L30" s="176" t="str">
        <f>IF(J30="Ya/Tidak",IF(K30="Ya",1,IF(K30="Tidak",0,"Blm Diisi")),IF(J30="A/B/C",IF(K30="A",1,IF(K30="B",0.5,IF(K30="C",0,"Blm Diisi"))),IF(J30="A/B/C/D",IF(K30="A",1,IF(K30="B",0.67,IF(K30="C",0.33,IF(K30="D",0,"Blm Diisi")))),IF(J30="A/B/C/D/E",IF(K30="A",1,IF(K30="B",0.75,IF(K30="C",0.5,IF(K30="D",0.25,IF(K30="E",0,"Blm Diisi")))))))))</f>
        <v>Blm Diisi</v>
      </c>
      <c r="M30" s="222"/>
      <c r="O30" s="113"/>
    </row>
    <row r="31" spans="1:15" s="147" customFormat="1" x14ac:dyDescent="0.25">
      <c r="A31" s="210"/>
      <c r="B31" s="210"/>
      <c r="C31" s="211">
        <v>2</v>
      </c>
      <c r="D31" s="375" t="s">
        <v>35</v>
      </c>
      <c r="E31" s="375"/>
      <c r="F31" s="212"/>
      <c r="G31" s="212"/>
      <c r="H31" s="213">
        <v>2.5</v>
      </c>
      <c r="I31" s="213"/>
      <c r="J31" s="214"/>
      <c r="K31" s="225"/>
      <c r="L31" s="214"/>
      <c r="M31" s="215"/>
      <c r="O31" s="225"/>
    </row>
    <row r="32" spans="1:15" s="147" customFormat="1" ht="105" x14ac:dyDescent="0.25">
      <c r="A32" s="172"/>
      <c r="B32" s="172"/>
      <c r="C32" s="216"/>
      <c r="D32" s="217" t="s">
        <v>5</v>
      </c>
      <c r="E32" s="232" t="s">
        <v>202</v>
      </c>
      <c r="F32" s="227"/>
      <c r="G32" s="219" t="s">
        <v>396</v>
      </c>
      <c r="H32" s="175"/>
      <c r="I32" s="232" t="s">
        <v>237</v>
      </c>
      <c r="J32" s="121" t="s">
        <v>435</v>
      </c>
      <c r="K32" s="121"/>
      <c r="L32" s="119"/>
      <c r="M32" s="222"/>
      <c r="O32" s="221"/>
    </row>
    <row r="33" spans="1:15" s="147" customFormat="1" ht="135" x14ac:dyDescent="0.25">
      <c r="A33" s="172"/>
      <c r="B33" s="172"/>
      <c r="C33" s="216"/>
      <c r="D33" s="217" t="s">
        <v>7</v>
      </c>
      <c r="E33" s="218" t="s">
        <v>203</v>
      </c>
      <c r="F33" s="227"/>
      <c r="G33" s="219" t="s">
        <v>396</v>
      </c>
      <c r="H33" s="175"/>
      <c r="I33" s="174" t="s">
        <v>238</v>
      </c>
      <c r="J33" s="121" t="s">
        <v>435</v>
      </c>
      <c r="K33" s="121"/>
      <c r="L33" s="119"/>
      <c r="M33" s="222"/>
      <c r="O33" s="221"/>
    </row>
    <row r="34" spans="1:15" s="147" customFormat="1" x14ac:dyDescent="0.25">
      <c r="A34" s="152"/>
      <c r="B34" s="152" t="s">
        <v>36</v>
      </c>
      <c r="C34" s="153" t="s">
        <v>182</v>
      </c>
      <c r="D34" s="154"/>
      <c r="E34" s="155"/>
      <c r="F34" s="229"/>
      <c r="G34" s="229"/>
      <c r="H34" s="156">
        <v>6</v>
      </c>
      <c r="I34" s="156"/>
      <c r="J34" s="157"/>
      <c r="K34" s="230"/>
      <c r="L34" s="157" t="e">
        <f>6/3*SUM(L35,L45)</f>
        <v>#DIV/0!</v>
      </c>
      <c r="M34" s="278" t="e">
        <f>L34/H34</f>
        <v>#DIV/0!</v>
      </c>
      <c r="O34" s="230"/>
    </row>
    <row r="35" spans="1:15" s="147" customFormat="1" x14ac:dyDescent="0.25">
      <c r="A35" s="210"/>
      <c r="B35" s="210"/>
      <c r="C35" s="233" t="s">
        <v>179</v>
      </c>
      <c r="D35" s="233" t="s">
        <v>198</v>
      </c>
      <c r="E35" s="234"/>
      <c r="F35" s="212"/>
      <c r="G35" s="212"/>
      <c r="H35" s="213">
        <v>3</v>
      </c>
      <c r="I35" s="235"/>
      <c r="J35" s="214"/>
      <c r="K35" s="225"/>
      <c r="L35" s="214" t="e">
        <f>AVERAGE(L36:L44)*H35</f>
        <v>#DIV/0!</v>
      </c>
      <c r="M35" s="215" t="e">
        <f>L35/H35</f>
        <v>#DIV/0!</v>
      </c>
      <c r="O35" s="225"/>
    </row>
    <row r="36" spans="1:15" s="147" customFormat="1" ht="135" x14ac:dyDescent="0.25">
      <c r="A36" s="172"/>
      <c r="B36" s="172"/>
      <c r="C36" s="236"/>
      <c r="D36" s="217" t="s">
        <v>5</v>
      </c>
      <c r="E36" s="218" t="s">
        <v>37</v>
      </c>
      <c r="F36" s="219" t="s">
        <v>395</v>
      </c>
      <c r="G36" s="220"/>
      <c r="H36" s="175"/>
      <c r="I36" s="218" t="s">
        <v>239</v>
      </c>
      <c r="J36" s="176" t="s">
        <v>216</v>
      </c>
      <c r="K36" s="113"/>
      <c r="L36" s="176" t="str">
        <f t="shared" ref="L36:L44" si="0">IF(J36="Ya/Tidak",IF(K36="Ya",1,IF(K36="Tidak",0,"Blm Diisi")),IF(J36="A/B/C",IF(K36="A",1,IF(K36="B",0.5,IF(K36="C",0,"Blm Diisi"))),IF(J36="A/B/C/D",IF(K36="A",1,IF(K36="B",0.67,IF(K36="C",0.33,IF(K36="D",0,"Blm Diisi")))),IF(J36="A/B/C/D/E",IF(K36="A",1,IF(K36="B",0.75,IF(K36="C",0.5,IF(K36="D",0.25,IF(K36="E",0,"Blm Diisi")))))))))</f>
        <v>Blm Diisi</v>
      </c>
      <c r="M36" s="222"/>
      <c r="O36" s="113"/>
    </row>
    <row r="37" spans="1:15" s="147" customFormat="1" ht="90" x14ac:dyDescent="0.25">
      <c r="A37" s="172"/>
      <c r="B37" s="172"/>
      <c r="C37" s="236"/>
      <c r="D37" s="217" t="s">
        <v>7</v>
      </c>
      <c r="E37" s="218" t="s">
        <v>38</v>
      </c>
      <c r="F37" s="219" t="s">
        <v>395</v>
      </c>
      <c r="G37" s="220"/>
      <c r="H37" s="175"/>
      <c r="I37" s="218" t="s">
        <v>240</v>
      </c>
      <c r="J37" s="176" t="s">
        <v>216</v>
      </c>
      <c r="K37" s="113"/>
      <c r="L37" s="176" t="str">
        <f t="shared" si="0"/>
        <v>Blm Diisi</v>
      </c>
      <c r="M37" s="222"/>
      <c r="O37" s="113"/>
    </row>
    <row r="38" spans="1:15" s="147" customFormat="1" ht="120" x14ac:dyDescent="0.25">
      <c r="A38" s="172"/>
      <c r="B38" s="172"/>
      <c r="C38" s="236"/>
      <c r="D38" s="217" t="s">
        <v>9</v>
      </c>
      <c r="E38" s="218" t="s">
        <v>39</v>
      </c>
      <c r="F38" s="219" t="s">
        <v>395</v>
      </c>
      <c r="G38" s="220"/>
      <c r="H38" s="175"/>
      <c r="I38" s="218" t="s">
        <v>241</v>
      </c>
      <c r="J38" s="176" t="s">
        <v>216</v>
      </c>
      <c r="K38" s="113"/>
      <c r="L38" s="176" t="str">
        <f t="shared" si="0"/>
        <v>Blm Diisi</v>
      </c>
      <c r="M38" s="222"/>
      <c r="O38" s="113"/>
    </row>
    <row r="39" spans="1:15" s="147" customFormat="1" ht="180" x14ac:dyDescent="0.25">
      <c r="A39" s="172"/>
      <c r="B39" s="172"/>
      <c r="C39" s="236"/>
      <c r="D39" s="217" t="s">
        <v>15</v>
      </c>
      <c r="E39" s="218" t="s">
        <v>40</v>
      </c>
      <c r="F39" s="219" t="s">
        <v>395</v>
      </c>
      <c r="G39" s="220"/>
      <c r="H39" s="175"/>
      <c r="I39" s="218" t="s">
        <v>242</v>
      </c>
      <c r="J39" s="176" t="s">
        <v>216</v>
      </c>
      <c r="K39" s="113"/>
      <c r="L39" s="176" t="str">
        <f t="shared" si="0"/>
        <v>Blm Diisi</v>
      </c>
      <c r="M39" s="222"/>
      <c r="O39" s="113"/>
    </row>
    <row r="40" spans="1:15" s="147" customFormat="1" ht="150" x14ac:dyDescent="0.25">
      <c r="A40" s="172"/>
      <c r="B40" s="172"/>
      <c r="C40" s="236"/>
      <c r="D40" s="217" t="s">
        <v>17</v>
      </c>
      <c r="E40" s="218" t="s">
        <v>41</v>
      </c>
      <c r="F40" s="219" t="s">
        <v>395</v>
      </c>
      <c r="G40" s="220"/>
      <c r="H40" s="175"/>
      <c r="I40" s="218" t="s">
        <v>243</v>
      </c>
      <c r="J40" s="176" t="s">
        <v>216</v>
      </c>
      <c r="K40" s="113"/>
      <c r="L40" s="176" t="str">
        <f t="shared" si="0"/>
        <v>Blm Diisi</v>
      </c>
      <c r="M40" s="222"/>
      <c r="O40" s="113"/>
    </row>
    <row r="41" spans="1:15" s="147" customFormat="1" ht="135" x14ac:dyDescent="0.25">
      <c r="A41" s="172"/>
      <c r="B41" s="172"/>
      <c r="C41" s="236"/>
      <c r="D41" s="217" t="s">
        <v>24</v>
      </c>
      <c r="E41" s="218" t="s">
        <v>42</v>
      </c>
      <c r="F41" s="219" t="s">
        <v>395</v>
      </c>
      <c r="G41" s="220"/>
      <c r="H41" s="175"/>
      <c r="I41" s="218" t="s">
        <v>244</v>
      </c>
      <c r="J41" s="176" t="s">
        <v>216</v>
      </c>
      <c r="K41" s="113"/>
      <c r="L41" s="176" t="str">
        <f t="shared" si="0"/>
        <v>Blm Diisi</v>
      </c>
      <c r="M41" s="222"/>
      <c r="O41" s="113"/>
    </row>
    <row r="42" spans="1:15" s="147" customFormat="1" ht="120" x14ac:dyDescent="0.25">
      <c r="A42" s="172"/>
      <c r="B42" s="172"/>
      <c r="C42" s="236"/>
      <c r="D42" s="217" t="s">
        <v>26</v>
      </c>
      <c r="E42" s="218" t="s">
        <v>44</v>
      </c>
      <c r="F42" s="219" t="s">
        <v>395</v>
      </c>
      <c r="G42" s="220"/>
      <c r="H42" s="175"/>
      <c r="I42" s="218" t="s">
        <v>245</v>
      </c>
      <c r="J42" s="176" t="s">
        <v>216</v>
      </c>
      <c r="K42" s="113"/>
      <c r="L42" s="176" t="str">
        <f t="shared" si="0"/>
        <v>Blm Diisi</v>
      </c>
      <c r="M42" s="222"/>
      <c r="O42" s="113"/>
    </row>
    <row r="43" spans="1:15" s="147" customFormat="1" ht="45" x14ac:dyDescent="0.25">
      <c r="A43" s="172"/>
      <c r="B43" s="172"/>
      <c r="C43" s="236"/>
      <c r="D43" s="217" t="s">
        <v>43</v>
      </c>
      <c r="E43" s="218" t="s">
        <v>46</v>
      </c>
      <c r="F43" s="219" t="s">
        <v>395</v>
      </c>
      <c r="G43" s="220"/>
      <c r="H43" s="175"/>
      <c r="I43" s="218" t="s">
        <v>246</v>
      </c>
      <c r="J43" s="176" t="s">
        <v>480</v>
      </c>
      <c r="K43" s="113"/>
      <c r="L43" s="176" t="str">
        <f t="shared" si="0"/>
        <v>Blm Diisi</v>
      </c>
      <c r="M43" s="222"/>
      <c r="O43" s="113"/>
    </row>
    <row r="44" spans="1:15" s="147" customFormat="1" ht="45" x14ac:dyDescent="0.25">
      <c r="A44" s="172"/>
      <c r="B44" s="172"/>
      <c r="C44" s="236"/>
      <c r="D44" s="217" t="s">
        <v>45</v>
      </c>
      <c r="E44" s="218" t="s">
        <v>47</v>
      </c>
      <c r="F44" s="219" t="s">
        <v>395</v>
      </c>
      <c r="G44" s="220"/>
      <c r="H44" s="175"/>
      <c r="I44" s="218" t="s">
        <v>247</v>
      </c>
      <c r="J44" s="176" t="s">
        <v>480</v>
      </c>
      <c r="K44" s="113"/>
      <c r="L44" s="176" t="str">
        <f t="shared" si="0"/>
        <v>Blm Diisi</v>
      </c>
      <c r="M44" s="222"/>
      <c r="O44" s="113"/>
    </row>
    <row r="45" spans="1:15" s="147" customFormat="1" x14ac:dyDescent="0.25">
      <c r="A45" s="210"/>
      <c r="B45" s="210"/>
      <c r="C45" s="233" t="s">
        <v>180</v>
      </c>
      <c r="D45" s="233" t="s">
        <v>197</v>
      </c>
      <c r="E45" s="237"/>
      <c r="F45" s="212"/>
      <c r="G45" s="212"/>
      <c r="H45" s="213">
        <v>3</v>
      </c>
      <c r="I45" s="237"/>
      <c r="J45" s="238"/>
      <c r="K45" s="239"/>
      <c r="L45" s="214"/>
      <c r="M45" s="215"/>
      <c r="O45" s="239"/>
    </row>
    <row r="46" spans="1:15" s="147" customFormat="1" ht="135" x14ac:dyDescent="0.25">
      <c r="A46" s="172"/>
      <c r="B46" s="172"/>
      <c r="C46" s="236"/>
      <c r="D46" s="217"/>
      <c r="E46" s="240" t="s">
        <v>196</v>
      </c>
      <c r="F46" s="227"/>
      <c r="G46" s="219" t="s">
        <v>396</v>
      </c>
      <c r="H46" s="241"/>
      <c r="I46" s="178" t="s">
        <v>248</v>
      </c>
      <c r="J46" s="121" t="s">
        <v>435</v>
      </c>
      <c r="K46" s="121"/>
      <c r="L46" s="119"/>
      <c r="M46" s="222"/>
      <c r="O46" s="221"/>
    </row>
    <row r="47" spans="1:15" s="147" customFormat="1" x14ac:dyDescent="0.25">
      <c r="A47" s="152"/>
      <c r="B47" s="152" t="s">
        <v>48</v>
      </c>
      <c r="C47" s="153" t="s">
        <v>49</v>
      </c>
      <c r="D47" s="154"/>
      <c r="E47" s="155"/>
      <c r="F47" s="229"/>
      <c r="G47" s="229"/>
      <c r="H47" s="156">
        <v>5</v>
      </c>
      <c r="I47" s="156"/>
      <c r="J47" s="157"/>
      <c r="K47" s="230"/>
      <c r="L47" s="157" t="e">
        <f>5/4*SUM(L48,L53,L58,L62)</f>
        <v>#DIV/0!</v>
      </c>
      <c r="M47" s="278" t="e">
        <f>L47/H47</f>
        <v>#DIV/0!</v>
      </c>
      <c r="O47" s="230"/>
    </row>
    <row r="48" spans="1:15" s="147" customFormat="1" x14ac:dyDescent="0.25">
      <c r="A48" s="210"/>
      <c r="B48" s="210"/>
      <c r="C48" s="211">
        <v>1</v>
      </c>
      <c r="D48" s="375" t="s">
        <v>50</v>
      </c>
      <c r="E48" s="375"/>
      <c r="F48" s="212"/>
      <c r="G48" s="212"/>
      <c r="H48" s="213">
        <v>1.25</v>
      </c>
      <c r="I48" s="213"/>
      <c r="J48" s="214"/>
      <c r="K48" s="225"/>
      <c r="L48" s="214" t="e">
        <f>AVERAGE(L49:L52)*H48</f>
        <v>#DIV/0!</v>
      </c>
      <c r="M48" s="215" t="e">
        <f>L48/H48</f>
        <v>#DIV/0!</v>
      </c>
      <c r="O48" s="225"/>
    </row>
    <row r="49" spans="1:15" s="147" customFormat="1" ht="135" x14ac:dyDescent="0.25">
      <c r="A49" s="172"/>
      <c r="B49" s="172"/>
      <c r="C49" s="216"/>
      <c r="D49" s="217" t="s">
        <v>5</v>
      </c>
      <c r="E49" s="218" t="s">
        <v>51</v>
      </c>
      <c r="F49" s="219" t="s">
        <v>395</v>
      </c>
      <c r="G49" s="220"/>
      <c r="H49" s="175"/>
      <c r="I49" s="178" t="s">
        <v>249</v>
      </c>
      <c r="J49" s="176" t="s">
        <v>218</v>
      </c>
      <c r="K49" s="113"/>
      <c r="L49" s="176" t="str">
        <f>IF(J49="Ya/Tidak",IF(K49="Ya",1,IF(K49="Tidak",0,"Blm Diisi")),IF(J49="A/B/C",IF(K49="A",1,IF(K49="B",0.5,IF(K49="C",0,"Blm Diisi"))),IF(J49="A/B/C/D",IF(K49="A",1,IF(K49="B",0.67,IF(K49="C",0.33,IF(K49="D",0,"Blm Diisi")))),IF(J49="A/B/C/D/E",IF(K49="A",1,IF(K49="B",0.75,IF(K49="C",0.5,IF(K49="D",0.25,IF(K49="E",0,"Blm Diisi")))))))))</f>
        <v>Blm Diisi</v>
      </c>
      <c r="M49" s="222"/>
      <c r="O49" s="113"/>
    </row>
    <row r="50" spans="1:15" s="147" customFormat="1" ht="120" x14ac:dyDescent="0.25">
      <c r="A50" s="172"/>
      <c r="B50" s="172"/>
      <c r="C50" s="216"/>
      <c r="D50" s="217" t="s">
        <v>7</v>
      </c>
      <c r="E50" s="218" t="s">
        <v>52</v>
      </c>
      <c r="F50" s="219" t="s">
        <v>395</v>
      </c>
      <c r="G50" s="220"/>
      <c r="H50" s="175"/>
      <c r="I50" s="218" t="s">
        <v>250</v>
      </c>
      <c r="J50" s="176" t="s">
        <v>218</v>
      </c>
      <c r="K50" s="113"/>
      <c r="L50" s="176" t="str">
        <f>IF(J50="Ya/Tidak",IF(K50="Ya",1,IF(K50="Tidak",0,"Blm Diisi")),IF(J50="A/B/C",IF(K50="A",1,IF(K50="B",0.5,IF(K50="C",0,"Blm Diisi"))),IF(J50="A/B/C/D",IF(K50="A",1,IF(K50="B",0.67,IF(K50="C",0.33,IF(K50="D",0,"Blm Diisi")))),IF(J50="A/B/C/D/E",IF(K50="A",1,IF(K50="B",0.75,IF(K50="C",0.5,IF(K50="D",0.25,IF(K50="E",0,"Blm Diisi")))))))))</f>
        <v>Blm Diisi</v>
      </c>
      <c r="M50" s="222"/>
      <c r="O50" s="113"/>
    </row>
    <row r="51" spans="1:15" s="147" customFormat="1" ht="120" x14ac:dyDescent="0.25">
      <c r="A51" s="172"/>
      <c r="B51" s="172"/>
      <c r="C51" s="216"/>
      <c r="D51" s="217" t="s">
        <v>9</v>
      </c>
      <c r="E51" s="218" t="s">
        <v>53</v>
      </c>
      <c r="F51" s="219" t="s">
        <v>395</v>
      </c>
      <c r="G51" s="220"/>
      <c r="H51" s="175"/>
      <c r="I51" s="218" t="s">
        <v>251</v>
      </c>
      <c r="J51" s="176" t="s">
        <v>218</v>
      </c>
      <c r="K51" s="113"/>
      <c r="L51" s="176" t="str">
        <f>IF(J51="Ya/Tidak",IF(K51="Ya",1,IF(K51="Tidak",0,"Blm Diisi")),IF(J51="A/B/C",IF(K51="A",1,IF(K51="B",0.5,IF(K51="C",0,"Blm Diisi"))),IF(J51="A/B/C/D",IF(K51="A",1,IF(K51="B",0.67,IF(K51="C",0.33,IF(K51="D",0,"Blm Diisi")))),IF(J51="A/B/C/D/E",IF(K51="A",1,IF(K51="B",0.75,IF(K51="C",0.5,IF(K51="D",0.25,IF(K51="E",0,"Blm Diisi")))))))))</f>
        <v>Blm Diisi</v>
      </c>
      <c r="M51" s="222"/>
      <c r="O51" s="113"/>
    </row>
    <row r="52" spans="1:15" s="147" customFormat="1" ht="180" x14ac:dyDescent="0.25">
      <c r="A52" s="172"/>
      <c r="B52" s="172"/>
      <c r="C52" s="216"/>
      <c r="D52" s="217" t="s">
        <v>15</v>
      </c>
      <c r="E52" s="218" t="s">
        <v>54</v>
      </c>
      <c r="F52" s="219" t="s">
        <v>395</v>
      </c>
      <c r="G52" s="220"/>
      <c r="H52" s="175"/>
      <c r="I52" s="218" t="s">
        <v>252</v>
      </c>
      <c r="J52" s="176" t="s">
        <v>218</v>
      </c>
      <c r="K52" s="113"/>
      <c r="L52" s="176" t="str">
        <f>IF(J52="Ya/Tidak",IF(K52="Ya",1,IF(K52="Tidak",0,"Blm Diisi")),IF(J52="A/B/C",IF(K52="A",1,IF(K52="B",0.5,IF(K52="C",0,"Blm Diisi"))),IF(J52="A/B/C/D",IF(K52="A",1,IF(K52="B",0.67,IF(K52="C",0.33,IF(K52="D",0,"Blm Diisi")))),IF(J52="A/B/C/D/E",IF(K52="A",1,IF(K52="B",0.75,IF(K52="C",0.5,IF(K52="D",0.25,IF(K52="E",0,"Blm Diisi")))))))))</f>
        <v>Blm Diisi</v>
      </c>
      <c r="M52" s="222"/>
      <c r="O52" s="113"/>
    </row>
    <row r="53" spans="1:15" s="147" customFormat="1" x14ac:dyDescent="0.25">
      <c r="A53" s="210"/>
      <c r="B53" s="210"/>
      <c r="C53" s="211">
        <v>2</v>
      </c>
      <c r="D53" s="375" t="s">
        <v>55</v>
      </c>
      <c r="E53" s="375"/>
      <c r="F53" s="212"/>
      <c r="G53" s="212"/>
      <c r="H53" s="213">
        <v>1.5</v>
      </c>
      <c r="I53" s="213"/>
      <c r="J53" s="214"/>
      <c r="K53" s="225"/>
      <c r="L53" s="214" t="e">
        <f>AVERAGE(L54:L57)*H53</f>
        <v>#DIV/0!</v>
      </c>
      <c r="M53" s="215" t="e">
        <f>L53/H53</f>
        <v>#DIV/0!</v>
      </c>
      <c r="O53" s="225"/>
    </row>
    <row r="54" spans="1:15" s="147" customFormat="1" ht="30" x14ac:dyDescent="0.25">
      <c r="A54" s="172"/>
      <c r="B54" s="172"/>
      <c r="C54" s="216"/>
      <c r="D54" s="217" t="s">
        <v>5</v>
      </c>
      <c r="E54" s="218" t="s">
        <v>56</v>
      </c>
      <c r="F54" s="219" t="s">
        <v>395</v>
      </c>
      <c r="G54" s="220"/>
      <c r="H54" s="175"/>
      <c r="I54" s="218" t="s">
        <v>253</v>
      </c>
      <c r="J54" s="176" t="s">
        <v>480</v>
      </c>
      <c r="K54" s="113"/>
      <c r="L54" s="176" t="str">
        <f>IF(J54="Ya/Tidak",IF(K54="Ya",1,IF(K54="Tidak",0,"Blm Diisi")),IF(J54="A/B/C",IF(K54="A",1,IF(K54="B",0.5,IF(K54="C",0,"Blm Diisi"))),IF(J54="A/B/C/D",IF(K54="A",1,IF(K54="B",0.67,IF(K54="C",0.33,IF(K54="D",0,"Blm Diisi")))),IF(J54="A/B/C/D/E",IF(K54="A",1,IF(K54="B",0.75,IF(K54="C",0.5,IF(K54="D",0.25,IF(K54="E",0,"Blm Diisi")))))))))</f>
        <v>Blm Diisi</v>
      </c>
      <c r="M54" s="222"/>
      <c r="O54" s="113"/>
    </row>
    <row r="55" spans="1:15" s="147" customFormat="1" ht="120" x14ac:dyDescent="0.25">
      <c r="A55" s="172"/>
      <c r="B55" s="172"/>
      <c r="C55" s="216"/>
      <c r="D55" s="217" t="s">
        <v>7</v>
      </c>
      <c r="E55" s="218" t="s">
        <v>57</v>
      </c>
      <c r="F55" s="227"/>
      <c r="G55" s="219" t="s">
        <v>396</v>
      </c>
      <c r="H55" s="175"/>
      <c r="I55" s="218" t="s">
        <v>254</v>
      </c>
      <c r="J55" s="121" t="s">
        <v>435</v>
      </c>
      <c r="K55" s="121"/>
      <c r="L55" s="119"/>
      <c r="M55" s="222"/>
      <c r="O55" s="221"/>
    </row>
    <row r="56" spans="1:15" s="147" customFormat="1" ht="120" x14ac:dyDescent="0.25">
      <c r="A56" s="172"/>
      <c r="B56" s="172"/>
      <c r="C56" s="216"/>
      <c r="D56" s="217" t="s">
        <v>9</v>
      </c>
      <c r="E56" s="218" t="s">
        <v>58</v>
      </c>
      <c r="F56" s="219" t="s">
        <v>395</v>
      </c>
      <c r="G56" s="220"/>
      <c r="H56" s="175"/>
      <c r="I56" s="218" t="s">
        <v>255</v>
      </c>
      <c r="J56" s="176" t="s">
        <v>218</v>
      </c>
      <c r="K56" s="113"/>
      <c r="L56" s="176" t="str">
        <f>IF(J56="Ya/Tidak",IF(K56="Ya",1,IF(K56="Tidak",0,"Blm Diisi")),IF(J56="A/B/C",IF(K56="A",1,IF(K56="B",0.5,IF(K56="C",0,"Blm Diisi"))),IF(J56="A/B/C/D",IF(K56="A",1,IF(K56="B",0.67,IF(K56="C",0.33,IF(K56="D",0,"Blm Diisi")))),IF(J56="A/B/C/D/E",IF(K56="A",1,IF(K56="B",0.75,IF(K56="C",0.5,IF(K56="D",0.25,IF(K56="E",0,"Blm Diisi")))))))))</f>
        <v>Blm Diisi</v>
      </c>
      <c r="M56" s="222"/>
      <c r="O56" s="113"/>
    </row>
    <row r="57" spans="1:15" s="147" customFormat="1" ht="120" x14ac:dyDescent="0.25">
      <c r="A57" s="172"/>
      <c r="B57" s="172"/>
      <c r="C57" s="216"/>
      <c r="D57" s="217" t="s">
        <v>15</v>
      </c>
      <c r="E57" s="218" t="s">
        <v>59</v>
      </c>
      <c r="F57" s="219" t="s">
        <v>395</v>
      </c>
      <c r="G57" s="220"/>
      <c r="H57" s="175"/>
      <c r="I57" s="218" t="s">
        <v>255</v>
      </c>
      <c r="J57" s="176" t="s">
        <v>218</v>
      </c>
      <c r="K57" s="113"/>
      <c r="L57" s="176" t="str">
        <f>IF(J57="Ya/Tidak",IF(K57="Ya",1,IF(K57="Tidak",0,"Blm Diisi")),IF(J57="A/B/C",IF(K57="A",1,IF(K57="B",0.5,IF(K57="C",0,"Blm Diisi"))),IF(J57="A/B/C/D",IF(K57="A",1,IF(K57="B",0.67,IF(K57="C",0.33,IF(K57="D",0,"Blm Diisi")))),IF(J57="A/B/C/D/E",IF(K57="A",1,IF(K57="B",0.75,IF(K57="C",0.5,IF(K57="D",0.25,IF(K57="E",0,"Blm Diisi")))))))))</f>
        <v>Blm Diisi</v>
      </c>
      <c r="M57" s="222"/>
      <c r="O57" s="113"/>
    </row>
    <row r="58" spans="1:15" s="147" customFormat="1" x14ac:dyDescent="0.25">
      <c r="A58" s="210"/>
      <c r="B58" s="210"/>
      <c r="C58" s="211">
        <v>3</v>
      </c>
      <c r="D58" s="375" t="s">
        <v>60</v>
      </c>
      <c r="E58" s="375"/>
      <c r="F58" s="212"/>
      <c r="G58" s="212"/>
      <c r="H58" s="213">
        <v>1.25</v>
      </c>
      <c r="I58" s="213"/>
      <c r="J58" s="214"/>
      <c r="K58" s="225"/>
      <c r="L58" s="214" t="e">
        <f>AVERAGE(L59:L61)*H58</f>
        <v>#DIV/0!</v>
      </c>
      <c r="M58" s="215" t="e">
        <f>L58/H58</f>
        <v>#DIV/0!</v>
      </c>
      <c r="O58" s="225"/>
    </row>
    <row r="59" spans="1:15" s="147" customFormat="1" ht="60" x14ac:dyDescent="0.25">
      <c r="A59" s="172"/>
      <c r="B59" s="172"/>
      <c r="C59" s="216"/>
      <c r="D59" s="217" t="s">
        <v>5</v>
      </c>
      <c r="E59" s="218" t="s">
        <v>61</v>
      </c>
      <c r="F59" s="227"/>
      <c r="G59" s="219" t="s">
        <v>396</v>
      </c>
      <c r="H59" s="175"/>
      <c r="I59" s="218" t="s">
        <v>256</v>
      </c>
      <c r="J59" s="121" t="s">
        <v>435</v>
      </c>
      <c r="K59" s="121"/>
      <c r="L59" s="119"/>
      <c r="M59" s="222"/>
      <c r="O59" s="221"/>
    </row>
    <row r="60" spans="1:15" s="147" customFormat="1" ht="90" x14ac:dyDescent="0.25">
      <c r="A60" s="172"/>
      <c r="B60" s="172"/>
      <c r="C60" s="216"/>
      <c r="D60" s="217" t="s">
        <v>7</v>
      </c>
      <c r="E60" s="218" t="s">
        <v>62</v>
      </c>
      <c r="F60" s="219" t="s">
        <v>395</v>
      </c>
      <c r="G60" s="220"/>
      <c r="H60" s="175"/>
      <c r="I60" s="174" t="s">
        <v>257</v>
      </c>
      <c r="J60" s="176" t="s">
        <v>218</v>
      </c>
      <c r="K60" s="113"/>
      <c r="L60" s="176" t="str">
        <f>IF(J60="Ya/Tidak",IF(K60="Ya",1,IF(K60="Tidak",0,"Blm Diisi")),IF(J60="A/B/C",IF(K60="A",1,IF(K60="B",0.5,IF(K60="C",0,"Blm Diisi"))),IF(J60="A/B/C/D",IF(K60="A",1,IF(K60="B",0.67,IF(K60="C",0.33,IF(K60="D",0,"Blm Diisi")))),IF(J60="A/B/C/D/E",IF(K60="A",1,IF(K60="B",0.75,IF(K60="C",0.5,IF(K60="D",0.25,IF(K60="E",0,"Blm Diisi")))))))))</f>
        <v>Blm Diisi</v>
      </c>
      <c r="M60" s="222"/>
      <c r="O60" s="113"/>
    </row>
    <row r="61" spans="1:15" s="147" customFormat="1" ht="120" x14ac:dyDescent="0.25">
      <c r="A61" s="172"/>
      <c r="B61" s="172"/>
      <c r="C61" s="216"/>
      <c r="D61" s="217" t="s">
        <v>9</v>
      </c>
      <c r="E61" s="218" t="s">
        <v>63</v>
      </c>
      <c r="F61" s="219" t="s">
        <v>395</v>
      </c>
      <c r="G61" s="220"/>
      <c r="H61" s="175"/>
      <c r="I61" s="218" t="s">
        <v>258</v>
      </c>
      <c r="J61" s="176" t="s">
        <v>216</v>
      </c>
      <c r="K61" s="113"/>
      <c r="L61" s="176" t="str">
        <f>IF(J61="Ya/Tidak",IF(K61="Ya",1,IF(K61="Tidak",0,"Blm Diisi")),IF(J61="A/B/C",IF(K61="A",1,IF(K61="B",0.5,IF(K61="C",0,"Blm Diisi"))),IF(J61="A/B/C/D",IF(K61="A",1,IF(K61="B",0.67,IF(K61="C",0.33,IF(K61="D",0,"Blm Diisi")))),IF(J61="A/B/C/D/E",IF(K61="A",1,IF(K61="B",0.75,IF(K61="C",0.5,IF(K61="D",0.25,IF(K61="E",0,"Blm Diisi")))))))))</f>
        <v>Blm Diisi</v>
      </c>
      <c r="M61" s="222"/>
      <c r="O61" s="113"/>
    </row>
    <row r="62" spans="1:15" s="147" customFormat="1" ht="15" customHeight="1" x14ac:dyDescent="0.25">
      <c r="A62" s="210"/>
      <c r="B62" s="210"/>
      <c r="C62" s="211">
        <v>4</v>
      </c>
      <c r="D62" s="375" t="s">
        <v>399</v>
      </c>
      <c r="E62" s="375"/>
      <c r="F62" s="242"/>
      <c r="G62" s="212"/>
      <c r="H62" s="213">
        <v>1</v>
      </c>
      <c r="I62" s="237"/>
      <c r="J62" s="238"/>
      <c r="K62" s="243"/>
      <c r="L62" s="309"/>
      <c r="M62" s="215"/>
      <c r="O62" s="243"/>
    </row>
    <row r="63" spans="1:15" s="251" customFormat="1" ht="45" customHeight="1" x14ac:dyDescent="0.25">
      <c r="A63" s="244"/>
      <c r="B63" s="244"/>
      <c r="C63" s="245"/>
      <c r="D63" s="246" t="s">
        <v>5</v>
      </c>
      <c r="E63" s="247" t="s">
        <v>401</v>
      </c>
      <c r="F63" s="219"/>
      <c r="G63" s="220"/>
      <c r="H63" s="248"/>
      <c r="I63" s="178" t="s">
        <v>400</v>
      </c>
      <c r="J63" s="121" t="s">
        <v>435</v>
      </c>
      <c r="K63" s="121"/>
      <c r="L63" s="119"/>
      <c r="M63" s="222"/>
      <c r="O63" s="221"/>
    </row>
    <row r="64" spans="1:15" s="147" customFormat="1" x14ac:dyDescent="0.25">
      <c r="A64" s="152"/>
      <c r="B64" s="152" t="s">
        <v>64</v>
      </c>
      <c r="C64" s="153" t="s">
        <v>65</v>
      </c>
      <c r="D64" s="154"/>
      <c r="E64" s="155"/>
      <c r="F64" s="229"/>
      <c r="G64" s="229"/>
      <c r="H64" s="156">
        <v>15</v>
      </c>
      <c r="I64" s="156"/>
      <c r="J64" s="157"/>
      <c r="K64" s="230"/>
      <c r="L64" s="157" t="e">
        <f>15/7*SUM(L65,L71,L77,L84,L90,L98,L103,L107)</f>
        <v>#DIV/0!</v>
      </c>
      <c r="M64" s="278" t="e">
        <f>L64/H64</f>
        <v>#DIV/0!</v>
      </c>
      <c r="O64" s="230"/>
    </row>
    <row r="65" spans="1:15" s="147" customFormat="1" x14ac:dyDescent="0.25">
      <c r="A65" s="210"/>
      <c r="B65" s="210"/>
      <c r="C65" s="211">
        <v>1</v>
      </c>
      <c r="D65" s="375" t="s">
        <v>66</v>
      </c>
      <c r="E65" s="375"/>
      <c r="F65" s="212"/>
      <c r="G65" s="212"/>
      <c r="H65" s="213">
        <v>1</v>
      </c>
      <c r="I65" s="213"/>
      <c r="J65" s="214"/>
      <c r="K65" s="225"/>
      <c r="L65" s="214" t="e">
        <f>AVERAGE(L66:L70)*H65</f>
        <v>#DIV/0!</v>
      </c>
      <c r="M65" s="215" t="e">
        <f>L65/H65</f>
        <v>#DIV/0!</v>
      </c>
      <c r="O65" s="225"/>
    </row>
    <row r="66" spans="1:15" s="147" customFormat="1" ht="120" x14ac:dyDescent="0.25">
      <c r="A66" s="172"/>
      <c r="B66" s="172"/>
      <c r="C66" s="216"/>
      <c r="D66" s="217" t="s">
        <v>5</v>
      </c>
      <c r="E66" s="218" t="s">
        <v>67</v>
      </c>
      <c r="F66" s="219" t="s">
        <v>395</v>
      </c>
      <c r="G66" s="220"/>
      <c r="H66" s="175"/>
      <c r="I66" s="218" t="s">
        <v>259</v>
      </c>
      <c r="J66" s="176" t="s">
        <v>218</v>
      </c>
      <c r="K66" s="113"/>
      <c r="L66" s="176" t="str">
        <f>IF(J66="Ya/Tidak",IF(K66="Ya",1,IF(K66="Tidak",0,"Blm Diisi")),IF(J66="A/B/C",IF(K66="A",1,IF(K66="B",0.5,IF(K66="C",0,"Blm Diisi"))),IF(J66="A/B/C/D",IF(K66="A",1,IF(K66="B",0.67,IF(K66="C",0.33,IF(K66="D",0,"Blm Diisi")))),IF(J66="A/B/C/D/E",IF(K66="A",1,IF(K66="B",0.75,IF(K66="C",0.5,IF(K66="D",0.25,IF(K66="E",0,"Blm Diisi")))))))))</f>
        <v>Blm Diisi</v>
      </c>
      <c r="M66" s="222"/>
      <c r="O66" s="113"/>
    </row>
    <row r="67" spans="1:15" s="147" customFormat="1" ht="120" x14ac:dyDescent="0.25">
      <c r="A67" s="172"/>
      <c r="B67" s="172"/>
      <c r="C67" s="216"/>
      <c r="D67" s="217" t="s">
        <v>7</v>
      </c>
      <c r="E67" s="218" t="s">
        <v>68</v>
      </c>
      <c r="F67" s="219" t="s">
        <v>395</v>
      </c>
      <c r="G67" s="220"/>
      <c r="H67" s="175"/>
      <c r="I67" s="218" t="s">
        <v>260</v>
      </c>
      <c r="J67" s="176" t="s">
        <v>218</v>
      </c>
      <c r="K67" s="113"/>
      <c r="L67" s="176" t="str">
        <f>IF(J67="Ya/Tidak",IF(K67="Ya",1,IF(K67="Tidak",0,"Blm Diisi")),IF(J67="A/B/C",IF(K67="A",1,IF(K67="B",0.5,IF(K67="C",0,"Blm Diisi"))),IF(J67="A/B/C/D",IF(K67="A",1,IF(K67="B",0.67,IF(K67="C",0.33,IF(K67="D",0,"Blm Diisi")))),IF(J67="A/B/C/D/E",IF(K67="A",1,IF(K67="B",0.75,IF(K67="C",0.5,IF(K67="D",0.25,IF(K67="E",0,"Blm Diisi")))))))))</f>
        <v>Blm Diisi</v>
      </c>
      <c r="M67" s="222"/>
      <c r="O67" s="113"/>
    </row>
    <row r="68" spans="1:15" s="147" customFormat="1" ht="30" x14ac:dyDescent="0.25">
      <c r="A68" s="172"/>
      <c r="B68" s="172"/>
      <c r="C68" s="216"/>
      <c r="D68" s="217" t="s">
        <v>9</v>
      </c>
      <c r="E68" s="218" t="s">
        <v>69</v>
      </c>
      <c r="F68" s="219" t="s">
        <v>395</v>
      </c>
      <c r="G68" s="220"/>
      <c r="H68" s="175"/>
      <c r="I68" s="218" t="s">
        <v>261</v>
      </c>
      <c r="J68" s="176" t="s">
        <v>480</v>
      </c>
      <c r="K68" s="113"/>
      <c r="L68" s="176" t="str">
        <f>IF(J68="Ya/Tidak",IF(K68="Ya",1,IF(K68="Tidak",0,"Blm Diisi")),IF(J68="A/B/C",IF(K68="A",1,IF(K68="B",0.5,IF(K68="C",0,"Blm Diisi"))),IF(J68="A/B/C/D",IF(K68="A",1,IF(K68="B",0.67,IF(K68="C",0.33,IF(K68="D",0,"Blm Diisi")))),IF(J68="A/B/C/D/E",IF(K68="A",1,IF(K68="B",0.75,IF(K68="C",0.5,IF(K68="D",0.25,IF(K68="E",0,"Blm Diisi")))))))))</f>
        <v>Blm Diisi</v>
      </c>
      <c r="M68" s="222"/>
      <c r="O68" s="113"/>
    </row>
    <row r="69" spans="1:15" s="147" customFormat="1" ht="30" x14ac:dyDescent="0.25">
      <c r="A69" s="172"/>
      <c r="B69" s="172"/>
      <c r="C69" s="216"/>
      <c r="D69" s="217" t="s">
        <v>15</v>
      </c>
      <c r="E69" s="218" t="s">
        <v>70</v>
      </c>
      <c r="F69" s="219" t="s">
        <v>395</v>
      </c>
      <c r="G69" s="220"/>
      <c r="H69" s="175"/>
      <c r="I69" s="218" t="s">
        <v>262</v>
      </c>
      <c r="J69" s="176" t="s">
        <v>480</v>
      </c>
      <c r="K69" s="113"/>
      <c r="L69" s="176" t="str">
        <f>IF(J69="Ya/Tidak",IF(K69="Ya",1,IF(K69="Tidak",0,"Blm Diisi")),IF(J69="A/B/C",IF(K69="A",1,IF(K69="B",0.5,IF(K69="C",0,"Blm Diisi"))),IF(J69="A/B/C/D",IF(K69="A",1,IF(K69="B",0.67,IF(K69="C",0.33,IF(K69="D",0,"Blm Diisi")))),IF(J69="A/B/C/D/E",IF(K69="A",1,IF(K69="B",0.75,IF(K69="C",0.5,IF(K69="D",0.25,IF(K69="E",0,"Blm Diisi")))))))))</f>
        <v>Blm Diisi</v>
      </c>
      <c r="M69" s="222"/>
      <c r="O69" s="113"/>
    </row>
    <row r="70" spans="1:15" s="147" customFormat="1" ht="180" x14ac:dyDescent="0.25">
      <c r="A70" s="172"/>
      <c r="B70" s="172"/>
      <c r="C70" s="216"/>
      <c r="D70" s="217" t="s">
        <v>17</v>
      </c>
      <c r="E70" s="218" t="s">
        <v>71</v>
      </c>
      <c r="F70" s="219" t="s">
        <v>395</v>
      </c>
      <c r="G70" s="220"/>
      <c r="H70" s="175"/>
      <c r="I70" s="218" t="s">
        <v>263</v>
      </c>
      <c r="J70" s="176" t="s">
        <v>218</v>
      </c>
      <c r="K70" s="113"/>
      <c r="L70" s="176" t="str">
        <f>IF(J70="Ya/Tidak",IF(K70="Ya",1,IF(K70="Tidak",0,"Blm Diisi")),IF(J70="A/B/C",IF(K70="A",1,IF(K70="B",0.5,IF(K70="C",0,"Blm Diisi"))),IF(J70="A/B/C/D",IF(K70="A",1,IF(K70="B",0.67,IF(K70="C",0.33,IF(K70="D",0,"Blm Diisi")))),IF(J70="A/B/C/D/E",IF(K70="A",1,IF(K70="B",0.75,IF(K70="C",0.5,IF(K70="D",0.25,IF(K70="E",0,"Blm Diisi")))))))))</f>
        <v>Blm Diisi</v>
      </c>
      <c r="M70" s="222"/>
      <c r="O70" s="113"/>
    </row>
    <row r="71" spans="1:15" s="147" customFormat="1" x14ac:dyDescent="0.25">
      <c r="A71" s="210"/>
      <c r="B71" s="210"/>
      <c r="C71" s="211">
        <v>2</v>
      </c>
      <c r="D71" s="375" t="s">
        <v>204</v>
      </c>
      <c r="E71" s="375"/>
      <c r="F71" s="212"/>
      <c r="G71" s="212"/>
      <c r="H71" s="213">
        <v>2</v>
      </c>
      <c r="I71" s="213"/>
      <c r="J71" s="214"/>
      <c r="K71" s="225"/>
      <c r="L71" s="214"/>
      <c r="M71" s="215"/>
      <c r="O71" s="225"/>
    </row>
    <row r="72" spans="1:15" s="147" customFormat="1" ht="105" x14ac:dyDescent="0.25">
      <c r="A72" s="172"/>
      <c r="B72" s="172"/>
      <c r="C72" s="216"/>
      <c r="D72" s="217" t="s">
        <v>5</v>
      </c>
      <c r="E72" s="178" t="s">
        <v>72</v>
      </c>
      <c r="F72" s="227"/>
      <c r="G72" s="219" t="s">
        <v>396</v>
      </c>
      <c r="H72" s="248"/>
      <c r="I72" s="178" t="s">
        <v>264</v>
      </c>
      <c r="J72" s="121" t="s">
        <v>435</v>
      </c>
      <c r="K72" s="121"/>
      <c r="L72" s="119"/>
      <c r="M72" s="222"/>
      <c r="O72" s="221"/>
    </row>
    <row r="73" spans="1:15" s="147" customFormat="1" ht="45" x14ac:dyDescent="0.25">
      <c r="A73" s="172"/>
      <c r="B73" s="172"/>
      <c r="C73" s="216"/>
      <c r="D73" s="217" t="s">
        <v>7</v>
      </c>
      <c r="E73" s="218" t="s">
        <v>206</v>
      </c>
      <c r="F73" s="227"/>
      <c r="G73" s="219" t="s">
        <v>396</v>
      </c>
      <c r="H73" s="175"/>
      <c r="I73" s="218" t="s">
        <v>265</v>
      </c>
      <c r="J73" s="121" t="s">
        <v>435</v>
      </c>
      <c r="K73" s="121"/>
      <c r="L73" s="119"/>
      <c r="M73" s="222"/>
      <c r="O73" s="221"/>
    </row>
    <row r="74" spans="1:15" s="147" customFormat="1" ht="45" x14ac:dyDescent="0.25">
      <c r="A74" s="172"/>
      <c r="B74" s="172"/>
      <c r="C74" s="216"/>
      <c r="D74" s="217" t="s">
        <v>9</v>
      </c>
      <c r="E74" s="218" t="s">
        <v>73</v>
      </c>
      <c r="F74" s="227"/>
      <c r="G74" s="219" t="s">
        <v>396</v>
      </c>
      <c r="H74" s="175"/>
      <c r="I74" s="218" t="s">
        <v>266</v>
      </c>
      <c r="J74" s="121" t="s">
        <v>435</v>
      </c>
      <c r="K74" s="121"/>
      <c r="L74" s="119"/>
      <c r="M74" s="222"/>
      <c r="O74" s="221"/>
    </row>
    <row r="75" spans="1:15" s="147" customFormat="1" ht="45" x14ac:dyDescent="0.25">
      <c r="A75" s="172"/>
      <c r="B75" s="172"/>
      <c r="C75" s="216"/>
      <c r="D75" s="217" t="s">
        <v>15</v>
      </c>
      <c r="E75" s="218" t="s">
        <v>74</v>
      </c>
      <c r="F75" s="227"/>
      <c r="G75" s="219" t="s">
        <v>396</v>
      </c>
      <c r="H75" s="175"/>
      <c r="I75" s="218" t="s">
        <v>267</v>
      </c>
      <c r="J75" s="121" t="s">
        <v>435</v>
      </c>
      <c r="K75" s="121"/>
      <c r="L75" s="119"/>
      <c r="M75" s="222"/>
      <c r="O75" s="221"/>
    </row>
    <row r="76" spans="1:15" s="147" customFormat="1" ht="30" x14ac:dyDescent="0.25">
      <c r="A76" s="172"/>
      <c r="B76" s="172"/>
      <c r="C76" s="216"/>
      <c r="D76" s="217" t="s">
        <v>17</v>
      </c>
      <c r="E76" s="218" t="s">
        <v>75</v>
      </c>
      <c r="F76" s="227"/>
      <c r="G76" s="219" t="s">
        <v>396</v>
      </c>
      <c r="H76" s="175"/>
      <c r="I76" s="218" t="s">
        <v>268</v>
      </c>
      <c r="J76" s="121" t="s">
        <v>435</v>
      </c>
      <c r="K76" s="121"/>
      <c r="L76" s="119"/>
      <c r="M76" s="222"/>
      <c r="O76" s="221"/>
    </row>
    <row r="77" spans="1:15" s="147" customFormat="1" x14ac:dyDescent="0.25">
      <c r="A77" s="210"/>
      <c r="B77" s="210"/>
      <c r="C77" s="211">
        <v>3</v>
      </c>
      <c r="D77" s="375" t="s">
        <v>76</v>
      </c>
      <c r="E77" s="375"/>
      <c r="F77" s="212"/>
      <c r="G77" s="212"/>
      <c r="H77" s="213">
        <v>1</v>
      </c>
      <c r="I77" s="213"/>
      <c r="J77" s="214"/>
      <c r="K77" s="225"/>
      <c r="L77" s="214" t="e">
        <f>AVERAGE(L78:L83)*H77</f>
        <v>#DIV/0!</v>
      </c>
      <c r="M77" s="215" t="e">
        <f>L77/H77</f>
        <v>#DIV/0!</v>
      </c>
      <c r="O77" s="225"/>
    </row>
    <row r="78" spans="1:15" s="147" customFormat="1" ht="30" x14ac:dyDescent="0.25">
      <c r="A78" s="172"/>
      <c r="B78" s="172"/>
      <c r="C78" s="216"/>
      <c r="D78" s="217" t="s">
        <v>5</v>
      </c>
      <c r="E78" s="218" t="s">
        <v>77</v>
      </c>
      <c r="F78" s="219" t="s">
        <v>395</v>
      </c>
      <c r="G78" s="220"/>
      <c r="H78" s="175"/>
      <c r="I78" s="218" t="s">
        <v>269</v>
      </c>
      <c r="J78" s="176" t="s">
        <v>480</v>
      </c>
      <c r="K78" s="113"/>
      <c r="L78" s="176" t="str">
        <f t="shared" ref="L78:L83" si="1">IF(J78="Ya/Tidak",IF(K78="Ya",1,IF(K78="Tidak",0,"Blm Diisi")),IF(J78="A/B/C",IF(K78="A",1,IF(K78="B",0.5,IF(K78="C",0,"Blm Diisi"))),IF(J78="A/B/C/D",IF(K78="A",1,IF(K78="B",0.67,IF(K78="C",0.33,IF(K78="D",0,"Blm Diisi")))),IF(J78="A/B/C/D/E",IF(K78="A",1,IF(K78="B",0.75,IF(K78="C",0.5,IF(K78="D",0.25,IF(K78="E",0,"Blm Diisi")))))))))</f>
        <v>Blm Diisi</v>
      </c>
      <c r="M78" s="222"/>
      <c r="O78" s="113"/>
    </row>
    <row r="79" spans="1:15" s="147" customFormat="1" ht="105" x14ac:dyDescent="0.25">
      <c r="A79" s="172"/>
      <c r="B79" s="172"/>
      <c r="C79" s="216"/>
      <c r="D79" s="217" t="s">
        <v>7</v>
      </c>
      <c r="E79" s="218" t="s">
        <v>78</v>
      </c>
      <c r="F79" s="219" t="s">
        <v>395</v>
      </c>
      <c r="G79" s="220"/>
      <c r="H79" s="175"/>
      <c r="I79" s="218" t="s">
        <v>270</v>
      </c>
      <c r="J79" s="176" t="s">
        <v>218</v>
      </c>
      <c r="K79" s="113"/>
      <c r="L79" s="176" t="str">
        <f t="shared" si="1"/>
        <v>Blm Diisi</v>
      </c>
      <c r="M79" s="222"/>
      <c r="O79" s="113"/>
    </row>
    <row r="80" spans="1:15" s="147" customFormat="1" ht="120" x14ac:dyDescent="0.25">
      <c r="A80" s="172"/>
      <c r="B80" s="172"/>
      <c r="C80" s="216"/>
      <c r="D80" s="217" t="s">
        <v>9</v>
      </c>
      <c r="E80" s="218" t="s">
        <v>79</v>
      </c>
      <c r="F80" s="219" t="s">
        <v>395</v>
      </c>
      <c r="G80" s="220"/>
      <c r="H80" s="175"/>
      <c r="I80" s="218" t="s">
        <v>271</v>
      </c>
      <c r="J80" s="176" t="s">
        <v>218</v>
      </c>
      <c r="K80" s="113"/>
      <c r="L80" s="176" t="str">
        <f t="shared" si="1"/>
        <v>Blm Diisi</v>
      </c>
      <c r="M80" s="222"/>
      <c r="O80" s="113"/>
    </row>
    <row r="81" spans="1:15" s="147" customFormat="1" ht="165" x14ac:dyDescent="0.25">
      <c r="A81" s="172"/>
      <c r="B81" s="172"/>
      <c r="C81" s="216"/>
      <c r="D81" s="217" t="s">
        <v>15</v>
      </c>
      <c r="E81" s="218" t="s">
        <v>80</v>
      </c>
      <c r="F81" s="219" t="s">
        <v>395</v>
      </c>
      <c r="G81" s="220"/>
      <c r="H81" s="175"/>
      <c r="I81" s="218" t="s">
        <v>272</v>
      </c>
      <c r="J81" s="176" t="s">
        <v>218</v>
      </c>
      <c r="K81" s="113"/>
      <c r="L81" s="176" t="str">
        <f t="shared" si="1"/>
        <v>Blm Diisi</v>
      </c>
      <c r="M81" s="222"/>
      <c r="O81" s="113"/>
    </row>
    <row r="82" spans="1:15" s="147" customFormat="1" ht="210" x14ac:dyDescent="0.25">
      <c r="A82" s="172"/>
      <c r="B82" s="172"/>
      <c r="C82" s="216"/>
      <c r="D82" s="217" t="s">
        <v>17</v>
      </c>
      <c r="E82" s="218" t="s">
        <v>81</v>
      </c>
      <c r="F82" s="219" t="s">
        <v>395</v>
      </c>
      <c r="G82" s="220"/>
      <c r="H82" s="175"/>
      <c r="I82" s="218" t="s">
        <v>273</v>
      </c>
      <c r="J82" s="176" t="s">
        <v>218</v>
      </c>
      <c r="K82" s="113"/>
      <c r="L82" s="176" t="str">
        <f t="shared" si="1"/>
        <v>Blm Diisi</v>
      </c>
      <c r="M82" s="222"/>
      <c r="O82" s="113"/>
    </row>
    <row r="83" spans="1:15" s="147" customFormat="1" ht="120" x14ac:dyDescent="0.25">
      <c r="A83" s="172"/>
      <c r="B83" s="172"/>
      <c r="C83" s="216"/>
      <c r="D83" s="217" t="s">
        <v>24</v>
      </c>
      <c r="E83" s="218" t="s">
        <v>82</v>
      </c>
      <c r="F83" s="219" t="s">
        <v>395</v>
      </c>
      <c r="G83" s="220"/>
      <c r="H83" s="175"/>
      <c r="I83" s="218" t="s">
        <v>274</v>
      </c>
      <c r="J83" s="176" t="s">
        <v>216</v>
      </c>
      <c r="K83" s="113"/>
      <c r="L83" s="176" t="str">
        <f t="shared" si="1"/>
        <v>Blm Diisi</v>
      </c>
      <c r="M83" s="222"/>
      <c r="O83" s="113"/>
    </row>
    <row r="84" spans="1:15" s="147" customFormat="1" x14ac:dyDescent="0.25">
      <c r="A84" s="210"/>
      <c r="B84" s="210"/>
      <c r="C84" s="211">
        <v>4</v>
      </c>
      <c r="D84" s="375" t="s">
        <v>205</v>
      </c>
      <c r="E84" s="375"/>
      <c r="F84" s="212"/>
      <c r="G84" s="212"/>
      <c r="H84" s="213">
        <v>6</v>
      </c>
      <c r="I84" s="213"/>
      <c r="J84" s="214"/>
      <c r="K84" s="225"/>
      <c r="L84" s="214"/>
      <c r="M84" s="215"/>
      <c r="O84" s="225"/>
    </row>
    <row r="85" spans="1:15" s="147" customFormat="1" ht="30" x14ac:dyDescent="0.25">
      <c r="A85" s="172"/>
      <c r="B85" s="172"/>
      <c r="C85" s="216"/>
      <c r="D85" s="217" t="s">
        <v>5</v>
      </c>
      <c r="E85" s="174" t="s">
        <v>83</v>
      </c>
      <c r="F85" s="227"/>
      <c r="G85" s="219" t="s">
        <v>396</v>
      </c>
      <c r="H85" s="252"/>
      <c r="I85" s="174" t="s">
        <v>275</v>
      </c>
      <c r="J85" s="121" t="s">
        <v>435</v>
      </c>
      <c r="K85" s="121"/>
      <c r="L85" s="119"/>
      <c r="M85" s="222"/>
      <c r="O85" s="221"/>
    </row>
    <row r="86" spans="1:15" s="147" customFormat="1" ht="150" x14ac:dyDescent="0.25">
      <c r="A86" s="172"/>
      <c r="B86" s="172"/>
      <c r="C86" s="216"/>
      <c r="D86" s="217" t="s">
        <v>7</v>
      </c>
      <c r="E86" s="174" t="s">
        <v>84</v>
      </c>
      <c r="F86" s="227"/>
      <c r="G86" s="219" t="s">
        <v>396</v>
      </c>
      <c r="H86" s="252"/>
      <c r="I86" s="174" t="s">
        <v>276</v>
      </c>
      <c r="J86" s="121" t="s">
        <v>435</v>
      </c>
      <c r="K86" s="121"/>
      <c r="L86" s="119"/>
      <c r="M86" s="222"/>
      <c r="O86" s="221"/>
    </row>
    <row r="87" spans="1:15" s="147" customFormat="1" ht="45" x14ac:dyDescent="0.25">
      <c r="A87" s="172"/>
      <c r="B87" s="172"/>
      <c r="C87" s="216"/>
      <c r="D87" s="217" t="s">
        <v>9</v>
      </c>
      <c r="E87" s="174" t="s">
        <v>85</v>
      </c>
      <c r="F87" s="227"/>
      <c r="G87" s="219" t="s">
        <v>396</v>
      </c>
      <c r="H87" s="252"/>
      <c r="I87" s="174" t="s">
        <v>277</v>
      </c>
      <c r="J87" s="121" t="s">
        <v>435</v>
      </c>
      <c r="K87" s="121"/>
      <c r="L87" s="119"/>
      <c r="M87" s="222"/>
      <c r="O87" s="221"/>
    </row>
    <row r="88" spans="1:15" s="147" customFormat="1" ht="30" x14ac:dyDescent="0.25">
      <c r="A88" s="172"/>
      <c r="B88" s="172"/>
      <c r="C88" s="216"/>
      <c r="D88" s="217" t="s">
        <v>15</v>
      </c>
      <c r="E88" s="174" t="s">
        <v>86</v>
      </c>
      <c r="F88" s="227"/>
      <c r="G88" s="219" t="s">
        <v>396</v>
      </c>
      <c r="H88" s="252"/>
      <c r="I88" s="174" t="s">
        <v>278</v>
      </c>
      <c r="J88" s="121" t="s">
        <v>435</v>
      </c>
      <c r="K88" s="121"/>
      <c r="L88" s="119"/>
      <c r="M88" s="222"/>
      <c r="O88" s="221"/>
    </row>
    <row r="89" spans="1:15" s="147" customFormat="1" ht="30" x14ac:dyDescent="0.25">
      <c r="A89" s="172"/>
      <c r="B89" s="172"/>
      <c r="C89" s="216"/>
      <c r="D89" s="217" t="s">
        <v>17</v>
      </c>
      <c r="E89" s="174" t="s">
        <v>87</v>
      </c>
      <c r="F89" s="227"/>
      <c r="G89" s="219" t="s">
        <v>396</v>
      </c>
      <c r="H89" s="252"/>
      <c r="I89" s="174" t="s">
        <v>279</v>
      </c>
      <c r="J89" s="121" t="s">
        <v>435</v>
      </c>
      <c r="K89" s="121"/>
      <c r="L89" s="119"/>
      <c r="M89" s="222"/>
      <c r="O89" s="221"/>
    </row>
    <row r="90" spans="1:15" s="147" customFormat="1" x14ac:dyDescent="0.25">
      <c r="A90" s="210"/>
      <c r="B90" s="210"/>
      <c r="C90" s="211">
        <v>5</v>
      </c>
      <c r="D90" s="375" t="s">
        <v>88</v>
      </c>
      <c r="E90" s="375"/>
      <c r="F90" s="212"/>
      <c r="G90" s="212"/>
      <c r="H90" s="213">
        <v>2</v>
      </c>
      <c r="I90" s="213" t="s">
        <v>280</v>
      </c>
      <c r="J90" s="214"/>
      <c r="K90" s="225"/>
      <c r="L90" s="214" t="e">
        <f>AVERAGE(L91:L97)*H90</f>
        <v>#DIV/0!</v>
      </c>
      <c r="M90" s="215" t="e">
        <f>L90/H90</f>
        <v>#DIV/0!</v>
      </c>
      <c r="O90" s="225"/>
    </row>
    <row r="91" spans="1:15" s="147" customFormat="1" ht="120" x14ac:dyDescent="0.25">
      <c r="A91" s="172"/>
      <c r="B91" s="172"/>
      <c r="C91" s="216"/>
      <c r="D91" s="217" t="s">
        <v>5</v>
      </c>
      <c r="E91" s="218" t="s">
        <v>89</v>
      </c>
      <c r="F91" s="219" t="s">
        <v>395</v>
      </c>
      <c r="G91" s="220"/>
      <c r="H91" s="175"/>
      <c r="I91" s="178" t="s">
        <v>281</v>
      </c>
      <c r="J91" s="176" t="s">
        <v>218</v>
      </c>
      <c r="K91" s="113"/>
      <c r="L91" s="176" t="str">
        <f t="shared" ref="L91:L96" si="2">IF(J91="Ya/Tidak",IF(K91="Ya",1,IF(K91="Tidak",0,"Blm Diisi")),IF(J91="A/B/C",IF(K91="A",1,IF(K91="B",0.5,IF(K91="C",0,"Blm Diisi"))),IF(J91="A/B/C/D",IF(K91="A",1,IF(K91="B",0.67,IF(K91="C",0.33,IF(K91="D",0,"Blm Diisi")))),IF(J91="A/B/C/D/E",IF(K91="A",1,IF(K91="B",0.75,IF(K91="C",0.5,IF(K91="D",0.25,IF(K91="E",0,"Blm Diisi")))))))))</f>
        <v>Blm Diisi</v>
      </c>
      <c r="M91" s="222"/>
      <c r="O91" s="113"/>
    </row>
    <row r="92" spans="1:15" s="147" customFormat="1" ht="180" x14ac:dyDescent="0.25">
      <c r="A92" s="172"/>
      <c r="B92" s="172"/>
      <c r="C92" s="216"/>
      <c r="D92" s="217" t="s">
        <v>7</v>
      </c>
      <c r="E92" s="218" t="s">
        <v>90</v>
      </c>
      <c r="F92" s="219" t="s">
        <v>395</v>
      </c>
      <c r="G92" s="220"/>
      <c r="H92" s="175"/>
      <c r="I92" s="178" t="s">
        <v>282</v>
      </c>
      <c r="J92" s="176" t="s">
        <v>218</v>
      </c>
      <c r="K92" s="113"/>
      <c r="L92" s="176" t="str">
        <f t="shared" si="2"/>
        <v>Blm Diisi</v>
      </c>
      <c r="M92" s="222"/>
      <c r="O92" s="113"/>
    </row>
    <row r="93" spans="1:15" s="147" customFormat="1" ht="180" x14ac:dyDescent="0.25">
      <c r="A93" s="172"/>
      <c r="B93" s="172"/>
      <c r="C93" s="216"/>
      <c r="D93" s="217" t="s">
        <v>9</v>
      </c>
      <c r="E93" s="218" t="s">
        <v>91</v>
      </c>
      <c r="F93" s="219" t="s">
        <v>395</v>
      </c>
      <c r="G93" s="220"/>
      <c r="H93" s="175"/>
      <c r="I93" s="178" t="s">
        <v>283</v>
      </c>
      <c r="J93" s="176" t="s">
        <v>218</v>
      </c>
      <c r="K93" s="113"/>
      <c r="L93" s="176" t="str">
        <f t="shared" si="2"/>
        <v>Blm Diisi</v>
      </c>
      <c r="M93" s="222"/>
      <c r="O93" s="113"/>
    </row>
    <row r="94" spans="1:15" s="147" customFormat="1" ht="150" x14ac:dyDescent="0.25">
      <c r="A94" s="172"/>
      <c r="B94" s="172"/>
      <c r="C94" s="216"/>
      <c r="D94" s="217" t="s">
        <v>15</v>
      </c>
      <c r="E94" s="218" t="s">
        <v>92</v>
      </c>
      <c r="F94" s="219" t="s">
        <v>395</v>
      </c>
      <c r="G94" s="220"/>
      <c r="H94" s="175"/>
      <c r="I94" s="178" t="s">
        <v>284</v>
      </c>
      <c r="J94" s="176" t="s">
        <v>234</v>
      </c>
      <c r="K94" s="114"/>
      <c r="L94" s="176" t="str">
        <f t="shared" si="2"/>
        <v>Blm Diisi</v>
      </c>
      <c r="M94" s="222"/>
      <c r="O94" s="114"/>
    </row>
    <row r="95" spans="1:15" s="147" customFormat="1" ht="75" x14ac:dyDescent="0.25">
      <c r="A95" s="172"/>
      <c r="B95" s="172"/>
      <c r="C95" s="216"/>
      <c r="D95" s="217" t="s">
        <v>17</v>
      </c>
      <c r="E95" s="218" t="s">
        <v>93</v>
      </c>
      <c r="F95" s="219" t="s">
        <v>395</v>
      </c>
      <c r="G95" s="220"/>
      <c r="H95" s="175"/>
      <c r="I95" s="178" t="s">
        <v>285</v>
      </c>
      <c r="J95" s="176" t="s">
        <v>216</v>
      </c>
      <c r="K95" s="113"/>
      <c r="L95" s="176" t="str">
        <f t="shared" si="2"/>
        <v>Blm Diisi</v>
      </c>
      <c r="M95" s="222"/>
      <c r="O95" s="113"/>
    </row>
    <row r="96" spans="1:15" s="147" customFormat="1" ht="180" x14ac:dyDescent="0.25">
      <c r="A96" s="172"/>
      <c r="B96" s="172"/>
      <c r="C96" s="216"/>
      <c r="D96" s="217" t="s">
        <v>24</v>
      </c>
      <c r="E96" s="218" t="s">
        <v>94</v>
      </c>
      <c r="F96" s="219" t="s">
        <v>395</v>
      </c>
      <c r="G96" s="220"/>
      <c r="H96" s="175"/>
      <c r="I96" s="178" t="s">
        <v>286</v>
      </c>
      <c r="J96" s="176" t="s">
        <v>218</v>
      </c>
      <c r="K96" s="113"/>
      <c r="L96" s="176" t="str">
        <f t="shared" si="2"/>
        <v>Blm Diisi</v>
      </c>
      <c r="M96" s="222"/>
      <c r="O96" s="113"/>
    </row>
    <row r="97" spans="1:15" s="147" customFormat="1" ht="180" x14ac:dyDescent="0.25">
      <c r="A97" s="172"/>
      <c r="B97" s="172"/>
      <c r="C97" s="216"/>
      <c r="D97" s="217" t="s">
        <v>26</v>
      </c>
      <c r="E97" s="218" t="s">
        <v>95</v>
      </c>
      <c r="F97" s="254"/>
      <c r="G97" s="219" t="s">
        <v>396</v>
      </c>
      <c r="H97" s="175"/>
      <c r="I97" s="178" t="s">
        <v>287</v>
      </c>
      <c r="J97" s="121" t="s">
        <v>435</v>
      </c>
      <c r="K97" s="121"/>
      <c r="L97" s="119"/>
      <c r="M97" s="222"/>
      <c r="O97" s="221"/>
    </row>
    <row r="98" spans="1:15" s="147" customFormat="1" x14ac:dyDescent="0.25">
      <c r="A98" s="210"/>
      <c r="B98" s="210"/>
      <c r="C98" s="211">
        <v>6</v>
      </c>
      <c r="D98" s="375" t="s">
        <v>96</v>
      </c>
      <c r="E98" s="375"/>
      <c r="F98" s="212"/>
      <c r="G98" s="212"/>
      <c r="H98" s="213">
        <v>1</v>
      </c>
      <c r="I98" s="213"/>
      <c r="J98" s="214"/>
      <c r="K98" s="255"/>
      <c r="L98" s="214" t="e">
        <f>AVERAGE(L99:L102)*H98</f>
        <v>#DIV/0!</v>
      </c>
      <c r="M98" s="215" t="e">
        <f>L98/H98</f>
        <v>#DIV/0!</v>
      </c>
      <c r="O98" s="255"/>
    </row>
    <row r="99" spans="1:15" s="147" customFormat="1" ht="30" x14ac:dyDescent="0.25">
      <c r="A99" s="172"/>
      <c r="B99" s="172"/>
      <c r="C99" s="216"/>
      <c r="D99" s="217" t="s">
        <v>5</v>
      </c>
      <c r="E99" s="218" t="s">
        <v>97</v>
      </c>
      <c r="F99" s="254"/>
      <c r="G99" s="219" t="s">
        <v>396</v>
      </c>
      <c r="H99" s="175"/>
      <c r="I99" s="178" t="s">
        <v>288</v>
      </c>
      <c r="J99" s="121" t="s">
        <v>435</v>
      </c>
      <c r="K99" s="121"/>
      <c r="L99" s="119"/>
      <c r="M99" s="222"/>
      <c r="O99" s="221"/>
    </row>
    <row r="100" spans="1:15" s="147" customFormat="1" ht="180" x14ac:dyDescent="0.25">
      <c r="A100" s="172"/>
      <c r="B100" s="172"/>
      <c r="C100" s="216"/>
      <c r="D100" s="217" t="s">
        <v>7</v>
      </c>
      <c r="E100" s="218" t="s">
        <v>98</v>
      </c>
      <c r="F100" s="219" t="s">
        <v>395</v>
      </c>
      <c r="G100" s="220"/>
      <c r="H100" s="175"/>
      <c r="I100" s="178" t="s">
        <v>289</v>
      </c>
      <c r="J100" s="176" t="s">
        <v>218</v>
      </c>
      <c r="K100" s="113"/>
      <c r="L100" s="176" t="str">
        <f>IF(J100="Ya/Tidak",IF(K100="Ya",1,IF(K100="Tidak",0,"Blm Diisi")),IF(J100="A/B/C",IF(K100="A",1,IF(K100="B",0.5,IF(K100="C",0,"Blm Diisi"))),IF(J100="A/B/C/D",IF(K100="A",1,IF(K100="B",0.67,IF(K100="C",0.33,IF(K100="D",0,"Blm Diisi")))),IF(J100="A/B/C/D/E",IF(K100="A",1,IF(K100="B",0.75,IF(K100="C",0.5,IF(K100="D",0.25,IF(K100="E",0,"Blm Diisi")))))))))</f>
        <v>Blm Diisi</v>
      </c>
      <c r="M100" s="222"/>
      <c r="O100" s="113"/>
    </row>
    <row r="101" spans="1:15" s="147" customFormat="1" ht="120" x14ac:dyDescent="0.25">
      <c r="A101" s="172"/>
      <c r="B101" s="172"/>
      <c r="C101" s="216"/>
      <c r="D101" s="217" t="s">
        <v>9</v>
      </c>
      <c r="E101" s="218" t="s">
        <v>99</v>
      </c>
      <c r="F101" s="219" t="s">
        <v>395</v>
      </c>
      <c r="G101" s="220"/>
      <c r="H101" s="175"/>
      <c r="I101" s="178" t="s">
        <v>290</v>
      </c>
      <c r="J101" s="176" t="s">
        <v>216</v>
      </c>
      <c r="K101" s="113"/>
      <c r="L101" s="176" t="str">
        <f>IF(J101="Ya/Tidak",IF(K101="Ya",1,IF(K101="Tidak",0,"Blm Diisi")),IF(J101="A/B/C",IF(K101="A",1,IF(K101="B",0.5,IF(K101="C",0,"Blm Diisi"))),IF(J101="A/B/C/D",IF(K101="A",1,IF(K101="B",0.67,IF(K101="C",0.33,IF(K101="D",0,"Blm Diisi")))),IF(J101="A/B/C/D/E",IF(K101="A",1,IF(K101="B",0.75,IF(K101="C",0.5,IF(K101="D",0.25,IF(K101="E",0,"Blm Diisi")))))))))</f>
        <v>Blm Diisi</v>
      </c>
      <c r="M101" s="222"/>
      <c r="O101" s="113"/>
    </row>
    <row r="102" spans="1:15" s="147" customFormat="1" ht="120" x14ac:dyDescent="0.25">
      <c r="A102" s="172"/>
      <c r="B102" s="172"/>
      <c r="C102" s="216"/>
      <c r="D102" s="217" t="s">
        <v>15</v>
      </c>
      <c r="E102" s="218" t="s">
        <v>207</v>
      </c>
      <c r="F102" s="219" t="s">
        <v>395</v>
      </c>
      <c r="G102" s="220"/>
      <c r="H102" s="175"/>
      <c r="I102" s="178" t="s">
        <v>291</v>
      </c>
      <c r="J102" s="176" t="s">
        <v>218</v>
      </c>
      <c r="K102" s="113"/>
      <c r="L102" s="176" t="str">
        <f>IF(J102="Ya/Tidak",IF(K102="Ya",1,IF(K102="Tidak",0,"Blm Diisi")),IF(J102="A/B/C",IF(K102="A",1,IF(K102="B",0.5,IF(K102="C",0,"Blm Diisi"))),IF(J102="A/B/C/D",IF(K102="A",1,IF(K102="B",0.67,IF(K102="C",0.33,IF(K102="D",0,"Blm Diisi")))),IF(J102="A/B/C/D/E",IF(K102="A",1,IF(K102="B",0.75,IF(K102="C",0.5,IF(K102="D",0.25,IF(K102="E",0,"Blm Diisi")))))))))</f>
        <v>Blm Diisi</v>
      </c>
      <c r="M102" s="222"/>
      <c r="O102" s="113"/>
    </row>
    <row r="103" spans="1:15" s="147" customFormat="1" x14ac:dyDescent="0.25">
      <c r="A103" s="210"/>
      <c r="B103" s="210"/>
      <c r="C103" s="211">
        <v>7</v>
      </c>
      <c r="D103" s="375" t="s">
        <v>100</v>
      </c>
      <c r="E103" s="375"/>
      <c r="F103" s="212"/>
      <c r="G103" s="212"/>
      <c r="H103" s="213">
        <v>1</v>
      </c>
      <c r="I103" s="213"/>
      <c r="J103" s="214"/>
      <c r="K103" s="255"/>
      <c r="L103" s="214" t="e">
        <f>AVERAGE(L104:L106)*H103</f>
        <v>#DIV/0!</v>
      </c>
      <c r="M103" s="215" t="e">
        <f>L103/H103</f>
        <v>#DIV/0!</v>
      </c>
      <c r="O103" s="255"/>
    </row>
    <row r="104" spans="1:15" s="147" customFormat="1" ht="30" x14ac:dyDescent="0.25">
      <c r="A104" s="172"/>
      <c r="B104" s="172"/>
      <c r="C104" s="216"/>
      <c r="D104" s="217" t="s">
        <v>5</v>
      </c>
      <c r="E104" s="218" t="s">
        <v>101</v>
      </c>
      <c r="F104" s="219" t="s">
        <v>395</v>
      </c>
      <c r="G104" s="220"/>
      <c r="H104" s="175"/>
      <c r="I104" s="178" t="s">
        <v>292</v>
      </c>
      <c r="J104" s="176" t="s">
        <v>480</v>
      </c>
      <c r="K104" s="113"/>
      <c r="L104" s="176" t="str">
        <f>IF(J104="Ya/Tidak",IF(K104="Ya",1,IF(K104="Tidak",0,"Blm Diisi")),IF(J104="A/B/C",IF(K104="A",1,IF(K104="B",0.5,IF(K104="C",0,"Blm Diisi"))),IF(J104="A/B/C/D",IF(K104="A",1,IF(K104="B",0.67,IF(K104="C",0.33,IF(K104="D",0,"Blm Diisi")))),IF(J104="A/B/C/D/E",IF(K104="A",1,IF(K104="B",0.75,IF(K104="C",0.5,IF(K104="D",0.25,IF(K104="E",0,"Blm Diisi")))))))))</f>
        <v>Blm Diisi</v>
      </c>
      <c r="M104" s="222"/>
      <c r="O104" s="113"/>
    </row>
    <row r="105" spans="1:15" s="147" customFormat="1" ht="120" x14ac:dyDescent="0.25">
      <c r="A105" s="172"/>
      <c r="B105" s="172"/>
      <c r="C105" s="216"/>
      <c r="D105" s="217" t="s">
        <v>7</v>
      </c>
      <c r="E105" s="218" t="s">
        <v>102</v>
      </c>
      <c r="F105" s="256"/>
      <c r="G105" s="219" t="s">
        <v>396</v>
      </c>
      <c r="H105" s="175"/>
      <c r="I105" s="178" t="s">
        <v>293</v>
      </c>
      <c r="J105" s="121" t="s">
        <v>435</v>
      </c>
      <c r="K105" s="121"/>
      <c r="L105" s="119"/>
      <c r="M105" s="222"/>
      <c r="O105" s="221"/>
    </row>
    <row r="106" spans="1:15" s="147" customFormat="1" ht="120" x14ac:dyDescent="0.25">
      <c r="A106" s="172"/>
      <c r="B106" s="172"/>
      <c r="C106" s="216"/>
      <c r="D106" s="217" t="s">
        <v>9</v>
      </c>
      <c r="E106" s="218" t="s">
        <v>103</v>
      </c>
      <c r="F106" s="256"/>
      <c r="G106" s="219" t="s">
        <v>396</v>
      </c>
      <c r="H106" s="175"/>
      <c r="I106" s="178" t="s">
        <v>294</v>
      </c>
      <c r="J106" s="121" t="s">
        <v>435</v>
      </c>
      <c r="K106" s="121"/>
      <c r="L106" s="119"/>
      <c r="M106" s="222"/>
      <c r="O106" s="221"/>
    </row>
    <row r="107" spans="1:15" s="147" customFormat="1" x14ac:dyDescent="0.25">
      <c r="A107" s="210"/>
      <c r="B107" s="210"/>
      <c r="C107" s="211" t="s">
        <v>104</v>
      </c>
      <c r="D107" s="375" t="s">
        <v>105</v>
      </c>
      <c r="E107" s="375"/>
      <c r="F107" s="212"/>
      <c r="G107" s="212"/>
      <c r="H107" s="213">
        <v>1</v>
      </c>
      <c r="I107" s="213"/>
      <c r="J107" s="214"/>
      <c r="K107" s="225"/>
      <c r="L107" s="214" t="e">
        <f>AVERAGE(L108:L111)*H107</f>
        <v>#DIV/0!</v>
      </c>
      <c r="M107" s="215" t="e">
        <f>L107/H107</f>
        <v>#DIV/0!</v>
      </c>
      <c r="O107" s="225"/>
    </row>
    <row r="108" spans="1:15" s="147" customFormat="1" ht="30" x14ac:dyDescent="0.25">
      <c r="A108" s="172"/>
      <c r="B108" s="172"/>
      <c r="C108" s="216"/>
      <c r="D108" s="217" t="s">
        <v>5</v>
      </c>
      <c r="E108" s="218" t="s">
        <v>106</v>
      </c>
      <c r="F108" s="219" t="s">
        <v>395</v>
      </c>
      <c r="G108" s="220"/>
      <c r="H108" s="175"/>
      <c r="I108" s="178" t="s">
        <v>295</v>
      </c>
      <c r="J108" s="176" t="s">
        <v>480</v>
      </c>
      <c r="K108" s="113"/>
      <c r="L108" s="176" t="str">
        <f>IF(J108="Ya/Tidak",IF(K108="Ya",1,IF(K108="Tidak",0,"Blm Diisi")),IF(J108="A/B/C",IF(K108="A",1,IF(K108="B",0.5,IF(K108="C",0,"Blm Diisi"))),IF(J108="A/B/C/D",IF(K108="A",1,IF(K108="B",0.67,IF(K108="C",0.33,IF(K108="D",0,"Blm Diisi")))),IF(J108="A/B/C/D/E",IF(K108="A",1,IF(K108="B",0.75,IF(K108="C",0.5,IF(K108="D",0.25,IF(K108="E",0,"Blm Diisi")))))))))</f>
        <v>Blm Diisi</v>
      </c>
      <c r="M108" s="222"/>
      <c r="O108" s="113"/>
    </row>
    <row r="109" spans="1:15" s="147" customFormat="1" ht="30" x14ac:dyDescent="0.25">
      <c r="A109" s="172"/>
      <c r="B109" s="172"/>
      <c r="C109" s="216"/>
      <c r="D109" s="217" t="s">
        <v>7</v>
      </c>
      <c r="E109" s="218" t="s">
        <v>107</v>
      </c>
      <c r="F109" s="219" t="s">
        <v>395</v>
      </c>
      <c r="G109" s="220"/>
      <c r="H109" s="175"/>
      <c r="I109" s="178" t="s">
        <v>296</v>
      </c>
      <c r="J109" s="176" t="s">
        <v>480</v>
      </c>
      <c r="K109" s="113"/>
      <c r="L109" s="176" t="str">
        <f>IF(J109="Ya/Tidak",IF(K109="Ya",1,IF(K109="Tidak",0,"Blm Diisi")),IF(J109="A/B/C",IF(K109="A",1,IF(K109="B",0.5,IF(K109="C",0,"Blm Diisi"))),IF(J109="A/B/C/D",IF(K109="A",1,IF(K109="B",0.67,IF(K109="C",0.33,IF(K109="D",0,"Blm Diisi")))),IF(J109="A/B/C/D/E",IF(K109="A",1,IF(K109="B",0.75,IF(K109="C",0.5,IF(K109="D",0.25,IF(K109="E",0,"Blm Diisi")))))))))</f>
        <v>Blm Diisi</v>
      </c>
      <c r="M109" s="222"/>
      <c r="O109" s="113"/>
    </row>
    <row r="110" spans="1:15" s="147" customFormat="1" ht="120" x14ac:dyDescent="0.25">
      <c r="A110" s="172"/>
      <c r="B110" s="172"/>
      <c r="C110" s="216"/>
      <c r="D110" s="217" t="s">
        <v>9</v>
      </c>
      <c r="E110" s="218" t="s">
        <v>108</v>
      </c>
      <c r="F110" s="219" t="s">
        <v>395</v>
      </c>
      <c r="G110" s="220"/>
      <c r="H110" s="175"/>
      <c r="I110" s="178" t="s">
        <v>297</v>
      </c>
      <c r="J110" s="176" t="s">
        <v>218</v>
      </c>
      <c r="K110" s="113"/>
      <c r="L110" s="176" t="str">
        <f>IF(J110="Ya/Tidak",IF(K110="Ya",1,IF(K110="Tidak",0,"Blm Diisi")),IF(J110="A/B/C",IF(K110="A",1,IF(K110="B",0.5,IF(K110="C",0,"Blm Diisi"))),IF(J110="A/B/C/D",IF(K110="A",1,IF(K110="B",0.67,IF(K110="C",0.33,IF(K110="D",0,"Blm Diisi")))),IF(J110="A/B/C/D/E",IF(K110="A",1,IF(K110="B",0.75,IF(K110="C",0.5,IF(K110="D",0.25,IF(K110="E",0,"Blm Diisi")))))))))</f>
        <v>Blm Diisi</v>
      </c>
      <c r="M110" s="222"/>
      <c r="O110" s="113"/>
    </row>
    <row r="111" spans="1:15" s="147" customFormat="1" ht="45" x14ac:dyDescent="0.25">
      <c r="A111" s="172"/>
      <c r="B111" s="172"/>
      <c r="C111" s="216"/>
      <c r="D111" s="217" t="s">
        <v>15</v>
      </c>
      <c r="E111" s="218" t="s">
        <v>109</v>
      </c>
      <c r="F111" s="219" t="s">
        <v>395</v>
      </c>
      <c r="G111" s="220"/>
      <c r="H111" s="175"/>
      <c r="I111" s="178" t="s">
        <v>298</v>
      </c>
      <c r="J111" s="176" t="s">
        <v>480</v>
      </c>
      <c r="K111" s="113"/>
      <c r="L111" s="176" t="str">
        <f>IF(J111="Ya/Tidak",IF(K111="Ya",1,IF(K111="Tidak",0,"Blm Diisi")),IF(J111="A/B/C",IF(K111="A",1,IF(K111="B",0.5,IF(K111="C",0,"Blm Diisi"))),IF(J111="A/B/C/D",IF(K111="A",1,IF(K111="B",0.67,IF(K111="C",0.33,IF(K111="D",0,"Blm Diisi")))),IF(J111="A/B/C/D/E",IF(K111="A",1,IF(K111="B",0.75,IF(K111="C",0.5,IF(K111="D",0.25,IF(K111="E",0,"Blm Diisi")))))))))</f>
        <v>Blm Diisi</v>
      </c>
      <c r="M111" s="222"/>
      <c r="O111" s="113"/>
    </row>
    <row r="112" spans="1:15" s="147" customFormat="1" x14ac:dyDescent="0.25">
      <c r="A112" s="152"/>
      <c r="B112" s="152" t="s">
        <v>110</v>
      </c>
      <c r="C112" s="153" t="s">
        <v>183</v>
      </c>
      <c r="D112" s="154"/>
      <c r="E112" s="155"/>
      <c r="F112" s="229"/>
      <c r="G112" s="229"/>
      <c r="H112" s="156">
        <v>6</v>
      </c>
      <c r="I112" s="156"/>
      <c r="J112" s="157"/>
      <c r="K112" s="230"/>
      <c r="L112" s="157" t="e">
        <f>SUM(L113,L117)</f>
        <v>#DIV/0!</v>
      </c>
      <c r="M112" s="278" t="e">
        <f>L112/H112</f>
        <v>#DIV/0!</v>
      </c>
      <c r="O112" s="230"/>
    </row>
    <row r="113" spans="1:15" s="147" customFormat="1" x14ac:dyDescent="0.25">
      <c r="A113" s="210"/>
      <c r="B113" s="210"/>
      <c r="C113" s="211">
        <v>1</v>
      </c>
      <c r="D113" s="375" t="s">
        <v>184</v>
      </c>
      <c r="E113" s="375"/>
      <c r="F113" s="212"/>
      <c r="G113" s="212"/>
      <c r="H113" s="213">
        <v>2</v>
      </c>
      <c r="I113" s="213"/>
      <c r="J113" s="214"/>
      <c r="K113" s="225"/>
      <c r="L113" s="214" t="e">
        <f>AVERAGE(L114:L116)*H113</f>
        <v>#DIV/0!</v>
      </c>
      <c r="M113" s="215" t="e">
        <f>L113/H113</f>
        <v>#DIV/0!</v>
      </c>
      <c r="O113" s="225"/>
    </row>
    <row r="114" spans="1:15" s="147" customFormat="1" ht="120" x14ac:dyDescent="0.25">
      <c r="A114" s="172"/>
      <c r="B114" s="172"/>
      <c r="C114" s="216"/>
      <c r="D114" s="217" t="s">
        <v>5</v>
      </c>
      <c r="E114" s="218" t="s">
        <v>111</v>
      </c>
      <c r="F114" s="219" t="s">
        <v>395</v>
      </c>
      <c r="G114" s="220"/>
      <c r="H114" s="175"/>
      <c r="I114" s="218" t="s">
        <v>299</v>
      </c>
      <c r="J114" s="176" t="s">
        <v>218</v>
      </c>
      <c r="K114" s="113"/>
      <c r="L114" s="176" t="str">
        <f>IF(J114="Ya/Tidak",IF(K114="Ya",1,IF(K114="Tidak",0,"Blm Diisi")),IF(J114="A/B/C",IF(K114="A",1,IF(K114="B",0.5,IF(K114="C",0,"Blm Diisi"))),IF(J114="A/B/C/D",IF(K114="A",1,IF(K114="B",0.67,IF(K114="C",0.33,IF(K114="D",0,"Blm Diisi")))),IF(J114="A/B/C/D/E",IF(K114="A",1,IF(K114="B",0.75,IF(K114="C",0.5,IF(K114="D",0.25,IF(K114="E",0,"Blm Diisi")))))))))</f>
        <v>Blm Diisi</v>
      </c>
      <c r="M114" s="222"/>
      <c r="O114" s="113"/>
    </row>
    <row r="115" spans="1:15" s="147" customFormat="1" ht="120" x14ac:dyDescent="0.25">
      <c r="A115" s="172"/>
      <c r="B115" s="172"/>
      <c r="C115" s="216"/>
      <c r="D115" s="217" t="s">
        <v>7</v>
      </c>
      <c r="E115" s="218" t="s">
        <v>112</v>
      </c>
      <c r="F115" s="219" t="s">
        <v>395</v>
      </c>
      <c r="G115" s="220"/>
      <c r="H115" s="175"/>
      <c r="I115" s="218" t="s">
        <v>300</v>
      </c>
      <c r="J115" s="176" t="s">
        <v>218</v>
      </c>
      <c r="K115" s="113"/>
      <c r="L115" s="176" t="str">
        <f>IF(J115="Ya/Tidak",IF(K115="Ya",1,IF(K115="Tidak",0,"Blm Diisi")),IF(J115="A/B/C",IF(K115="A",1,IF(K115="B",0.5,IF(K115="C",0,"Blm Diisi"))),IF(J115="A/B/C/D",IF(K115="A",1,IF(K115="B",0.67,IF(K115="C",0.33,IF(K115="D",0,"Blm Diisi")))),IF(J115="A/B/C/D/E",IF(K115="A",1,IF(K115="B",0.75,IF(K115="C",0.5,IF(K115="D",0.25,IF(K115="E",0,"Blm Diisi")))))))))</f>
        <v>Blm Diisi</v>
      </c>
      <c r="M115" s="222"/>
      <c r="O115" s="113"/>
    </row>
    <row r="116" spans="1:15" s="147" customFormat="1" ht="120" x14ac:dyDescent="0.25">
      <c r="A116" s="172"/>
      <c r="B116" s="172"/>
      <c r="C116" s="216"/>
      <c r="D116" s="217" t="s">
        <v>9</v>
      </c>
      <c r="E116" s="218" t="s">
        <v>113</v>
      </c>
      <c r="F116" s="219" t="s">
        <v>395</v>
      </c>
      <c r="G116" s="220"/>
      <c r="H116" s="175"/>
      <c r="I116" s="218" t="s">
        <v>301</v>
      </c>
      <c r="J116" s="176" t="s">
        <v>218</v>
      </c>
      <c r="K116" s="113"/>
      <c r="L116" s="176" t="str">
        <f>IF(J116="Ya/Tidak",IF(K116="Ya",1,IF(K116="Tidak",0,"Blm Diisi")),IF(J116="A/B/C",IF(K116="A",1,IF(K116="B",0.5,IF(K116="C",0,"Blm Diisi"))),IF(J116="A/B/C/D",IF(K116="A",1,IF(K116="B",0.67,IF(K116="C",0.33,IF(K116="D",0,"Blm Diisi")))),IF(J116="A/B/C/D/E",IF(K116="A",1,IF(K116="B",0.75,IF(K116="C",0.5,IF(K116="D",0.25,IF(K116="E",0,"Blm Diisi")))))))))</f>
        <v>Blm Diisi</v>
      </c>
      <c r="M116" s="222"/>
      <c r="O116" s="113"/>
    </row>
    <row r="117" spans="1:15" s="147" customFormat="1" x14ac:dyDescent="0.25">
      <c r="A117" s="210"/>
      <c r="B117" s="210"/>
      <c r="C117" s="211">
        <v>2</v>
      </c>
      <c r="D117" s="375" t="s">
        <v>185</v>
      </c>
      <c r="E117" s="375"/>
      <c r="F117" s="212"/>
      <c r="G117" s="212"/>
      <c r="H117" s="213">
        <v>4</v>
      </c>
      <c r="I117" s="213"/>
      <c r="J117" s="214"/>
      <c r="K117" s="225"/>
      <c r="L117" s="214" t="e">
        <f>AVERAGE(L118:L122)*H117</f>
        <v>#DIV/0!</v>
      </c>
      <c r="M117" s="215" t="e">
        <f>L117/H117</f>
        <v>#DIV/0!</v>
      </c>
      <c r="O117" s="225"/>
    </row>
    <row r="118" spans="1:15" s="147" customFormat="1" ht="165" x14ac:dyDescent="0.25">
      <c r="A118" s="172"/>
      <c r="B118" s="172"/>
      <c r="C118" s="216"/>
      <c r="D118" s="217" t="s">
        <v>5</v>
      </c>
      <c r="E118" s="218" t="s">
        <v>114</v>
      </c>
      <c r="F118" s="219" t="s">
        <v>395</v>
      </c>
      <c r="G118" s="220"/>
      <c r="H118" s="175"/>
      <c r="I118" s="218" t="s">
        <v>302</v>
      </c>
      <c r="J118" s="176" t="s">
        <v>218</v>
      </c>
      <c r="K118" s="113"/>
      <c r="L118" s="176" t="str">
        <f>IF(J118="Ya/Tidak",IF(K118="Ya",1,IF(K118="Tidak",0,"Blm Diisi")),IF(J118="A/B/C",IF(K118="A",1,IF(K118="B",0.5,IF(K118="C",0,"Blm Diisi"))),IF(J118="A/B/C/D",IF(K118="A",1,IF(K118="B",0.67,IF(K118="C",0.33,IF(K118="D",0,"Blm Diisi")))),IF(J118="A/B/C/D/E",IF(K118="A",1,IF(K118="B",0.75,IF(K118="C",0.5,IF(K118="D",0.25,IF(K118="E",0,"Blm Diisi")))))))))</f>
        <v>Blm Diisi</v>
      </c>
      <c r="M118" s="222"/>
      <c r="O118" s="113"/>
    </row>
    <row r="119" spans="1:15" s="147" customFormat="1" ht="30" x14ac:dyDescent="0.25">
      <c r="A119" s="172"/>
      <c r="B119" s="172"/>
      <c r="C119" s="216"/>
      <c r="D119" s="217" t="s">
        <v>7</v>
      </c>
      <c r="E119" s="218" t="s">
        <v>115</v>
      </c>
      <c r="F119" s="219" t="s">
        <v>395</v>
      </c>
      <c r="G119" s="220"/>
      <c r="H119" s="175"/>
      <c r="I119" s="218" t="s">
        <v>303</v>
      </c>
      <c r="J119" s="176" t="s">
        <v>480</v>
      </c>
      <c r="K119" s="113"/>
      <c r="L119" s="176" t="str">
        <f>IF(J119="Ya/Tidak",IF(K119="Ya",1,IF(K119="Tidak",0,"Blm Diisi")),IF(J119="A/B/C",IF(K119="A",1,IF(K119="B",0.5,IF(K119="C",0,"Blm Diisi"))),IF(J119="A/B/C/D",IF(K119="A",1,IF(K119="B",0.67,IF(K119="C",0.33,IF(K119="D",0,"Blm Diisi")))),IF(J119="A/B/C/D/E",IF(K119="A",1,IF(K119="B",0.75,IF(K119="C",0.5,IF(K119="D",0.25,IF(K119="E",0,"Blm Diisi")))))))))</f>
        <v>Blm Diisi</v>
      </c>
      <c r="M119" s="222"/>
      <c r="O119" s="113"/>
    </row>
    <row r="120" spans="1:15" s="147" customFormat="1" ht="120" x14ac:dyDescent="0.25">
      <c r="A120" s="172"/>
      <c r="B120" s="172"/>
      <c r="C120" s="216"/>
      <c r="D120" s="217" t="s">
        <v>9</v>
      </c>
      <c r="E120" s="218" t="s">
        <v>116</v>
      </c>
      <c r="F120" s="219" t="s">
        <v>395</v>
      </c>
      <c r="G120" s="220"/>
      <c r="H120" s="175"/>
      <c r="I120" s="218" t="s">
        <v>304</v>
      </c>
      <c r="J120" s="176" t="s">
        <v>218</v>
      </c>
      <c r="K120" s="113"/>
      <c r="L120" s="176" t="str">
        <f>IF(J120="Ya/Tidak",IF(K120="Ya",1,IF(K120="Tidak",0,"Blm Diisi")),IF(J120="A/B/C",IF(K120="A",1,IF(K120="B",0.5,IF(K120="C",0,"Blm Diisi"))),IF(J120="A/B/C/D",IF(K120="A",1,IF(K120="B",0.67,IF(K120="C",0.33,IF(K120="D",0,"Blm Diisi")))),IF(J120="A/B/C/D/E",IF(K120="A",1,IF(K120="B",0.75,IF(K120="C",0.5,IF(K120="D",0.25,IF(K120="E",0,"Blm Diisi")))))))))</f>
        <v>Blm Diisi</v>
      </c>
      <c r="M120" s="222"/>
      <c r="O120" s="113"/>
    </row>
    <row r="121" spans="1:15" s="147" customFormat="1" ht="120" x14ac:dyDescent="0.25">
      <c r="A121" s="172"/>
      <c r="B121" s="172"/>
      <c r="C121" s="216"/>
      <c r="D121" s="217" t="s">
        <v>15</v>
      </c>
      <c r="E121" s="218" t="s">
        <v>199</v>
      </c>
      <c r="F121" s="219" t="s">
        <v>395</v>
      </c>
      <c r="G121" s="220"/>
      <c r="H121" s="175"/>
      <c r="I121" s="218" t="s">
        <v>305</v>
      </c>
      <c r="J121" s="176" t="s">
        <v>218</v>
      </c>
      <c r="K121" s="113"/>
      <c r="L121" s="176" t="str">
        <f>IF(J121="Ya/Tidak",IF(K121="Ya",1,IF(K121="Tidak",0,"Blm Diisi")),IF(J121="A/B/C",IF(K121="A",1,IF(K121="B",0.5,IF(K121="C",0,"Blm Diisi"))),IF(J121="A/B/C/D",IF(K121="A",1,IF(K121="B",0.67,IF(K121="C",0.33,IF(K121="D",0,"Blm Diisi")))),IF(J121="A/B/C/D/E",IF(K121="A",1,IF(K121="B",0.75,IF(K121="C",0.5,IF(K121="D",0.25,IF(K121="E",0,"Blm Diisi")))))))))</f>
        <v>Blm Diisi</v>
      </c>
      <c r="M121" s="222"/>
      <c r="O121" s="113"/>
    </row>
    <row r="122" spans="1:15" s="147" customFormat="1" ht="150" x14ac:dyDescent="0.25">
      <c r="A122" s="172"/>
      <c r="B122" s="172"/>
      <c r="C122" s="216"/>
      <c r="D122" s="217" t="s">
        <v>17</v>
      </c>
      <c r="E122" s="218" t="s">
        <v>117</v>
      </c>
      <c r="F122" s="219" t="s">
        <v>395</v>
      </c>
      <c r="G122" s="220"/>
      <c r="H122" s="175"/>
      <c r="I122" s="218" t="s">
        <v>306</v>
      </c>
      <c r="J122" s="176" t="s">
        <v>234</v>
      </c>
      <c r="K122" s="114"/>
      <c r="L122" s="176" t="str">
        <f>IF(J122="Ya/Tidak",IF(K122="Ya",1,IF(K122="Tidak",0,"Blm Diisi")),IF(J122="A/B/C",IF(K122="A",1,IF(K122="B",0.5,IF(K122="C",0,"Blm Diisi"))),IF(J122="A/B/C/D",IF(K122="A",1,IF(K122="B",0.67,IF(K122="C",0.33,IF(K122="D",0,"Blm Diisi")))),IF(J122="A/B/C/D/E",IF(K122="A",1,IF(K122="B",0.75,IF(K122="C",0.5,IF(K122="D",0.25,IF(K122="E",0,"Blm Diisi")))))))))</f>
        <v>Blm Diisi</v>
      </c>
      <c r="M122" s="222"/>
      <c r="O122" s="114"/>
    </row>
    <row r="123" spans="1:15" s="147" customFormat="1" x14ac:dyDescent="0.25">
      <c r="A123" s="152"/>
      <c r="B123" s="152" t="s">
        <v>118</v>
      </c>
      <c r="C123" s="153" t="s">
        <v>186</v>
      </c>
      <c r="D123" s="154"/>
      <c r="E123" s="155"/>
      <c r="F123" s="229"/>
      <c r="G123" s="229"/>
      <c r="H123" s="156">
        <v>12</v>
      </c>
      <c r="I123" s="156"/>
      <c r="J123" s="157"/>
      <c r="K123" s="230"/>
      <c r="L123" s="157" t="e">
        <f>12/10.5*SUM(L124,L142,L150,L160,L166,L172,L178)</f>
        <v>#DIV/0!</v>
      </c>
      <c r="M123" s="278" t="e">
        <f>L123/H123</f>
        <v>#DIV/0!</v>
      </c>
      <c r="O123" s="230"/>
    </row>
    <row r="124" spans="1:15" s="147" customFormat="1" x14ac:dyDescent="0.25">
      <c r="A124" s="210"/>
      <c r="B124" s="210"/>
      <c r="C124" s="211">
        <v>1</v>
      </c>
      <c r="D124" s="375" t="s">
        <v>187</v>
      </c>
      <c r="E124" s="375"/>
      <c r="F124" s="212"/>
      <c r="G124" s="212"/>
      <c r="H124" s="213">
        <v>1.5</v>
      </c>
      <c r="I124" s="213"/>
      <c r="J124" s="214"/>
      <c r="K124" s="225"/>
      <c r="L124" s="214" t="e">
        <f>AVERAGE(L125:L129)*H124</f>
        <v>#DIV/0!</v>
      </c>
      <c r="M124" s="215" t="e">
        <f>L124/H124</f>
        <v>#DIV/0!</v>
      </c>
      <c r="O124" s="225"/>
    </row>
    <row r="125" spans="1:15" s="147" customFormat="1" ht="30" x14ac:dyDescent="0.25">
      <c r="A125" s="172"/>
      <c r="B125" s="172"/>
      <c r="C125" s="216"/>
      <c r="D125" s="217" t="s">
        <v>5</v>
      </c>
      <c r="E125" s="218" t="s">
        <v>119</v>
      </c>
      <c r="F125" s="256"/>
      <c r="G125" s="219" t="s">
        <v>396</v>
      </c>
      <c r="H125" s="175"/>
      <c r="I125" s="218" t="s">
        <v>307</v>
      </c>
      <c r="J125" s="121" t="s">
        <v>435</v>
      </c>
      <c r="K125" s="121"/>
      <c r="L125" s="119"/>
      <c r="M125" s="222"/>
      <c r="O125" s="257"/>
    </row>
    <row r="126" spans="1:15" s="147" customFormat="1" ht="45" x14ac:dyDescent="0.25">
      <c r="A126" s="172"/>
      <c r="B126" s="172"/>
      <c r="C126" s="216"/>
      <c r="D126" s="217" t="s">
        <v>7</v>
      </c>
      <c r="E126" s="218" t="s">
        <v>120</v>
      </c>
      <c r="F126" s="219" t="s">
        <v>395</v>
      </c>
      <c r="G126" s="220"/>
      <c r="H126" s="175"/>
      <c r="I126" s="178" t="s">
        <v>308</v>
      </c>
      <c r="J126" s="176" t="s">
        <v>216</v>
      </c>
      <c r="K126" s="113"/>
      <c r="L126" s="176" t="str">
        <f>IF(J126="Ya/Tidak",IF(K126="Ya",1,IF(K126="Tidak",0,"Blm Diisi")),IF(J126="A/B/C",IF(K126="A",1,IF(K126="B",0.5,IF(K126="C",0,"Blm Diisi"))),IF(J126="A/B/C/D",IF(K126="A",1,IF(K126="B",0.67,IF(K126="C",0.33,IF(K126="D",0,"Blm Diisi")))),IF(J126="A/B/C/D/E",IF(K126="A",1,IF(K126="B",0.75,IF(K126="C",0.5,IF(K126="D",0.25,IF(K126="E",0,"Blm Diisi")))))))))</f>
        <v>Blm Diisi</v>
      </c>
      <c r="M126" s="222"/>
      <c r="O126" s="115"/>
    </row>
    <row r="127" spans="1:15" s="147" customFormat="1" ht="30" x14ac:dyDescent="0.25">
      <c r="A127" s="172"/>
      <c r="B127" s="172"/>
      <c r="C127" s="216"/>
      <c r="D127" s="217" t="s">
        <v>9</v>
      </c>
      <c r="E127" s="218" t="s">
        <v>121</v>
      </c>
      <c r="F127" s="219" t="s">
        <v>395</v>
      </c>
      <c r="G127" s="220"/>
      <c r="H127" s="175"/>
      <c r="I127" s="178" t="s">
        <v>309</v>
      </c>
      <c r="J127" s="176" t="s">
        <v>480</v>
      </c>
      <c r="K127" s="113"/>
      <c r="L127" s="176" t="str">
        <f>IF(J127="Ya/Tidak",IF(K127="Ya",1,IF(K127="Tidak",0,"Blm Diisi")),IF(J127="A/B/C",IF(K127="A",1,IF(K127="B",0.5,IF(K127="C",0,"Blm Diisi"))),IF(J127="A/B/C/D",IF(K127="A",1,IF(K127="B",0.67,IF(K127="C",0.33,IF(K127="D",0,"Blm Diisi")))),IF(J127="A/B/C/D/E",IF(K127="A",1,IF(K127="B",0.75,IF(K127="C",0.5,IF(K127="D",0.25,IF(K127="E",0,"Blm Diisi")))))))))</f>
        <v>Blm Diisi</v>
      </c>
      <c r="M127" s="222"/>
      <c r="O127" s="115"/>
    </row>
    <row r="128" spans="1:15" s="147" customFormat="1" ht="30" x14ac:dyDescent="0.25">
      <c r="A128" s="172"/>
      <c r="B128" s="172"/>
      <c r="C128" s="216"/>
      <c r="D128" s="217" t="s">
        <v>15</v>
      </c>
      <c r="E128" s="218" t="s">
        <v>122</v>
      </c>
      <c r="F128" s="219" t="s">
        <v>395</v>
      </c>
      <c r="G128" s="220"/>
      <c r="H128" s="175"/>
      <c r="I128" s="218" t="s">
        <v>310</v>
      </c>
      <c r="J128" s="176" t="s">
        <v>480</v>
      </c>
      <c r="K128" s="113"/>
      <c r="L128" s="176" t="str">
        <f>IF(J128="Ya/Tidak",IF(K128="Ya",1,IF(K128="Tidak",0,"Blm Diisi")),IF(J128="A/B/C",IF(K128="A",1,IF(K128="B",0.5,IF(K128="C",0,"Blm Diisi"))),IF(J128="A/B/C/D",IF(K128="A",1,IF(K128="B",0.67,IF(K128="C",0.33,IF(K128="D",0,"Blm Diisi")))),IF(J128="A/B/C/D/E",IF(K128="A",1,IF(K128="B",0.75,IF(K128="C",0.5,IF(K128="D",0.25,IF(K128="E",0,"Blm Diisi")))))))))</f>
        <v>Blm Diisi</v>
      </c>
      <c r="M128" s="222"/>
      <c r="O128" s="115"/>
    </row>
    <row r="129" spans="1:15" s="147" customFormat="1" ht="30" x14ac:dyDescent="0.25">
      <c r="A129" s="172"/>
      <c r="B129" s="172"/>
      <c r="C129" s="216"/>
      <c r="D129" s="217" t="s">
        <v>17</v>
      </c>
      <c r="E129" s="218" t="s">
        <v>123</v>
      </c>
      <c r="F129" s="219" t="s">
        <v>395</v>
      </c>
      <c r="G129" s="220"/>
      <c r="H129" s="175"/>
      <c r="I129" s="218" t="s">
        <v>311</v>
      </c>
      <c r="J129" s="176" t="s">
        <v>480</v>
      </c>
      <c r="K129" s="113"/>
      <c r="L129" s="176" t="str">
        <f>IF(J129="Ya/Tidak",IF(K129="Ya",1,IF(K129="Tidak",0,"Blm Diisi")),IF(J129="A/B/C",IF(K129="A",1,IF(K129="B",0.5,IF(K129="C",0,"Blm Diisi"))),IF(J129="A/B/C/D",IF(K129="A",1,IF(K129="B",0.67,IF(K129="C",0.33,IF(K129="D",0,"Blm Diisi")))),IF(J129="A/B/C/D/E",IF(K129="A",1,IF(K129="B",0.75,IF(K129="C",0.5,IF(K129="D",0.25,IF(K129="E",0,"Blm Diisi")))))))))</f>
        <v>Blm Diisi</v>
      </c>
      <c r="M129" s="222"/>
      <c r="O129" s="115"/>
    </row>
    <row r="130" spans="1:15" s="147" customFormat="1" ht="59.25" customHeight="1" x14ac:dyDescent="0.25">
      <c r="A130" s="172"/>
      <c r="B130" s="172"/>
      <c r="C130" s="216"/>
      <c r="D130" s="217" t="s">
        <v>24</v>
      </c>
      <c r="E130" s="178" t="s">
        <v>402</v>
      </c>
      <c r="F130" s="219" t="s">
        <v>395</v>
      </c>
      <c r="G130" s="220"/>
      <c r="H130" s="175"/>
      <c r="I130" s="376" t="s">
        <v>420</v>
      </c>
      <c r="J130" s="121" t="s">
        <v>435</v>
      </c>
      <c r="K130" s="121"/>
      <c r="L130" s="119"/>
      <c r="M130" s="222"/>
      <c r="O130" s="261"/>
    </row>
    <row r="131" spans="1:15" s="147" customFormat="1" ht="18.75" customHeight="1" x14ac:dyDescent="0.25">
      <c r="A131" s="172"/>
      <c r="B131" s="172"/>
      <c r="C131" s="216"/>
      <c r="D131" s="217"/>
      <c r="E131" s="262" t="s">
        <v>403</v>
      </c>
      <c r="F131" s="219"/>
      <c r="G131" s="220"/>
      <c r="H131" s="175"/>
      <c r="I131" s="377"/>
      <c r="J131" s="121" t="s">
        <v>435</v>
      </c>
      <c r="K131" s="121"/>
      <c r="L131" s="119"/>
      <c r="M131" s="222"/>
      <c r="O131" s="257"/>
    </row>
    <row r="132" spans="1:15" s="147" customFormat="1" ht="16.5" customHeight="1" x14ac:dyDescent="0.25">
      <c r="A132" s="172"/>
      <c r="B132" s="172"/>
      <c r="C132" s="216"/>
      <c r="D132" s="217"/>
      <c r="E132" s="263" t="s">
        <v>424</v>
      </c>
      <c r="F132" s="219"/>
      <c r="G132" s="220"/>
      <c r="H132" s="175"/>
      <c r="I132" s="377"/>
      <c r="J132" s="121" t="s">
        <v>435</v>
      </c>
      <c r="K132" s="121"/>
      <c r="L132" s="119"/>
      <c r="M132" s="222"/>
      <c r="O132" s="115"/>
    </row>
    <row r="133" spans="1:15" s="147" customFormat="1" x14ac:dyDescent="0.25">
      <c r="A133" s="172"/>
      <c r="B133" s="172"/>
      <c r="C133" s="216"/>
      <c r="D133" s="217"/>
      <c r="E133" s="263" t="s">
        <v>404</v>
      </c>
      <c r="F133" s="219"/>
      <c r="G133" s="220"/>
      <c r="H133" s="175"/>
      <c r="I133" s="377"/>
      <c r="J133" s="121" t="s">
        <v>435</v>
      </c>
      <c r="K133" s="121"/>
      <c r="L133" s="119"/>
      <c r="M133" s="222"/>
      <c r="O133" s="115"/>
    </row>
    <row r="134" spans="1:15" s="147" customFormat="1" x14ac:dyDescent="0.25">
      <c r="A134" s="172"/>
      <c r="B134" s="172"/>
      <c r="C134" s="216"/>
      <c r="D134" s="217"/>
      <c r="E134" s="263" t="s">
        <v>405</v>
      </c>
      <c r="F134" s="219"/>
      <c r="G134" s="220"/>
      <c r="H134" s="175"/>
      <c r="I134" s="377"/>
      <c r="J134" s="121" t="s">
        <v>435</v>
      </c>
      <c r="K134" s="121"/>
      <c r="L134" s="119"/>
      <c r="M134" s="222"/>
      <c r="O134" s="115"/>
    </row>
    <row r="135" spans="1:15" s="147" customFormat="1" x14ac:dyDescent="0.25">
      <c r="A135" s="172"/>
      <c r="B135" s="172"/>
      <c r="C135" s="216"/>
      <c r="D135" s="217"/>
      <c r="E135" s="262" t="s">
        <v>406</v>
      </c>
      <c r="F135" s="219"/>
      <c r="G135" s="220"/>
      <c r="H135" s="175"/>
      <c r="I135" s="378"/>
      <c r="J135" s="121" t="s">
        <v>435</v>
      </c>
      <c r="K135" s="121"/>
      <c r="L135" s="119"/>
      <c r="M135" s="222"/>
      <c r="O135" s="115"/>
    </row>
    <row r="136" spans="1:15" s="147" customFormat="1" ht="30" x14ac:dyDescent="0.25">
      <c r="A136" s="172"/>
      <c r="B136" s="172"/>
      <c r="C136" s="216"/>
      <c r="D136" s="217" t="s">
        <v>26</v>
      </c>
      <c r="E136" s="178" t="s">
        <v>407</v>
      </c>
      <c r="F136" s="219" t="s">
        <v>395</v>
      </c>
      <c r="G136" s="220"/>
      <c r="H136" s="175"/>
      <c r="I136" s="376" t="s">
        <v>421</v>
      </c>
      <c r="J136" s="121" t="s">
        <v>435</v>
      </c>
      <c r="K136" s="121"/>
      <c r="L136" s="119"/>
      <c r="M136" s="222"/>
      <c r="O136" s="261"/>
    </row>
    <row r="137" spans="1:15" s="147" customFormat="1" ht="18" customHeight="1" x14ac:dyDescent="0.25">
      <c r="A137" s="172"/>
      <c r="B137" s="172"/>
      <c r="C137" s="216"/>
      <c r="D137" s="217"/>
      <c r="E137" s="178" t="s">
        <v>411</v>
      </c>
      <c r="F137" s="219"/>
      <c r="G137" s="220"/>
      <c r="H137" s="175"/>
      <c r="I137" s="377"/>
      <c r="J137" s="121" t="s">
        <v>435</v>
      </c>
      <c r="K137" s="121"/>
      <c r="L137" s="119"/>
      <c r="M137" s="222"/>
      <c r="O137" s="257"/>
    </row>
    <row r="138" spans="1:15" s="147" customFormat="1" x14ac:dyDescent="0.25">
      <c r="A138" s="172"/>
      <c r="B138" s="172"/>
      <c r="C138" s="216"/>
      <c r="D138" s="217"/>
      <c r="E138" s="178" t="s">
        <v>408</v>
      </c>
      <c r="F138" s="219"/>
      <c r="G138" s="220"/>
      <c r="H138" s="175"/>
      <c r="I138" s="377"/>
      <c r="J138" s="121" t="s">
        <v>435</v>
      </c>
      <c r="K138" s="121"/>
      <c r="L138" s="119"/>
      <c r="M138" s="222"/>
      <c r="O138" s="115"/>
    </row>
    <row r="139" spans="1:15" s="147" customFormat="1" x14ac:dyDescent="0.25">
      <c r="A139" s="172"/>
      <c r="B139" s="172"/>
      <c r="C139" s="216"/>
      <c r="D139" s="217"/>
      <c r="E139" s="178" t="s">
        <v>409</v>
      </c>
      <c r="F139" s="219"/>
      <c r="G139" s="220"/>
      <c r="H139" s="175"/>
      <c r="I139" s="377"/>
      <c r="J139" s="121" t="s">
        <v>435</v>
      </c>
      <c r="K139" s="121"/>
      <c r="L139" s="119"/>
      <c r="M139" s="222"/>
      <c r="O139" s="115"/>
    </row>
    <row r="140" spans="1:15" s="147" customFormat="1" x14ac:dyDescent="0.25">
      <c r="A140" s="172"/>
      <c r="B140" s="172"/>
      <c r="C140" s="216"/>
      <c r="D140" s="217"/>
      <c r="E140" s="178" t="s">
        <v>410</v>
      </c>
      <c r="F140" s="219"/>
      <c r="G140" s="220"/>
      <c r="H140" s="175"/>
      <c r="I140" s="377"/>
      <c r="J140" s="121" t="s">
        <v>435</v>
      </c>
      <c r="K140" s="121"/>
      <c r="L140" s="119"/>
      <c r="M140" s="222"/>
      <c r="O140" s="115"/>
    </row>
    <row r="141" spans="1:15" s="147" customFormat="1" x14ac:dyDescent="0.25">
      <c r="A141" s="172"/>
      <c r="B141" s="172"/>
      <c r="C141" s="216"/>
      <c r="D141" s="217"/>
      <c r="E141" s="178" t="s">
        <v>412</v>
      </c>
      <c r="F141" s="219"/>
      <c r="G141" s="220"/>
      <c r="H141" s="175"/>
      <c r="I141" s="378"/>
      <c r="J141" s="121" t="s">
        <v>435</v>
      </c>
      <c r="K141" s="121"/>
      <c r="L141" s="119"/>
      <c r="M141" s="222"/>
      <c r="O141" s="115"/>
    </row>
    <row r="142" spans="1:15" s="147" customFormat="1" x14ac:dyDescent="0.25">
      <c r="A142" s="210"/>
      <c r="B142" s="210"/>
      <c r="C142" s="211">
        <v>2</v>
      </c>
      <c r="D142" s="375" t="s">
        <v>188</v>
      </c>
      <c r="E142" s="375"/>
      <c r="F142" s="212"/>
      <c r="G142" s="212"/>
      <c r="H142" s="213">
        <v>1.5</v>
      </c>
      <c r="I142" s="213"/>
      <c r="J142" s="214"/>
      <c r="K142" s="225"/>
      <c r="L142" s="214" t="e">
        <f>AVERAGE(L143:L149)*H142</f>
        <v>#DIV/0!</v>
      </c>
      <c r="M142" s="215" t="e">
        <f>L142/H142</f>
        <v>#DIV/0!</v>
      </c>
      <c r="O142" s="225"/>
    </row>
    <row r="143" spans="1:15" s="147" customFormat="1" ht="30" x14ac:dyDescent="0.25">
      <c r="A143" s="172"/>
      <c r="B143" s="172"/>
      <c r="C143" s="216"/>
      <c r="D143" s="217" t="s">
        <v>5</v>
      </c>
      <c r="E143" s="218" t="s">
        <v>124</v>
      </c>
      <c r="F143" s="256"/>
      <c r="G143" s="219" t="s">
        <v>396</v>
      </c>
      <c r="H143" s="175"/>
      <c r="I143" s="218" t="s">
        <v>312</v>
      </c>
      <c r="J143" s="176" t="s">
        <v>480</v>
      </c>
      <c r="K143" s="115"/>
      <c r="L143" s="176" t="str">
        <f t="shared" ref="L143:L148" si="3">IF(J143="Ya/Tidak",IF(K143="Ya",1,IF(K143="Tidak",0,"Blm Diisi")),IF(J143="A/B/C",IF(K143="A",1,IF(K143="B",0.5,IF(K143="C",0,"Blm Diisi"))),IF(J143="A/B/C/D",IF(K143="A",1,IF(K143="B",0.67,IF(K143="C",0.33,IF(K143="D",0,"Blm Diisi")))),IF(J143="A/B/C/D/E",IF(K143="A",1,IF(K143="B",0.75,IF(K143="C",0.5,IF(K143="D",0.25,IF(K143="E",0,"Blm Diisi")))))))))</f>
        <v>Blm Diisi</v>
      </c>
      <c r="M143" s="222"/>
      <c r="O143" s="257"/>
    </row>
    <row r="144" spans="1:15" s="147" customFormat="1" ht="90" x14ac:dyDescent="0.25">
      <c r="A144" s="172"/>
      <c r="B144" s="172"/>
      <c r="C144" s="216"/>
      <c r="D144" s="217" t="s">
        <v>7</v>
      </c>
      <c r="E144" s="218" t="s">
        <v>125</v>
      </c>
      <c r="F144" s="219" t="s">
        <v>395</v>
      </c>
      <c r="G144" s="220"/>
      <c r="H144" s="175"/>
      <c r="I144" s="218" t="s">
        <v>313</v>
      </c>
      <c r="J144" s="176" t="s">
        <v>216</v>
      </c>
      <c r="K144" s="115"/>
      <c r="L144" s="176" t="str">
        <f t="shared" si="3"/>
        <v>Blm Diisi</v>
      </c>
      <c r="M144" s="222"/>
      <c r="O144" s="257"/>
    </row>
    <row r="145" spans="1:15" s="147" customFormat="1" ht="120" x14ac:dyDescent="0.25">
      <c r="A145" s="172"/>
      <c r="B145" s="172"/>
      <c r="C145" s="216"/>
      <c r="D145" s="217" t="s">
        <v>9</v>
      </c>
      <c r="E145" s="218" t="s">
        <v>126</v>
      </c>
      <c r="F145" s="219" t="s">
        <v>395</v>
      </c>
      <c r="G145" s="220"/>
      <c r="H145" s="248"/>
      <c r="I145" s="178" t="s">
        <v>314</v>
      </c>
      <c r="J145" s="250" t="s">
        <v>218</v>
      </c>
      <c r="K145" s="115"/>
      <c r="L145" s="176" t="str">
        <f t="shared" si="3"/>
        <v>Blm Diisi</v>
      </c>
      <c r="M145" s="264"/>
      <c r="O145" s="257"/>
    </row>
    <row r="146" spans="1:15" s="147" customFormat="1" ht="180" x14ac:dyDescent="0.25">
      <c r="A146" s="172"/>
      <c r="B146" s="172"/>
      <c r="C146" s="216"/>
      <c r="D146" s="217" t="s">
        <v>15</v>
      </c>
      <c r="E146" s="218" t="s">
        <v>127</v>
      </c>
      <c r="F146" s="219" t="s">
        <v>395</v>
      </c>
      <c r="G146" s="220"/>
      <c r="H146" s="175"/>
      <c r="I146" s="178" t="s">
        <v>315</v>
      </c>
      <c r="J146" s="176" t="s">
        <v>218</v>
      </c>
      <c r="K146" s="115"/>
      <c r="L146" s="176" t="str">
        <f t="shared" si="3"/>
        <v>Blm Diisi</v>
      </c>
      <c r="M146" s="222"/>
      <c r="O146" s="257"/>
    </row>
    <row r="147" spans="1:15" s="147" customFormat="1" ht="135" x14ac:dyDescent="0.25">
      <c r="A147" s="172"/>
      <c r="B147" s="172"/>
      <c r="C147" s="216"/>
      <c r="D147" s="217" t="s">
        <v>17</v>
      </c>
      <c r="E147" s="218" t="s">
        <v>128</v>
      </c>
      <c r="F147" s="219" t="s">
        <v>395</v>
      </c>
      <c r="G147" s="220"/>
      <c r="H147" s="175"/>
      <c r="I147" s="178" t="s">
        <v>316</v>
      </c>
      <c r="J147" s="176" t="s">
        <v>218</v>
      </c>
      <c r="K147" s="115"/>
      <c r="L147" s="176" t="str">
        <f t="shared" si="3"/>
        <v>Blm Diisi</v>
      </c>
      <c r="M147" s="222"/>
      <c r="O147" s="257"/>
    </row>
    <row r="148" spans="1:15" s="147" customFormat="1" ht="90" x14ac:dyDescent="0.25">
      <c r="A148" s="172"/>
      <c r="B148" s="172"/>
      <c r="C148" s="216"/>
      <c r="D148" s="217" t="s">
        <v>24</v>
      </c>
      <c r="E148" s="218" t="s">
        <v>129</v>
      </c>
      <c r="F148" s="219" t="s">
        <v>395</v>
      </c>
      <c r="G148" s="220"/>
      <c r="H148" s="175"/>
      <c r="I148" s="178" t="s">
        <v>317</v>
      </c>
      <c r="J148" s="176" t="s">
        <v>216</v>
      </c>
      <c r="K148" s="115"/>
      <c r="L148" s="176" t="str">
        <f t="shared" si="3"/>
        <v>Blm Diisi</v>
      </c>
      <c r="M148" s="222"/>
      <c r="O148" s="257"/>
    </row>
    <row r="149" spans="1:15" s="147" customFormat="1" ht="45" x14ac:dyDescent="0.25">
      <c r="A149" s="172"/>
      <c r="B149" s="172"/>
      <c r="C149" s="216"/>
      <c r="D149" s="217" t="s">
        <v>26</v>
      </c>
      <c r="E149" s="178" t="s">
        <v>413</v>
      </c>
      <c r="F149" s="219" t="s">
        <v>395</v>
      </c>
      <c r="G149" s="220"/>
      <c r="H149" s="175"/>
      <c r="I149" s="178" t="s">
        <v>414</v>
      </c>
      <c r="J149" s="121" t="s">
        <v>435</v>
      </c>
      <c r="K149" s="121"/>
      <c r="L149" s="119"/>
      <c r="M149" s="222"/>
      <c r="O149" s="115"/>
    </row>
    <row r="150" spans="1:15" s="147" customFormat="1" x14ac:dyDescent="0.25">
      <c r="A150" s="210"/>
      <c r="B150" s="210"/>
      <c r="C150" s="211">
        <v>3</v>
      </c>
      <c r="D150" s="375" t="s">
        <v>130</v>
      </c>
      <c r="E150" s="375"/>
      <c r="F150" s="212"/>
      <c r="G150" s="212"/>
      <c r="H150" s="213">
        <v>2</v>
      </c>
      <c r="I150" s="213"/>
      <c r="J150" s="214"/>
      <c r="K150" s="225"/>
      <c r="L150" s="214" t="e">
        <f>AVERAGE(L151:L159)*H150</f>
        <v>#DIV/0!</v>
      </c>
      <c r="M150" s="215" t="e">
        <f>L150/H150</f>
        <v>#DIV/0!</v>
      </c>
      <c r="O150" s="225"/>
    </row>
    <row r="151" spans="1:15" s="147" customFormat="1" ht="30" x14ac:dyDescent="0.25">
      <c r="A151" s="172"/>
      <c r="B151" s="172"/>
      <c r="C151" s="216"/>
      <c r="D151" s="217" t="s">
        <v>5</v>
      </c>
      <c r="E151" s="218" t="s">
        <v>131</v>
      </c>
      <c r="F151" s="256"/>
      <c r="G151" s="219" t="s">
        <v>396</v>
      </c>
      <c r="H151" s="175"/>
      <c r="I151" s="218" t="s">
        <v>318</v>
      </c>
      <c r="J151" s="121" t="s">
        <v>435</v>
      </c>
      <c r="K151" s="121"/>
      <c r="L151" s="119"/>
      <c r="M151" s="222"/>
      <c r="O151" s="257"/>
    </row>
    <row r="152" spans="1:15" s="147" customFormat="1" ht="165" x14ac:dyDescent="0.25">
      <c r="A152" s="172"/>
      <c r="B152" s="172"/>
      <c r="C152" s="216"/>
      <c r="D152" s="217" t="s">
        <v>7</v>
      </c>
      <c r="E152" s="218" t="s">
        <v>132</v>
      </c>
      <c r="F152" s="219" t="s">
        <v>395</v>
      </c>
      <c r="G152" s="220"/>
      <c r="H152" s="175"/>
      <c r="I152" s="178" t="s">
        <v>319</v>
      </c>
      <c r="J152" s="176" t="s">
        <v>218</v>
      </c>
      <c r="K152" s="113"/>
      <c r="L152" s="176" t="str">
        <f>IF(J152="Ya/Tidak",IF(K152="Ya",1,IF(K152="Tidak",0,"Blm Diisi")),IF(J152="A/B/C",IF(K152="A",1,IF(K152="B",0.5,IF(K152="C",0,"Blm Diisi"))),IF(J152="A/B/C/D",IF(K152="A",1,IF(K152="B",0.67,IF(K152="C",0.33,IF(K152="D",0,"Blm Diisi")))),IF(J152="A/B/C/D/E",IF(K152="A",1,IF(K152="B",0.75,IF(K152="C",0.5,IF(K152="D",0.25,IF(K152="E",0,"Blm Diisi")))))))))</f>
        <v>Blm Diisi</v>
      </c>
      <c r="M152" s="222"/>
      <c r="O152" s="115"/>
    </row>
    <row r="153" spans="1:15" s="147" customFormat="1" ht="120" x14ac:dyDescent="0.25">
      <c r="A153" s="172"/>
      <c r="B153" s="172"/>
      <c r="C153" s="216"/>
      <c r="D153" s="217" t="s">
        <v>9</v>
      </c>
      <c r="E153" s="218" t="s">
        <v>133</v>
      </c>
      <c r="F153" s="219" t="s">
        <v>395</v>
      </c>
      <c r="G153" s="220"/>
      <c r="H153" s="175"/>
      <c r="I153" s="178" t="s">
        <v>320</v>
      </c>
      <c r="J153" s="121" t="s">
        <v>435</v>
      </c>
      <c r="K153" s="121"/>
      <c r="L153" s="120"/>
      <c r="M153" s="222"/>
      <c r="O153" s="257"/>
    </row>
    <row r="154" spans="1:15" s="147" customFormat="1" x14ac:dyDescent="0.25">
      <c r="A154" s="172"/>
      <c r="B154" s="172"/>
      <c r="C154" s="216"/>
      <c r="D154" s="217" t="s">
        <v>9</v>
      </c>
      <c r="E154" s="178" t="s">
        <v>415</v>
      </c>
      <c r="F154" s="219"/>
      <c r="G154" s="220"/>
      <c r="H154" s="175"/>
      <c r="I154" s="379" t="s">
        <v>398</v>
      </c>
      <c r="J154" s="258" t="s">
        <v>423</v>
      </c>
      <c r="K154" s="295" t="e">
        <f>K157/K155</f>
        <v>#DIV/0!</v>
      </c>
      <c r="L154" s="330" t="e">
        <f>K154</f>
        <v>#DIV/0!</v>
      </c>
      <c r="M154" s="222"/>
      <c r="O154" s="261"/>
    </row>
    <row r="155" spans="1:15" s="147" customFormat="1" ht="30" x14ac:dyDescent="0.25">
      <c r="A155" s="172"/>
      <c r="B155" s="172"/>
      <c r="C155" s="216"/>
      <c r="D155" s="217"/>
      <c r="E155" s="178" t="s">
        <v>416</v>
      </c>
      <c r="F155" s="219"/>
      <c r="G155" s="220"/>
      <c r="H155" s="175"/>
      <c r="I155" s="380"/>
      <c r="J155" s="176" t="s">
        <v>422</v>
      </c>
      <c r="K155" s="115"/>
      <c r="L155" s="249"/>
      <c r="M155" s="222"/>
      <c r="O155" s="115"/>
    </row>
    <row r="156" spans="1:15" s="147" customFormat="1" ht="30" x14ac:dyDescent="0.25">
      <c r="A156" s="172"/>
      <c r="B156" s="172"/>
      <c r="C156" s="216"/>
      <c r="D156" s="217"/>
      <c r="E156" s="178" t="s">
        <v>426</v>
      </c>
      <c r="F156" s="219"/>
      <c r="G156" s="220"/>
      <c r="H156" s="175"/>
      <c r="I156" s="380"/>
      <c r="J156" s="176" t="s">
        <v>422</v>
      </c>
      <c r="K156" s="115"/>
      <c r="L156" s="249"/>
      <c r="M156" s="222"/>
      <c r="O156" s="115"/>
    </row>
    <row r="157" spans="1:15" s="147" customFormat="1" ht="30" x14ac:dyDescent="0.25">
      <c r="A157" s="172"/>
      <c r="B157" s="172"/>
      <c r="C157" s="216"/>
      <c r="D157" s="217"/>
      <c r="E157" s="178" t="s">
        <v>417</v>
      </c>
      <c r="F157" s="219"/>
      <c r="G157" s="220"/>
      <c r="H157" s="175"/>
      <c r="I157" s="381"/>
      <c r="J157" s="176" t="s">
        <v>422</v>
      </c>
      <c r="K157" s="115"/>
      <c r="L157" s="249"/>
      <c r="M157" s="222"/>
      <c r="O157" s="115"/>
    </row>
    <row r="158" spans="1:15" s="147" customFormat="1" ht="90" x14ac:dyDescent="0.25">
      <c r="A158" s="172"/>
      <c r="B158" s="172"/>
      <c r="C158" s="216"/>
      <c r="D158" s="217" t="s">
        <v>15</v>
      </c>
      <c r="E158" s="218" t="s">
        <v>134</v>
      </c>
      <c r="F158" s="219" t="s">
        <v>395</v>
      </c>
      <c r="G158" s="220"/>
      <c r="H158" s="175"/>
      <c r="I158" s="178" t="s">
        <v>321</v>
      </c>
      <c r="J158" s="176" t="s">
        <v>216</v>
      </c>
      <c r="K158" s="113"/>
      <c r="L158" s="176" t="str">
        <f>IF(J158="Ya/Tidak",IF(K158="Ya",1,IF(K158="Tidak",0,"Blm Diisi")),IF(J158="A/B/C",IF(K158="A",1,IF(K158="B",0.5,IF(K158="C",0,"Blm Diisi"))),IF(J158="A/B/C/D",IF(K158="A",1,IF(K158="B",0.67,IF(K158="C",0.33,IF(K158="D",0,"Blm Diisi")))),IF(J158="A/B/C/D/E",IF(K158="A",1,IF(K158="B",0.75,IF(K158="C",0.5,IF(K158="D",0.25,IF(K158="E",0,"Blm Diisi")))))))))</f>
        <v>Blm Diisi</v>
      </c>
      <c r="M158" s="222"/>
      <c r="O158" s="115"/>
    </row>
    <row r="159" spans="1:15" s="147" customFormat="1" ht="30" x14ac:dyDescent="0.25">
      <c r="A159" s="172"/>
      <c r="B159" s="172"/>
      <c r="C159" s="216"/>
      <c r="D159" s="217" t="s">
        <v>17</v>
      </c>
      <c r="E159" s="218" t="s">
        <v>135</v>
      </c>
      <c r="F159" s="219" t="s">
        <v>395</v>
      </c>
      <c r="G159" s="220"/>
      <c r="H159" s="175"/>
      <c r="I159" s="218" t="s">
        <v>322</v>
      </c>
      <c r="J159" s="176" t="s">
        <v>480</v>
      </c>
      <c r="K159" s="113"/>
      <c r="L159" s="176" t="str">
        <f>IF(J159="Ya/Tidak",IF(K159="Ya",1,IF(K159="Tidak",0,"Blm Diisi")),IF(J159="A/B/C",IF(K159="A",1,IF(K159="B",0.5,IF(K159="C",0,"Blm Diisi"))),IF(J159="A/B/C/D",IF(K159="A",1,IF(K159="B",0.67,IF(K159="C",0.33,IF(K159="D",0,"Blm Diisi")))),IF(J159="A/B/C/D/E",IF(K159="A",1,IF(K159="B",0.75,IF(K159="C",0.5,IF(K159="D",0.25,IF(K159="E",0,"Blm Diisi")))))))))</f>
        <v>Blm Diisi</v>
      </c>
      <c r="M159" s="222"/>
      <c r="O159" s="115"/>
    </row>
    <row r="160" spans="1:15" s="147" customFormat="1" x14ac:dyDescent="0.25">
      <c r="A160" s="210"/>
      <c r="B160" s="210"/>
      <c r="C160" s="211">
        <v>4</v>
      </c>
      <c r="D160" s="375" t="s">
        <v>208</v>
      </c>
      <c r="E160" s="375"/>
      <c r="F160" s="212"/>
      <c r="G160" s="212"/>
      <c r="H160" s="213">
        <v>1.5</v>
      </c>
      <c r="I160" s="213"/>
      <c r="J160" s="214"/>
      <c r="K160" s="225"/>
      <c r="L160" s="214" t="e">
        <f>AVERAGE(L161:L165)*H160</f>
        <v>#DIV/0!</v>
      </c>
      <c r="M160" s="215" t="e">
        <f>L160/H160</f>
        <v>#DIV/0!</v>
      </c>
      <c r="O160" s="225"/>
    </row>
    <row r="161" spans="1:15" s="147" customFormat="1" ht="30" x14ac:dyDescent="0.25">
      <c r="A161" s="172"/>
      <c r="B161" s="172"/>
      <c r="C161" s="216"/>
      <c r="D161" s="217" t="s">
        <v>5</v>
      </c>
      <c r="E161" s="218" t="s">
        <v>136</v>
      </c>
      <c r="F161" s="256"/>
      <c r="G161" s="219" t="s">
        <v>396</v>
      </c>
      <c r="H161" s="175"/>
      <c r="I161" s="218" t="s">
        <v>323</v>
      </c>
      <c r="J161" s="121" t="s">
        <v>435</v>
      </c>
      <c r="K161" s="121"/>
      <c r="L161" s="119"/>
      <c r="M161" s="222"/>
      <c r="O161" s="257"/>
    </row>
    <row r="162" spans="1:15" s="147" customFormat="1" ht="120" x14ac:dyDescent="0.25">
      <c r="A162" s="172"/>
      <c r="B162" s="172"/>
      <c r="C162" s="216"/>
      <c r="D162" s="217" t="s">
        <v>7</v>
      </c>
      <c r="E162" s="218" t="s">
        <v>137</v>
      </c>
      <c r="F162" s="219" t="s">
        <v>395</v>
      </c>
      <c r="G162" s="220"/>
      <c r="H162" s="175"/>
      <c r="I162" s="178" t="s">
        <v>324</v>
      </c>
      <c r="J162" s="176" t="s">
        <v>218</v>
      </c>
      <c r="K162" s="113"/>
      <c r="L162" s="176" t="str">
        <f>IF(J162="Ya/Tidak",IF(K162="Ya",1,IF(K162="Tidak",0,"Blm Diisi")),IF(J162="A/B/C",IF(K162="A",1,IF(K162="B",0.5,IF(K162="C",0,"Blm Diisi"))),IF(J162="A/B/C/D",IF(K162="A",1,IF(K162="B",0.67,IF(K162="C",0.33,IF(K162="D",0,"Blm Diisi")))),IF(J162="A/B/C/D/E",IF(K162="A",1,IF(K162="B",0.75,IF(K162="C",0.5,IF(K162="D",0.25,IF(K162="E",0,"Blm Diisi")))))))))</f>
        <v>Blm Diisi</v>
      </c>
      <c r="M162" s="222"/>
      <c r="O162" s="115"/>
    </row>
    <row r="163" spans="1:15" s="147" customFormat="1" ht="30" x14ac:dyDescent="0.25">
      <c r="A163" s="172"/>
      <c r="B163" s="172"/>
      <c r="C163" s="216"/>
      <c r="D163" s="217" t="s">
        <v>9</v>
      </c>
      <c r="E163" s="267" t="s">
        <v>138</v>
      </c>
      <c r="F163" s="219" t="s">
        <v>395</v>
      </c>
      <c r="G163" s="220"/>
      <c r="H163" s="175"/>
      <c r="I163" s="178" t="s">
        <v>325</v>
      </c>
      <c r="J163" s="176" t="s">
        <v>480</v>
      </c>
      <c r="K163" s="113"/>
      <c r="L163" s="176" t="str">
        <f>IF(J163="Ya/Tidak",IF(K163="Ya",1,IF(K163="Tidak",0,"Blm Diisi")),IF(J163="A/B/C",IF(K163="A",1,IF(K163="B",0.5,IF(K163="C",0,"Blm Diisi"))),IF(J163="A/B/C/D",IF(K163="A",1,IF(K163="B",0.67,IF(K163="C",0.33,IF(K163="D",0,"Blm Diisi")))),IF(J163="A/B/C/D/E",IF(K163="A",1,IF(K163="B",0.75,IF(K163="C",0.5,IF(K163="D",0.25,IF(K163="E",0,"Blm Diisi")))))))))</f>
        <v>Blm Diisi</v>
      </c>
      <c r="M163" s="222"/>
      <c r="O163" s="115"/>
    </row>
    <row r="164" spans="1:15" s="147" customFormat="1" ht="90" x14ac:dyDescent="0.25">
      <c r="A164" s="172"/>
      <c r="B164" s="172"/>
      <c r="C164" s="216"/>
      <c r="D164" s="217" t="s">
        <v>15</v>
      </c>
      <c r="E164" s="218" t="s">
        <v>139</v>
      </c>
      <c r="F164" s="219" t="s">
        <v>395</v>
      </c>
      <c r="G164" s="220"/>
      <c r="H164" s="175"/>
      <c r="I164" s="178" t="s">
        <v>326</v>
      </c>
      <c r="J164" s="176" t="s">
        <v>216</v>
      </c>
      <c r="K164" s="113"/>
      <c r="L164" s="176" t="str">
        <f>IF(J164="Ya/Tidak",IF(K164="Ya",1,IF(K164="Tidak",0,"Blm Diisi")),IF(J164="A/B/C",IF(K164="A",1,IF(K164="B",0.5,IF(K164="C",0,"Blm Diisi"))),IF(J164="A/B/C/D",IF(K164="A",1,IF(K164="B",0.67,IF(K164="C",0.33,IF(K164="D",0,"Blm Diisi")))),IF(J164="A/B/C/D/E",IF(K164="A",1,IF(K164="B",0.75,IF(K164="C",0.5,IF(K164="D",0.25,IF(K164="E",0,"Blm Diisi")))))))))</f>
        <v>Blm Diisi</v>
      </c>
      <c r="M164" s="222"/>
      <c r="O164" s="115"/>
    </row>
    <row r="165" spans="1:15" s="147" customFormat="1" ht="120" x14ac:dyDescent="0.25">
      <c r="A165" s="172"/>
      <c r="B165" s="172"/>
      <c r="C165" s="216"/>
      <c r="D165" s="217" t="s">
        <v>17</v>
      </c>
      <c r="E165" s="218" t="s">
        <v>140</v>
      </c>
      <c r="F165" s="219" t="s">
        <v>395</v>
      </c>
      <c r="G165" s="220"/>
      <c r="H165" s="175"/>
      <c r="I165" s="218" t="s">
        <v>327</v>
      </c>
      <c r="J165" s="176" t="s">
        <v>218</v>
      </c>
      <c r="K165" s="113"/>
      <c r="L165" s="176" t="str">
        <f>IF(J165="Ya/Tidak",IF(K165="Ya",1,IF(K165="Tidak",0,"Blm Diisi")),IF(J165="A/B/C",IF(K165="A",1,IF(K165="B",0.5,IF(K165="C",0,"Blm Diisi"))),IF(J165="A/B/C/D",IF(K165="A",1,IF(K165="B",0.67,IF(K165="C",0.33,IF(K165="D",0,"Blm Diisi")))),IF(J165="A/B/C/D/E",IF(K165="A",1,IF(K165="B",0.75,IF(K165="C",0.5,IF(K165="D",0.25,IF(K165="E",0,"Blm Diisi")))))))))</f>
        <v>Blm Diisi</v>
      </c>
      <c r="M165" s="222"/>
      <c r="O165" s="115"/>
    </row>
    <row r="166" spans="1:15" s="147" customFormat="1" x14ac:dyDescent="0.25">
      <c r="A166" s="210"/>
      <c r="B166" s="210"/>
      <c r="C166" s="211">
        <v>5</v>
      </c>
      <c r="D166" s="375" t="s">
        <v>189</v>
      </c>
      <c r="E166" s="375"/>
      <c r="F166" s="212"/>
      <c r="G166" s="212"/>
      <c r="H166" s="213">
        <v>1.5</v>
      </c>
      <c r="I166" s="213"/>
      <c r="J166" s="214"/>
      <c r="K166" s="225"/>
      <c r="L166" s="214" t="e">
        <f>AVERAGE(L167:L171)*H166</f>
        <v>#DIV/0!</v>
      </c>
      <c r="M166" s="215" t="e">
        <f>L166/H166</f>
        <v>#DIV/0!</v>
      </c>
      <c r="O166" s="225"/>
    </row>
    <row r="167" spans="1:15" s="147" customFormat="1" ht="30" x14ac:dyDescent="0.25">
      <c r="A167" s="172"/>
      <c r="B167" s="172"/>
      <c r="C167" s="216"/>
      <c r="D167" s="217" t="s">
        <v>5</v>
      </c>
      <c r="E167" s="218" t="s">
        <v>141</v>
      </c>
      <c r="F167" s="256"/>
      <c r="G167" s="219" t="s">
        <v>396</v>
      </c>
      <c r="H167" s="175"/>
      <c r="I167" s="218" t="s">
        <v>328</v>
      </c>
      <c r="J167" s="121" t="s">
        <v>435</v>
      </c>
      <c r="K167" s="121"/>
      <c r="L167" s="119"/>
      <c r="M167" s="222"/>
      <c r="O167" s="257"/>
    </row>
    <row r="168" spans="1:15" s="147" customFormat="1" ht="120" x14ac:dyDescent="0.25">
      <c r="A168" s="172"/>
      <c r="B168" s="172"/>
      <c r="C168" s="216"/>
      <c r="D168" s="217" t="s">
        <v>7</v>
      </c>
      <c r="E168" s="218" t="s">
        <v>142</v>
      </c>
      <c r="F168" s="219" t="s">
        <v>395</v>
      </c>
      <c r="G168" s="220"/>
      <c r="H168" s="175"/>
      <c r="I168" s="178" t="s">
        <v>329</v>
      </c>
      <c r="J168" s="176" t="s">
        <v>218</v>
      </c>
      <c r="K168" s="113"/>
      <c r="L168" s="176" t="str">
        <f>IF(J168="Ya/Tidak",IF(K168="Ya",1,IF(K168="Tidak",0,"Blm Diisi")),IF(J168="A/B/C",IF(K168="A",1,IF(K168="B",0.5,IF(K168="C",0,"Blm Diisi"))),IF(J168="A/B/C/D",IF(K168="A",1,IF(K168="B",0.67,IF(K168="C",0.33,IF(K168="D",0,"Blm Diisi")))),IF(J168="A/B/C/D/E",IF(K168="A",1,IF(K168="B",0.75,IF(K168="C",0.5,IF(K168="D",0.25,IF(K168="E",0,"Blm Diisi")))))))))</f>
        <v>Blm Diisi</v>
      </c>
      <c r="M168" s="222"/>
      <c r="O168" s="115"/>
    </row>
    <row r="169" spans="1:15" s="147" customFormat="1" ht="30" x14ac:dyDescent="0.25">
      <c r="A169" s="172"/>
      <c r="B169" s="172"/>
      <c r="C169" s="216"/>
      <c r="D169" s="217" t="s">
        <v>9</v>
      </c>
      <c r="E169" s="218" t="s">
        <v>143</v>
      </c>
      <c r="F169" s="219" t="s">
        <v>395</v>
      </c>
      <c r="G169" s="220"/>
      <c r="H169" s="175"/>
      <c r="I169" s="178" t="s">
        <v>330</v>
      </c>
      <c r="J169" s="176" t="s">
        <v>480</v>
      </c>
      <c r="K169" s="113"/>
      <c r="L169" s="176" t="str">
        <f>IF(J169="Ya/Tidak",IF(K169="Ya",1,IF(K169="Tidak",0,"Blm Diisi")),IF(J169="A/B/C",IF(K169="A",1,IF(K169="B",0.5,IF(K169="C",0,"Blm Diisi"))),IF(J169="A/B/C/D",IF(K169="A",1,IF(K169="B",0.67,IF(K169="C",0.33,IF(K169="D",0,"Blm Diisi")))),IF(J169="A/B/C/D/E",IF(K169="A",1,IF(K169="B",0.75,IF(K169="C",0.5,IF(K169="D",0.25,IF(K169="E",0,"Blm Diisi")))))))))</f>
        <v>Blm Diisi</v>
      </c>
      <c r="M169" s="222"/>
      <c r="O169" s="115"/>
    </row>
    <row r="170" spans="1:15" s="147" customFormat="1" ht="90" x14ac:dyDescent="0.25">
      <c r="A170" s="172"/>
      <c r="B170" s="172"/>
      <c r="C170" s="216"/>
      <c r="D170" s="217" t="s">
        <v>15</v>
      </c>
      <c r="E170" s="218" t="s">
        <v>144</v>
      </c>
      <c r="F170" s="219" t="s">
        <v>395</v>
      </c>
      <c r="G170" s="220"/>
      <c r="H170" s="175"/>
      <c r="I170" s="178" t="s">
        <v>331</v>
      </c>
      <c r="J170" s="176" t="s">
        <v>216</v>
      </c>
      <c r="K170" s="113"/>
      <c r="L170" s="176" t="str">
        <f>IF(J170="Ya/Tidak",IF(K170="Ya",1,IF(K170="Tidak",0,"Blm Diisi")),IF(J170="A/B/C",IF(K170="A",1,IF(K170="B",0.5,IF(K170="C",0,"Blm Diisi"))),IF(J170="A/B/C/D",IF(K170="A",1,IF(K170="B",0.67,IF(K170="C",0.33,IF(K170="D",0,"Blm Diisi")))),IF(J170="A/B/C/D/E",IF(K170="A",1,IF(K170="B",0.75,IF(K170="C",0.5,IF(K170="D",0.25,IF(K170="E",0,"Blm Diisi")))))))))</f>
        <v>Blm Diisi</v>
      </c>
      <c r="M170" s="222"/>
      <c r="O170" s="115"/>
    </row>
    <row r="171" spans="1:15" s="147" customFormat="1" ht="120" x14ac:dyDescent="0.25">
      <c r="A171" s="172"/>
      <c r="B171" s="172"/>
      <c r="C171" s="216"/>
      <c r="D171" s="217" t="s">
        <v>17</v>
      </c>
      <c r="E171" s="218" t="s">
        <v>145</v>
      </c>
      <c r="F171" s="219" t="s">
        <v>395</v>
      </c>
      <c r="G171" s="220"/>
      <c r="H171" s="175"/>
      <c r="I171" s="218" t="s">
        <v>367</v>
      </c>
      <c r="J171" s="176" t="s">
        <v>218</v>
      </c>
      <c r="K171" s="113"/>
      <c r="L171" s="176" t="str">
        <f>IF(J171="Ya/Tidak",IF(K171="Ya",1,IF(K171="Tidak",0,"Blm Diisi")),IF(J171="A/B/C",IF(K171="A",1,IF(K171="B",0.5,IF(K171="C",0,"Blm Diisi"))),IF(J171="A/B/C/D",IF(K171="A",1,IF(K171="B",0.67,IF(K171="C",0.33,IF(K171="D",0,"Blm Diisi")))),IF(J171="A/B/C/D/E",IF(K171="A",1,IF(K171="B",0.75,IF(K171="C",0.5,IF(K171="D",0.25,IF(K171="E",0,"Blm Diisi")))))))))</f>
        <v>Blm Diisi</v>
      </c>
      <c r="M171" s="222"/>
      <c r="O171" s="115"/>
    </row>
    <row r="172" spans="1:15" s="147" customFormat="1" x14ac:dyDescent="0.25">
      <c r="A172" s="210"/>
      <c r="B172" s="210"/>
      <c r="C172" s="211">
        <v>6</v>
      </c>
      <c r="D172" s="375" t="s">
        <v>190</v>
      </c>
      <c r="E172" s="375"/>
      <c r="F172" s="212"/>
      <c r="G172" s="212"/>
      <c r="H172" s="213">
        <v>2.5</v>
      </c>
      <c r="I172" s="213"/>
      <c r="J172" s="214"/>
      <c r="K172" s="225"/>
      <c r="L172" s="214" t="e">
        <f>AVERAGE(L173:L177)*H172</f>
        <v>#DIV/0!</v>
      </c>
      <c r="M172" s="215" t="e">
        <f>L172/H172</f>
        <v>#DIV/0!</v>
      </c>
      <c r="O172" s="225"/>
    </row>
    <row r="173" spans="1:15" s="147" customFormat="1" ht="30" x14ac:dyDescent="0.25">
      <c r="A173" s="172"/>
      <c r="B173" s="172"/>
      <c r="C173" s="216"/>
      <c r="D173" s="217" t="s">
        <v>5</v>
      </c>
      <c r="E173" s="218" t="s">
        <v>146</v>
      </c>
      <c r="F173" s="256"/>
      <c r="G173" s="219" t="s">
        <v>396</v>
      </c>
      <c r="H173" s="175"/>
      <c r="I173" s="178" t="s">
        <v>332</v>
      </c>
      <c r="J173" s="121" t="s">
        <v>435</v>
      </c>
      <c r="K173" s="121"/>
      <c r="L173" s="119"/>
      <c r="M173" s="222"/>
      <c r="O173" s="257"/>
    </row>
    <row r="174" spans="1:15" s="147" customFormat="1" ht="30" x14ac:dyDescent="0.25">
      <c r="A174" s="172"/>
      <c r="B174" s="172"/>
      <c r="C174" s="216"/>
      <c r="D174" s="217" t="s">
        <v>7</v>
      </c>
      <c r="E174" s="218" t="s">
        <v>147</v>
      </c>
      <c r="F174" s="256"/>
      <c r="G174" s="219" t="s">
        <v>396</v>
      </c>
      <c r="H174" s="175"/>
      <c r="I174" s="178" t="s">
        <v>333</v>
      </c>
      <c r="J174" s="121" t="s">
        <v>435</v>
      </c>
      <c r="K174" s="121"/>
      <c r="L174" s="119"/>
      <c r="M174" s="222"/>
      <c r="O174" s="257"/>
    </row>
    <row r="175" spans="1:15" s="147" customFormat="1" ht="75" x14ac:dyDescent="0.25">
      <c r="A175" s="172"/>
      <c r="B175" s="172"/>
      <c r="C175" s="216"/>
      <c r="D175" s="217" t="s">
        <v>9</v>
      </c>
      <c r="E175" s="218" t="s">
        <v>148</v>
      </c>
      <c r="F175" s="219" t="s">
        <v>395</v>
      </c>
      <c r="G175" s="220"/>
      <c r="H175" s="175"/>
      <c r="I175" s="178" t="s">
        <v>334</v>
      </c>
      <c r="J175" s="176" t="s">
        <v>216</v>
      </c>
      <c r="K175" s="113"/>
      <c r="L175" s="176" t="str">
        <f>IF(J175="Ya/Tidak",IF(K175="Ya",1,IF(K175="Tidak",0,"Blm Diisi")),IF(J175="A/B/C",IF(K175="A",1,IF(K175="B",0.5,IF(K175="C",0,"Blm Diisi"))),IF(J175="A/B/C/D",IF(K175="A",1,IF(K175="B",0.67,IF(K175="C",0.33,IF(K175="D",0,"Blm Diisi")))),IF(J175="A/B/C/D/E",IF(K175="A",1,IF(K175="B",0.75,IF(K175="C",0.5,IF(K175="D",0.25,IF(K175="E",0,"Blm Diisi")))))))))</f>
        <v>Blm Diisi</v>
      </c>
      <c r="M175" s="222"/>
      <c r="O175" s="115"/>
    </row>
    <row r="176" spans="1:15" s="147" customFormat="1" ht="90" x14ac:dyDescent="0.25">
      <c r="A176" s="172"/>
      <c r="B176" s="172"/>
      <c r="C176" s="216"/>
      <c r="D176" s="217" t="s">
        <v>15</v>
      </c>
      <c r="E176" s="218" t="s">
        <v>149</v>
      </c>
      <c r="F176" s="256"/>
      <c r="G176" s="219" t="s">
        <v>396</v>
      </c>
      <c r="H176" s="175"/>
      <c r="I176" s="178" t="s">
        <v>335</v>
      </c>
      <c r="J176" s="121" t="s">
        <v>435</v>
      </c>
      <c r="K176" s="121"/>
      <c r="L176" s="119"/>
      <c r="M176" s="222"/>
      <c r="O176" s="257"/>
    </row>
    <row r="177" spans="1:15" s="147" customFormat="1" ht="90" x14ac:dyDescent="0.25">
      <c r="A177" s="172"/>
      <c r="B177" s="172"/>
      <c r="C177" s="216"/>
      <c r="D177" s="217" t="s">
        <v>17</v>
      </c>
      <c r="E177" s="218" t="s">
        <v>150</v>
      </c>
      <c r="F177" s="256"/>
      <c r="G177" s="219" t="s">
        <v>396</v>
      </c>
      <c r="H177" s="175"/>
      <c r="I177" s="178" t="s">
        <v>336</v>
      </c>
      <c r="J177" s="121" t="s">
        <v>435</v>
      </c>
      <c r="K177" s="121"/>
      <c r="L177" s="119"/>
      <c r="M177" s="222"/>
      <c r="O177" s="257"/>
    </row>
    <row r="178" spans="1:15" s="147" customFormat="1" x14ac:dyDescent="0.25">
      <c r="A178" s="210"/>
      <c r="B178" s="210"/>
      <c r="C178" s="211">
        <v>7</v>
      </c>
      <c r="D178" s="375" t="s">
        <v>191</v>
      </c>
      <c r="E178" s="375"/>
      <c r="F178" s="212"/>
      <c r="G178" s="212"/>
      <c r="H178" s="213">
        <v>1.5</v>
      </c>
      <c r="I178" s="213"/>
      <c r="J178" s="214"/>
      <c r="K178" s="225"/>
      <c r="L178" s="214"/>
      <c r="M178" s="215"/>
      <c r="O178" s="225"/>
    </row>
    <row r="179" spans="1:15" s="147" customFormat="1" ht="195" x14ac:dyDescent="0.25">
      <c r="A179" s="172"/>
      <c r="B179" s="172"/>
      <c r="C179" s="216"/>
      <c r="D179" s="217" t="s">
        <v>5</v>
      </c>
      <c r="E179" s="218" t="s">
        <v>151</v>
      </c>
      <c r="F179" s="256"/>
      <c r="G179" s="219" t="s">
        <v>396</v>
      </c>
      <c r="H179" s="175"/>
      <c r="I179" s="218" t="s">
        <v>337</v>
      </c>
      <c r="J179" s="121" t="s">
        <v>435</v>
      </c>
      <c r="K179" s="121"/>
      <c r="L179" s="119"/>
      <c r="M179" s="222"/>
      <c r="O179" s="257"/>
    </row>
    <row r="180" spans="1:15" s="147" customFormat="1" ht="180" x14ac:dyDescent="0.25">
      <c r="A180" s="172"/>
      <c r="B180" s="172"/>
      <c r="C180" s="216"/>
      <c r="D180" s="217" t="s">
        <v>7</v>
      </c>
      <c r="E180" s="218" t="s">
        <v>152</v>
      </c>
      <c r="F180" s="256"/>
      <c r="G180" s="219" t="s">
        <v>396</v>
      </c>
      <c r="H180" s="175"/>
      <c r="I180" s="178" t="s">
        <v>338</v>
      </c>
      <c r="J180" s="121" t="s">
        <v>435</v>
      </c>
      <c r="K180" s="121"/>
      <c r="L180" s="119"/>
      <c r="M180" s="222"/>
      <c r="O180" s="257"/>
    </row>
    <row r="181" spans="1:15" s="147" customFormat="1" ht="105" x14ac:dyDescent="0.25">
      <c r="A181" s="172"/>
      <c r="B181" s="172"/>
      <c r="C181" s="216"/>
      <c r="D181" s="217" t="s">
        <v>9</v>
      </c>
      <c r="E181" s="218" t="s">
        <v>153</v>
      </c>
      <c r="F181" s="256"/>
      <c r="G181" s="219" t="s">
        <v>396</v>
      </c>
      <c r="H181" s="175"/>
      <c r="I181" s="178" t="s">
        <v>339</v>
      </c>
      <c r="J181" s="121" t="s">
        <v>435</v>
      </c>
      <c r="K181" s="121"/>
      <c r="L181" s="119"/>
      <c r="M181" s="222"/>
      <c r="O181" s="257"/>
    </row>
    <row r="182" spans="1:15" s="147" customFormat="1" ht="120" x14ac:dyDescent="0.25">
      <c r="A182" s="172"/>
      <c r="B182" s="172"/>
      <c r="C182" s="216"/>
      <c r="D182" s="217" t="s">
        <v>15</v>
      </c>
      <c r="E182" s="218" t="s">
        <v>154</v>
      </c>
      <c r="F182" s="256"/>
      <c r="G182" s="219" t="s">
        <v>396</v>
      </c>
      <c r="H182" s="175"/>
      <c r="I182" s="218" t="s">
        <v>340</v>
      </c>
      <c r="J182" s="121" t="s">
        <v>435</v>
      </c>
      <c r="K182" s="121"/>
      <c r="L182" s="119"/>
      <c r="M182" s="222"/>
      <c r="O182" s="257"/>
    </row>
    <row r="183" spans="1:15" s="147" customFormat="1" ht="45" x14ac:dyDescent="0.25">
      <c r="A183" s="172"/>
      <c r="B183" s="172"/>
      <c r="C183" s="216"/>
      <c r="D183" s="217" t="s">
        <v>17</v>
      </c>
      <c r="E183" s="178" t="s">
        <v>397</v>
      </c>
      <c r="F183" s="219"/>
      <c r="G183" s="219"/>
      <c r="H183" s="175"/>
      <c r="I183" s="218" t="s">
        <v>418</v>
      </c>
      <c r="J183" s="121" t="s">
        <v>435</v>
      </c>
      <c r="K183" s="121"/>
      <c r="L183" s="119"/>
      <c r="M183" s="222"/>
      <c r="O183" s="257"/>
    </row>
    <row r="184" spans="1:15" s="147" customFormat="1" x14ac:dyDescent="0.25">
      <c r="A184" s="152"/>
      <c r="B184" s="152" t="s">
        <v>155</v>
      </c>
      <c r="C184" s="153" t="s">
        <v>192</v>
      </c>
      <c r="D184" s="154"/>
      <c r="E184" s="155"/>
      <c r="F184" s="229"/>
      <c r="G184" s="229"/>
      <c r="H184" s="156">
        <v>6</v>
      </c>
      <c r="I184" s="156"/>
      <c r="J184" s="157"/>
      <c r="K184" s="230"/>
      <c r="L184" s="157" t="e">
        <f>SUM(L185,L191,L197,L203,L207)</f>
        <v>#DIV/0!</v>
      </c>
      <c r="M184" s="278" t="e">
        <f>L184/H184</f>
        <v>#DIV/0!</v>
      </c>
      <c r="O184" s="230"/>
    </row>
    <row r="185" spans="1:15" s="147" customFormat="1" x14ac:dyDescent="0.25">
      <c r="A185" s="210"/>
      <c r="B185" s="210"/>
      <c r="C185" s="211">
        <v>1</v>
      </c>
      <c r="D185" s="375" t="s">
        <v>193</v>
      </c>
      <c r="E185" s="375"/>
      <c r="F185" s="212"/>
      <c r="G185" s="212"/>
      <c r="H185" s="213">
        <v>1</v>
      </c>
      <c r="I185" s="213"/>
      <c r="J185" s="214"/>
      <c r="K185" s="225"/>
      <c r="L185" s="214" t="e">
        <f>AVERAGE(L186:L190)*H185</f>
        <v>#DIV/0!</v>
      </c>
      <c r="M185" s="215" t="e">
        <f>L185/H185</f>
        <v>#DIV/0!</v>
      </c>
      <c r="O185" s="225"/>
    </row>
    <row r="186" spans="1:15" s="147" customFormat="1" ht="45" x14ac:dyDescent="0.25">
      <c r="A186" s="172"/>
      <c r="B186" s="172"/>
      <c r="C186" s="216"/>
      <c r="D186" s="217" t="s">
        <v>5</v>
      </c>
      <c r="E186" s="218" t="s">
        <v>156</v>
      </c>
      <c r="F186" s="219" t="s">
        <v>395</v>
      </c>
      <c r="G186" s="220"/>
      <c r="H186" s="175"/>
      <c r="I186" s="218" t="s">
        <v>341</v>
      </c>
      <c r="J186" s="176" t="s">
        <v>480</v>
      </c>
      <c r="K186" s="113"/>
      <c r="L186" s="176" t="str">
        <f>IF(J186="Ya/Tidak",IF(K186="Ya",1,IF(K186="Tidak",0,"Blm Diisi")),IF(J186="A/B/C",IF(K186="A",1,IF(K186="B",0.5,IF(K186="C",0,"Blm Diisi"))),IF(J186="A/B/C/D",IF(K186="A",1,IF(K186="B",0.67,IF(K186="C",0.33,IF(K186="D",0,"Blm Diisi")))),IF(J186="A/B/C/D/E",IF(K186="A",1,IF(K186="B",0.75,IF(K186="C",0.5,IF(K186="D",0.25,IF(K186="E",0,"Blm Diisi")))))))))</f>
        <v>Blm Diisi</v>
      </c>
      <c r="M186" s="222"/>
      <c r="O186" s="113"/>
    </row>
    <row r="187" spans="1:15" s="147" customFormat="1" ht="135" x14ac:dyDescent="0.25">
      <c r="A187" s="172"/>
      <c r="B187" s="172"/>
      <c r="C187" s="216"/>
      <c r="D187" s="217" t="s">
        <v>7</v>
      </c>
      <c r="E187" s="218" t="s">
        <v>157</v>
      </c>
      <c r="F187" s="219" t="s">
        <v>395</v>
      </c>
      <c r="G187" s="220"/>
      <c r="H187" s="175"/>
      <c r="I187" s="218" t="s">
        <v>342</v>
      </c>
      <c r="J187" s="176" t="s">
        <v>218</v>
      </c>
      <c r="K187" s="113"/>
      <c r="L187" s="176" t="str">
        <f>IF(J187="Ya/Tidak",IF(K187="Ya",1,IF(K187="Tidak",0,"Blm Diisi")),IF(J187="A/B/C",IF(K187="A",1,IF(K187="B",0.5,IF(K187="C",0,"Blm Diisi"))),IF(J187="A/B/C/D",IF(K187="A",1,IF(K187="B",0.67,IF(K187="C",0.33,IF(K187="D",0,"Blm Diisi")))),IF(J187="A/B/C/D/E",IF(K187="A",1,IF(K187="B",0.75,IF(K187="C",0.5,IF(K187="D",0.25,IF(K187="E",0,"Blm Diisi")))))))))</f>
        <v>Blm Diisi</v>
      </c>
      <c r="M187" s="222"/>
      <c r="O187" s="113"/>
    </row>
    <row r="188" spans="1:15" s="147" customFormat="1" ht="120" x14ac:dyDescent="0.25">
      <c r="A188" s="172"/>
      <c r="B188" s="172"/>
      <c r="C188" s="216"/>
      <c r="D188" s="217" t="s">
        <v>9</v>
      </c>
      <c r="E188" s="218" t="s">
        <v>158</v>
      </c>
      <c r="F188" s="219" t="s">
        <v>395</v>
      </c>
      <c r="G188" s="220"/>
      <c r="H188" s="175"/>
      <c r="I188" s="218" t="s">
        <v>343</v>
      </c>
      <c r="J188" s="176" t="s">
        <v>218</v>
      </c>
      <c r="K188" s="113"/>
      <c r="L188" s="176" t="str">
        <f>IF(J188="Ya/Tidak",IF(K188="Ya",1,IF(K188="Tidak",0,"Blm Diisi")),IF(J188="A/B/C",IF(K188="A",1,IF(K188="B",0.5,IF(K188="C",0,"Blm Diisi"))),IF(J188="A/B/C/D",IF(K188="A",1,IF(K188="B",0.67,IF(K188="C",0.33,IF(K188="D",0,"Blm Diisi")))),IF(J188="A/B/C/D/E",IF(K188="A",1,IF(K188="B",0.75,IF(K188="C",0.5,IF(K188="D",0.25,IF(K188="E",0,"Blm Diisi")))))))))</f>
        <v>Blm Diisi</v>
      </c>
      <c r="M188" s="222"/>
      <c r="O188" s="113"/>
    </row>
    <row r="189" spans="1:15" s="147" customFormat="1" ht="120" x14ac:dyDescent="0.25">
      <c r="A189" s="172"/>
      <c r="B189" s="172"/>
      <c r="C189" s="216"/>
      <c r="D189" s="217" t="s">
        <v>15</v>
      </c>
      <c r="E189" s="218" t="s">
        <v>159</v>
      </c>
      <c r="F189" s="219" t="s">
        <v>395</v>
      </c>
      <c r="G189" s="220"/>
      <c r="H189" s="175"/>
      <c r="I189" s="218" t="s">
        <v>344</v>
      </c>
      <c r="J189" s="176" t="s">
        <v>216</v>
      </c>
      <c r="K189" s="113"/>
      <c r="L189" s="176" t="str">
        <f>IF(J189="Ya/Tidak",IF(K189="Ya",1,IF(K189="Tidak",0,"Blm Diisi")),IF(J189="A/B/C",IF(K189="A",1,IF(K189="B",0.5,IF(K189="C",0,"Blm Diisi"))),IF(J189="A/B/C/D",IF(K189="A",1,IF(K189="B",0.67,IF(K189="C",0.33,IF(K189="D",0,"Blm Diisi")))),IF(J189="A/B/C/D/E",IF(K189="A",1,IF(K189="B",0.75,IF(K189="C",0.5,IF(K189="D",0.25,IF(K189="E",0,"Blm Diisi")))))))))</f>
        <v>Blm Diisi</v>
      </c>
      <c r="M189" s="222"/>
      <c r="O189" s="113"/>
    </row>
    <row r="190" spans="1:15" s="147" customFormat="1" ht="45" x14ac:dyDescent="0.25">
      <c r="A190" s="172"/>
      <c r="B190" s="172"/>
      <c r="C190" s="216"/>
      <c r="D190" s="217" t="s">
        <v>17</v>
      </c>
      <c r="E190" s="218" t="s">
        <v>160</v>
      </c>
      <c r="F190" s="219" t="s">
        <v>395</v>
      </c>
      <c r="G190" s="220"/>
      <c r="H190" s="175"/>
      <c r="I190" s="218" t="s">
        <v>345</v>
      </c>
      <c r="J190" s="176" t="s">
        <v>216</v>
      </c>
      <c r="K190" s="113"/>
      <c r="L190" s="176" t="str">
        <f>IF(J190="Ya/Tidak",IF(K190="Ya",1,IF(K190="Tidak",0,"Blm Diisi")),IF(J190="A/B/C",IF(K190="A",1,IF(K190="B",0.5,IF(K190="C",0,"Blm Diisi"))),IF(J190="A/B/C/D",IF(K190="A",1,IF(K190="B",0.67,IF(K190="C",0.33,IF(K190="D",0,"Blm Diisi")))),IF(J190="A/B/C/D/E",IF(K190="A",1,IF(K190="B",0.75,IF(K190="C",0.5,IF(K190="D",0.25,IF(K190="E",0,"Blm Diisi")))))))))</f>
        <v>Blm Diisi</v>
      </c>
      <c r="M190" s="222"/>
      <c r="O190" s="113"/>
    </row>
    <row r="191" spans="1:15" s="147" customFormat="1" x14ac:dyDescent="0.25">
      <c r="A191" s="210"/>
      <c r="B191" s="210"/>
      <c r="C191" s="211">
        <v>2</v>
      </c>
      <c r="D191" s="375" t="s">
        <v>194</v>
      </c>
      <c r="E191" s="375"/>
      <c r="F191" s="212"/>
      <c r="G191" s="212"/>
      <c r="H191" s="213">
        <v>1</v>
      </c>
      <c r="I191" s="213"/>
      <c r="J191" s="214"/>
      <c r="K191" s="225"/>
      <c r="L191" s="214" t="e">
        <f>AVERAGE(L192:L196)*H191</f>
        <v>#DIV/0!</v>
      </c>
      <c r="M191" s="215" t="e">
        <f>L191/H191</f>
        <v>#DIV/0!</v>
      </c>
      <c r="O191" s="225"/>
    </row>
    <row r="192" spans="1:15" s="147" customFormat="1" ht="165" x14ac:dyDescent="0.25">
      <c r="A192" s="172"/>
      <c r="B192" s="172"/>
      <c r="C192" s="216"/>
      <c r="D192" s="217" t="s">
        <v>5</v>
      </c>
      <c r="E192" s="218" t="s">
        <v>161</v>
      </c>
      <c r="F192" s="219" t="s">
        <v>395</v>
      </c>
      <c r="G192" s="220"/>
      <c r="H192" s="175"/>
      <c r="I192" s="218" t="s">
        <v>346</v>
      </c>
      <c r="J192" s="176" t="s">
        <v>218</v>
      </c>
      <c r="K192" s="113"/>
      <c r="L192" s="176" t="str">
        <f>IF(J192="Ya/Tidak",IF(K192="Ya",1,IF(K192="Tidak",0,"Blm Diisi")),IF(J192="A/B/C",IF(K192="A",1,IF(K192="B",0.5,IF(K192="C",0,"Blm Diisi"))),IF(J192="A/B/C/D",IF(K192="A",1,IF(K192="B",0.67,IF(K192="C",0.33,IF(K192="D",0,"Blm Diisi")))),IF(J192="A/B/C/D/E",IF(K192="A",1,IF(K192="B",0.75,IF(K192="C",0.5,IF(K192="D",0.25,IF(K192="E",0,"Blm Diisi")))))))))</f>
        <v>Blm Diisi</v>
      </c>
      <c r="M192" s="222"/>
      <c r="O192" s="113"/>
    </row>
    <row r="193" spans="1:15" s="147" customFormat="1" ht="135" x14ac:dyDescent="0.25">
      <c r="A193" s="172"/>
      <c r="B193" s="172"/>
      <c r="C193" s="216"/>
      <c r="D193" s="217" t="s">
        <v>7</v>
      </c>
      <c r="E193" s="218" t="s">
        <v>162</v>
      </c>
      <c r="F193" s="219" t="s">
        <v>395</v>
      </c>
      <c r="G193" s="220"/>
      <c r="H193" s="175"/>
      <c r="I193" s="178" t="s">
        <v>347</v>
      </c>
      <c r="J193" s="176" t="s">
        <v>216</v>
      </c>
      <c r="K193" s="113"/>
      <c r="L193" s="176" t="str">
        <f>IF(J193="Ya/Tidak",IF(K193="Ya",1,IF(K193="Tidak",0,"Blm Diisi")),IF(J193="A/B/C",IF(K193="A",1,IF(K193="B",0.5,IF(K193="C",0,"Blm Diisi"))),IF(J193="A/B/C/D",IF(K193="A",1,IF(K193="B",0.67,IF(K193="C",0.33,IF(K193="D",0,"Blm Diisi")))),IF(J193="A/B/C/D/E",IF(K193="A",1,IF(K193="B",0.75,IF(K193="C",0.5,IF(K193="D",0.25,IF(K193="E",0,"Blm Diisi")))))))))</f>
        <v>Blm Diisi</v>
      </c>
      <c r="M193" s="222"/>
      <c r="O193" s="113"/>
    </row>
    <row r="194" spans="1:15" s="147" customFormat="1" ht="180" x14ac:dyDescent="0.25">
      <c r="A194" s="172"/>
      <c r="B194" s="172"/>
      <c r="C194" s="216"/>
      <c r="D194" s="217" t="s">
        <v>9</v>
      </c>
      <c r="E194" s="218" t="s">
        <v>210</v>
      </c>
      <c r="F194" s="219" t="s">
        <v>395</v>
      </c>
      <c r="G194" s="220"/>
      <c r="H194" s="175"/>
      <c r="I194" s="218" t="s">
        <v>348</v>
      </c>
      <c r="J194" s="176" t="s">
        <v>216</v>
      </c>
      <c r="K194" s="113"/>
      <c r="L194" s="176" t="str">
        <f>IF(J194="Ya/Tidak",IF(K194="Ya",1,IF(K194="Tidak",0,"Blm Diisi")),IF(J194="A/B/C",IF(K194="A",1,IF(K194="B",0.5,IF(K194="C",0,"Blm Diisi"))),IF(J194="A/B/C/D",IF(K194="A",1,IF(K194="B",0.67,IF(K194="C",0.33,IF(K194="D",0,"Blm Diisi")))),IF(J194="A/B/C/D/E",IF(K194="A",1,IF(K194="B",0.75,IF(K194="C",0.5,IF(K194="D",0.25,IF(K194="E",0,"Blm Diisi")))))))))</f>
        <v>Blm Diisi</v>
      </c>
      <c r="M194" s="222"/>
      <c r="O194" s="113"/>
    </row>
    <row r="195" spans="1:15" s="147" customFormat="1" ht="135" x14ac:dyDescent="0.25">
      <c r="A195" s="172"/>
      <c r="B195" s="172"/>
      <c r="C195" s="216"/>
      <c r="D195" s="217" t="s">
        <v>15</v>
      </c>
      <c r="E195" s="218" t="s">
        <v>163</v>
      </c>
      <c r="F195" s="219" t="s">
        <v>395</v>
      </c>
      <c r="G195" s="220"/>
      <c r="H195" s="175"/>
      <c r="I195" s="178" t="s">
        <v>349</v>
      </c>
      <c r="J195" s="176" t="s">
        <v>218</v>
      </c>
      <c r="K195" s="113"/>
      <c r="L195" s="176" t="str">
        <f>IF(J195="Ya/Tidak",IF(K195="Ya",1,IF(K195="Tidak",0,"Blm Diisi")),IF(J195="A/B/C",IF(K195="A",1,IF(K195="B",0.5,IF(K195="C",0,"Blm Diisi"))),IF(J195="A/B/C/D",IF(K195="A",1,IF(K195="B",0.67,IF(K195="C",0.33,IF(K195="D",0,"Blm Diisi")))),IF(J195="A/B/C/D/E",IF(K195="A",1,IF(K195="B",0.75,IF(K195="C",0.5,IF(K195="D",0.25,IF(K195="E",0,"Blm Diisi")))))))))</f>
        <v>Blm Diisi</v>
      </c>
      <c r="M195" s="222"/>
      <c r="O195" s="113"/>
    </row>
    <row r="196" spans="1:15" s="147" customFormat="1" ht="45" x14ac:dyDescent="0.25">
      <c r="A196" s="172"/>
      <c r="B196" s="172"/>
      <c r="C196" s="216"/>
      <c r="D196" s="217" t="s">
        <v>17</v>
      </c>
      <c r="E196" s="218" t="s">
        <v>164</v>
      </c>
      <c r="F196" s="219" t="s">
        <v>395</v>
      </c>
      <c r="G196" s="220"/>
      <c r="H196" s="175"/>
      <c r="I196" s="218" t="s">
        <v>350</v>
      </c>
      <c r="J196" s="176" t="s">
        <v>480</v>
      </c>
      <c r="K196" s="113"/>
      <c r="L196" s="176" t="str">
        <f>IF(J196="Ya/Tidak",IF(K196="Ya",1,IF(K196="Tidak",0,"Blm Diisi")),IF(J196="A/B/C",IF(K196="A",1,IF(K196="B",0.5,IF(K196="C",0,"Blm Diisi"))),IF(J196="A/B/C/D",IF(K196="A",1,IF(K196="B",0.67,IF(K196="C",0.33,IF(K196="D",0,"Blm Diisi")))),IF(J196="A/B/C/D/E",IF(K196="A",1,IF(K196="B",0.75,IF(K196="C",0.5,IF(K196="D",0.25,IF(K196="E",0,"Blm Diisi")))))))))</f>
        <v>Blm Diisi</v>
      </c>
      <c r="M196" s="222"/>
      <c r="O196" s="113"/>
    </row>
    <row r="197" spans="1:15" s="147" customFormat="1" x14ac:dyDescent="0.25">
      <c r="A197" s="210"/>
      <c r="B197" s="210"/>
      <c r="C197" s="211">
        <v>3</v>
      </c>
      <c r="D197" s="375" t="s">
        <v>165</v>
      </c>
      <c r="E197" s="375"/>
      <c r="F197" s="212"/>
      <c r="G197" s="212"/>
      <c r="H197" s="213">
        <v>1.5</v>
      </c>
      <c r="I197" s="213"/>
      <c r="J197" s="214"/>
      <c r="K197" s="225"/>
      <c r="L197" s="214" t="e">
        <f>AVERAGE(L198:L202)*H197</f>
        <v>#DIV/0!</v>
      </c>
      <c r="M197" s="215" t="e">
        <f>L197/H197</f>
        <v>#DIV/0!</v>
      </c>
      <c r="O197" s="225"/>
    </row>
    <row r="198" spans="1:15" s="147" customFormat="1" ht="30" x14ac:dyDescent="0.25">
      <c r="A198" s="172"/>
      <c r="B198" s="172"/>
      <c r="C198" s="216"/>
      <c r="D198" s="217" t="s">
        <v>5</v>
      </c>
      <c r="E198" s="218" t="s">
        <v>166</v>
      </c>
      <c r="F198" s="219" t="s">
        <v>395</v>
      </c>
      <c r="G198" s="220"/>
      <c r="H198" s="175"/>
      <c r="I198" s="218" t="s">
        <v>351</v>
      </c>
      <c r="J198" s="176" t="s">
        <v>480</v>
      </c>
      <c r="K198" s="113"/>
      <c r="L198" s="176" t="str">
        <f>IF(J198="Ya/Tidak",IF(K198="Ya",1,IF(K198="Tidak",0,"Blm Diisi")),IF(J198="A/B/C",IF(K198="A",1,IF(K198="B",0.5,IF(K198="C",0,"Blm Diisi"))),IF(J198="A/B/C/D",IF(K198="A",1,IF(K198="B",0.67,IF(K198="C",0.33,IF(K198="D",0,"Blm Diisi")))),IF(J198="A/B/C/D/E",IF(K198="A",1,IF(K198="B",0.75,IF(K198="C",0.5,IF(K198="D",0.25,IF(K198="E",0,"Blm Diisi")))))))))</f>
        <v>Blm Diisi</v>
      </c>
      <c r="M198" s="222"/>
      <c r="O198" s="113"/>
    </row>
    <row r="199" spans="1:15" s="147" customFormat="1" ht="75" x14ac:dyDescent="0.25">
      <c r="A199" s="172"/>
      <c r="B199" s="172"/>
      <c r="C199" s="216"/>
      <c r="D199" s="217" t="s">
        <v>7</v>
      </c>
      <c r="E199" s="218" t="s">
        <v>167</v>
      </c>
      <c r="F199" s="219" t="s">
        <v>395</v>
      </c>
      <c r="G199" s="220"/>
      <c r="H199" s="175"/>
      <c r="I199" s="218" t="s">
        <v>352</v>
      </c>
      <c r="J199" s="176" t="s">
        <v>216</v>
      </c>
      <c r="K199" s="113"/>
      <c r="L199" s="176" t="str">
        <f>IF(J199="Ya/Tidak",IF(K199="Ya",1,IF(K199="Tidak",0,"Blm Diisi")),IF(J199="A/B/C",IF(K199="A",1,IF(K199="B",0.5,IF(K199="C",0,"Blm Diisi"))),IF(J199="A/B/C/D",IF(K199="A",1,IF(K199="B",0.67,IF(K199="C",0.33,IF(K199="D",0,"Blm Diisi")))),IF(J199="A/B/C/D/E",IF(K199="A",1,IF(K199="B",0.75,IF(K199="C",0.5,IF(K199="D",0.25,IF(K199="E",0,"Blm Diisi")))))))))</f>
        <v>Blm Diisi</v>
      </c>
      <c r="M199" s="222"/>
      <c r="O199" s="113"/>
    </row>
    <row r="200" spans="1:15" s="147" customFormat="1" ht="30" x14ac:dyDescent="0.25">
      <c r="A200" s="172"/>
      <c r="B200" s="172"/>
      <c r="C200" s="216"/>
      <c r="D200" s="217" t="s">
        <v>9</v>
      </c>
      <c r="E200" s="218" t="s">
        <v>168</v>
      </c>
      <c r="F200" s="219" t="s">
        <v>395</v>
      </c>
      <c r="G200" s="220"/>
      <c r="H200" s="175"/>
      <c r="I200" s="218" t="s">
        <v>353</v>
      </c>
      <c r="J200" s="176" t="s">
        <v>480</v>
      </c>
      <c r="K200" s="113"/>
      <c r="L200" s="176" t="str">
        <f>IF(J200="Ya/Tidak",IF(K200="Ya",1,IF(K200="Tidak",0,"Blm Diisi")),IF(J200="A/B/C",IF(K200="A",1,IF(K200="B",0.5,IF(K200="C",0,"Blm Diisi"))),IF(J200="A/B/C/D",IF(K200="A",1,IF(K200="B",0.67,IF(K200="C",0.33,IF(K200="D",0,"Blm Diisi")))),IF(J200="A/B/C/D/E",IF(K200="A",1,IF(K200="B",0.75,IF(K200="C",0.5,IF(K200="D",0.25,IF(K200="E",0,"Blm Diisi")))))))))</f>
        <v>Blm Diisi</v>
      </c>
      <c r="M200" s="222"/>
      <c r="O200" s="113"/>
    </row>
    <row r="201" spans="1:15" s="147" customFormat="1" ht="180" x14ac:dyDescent="0.25">
      <c r="A201" s="172"/>
      <c r="B201" s="172"/>
      <c r="C201" s="216"/>
      <c r="D201" s="217" t="s">
        <v>15</v>
      </c>
      <c r="E201" s="218" t="s">
        <v>169</v>
      </c>
      <c r="F201" s="219" t="s">
        <v>395</v>
      </c>
      <c r="G201" s="220"/>
      <c r="H201" s="175"/>
      <c r="I201" s="218" t="s">
        <v>354</v>
      </c>
      <c r="J201" s="176" t="s">
        <v>218</v>
      </c>
      <c r="K201" s="113"/>
      <c r="L201" s="176" t="str">
        <f>IF(J201="Ya/Tidak",IF(K201="Ya",1,IF(K201="Tidak",0,"Blm Diisi")),IF(J201="A/B/C",IF(K201="A",1,IF(K201="B",0.5,IF(K201="C",0,"Blm Diisi"))),IF(J201="A/B/C/D",IF(K201="A",1,IF(K201="B",0.67,IF(K201="C",0.33,IF(K201="D",0,"Blm Diisi")))),IF(J201="A/B/C/D/E",IF(K201="A",1,IF(K201="B",0.75,IF(K201="C",0.5,IF(K201="D",0.25,IF(K201="E",0,"Blm Diisi")))))))))</f>
        <v>Blm Diisi</v>
      </c>
      <c r="M201" s="222"/>
      <c r="O201" s="113"/>
    </row>
    <row r="202" spans="1:15" s="147" customFormat="1" ht="90" x14ac:dyDescent="0.25">
      <c r="A202" s="172"/>
      <c r="B202" s="172"/>
      <c r="C202" s="216"/>
      <c r="D202" s="217" t="s">
        <v>17</v>
      </c>
      <c r="E202" s="218" t="s">
        <v>170</v>
      </c>
      <c r="F202" s="219" t="s">
        <v>395</v>
      </c>
      <c r="G202" s="220"/>
      <c r="H202" s="175"/>
      <c r="I202" s="218" t="s">
        <v>355</v>
      </c>
      <c r="J202" s="176" t="s">
        <v>216</v>
      </c>
      <c r="K202" s="113"/>
      <c r="L202" s="176" t="str">
        <f>IF(J202="Ya/Tidak",IF(K202="Ya",1,IF(K202="Tidak",0,"Blm Diisi")),IF(J202="A/B/C",IF(K202="A",1,IF(K202="B",0.5,IF(K202="C",0,"Blm Diisi"))),IF(J202="A/B/C/D",IF(K202="A",1,IF(K202="B",0.67,IF(K202="C",0.33,IF(K202="D",0,"Blm Diisi")))),IF(J202="A/B/C/D/E",IF(K202="A",1,IF(K202="B",0.75,IF(K202="C",0.5,IF(K202="D",0.25,IF(K202="E",0,"Blm Diisi")))))))))</f>
        <v>Blm Diisi</v>
      </c>
      <c r="M202" s="222"/>
      <c r="O202" s="113"/>
    </row>
    <row r="203" spans="1:15" s="147" customFormat="1" x14ac:dyDescent="0.25">
      <c r="A203" s="210"/>
      <c r="B203" s="210"/>
      <c r="C203" s="211">
        <v>4</v>
      </c>
      <c r="D203" s="375" t="s">
        <v>171</v>
      </c>
      <c r="E203" s="375"/>
      <c r="F203" s="212"/>
      <c r="G203" s="212"/>
      <c r="H203" s="213">
        <v>1.5</v>
      </c>
      <c r="I203" s="213"/>
      <c r="J203" s="214"/>
      <c r="K203" s="225"/>
      <c r="L203" s="214" t="e">
        <f>AVERAGE(L204:L206)*H203</f>
        <v>#DIV/0!</v>
      </c>
      <c r="M203" s="215" t="e">
        <f>L203/H203</f>
        <v>#DIV/0!</v>
      </c>
      <c r="O203" s="225"/>
    </row>
    <row r="204" spans="1:15" s="147" customFormat="1" ht="90" x14ac:dyDescent="0.25">
      <c r="A204" s="172"/>
      <c r="B204" s="172"/>
      <c r="C204" s="216"/>
      <c r="D204" s="217" t="s">
        <v>5</v>
      </c>
      <c r="E204" s="218" t="s">
        <v>172</v>
      </c>
      <c r="F204" s="219" t="s">
        <v>395</v>
      </c>
      <c r="G204" s="220"/>
      <c r="H204" s="175"/>
      <c r="I204" s="218" t="s">
        <v>356</v>
      </c>
      <c r="J204" s="176" t="s">
        <v>216</v>
      </c>
      <c r="K204" s="113"/>
      <c r="L204" s="176" t="str">
        <f>IF(J204="Ya/Tidak",IF(K204="Ya",1,IF(K204="Tidak",0,"Blm Diisi")),IF(J204="A/B/C",IF(K204="A",1,IF(K204="B",0.5,IF(K204="C",0,"Blm Diisi"))),IF(J204="A/B/C/D",IF(K204="A",1,IF(K204="B",0.67,IF(K204="C",0.33,IF(K204="D",0,"Blm Diisi")))),IF(J204="A/B/C/D/E",IF(K204="A",1,IF(K204="B",0.75,IF(K204="C",0.5,IF(K204="D",0.25,IF(K204="E",0,"Blm Diisi")))))))))</f>
        <v>Blm Diisi</v>
      </c>
      <c r="M204" s="222"/>
      <c r="O204" s="113"/>
    </row>
    <row r="205" spans="1:15" s="147" customFormat="1" ht="30" x14ac:dyDescent="0.25">
      <c r="A205" s="172"/>
      <c r="B205" s="172"/>
      <c r="C205" s="216"/>
      <c r="D205" s="217" t="s">
        <v>7</v>
      </c>
      <c r="E205" s="218" t="s">
        <v>173</v>
      </c>
      <c r="F205" s="219" t="s">
        <v>395</v>
      </c>
      <c r="G205" s="220"/>
      <c r="H205" s="175"/>
      <c r="I205" s="218" t="s">
        <v>357</v>
      </c>
      <c r="J205" s="176" t="s">
        <v>480</v>
      </c>
      <c r="K205" s="113"/>
      <c r="L205" s="176" t="str">
        <f>IF(J205="Ya/Tidak",IF(K205="Ya",1,IF(K205="Tidak",0,"Blm Diisi")),IF(J205="A/B/C",IF(K205="A",1,IF(K205="B",0.5,IF(K205="C",0,"Blm Diisi"))),IF(J205="A/B/C/D",IF(K205="A",1,IF(K205="B",0.67,IF(K205="C",0.33,IF(K205="D",0,"Blm Diisi")))),IF(J205="A/B/C/D/E",IF(K205="A",1,IF(K205="B",0.75,IF(K205="C",0.5,IF(K205="D",0.25,IF(K205="E",0,"Blm Diisi")))))))))</f>
        <v>Blm Diisi</v>
      </c>
      <c r="M205" s="222"/>
      <c r="O205" s="113"/>
    </row>
    <row r="206" spans="1:15" s="147" customFormat="1" ht="120" x14ac:dyDescent="0.25">
      <c r="A206" s="172"/>
      <c r="B206" s="172"/>
      <c r="C206" s="216"/>
      <c r="D206" s="217" t="s">
        <v>9</v>
      </c>
      <c r="E206" s="218" t="s">
        <v>174</v>
      </c>
      <c r="F206" s="219" t="s">
        <v>395</v>
      </c>
      <c r="G206" s="220"/>
      <c r="H206" s="175"/>
      <c r="I206" s="218" t="s">
        <v>358</v>
      </c>
      <c r="J206" s="176" t="s">
        <v>218</v>
      </c>
      <c r="K206" s="113"/>
      <c r="L206" s="176" t="str">
        <f>IF(J206="Ya/Tidak",IF(K206="Ya",1,IF(K206="Tidak",0,"Blm Diisi")),IF(J206="A/B/C",IF(K206="A",1,IF(K206="B",0.5,IF(K206="C",0,"Blm Diisi"))),IF(J206="A/B/C/D",IF(K206="A",1,IF(K206="B",0.67,IF(K206="C",0.33,IF(K206="D",0,"Blm Diisi")))),IF(J206="A/B/C/D/E",IF(K206="A",1,IF(K206="B",0.75,IF(K206="C",0.5,IF(K206="D",0.25,IF(K206="E",0,"Blm Diisi")))))))))</f>
        <v>Blm Diisi</v>
      </c>
      <c r="M206" s="222"/>
      <c r="O206" s="113"/>
    </row>
    <row r="207" spans="1:15" s="147" customFormat="1" x14ac:dyDescent="0.25">
      <c r="A207" s="210"/>
      <c r="B207" s="210"/>
      <c r="C207" s="211">
        <v>5</v>
      </c>
      <c r="D207" s="375" t="s">
        <v>195</v>
      </c>
      <c r="E207" s="375"/>
      <c r="F207" s="212"/>
      <c r="G207" s="212"/>
      <c r="H207" s="213">
        <v>1</v>
      </c>
      <c r="I207" s="213"/>
      <c r="J207" s="214"/>
      <c r="K207" s="225"/>
      <c r="L207" s="214" t="e">
        <f>AVERAGE(L208:L210)*H207</f>
        <v>#DIV/0!</v>
      </c>
      <c r="M207" s="215" t="e">
        <f>L207/H207</f>
        <v>#DIV/0!</v>
      </c>
      <c r="O207" s="225"/>
    </row>
    <row r="208" spans="1:15" s="147" customFormat="1" ht="30" x14ac:dyDescent="0.25">
      <c r="A208" s="172"/>
      <c r="B208" s="172"/>
      <c r="C208" s="216"/>
      <c r="D208" s="217" t="s">
        <v>5</v>
      </c>
      <c r="E208" s="218" t="s">
        <v>175</v>
      </c>
      <c r="F208" s="219" t="s">
        <v>395</v>
      </c>
      <c r="G208" s="220"/>
      <c r="H208" s="175"/>
      <c r="I208" s="218" t="s">
        <v>359</v>
      </c>
      <c r="J208" s="176" t="s">
        <v>480</v>
      </c>
      <c r="K208" s="113"/>
      <c r="L208" s="176" t="str">
        <f>IF(J208="Ya/Tidak",IF(K208="Ya",1,IF(K208="Tidak",0,"Blm Diisi")),IF(J208="A/B/C",IF(K208="A",1,IF(K208="B",0.5,IF(K208="C",0,"Blm Diisi"))),IF(J208="A/B/C/D",IF(K208="A",1,IF(K208="B",0.67,IF(K208="C",0.33,IF(K208="D",0,"Blm Diisi")))),IF(J208="A/B/C/D/E",IF(K208="A",1,IF(K208="B",0.75,IF(K208="C",0.5,IF(K208="D",0.25,IF(K208="E",0,"Blm Diisi")))))))))</f>
        <v>Blm Diisi</v>
      </c>
      <c r="M208" s="222"/>
      <c r="O208" s="113"/>
    </row>
    <row r="209" spans="1:15" s="147" customFormat="1" ht="120" x14ac:dyDescent="0.25">
      <c r="A209" s="172"/>
      <c r="B209" s="172"/>
      <c r="C209" s="216"/>
      <c r="D209" s="217" t="s">
        <v>7</v>
      </c>
      <c r="E209" s="218" t="s">
        <v>176</v>
      </c>
      <c r="F209" s="219" t="s">
        <v>395</v>
      </c>
      <c r="G209" s="220"/>
      <c r="H209" s="175"/>
      <c r="I209" s="218" t="s">
        <v>360</v>
      </c>
      <c r="J209" s="176" t="s">
        <v>218</v>
      </c>
      <c r="K209" s="113"/>
      <c r="L209" s="176" t="str">
        <f>IF(J209="Ya/Tidak",IF(K209="Ya",1,IF(K209="Tidak",0,"Blm Diisi")),IF(J209="A/B/C",IF(K209="A",1,IF(K209="B",0.5,IF(K209="C",0,"Blm Diisi"))),IF(J209="A/B/C/D",IF(K209="A",1,IF(K209="B",0.67,IF(K209="C",0.33,IF(K209="D",0,"Blm Diisi")))),IF(J209="A/B/C/D/E",IF(K209="A",1,IF(K209="B",0.75,IF(K209="C",0.5,IF(K209="D",0.25,IF(K209="E",0,"Blm Diisi")))))))))</f>
        <v>Blm Diisi</v>
      </c>
      <c r="M209" s="222"/>
      <c r="O209" s="113"/>
    </row>
    <row r="210" spans="1:15" s="147" customFormat="1" ht="45" x14ac:dyDescent="0.25">
      <c r="A210" s="172"/>
      <c r="B210" s="172"/>
      <c r="C210" s="216"/>
      <c r="D210" s="217" t="s">
        <v>9</v>
      </c>
      <c r="E210" s="218" t="s">
        <v>177</v>
      </c>
      <c r="F210" s="219" t="s">
        <v>395</v>
      </c>
      <c r="G210" s="220"/>
      <c r="H210" s="175"/>
      <c r="I210" s="218" t="s">
        <v>361</v>
      </c>
      <c r="J210" s="176" t="s">
        <v>216</v>
      </c>
      <c r="K210" s="113"/>
      <c r="L210" s="176" t="str">
        <f>IF(J210="Ya/Tidak",IF(K210="Ya",1,IF(K210="Tidak",0,"Blm Diisi")),IF(J210="A/B/C",IF(K210="A",1,IF(K210="B",0.5,IF(K210="C",0,"Blm Diisi"))),IF(J210="A/B/C/D",IF(K210="A",1,IF(K210="B",0.67,IF(K210="C",0.33,IF(K210="D",0,"Blm Diisi")))),IF(J210="A/B/C/D/E",IF(K210="A",1,IF(K210="B",0.75,IF(K210="C",0.5,IF(K210="D",0.25,IF(K210="E",0,"Blm Diisi")))))))))</f>
        <v>Blm Diisi</v>
      </c>
      <c r="M210" s="222"/>
      <c r="O210" s="113"/>
    </row>
    <row r="211" spans="1:15" x14ac:dyDescent="0.25">
      <c r="A211" s="362" t="s">
        <v>178</v>
      </c>
      <c r="B211" s="362"/>
      <c r="C211" s="362"/>
      <c r="D211" s="362"/>
      <c r="E211" s="362"/>
      <c r="F211" s="268"/>
      <c r="G211" s="268"/>
      <c r="H211" s="161"/>
      <c r="I211" s="269"/>
      <c r="J211" s="269"/>
      <c r="K211" s="270"/>
      <c r="L211" s="161" t="e">
        <f>SUM(L4,L27,L34,L47,L64,L112,L123,L184)</f>
        <v>#DIV/0!</v>
      </c>
      <c r="M211" s="271"/>
      <c r="O211" s="270"/>
    </row>
  </sheetData>
  <sheetProtection password="9967" sheet="1" objects="1" scenarios="1" formatCells="0"/>
  <autoFilter ref="A2:P211"/>
  <mergeCells count="37">
    <mergeCell ref="D65:E65"/>
    <mergeCell ref="A1:E1"/>
    <mergeCell ref="D5:E5"/>
    <mergeCell ref="D9:E9"/>
    <mergeCell ref="D15:E15"/>
    <mergeCell ref="D23:E23"/>
    <mergeCell ref="D28:E28"/>
    <mergeCell ref="D31:E31"/>
    <mergeCell ref="D48:E48"/>
    <mergeCell ref="D53:E53"/>
    <mergeCell ref="D58:E58"/>
    <mergeCell ref="D62:E62"/>
    <mergeCell ref="D150:E150"/>
    <mergeCell ref="I130:I135"/>
    <mergeCell ref="I136:I141"/>
    <mergeCell ref="D71:E71"/>
    <mergeCell ref="D77:E77"/>
    <mergeCell ref="D84:E84"/>
    <mergeCell ref="D90:E90"/>
    <mergeCell ref="D98:E98"/>
    <mergeCell ref="D103:E103"/>
    <mergeCell ref="D107:E107"/>
    <mergeCell ref="D113:E113"/>
    <mergeCell ref="D117:E117"/>
    <mergeCell ref="D124:E124"/>
    <mergeCell ref="D142:E142"/>
    <mergeCell ref="D207:E207"/>
    <mergeCell ref="I154:I157"/>
    <mergeCell ref="D160:E160"/>
    <mergeCell ref="D166:E166"/>
    <mergeCell ref="A211:E211"/>
    <mergeCell ref="D172:E172"/>
    <mergeCell ref="D178:E178"/>
    <mergeCell ref="D185:E185"/>
    <mergeCell ref="D191:E191"/>
    <mergeCell ref="D197:E197"/>
    <mergeCell ref="D203:E203"/>
  </mergeCells>
  <dataValidations count="6">
    <dataValidation type="list" allowBlank="1" showInputMessage="1" showErrorMessage="1" sqref="K10 K196 K198 K169 K205 K186 K200 K43:K44 K54 K68:K69 K78 K104 K108:K109 K111 K119 K127:K129 K159 K163 K208 K143">
      <formula1>"Ya,Tidak"</formula1>
    </dataValidation>
    <dataValidation type="list" allowBlank="1" showInputMessage="1" showErrorMessage="1" sqref="K204 K199 K6 K193:K194 K175 K202 K189:K190 K11:K12 K22 K29:K30 K36:K42 K61 K83 K95 K101 K126 K158 K164 K170 K210 K144 K148">
      <formula1>"A,B,C"</formula1>
    </dataValidation>
    <dataValidation type="list" allowBlank="1" showInputMessage="1" showErrorMessage="1" sqref="K171 K13:K14 K7:K8 K187:K188 K192 K206 K201 K195 K16:K17 K24 K26 K49:K52 K56:K57 K60 K66:K67 K70 K79:K82 K91:K93 K96 K100 K102 K110 K114:K116 K118 K120:K121 K152 K162 K165 K168 K209 K145:K147">
      <formula1>"A,B,C,D"</formula1>
    </dataValidation>
    <dataValidation type="list" allowBlank="1" showInputMessage="1" showErrorMessage="1" sqref="J179:J183 J32:J33 J46 J55 J59 J63 J72:J76 J85:J89 J97 J99 J105:J106 J125 K149:K151 J151 J153 J161 J167 J173:J174 J176:J177 K23 K153:K154 K166:K167 K160:K161 J18:K21 K123:K125 K176:K183 K172:K174 J130:K141 J149">
      <formula1>"Penilaian Pusat"</formula1>
    </dataValidation>
    <dataValidation type="whole" operator="greaterThanOrEqual" allowBlank="1" showInputMessage="1" showErrorMessage="1" sqref="K155:K157">
      <formula1>0</formula1>
    </dataValidation>
    <dataValidation type="list" allowBlank="1" showInputMessage="1" showErrorMessage="1" sqref="K25 K122 K45:K48 K58:K59 K31:K35 K55 K53 K62:K65 K84:K90 K97:K99 K94 K71:K77 K105:K107 K117 K112:K113 K27:K28 K103">
      <formula1>"A,B,C,D,E"</formula1>
    </dataValidation>
  </dataValidations>
  <pageMargins left="0.75" right="0" top="0.25" bottom="0.5" header="0" footer="0"/>
  <pageSetup paperSize="9" scale="90" orientation="landscape" r:id="rId1"/>
  <headerFooter>
    <oddFooter>&amp;RLembar Kerja Evaluasi  Reformasi Birokrasi 2019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Opsi 1 awal</vt:lpstr>
      <vt:lpstr>LKE Utama</vt:lpstr>
      <vt:lpstr>LKE Pusat</vt:lpstr>
      <vt:lpstr>LKE Unit</vt:lpstr>
      <vt:lpstr>LKE Unit 1</vt:lpstr>
      <vt:lpstr>LKE Unit 2</vt:lpstr>
      <vt:lpstr>LKE Unit 3</vt:lpstr>
      <vt:lpstr>LKE Unit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dc:creator>
  <cp:lastModifiedBy>KANWIL</cp:lastModifiedBy>
  <cp:lastPrinted>2019-02-22T06:11:53Z</cp:lastPrinted>
  <dcterms:created xsi:type="dcterms:W3CDTF">2014-04-14T02:11:18Z</dcterms:created>
  <dcterms:modified xsi:type="dcterms:W3CDTF">2019-02-22T06:12:00Z</dcterms:modified>
</cp:coreProperties>
</file>