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HTCS5607\HTCS5607\"/>
    </mc:Choice>
  </mc:AlternateContent>
  <xr:revisionPtr revIDLastSave="0" documentId="13_ncr:1_{D22522D7-0422-4A40-8C77-F7456DC76B5B}"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0" i="9" l="1"/>
  <c r="F90" i="9"/>
  <c r="F21" i="9"/>
  <c r="I21" i="9" s="1"/>
  <c r="F20" i="9"/>
  <c r="I20" i="9" s="1"/>
  <c r="F49" i="9"/>
  <c r="I49" i="9" s="1"/>
  <c r="F48" i="9"/>
  <c r="I48" i="9" s="1"/>
  <c r="F47" i="9"/>
  <c r="I47" i="9" s="1"/>
  <c r="F70" i="9"/>
  <c r="F51" i="9"/>
  <c r="F52" i="9"/>
  <c r="F53" i="9"/>
  <c r="F54" i="9"/>
  <c r="F55" i="9"/>
  <c r="F56" i="9"/>
  <c r="F57" i="9"/>
  <c r="F58" i="9"/>
  <c r="F89" i="9"/>
  <c r="F50" i="9"/>
  <c r="I50" i="9" s="1"/>
  <c r="F46" i="9"/>
  <c r="F82" i="9"/>
  <c r="F83" i="9"/>
  <c r="A83" i="9"/>
  <c r="F88" i="9"/>
  <c r="I88" i="9" s="1"/>
  <c r="F87" i="9"/>
  <c r="I87" i="9" s="1"/>
  <c r="F86" i="9"/>
  <c r="I86" i="9" s="1"/>
  <c r="I94" i="9"/>
  <c r="A97" i="9"/>
  <c r="A98" i="9" s="1"/>
  <c r="F97" i="9"/>
  <c r="I97" i="9" s="1"/>
  <c r="F98" i="9"/>
  <c r="I98" i="9" s="1"/>
  <c r="F79" i="9"/>
  <c r="I79" i="9" s="1"/>
  <c r="F78" i="9"/>
  <c r="I78" i="9" s="1"/>
  <c r="F77" i="9"/>
  <c r="I77" i="9" s="1"/>
  <c r="F76" i="9"/>
  <c r="I76" i="9" s="1"/>
  <c r="F75" i="9"/>
  <c r="I75" i="9" s="1"/>
  <c r="F74" i="9"/>
  <c r="I74" i="9" s="1"/>
  <c r="F72" i="9"/>
  <c r="F73" i="9"/>
  <c r="I73" i="9" s="1"/>
  <c r="F71" i="9"/>
  <c r="I71" i="9" s="1"/>
  <c r="F68" i="9"/>
  <c r="I68" i="9" s="1"/>
  <c r="F67" i="9"/>
  <c r="I67" i="9" s="1"/>
  <c r="F66" i="9"/>
  <c r="I66" i="9" s="1"/>
  <c r="F65" i="9"/>
  <c r="I65" i="9" s="1"/>
  <c r="F64" i="9"/>
  <c r="I64" i="9" s="1"/>
  <c r="F63" i="9"/>
  <c r="I63" i="9" s="1"/>
  <c r="F62" i="9"/>
  <c r="I62" i="9" s="1"/>
  <c r="F61" i="9"/>
  <c r="I61" i="9" s="1"/>
  <c r="F60" i="9"/>
  <c r="I60" i="9" s="1"/>
  <c r="F45" i="9"/>
  <c r="I45" i="9" s="1"/>
  <c r="F44" i="9"/>
  <c r="I44" i="9" s="1"/>
  <c r="F43" i="9"/>
  <c r="I43" i="9" s="1"/>
  <c r="F42" i="9"/>
  <c r="I42" i="9" s="1"/>
  <c r="F41" i="9"/>
  <c r="I41" i="9" s="1"/>
  <c r="F40" i="9"/>
  <c r="I40" i="9" s="1"/>
  <c r="F39" i="9"/>
  <c r="I39" i="9" s="1"/>
  <c r="F38" i="9"/>
  <c r="I38"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101" i="9"/>
  <c r="F99" i="9" l="1"/>
  <c r="I99" i="9" s="1"/>
  <c r="F8" i="9"/>
  <c r="I8" i="9" s="1"/>
  <c r="F81" i="9"/>
  <c r="I81" i="9" s="1"/>
  <c r="F69" i="9"/>
  <c r="I69" i="9" s="1"/>
  <c r="F26" i="9"/>
  <c r="I26" i="9" s="1"/>
  <c r="F100" i="9" l="1"/>
  <c r="I100" i="9" s="1"/>
  <c r="F9" i="9" l="1"/>
  <c r="K6" i="9"/>
  <c r="F10" i="9" l="1"/>
  <c r="I10" i="9" s="1"/>
  <c r="I9" i="9"/>
  <c r="K7" i="9"/>
  <c r="K4" i="9"/>
  <c r="A8" i="9"/>
  <c r="L6" i="9" l="1"/>
  <c r="I28" i="9" l="1"/>
  <c r="F27" i="9"/>
  <c r="I27" i="9" s="1"/>
  <c r="I72" i="9"/>
  <c r="I70" i="9"/>
  <c r="F84" i="9"/>
  <c r="I84" i="9" s="1"/>
  <c r="I82" i="9"/>
  <c r="M6" i="9"/>
  <c r="F85" i="9" l="1"/>
  <c r="I85"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6" i="9" l="1"/>
  <c r="A27" i="9" s="1"/>
  <c r="A28" i="9" s="1"/>
  <c r="A37" i="9" l="1"/>
  <c r="A46" i="9" s="1"/>
  <c r="A59" i="9" s="1"/>
  <c r="A69" i="9" s="1"/>
  <c r="A70" i="9" s="1"/>
  <c r="F37" i="9" l="1"/>
  <c r="A81" i="9"/>
  <c r="A84" i="9" s="1"/>
  <c r="A85" i="9" s="1"/>
  <c r="A87" i="9" s="1"/>
  <c r="A88" i="9" s="1"/>
  <c r="A99" i="9" l="1"/>
  <c r="A100" i="9" s="1"/>
  <c r="I37" i="9"/>
  <c r="I46" i="9" l="1"/>
  <c r="F59" i="9"/>
  <c r="I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<sst xmlns="http://schemas.openxmlformats.org/spreadsheetml/2006/main" count="362" uniqueCount="234">
  <si>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</si>
  <si>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</si>
  <si>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</si>
  <si>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</si>
  <si>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</si>
  <si>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</si>
  <si>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</si>
  <si>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</si>
  <si>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</si>
  <si>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</si>
  <si>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</si>
  <si>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</si>
  <si>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</si>
  <si>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</si>
  <si>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</si>
  <si>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</si>
  <si>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</si>
  <si>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</si>
  <si>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</si>
  <si>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</si>
  <si>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</si>
  <si>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</si>
  <si>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</si>
  <si>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</si>
  <si>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</si>
  <si>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</si>
  <si>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</si>
  <si>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</si>
  <si>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</si>
  <si>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</si>
  <si>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</si>
  <si>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</si>
  <si>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</si>
  <si>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</si>
  <si>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</si>
  <si>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</si>
  <si>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</si>
  <si>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</si>
  <si>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</si>
  <si>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</si>
  <si>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</si>
  <si>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</si>
  <si>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</si>
  <si>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</si>
  <si>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</si>
  <si>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</si>
  <si>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</si>
  <si>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</si>
  <si>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</si>
  <si>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</si>
  <si>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</si>
  <si>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</si>
  <si>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</si>
  <si>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</si>
  <si>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</si>
  <si>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</si>
  <si>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</si>
  <si>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</si>
  <si>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</si>
  <si>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</si>
  <si>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</si>
  <si>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</si>
  <si>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</si>
  <si>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</si>
  <si>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</si>
  <si>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</si>
  <si>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</si>
  <si>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</si>
  <si>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</si>
  <si>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</si>
  <si>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</si>
  <si>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</si>
  <si>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</si>
  <si>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</si>
  <si>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</si>
  <si>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</si>
  <si>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</si>
  <si>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</si>
  <si>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</si>
  <si>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</si>
  <si>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</si>
  <si>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</si>
  <si>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</si>
  <si>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</si>
  <si>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</si>
  <si>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</si>
  <si>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</si>
  <si>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</si>
  <si>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</si>
  <si>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</si>
  <si>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</si>
  <si>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</si>
  <si>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</si>
  <si>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</si>
  <si>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</si>
  <si>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</si>
  <si>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</si>
  <si>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</si>
  <si>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</si>
  <si>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</si>
  <si>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</si>
  <si>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</si>
  <si>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</si>
  <si>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</si>
  <si>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</si>
  <si>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</si>
  <si>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</si>
  <si>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</si>
  <si>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</si>
  <si>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</si>
  <si>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</si>
  <si>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</si>
  <si>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</si>
  <si>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</si>
  <si>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</si>
  <si>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</si>
  <si>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</si>
  <si>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</si>
  <si>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</si>
  <si>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</si>
  <si>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</si>
  <si>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</si>
  <si>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</si>
  <si>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</si>
  <si>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</si>
  <si>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</si>
  <si>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</si>
  <si>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</si>
  <si>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</si>
  <si>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</si>
  <si>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</si>
  <si>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</si>
  <si>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</si>
  <si>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</si>
  <si>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</si>
  <si>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</si>
  <si>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</si>
  <si>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</si>
  <si>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</si>
  <si>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</si>
  <si>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</si>
  <si>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</si>
  <si>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</si>
  <si>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</si>
  <si>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</si>
  <si>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</si>
  <si>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</si>
  <si>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</si>
  <si>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</si>
  <si>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</si>
  <si>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</si>
  <si>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</si>
  <si>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</si>
  <si>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</si>
  <si>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</si>
  <si>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</si>
  <si>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</si>
  <si>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</si>
  <si>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</si>
  <si>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</si>
  <si>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</si>
  <si>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</si>
  <si>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</si>
  <si>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</si>
  <si>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</si>
  <si>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</si>
  <si>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</si>
  <si>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</si>
  <si>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</si>
  <si>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</si>
  <si>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</si>
  <si>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</si>
  <si>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</si>
  <si>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</si>
  <si>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</si>
  <si>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</si>
  <si>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</si>
  <si>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</si>
  <si>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</si>
  <si>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</si>
  <si>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</si>
  <si>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</si>
  <si>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</si>
  <si>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</si>
  <si>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</si>
  <si>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</si>
  <si>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</si>
  <si>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</si>
  <si>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</si>
  <si>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</si>
  <si>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</si>
  <si>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</si>
  <si>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</si>
  <si>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</si>
  <si>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</si>
  <si>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</si>
  <si>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3.1.1</t>
  </si>
  <si>
    <t>Main Menu and Data Controller</t>
  </si>
  <si>
    <t>3.1.2</t>
  </si>
  <si>
    <t>3.1.3</t>
  </si>
  <si>
    <t>3.1.4</t>
  </si>
  <si>
    <t>3.1.5</t>
  </si>
  <si>
    <t>3.1.6</t>
  </si>
  <si>
    <t>3.1.7</t>
  </si>
  <si>
    <t>3.1.8</t>
  </si>
  <si>
    <t>3.1.9</t>
  </si>
  <si>
    <t>Deployment</t>
  </si>
  <si>
    <t>Hardware Configuration</t>
  </si>
  <si>
    <t>Network Configuration</t>
  </si>
  <si>
    <t>Software Configuration</t>
  </si>
  <si>
    <t>User Training</t>
  </si>
  <si>
    <t>User Acceptance Testing</t>
  </si>
  <si>
    <t>Technical Report Finalisation</t>
  </si>
  <si>
    <t>Product Finalisation</t>
  </si>
  <si>
    <t>Communication Diagrams</t>
  </si>
  <si>
    <t>2.5.1</t>
  </si>
  <si>
    <t>2.5.2</t>
  </si>
  <si>
    <t>2.5.3</t>
  </si>
  <si>
    <t>2.5.4</t>
  </si>
  <si>
    <t>2.5.5</t>
  </si>
  <si>
    <t>2.5.6</t>
  </si>
  <si>
    <t>2.5.7</t>
  </si>
  <si>
    <t>2.5.8</t>
  </si>
  <si>
    <t>2.4.1</t>
  </si>
  <si>
    <t>Data Dictionary</t>
  </si>
  <si>
    <t>2.4.2</t>
  </si>
  <si>
    <t>Logical ERD</t>
  </si>
  <si>
    <t>2.4.3</t>
  </si>
  <si>
    <t>Standard Notation</t>
  </si>
  <si>
    <t>Risks and Issues</t>
  </si>
  <si>
    <t>1.8.1</t>
  </si>
  <si>
    <t>Database Testing</t>
  </si>
  <si>
    <t>Launch</t>
  </si>
  <si>
    <t>Coding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</si>
</sst>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4" fontId="45" fillId="0" borderId="24" xfId="0" applyNumberFormat="1" applyFont="1" applyFill="1" applyBorder="1" applyAlignment="1" applyProtection="1">
      <alignment horizontal="center" vertical="center" shrinkToFit="1"/>
      <protection locked="0"/>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1"/>
  <sheetViews>
    <sheetView showGridLines="0" tabSelected="1" zoomScaleNormal="100" workbookViewId="0">
      <pane ySplit="7" topLeftCell="A17" activePane="bottomLeft" state="frozen"/>
      <selection pane="bottomLeft" activeCell="H23" sqref="H23"/>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77" t="s">
        <v>77</v>
      </c>
      <c r="L1" s="177"/>
      <c r="M1" s="177"/>
      <c r="N1" s="177"/>
      <c r="O1" s="177"/>
      <c r="P1" s="177"/>
      <c r="Q1" s="177"/>
      <c r="R1" s="177"/>
      <c r="S1" s="177"/>
      <c r="T1" s="177"/>
      <c r="U1" s="177"/>
      <c r="V1" s="177"/>
      <c r="W1" s="177"/>
      <c r="X1" s="177"/>
      <c r="Y1" s="177"/>
      <c r="Z1" s="177"/>
      <c r="AA1" s="177"/>
      <c r="AB1" s="177"/>
      <c r="AC1" s="177"/>
      <c r="AD1" s="177"/>
      <c r="AE1" s="177"/>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2">
        <v>44459</v>
      </c>
      <c r="D4" s="182"/>
      <c r="E4" s="182"/>
      <c r="F4" s="155"/>
      <c r="G4" s="105" t="s">
        <v>73</v>
      </c>
      <c r="H4" s="118">
        <v>1</v>
      </c>
      <c r="I4" s="103"/>
      <c r="J4" s="49"/>
      <c r="K4" s="179" t="str">
        <f>"Week "&amp;(K6-($C$4-WEEKDAY($C$4,1)+2))/7+1</f>
        <v>Week 1</v>
      </c>
      <c r="L4" s="180"/>
      <c r="M4" s="180"/>
      <c r="N4" s="180"/>
      <c r="O4" s="180"/>
      <c r="P4" s="180"/>
      <c r="Q4" s="181"/>
      <c r="R4" s="179" t="str">
        <f>"Week "&amp;(R6-($C$4-WEEKDAY($C$4,1)+2))/7+1</f>
        <v>Week 2</v>
      </c>
      <c r="S4" s="180"/>
      <c r="T4" s="180"/>
      <c r="U4" s="180"/>
      <c r="V4" s="180"/>
      <c r="W4" s="180"/>
      <c r="X4" s="181"/>
      <c r="Y4" s="179" t="str">
        <f>"Week "&amp;(Y6-($C$4-WEEKDAY($C$4,1)+2))/7+1</f>
        <v>Week 3</v>
      </c>
      <c r="Z4" s="180"/>
      <c r="AA4" s="180"/>
      <c r="AB4" s="180"/>
      <c r="AC4" s="180"/>
      <c r="AD4" s="180"/>
      <c r="AE4" s="181"/>
      <c r="AF4" s="179" t="str">
        <f>"Week "&amp;(AF6-($C$4-WEEKDAY($C$4,1)+2))/7+1</f>
        <v>Week 4</v>
      </c>
      <c r="AG4" s="180"/>
      <c r="AH4" s="180"/>
      <c r="AI4" s="180"/>
      <c r="AJ4" s="180"/>
      <c r="AK4" s="180"/>
      <c r="AL4" s="181"/>
      <c r="AM4" s="179" t="str">
        <f>"Week "&amp;(AM6-($C$4-WEEKDAY($C$4,1)+2))/7+1</f>
        <v>Week 5</v>
      </c>
      <c r="AN4" s="180"/>
      <c r="AO4" s="180"/>
      <c r="AP4" s="180"/>
      <c r="AQ4" s="180"/>
      <c r="AR4" s="180"/>
      <c r="AS4" s="181"/>
      <c r="AT4" s="179" t="str">
        <f>"Week "&amp;(AT6-($C$4-WEEKDAY($C$4,1)+2))/7+1</f>
        <v>Week 6</v>
      </c>
      <c r="AU4" s="180"/>
      <c r="AV4" s="180"/>
      <c r="AW4" s="180"/>
      <c r="AX4" s="180"/>
      <c r="AY4" s="180"/>
      <c r="AZ4" s="181"/>
      <c r="BA4" s="179" t="str">
        <f>"Week "&amp;(BA6-($C$4-WEEKDAY($C$4,1)+2))/7+1</f>
        <v>Week 7</v>
      </c>
      <c r="BB4" s="180"/>
      <c r="BC4" s="180"/>
      <c r="BD4" s="180"/>
      <c r="BE4" s="180"/>
      <c r="BF4" s="180"/>
      <c r="BG4" s="181"/>
      <c r="BH4" s="179" t="str">
        <f>"Week "&amp;(BH6-($C$4-WEEKDAY($C$4,1)+2))/7+1</f>
        <v>Week 8</v>
      </c>
      <c r="BI4" s="180"/>
      <c r="BJ4" s="180"/>
      <c r="BK4" s="180"/>
      <c r="BL4" s="180"/>
      <c r="BM4" s="180"/>
      <c r="BN4" s="181"/>
    </row>
    <row r="5" spans="1:66" ht="17.25" customHeight="1" x14ac:dyDescent="0.2">
      <c r="A5" s="102"/>
      <c r="B5" s="105" t="s">
        <v>75</v>
      </c>
      <c r="C5" s="178" t="s">
        <v>136</v>
      </c>
      <c r="D5" s="178"/>
      <c r="E5" s="178"/>
      <c r="F5" s="156"/>
      <c r="G5" s="104"/>
      <c r="H5" s="104"/>
      <c r="I5" s="104"/>
      <c r="J5" s="49"/>
      <c r="K5" s="183">
        <f>K6</f>
        <v>44459</v>
      </c>
      <c r="L5" s="184"/>
      <c r="M5" s="184"/>
      <c r="N5" s="184"/>
      <c r="O5" s="184"/>
      <c r="P5" s="184"/>
      <c r="Q5" s="185"/>
      <c r="R5" s="183">
        <f>R6</f>
        <v>44466</v>
      </c>
      <c r="S5" s="184"/>
      <c r="T5" s="184"/>
      <c r="U5" s="184"/>
      <c r="V5" s="184"/>
      <c r="W5" s="184"/>
      <c r="X5" s="185"/>
      <c r="Y5" s="183">
        <f>Y6</f>
        <v>44473</v>
      </c>
      <c r="Z5" s="184"/>
      <c r="AA5" s="184"/>
      <c r="AB5" s="184"/>
      <c r="AC5" s="184"/>
      <c r="AD5" s="184"/>
      <c r="AE5" s="185"/>
      <c r="AF5" s="183">
        <f>AF6</f>
        <v>44480</v>
      </c>
      <c r="AG5" s="184"/>
      <c r="AH5" s="184"/>
      <c r="AI5" s="184"/>
      <c r="AJ5" s="184"/>
      <c r="AK5" s="184"/>
      <c r="AL5" s="185"/>
      <c r="AM5" s="183">
        <f>AM6</f>
        <v>44487</v>
      </c>
      <c r="AN5" s="184"/>
      <c r="AO5" s="184"/>
      <c r="AP5" s="184"/>
      <c r="AQ5" s="184"/>
      <c r="AR5" s="184"/>
      <c r="AS5" s="185"/>
      <c r="AT5" s="183">
        <f>AT6</f>
        <v>44494</v>
      </c>
      <c r="AU5" s="184"/>
      <c r="AV5" s="184"/>
      <c r="AW5" s="184"/>
      <c r="AX5" s="184"/>
      <c r="AY5" s="184"/>
      <c r="AZ5" s="185"/>
      <c r="BA5" s="183">
        <f>BA6</f>
        <v>44501</v>
      </c>
      <c r="BB5" s="184"/>
      <c r="BC5" s="184"/>
      <c r="BD5" s="184"/>
      <c r="BE5" s="184"/>
      <c r="BF5" s="184"/>
      <c r="BG5" s="185"/>
      <c r="BH5" s="183">
        <f>BH6</f>
        <v>44508</v>
      </c>
      <c r="BI5" s="184"/>
      <c r="BJ5" s="184"/>
      <c r="BK5" s="184"/>
      <c r="BL5" s="184"/>
      <c r="BM5" s="184"/>
      <c r="BN5" s="185"/>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94"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85" si="6">IF(ISBLANK(E10)," - ",IF(G10=0,E10,E10+G10-1))</f>
        <v>44461</v>
      </c>
      <c r="G10" s="61">
        <v>2</v>
      </c>
      <c r="H10" s="62">
        <v>1</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150</v>
      </c>
      <c r="C11" s="60" t="s">
        <v>136</v>
      </c>
      <c r="D11" s="116"/>
      <c r="E11" s="161">
        <v>44461</v>
      </c>
      <c r="F11" s="162">
        <f t="shared" si="6"/>
        <v>44465</v>
      </c>
      <c r="G11" s="61">
        <v>5</v>
      </c>
      <c r="H11" s="62">
        <v>1</v>
      </c>
      <c r="I11" s="63">
        <f t="shared" si="4"/>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155</v>
      </c>
      <c r="C12" s="60" t="s">
        <v>136</v>
      </c>
      <c r="D12" s="116"/>
      <c r="E12" s="161">
        <v>44461</v>
      </c>
      <c r="F12" s="162">
        <f t="shared" ref="F12:F19" si="7">IF(ISBLANK(E12)," - ",IF(G12=0,E12,E12+G12-1))</f>
        <v>44461</v>
      </c>
      <c r="G12" s="61">
        <v>1</v>
      </c>
      <c r="H12" s="62">
        <v>1</v>
      </c>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152</v>
      </c>
      <c r="B13" s="117" t="s">
        <v>154</v>
      </c>
      <c r="C13" s="60" t="s">
        <v>136</v>
      </c>
      <c r="D13" s="116"/>
      <c r="E13" s="161">
        <v>44461</v>
      </c>
      <c r="F13" s="162">
        <f t="shared" si="7"/>
        <v>44461</v>
      </c>
      <c r="G13" s="61">
        <v>1</v>
      </c>
      <c r="H13" s="62">
        <v>1</v>
      </c>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153</v>
      </c>
      <c r="B14" s="117" t="s">
        <v>156</v>
      </c>
      <c r="C14" s="60" t="s">
        <v>136</v>
      </c>
      <c r="D14" s="116"/>
      <c r="E14" s="161">
        <v>44462</v>
      </c>
      <c r="F14" s="162">
        <f t="shared" si="7"/>
        <v>44462</v>
      </c>
      <c r="G14" s="61">
        <v>1</v>
      </c>
      <c r="H14" s="62">
        <v>1</v>
      </c>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157</v>
      </c>
      <c r="B15" s="117" t="s">
        <v>158</v>
      </c>
      <c r="C15" s="60" t="s">
        <v>136</v>
      </c>
      <c r="D15" s="116"/>
      <c r="E15" s="161">
        <v>44462</v>
      </c>
      <c r="F15" s="162">
        <f t="shared" si="7"/>
        <v>44462</v>
      </c>
      <c r="G15" s="61">
        <v>1</v>
      </c>
      <c r="H15" s="62">
        <v>1</v>
      </c>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159</v>
      </c>
      <c r="B16" s="117" t="s">
        <v>160</v>
      </c>
      <c r="C16" s="60" t="s">
        <v>136</v>
      </c>
      <c r="D16" s="116"/>
      <c r="E16" s="161">
        <v>44463</v>
      </c>
      <c r="F16" s="162">
        <f t="shared" si="7"/>
        <v>44463</v>
      </c>
      <c r="G16" s="61">
        <v>1</v>
      </c>
      <c r="H16" s="62">
        <v>1</v>
      </c>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161</v>
      </c>
      <c r="B17" s="117" t="s">
        <v>163</v>
      </c>
      <c r="C17" s="60" t="s">
        <v>136</v>
      </c>
      <c r="D17" s="116"/>
      <c r="E17" s="161">
        <v>44463</v>
      </c>
      <c r="F17" s="162">
        <f t="shared" si="7"/>
        <v>44463</v>
      </c>
      <c r="G17" s="61">
        <v>1</v>
      </c>
      <c r="H17" s="62">
        <v>1</v>
      </c>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162</v>
      </c>
      <c r="B18" s="117" t="s">
        <v>164</v>
      </c>
      <c r="C18" s="60" t="s">
        <v>136</v>
      </c>
      <c r="D18" s="116"/>
      <c r="E18" s="161">
        <v>44464</v>
      </c>
      <c r="F18" s="162">
        <f t="shared" si="7"/>
        <v>44464</v>
      </c>
      <c r="G18" s="61">
        <v>1</v>
      </c>
      <c r="H18" s="62">
        <v>1</v>
      </c>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165</v>
      </c>
      <c r="B19" s="117" t="s">
        <v>166</v>
      </c>
      <c r="C19" s="60" t="s">
        <v>136</v>
      </c>
      <c r="D19" s="116"/>
      <c r="E19" s="161">
        <v>44464</v>
      </c>
      <c r="F19" s="162">
        <f t="shared" si="7"/>
        <v>44464</v>
      </c>
      <c r="G19" s="61">
        <v>1</v>
      </c>
      <c r="H19" s="62">
        <v>1</v>
      </c>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151</v>
      </c>
      <c r="C20" s="60" t="s">
        <v>136</v>
      </c>
      <c r="D20" s="116"/>
      <c r="E20" s="161">
        <v>44464</v>
      </c>
      <c r="F20" s="162">
        <f>IF(ISBLANK(E20)," - ",IF(G20=0,E20,E20+G20-1))</f>
        <v>44465</v>
      </c>
      <c r="G20" s="61">
        <v>2</v>
      </c>
      <c r="H20" s="62">
        <v>1</v>
      </c>
      <c r="I20" s="63">
        <f t="shared" si="4"/>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v>1.5</v>
      </c>
      <c r="B21" s="115" t="s">
        <v>229</v>
      </c>
      <c r="C21" s="60" t="s">
        <v>136</v>
      </c>
      <c r="D21" s="116"/>
      <c r="E21" s="161">
        <v>44466</v>
      </c>
      <c r="F21" s="162">
        <f>IF(ISBLANK(E21)," - ",IF(G21=0,E21,E21+G21-1))</f>
        <v>44466</v>
      </c>
      <c r="G21" s="61">
        <v>1</v>
      </c>
      <c r="H21" s="62">
        <v>1</v>
      </c>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141</v>
      </c>
      <c r="C22" s="60" t="s">
        <v>136</v>
      </c>
      <c r="D22" s="116"/>
      <c r="E22" s="161">
        <v>44467</v>
      </c>
      <c r="F22" s="162">
        <f t="shared" si="6"/>
        <v>44467</v>
      </c>
      <c r="G22" s="61">
        <v>1</v>
      </c>
      <c r="H22" s="62">
        <v>1</v>
      </c>
      <c r="I22" s="63">
        <f t="shared" si="4"/>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5"/>
        <v>1.7</v>
      </c>
      <c r="B23" s="115" t="s">
        <v>144</v>
      </c>
      <c r="C23" s="60" t="s">
        <v>136</v>
      </c>
      <c r="D23" s="116"/>
      <c r="E23" s="161">
        <v>44467</v>
      </c>
      <c r="F23" s="162">
        <f>IF(ISBLANK(E23)," - ",IF(G23=0,E23,E23+G23-1))</f>
        <v>44468</v>
      </c>
      <c r="G23" s="61">
        <v>2</v>
      </c>
      <c r="H23" s="62">
        <v>0.375</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tr">
        <f t="shared" si="5"/>
        <v>1.8</v>
      </c>
      <c r="B24" s="115" t="s">
        <v>145</v>
      </c>
      <c r="C24" s="60" t="s">
        <v>136</v>
      </c>
      <c r="D24" s="116"/>
      <c r="E24" s="161">
        <v>44468</v>
      </c>
      <c r="F24" s="162">
        <f t="shared" si="6"/>
        <v>44469</v>
      </c>
      <c r="G24" s="61">
        <v>2</v>
      </c>
      <c r="H24" s="62">
        <v>0</v>
      </c>
      <c r="I24" s="63">
        <f t="shared" si="4"/>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24" x14ac:dyDescent="0.2">
      <c r="A25" s="59" t="s">
        <v>230</v>
      </c>
      <c r="B25" s="117" t="s">
        <v>146</v>
      </c>
      <c r="C25" s="60" t="s">
        <v>136</v>
      </c>
      <c r="D25" s="169"/>
      <c r="E25" s="170">
        <v>44469</v>
      </c>
      <c r="F25" s="171">
        <f t="shared" si="6"/>
        <v>44472</v>
      </c>
      <c r="G25" s="172">
        <v>4</v>
      </c>
      <c r="H25" s="173"/>
      <c r="I25" s="174">
        <f t="shared" si="4"/>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54" customFormat="1" ht="18" x14ac:dyDescent="0.2">
      <c r="A26" s="52" t="str">
        <f>IF(ISERROR(VALUE(SUBSTITUTE(prevWBS,".",""))),"1",IF(ISERROR(FIND("`",SUBSTITUTE(prevWBS,".","`",1))),TEXT(VALUE(prevWBS)+1,"#"),TEXT(VALUE(LEFT(prevWBS,FIND("`",SUBSTITUTE(prevWBS,".","`",1))-1))+1,"#")))</f>
        <v>2</v>
      </c>
      <c r="B26" s="53" t="s">
        <v>147</v>
      </c>
      <c r="D26" s="55"/>
      <c r="E26" s="163"/>
      <c r="F26" s="163" t="str">
        <f t="shared" si="6"/>
        <v xml:space="preserve"> - </v>
      </c>
      <c r="G26" s="56"/>
      <c r="H26" s="57"/>
      <c r="I26" s="58" t="str">
        <f t="shared" si="4"/>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6"/>
        <v>44473</v>
      </c>
      <c r="G27" s="61">
        <v>1</v>
      </c>
      <c r="H27" s="62">
        <v>0</v>
      </c>
      <c r="I27" s="63">
        <f t="shared" si="4"/>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0</v>
      </c>
      <c r="I28" s="63">
        <f t="shared" si="4"/>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167</v>
      </c>
      <c r="B29" s="117" t="s">
        <v>155</v>
      </c>
      <c r="C29" s="60" t="s">
        <v>136</v>
      </c>
      <c r="D29" s="116"/>
      <c r="E29" s="161">
        <v>44474</v>
      </c>
      <c r="F29" s="162">
        <f t="shared" si="6"/>
        <v>44474</v>
      </c>
      <c r="G29" s="61">
        <v>1</v>
      </c>
      <c r="H29" s="62"/>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168</v>
      </c>
      <c r="B30" s="117" t="s">
        <v>154</v>
      </c>
      <c r="C30" s="60" t="s">
        <v>136</v>
      </c>
      <c r="D30" s="116"/>
      <c r="E30" s="161">
        <v>44474</v>
      </c>
      <c r="F30" s="162">
        <f t="shared" si="6"/>
        <v>44474</v>
      </c>
      <c r="G30" s="61">
        <v>1</v>
      </c>
      <c r="H30" s="62"/>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169</v>
      </c>
      <c r="B31" s="117" t="s">
        <v>156</v>
      </c>
      <c r="C31" s="60" t="s">
        <v>136</v>
      </c>
      <c r="D31" s="116"/>
      <c r="E31" s="161">
        <v>44475</v>
      </c>
      <c r="F31" s="162">
        <f t="shared" si="6"/>
        <v>44475</v>
      </c>
      <c r="G31" s="61">
        <v>1</v>
      </c>
      <c r="H31" s="62"/>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170</v>
      </c>
      <c r="B32" s="117" t="s">
        <v>158</v>
      </c>
      <c r="C32" s="60" t="s">
        <v>136</v>
      </c>
      <c r="D32" s="116"/>
      <c r="E32" s="161">
        <v>44475</v>
      </c>
      <c r="F32" s="162">
        <f t="shared" si="6"/>
        <v>44475</v>
      </c>
      <c r="G32" s="61">
        <v>1</v>
      </c>
      <c r="H32" s="62"/>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171</v>
      </c>
      <c r="B33" s="117" t="s">
        <v>160</v>
      </c>
      <c r="C33" s="60" t="s">
        <v>136</v>
      </c>
      <c r="D33" s="116"/>
      <c r="E33" s="161">
        <v>44476</v>
      </c>
      <c r="F33" s="162">
        <f t="shared" si="6"/>
        <v>44476</v>
      </c>
      <c r="G33" s="61">
        <v>1</v>
      </c>
      <c r="H33" s="62"/>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172</v>
      </c>
      <c r="B34" s="117" t="s">
        <v>163</v>
      </c>
      <c r="C34" s="60" t="s">
        <v>136</v>
      </c>
      <c r="D34" s="116"/>
      <c r="E34" s="161">
        <v>44476</v>
      </c>
      <c r="F34" s="162">
        <f t="shared" si="6"/>
        <v>44476</v>
      </c>
      <c r="G34" s="61">
        <v>1</v>
      </c>
      <c r="H34" s="62"/>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173</v>
      </c>
      <c r="B35" s="117" t="s">
        <v>164</v>
      </c>
      <c r="C35" s="60" t="s">
        <v>136</v>
      </c>
      <c r="D35" s="116"/>
      <c r="E35" s="161">
        <v>44477</v>
      </c>
      <c r="F35" s="162">
        <f t="shared" si="6"/>
        <v>44477</v>
      </c>
      <c r="G35" s="61">
        <v>1</v>
      </c>
      <c r="H35" s="62"/>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
        <v>174</v>
      </c>
      <c r="B36" s="117" t="s">
        <v>166</v>
      </c>
      <c r="C36" s="60" t="s">
        <v>136</v>
      </c>
      <c r="D36" s="116"/>
      <c r="E36" s="161">
        <v>44477</v>
      </c>
      <c r="F36" s="162">
        <f t="shared" si="6"/>
        <v>44477</v>
      </c>
      <c r="G36" s="61">
        <v>1</v>
      </c>
      <c r="H36" s="62"/>
      <c r="I36" s="63">
        <f t="shared" si="4"/>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 t="shared" si="6"/>
        <v>44479</v>
      </c>
      <c r="G37" s="61">
        <v>2</v>
      </c>
      <c r="H37" s="62">
        <v>0</v>
      </c>
      <c r="I37" s="63">
        <f t="shared" si="4"/>
        <v>0</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176</v>
      </c>
      <c r="B38" s="117" t="s">
        <v>155</v>
      </c>
      <c r="C38" s="60" t="s">
        <v>136</v>
      </c>
      <c r="D38" s="116"/>
      <c r="E38" s="161">
        <v>44478</v>
      </c>
      <c r="F38" s="162">
        <f t="shared" si="6"/>
        <v>44478</v>
      </c>
      <c r="G38" s="61">
        <v>1</v>
      </c>
      <c r="H38" s="62"/>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177</v>
      </c>
      <c r="B39" s="117" t="s">
        <v>154</v>
      </c>
      <c r="C39" s="60" t="s">
        <v>136</v>
      </c>
      <c r="D39" s="116"/>
      <c r="E39" s="161">
        <v>44478</v>
      </c>
      <c r="F39" s="162">
        <f t="shared" si="6"/>
        <v>44478</v>
      </c>
      <c r="G39" s="61">
        <v>1</v>
      </c>
      <c r="H39" s="62"/>
      <c r="I39" s="63">
        <f t="shared" si="4"/>
        <v>0</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178</v>
      </c>
      <c r="B40" s="117" t="s">
        <v>156</v>
      </c>
      <c r="C40" s="60" t="s">
        <v>136</v>
      </c>
      <c r="D40" s="116"/>
      <c r="E40" s="161">
        <v>44478</v>
      </c>
      <c r="F40" s="162">
        <f t="shared" si="6"/>
        <v>44478</v>
      </c>
      <c r="G40" s="61">
        <v>1</v>
      </c>
      <c r="H40" s="62"/>
      <c r="I40" s="63">
        <f t="shared" si="4"/>
        <v>0</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179</v>
      </c>
      <c r="B41" s="117" t="s">
        <v>158</v>
      </c>
      <c r="C41" s="60" t="s">
        <v>136</v>
      </c>
      <c r="D41" s="116"/>
      <c r="E41" s="161">
        <v>44478</v>
      </c>
      <c r="F41" s="162">
        <f t="shared" si="6"/>
        <v>44478</v>
      </c>
      <c r="G41" s="61">
        <v>1</v>
      </c>
      <c r="H41" s="62"/>
      <c r="I41" s="63">
        <f t="shared" si="4"/>
        <v>0</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180</v>
      </c>
      <c r="B42" s="117" t="s">
        <v>160</v>
      </c>
      <c r="C42" s="60" t="s">
        <v>136</v>
      </c>
      <c r="D42" s="116"/>
      <c r="E42" s="161">
        <v>44479</v>
      </c>
      <c r="F42" s="162">
        <f t="shared" si="6"/>
        <v>44479</v>
      </c>
      <c r="G42" s="61">
        <v>1</v>
      </c>
      <c r="H42" s="62"/>
      <c r="I42" s="63">
        <f t="shared" si="4"/>
        <v>0</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181</v>
      </c>
      <c r="B43" s="117" t="s">
        <v>163</v>
      </c>
      <c r="C43" s="60" t="s">
        <v>136</v>
      </c>
      <c r="D43" s="116"/>
      <c r="E43" s="161">
        <v>44479</v>
      </c>
      <c r="F43" s="162">
        <f t="shared" si="6"/>
        <v>44479</v>
      </c>
      <c r="G43" s="61">
        <v>1</v>
      </c>
      <c r="H43" s="62"/>
      <c r="I43" s="63">
        <f t="shared" si="4"/>
        <v>0</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182</v>
      </c>
      <c r="B44" s="117" t="s">
        <v>164</v>
      </c>
      <c r="C44" s="60" t="s">
        <v>136</v>
      </c>
      <c r="D44" s="116"/>
      <c r="E44" s="161">
        <v>44479</v>
      </c>
      <c r="F44" s="162">
        <f t="shared" si="6"/>
        <v>44479</v>
      </c>
      <c r="G44" s="61">
        <v>1</v>
      </c>
      <c r="H44" s="62"/>
      <c r="I44" s="63">
        <f t="shared" si="4"/>
        <v>0</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
        <v>183</v>
      </c>
      <c r="B45" s="117" t="s">
        <v>166</v>
      </c>
      <c r="C45" s="60" t="s">
        <v>136</v>
      </c>
      <c r="D45" s="116"/>
      <c r="E45" s="161">
        <v>44479</v>
      </c>
      <c r="F45" s="162">
        <f t="shared" si="6"/>
        <v>44479</v>
      </c>
      <c r="G45" s="61">
        <v>1</v>
      </c>
      <c r="H45" s="62"/>
      <c r="I45" s="63">
        <f t="shared" si="4"/>
        <v>0</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44480</v>
      </c>
      <c r="F46" s="162">
        <f t="shared" si="6"/>
        <v>44482</v>
      </c>
      <c r="G46" s="61">
        <v>3</v>
      </c>
      <c r="H46" s="62">
        <v>0</v>
      </c>
      <c r="I46" s="63">
        <f t="shared" si="4"/>
        <v>3</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223</v>
      </c>
      <c r="B47" s="117" t="s">
        <v>224</v>
      </c>
      <c r="C47" s="60" t="s">
        <v>136</v>
      </c>
      <c r="D47" s="116"/>
      <c r="E47" s="161">
        <v>44480</v>
      </c>
      <c r="F47" s="162">
        <f t="shared" si="6"/>
        <v>44480</v>
      </c>
      <c r="G47" s="61">
        <v>1</v>
      </c>
      <c r="H47" s="62"/>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225</v>
      </c>
      <c r="B48" s="117" t="s">
        <v>226</v>
      </c>
      <c r="C48" s="60" t="s">
        <v>136</v>
      </c>
      <c r="D48" s="116"/>
      <c r="E48" s="161">
        <v>44481</v>
      </c>
      <c r="F48" s="162">
        <f t="shared" si="6"/>
        <v>44481</v>
      </c>
      <c r="G48" s="61">
        <v>1</v>
      </c>
      <c r="H48" s="62"/>
      <c r="I48" s="63">
        <f t="shared" si="4"/>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227</v>
      </c>
      <c r="B49" s="117" t="s">
        <v>228</v>
      </c>
      <c r="C49" s="60" t="s">
        <v>136</v>
      </c>
      <c r="D49" s="116"/>
      <c r="E49" s="161">
        <v>44482</v>
      </c>
      <c r="F49" s="162">
        <f t="shared" si="6"/>
        <v>44482</v>
      </c>
      <c r="G49" s="61">
        <v>1</v>
      </c>
      <c r="H49" s="62"/>
      <c r="I49" s="63">
        <f t="shared" si="4"/>
        <v>1</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v>2.5</v>
      </c>
      <c r="B50" s="115" t="s">
        <v>214</v>
      </c>
      <c r="C50" s="60" t="s">
        <v>136</v>
      </c>
      <c r="D50" s="116"/>
      <c r="E50" s="161">
        <v>44482</v>
      </c>
      <c r="F50" s="162">
        <f t="shared" si="6"/>
        <v>44485</v>
      </c>
      <c r="G50" s="61">
        <v>4</v>
      </c>
      <c r="H50" s="62"/>
      <c r="I50" s="63">
        <f t="shared" si="4"/>
        <v>3</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215</v>
      </c>
      <c r="B51" s="117" t="s">
        <v>155</v>
      </c>
      <c r="C51" s="60" t="s">
        <v>136</v>
      </c>
      <c r="D51" s="116"/>
      <c r="E51" s="161">
        <v>44482</v>
      </c>
      <c r="F51" s="162">
        <f t="shared" si="6"/>
        <v>44482</v>
      </c>
      <c r="G51" s="61">
        <v>1</v>
      </c>
      <c r="H51" s="62"/>
      <c r="I51" s="63"/>
      <c r="J51" s="93"/>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216</v>
      </c>
      <c r="B52" s="117" t="s">
        <v>154</v>
      </c>
      <c r="C52" s="60" t="s">
        <v>136</v>
      </c>
      <c r="D52" s="116"/>
      <c r="E52" s="161">
        <v>44482</v>
      </c>
      <c r="F52" s="162">
        <f t="shared" si="6"/>
        <v>44482</v>
      </c>
      <c r="G52" s="61">
        <v>1</v>
      </c>
      <c r="H52" s="62"/>
      <c r="I52" s="63"/>
      <c r="J52" s="93"/>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217</v>
      </c>
      <c r="B53" s="117" t="s">
        <v>156</v>
      </c>
      <c r="C53" s="60" t="s">
        <v>136</v>
      </c>
      <c r="D53" s="116"/>
      <c r="E53" s="161">
        <v>44483</v>
      </c>
      <c r="F53" s="162">
        <f t="shared" si="6"/>
        <v>44483</v>
      </c>
      <c r="G53" s="61">
        <v>1</v>
      </c>
      <c r="H53" s="62"/>
      <c r="I53" s="63"/>
      <c r="J53" s="93"/>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218</v>
      </c>
      <c r="B54" s="117" t="s">
        <v>158</v>
      </c>
      <c r="C54" s="60" t="s">
        <v>136</v>
      </c>
      <c r="D54" s="116"/>
      <c r="E54" s="161">
        <v>44483</v>
      </c>
      <c r="F54" s="162">
        <f t="shared" si="6"/>
        <v>44483</v>
      </c>
      <c r="G54" s="61">
        <v>1</v>
      </c>
      <c r="H54" s="62"/>
      <c r="I54" s="63"/>
      <c r="J54" s="93"/>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219</v>
      </c>
      <c r="B55" s="117" t="s">
        <v>160</v>
      </c>
      <c r="C55" s="60" t="s">
        <v>136</v>
      </c>
      <c r="D55" s="116"/>
      <c r="E55" s="161">
        <v>44484</v>
      </c>
      <c r="F55" s="162">
        <f t="shared" si="6"/>
        <v>44484</v>
      </c>
      <c r="G55" s="61">
        <v>1</v>
      </c>
      <c r="H55" s="62"/>
      <c r="I55" s="63"/>
      <c r="J55" s="93"/>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220</v>
      </c>
      <c r="B56" s="117" t="s">
        <v>163</v>
      </c>
      <c r="C56" s="60" t="s">
        <v>136</v>
      </c>
      <c r="D56" s="116"/>
      <c r="E56" s="161">
        <v>44484</v>
      </c>
      <c r="F56" s="162">
        <f t="shared" si="6"/>
        <v>44484</v>
      </c>
      <c r="G56" s="61">
        <v>1</v>
      </c>
      <c r="H56" s="62"/>
      <c r="I56" s="63"/>
      <c r="J56" s="93"/>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221</v>
      </c>
      <c r="B57" s="117" t="s">
        <v>164</v>
      </c>
      <c r="C57" s="60" t="s">
        <v>136</v>
      </c>
      <c r="D57" s="116"/>
      <c r="E57" s="161">
        <v>44485</v>
      </c>
      <c r="F57" s="162">
        <f t="shared" si="6"/>
        <v>44485</v>
      </c>
      <c r="G57" s="61">
        <v>1</v>
      </c>
      <c r="H57" s="62"/>
      <c r="I57" s="63"/>
      <c r="J57" s="93"/>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
        <v>222</v>
      </c>
      <c r="B58" s="117" t="s">
        <v>166</v>
      </c>
      <c r="C58" s="60" t="s">
        <v>136</v>
      </c>
      <c r="D58" s="116"/>
      <c r="E58" s="161">
        <v>44485</v>
      </c>
      <c r="F58" s="162">
        <f t="shared" si="6"/>
        <v>44485</v>
      </c>
      <c r="G58" s="61">
        <v>1</v>
      </c>
      <c r="H58" s="62"/>
      <c r="I58" s="63"/>
      <c r="J58" s="93"/>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59" s="115" t="s">
        <v>186</v>
      </c>
      <c r="C59" s="60" t="s">
        <v>136</v>
      </c>
      <c r="D59" s="116"/>
      <c r="E59" s="161">
        <v>44486</v>
      </c>
      <c r="F59" s="162">
        <f t="shared" si="6"/>
        <v>44489</v>
      </c>
      <c r="G59" s="61">
        <v>4</v>
      </c>
      <c r="H59" s="62">
        <v>0</v>
      </c>
      <c r="I59" s="63">
        <f t="shared" si="4"/>
        <v>3</v>
      </c>
      <c r="J59" s="93"/>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60" customFormat="1" ht="18" x14ac:dyDescent="0.2">
      <c r="A60" s="59" t="s">
        <v>187</v>
      </c>
      <c r="B60" s="117" t="s">
        <v>155</v>
      </c>
      <c r="C60" s="60" t="s">
        <v>136</v>
      </c>
      <c r="D60" s="169"/>
      <c r="E60" s="170">
        <v>44486</v>
      </c>
      <c r="F60" s="171">
        <f t="shared" si="6"/>
        <v>44486</v>
      </c>
      <c r="G60" s="172">
        <v>1</v>
      </c>
      <c r="H60" s="173"/>
      <c r="I60" s="174">
        <f t="shared" si="4"/>
        <v>0</v>
      </c>
      <c r="J60" s="175"/>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
        <v>188</v>
      </c>
      <c r="B61" s="117" t="s">
        <v>154</v>
      </c>
      <c r="C61" s="60" t="s">
        <v>136</v>
      </c>
      <c r="D61" s="169"/>
      <c r="E61" s="170">
        <v>44486</v>
      </c>
      <c r="F61" s="171">
        <f t="shared" si="6"/>
        <v>44486</v>
      </c>
      <c r="G61" s="172">
        <v>1</v>
      </c>
      <c r="H61" s="173"/>
      <c r="I61" s="174">
        <f t="shared" si="4"/>
        <v>0</v>
      </c>
      <c r="J61" s="175"/>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18" x14ac:dyDescent="0.2">
      <c r="A62" s="59" t="s">
        <v>189</v>
      </c>
      <c r="B62" s="117" t="s">
        <v>156</v>
      </c>
      <c r="C62" s="60" t="s">
        <v>136</v>
      </c>
      <c r="D62" s="169"/>
      <c r="E62" s="170">
        <v>44487</v>
      </c>
      <c r="F62" s="171">
        <f t="shared" si="6"/>
        <v>44487</v>
      </c>
      <c r="G62" s="172">
        <v>1</v>
      </c>
      <c r="H62" s="173"/>
      <c r="I62" s="174">
        <f t="shared" si="4"/>
        <v>1</v>
      </c>
      <c r="J62" s="175"/>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191</v>
      </c>
      <c r="B63" s="117" t="s">
        <v>158</v>
      </c>
      <c r="C63" s="60" t="s">
        <v>136</v>
      </c>
      <c r="D63" s="169"/>
      <c r="E63" s="170">
        <v>44487</v>
      </c>
      <c r="F63" s="171">
        <f t="shared" si="6"/>
        <v>44487</v>
      </c>
      <c r="G63" s="172">
        <v>1</v>
      </c>
      <c r="H63" s="173"/>
      <c r="I63" s="174">
        <f t="shared" si="4"/>
        <v>1</v>
      </c>
      <c r="J63" s="175"/>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190</v>
      </c>
      <c r="B64" s="117" t="s">
        <v>160</v>
      </c>
      <c r="C64" s="60" t="s">
        <v>136</v>
      </c>
      <c r="D64" s="169"/>
      <c r="E64" s="170">
        <v>44488</v>
      </c>
      <c r="F64" s="171">
        <f t="shared" si="6"/>
        <v>44488</v>
      </c>
      <c r="G64" s="172">
        <v>1</v>
      </c>
      <c r="H64" s="173"/>
      <c r="I64" s="174">
        <f t="shared" si="4"/>
        <v>1</v>
      </c>
      <c r="J64" s="175"/>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191</v>
      </c>
      <c r="B65" s="117" t="s">
        <v>163</v>
      </c>
      <c r="C65" s="60" t="s">
        <v>136</v>
      </c>
      <c r="D65" s="169"/>
      <c r="E65" s="170">
        <v>44488</v>
      </c>
      <c r="F65" s="171">
        <f t="shared" si="6"/>
        <v>44488</v>
      </c>
      <c r="G65" s="172">
        <v>1</v>
      </c>
      <c r="H65" s="173"/>
      <c r="I65" s="174">
        <f t="shared" si="4"/>
        <v>1</v>
      </c>
      <c r="J65" s="175"/>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192</v>
      </c>
      <c r="B66" s="117" t="s">
        <v>164</v>
      </c>
      <c r="C66" s="60" t="s">
        <v>136</v>
      </c>
      <c r="D66" s="169"/>
      <c r="E66" s="170">
        <v>44489</v>
      </c>
      <c r="F66" s="171">
        <f t="shared" si="6"/>
        <v>44489</v>
      </c>
      <c r="G66" s="172">
        <v>1</v>
      </c>
      <c r="H66" s="173"/>
      <c r="I66" s="174">
        <f t="shared" si="4"/>
        <v>1</v>
      </c>
      <c r="J66" s="175"/>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193</v>
      </c>
      <c r="B67" s="117" t="s">
        <v>166</v>
      </c>
      <c r="C67" s="60" t="s">
        <v>136</v>
      </c>
      <c r="D67" s="169"/>
      <c r="E67" s="170">
        <v>44489</v>
      </c>
      <c r="F67" s="171">
        <f t="shared" si="6"/>
        <v>44489</v>
      </c>
      <c r="G67" s="172">
        <v>1</v>
      </c>
      <c r="H67" s="173"/>
      <c r="I67" s="174">
        <f t="shared" si="4"/>
        <v>1</v>
      </c>
      <c r="J67" s="175"/>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v>2.7</v>
      </c>
      <c r="B68" s="176" t="s">
        <v>194</v>
      </c>
      <c r="C68" s="60" t="s">
        <v>136</v>
      </c>
      <c r="D68" s="169"/>
      <c r="E68" s="170">
        <v>44490</v>
      </c>
      <c r="F68" s="171">
        <f>IF(ISBLANK(E68)," - ",IF(G68=0,E68,E68+G68-1))</f>
        <v>44491</v>
      </c>
      <c r="G68" s="172">
        <v>2</v>
      </c>
      <c r="H68" s="173"/>
      <c r="I68" s="174">
        <f t="shared" si="4"/>
        <v>2</v>
      </c>
      <c r="J68" s="175"/>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54" customFormat="1" ht="18" x14ac:dyDescent="0.2">
      <c r="A69" s="52" t="str">
        <f>IF(ISERROR(VALUE(SUBSTITUTE(prevWBS,".",""))),"1",IF(ISERROR(FIND("`",SUBSTITUTE(prevWBS,".","`",1))),TEXT(VALUE(prevWBS)+1,"#"),TEXT(VALUE(LEFT(prevWBS,FIND("`",SUBSTITUTE(prevWBS,".","`",1))-1))+1,"#")))</f>
        <v>3</v>
      </c>
      <c r="B69" s="53" t="s">
        <v>195</v>
      </c>
      <c r="D69" s="55"/>
      <c r="E69" s="163"/>
      <c r="F69" s="163" t="str">
        <f t="shared" si="6"/>
        <v xml:space="preserve"> - </v>
      </c>
      <c r="G69" s="56"/>
      <c r="H69" s="57"/>
      <c r="I69" s="58" t="str">
        <f t="shared" si="4"/>
        <v xml:space="preserve"> - </v>
      </c>
      <c r="J69" s="94"/>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row>
    <row r="70" spans="1:66" s="60" customFormat="1" ht="18" x14ac:dyDescent="0.2">
      <c r="A7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0" s="115" t="s">
        <v>233</v>
      </c>
      <c r="C70" s="60" t="s">
        <v>136</v>
      </c>
      <c r="D70" s="116"/>
      <c r="E70" s="161">
        <v>44491</v>
      </c>
      <c r="F70" s="162">
        <f>IF(ISBLANK(E70)," - ",IF(G70=0,E70,E70+G70-1))</f>
        <v>44503</v>
      </c>
      <c r="G70" s="61">
        <v>13</v>
      </c>
      <c r="H70" s="62">
        <v>0</v>
      </c>
      <c r="I70" s="63">
        <f t="shared" si="4"/>
        <v>9</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24" x14ac:dyDescent="0.2">
      <c r="A71" s="59" t="s">
        <v>196</v>
      </c>
      <c r="B71" s="117" t="s">
        <v>197</v>
      </c>
      <c r="C71" s="60" t="s">
        <v>136</v>
      </c>
      <c r="D71" s="116"/>
      <c r="E71" s="161">
        <v>44491</v>
      </c>
      <c r="F71" s="162">
        <f t="shared" si="6"/>
        <v>44491</v>
      </c>
      <c r="G71" s="61">
        <v>1</v>
      </c>
      <c r="H71" s="62"/>
      <c r="I71" s="63">
        <f t="shared" si="4"/>
        <v>1</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0" customFormat="1" ht="18" x14ac:dyDescent="0.2">
      <c r="A72" s="59" t="s">
        <v>198</v>
      </c>
      <c r="B72" s="117" t="s">
        <v>158</v>
      </c>
      <c r="C72" s="60" t="s">
        <v>136</v>
      </c>
      <c r="D72" s="116"/>
      <c r="E72" s="161">
        <v>44491</v>
      </c>
      <c r="F72" s="162">
        <f t="shared" ref="F72:F80" si="8">IF(ISBLANK(E72)," - ",IF(G72=0,E72,E72+G72-1))</f>
        <v>44492</v>
      </c>
      <c r="G72" s="61">
        <v>2</v>
      </c>
      <c r="H72" s="62">
        <v>0</v>
      </c>
      <c r="I72" s="63">
        <f t="shared" si="4"/>
        <v>1</v>
      </c>
      <c r="J72" s="93"/>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0" customFormat="1" ht="18" x14ac:dyDescent="0.2">
      <c r="A73" s="59" t="s">
        <v>199</v>
      </c>
      <c r="B73" s="117" t="s">
        <v>160</v>
      </c>
      <c r="C73" s="60" t="s">
        <v>136</v>
      </c>
      <c r="D73" s="116"/>
      <c r="E73" s="161">
        <v>44492</v>
      </c>
      <c r="F73" s="162">
        <f t="shared" si="8"/>
        <v>44493</v>
      </c>
      <c r="G73" s="61">
        <v>2</v>
      </c>
      <c r="H73" s="62"/>
      <c r="I73" s="63">
        <f t="shared" si="4"/>
        <v>0</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8" x14ac:dyDescent="0.2">
      <c r="A74" s="59" t="s">
        <v>200</v>
      </c>
      <c r="B74" s="117" t="s">
        <v>163</v>
      </c>
      <c r="C74" s="60" t="s">
        <v>136</v>
      </c>
      <c r="D74" s="116"/>
      <c r="E74" s="161">
        <v>44493</v>
      </c>
      <c r="F74" s="162">
        <f t="shared" si="8"/>
        <v>44495</v>
      </c>
      <c r="G74" s="61">
        <v>3</v>
      </c>
      <c r="H74" s="62"/>
      <c r="I74" s="63">
        <f t="shared" si="4"/>
        <v>2</v>
      </c>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
        <v>201</v>
      </c>
      <c r="B75" s="117" t="s">
        <v>164</v>
      </c>
      <c r="C75" s="60" t="s">
        <v>136</v>
      </c>
      <c r="D75" s="116"/>
      <c r="E75" s="161">
        <v>44495</v>
      </c>
      <c r="F75" s="162">
        <f t="shared" si="8"/>
        <v>44497</v>
      </c>
      <c r="G75" s="61">
        <v>3</v>
      </c>
      <c r="H75" s="62"/>
      <c r="I75" s="63">
        <f t="shared" si="4"/>
        <v>3</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
        <v>202</v>
      </c>
      <c r="B76" s="117" t="s">
        <v>166</v>
      </c>
      <c r="C76" s="60" t="s">
        <v>136</v>
      </c>
      <c r="D76" s="116"/>
      <c r="E76" s="161">
        <v>44497</v>
      </c>
      <c r="F76" s="162">
        <f t="shared" si="8"/>
        <v>44499</v>
      </c>
      <c r="G76" s="61">
        <v>3</v>
      </c>
      <c r="H76" s="62"/>
      <c r="I76" s="63">
        <f t="shared" si="4"/>
        <v>2</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60" customFormat="1" ht="18" x14ac:dyDescent="0.2">
      <c r="A77" s="59" t="s">
        <v>203</v>
      </c>
      <c r="B77" s="117" t="s">
        <v>155</v>
      </c>
      <c r="C77" s="60" t="s">
        <v>136</v>
      </c>
      <c r="D77" s="116"/>
      <c r="E77" s="161">
        <v>44499</v>
      </c>
      <c r="F77" s="162">
        <f t="shared" si="8"/>
        <v>44500</v>
      </c>
      <c r="G77" s="61">
        <v>2</v>
      </c>
      <c r="H77" s="62"/>
      <c r="I77" s="63">
        <f t="shared" si="4"/>
        <v>0</v>
      </c>
      <c r="J77" s="93"/>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66" s="60" customFormat="1" ht="18" x14ac:dyDescent="0.2">
      <c r="A78" s="59" t="s">
        <v>204</v>
      </c>
      <c r="B78" s="117" t="s">
        <v>154</v>
      </c>
      <c r="C78" s="60" t="s">
        <v>136</v>
      </c>
      <c r="D78" s="116"/>
      <c r="E78" s="161">
        <v>44501</v>
      </c>
      <c r="F78" s="162">
        <f t="shared" si="8"/>
        <v>44502</v>
      </c>
      <c r="G78" s="61">
        <v>2</v>
      </c>
      <c r="H78" s="62"/>
      <c r="I78" s="63">
        <f t="shared" si="4"/>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0" customFormat="1" ht="18" x14ac:dyDescent="0.2">
      <c r="A79" s="59" t="s">
        <v>205</v>
      </c>
      <c r="B79" s="117" t="s">
        <v>156</v>
      </c>
      <c r="C79" s="60" t="s">
        <v>136</v>
      </c>
      <c r="D79" s="116"/>
      <c r="E79" s="161">
        <v>44502</v>
      </c>
      <c r="F79" s="162">
        <f t="shared" si="8"/>
        <v>44503</v>
      </c>
      <c r="G79" s="61">
        <v>2</v>
      </c>
      <c r="H79" s="62"/>
      <c r="I79" s="63">
        <f t="shared" si="4"/>
        <v>2</v>
      </c>
      <c r="J79" s="93"/>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60" customFormat="1" ht="18" x14ac:dyDescent="0.2">
      <c r="A80" s="59">
        <v>3.2</v>
      </c>
      <c r="B80" s="176" t="s">
        <v>231</v>
      </c>
      <c r="C80" s="60" t="s">
        <v>136</v>
      </c>
      <c r="D80" s="116"/>
      <c r="E80" s="161">
        <v>44504</v>
      </c>
      <c r="F80" s="162">
        <f t="shared" si="8"/>
        <v>44505</v>
      </c>
      <c r="G80" s="61">
        <v>2</v>
      </c>
      <c r="H80" s="62"/>
      <c r="I80" s="174"/>
      <c r="J80" s="17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54" customFormat="1" ht="18" x14ac:dyDescent="0.2">
      <c r="A81" s="52" t="str">
        <f>IF(ISERROR(VALUE(SUBSTITUTE(prevWBS,".",""))),"1",IF(ISERROR(FIND("`",SUBSTITUTE(prevWBS,".","`",1))),TEXT(VALUE(prevWBS)+1,"#"),TEXT(VALUE(LEFT(prevWBS,FIND("`",SUBSTITUTE(prevWBS,".","`",1))-1))+1,"#")))</f>
        <v>4</v>
      </c>
      <c r="B81" s="53" t="s">
        <v>206</v>
      </c>
      <c r="D81" s="55"/>
      <c r="E81" s="163"/>
      <c r="F81" s="163" t="str">
        <f t="shared" si="6"/>
        <v xml:space="preserve"> - </v>
      </c>
      <c r="G81" s="56"/>
      <c r="H81" s="57"/>
      <c r="I81" s="58" t="str">
        <f t="shared" si="4"/>
        <v xml:space="preserve"> - </v>
      </c>
      <c r="J81" s="94"/>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row>
    <row r="82" spans="1:66" s="60" customFormat="1" ht="28.5" customHeight="1" x14ac:dyDescent="0.2">
      <c r="A82" s="59">
        <v>4.0999999999999996</v>
      </c>
      <c r="B82" s="176" t="s">
        <v>184</v>
      </c>
      <c r="C82" s="60" t="s">
        <v>136</v>
      </c>
      <c r="D82" s="116"/>
      <c r="E82" s="161">
        <v>44506</v>
      </c>
      <c r="F82" s="162">
        <f t="shared" ref="F82" si="9">IF(ISBLANK(E82)," - ",IF(G82=0,E82,E82+G82-1))</f>
        <v>44506</v>
      </c>
      <c r="G82" s="61">
        <v>1</v>
      </c>
      <c r="H82" s="62"/>
      <c r="I82" s="63">
        <f t="shared" si="4"/>
        <v>0</v>
      </c>
      <c r="J82" s="93"/>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0" customFormat="1" ht="17.25" customHeight="1" x14ac:dyDescent="0.2">
      <c r="A8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3" s="115" t="s">
        <v>207</v>
      </c>
      <c r="C83" s="60" t="s">
        <v>136</v>
      </c>
      <c r="D83" s="116"/>
      <c r="E83" s="161">
        <v>44507</v>
      </c>
      <c r="F83" s="162">
        <f t="shared" ref="F83" si="10">IF(ISBLANK(E83)," - ",IF(G83=0,E83,E83+G83-1))</f>
        <v>44509</v>
      </c>
      <c r="G83" s="61">
        <v>3</v>
      </c>
      <c r="H83" s="62">
        <v>0</v>
      </c>
      <c r="I83" s="63"/>
      <c r="J83" s="93"/>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0" customFormat="1" ht="18" x14ac:dyDescent="0.2">
      <c r="A8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84" s="115" t="s">
        <v>208</v>
      </c>
      <c r="C84" s="60" t="s">
        <v>136</v>
      </c>
      <c r="D84" s="116"/>
      <c r="E84" s="161">
        <v>44510</v>
      </c>
      <c r="F84" s="162">
        <f t="shared" si="6"/>
        <v>44512</v>
      </c>
      <c r="G84" s="61">
        <v>3</v>
      </c>
      <c r="H84" s="62">
        <v>0</v>
      </c>
      <c r="I84" s="63">
        <f t="shared" si="4"/>
        <v>3</v>
      </c>
      <c r="J84" s="93"/>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0" customFormat="1" ht="18" x14ac:dyDescent="0.2">
      <c r="A8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85" s="115" t="s">
        <v>209</v>
      </c>
      <c r="C85" s="60" t="s">
        <v>136</v>
      </c>
      <c r="D85" s="116"/>
      <c r="E85" s="161">
        <v>44513</v>
      </c>
      <c r="F85" s="162">
        <f t="shared" si="6"/>
        <v>44515</v>
      </c>
      <c r="G85" s="61">
        <v>3</v>
      </c>
      <c r="H85" s="62">
        <v>0</v>
      </c>
      <c r="I85" s="63">
        <f t="shared" si="4"/>
        <v>1</v>
      </c>
      <c r="J85" s="93"/>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54" customFormat="1" ht="18" x14ac:dyDescent="0.2">
      <c r="A86" s="52">
        <v>5</v>
      </c>
      <c r="B86" s="53" t="s">
        <v>232</v>
      </c>
      <c r="D86" s="55"/>
      <c r="E86" s="163"/>
      <c r="F86" s="163" t="str">
        <f t="shared" ref="F86:F90" si="11">IF(ISBLANK(E86)," - ",IF(G86=0,E86,E86+G86-1))</f>
        <v xml:space="preserve"> - </v>
      </c>
      <c r="G86" s="56"/>
      <c r="H86" s="57"/>
      <c r="I86" s="58" t="str">
        <f t="shared" ref="I86:I88" si="12">IF(OR(F86=0,E86=0)," - ",NETWORKDAYS(E86,F86))</f>
        <v xml:space="preserve"> - </v>
      </c>
      <c r="J86" s="94"/>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row>
    <row r="87" spans="1:66" s="60" customFormat="1" ht="18" x14ac:dyDescent="0.2">
      <c r="A8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7" s="115" t="s">
        <v>210</v>
      </c>
      <c r="C87" s="60" t="s">
        <v>136</v>
      </c>
      <c r="D87" s="116"/>
      <c r="E87" s="161">
        <v>44515</v>
      </c>
      <c r="F87" s="162">
        <f t="shared" si="11"/>
        <v>44516</v>
      </c>
      <c r="G87" s="61">
        <v>2</v>
      </c>
      <c r="H87" s="62">
        <v>0</v>
      </c>
      <c r="I87" s="63">
        <f t="shared" si="12"/>
        <v>2</v>
      </c>
      <c r="J87" s="93"/>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0" customFormat="1" ht="18" x14ac:dyDescent="0.2">
      <c r="A8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8" s="115" t="s">
        <v>211</v>
      </c>
      <c r="C88" s="60" t="s">
        <v>136</v>
      </c>
      <c r="D88" s="116"/>
      <c r="E88" s="161">
        <v>44517</v>
      </c>
      <c r="F88" s="162">
        <f t="shared" si="11"/>
        <v>44518</v>
      </c>
      <c r="G88" s="61">
        <v>2</v>
      </c>
      <c r="H88" s="62">
        <v>0</v>
      </c>
      <c r="I88" s="63">
        <f t="shared" si="12"/>
        <v>2</v>
      </c>
      <c r="J88" s="93"/>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v>5.3</v>
      </c>
      <c r="B89" s="115" t="s">
        <v>213</v>
      </c>
      <c r="C89" s="60" t="s">
        <v>136</v>
      </c>
      <c r="D89" s="169"/>
      <c r="E89" s="170">
        <v>44519</v>
      </c>
      <c r="F89" s="162">
        <f t="shared" si="11"/>
        <v>44519</v>
      </c>
      <c r="G89" s="172">
        <v>1</v>
      </c>
      <c r="H89" s="173"/>
      <c r="I89" s="174"/>
      <c r="J89" s="175"/>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v>5.4</v>
      </c>
      <c r="B90" s="115" t="s">
        <v>212</v>
      </c>
      <c r="C90" s="60" t="s">
        <v>136</v>
      </c>
      <c r="D90" s="169"/>
      <c r="E90" s="170">
        <v>44520</v>
      </c>
      <c r="F90" s="162">
        <f t="shared" si="11"/>
        <v>44520</v>
      </c>
      <c r="G90" s="172">
        <v>1</v>
      </c>
      <c r="H90" s="173"/>
      <c r="I90" s="174"/>
      <c r="J90" s="175"/>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c r="B91" s="64"/>
      <c r="C91" s="64"/>
      <c r="D91" s="65"/>
      <c r="E91" s="164"/>
      <c r="F91" s="164"/>
      <c r="G91" s="66"/>
      <c r="H91" s="67"/>
      <c r="I91" s="68"/>
      <c r="J91" s="95"/>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69" customFormat="1" ht="18" x14ac:dyDescent="0.2">
      <c r="A92" s="59"/>
      <c r="B92" s="64"/>
      <c r="C92" s="64"/>
      <c r="D92" s="65"/>
      <c r="E92" s="164"/>
      <c r="F92" s="164"/>
      <c r="G92" s="66"/>
      <c r="H92" s="67"/>
      <c r="I92" s="68"/>
      <c r="J92" s="95"/>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row>
    <row r="93" spans="1:66" s="69" customFormat="1" ht="18" x14ac:dyDescent="0.2">
      <c r="A93" s="59"/>
      <c r="B93" s="64"/>
      <c r="C93" s="64"/>
      <c r="D93" s="65"/>
      <c r="E93" s="164"/>
      <c r="F93" s="164"/>
      <c r="G93" s="66"/>
      <c r="H93" s="67"/>
      <c r="I93" s="68"/>
      <c r="J93" s="95"/>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row>
    <row r="94" spans="1:66" s="69" customFormat="1" ht="18" x14ac:dyDescent="0.2">
      <c r="A94" s="59"/>
      <c r="B94" s="64"/>
      <c r="C94" s="64"/>
      <c r="D94" s="65"/>
      <c r="E94" s="164"/>
      <c r="F94" s="164"/>
      <c r="G94" s="66"/>
      <c r="H94" s="67"/>
      <c r="I94" s="68" t="str">
        <f t="shared" si="4"/>
        <v xml:space="preserve"> - </v>
      </c>
      <c r="J94" s="95"/>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c r="BH94" s="99"/>
      <c r="BI94" s="99"/>
      <c r="BJ94" s="99"/>
      <c r="BK94" s="99"/>
      <c r="BL94" s="99"/>
      <c r="BM94" s="99"/>
      <c r="BN94" s="99"/>
    </row>
    <row r="95" spans="1:66" s="74" customFormat="1" ht="18" x14ac:dyDescent="0.2">
      <c r="A95" s="70" t="s">
        <v>1</v>
      </c>
      <c r="B95" s="71"/>
      <c r="C95" s="72"/>
      <c r="D95" s="72"/>
      <c r="E95" s="165"/>
      <c r="F95" s="165"/>
      <c r="G95" s="73"/>
      <c r="H95" s="73"/>
      <c r="I95" s="73"/>
      <c r="J95" s="96"/>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row>
    <row r="96" spans="1:66" s="69" customFormat="1" ht="18" x14ac:dyDescent="0.2">
      <c r="A96" s="75" t="s">
        <v>37</v>
      </c>
      <c r="B96" s="76"/>
      <c r="C96" s="76"/>
      <c r="D96" s="76"/>
      <c r="E96" s="166"/>
      <c r="F96" s="166"/>
      <c r="G96" s="76"/>
      <c r="H96" s="76"/>
      <c r="I96" s="76"/>
      <c r="J96" s="96"/>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row>
    <row r="97" spans="1:66" s="69" customFormat="1" ht="18" x14ac:dyDescent="0.2">
      <c r="A97" s="119" t="str">
        <f>IF(ISERROR(VALUE(SUBSTITUTE(prevWBS,".",""))),"1",IF(ISERROR(FIND("`",SUBSTITUTE(prevWBS,".","`",1))),TEXT(VALUE(prevWBS)+1,"#"),TEXT(VALUE(LEFT(prevWBS,FIND("`",SUBSTITUTE(prevWBS,".","`",1))-1))+1,"#")))</f>
        <v>1</v>
      </c>
      <c r="B97" s="120" t="s">
        <v>76</v>
      </c>
      <c r="C97" s="77"/>
      <c r="D97" s="78"/>
      <c r="E97" s="161"/>
      <c r="F97" s="162" t="str">
        <f t="shared" ref="F97:F100" si="13">IF(ISBLANK(E97)," - ",IF(G97=0,E97,E97+G97-1))</f>
        <v xml:space="preserve"> - </v>
      </c>
      <c r="G97" s="61"/>
      <c r="H97" s="62"/>
      <c r="I97" s="79" t="str">
        <f>IF(OR(F97=0,E97=0)," - ",NETWORKDAYS(E97,F97))</f>
        <v xml:space="preserve"> - </v>
      </c>
      <c r="J97" s="97"/>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99"/>
      <c r="BI97" s="99"/>
      <c r="BJ97" s="99"/>
      <c r="BK97" s="99"/>
      <c r="BL97" s="99"/>
      <c r="BM97" s="99"/>
      <c r="BN97" s="99"/>
    </row>
    <row r="98" spans="1:66" s="69" customFormat="1" ht="18" x14ac:dyDescent="0.2">
      <c r="A9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8" s="80" t="s">
        <v>62</v>
      </c>
      <c r="C98" s="80"/>
      <c r="D98" s="78"/>
      <c r="E98" s="161"/>
      <c r="F98" s="162" t="str">
        <f t="shared" si="13"/>
        <v xml:space="preserve"> - </v>
      </c>
      <c r="G98" s="61"/>
      <c r="H98" s="62"/>
      <c r="I98" s="79" t="str">
        <f t="shared" ref="I98:I100" si="14">IF(OR(F98=0,E98=0)," - ",NETWORKDAYS(E98,F98))</f>
        <v xml:space="preserve"> - </v>
      </c>
      <c r="J98" s="97"/>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c r="AT98" s="99"/>
      <c r="AU98" s="99"/>
      <c r="AV98" s="99"/>
      <c r="AW98" s="99"/>
      <c r="AX98" s="99"/>
      <c r="AY98" s="99"/>
      <c r="AZ98" s="99"/>
      <c r="BA98" s="99"/>
      <c r="BB98" s="99"/>
      <c r="BC98" s="99"/>
      <c r="BD98" s="99"/>
      <c r="BE98" s="99"/>
      <c r="BF98" s="99"/>
      <c r="BG98" s="99"/>
      <c r="BH98" s="99"/>
      <c r="BI98" s="99"/>
      <c r="BJ98" s="99"/>
      <c r="BK98" s="99"/>
      <c r="BL98" s="99"/>
      <c r="BM98" s="99"/>
      <c r="BN98" s="99"/>
    </row>
    <row r="99" spans="1:66" s="69" customFormat="1" ht="18" x14ac:dyDescent="0.2">
      <c r="A9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9" s="81" t="s">
        <v>63</v>
      </c>
      <c r="C99" s="80"/>
      <c r="D99" s="78"/>
      <c r="E99" s="161"/>
      <c r="F99" s="162" t="str">
        <f t="shared" si="13"/>
        <v xml:space="preserve"> - </v>
      </c>
      <c r="G99" s="61"/>
      <c r="H99" s="62"/>
      <c r="I99" s="79" t="str">
        <f t="shared" si="14"/>
        <v xml:space="preserve"> - </v>
      </c>
      <c r="J99" s="97"/>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c r="AT99" s="99"/>
      <c r="AU99" s="99"/>
      <c r="AV99" s="99"/>
      <c r="AW99" s="99"/>
      <c r="AX99" s="99"/>
      <c r="AY99" s="99"/>
      <c r="AZ99" s="99"/>
      <c r="BA99" s="99"/>
      <c r="BB99" s="99"/>
      <c r="BC99" s="99"/>
      <c r="BD99" s="99"/>
      <c r="BE99" s="99"/>
      <c r="BF99" s="99"/>
      <c r="BG99" s="99"/>
      <c r="BH99" s="99"/>
      <c r="BI99" s="99"/>
      <c r="BJ99" s="99"/>
      <c r="BK99" s="99"/>
      <c r="BL99" s="99"/>
      <c r="BM99" s="99"/>
      <c r="BN99" s="99"/>
    </row>
    <row r="100" spans="1:66" s="69" customFormat="1" ht="18" x14ac:dyDescent="0.2">
      <c r="A10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00" s="81" t="s">
        <v>64</v>
      </c>
      <c r="C100" s="80"/>
      <c r="D100" s="78"/>
      <c r="E100" s="161"/>
      <c r="F100" s="162" t="str">
        <f t="shared" si="13"/>
        <v xml:space="preserve"> - </v>
      </c>
      <c r="G100" s="61"/>
      <c r="H100" s="62"/>
      <c r="I100" s="79" t="str">
        <f t="shared" si="14"/>
        <v xml:space="preserve"> - </v>
      </c>
      <c r="J100" s="97"/>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c r="BM100" s="99"/>
      <c r="BN100" s="99"/>
    </row>
    <row r="101" spans="1:66" s="32" customFormat="1" x14ac:dyDescent="0.2">
      <c r="A101" s="151" t="str">
        <f>HYPERLINK("https://vertex42.link/HowToCreateAGanttChart","► Watch How to Create a Gantt Chart in Excel")</f>
        <v>► Watch How to Create a Gantt Chart in Excel</v>
      </c>
      <c r="B101" s="30"/>
      <c r="C101" s="30"/>
      <c r="D101" s="31"/>
      <c r="E101" s="167"/>
      <c r="F101" s="167"/>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91:H100 H84:H85 H8:H79 H81">
    <cfRule type="dataBar" priority="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2">
      <formula>K$6=TODAY()</formula>
    </cfRule>
  </conditionalFormatting>
  <conditionalFormatting sqref="K8:BN100">
    <cfRule type="expression" dxfId="3" priority="55">
      <formula>AND($E8&lt;=K$6,ROUNDDOWN(($F8-$E8+1)*$H8,0)+$E8-1&gt;=K$6)</formula>
    </cfRule>
    <cfRule type="expression" dxfId="2" priority="56">
      <formula>AND(NOT(ISBLANK($E8)),$E8&lt;=K$6,$F8&gt;=K$6)</formula>
    </cfRule>
  </conditionalFormatting>
  <conditionalFormatting sqref="K91:BN100 K6:BN85">
    <cfRule type="expression" dxfId="1" priority="15">
      <formula>K$6=TODAY()</formula>
    </cfRule>
  </conditionalFormatting>
  <conditionalFormatting sqref="H86:H90">
    <cfRule type="dataBar" priority="4">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86:BN90">
    <cfRule type="expression" dxfId="0" priority="5">
      <formula>K$6=TODAY()</formula>
    </cfRule>
  </conditionalFormatting>
  <conditionalFormatting sqref="H83">
    <cfRule type="dataBar" priority="3">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82">
    <cfRule type="dataBar" priority="2">
      <dataBar>
        <cfvo type="num" val="0"/>
        <cfvo type="num" val="1"/>
        <color theme="0" tint="-0.34998626667073579"/>
      </dataBar>
      <extLst>
        <ext xmlns:x14="http://schemas.microsoft.com/office/spreadsheetml/2009/9/main" uri="{B025F937-C7B1-47D3-B67F-A62EFF666E3E}">
          <x14:id>{7442C97C-5EBD-4EE1-AFFB-9CBCA499BBD1}</x14:id>
        </ext>
      </extLst>
    </cfRule>
  </conditionalFormatting>
  <conditionalFormatting sqref="H80">
    <cfRule type="dataBar" priority="1">
      <dataBar>
        <cfvo type="num" val="0"/>
        <cfvo type="num" val="1"/>
        <color theme="0" tint="-0.34998626667073579"/>
      </dataBar>
      <extLst>
        <ext xmlns:x14="http://schemas.microsoft.com/office/spreadsheetml/2009/9/main" uri="{B025F937-C7B1-47D3-B67F-A62EFF666E3E}">
          <x14:id>{BA2479A8-BE3B-41E0-8189-3FE18FB10AE6}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94:B94 A96:B96 B95 E26 E69 E81 E94:H96 G26:H26 G69:H69 G81:H81 H46 G97:G100 H28 H37 H70 H72 H84 H85" unlockedFormula="1"/>
    <ignoredError sqref="A81 A69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H91:H100 H84:H85 H8:H79 H81</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H86:H90</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BA2479A8-BE3B-41E0-8189-3FE18FB10AE6}">
            <x14:dataBar minLength="0" maxLength="100" gradient="0">
              <x14:cfvo type="num">
                <xm:f>0</xm:f>
              </x14:cfvo>
              <x14:cfvo type="num">
                <xm:f>1</xm:f>
              </x14:cfvo>
              <x14:negativeFillColor rgb="FFFF0000"/>
              <x14:axisColor rgb="FF000000"/>
            </x14:dataBar>
          </x14:cfRule>
          <xm:sqref>H80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2021-09-29T02:43:54Z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