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.svg"/>
  <Override ContentType="image/svg+xml" PartName="/xl/media/image2.svg"/>
  <Override ContentType="image/svg+xml" PartName="/xl/media/image3.svg"/>
  <Override ContentType="image/svg+xml" PartName="/xl/media/image4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2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<sst xmlns="http://schemas.openxmlformats.org/spreadsheetml/2006/main" count="66" uniqueCount="41">
  <si>
    <t>个人工作学习日常记录表</t>
  </si>
  <si>
    <t>Personal Work Study Daily Record Sheet</t>
  </si>
  <si>
    <t>今日计划</t>
  </si>
  <si>
    <t>本周计划</t>
  </si>
  <si>
    <t>累计计划</t>
  </si>
  <si>
    <t>今日及下周待办事项</t>
  </si>
  <si>
    <t>当前日期：</t>
  </si>
  <si>
    <t>工作事项</t>
  </si>
  <si>
    <t>会议事项</t>
  </si>
  <si>
    <t>序号</t>
  </si>
  <si>
    <t>日期</t>
  </si>
  <si>
    <t>计划事项</t>
  </si>
  <si>
    <t>所属类型</t>
  </si>
  <si>
    <t>截止日期</t>
  </si>
  <si>
    <t>是否完成</t>
  </si>
  <si>
    <t>备注</t>
  </si>
  <si>
    <t>合计</t>
  </si>
  <si>
    <t>项目A招投标</t>
  </si>
  <si>
    <t>工作</t>
  </si>
  <si>
    <r>
      <rPr>
        <sz val="11"/>
        <color theme="0" tint="-0.35"/>
        <rFont val="宋体"/>
        <charset val="134"/>
      </rPr>
      <t>☑</t>
    </r>
  </si>
  <si>
    <t>S项目日常会议</t>
  </si>
  <si>
    <t>会议</t>
  </si>
  <si>
    <t>J项目季度会议</t>
  </si>
  <si>
    <t>学习</t>
  </si>
  <si>
    <t>Y项目网课培训</t>
  </si>
  <si>
    <t>□</t>
  </si>
  <si>
    <t>其他</t>
  </si>
  <si>
    <t>去上海出差</t>
  </si>
  <si>
    <t>F项目财务报表</t>
  </si>
  <si>
    <t>完成工作</t>
  </si>
  <si>
    <t>R项目入职培训</t>
  </si>
  <si>
    <t>完成率</t>
  </si>
  <si>
    <t>P项目财务会议</t>
  </si>
  <si>
    <r>
      <rPr>
        <sz val="11"/>
        <color theme="1"/>
        <rFont val="汉仪旗黑-55简"/>
        <charset val="134"/>
      </rPr>
      <t>未</t>
    </r>
    <r>
      <rPr>
        <sz val="11"/>
        <color theme="1"/>
        <rFont val="汉仪旗黑-55简"/>
        <charset val="134"/>
      </rPr>
      <t>完成率</t>
    </r>
  </si>
  <si>
    <t>O项目议价会议</t>
  </si>
  <si>
    <t>学习事项</t>
  </si>
  <si>
    <t>其他事项</t>
  </si>
  <si>
    <t>P项目网课学习</t>
  </si>
  <si>
    <t>A项目招商方案</t>
  </si>
  <si>
    <t>接待I公司客户</t>
  </si>
  <si>
    <t>O项目可行性方案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</si>
</sst>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/d;@"/>
    <numFmt numFmtId="41" formatCode="_ * #,##0_ ;_ * \-#,##0_ ;_ * &quot;-&quot;_ ;_ @_ "/>
    <numFmt numFmtId="177" formatCode="yyyy/m/d;@"/>
    <numFmt numFmtId="178" formatCode="yyyy&quot;年&quot;m&quot;月&quot;d&quot;日&quot;;@"/>
  </numFmts>
  <fonts count="31">
    <font>
      <sz val="11"/>
      <color theme="1"/>
      <name val="汉仪旗黑-55简"/>
      <charset val="134"/>
    </font>
    <font>
      <sz val="11"/>
      <color theme="1"/>
      <name val="宋体"/>
      <charset val="134"/>
      <scheme val="minor"/>
    </font>
    <font>
      <sz val="11"/>
      <color theme="0" tint="-0.35"/>
      <name val="汉仪旗黑-55简"/>
      <charset val="134"/>
    </font>
    <font>
      <sz val="18"/>
      <name val="汉仪雅酷黑简"/>
      <charset val="134"/>
    </font>
    <font>
      <sz val="20"/>
      <name val="汉仪旗黑-60简"/>
      <charset val="134"/>
    </font>
    <font>
      <sz val="12"/>
      <color theme="1" tint="0.25"/>
      <name val="汉仪旗黑-60简"/>
      <charset val="134"/>
    </font>
    <font>
      <sz val="12"/>
      <color theme="1" tint="0.15"/>
      <name val="汉仪旗黑-55简"/>
      <charset val="134"/>
    </font>
    <font>
      <sz val="14"/>
      <color theme="0"/>
      <name val="汉仪旗黑-55简"/>
      <charset val="134"/>
    </font>
    <font>
      <sz val="20"/>
      <name val="汉仪旗黑-55简"/>
      <charset val="134"/>
    </font>
    <font>
      <sz val="12"/>
      <color theme="0"/>
      <name val="汉仪旗黑-55简"/>
      <charset val="134"/>
    </font>
    <font>
      <sz val="20"/>
      <color theme="0" tint="-0.35"/>
      <name val="汉仪旗黑-55简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 tint="-0.3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CBF66"/>
        <bgColor indexed="64"/>
      </patternFill>
    </fill>
    <fill>
      <patternFill patternType="solid">
        <fgColor rgb="FFFD8D67"/>
        <bgColor indexed="64"/>
      </patternFill>
    </fill>
    <fill>
      <patternFill patternType="solid">
        <fgColor rgb="FFDFAC5C"/>
        <bgColor indexed="64"/>
      </patternFill>
    </fill>
    <fill>
      <patternFill patternType="solid">
        <fgColor rgb="FFDF7E6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656A"/>
        <bgColor indexed="64"/>
      </patternFill>
    </fill>
    <fill>
      <patternFill patternType="solid">
        <fgColor rgb="FF88D8A8"/>
        <bgColor indexed="64"/>
      </patternFill>
    </fill>
    <fill>
      <patternFill patternType="solid">
        <fgColor rgb="FFDD615A"/>
        <bgColor indexed="64"/>
      </patternFill>
    </fill>
    <fill>
      <patternFill patternType="solid">
        <fgColor rgb="FF44C276"/>
        <bgColor indexed="64"/>
      </patternFill>
    </fill>
    <fill>
      <patternFill patternType="solid">
        <fgColor rgb="FF4F93B1"/>
        <bgColor indexed="64"/>
      </patternFill>
    </fill>
    <fill>
      <patternFill patternType="solid">
        <fgColor rgb="FF4B83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rgb="FFCBCBC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7" fillId="7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78" fontId="0" fillId="0" borderId="0" xfId="0" applyNumberForma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177" fontId="9" fillId="11" borderId="1" xfId="0" applyNumberFormat="1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177" fontId="0" fillId="12" borderId="3" xfId="0" applyNumberFormat="1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77" fontId="0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>
      <alignment vertical="center"/>
    </xf>
    <xf numFmtId="10" fontId="0" fillId="0" borderId="0" xfId="11" applyNumberForma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7" fontId="0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1" tint="0.15"/>
      </font>
    </dxf>
    <dxf>
      <font>
        <color rgb="FFF9F9F9"/>
      </font>
    </dxf>
  </dxfs>
  <tableStyles count="0" defaultTableStyle="TableStyleMedium2" defaultPivotStyle="PivotStyleLight16"/>
  <colors>
    <mruColors>
      <color rgb="007EB69F"/>
      <color rgb="00DFAC5C"/>
      <color rgb="00FCBF66"/>
      <color rgb="00DF7E60"/>
      <color rgb="00FD8D67"/>
      <color rgb="00DD615A"/>
      <color rgb="00FC656A"/>
      <color rgb="0044C276"/>
      <color rgb="0088D8A8"/>
      <color rgb="004F93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71698113207547"/>
          <c:y val="0.0374753451676529"/>
          <c:w val="0.905660377358491"/>
          <c:h val="0.7566074950690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0000">
                    <a:srgbClr val="FCBF66"/>
                  </a:gs>
                  <a:gs pos="83000">
                    <a:srgbClr val="DFAC5C"/>
                  </a:gs>
                  <a:gs pos="100000">
                    <a:srgbClr val="DFAC5C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0000">
                    <a:srgbClr val="FD8D67"/>
                  </a:gs>
                  <a:gs pos="83000">
                    <a:srgbClr val="DF7E60"/>
                  </a:gs>
                  <a:gs pos="100000">
                    <a:srgbClr val="DF7E6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0000">
                    <a:srgbClr val="FC656A"/>
                  </a:gs>
                  <a:gs pos="83000">
                    <a:srgbClr val="FC656A"/>
                  </a:gs>
                  <a:gs pos="100000">
                    <a:srgbClr val="DD615A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0000">
                    <a:srgbClr val="88D8A8"/>
                  </a:gs>
                  <a:gs pos="83000">
                    <a:srgbClr val="44C276"/>
                  </a:gs>
                  <a:gs pos="100000">
                    <a:srgbClr val="44C276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Sheet1!$W$9:$W$12</c:f>
              <c:strCache>
                <c:ptCount val="4"/>
                <c:pt idx="0">
                  <c:v>工作</c:v>
                </c:pt>
                <c:pt idx="1">
                  <c:v>会议</c:v>
                </c:pt>
                <c:pt idx="2">
                  <c:v>学习</c:v>
                </c:pt>
                <c:pt idx="3">
                  <c:v>其他</c:v>
                </c:pt>
              </c:strCache>
            </c:strRef>
          </c:cat>
          <c:val>
            <c:numRef>
              <c:f>Sheet1!$X$9:$X$12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0723651"/>
        <c:axId val="665812319"/>
      </c:barChart>
      <c:catAx>
        <c:axId val="8907236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665812319"/>
        <c:crosses val="autoZero"/>
        <c:auto val="1"/>
        <c:lblAlgn val="ctr"/>
        <c:lblOffset val="100"/>
        <c:noMultiLvlLbl val="0"/>
      </c:catAx>
      <c:valAx>
        <c:axId val="66581231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8907236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537675606641"/>
          <c:y val="0.0498414136837336"/>
          <c:w val="0.452352490421456"/>
          <c:h val="0.80242863615768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4"/>
              </a:solidFill>
              <a:ln w="79375">
                <a:solidFill>
                  <a:srgbClr val="FCBF66"/>
                </a:solidFill>
              </a:ln>
              <a:effectLst/>
              <a:sp3d contourW="79375"/>
            </c:spPr>
          </c:dPt>
          <c:dPt>
            <c:idx val="1"/>
            <c:bubble3D val="0"/>
            <c:spPr>
              <a:solidFill>
                <a:srgbClr val="4F93B1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26436781609195"/>
                  <c:y val="0.217489805165383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汉仪旗黑-55简" panose="00020600040101010101" charset="-128"/>
                      <a:ea typeface="汉仪旗黑-55简" panose="00020600040101010101" charset="-128"/>
                      <a:cs typeface="汉仪旗黑-55简" panose="00020600040101010101" charset="-128"/>
                      <a:sym typeface="汉仪旗黑-55简" panose="00020600040101010101" charset="-128"/>
                    </a:defRPr>
                  </a:pPr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60791826309068"/>
                      <c:h val="0.434979610330766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Sheet1!$W$15:$W$16</c:f>
              <c:strCache>
                <c:ptCount val="2"/>
                <c:pt idx="0">
                  <c:v>完成率</c:v>
                </c:pt>
                <c:pt idx="1">
                  <c:v>未完成率</c:v>
                </c:pt>
              </c:strCache>
            </c:strRef>
          </c:cat>
          <c:val>
            <c:numRef>
              <c:f>Sheet1!$X$15:$X$16</c:f>
              <c:numCache>
                <c:formatCode>0.00%</c:formatCode>
                <c:ptCount val="2"/>
                <c:pt idx="0">
                  <c:v>0.230769230769231</c:v>
                </c:pt>
                <c:pt idx="1">
                  <c:v>0.769230769230769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282"/>
        <c:holeSize val="7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4.png"/><Relationship Id="rId8" Type="http://schemas.openxmlformats.org/officeDocument/2006/relationships/image" Target="../media/image3.svg"/><Relationship Id="rId7" Type="http://schemas.openxmlformats.org/officeDocument/2006/relationships/image" Target="../media/image3.png"/><Relationship Id="rId6" Type="http://schemas.openxmlformats.org/officeDocument/2006/relationships/image" Target="../media/image2.svg"/><Relationship Id="rId5" Type="http://schemas.openxmlformats.org/officeDocument/2006/relationships/image" Target="../media/image2.png"/><Relationship Id="rId4" Type="http://schemas.openxmlformats.org/officeDocument/2006/relationships/image" Target="../media/image1.svg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0" Type="http://schemas.openxmlformats.org/officeDocument/2006/relationships/image" Target="../media/image4.sv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1</xdr:row>
      <xdr:rowOff>111125</xdr:rowOff>
    </xdr:from>
    <xdr:to>
      <xdr:col>2</xdr:col>
      <xdr:colOff>401955</xdr:colOff>
      <xdr:row>2</xdr:row>
      <xdr:rowOff>158750</xdr:rowOff>
    </xdr:to>
    <xdr:pic>
      <xdr:nvPicPr>
        <xdr:cNvPr id="4" name="图片 3" descr="303b32313538313130373bbcc7c2bcb1ed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6225" y="288925"/>
          <a:ext cx="544830" cy="555625"/>
        </a:xfrm>
        <a:prstGeom prst="rect">
          <a:avLst/>
        </a:prstGeom>
      </xdr:spPr>
    </xdr:pic>
    <xdr:clientData/>
  </xdr:twoCellAnchor>
  <xdr:twoCellAnchor>
    <xdr:from>
      <xdr:col>16</xdr:col>
      <xdr:colOff>60325</xdr:colOff>
      <xdr:row>0</xdr:row>
      <xdr:rowOff>151765</xdr:rowOff>
    </xdr:from>
    <xdr:to>
      <xdr:col>18</xdr:col>
      <xdr:colOff>812165</xdr:colOff>
      <xdr:row>6</xdr:row>
      <xdr:rowOff>7620</xdr:rowOff>
    </xdr:to>
    <xdr:graphicFrame>
      <xdr:nvGraphicFramePr>
        <xdr:cNvPr id="7" name="图表 6"/>
        <xdr:cNvGraphicFramePr/>
      </xdr:nvGraphicFramePr>
      <xdr:xfrm>
        <a:off x="8890000" y="151765"/>
        <a:ext cx="2961640" cy="1303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412115</xdr:colOff>
      <xdr:row>0</xdr:row>
      <xdr:rowOff>85725</xdr:rowOff>
    </xdr:from>
    <xdr:to>
      <xdr:col>20</xdr:col>
      <xdr:colOff>688340</xdr:colOff>
      <xdr:row>6</xdr:row>
      <xdr:rowOff>55245</xdr:rowOff>
    </xdr:to>
    <xdr:graphicFrame>
      <xdr:nvGraphicFramePr>
        <xdr:cNvPr id="8" name="图表 7"/>
        <xdr:cNvGraphicFramePr/>
      </xdr:nvGraphicFramePr>
      <xdr:xfrm>
        <a:off x="11451590" y="85725"/>
        <a:ext cx="2486025" cy="141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447040</xdr:colOff>
      <xdr:row>1</xdr:row>
      <xdr:rowOff>447040</xdr:rowOff>
    </xdr:from>
    <xdr:to>
      <xdr:col>15</xdr:col>
      <xdr:colOff>742950</xdr:colOff>
      <xdr:row>2</xdr:row>
      <xdr:rowOff>238125</xdr:rowOff>
    </xdr:to>
    <xdr:pic>
      <xdr:nvPicPr>
        <xdr:cNvPr id="10" name="图片 9" descr="333639373138363b343435303831323bbacbcbe3b9a4d7f7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52765" y="624840"/>
          <a:ext cx="295910" cy="299085"/>
        </a:xfrm>
        <a:prstGeom prst="rect">
          <a:avLst/>
        </a:prstGeom>
      </xdr:spPr>
    </xdr:pic>
    <xdr:clientData/>
  </xdr:twoCellAnchor>
  <xdr:twoCellAnchor editAs="oneCell">
    <xdr:from>
      <xdr:col>14</xdr:col>
      <xdr:colOff>417195</xdr:colOff>
      <xdr:row>1</xdr:row>
      <xdr:rowOff>495300</xdr:rowOff>
    </xdr:from>
    <xdr:to>
      <xdr:col>14</xdr:col>
      <xdr:colOff>714375</xdr:colOff>
      <xdr:row>3</xdr:row>
      <xdr:rowOff>22225</xdr:rowOff>
    </xdr:to>
    <xdr:pic>
      <xdr:nvPicPr>
        <xdr:cNvPr id="11" name="图片 10" descr="333639373138363b343435303831343bb9b5cda8b9dcc0ed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998970" y="673100"/>
          <a:ext cx="297180" cy="301625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</xdr:colOff>
      <xdr:row>1</xdr:row>
      <xdr:rowOff>456565</xdr:rowOff>
    </xdr:from>
    <xdr:to>
      <xdr:col>13</xdr:col>
      <xdr:colOff>209550</xdr:colOff>
      <xdr:row>3</xdr:row>
      <xdr:rowOff>15875</xdr:rowOff>
    </xdr:to>
    <xdr:pic>
      <xdr:nvPicPr>
        <xdr:cNvPr id="12" name="图片 11" descr="333639373138363b343435303739383bbbe1bcc6b1a8b1ed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49950" y="634365"/>
          <a:ext cx="327025" cy="334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0</xdr:row>
      <xdr:rowOff>28575</xdr:rowOff>
    </xdr:from>
    <xdr:to>
      <xdr:col>19</xdr:col>
      <xdr:colOff>641985</xdr:colOff>
      <xdr:row>72</xdr:row>
      <xdr:rowOff>69850</xdr:rowOff>
    </xdr:to>
    <xdr:sp>
      <xdr:nvSpPr>
        <xdr:cNvPr id="2" name="矩形 1"/>
        <xdr:cNvSpPr/>
      </xdr:nvSpPr>
      <xdr:spPr>
        <a:xfrm>
          <a:off x="76200" y="28575"/>
          <a:ext cx="1343914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0685" y="4854575"/>
          <a:ext cx="3403600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235710" y="995045"/>
          <a:ext cx="489077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569720" y="1898650"/>
          <a:ext cx="341185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8732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24</xdr:row>
      <xdr:rowOff>40640</xdr:rowOff>
    </xdr:to>
    <xdr:grpSp>
      <xdr:nvGrpSpPr>
        <xdr:cNvPr id="12" name="组合 11"/>
        <xdr:cNvGrpSpPr/>
      </xdr:nvGrpSpPr>
      <xdr:grpSpPr>
        <a:xfrm>
          <a:off x="7273925" y="1908810"/>
          <a:ext cx="3256915" cy="2246630"/>
          <a:chOff x="8438" y="3702"/>
          <a:chExt cx="4612" cy="3720"/>
        </a:xfrm>
      </xdr:grpSpPr>
      <xdr:grpSp>
        <xdr:nvGrpSpPr>
          <xdr:cNvPr id="13" name="组合 32"/>
          <xdr:cNvGrpSpPr/>
        </xdr:nvGrpSpPr>
        <xdr:grpSpPr>
          <a:xfrm rot="0">
            <a:off x="8722" y="6083"/>
            <a:ext cx="4328" cy="1339"/>
            <a:chOff x="11008" y="5362"/>
            <a:chExt cx="4828" cy="1355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 rot="0">
            <a:off x="8438" y="3702"/>
            <a:ext cx="3264" cy="3621"/>
            <a:chOff x="10730" y="2878"/>
            <a:chExt cx="3249" cy="3667"/>
          </a:xfrm>
        </xdr:grpSpPr>
        <xdr:sp>
          <xdr:nvSpPr>
            <xdr:cNvPr id="17" name="文本框 16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856" y="6057"/>
              <a:ext cx="3099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汉仪雅酷黑简</a:t>
              </a:r>
              <a:endParaRPr lang="zh-CN" altLang="en-US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847" y="4696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简</a:t>
              </a:r>
              <a:endParaRPr lang="zh-CN" altLang="en-US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1" name="组合 20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2" name="文本框 21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3" name="文本框 22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 rot="0">
          <a:off x="1639570" y="2733675"/>
          <a:ext cx="3292475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 rot="0">
          <a:off x="1628140" y="4343400"/>
          <a:ext cx="388874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50695" y="3388995"/>
          <a:ext cx="4504055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31" name="组合 77"/>
        <xdr:cNvGrpSpPr/>
      </xdr:nvGrpSpPr>
      <xdr:grpSpPr>
        <a:xfrm rot="0">
          <a:off x="1638300" y="6125210"/>
          <a:ext cx="3293110" cy="622300"/>
          <a:chOff x="7138" y="5903"/>
          <a:chExt cx="4651" cy="1052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、下拉选择所属类型，下拉选择是否完成。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、工作类型自动统计，完成率自动计算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55</xdr:row>
      <xdr:rowOff>124460</xdr:rowOff>
    </xdr:to>
    <xdr:grpSp>
      <xdr:nvGrpSpPr>
        <xdr:cNvPr id="34" name="组合 77"/>
        <xdr:cNvGrpSpPr/>
      </xdr:nvGrpSpPr>
      <xdr:grpSpPr>
        <a:xfrm rot="0">
          <a:off x="1634490" y="9084310"/>
          <a:ext cx="3296920" cy="469900"/>
          <a:chOff x="7133" y="5903"/>
          <a:chExt cx="4657" cy="801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94"/>
            <a:ext cx="4593" cy="4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、今日及下周点半事项自动生成。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488950</xdr:colOff>
      <xdr:row>42</xdr:row>
      <xdr:rowOff>161290</xdr:rowOff>
    </xdr:from>
    <xdr:to>
      <xdr:col>16</xdr:col>
      <xdr:colOff>106680</xdr:colOff>
      <xdr:row>51</xdr:row>
      <xdr:rowOff>87630</xdr:rowOff>
    </xdr:to>
    <xdr:grpSp>
      <xdr:nvGrpSpPr>
        <xdr:cNvPr id="37" name="组合 36"/>
        <xdr:cNvGrpSpPr/>
      </xdr:nvGrpSpPr>
      <xdr:grpSpPr>
        <a:xfrm>
          <a:off x="7264400" y="7362190"/>
          <a:ext cx="3683000" cy="1469390"/>
          <a:chOff x="8434" y="9476"/>
          <a:chExt cx="5232" cy="2437"/>
        </a:xfrm>
      </xdr:grpSpPr>
      <xdr:grpSp>
        <xdr:nvGrpSpPr>
          <xdr:cNvPr id="38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39" name="文本框 3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41" name="文本框 40"/>
          <xdr:cNvSpPr txBox="1"/>
        </xdr:nvSpPr>
        <xdr:spPr>
          <a:xfrm>
            <a:off x="8439" y="10632"/>
            <a:ext cx="5227" cy="12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模板中使用的图标来源于【稻壳图标】，该图标具有CC0共享协议，您可在遵循CC0共享协议的情况下使用。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>
      <xdr:nvSpPr>
        <xdr:cNvPr id="47" name="文本框 46"/>
        <xdr:cNvSpPr txBox="1"/>
      </xdr:nvSpPr>
      <xdr:spPr>
        <a:xfrm>
          <a:off x="7347585" y="4676775"/>
          <a:ext cx="3614420" cy="13995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模板中使用的字体为开源字体，请用户按照该款开源字体的开源协议要求来使用该字体。</a:t>
          </a: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429260</xdr:colOff>
      <xdr:row>39</xdr:row>
      <xdr:rowOff>93345</xdr:rowOff>
    </xdr:from>
    <xdr:to>
      <xdr:col>8</xdr:col>
      <xdr:colOff>467360</xdr:colOff>
      <xdr:row>50</xdr:row>
      <xdr:rowOff>85725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4350" y="6779895"/>
          <a:ext cx="4103370" cy="1878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391795</xdr:colOff>
      <xdr:row>56</xdr:row>
      <xdr:rowOff>4445</xdr:rowOff>
    </xdr:from>
    <xdr:to>
      <xdr:col>9</xdr:col>
      <xdr:colOff>56515</xdr:colOff>
      <xdr:row>68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6885" y="9605645"/>
          <a:ext cx="4407535" cy="2148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showGridLines="0" tabSelected="1" workbookViewId="0">
      <selection activeCell="W4" sqref="W4"/>
    </sheetView>
  </sheetViews>
  <sheetFormatPr defaultColWidth="8.88888888888889" defaultRowHeight="25" customHeight="1"/>
  <cols>
    <col min="1" max="1" width="2.77777777777778" customWidth="1"/>
    <col min="2" max="2" width="2.11111111111111" customWidth="1"/>
    <col min="3" max="3" width="6.77777777777778" customWidth="1"/>
    <col min="4" max="4" width="16.7777777777778" customWidth="1"/>
    <col min="5" max="5" width="3.44444444444444" customWidth="1"/>
    <col min="6" max="6" width="1.88888888888889" customWidth="1"/>
    <col min="7" max="7" width="2.77777777777778" customWidth="1"/>
    <col min="8" max="8" width="2.44444444444444" customWidth="1"/>
    <col min="9" max="9" width="6.77777777777778" customWidth="1"/>
    <col min="10" max="10" width="16.7777777777778" customWidth="1"/>
    <col min="11" max="11" width="3.44444444444444" customWidth="1"/>
    <col min="12" max="12" width="2.88888888888889" customWidth="1"/>
    <col min="13" max="13" width="1.88888888888889" customWidth="1"/>
    <col min="14" max="14" width="6" style="3" customWidth="1"/>
    <col min="15" max="17" width="13.1111111111111" style="4" customWidth="1"/>
    <col min="18" max="18" width="12.6666666666667" style="4" customWidth="1"/>
    <col min="19" max="19" width="13.3333333333333" style="5" customWidth="1"/>
    <col min="20" max="20" width="12.4444444444444" style="6" customWidth="1"/>
    <col min="21" max="21" width="11.2222222222222" style="4" customWidth="1"/>
    <col min="22" max="22" width="4.11111111111111" customWidth="1"/>
    <col min="24" max="24" width="12.4444444444444"/>
  </cols>
  <sheetData>
    <row r="1" ht="14" customHeight="1"/>
    <row r="2" ht="40" customHeight="1" spans="4:21">
      <c r="D2" s="7" t="s">
        <v>0</v>
      </c>
      <c r="E2" s="7"/>
      <c r="F2" s="7"/>
      <c r="G2" s="7"/>
      <c r="H2" s="7"/>
      <c r="I2" s="7"/>
      <c r="J2" s="8"/>
      <c r="K2" s="8"/>
      <c r="L2" s="25">
        <f ca="1">COUNTIF($O$9:$O$20000,TODAY())</f>
        <v>3</v>
      </c>
      <c r="M2" s="25"/>
      <c r="N2" s="25"/>
      <c r="O2" s="26">
        <f ca="1">COUNTIFS($O$9:$O$20000,"&gt;="&amp;TODAY(),$O$9:$O$20000,"&lt;="&amp;TODAY()+7)</f>
        <v>10</v>
      </c>
      <c r="P2" s="26">
        <f>COUNTA($O$9:$O$20000)</f>
        <v>13</v>
      </c>
      <c r="R2" s="26"/>
      <c r="S2" s="43"/>
      <c r="T2" s="44"/>
      <c r="U2" s="26"/>
    </row>
    <row r="3" ht="21" customHeight="1" spans="2:21">
      <c r="B3" s="8"/>
      <c r="D3" s="9" t="s">
        <v>1</v>
      </c>
      <c r="E3" s="9"/>
      <c r="F3" s="9"/>
      <c r="G3" s="9"/>
      <c r="H3" s="9"/>
      <c r="I3" s="9"/>
      <c r="J3" s="9"/>
      <c r="K3" s="8"/>
      <c r="L3" s="8"/>
      <c r="M3" s="8"/>
      <c r="N3" s="25"/>
      <c r="O3" s="27"/>
      <c r="P3" s="27"/>
      <c r="R3" s="26"/>
      <c r="S3" s="43"/>
      <c r="T3" s="44"/>
      <c r="U3" s="26"/>
    </row>
    <row r="4" ht="10" customHeight="1" spans="12:16">
      <c r="L4" s="3" t="s">
        <v>2</v>
      </c>
      <c r="M4" s="3"/>
      <c r="O4" s="4" t="s">
        <v>3</v>
      </c>
      <c r="P4" s="4" t="s">
        <v>4</v>
      </c>
    </row>
    <row r="5" ht="22" customHeight="1" spans="2:13">
      <c r="B5" s="10" t="s">
        <v>5</v>
      </c>
      <c r="C5" s="10"/>
      <c r="D5" s="10"/>
      <c r="E5" s="10"/>
      <c r="H5" s="11" t="s">
        <v>6</v>
      </c>
      <c r="I5" s="11"/>
      <c r="J5" s="28">
        <f ca="1">TODAY()</f>
        <v>44643</v>
      </c>
      <c r="K5" s="28"/>
      <c r="L5" s="3"/>
      <c r="M5" s="3"/>
    </row>
    <row r="6" ht="7" customHeight="1"/>
    <row r="7" customHeight="1" spans="2:24">
      <c r="B7" s="12"/>
      <c r="C7" s="13" t="s">
        <v>7</v>
      </c>
      <c r="D7" s="13"/>
      <c r="E7" s="13"/>
      <c r="F7" s="12"/>
      <c r="H7" s="14"/>
      <c r="I7" s="29" t="s">
        <v>8</v>
      </c>
      <c r="J7" s="29"/>
      <c r="K7" s="29"/>
      <c r="L7" s="14"/>
      <c r="N7" s="30" t="s">
        <v>9</v>
      </c>
      <c r="O7" s="30" t="s">
        <v>10</v>
      </c>
      <c r="P7" s="31" t="s">
        <v>11</v>
      </c>
      <c r="Q7" s="45"/>
      <c r="R7" s="30" t="s">
        <v>12</v>
      </c>
      <c r="S7" s="46" t="s">
        <v>13</v>
      </c>
      <c r="T7" s="30" t="s">
        <v>14</v>
      </c>
      <c r="U7" s="30" t="s">
        <v>15</v>
      </c>
      <c r="W7" s="30" t="s">
        <v>12</v>
      </c>
      <c r="X7" s="30" t="s">
        <v>16</v>
      </c>
    </row>
    <row r="8" ht="7" customHeight="1" spans="2:24">
      <c r="B8" s="15"/>
      <c r="C8" s="15"/>
      <c r="D8" s="15"/>
      <c r="E8" s="15"/>
      <c r="F8" s="15"/>
      <c r="H8" s="16"/>
      <c r="I8" s="16"/>
      <c r="J8" s="16"/>
      <c r="K8" s="16"/>
      <c r="L8" s="16"/>
      <c r="N8" s="32"/>
      <c r="O8" s="33"/>
      <c r="P8" s="34"/>
      <c r="Q8" s="47"/>
      <c r="R8" s="33"/>
      <c r="S8" s="48"/>
      <c r="T8" s="49"/>
      <c r="U8" s="33"/>
      <c r="W8" s="48"/>
      <c r="X8" s="48"/>
    </row>
    <row r="9" customHeight="1" spans="2:24">
      <c r="B9" s="17"/>
      <c r="C9" s="18">
        <f ca="1" t="array" ref="C9">INDEX(O:O,SMALL(IF(($O$9:$O$20000&gt;=$J$5)*($O$9:$O$20000&lt;=($J$5+7))*($R$9:$R$20000="工作"),ROW($O$9:$U$20000),4^8),ROW(1:1)))</f>
        <v>44644</v>
      </c>
      <c r="D9" s="19" t="str">
        <f ca="1" t="array" ref="D9">INDEX(P:P,SMALL(IF(($O$9:$O$20000&gt;=$J$5)*($O$9:$O$20000&lt;=($J$5+7))*($R$9:$R$20000="工作"),ROW($O$9:$U$20000),4^8),ROW(1:1)))</f>
        <v>F项目财务报表</v>
      </c>
      <c r="E9" s="19" t="str">
        <f ca="1" t="array" ref="E9">INDEX(T:T,SMALL(IF(($O$9:$O$20000&gt;=$J$5)*($O$9:$O$20000&lt;=($J$5+7))*($R$9:$R$20000="工作"),ROW($O$9:$U$20000),4^8),ROW(1:1)))</f>
        <v>□</v>
      </c>
      <c r="F9" s="17"/>
      <c r="H9" s="17"/>
      <c r="I9" s="18">
        <f ca="1" t="array" ref="I9">INDEX(O:O,SMALL(IF(($O$9:$O$20000&gt;=$J$5)*($O$9:$O$20000&lt;=($J$5+7))*($R$9:$R$20000="会议"),ROW($O$9:$U$20000),4^8),ROW(1:1)))</f>
        <v>44643</v>
      </c>
      <c r="J9" s="19" t="str">
        <f ca="1" t="array" ref="J9">INDEX(P:P,SMALL(IF(($O$9:$O$20000&gt;=$J$5)*($O$9:$O$20000&lt;=($J$5+7))*($R$9:$R$20000="会议"),ROW($O$9:$U$20000),4^8),ROW(1:1)))</f>
        <v>J项目季度会议</v>
      </c>
      <c r="K9" s="19" t="str">
        <f ca="1" t="array" ref="K9">INDEX(T:T,SMALL(IF(($O$9:$O$20000&gt;=$J$5)*($O$9:$O$20000&lt;=($J$5+7))*($R$9:$R$20000="会议"),ROW($O$9:$U$20000),4^8),ROW(1:1)))</f>
        <v>☑</v>
      </c>
      <c r="L9" s="17"/>
      <c r="N9" s="35">
        <v>1</v>
      </c>
      <c r="O9" s="36">
        <v>44641</v>
      </c>
      <c r="P9" s="37" t="s">
        <v>17</v>
      </c>
      <c r="Q9" s="50"/>
      <c r="R9" s="42" t="s">
        <v>18</v>
      </c>
      <c r="S9" s="51">
        <v>44642</v>
      </c>
      <c r="T9" s="52" t="s">
        <v>19</v>
      </c>
      <c r="U9" s="42"/>
      <c r="W9" s="53" t="s">
        <v>18</v>
      </c>
      <c r="X9" s="53">
        <f>COUNTIF($R$9:$R$20000,W9)</f>
        <v>5</v>
      </c>
    </row>
    <row r="10" customHeight="1" spans="2:24">
      <c r="B10" s="17"/>
      <c r="C10" s="18">
        <f ca="1" t="array" ref="C10">INDEX(O:O,SMALL(IF(($O$9:$O$20000&gt;=$J$5)*($O$9:$O$20000&lt;=($J$5+7))*($R$9:$R$20000="工作"),ROW($O$9:$U$20000),4^8),ROW(2:2)))</f>
        <v>44645</v>
      </c>
      <c r="D10" s="19" t="str">
        <f ca="1" t="array" ref="D10">INDEX(P:P,SMALL(IF(($O$9:$O$20000&gt;=$J$5)*($O$9:$O$20000&lt;=($J$5+7))*($R$9:$R$20000="工作"),ROW($O$9:$U$20000),4^8),ROW(2:2)))</f>
        <v>R项目入职培训</v>
      </c>
      <c r="E10" s="19" t="str">
        <f ca="1" t="array" ref="E10">INDEX(T:T,SMALL(IF(($O$9:$O$20000&gt;=$J$5)*($O$9:$O$20000&lt;=($J$5+7))*($R$9:$R$20000="工作"),ROW($O$9:$U$20000),4^8),ROW(2:2)))</f>
        <v>□</v>
      </c>
      <c r="F10" s="17"/>
      <c r="H10" s="17"/>
      <c r="I10" s="18">
        <f ca="1" t="array" ref="I10">INDEX(O:O,SMALL(IF(($O$9:$O$20000&gt;=$J$5)*($O$9:$O$20000&lt;=($J$5+7))*($R$9:$R$20000="会议"),ROW($O$9:$U$20000),4^8),ROW(2:2)))</f>
        <v>44646</v>
      </c>
      <c r="J10" s="19" t="str">
        <f ca="1" t="array" ref="J10">INDEX(P:P,SMALL(IF(($O$9:$O$20000&gt;=$J$5)*($O$9:$O$20000&lt;=($J$5+7))*($R$9:$R$20000="会议"),ROW($O$9:$U$20000),4^8),ROW(2:2)))</f>
        <v>P项目财务会议</v>
      </c>
      <c r="K10" s="19" t="str">
        <f ca="1" t="array" ref="K10">INDEX(T:T,SMALL(IF(($O$9:$O$20000&gt;=$J$5)*($O$9:$O$20000&lt;=($J$5+7))*($R$9:$R$20000="会议"),ROW($O$9:$U$20000),4^8),ROW(2:2)))</f>
        <v>□</v>
      </c>
      <c r="L10" s="17"/>
      <c r="N10" s="35">
        <v>2</v>
      </c>
      <c r="O10" s="36">
        <v>44642</v>
      </c>
      <c r="P10" s="37" t="s">
        <v>20</v>
      </c>
      <c r="Q10" s="50"/>
      <c r="R10" s="42" t="s">
        <v>21</v>
      </c>
      <c r="S10" s="51">
        <v>44643</v>
      </c>
      <c r="T10" s="52" t="s">
        <v>19</v>
      </c>
      <c r="U10" s="42"/>
      <c r="W10" s="53" t="s">
        <v>21</v>
      </c>
      <c r="X10" s="53">
        <f>COUNTIF($R$9:$R$20000,W10)</f>
        <v>4</v>
      </c>
    </row>
    <row r="11" customHeight="1" spans="2:24">
      <c r="B11" s="17"/>
      <c r="C11" s="18">
        <f ca="1" t="array" ref="C11">INDEX(O:O,SMALL(IF(($O$9:$O$20000&gt;=$J$5)*($O$9:$O$20000&lt;=($J$5+7))*($R$9:$R$20000="工作"),ROW($O$9:$U$20000),4^8),ROW(3:3)))</f>
        <v>44650</v>
      </c>
      <c r="D11" s="19" t="str">
        <f ca="1" t="array" ref="D11">INDEX(P:P,SMALL(IF(($O$9:$O$20000&gt;=$J$5)*($O$9:$O$20000&lt;=($J$5+7))*($R$9:$R$20000="工作"),ROW($O$9:$U$20000),4^8),ROW(3:3)))</f>
        <v>A项目招商方案</v>
      </c>
      <c r="E11" s="19" t="str">
        <f ca="1" t="array" ref="E11">INDEX(T:T,SMALL(IF(($O$9:$O$20000&gt;=$J$5)*($O$9:$O$20000&lt;=($J$5+7))*($R$9:$R$20000="工作"),ROW($O$9:$U$20000),4^8),ROW(3:3)))</f>
        <v>□</v>
      </c>
      <c r="F11" s="17"/>
      <c r="H11" s="17"/>
      <c r="I11" s="18">
        <f ca="1" t="array" ref="I11">INDEX(O:O,SMALL(IF(($O$9:$O$20000&gt;=$J$5)*($O$9:$O$20000&lt;=($J$5+7))*($R$9:$R$20000="会议"),ROW($O$9:$U$20000),4^8),ROW(3:3)))</f>
        <v>44647</v>
      </c>
      <c r="J11" s="19" t="str">
        <f ca="1" t="array" ref="J11">INDEX(P:P,SMALL(IF(($O$9:$O$20000&gt;=$J$5)*($O$9:$O$20000&lt;=($J$5+7))*($R$9:$R$20000="会议"),ROW($O$9:$U$20000),4^8),ROW(3:3)))</f>
        <v>O项目议价会议</v>
      </c>
      <c r="K11" s="19" t="str">
        <f ca="1" t="array" ref="K11">INDEX(T:T,SMALL(IF(($O$9:$O$20000&gt;=$J$5)*($O$9:$O$20000&lt;=($J$5+7))*($R$9:$R$20000="会议"),ROW($O$9:$U$20000),4^8),ROW(3:3)))</f>
        <v>□</v>
      </c>
      <c r="L11" s="17"/>
      <c r="N11" s="35">
        <v>3</v>
      </c>
      <c r="O11" s="36">
        <v>44643</v>
      </c>
      <c r="P11" s="37" t="s">
        <v>22</v>
      </c>
      <c r="Q11" s="50"/>
      <c r="R11" s="42" t="s">
        <v>21</v>
      </c>
      <c r="S11" s="51">
        <v>44644</v>
      </c>
      <c r="T11" s="52" t="s">
        <v>19</v>
      </c>
      <c r="U11" s="42"/>
      <c r="W11" s="53" t="s">
        <v>23</v>
      </c>
      <c r="X11" s="53">
        <f>COUNTIF($R$9:$R$20000,W11)</f>
        <v>2</v>
      </c>
    </row>
    <row r="12" customHeight="1" spans="2:24">
      <c r="B12" s="17"/>
      <c r="C12" s="18">
        <f ca="1" t="array" ref="C12">INDEX(O:O,SMALL(IF(($O$9:$O$20000&gt;=$J$5)*($O$9:$O$20000&lt;=($J$5+7))*($R$9:$R$20000="工作"),ROW($O$9:$U$20000),4^8),ROW(4:4)))</f>
        <v>0</v>
      </c>
      <c r="D12" s="19">
        <f ca="1" t="array" ref="D12">INDEX(P:P,SMALL(IF(($O$9:$O$20000&gt;=$J$5)*($O$9:$O$20000&lt;=($J$5+7))*($R$9:$R$20000="工作"),ROW($O$9:$U$20000),4^8),ROW(4:4)))</f>
        <v>0</v>
      </c>
      <c r="E12" s="19">
        <f ca="1" t="array" ref="E12">INDEX(T:T,SMALL(IF(($O$9:$O$20000&gt;=$J$5)*($O$9:$O$20000&lt;=($J$5+7))*($R$9:$R$20000="工作"),ROW($O$9:$U$20000),4^8),ROW(4:4)))</f>
        <v>0</v>
      </c>
      <c r="F12" s="17"/>
      <c r="H12" s="17"/>
      <c r="I12" s="18">
        <f ca="1" t="array" ref="I12">INDEX(O:O,SMALL(IF(($O$9:$O$20000&gt;=$J$5)*($O$9:$O$20000&lt;=($J$5+7))*($R$9:$R$20000="会议"),ROW($O$9:$U$20000),4^8),ROW(4:4)))</f>
        <v>0</v>
      </c>
      <c r="J12" s="19">
        <f ca="1" t="array" ref="J12">INDEX(P:P,SMALL(IF(($O$9:$O$20000&gt;=$J$5)*($O$9:$O$20000&lt;=($J$5+7))*($R$9:$R$20000="会议"),ROW($O$9:$U$20000),4^8),ROW(4:4)))</f>
        <v>0</v>
      </c>
      <c r="K12" s="19">
        <f ca="1" t="array" ref="K12">INDEX(T:T,SMALL(IF(($O$9:$O$20000&gt;=$J$5)*($O$9:$O$20000&lt;=($J$5+7))*($R$9:$R$20000="会议"),ROW($O$9:$U$20000),4^8),ROW(4:4)))</f>
        <v>0</v>
      </c>
      <c r="L12" s="17"/>
      <c r="N12" s="35">
        <v>4</v>
      </c>
      <c r="O12" s="36">
        <v>44643</v>
      </c>
      <c r="P12" s="37" t="s">
        <v>24</v>
      </c>
      <c r="Q12" s="50"/>
      <c r="R12" s="42" t="s">
        <v>23</v>
      </c>
      <c r="S12" s="51">
        <v>44644</v>
      </c>
      <c r="T12" s="52" t="s">
        <v>25</v>
      </c>
      <c r="U12" s="42"/>
      <c r="W12" s="53" t="s">
        <v>26</v>
      </c>
      <c r="X12" s="53">
        <f>COUNTIF($R$9:$R$20000,W12)</f>
        <v>2</v>
      </c>
    </row>
    <row r="13" customHeight="1" spans="2:21">
      <c r="B13" s="17"/>
      <c r="C13" s="18">
        <f ca="1" t="array" ref="C13">INDEX(O:O,SMALL(IF(($O$9:$O$20000&gt;=$J$5)*($O$9:$O$20000&lt;=($J$5+7))*($R$9:$R$20000="工作"),ROW($O$9:$U$20000),4^8),ROW(5:5)))</f>
        <v>0</v>
      </c>
      <c r="D13" s="19">
        <f ca="1" t="array" ref="D13">INDEX(P:P,SMALL(IF(($O$9:$O$20000&gt;=$J$5)*($O$9:$O$20000&lt;=($J$5+7))*($R$9:$R$20000="工作"),ROW($O$9:$U$20000),4^8),ROW(5:5)))</f>
        <v>0</v>
      </c>
      <c r="E13" s="19">
        <f ca="1" t="array" ref="E13">INDEX(T:T,SMALL(IF(($O$9:$O$20000&gt;=$J$5)*($O$9:$O$20000&lt;=($J$5+7))*($R$9:$R$20000="工作"),ROW($O$9:$U$20000),4^8),ROW(5:5)))</f>
        <v>0</v>
      </c>
      <c r="F13" s="17"/>
      <c r="H13" s="17"/>
      <c r="I13" s="18">
        <f ca="1" t="array" ref="I13">INDEX(O:O,SMALL(IF(($O$9:$O$20000&gt;=$J$5)*($O$9:$O$20000&lt;=($J$5+7))*($R$9:$R$20000="会议"),ROW($O$9:$U$20000),4^8),ROW(5:5)))</f>
        <v>0</v>
      </c>
      <c r="J13" s="19">
        <f ca="1" t="array" ref="J13">INDEX(P:P,SMALL(IF(($O$9:$O$20000&gt;=$J$5)*($O$9:$O$20000&lt;=($J$5+7))*($R$9:$R$20000="会议"),ROW($O$9:$U$20000),4^8),ROW(5:5)))</f>
        <v>0</v>
      </c>
      <c r="K13" s="19">
        <f ca="1" t="array" ref="K13">INDEX(T:T,SMALL(IF(($O$9:$O$20000&gt;=$J$5)*($O$9:$O$20000&lt;=($J$5+7))*($R$9:$R$20000="会议"),ROW($O$9:$U$20000),4^8),ROW(5:5)))</f>
        <v>0</v>
      </c>
      <c r="L13" s="17"/>
      <c r="N13" s="35">
        <v>5</v>
      </c>
      <c r="O13" s="36">
        <v>44643</v>
      </c>
      <c r="P13" s="37" t="s">
        <v>27</v>
      </c>
      <c r="Q13" s="50"/>
      <c r="R13" s="42" t="s">
        <v>26</v>
      </c>
      <c r="S13" s="51">
        <v>44644</v>
      </c>
      <c r="T13" s="52" t="s">
        <v>25</v>
      </c>
      <c r="U13" s="42"/>
    </row>
    <row r="14" customHeight="1" spans="2:24">
      <c r="B14" s="17"/>
      <c r="C14" s="18">
        <f ca="1" t="array" ref="C14">INDEX(O:O,SMALL(IF(($O$9:$O$20000&gt;=$J$5)*($O$9:$O$20000&lt;=($J$5+7))*($R$9:$R$20000="工作"),ROW($O$9:$U$20000),4^8),ROW(6:6)))</f>
        <v>0</v>
      </c>
      <c r="D14" s="19">
        <f ca="1" t="array" ref="D14">INDEX(P:P,SMALL(IF(($O$9:$O$20000&gt;=$J$5)*($O$9:$O$20000&lt;=($J$5+7))*($R$9:$R$20000="工作"),ROW($O$9:$U$20000),4^8),ROW(6:6)))</f>
        <v>0</v>
      </c>
      <c r="E14" s="19">
        <f ca="1" t="array" ref="E14">INDEX(T:T,SMALL(IF(($O$9:$O$20000&gt;=$J$5)*($O$9:$O$20000&lt;=($J$5+7))*($R$9:$R$20000="工作"),ROW($O$9:$U$20000),4^8),ROW(6:6)))</f>
        <v>0</v>
      </c>
      <c r="F14" s="17"/>
      <c r="H14" s="17"/>
      <c r="I14" s="18">
        <f ca="1" t="array" ref="I14">INDEX(O:O,SMALL(IF(($O$9:$O$20000&gt;=$J$5)*($O$9:$O$20000&lt;=($J$5+7))*($R$9:$R$20000="会议"),ROW($O$9:$U$20000),4^8),ROW(6:6)))</f>
        <v>0</v>
      </c>
      <c r="J14" s="19">
        <f ca="1" t="array" ref="J14">INDEX(P:P,SMALL(IF(($O$9:$O$20000&gt;=$J$5)*($O$9:$O$20000&lt;=($J$5+7))*($R$9:$R$20000="会议"),ROW($O$9:$U$20000),4^8),ROW(6:6)))</f>
        <v>0</v>
      </c>
      <c r="K14" s="19">
        <f ca="1" t="array" ref="K14">INDEX(T:T,SMALL(IF(($O$9:$O$20000&gt;=$J$5)*($O$9:$O$20000&lt;=($J$5+7))*($R$9:$R$20000="会议"),ROW($O$9:$U$20000),4^8),ROW(6:6)))</f>
        <v>0</v>
      </c>
      <c r="L14" s="17"/>
      <c r="N14" s="35">
        <v>6</v>
      </c>
      <c r="O14" s="36">
        <v>44644</v>
      </c>
      <c r="P14" s="37" t="s">
        <v>28</v>
      </c>
      <c r="Q14" s="50"/>
      <c r="R14" s="42" t="s">
        <v>18</v>
      </c>
      <c r="S14" s="51">
        <v>44645</v>
      </c>
      <c r="T14" s="52" t="s">
        <v>25</v>
      </c>
      <c r="U14" s="42"/>
      <c r="W14" t="s">
        <v>29</v>
      </c>
      <c r="X14">
        <f>COUNTIF($T$9:$T$20000,"☑")</f>
        <v>3</v>
      </c>
    </row>
    <row r="15" customHeight="1" spans="2:24">
      <c r="B15" s="17"/>
      <c r="C15" s="18">
        <f ca="1" t="array" ref="C15">INDEX(O:O,SMALL(IF(($O$9:$O$20000&gt;=$J$5)*($O$9:$O$20000&lt;=($J$5+7))*($R$9:$R$20000="工作"),ROW($O$9:$U$20000),4^8),ROW(7:7)))</f>
        <v>0</v>
      </c>
      <c r="D15" s="19">
        <f ca="1" t="array" ref="D15">INDEX(P:P,SMALL(IF(($O$9:$O$20000&gt;=$J$5)*($O$9:$O$20000&lt;=($J$5+7))*($R$9:$R$20000="工作"),ROW($O$9:$U$20000),4^8),ROW(7:7)))</f>
        <v>0</v>
      </c>
      <c r="E15" s="19">
        <f ca="1" t="array" ref="E15">INDEX(T:T,SMALL(IF(($O$9:$O$20000&gt;=$J$5)*($O$9:$O$20000&lt;=($J$5+7))*($R$9:$R$20000="工作"),ROW($O$9:$U$20000),4^8),ROW(7:7)))</f>
        <v>0</v>
      </c>
      <c r="F15" s="17"/>
      <c r="H15" s="17"/>
      <c r="I15" s="18">
        <f ca="1" t="array" ref="I15">INDEX(O:O,SMALL(IF(($O$9:$O$20000&gt;=$J$5)*($O$9:$O$20000&lt;=($J$5+7))*($R$9:$R$20000="会议"),ROW($O$9:$U$20000),4^8),ROW(7:7)))</f>
        <v>0</v>
      </c>
      <c r="J15" s="19">
        <f ca="1" t="array" ref="J15">INDEX(P:P,SMALL(IF(($O$9:$O$20000&gt;=$J$5)*($O$9:$O$20000&lt;=($J$5+7))*($R$9:$R$20000="会议"),ROW($O$9:$U$20000),4^8),ROW(7:7)))</f>
        <v>0</v>
      </c>
      <c r="K15" s="19">
        <f ca="1" t="array" ref="K15">INDEX(T:T,SMALL(IF(($O$9:$O$20000&gt;=$J$5)*($O$9:$O$20000&lt;=($J$5+7))*($R$9:$R$20000="会议"),ROW($O$9:$U$20000),4^8),ROW(7:7)))</f>
        <v>0</v>
      </c>
      <c r="L15" s="17"/>
      <c r="N15" s="35">
        <v>7</v>
      </c>
      <c r="O15" s="36">
        <v>44645</v>
      </c>
      <c r="P15" s="37" t="s">
        <v>30</v>
      </c>
      <c r="Q15" s="50"/>
      <c r="R15" s="42" t="s">
        <v>18</v>
      </c>
      <c r="S15" s="51">
        <v>44646</v>
      </c>
      <c r="T15" s="52" t="s">
        <v>25</v>
      </c>
      <c r="U15" s="42"/>
      <c r="W15" s="54" t="s">
        <v>31</v>
      </c>
      <c r="X15" s="55">
        <f>X14/P2</f>
        <v>0.230769230769231</v>
      </c>
    </row>
    <row r="16" customHeight="1" spans="2:24">
      <c r="B16" s="17"/>
      <c r="C16" s="18">
        <f ca="1" t="array" ref="C16">INDEX(O:O,SMALL(IF(($O$9:$O$20000&gt;=$J$5)*($O$9:$O$20000&lt;=($J$5+7))*($R$9:$R$20000="工作"),ROW($O$9:$U$20000),4^8),ROW(8:8)))</f>
        <v>0</v>
      </c>
      <c r="D16" s="19">
        <f ca="1" t="array" ref="D16">INDEX(P:P,SMALL(IF(($O$9:$O$20000&gt;=$J$5)*($O$9:$O$20000&lt;=($J$5+7))*($R$9:$R$20000="工作"),ROW($O$9:$U$20000),4^8),ROW(8:8)))</f>
        <v>0</v>
      </c>
      <c r="E16" s="19">
        <f ca="1" t="array" ref="E16">INDEX(T:T,SMALL(IF(($O$9:$O$20000&gt;=$J$5)*($O$9:$O$20000&lt;=($J$5+7))*($R$9:$R$20000="工作"),ROW($O$9:$U$20000),4^8),ROW(8:8)))</f>
        <v>0</v>
      </c>
      <c r="F16" s="17"/>
      <c r="H16" s="17"/>
      <c r="I16" s="18">
        <f ca="1" t="array" ref="I16">INDEX(O:O,SMALL(IF(($O$9:$O$20000&gt;=$J$5)*($O$9:$O$20000&lt;=($J$5+7))*($R$9:$R$20000="会议"),ROW($O$9:$U$20000),4^8),ROW(8:8)))</f>
        <v>0</v>
      </c>
      <c r="J16" s="19">
        <f ca="1" t="array" ref="J16">INDEX(P:P,SMALL(IF(($O$9:$O$20000&gt;=$J$5)*($O$9:$O$20000&lt;=($J$5+7))*($R$9:$R$20000="会议"),ROW($O$9:$U$20000),4^8),ROW(8:8)))</f>
        <v>0</v>
      </c>
      <c r="K16" s="19">
        <f ca="1" t="array" ref="K16">INDEX(T:T,SMALL(IF(($O$9:$O$20000&gt;=$J$5)*($O$9:$O$20000&lt;=($J$5+7))*($R$9:$R$20000="会议"),ROW($O$9:$U$20000),4^8),ROW(8:8)))</f>
        <v>0</v>
      </c>
      <c r="L16" s="17"/>
      <c r="N16" s="35">
        <v>8</v>
      </c>
      <c r="O16" s="36">
        <v>44646</v>
      </c>
      <c r="P16" s="37" t="s">
        <v>32</v>
      </c>
      <c r="Q16" s="50"/>
      <c r="R16" s="42" t="s">
        <v>21</v>
      </c>
      <c r="S16" s="51">
        <v>44647</v>
      </c>
      <c r="T16" s="52" t="s">
        <v>25</v>
      </c>
      <c r="U16" s="42"/>
      <c r="W16" s="54" t="s">
        <v>33</v>
      </c>
      <c r="X16" s="55">
        <f>1-X15</f>
        <v>0.769230769230769</v>
      </c>
    </row>
    <row r="17" customHeight="1" spans="14:21">
      <c r="N17" s="35">
        <v>9</v>
      </c>
      <c r="O17" s="36">
        <v>44647</v>
      </c>
      <c r="P17" s="37" t="s">
        <v>34</v>
      </c>
      <c r="Q17" s="50"/>
      <c r="R17" s="42" t="s">
        <v>21</v>
      </c>
      <c r="S17" s="51">
        <v>44648</v>
      </c>
      <c r="T17" s="52" t="s">
        <v>25</v>
      </c>
      <c r="U17" s="42"/>
    </row>
    <row r="18" customHeight="1" spans="2:21">
      <c r="B18" s="20"/>
      <c r="C18" s="21" t="s">
        <v>35</v>
      </c>
      <c r="D18" s="21"/>
      <c r="E18" s="21"/>
      <c r="F18" s="20"/>
      <c r="H18" s="22"/>
      <c r="I18" s="38" t="s">
        <v>36</v>
      </c>
      <c r="J18" s="38"/>
      <c r="K18" s="38"/>
      <c r="L18" s="22"/>
      <c r="N18" s="39">
        <v>10</v>
      </c>
      <c r="O18" s="40">
        <v>44648</v>
      </c>
      <c r="P18" s="41" t="s">
        <v>37</v>
      </c>
      <c r="Q18" s="56"/>
      <c r="R18" s="57" t="s">
        <v>23</v>
      </c>
      <c r="S18" s="58">
        <v>44649</v>
      </c>
      <c r="T18" s="59" t="s">
        <v>25</v>
      </c>
      <c r="U18" s="57"/>
    </row>
    <row r="19" ht="7" customHeight="1" spans="2:21">
      <c r="B19" s="23"/>
      <c r="C19" s="23"/>
      <c r="D19" s="23"/>
      <c r="E19" s="23"/>
      <c r="F19" s="23"/>
      <c r="H19" s="24"/>
      <c r="I19" s="24"/>
      <c r="J19" s="24"/>
      <c r="K19" s="24"/>
      <c r="L19" s="24"/>
      <c r="N19" s="35"/>
      <c r="O19" s="36"/>
      <c r="P19" s="37"/>
      <c r="Q19" s="50"/>
      <c r="R19" s="42"/>
      <c r="S19" s="51"/>
      <c r="T19" s="52"/>
      <c r="U19" s="42"/>
    </row>
    <row r="20" customHeight="1" spans="2:21">
      <c r="B20" s="17"/>
      <c r="C20" s="18">
        <f ca="1" t="array" ref="C20">INDEX(O:O,SMALL(IF(($O$9:$O$20000&gt;=$J$5)*($O$9:$O$20000&lt;=($J$5+7))*($R$9:$R$20000="学习"),ROW($O$9:$U$20000),4^8),ROW(1:1)))</f>
        <v>44643</v>
      </c>
      <c r="D20" s="19" t="str">
        <f ca="1" t="array" ref="D20">INDEX(P:P,SMALL(IF(($O$9:$O$20000&gt;=$J$5)*($O$9:$O$20000&lt;=($J$5+7))*($R$9:$R$20000="学习"),ROW($O$9:$U$20000),4^8),ROW(1:1)))</f>
        <v>Y项目网课培训</v>
      </c>
      <c r="E20" s="19" t="str">
        <f ca="1" t="array" ref="E20">INDEX(T:T,SMALL(IF(($O$9:$O$20000&gt;=$J$5)*($O$9:$O$20000&lt;=($J$5+7))*($R$9:$R$20000="学习"),ROW($O$9:$U$20000),4^8),ROW(1:1)))</f>
        <v>□</v>
      </c>
      <c r="F20" s="17"/>
      <c r="H20" s="17"/>
      <c r="I20" s="18">
        <f ca="1" t="array" ref="I20">INDEX(O:O,SMALL(IF(($O$9:$O$20000&gt;=$J$5)*($O$9:$O$20000&lt;=($J$5+7))*($R$9:$R$20000="其他"),ROW($O$9:$U$20000),4^8),ROW(1:1)))</f>
        <v>44643</v>
      </c>
      <c r="J20" s="19" t="str">
        <f ca="1" t="array" ref="J20">INDEX(P:P,SMALL(IF(($O$9:$O$20000&gt;=$J$5)*($O$9:$O$20000&lt;=($J$5+7))*($R$9:$R$20000="其他"),ROW($O$9:$U$20000),4^8),ROW(1:1)))</f>
        <v>去上海出差</v>
      </c>
      <c r="K20" s="19" t="str">
        <f ca="1" t="array" ref="K20">INDEX(T:T,SMALL(IF(($O$9:$O$20000&gt;=$J$5)*($O$9:$O$20000&lt;=($J$5+7))*($R$9:$R$20000="其他"),ROW($O$9:$U$20000),4^8),ROW(1:1)))</f>
        <v>□</v>
      </c>
      <c r="L20" s="17"/>
      <c r="N20" s="35">
        <v>12</v>
      </c>
      <c r="O20" s="36">
        <v>44650</v>
      </c>
      <c r="P20" s="37" t="s">
        <v>38</v>
      </c>
      <c r="Q20" s="50"/>
      <c r="R20" s="42" t="s">
        <v>18</v>
      </c>
      <c r="S20" s="51">
        <v>44651</v>
      </c>
      <c r="T20" s="52" t="s">
        <v>25</v>
      </c>
      <c r="U20" s="42"/>
    </row>
    <row r="21" customHeight="1" spans="2:21">
      <c r="B21" s="17"/>
      <c r="C21" s="18">
        <f ca="1" t="array" ref="C21">INDEX(O:O,SMALL(IF(($O$9:$O$20000&gt;=$J$5)*($O$9:$O$20000&lt;=($J$5+7))*($R$9:$R$20000="学习"),ROW($O$9:$U$20000),4^8),ROW(2:2)))</f>
        <v>44648</v>
      </c>
      <c r="D21" s="19" t="str">
        <f ca="1" t="array" ref="D21">INDEX(P:P,SMALL(IF(($O$9:$O$20000&gt;=$J$5)*($O$9:$O$20000&lt;=($J$5+7))*($R$9:$R$20000="学习"),ROW($O$9:$U$20000),4^8),ROW(2:2)))</f>
        <v>P项目网课学习</v>
      </c>
      <c r="E21" s="19" t="str">
        <f ca="1" t="array" ref="E21">INDEX(T:T,SMALL(IF(($O$9:$O$20000&gt;=$J$5)*($O$9:$O$20000&lt;=($J$5+7))*($R$9:$R$20000="学习"),ROW($O$9:$U$20000),4^8),ROW(2:2)))</f>
        <v>□</v>
      </c>
      <c r="F21" s="17"/>
      <c r="H21" s="17"/>
      <c r="I21" s="18">
        <f ca="1" t="array" ref="I21">INDEX(O:O,SMALL(IF(($O$9:$O$20000&gt;=$J$5)*($O$9:$O$20000&lt;=($J$5+7))*($R$9:$R$20000="其他"),ROW($O$9:$U$20000),4^8),ROW(2:2)))</f>
        <v>44650</v>
      </c>
      <c r="J21" s="19" t="str">
        <f ca="1" t="array" ref="J21">INDEX(P:P,SMALL(IF(($O$9:$O$20000&gt;=$J$5)*($O$9:$O$20000&lt;=($J$5+7))*($R$9:$R$20000="其他"),ROW($O$9:$U$20000),4^8),ROW(2:2)))</f>
        <v>接待I公司客户</v>
      </c>
      <c r="K21" s="19" t="str">
        <f ca="1" t="array" ref="K21">INDEX(T:T,SMALL(IF(($O$9:$O$20000&gt;=$J$5)*($O$9:$O$20000&lt;=($J$5+7))*($R$9:$R$20000="其他"),ROW($O$9:$U$20000),4^8),ROW(2:2)))</f>
        <v>□</v>
      </c>
      <c r="L21" s="17"/>
      <c r="N21" s="35">
        <v>13</v>
      </c>
      <c r="O21" s="36">
        <v>44650</v>
      </c>
      <c r="P21" s="37" t="s">
        <v>39</v>
      </c>
      <c r="Q21" s="50"/>
      <c r="R21" s="42" t="s">
        <v>26</v>
      </c>
      <c r="S21" s="51">
        <v>44651</v>
      </c>
      <c r="T21" s="52" t="s">
        <v>25</v>
      </c>
      <c r="U21" s="42"/>
    </row>
    <row r="22" customHeight="1" spans="2:21">
      <c r="B22" s="17"/>
      <c r="C22" s="18">
        <f ca="1" t="array" ref="C22">INDEX(O:O,SMALL(IF(($O$9:$O$20000&gt;=$J$5)*($O$9:$O$20000&lt;=($J$5+7))*($R$9:$R$20000="学习"),ROW($O$9:$U$20000),4^8),ROW(3:3)))</f>
        <v>0</v>
      </c>
      <c r="D22" s="19">
        <f ca="1" t="array" ref="D22">INDEX(P:P,SMALL(IF(($O$9:$O$20000&gt;=$J$5)*($O$9:$O$20000&lt;=($J$5+7))*($R$9:$R$20000="学习"),ROW($O$9:$U$20000),4^8),ROW(3:3)))</f>
        <v>0</v>
      </c>
      <c r="E22" s="19">
        <f ca="1" t="array" ref="E22">INDEX(T:T,SMALL(IF(($O$9:$O$20000&gt;=$J$5)*($O$9:$O$20000&lt;=($J$5+7))*($R$9:$R$20000="学习"),ROW($O$9:$U$20000),4^8),ROW(3:3)))</f>
        <v>0</v>
      </c>
      <c r="F22" s="17"/>
      <c r="H22" s="17"/>
      <c r="I22" s="18">
        <f ca="1" t="array" ref="I22">INDEX(O:O,SMALL(IF(($O$9:$O$20000&gt;=$J$5)*($O$9:$O$20000&lt;=($J$5+7))*($R$9:$R$20000="其他"),ROW($O$9:$U$20000),4^8),ROW(3:3)))</f>
        <v>0</v>
      </c>
      <c r="J22" s="19">
        <f ca="1" t="array" ref="J22">INDEX(P:P,SMALL(IF(($O$9:$O$20000&gt;=$J$5)*($O$9:$O$20000&lt;=($J$5+7))*($R$9:$R$20000="其他"),ROW($O$9:$U$20000),4^8),ROW(3:3)))</f>
        <v>0</v>
      </c>
      <c r="K22" s="19">
        <f ca="1" t="array" ref="K22">INDEX(T:T,SMALL(IF(($O$9:$O$20000&gt;=$J$5)*($O$9:$O$20000&lt;=($J$5+7))*($R$9:$R$20000="其他"),ROW($O$9:$U$20000),4^8),ROW(3:3)))</f>
        <v>0</v>
      </c>
      <c r="L22" s="17"/>
      <c r="N22" s="35">
        <v>14</v>
      </c>
      <c r="O22" s="36">
        <v>44651</v>
      </c>
      <c r="P22" s="37" t="s">
        <v>40</v>
      </c>
      <c r="Q22" s="50"/>
      <c r="R22" s="42" t="s">
        <v>18</v>
      </c>
      <c r="S22" s="51">
        <v>44652</v>
      </c>
      <c r="T22" s="52" t="s">
        <v>25</v>
      </c>
      <c r="U22" s="42"/>
    </row>
    <row r="23" customHeight="1" spans="2:21">
      <c r="B23" s="17"/>
      <c r="C23" s="18">
        <f ca="1" t="array" ref="C23">INDEX(O:O,SMALL(IF(($O$9:$O$20000&gt;=$J$5)*($O$9:$O$20000&lt;=($J$5+7))*($R$9:$R$20000="学习"),ROW($O$9:$U$20000),4^8),ROW(4:4)))</f>
        <v>0</v>
      </c>
      <c r="D23" s="19">
        <f ca="1" t="array" ref="D23">INDEX(P:P,SMALL(IF(($O$9:$O$20000&gt;=$J$5)*($O$9:$O$20000&lt;=($J$5+7))*($R$9:$R$20000="学习"),ROW($O$9:$U$20000),4^8),ROW(4:4)))</f>
        <v>0</v>
      </c>
      <c r="E23" s="19">
        <f ca="1" t="array" ref="E23">INDEX(T:T,SMALL(IF(($O$9:$O$20000&gt;=$J$5)*($O$9:$O$20000&lt;=($J$5+7))*($R$9:$R$20000="学习"),ROW($O$9:$U$20000),4^8),ROW(4:4)))</f>
        <v>0</v>
      </c>
      <c r="F23" s="17"/>
      <c r="H23" s="17"/>
      <c r="I23" s="18">
        <f ca="1" t="array" ref="I23">INDEX(O:O,SMALL(IF(($O$9:$O$20000&gt;=$J$5)*($O$9:$O$20000&lt;=($J$5+7))*($R$9:$R$20000="其他"),ROW($O$9:$U$20000),4^8),ROW(4:4)))</f>
        <v>0</v>
      </c>
      <c r="J23" s="19">
        <f ca="1" t="array" ref="J23">INDEX(P:P,SMALL(IF(($O$9:$O$20000&gt;=$J$5)*($O$9:$O$20000&lt;=($J$5+7))*($R$9:$R$20000="其他"),ROW($O$9:$U$20000),4^8),ROW(4:4)))</f>
        <v>0</v>
      </c>
      <c r="K23" s="19">
        <f ca="1" t="array" ref="K23">INDEX(T:T,SMALL(IF(($O$9:$O$20000&gt;=$J$5)*($O$9:$O$20000&lt;=($J$5+7))*($R$9:$R$20000="其他"),ROW($O$9:$U$20000),4^8),ROW(4:4)))</f>
        <v>0</v>
      </c>
      <c r="L23" s="17"/>
      <c r="N23" s="35"/>
      <c r="O23" s="42"/>
      <c r="P23" s="37"/>
      <c r="Q23" s="50"/>
      <c r="R23" s="42"/>
      <c r="S23" s="51"/>
      <c r="T23" s="52"/>
      <c r="U23" s="42"/>
    </row>
    <row r="24" customHeight="1" spans="2:21">
      <c r="B24" s="17"/>
      <c r="C24" s="18">
        <f ca="1" t="array" ref="C24">INDEX(O:O,SMALL(IF(($O$9:$O$20000&gt;=$J$5)*($O$9:$O$20000&lt;=($J$5+7))*($R$9:$R$20000="学习"),ROW($O$9:$U$20000),4^8),ROW(5:5)))</f>
        <v>0</v>
      </c>
      <c r="D24" s="19">
        <f ca="1" t="array" ref="D24">INDEX(P:P,SMALL(IF(($O$9:$O$20000&gt;=$J$5)*($O$9:$O$20000&lt;=($J$5+7))*($R$9:$R$20000="学习"),ROW($O$9:$U$20000),4^8),ROW(5:5)))</f>
        <v>0</v>
      </c>
      <c r="E24" s="19">
        <f ca="1" t="array" ref="E24">INDEX(T:T,SMALL(IF(($O$9:$O$20000&gt;=$J$5)*($O$9:$O$20000&lt;=($J$5+7))*($R$9:$R$20000="学习"),ROW($O$9:$U$20000),4^8),ROW(5:5)))</f>
        <v>0</v>
      </c>
      <c r="F24" s="17"/>
      <c r="H24" s="17"/>
      <c r="I24" s="18">
        <f ca="1" t="array" ref="I24">INDEX(O:O,SMALL(IF(($O$9:$O$20000&gt;=$J$5)*($O$9:$O$20000&lt;=($J$5+7))*($R$9:$R$20000="其他"),ROW($O$9:$U$20000),4^8),ROW(5:5)))</f>
        <v>0</v>
      </c>
      <c r="J24" s="19">
        <f ca="1" t="array" ref="J24">INDEX(P:P,SMALL(IF(($O$9:$O$20000&gt;=$J$5)*($O$9:$O$20000&lt;=($J$5+7))*($R$9:$R$20000="其他"),ROW($O$9:$U$20000),4^8),ROW(5:5)))</f>
        <v>0</v>
      </c>
      <c r="K24" s="19">
        <f ca="1" t="array" ref="K24">INDEX(T:T,SMALL(IF(($O$9:$O$20000&gt;=$J$5)*($O$9:$O$20000&lt;=($J$5+7))*($R$9:$R$20000="其他"),ROW($O$9:$U$20000),4^8),ROW(5:5)))</f>
        <v>0</v>
      </c>
      <c r="L24" s="17"/>
      <c r="N24" s="35"/>
      <c r="O24" s="42"/>
      <c r="P24" s="37"/>
      <c r="Q24" s="50"/>
      <c r="R24" s="42"/>
      <c r="S24" s="51"/>
      <c r="T24" s="52"/>
      <c r="U24" s="42"/>
    </row>
    <row r="25" customHeight="1" spans="2:21">
      <c r="B25" s="17"/>
      <c r="C25" s="18">
        <f ca="1" t="array" ref="C25">INDEX(O:O,SMALL(IF(($O$9:$O$20000&gt;=$J$5)*($O$9:$O$20000&lt;=($J$5+7))*($R$9:$R$20000="学习"),ROW($O$9:$U$20000),4^8),ROW(6:6)))</f>
        <v>0</v>
      </c>
      <c r="D25" s="19">
        <f ca="1" t="array" ref="D25">INDEX(P:P,SMALL(IF(($O$9:$O$20000&gt;=$J$5)*($O$9:$O$20000&lt;=($J$5+7))*($R$9:$R$20000="学习"),ROW($O$9:$U$20000),4^8),ROW(6:6)))</f>
        <v>0</v>
      </c>
      <c r="E25" s="19">
        <f ca="1" t="array" ref="E25">INDEX(T:T,SMALL(IF(($O$9:$O$20000&gt;=$J$5)*($O$9:$O$20000&lt;=($J$5+7))*($R$9:$R$20000="学习"),ROW($O$9:$U$20000),4^8),ROW(6:6)))</f>
        <v>0</v>
      </c>
      <c r="F25" s="17"/>
      <c r="H25" s="17"/>
      <c r="I25" s="18">
        <f ca="1" t="array" ref="I25">INDEX(O:O,SMALL(IF(($O$9:$O$20000&gt;=$J$5)*($O$9:$O$20000&lt;=($J$5+7))*($R$9:$R$20000="其他"),ROW($O$9:$U$20000),4^8),ROW(6:6)))</f>
        <v>0</v>
      </c>
      <c r="J25" s="19">
        <f ca="1" t="array" ref="J25">INDEX(P:P,SMALL(IF(($O$9:$O$20000&gt;=$J$5)*($O$9:$O$20000&lt;=($J$5+7))*($R$9:$R$20000="其他"),ROW($O$9:$U$20000),4^8),ROW(6:6)))</f>
        <v>0</v>
      </c>
      <c r="K25" s="19">
        <f ca="1" t="array" ref="K25">INDEX(T:T,SMALL(IF(($O$9:$O$20000&gt;=$J$5)*($O$9:$O$20000&lt;=($J$5+7))*($R$9:$R$20000="其他"),ROW($O$9:$U$20000),4^8),ROW(6:6)))</f>
        <v>0</v>
      </c>
      <c r="L25" s="17"/>
      <c r="N25" s="35"/>
      <c r="O25" s="42"/>
      <c r="P25" s="37"/>
      <c r="Q25" s="50"/>
      <c r="R25" s="42"/>
      <c r="S25" s="51"/>
      <c r="T25" s="52"/>
      <c r="U25" s="42"/>
    </row>
    <row r="26" customHeight="1" spans="2:21">
      <c r="B26" s="17"/>
      <c r="C26" s="18">
        <f ca="1" t="array" ref="C26">INDEX(O:O,SMALL(IF(($O$9:$O$20000&gt;=$J$5)*($O$9:$O$20000&lt;=($J$5+7))*($R$9:$R$20000="学习"),ROW($O$9:$U$20000),4^8),ROW(7:7)))</f>
        <v>0</v>
      </c>
      <c r="D26" s="19">
        <f ca="1" t="array" ref="D26">INDEX(P:P,SMALL(IF(($O$9:$O$20000&gt;=$J$5)*($O$9:$O$20000&lt;=($J$5+7))*($R$9:$R$20000="学习"),ROW($O$9:$U$20000),4^8),ROW(7:7)))</f>
        <v>0</v>
      </c>
      <c r="E26" s="19">
        <f ca="1" t="array" ref="E26">INDEX(T:T,SMALL(IF(($O$9:$O$20000&gt;=$J$5)*($O$9:$O$20000&lt;=($J$5+7))*($R$9:$R$20000="学习"),ROW($O$9:$U$20000),4^8),ROW(7:7)))</f>
        <v>0</v>
      </c>
      <c r="F26" s="17"/>
      <c r="H26" s="17"/>
      <c r="I26" s="18">
        <f ca="1" t="array" ref="I26">INDEX(O:O,SMALL(IF(($O$9:$O$20000&gt;=$J$5)*($O$9:$O$20000&lt;=($J$5+7))*($R$9:$R$20000="其他"),ROW($O$9:$U$20000),4^8),ROW(7:7)))</f>
        <v>0</v>
      </c>
      <c r="J26" s="19">
        <f ca="1" t="array" ref="J26">INDEX(P:P,SMALL(IF(($O$9:$O$20000&gt;=$J$5)*($O$9:$O$20000&lt;=($J$5+7))*($R$9:$R$20000="其他"),ROW($O$9:$U$20000),4^8),ROW(7:7)))</f>
        <v>0</v>
      </c>
      <c r="K26" s="19">
        <f ca="1" t="array" ref="K26">INDEX(T:T,SMALL(IF(($O$9:$O$20000&gt;=$J$5)*($O$9:$O$20000&lt;=($J$5+7))*($R$9:$R$20000="其他"),ROW($O$9:$U$20000),4^8),ROW(7:7)))</f>
        <v>0</v>
      </c>
      <c r="L26" s="17"/>
      <c r="N26" s="35"/>
      <c r="O26" s="42"/>
      <c r="P26" s="37"/>
      <c r="Q26" s="50"/>
      <c r="R26" s="42"/>
      <c r="S26" s="51"/>
      <c r="T26" s="52"/>
      <c r="U26" s="42"/>
    </row>
    <row r="27" customHeight="1" spans="2:21">
      <c r="B27" s="17"/>
      <c r="C27" s="18">
        <f ca="1" t="array" ref="C27">INDEX(O:O,SMALL(IF(($O$9:$O$20000&gt;=$J$5)*($O$9:$O$20000&lt;=($J$5+7))*($R$9:$R$20000="学习"),ROW($O$9:$U$20000),4^8),ROW(8:8)))</f>
        <v>0</v>
      </c>
      <c r="D27" s="19">
        <f ca="1" t="array" ref="D27">INDEX(P:P,SMALL(IF(($O$9:$O$20000&gt;=$J$5)*($O$9:$O$20000&lt;=($J$5+7))*($R$9:$R$20000="学习"),ROW($O$9:$U$20000),4^8),ROW(8:8)))</f>
        <v>0</v>
      </c>
      <c r="E27" s="19">
        <f ca="1" t="array" ref="E27">INDEX(T:T,SMALL(IF(($O$9:$O$20000&gt;=$J$5)*($O$9:$O$20000&lt;=($J$5+7))*($R$9:$R$20000="学习"),ROW($O$9:$U$20000),4^8),ROW(8:8)))</f>
        <v>0</v>
      </c>
      <c r="F27" s="17"/>
      <c r="H27" s="17"/>
      <c r="I27" s="18">
        <f ca="1" t="array" ref="I27">INDEX(O:O,SMALL(IF(($O$9:$O$20000&gt;=$J$5)*($O$9:$O$20000&lt;=($J$5+7))*($R$9:$R$20000="其他"),ROW($O$9:$U$20000),4^8),ROW(8:8)))</f>
        <v>0</v>
      </c>
      <c r="J27" s="19">
        <f ca="1" t="array" ref="J27">INDEX(P:P,SMALL(IF(($O$9:$O$20000&gt;=$J$5)*($O$9:$O$20000&lt;=($J$5+7))*($R$9:$R$20000="其他"),ROW($O$9:$U$20000),4^8),ROW(8:8)))</f>
        <v>0</v>
      </c>
      <c r="K27" s="19">
        <f ca="1" t="array" ref="K27">INDEX(T:T,SMALL(IF(($O$9:$O$20000&gt;=$J$5)*($O$9:$O$20000&lt;=($J$5+7))*($R$9:$R$20000="其他"),ROW($O$9:$U$20000),4^8),ROW(8:8)))</f>
        <v>0</v>
      </c>
      <c r="L27" s="17"/>
      <c r="N27" s="35"/>
      <c r="O27" s="42"/>
      <c r="P27" s="37"/>
      <c r="Q27" s="50"/>
      <c r="R27" s="42"/>
      <c r="S27" s="51"/>
      <c r="T27" s="52"/>
      <c r="U27" s="42"/>
    </row>
    <row r="28" customHeight="1" spans="2:21">
      <c r="B28" s="17"/>
      <c r="C28" s="18">
        <f ca="1" t="array" ref="C28">INDEX(O:O,SMALL(IF(($O$9:$O$20000&gt;=$J$5)*($O$9:$O$20000&lt;=($J$5+7))*($R$9:$R$20000="学习"),ROW($O$9:$U$20000),4^8),ROW(9:9)))</f>
        <v>0</v>
      </c>
      <c r="D28" s="19">
        <f ca="1" t="array" ref="D28">INDEX(P:P,SMALL(IF(($O$9:$O$20000&gt;=$J$5)*($O$9:$O$20000&lt;=($J$5+7))*($R$9:$R$20000="学习"),ROW($O$9:$U$20000),4^8),ROW(9:9)))</f>
        <v>0</v>
      </c>
      <c r="E28" s="19">
        <f ca="1" t="array" ref="E28">INDEX(T:T,SMALL(IF(($O$9:$O$20000&gt;=$J$5)*($O$9:$O$20000&lt;=($J$5+7))*($R$9:$R$20000="学习"),ROW($O$9:$U$20000),4^8),ROW(9:9)))</f>
        <v>0</v>
      </c>
      <c r="F28" s="17"/>
      <c r="H28" s="17"/>
      <c r="I28" s="18">
        <f ca="1" t="array" ref="I28">INDEX(O:O,SMALL(IF(($O$9:$O$20000&gt;=$J$5)*($O$9:$O$20000&lt;=($J$5+7))*($R$9:$R$20000="其他"),ROW($O$9:$U$20000),4^8),ROW(9:9)))</f>
        <v>0</v>
      </c>
      <c r="J28" s="19">
        <f ca="1" t="array" ref="J28">INDEX(P:P,SMALL(IF(($O$9:$O$20000&gt;=$J$5)*($O$9:$O$20000&lt;=($J$5+7))*($R$9:$R$20000="其他"),ROW($O$9:$U$20000),4^8),ROW(9:9)))</f>
        <v>0</v>
      </c>
      <c r="K28" s="19">
        <f ca="1" t="array" ref="K28">INDEX(T:T,SMALL(IF(($O$9:$O$20000&gt;=$J$5)*($O$9:$O$20000&lt;=($J$5+7))*($R$9:$R$20000="其他"),ROW($O$9:$U$20000),4^8),ROW(9:9)))</f>
        <v>0</v>
      </c>
      <c r="L28" s="17"/>
      <c r="N28" s="35"/>
      <c r="O28" s="42"/>
      <c r="P28" s="37"/>
      <c r="Q28" s="50"/>
      <c r="R28" s="42"/>
      <c r="S28" s="51"/>
      <c r="T28" s="52"/>
      <c r="U28" s="42"/>
    </row>
    <row r="29" customHeight="1" spans="2:21">
      <c r="B29" s="17"/>
      <c r="C29" s="18">
        <f ca="1" t="array" ref="C29">INDEX(O:O,SMALL(IF(($O$9:$O$20000&gt;=$J$5)*($O$9:$O$20000&lt;=($J$5+7))*($R$9:$R$20000="学习"),ROW($O$9:$U$20000),4^8),ROW(10:10)))</f>
        <v>0</v>
      </c>
      <c r="D29" s="19">
        <f ca="1" t="array" ref="D29">INDEX(P:P,SMALL(IF(($O$9:$O$20000&gt;=$J$5)*($O$9:$O$20000&lt;=($J$5+7))*($R$9:$R$20000="学习"),ROW($O$9:$U$20000),4^8),ROW(10:10)))</f>
        <v>0</v>
      </c>
      <c r="E29" s="19">
        <f ca="1" t="array" ref="E29">INDEX(T:T,SMALL(IF(($O$9:$O$20000&gt;=$J$5)*($O$9:$O$20000&lt;=($J$5+7))*($R$9:$R$20000="学习"),ROW($O$9:$U$20000),4^8),ROW(10:10)))</f>
        <v>0</v>
      </c>
      <c r="F29" s="17"/>
      <c r="H29" s="17"/>
      <c r="I29" s="18">
        <f ca="1" t="array" ref="I29">INDEX(O:O,SMALL(IF(($O$9:$O$20000&gt;=$J$5)*($O$9:$O$20000&lt;=($J$5+7))*($R$9:$R$20000="其他"),ROW($O$9:$U$20000),4^8),ROW(10:10)))</f>
        <v>0</v>
      </c>
      <c r="J29" s="19">
        <f ca="1" t="array" ref="J29">INDEX(P:P,SMALL(IF(($O$9:$O$20000&gt;=$J$5)*($O$9:$O$20000&lt;=($J$5+7))*($R$9:$R$20000="其他"),ROW($O$9:$U$20000),4^8),ROW(10:10)))</f>
        <v>0</v>
      </c>
      <c r="K29" s="19">
        <f ca="1" t="array" ref="K29">INDEX(T:T,SMALL(IF(($O$9:$O$20000&gt;=$J$5)*($O$9:$O$20000&lt;=($J$5+7))*($R$9:$R$20000="其他"),ROW($O$9:$U$20000),4^8),ROW(10:10)))</f>
        <v>0</v>
      </c>
      <c r="L29" s="17"/>
      <c r="N29" s="35"/>
      <c r="O29" s="42"/>
      <c r="P29" s="37"/>
      <c r="Q29" s="50"/>
      <c r="R29" s="42"/>
      <c r="S29" s="51"/>
      <c r="T29" s="52"/>
      <c r="U29" s="42"/>
    </row>
    <row r="30" customHeight="1" spans="14:21">
      <c r="N30" s="35"/>
      <c r="O30" s="42"/>
      <c r="P30" s="37"/>
      <c r="Q30" s="50"/>
      <c r="R30" s="42"/>
      <c r="S30" s="51"/>
      <c r="T30" s="52"/>
      <c r="U30" s="42"/>
    </row>
    <row r="31" customHeight="1" spans="14:21">
      <c r="N31" s="35"/>
      <c r="O31" s="42"/>
      <c r="P31" s="37"/>
      <c r="Q31" s="50"/>
      <c r="R31" s="42"/>
      <c r="S31" s="51"/>
      <c r="T31" s="52"/>
      <c r="U31" s="42"/>
    </row>
    <row r="32" customHeight="1" spans="14:21">
      <c r="N32" s="35"/>
      <c r="O32" s="42"/>
      <c r="P32" s="37"/>
      <c r="Q32" s="50"/>
      <c r="R32" s="42"/>
      <c r="S32" s="51"/>
      <c r="T32" s="52"/>
      <c r="U32" s="42"/>
    </row>
    <row r="33" customHeight="1" spans="14:21">
      <c r="N33" s="35"/>
      <c r="O33" s="42"/>
      <c r="P33" s="37"/>
      <c r="Q33" s="50"/>
      <c r="R33" s="42"/>
      <c r="S33" s="51"/>
      <c r="T33" s="52"/>
      <c r="U33" s="42"/>
    </row>
    <row r="34" customHeight="1" spans="14:21">
      <c r="N34" s="35"/>
      <c r="O34" s="42"/>
      <c r="P34" s="37"/>
      <c r="Q34" s="50"/>
      <c r="R34" s="42"/>
      <c r="S34" s="51"/>
      <c r="T34" s="52"/>
      <c r="U34" s="42"/>
    </row>
    <row r="35" customHeight="1" spans="14:21">
      <c r="N35" s="35"/>
      <c r="O35" s="42"/>
      <c r="P35" s="37"/>
      <c r="Q35" s="50"/>
      <c r="R35" s="42"/>
      <c r="S35" s="51"/>
      <c r="T35" s="52"/>
      <c r="U35" s="42"/>
    </row>
    <row r="36" customHeight="1" spans="14:21">
      <c r="N36" s="35"/>
      <c r="O36" s="42"/>
      <c r="P36" s="37"/>
      <c r="Q36" s="50"/>
      <c r="R36" s="42"/>
      <c r="S36" s="51"/>
      <c r="T36" s="52"/>
      <c r="U36" s="42"/>
    </row>
    <row r="37" customHeight="1" spans="14:21">
      <c r="N37" s="35"/>
      <c r="O37" s="42"/>
      <c r="P37" s="37"/>
      <c r="Q37" s="50"/>
      <c r="R37" s="42"/>
      <c r="S37" s="51"/>
      <c r="T37" s="52"/>
      <c r="U37" s="42"/>
    </row>
  </sheetData>
  <mergeCells count="47">
    <mergeCell ref="D2:I2"/>
    <mergeCell ref="L2:N2"/>
    <mergeCell ref="D3:J3"/>
    <mergeCell ref="B5:D5"/>
    <mergeCell ref="H5:I5"/>
    <mergeCell ref="C7:E7"/>
    <mergeCell ref="I7:K7"/>
    <mergeCell ref="P7:Q7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C18:E18"/>
    <mergeCell ref="I18:K18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N18:N19"/>
    <mergeCell ref="O4:O5"/>
    <mergeCell ref="O18:O19"/>
    <mergeCell ref="P4:P5"/>
    <mergeCell ref="R18:R19"/>
    <mergeCell ref="S18:S19"/>
    <mergeCell ref="T18:T19"/>
    <mergeCell ref="U18:U19"/>
    <mergeCell ref="P18:Q19"/>
    <mergeCell ref="L4:N5"/>
  </mergeCells>
  <conditionalFormatting sqref="T$1:T$1048576">
    <cfRule type="cellIs" dxfId="0" priority="5" operator="equal">
      <formula>"☑"</formula>
    </cfRule>
  </conditionalFormatting>
  <conditionalFormatting sqref="C9:E16">
    <cfRule type="cellIs" dxfId="1" priority="4" operator="equal">
      <formula>0</formula>
    </cfRule>
  </conditionalFormatting>
  <conditionalFormatting sqref="I9:K16">
    <cfRule type="cellIs" dxfId="1" priority="3" operator="equal">
      <formula>0</formula>
    </cfRule>
  </conditionalFormatting>
  <conditionalFormatting sqref="C20:E29">
    <cfRule type="cellIs" dxfId="1" priority="2" operator="equal">
      <formula>0</formula>
    </cfRule>
  </conditionalFormatting>
  <conditionalFormatting sqref="I20:K29">
    <cfRule type="cellIs" dxfId="1" priority="1" operator="equal">
      <formula>0</formula>
    </cfRule>
  </conditionalFormatting>
  <dataValidations count="2">
    <dataValidation type="list" allowBlank="1" showInputMessage="1" showErrorMessage="1" sqref="R9:R1048576">
      <formula1>"工作,会议,学习,其他"</formula1>
    </dataValidation>
    <dataValidation type="list" allowBlank="1" showInputMessage="1" showErrorMessage="1" sqref="T9:T22 T23:T1048576">
      <formula1>"□,☑,☒"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34" workbookViewId="0">
      <selection activeCell="W32" sqref="W32"/>
    </sheetView>
  </sheetViews>
  <sheetFormatPr defaultColWidth="7.9037037037037" defaultRowHeight="13.5"/>
  <cols>
    <col min="1" max="16384" width="7.9037037037037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没人给我穿袜子</cp:lastModifiedBy>
  <dcterms:created xsi:type="dcterms:W3CDTF">2022-03-23T05:13:00Z</dcterms:created>
  <dcterms:modified xsi:type="dcterms:W3CDTF">2022-03-23T13:35:44Z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777DB62002294115B08934E0771E0324</vt:lpwstr>
  </property>
  <property fmtid="{D5CDD505-2E9C-101B-9397-08002B2CF9AE}" pid="3" name="KSOProductBuildVer">
    <vt:lpwstr>2052-11.1.0.11365</vt:lpwstr>
  </property>
  <property fmtid="{D5CDD505-2E9C-101B-9397-08002B2CF9AE}" pid="4" name="KSOTemplateUUID">
    <vt:lpwstr>v1.0_mb_hviBqJorYSrAtSKrJkSvig==</vt:lpwstr>
  </property>
</Properties>
</file>