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1月" sheetId="1" r:id="rId1"/>
    <sheet name="2月" sheetId="2" r:id="rId2"/>
    <sheet name="3月" sheetId="3" r:id="rId3"/>
    <sheet name="4月" sheetId="4" r:id="rId4"/>
    <sheet name="5月" sheetId="5" r:id="rId5"/>
    <sheet name="6月" sheetId="6" r:id="rId6"/>
    <sheet name="7月" sheetId="7" r:id="rId7"/>
    <sheet name="8月" sheetId="8" r:id="rId8"/>
    <sheet name="9月" sheetId="9" r:id="rId9"/>
    <sheet name="10月" sheetId="10" r:id="rId10"/>
    <sheet name="11月" sheetId="11" r:id="rId11"/>
    <sheet name="12月" sheetId="12" r:id="rId12"/>
    <sheet name="使用说明" sheetId="13" r:id="rId13"/>
  </sheets>
  <calcPr calcId="144525"/>
</workbook>
</file>

<file path=xl/sharedStrings.xml><?xml version="1.0" encoding="utf-8"?>
<sst xmlns="http://schemas.openxmlformats.org/spreadsheetml/2006/main" count="664" uniqueCount="124">
  <si>
    <t>2022年</t>
  </si>
  <si>
    <t>星期日</t>
  </si>
  <si>
    <t>星期一</t>
  </si>
  <si>
    <t>星期二</t>
  </si>
  <si>
    <t>星期三</t>
  </si>
  <si>
    <t>星期四</t>
  </si>
  <si>
    <t>星期五</t>
  </si>
  <si>
    <t>星期六</t>
  </si>
  <si>
    <t>本月待办事项</t>
  </si>
  <si>
    <t>元旦</t>
  </si>
  <si>
    <t>一、本月重要事项★</t>
  </si>
  <si>
    <t>季度报表</t>
  </si>
  <si>
    <t>☑</t>
  </si>
  <si>
    <t>招聘计划</t>
  </si>
  <si>
    <t>去北京出差</t>
  </si>
  <si>
    <t>三十</t>
  </si>
  <si>
    <t>腊月</t>
  </si>
  <si>
    <t>初二</t>
  </si>
  <si>
    <t>小寒</t>
  </si>
  <si>
    <t>初四</t>
  </si>
  <si>
    <t>初五</t>
  </si>
  <si>
    <t>三九</t>
  </si>
  <si>
    <t>参加招聘会</t>
  </si>
  <si>
    <t>Y项目投标计划</t>
  </si>
  <si>
    <t>L项目招标计划</t>
  </si>
  <si>
    <t>U项目培训</t>
  </si>
  <si>
    <t>初七</t>
  </si>
  <si>
    <t>腊八节</t>
  </si>
  <si>
    <t>初九</t>
  </si>
  <si>
    <t>初十</t>
  </si>
  <si>
    <t>十一</t>
  </si>
  <si>
    <t>十二</t>
  </si>
  <si>
    <t>十三</t>
  </si>
  <si>
    <t>I项目结算</t>
  </si>
  <si>
    <t>十四</t>
  </si>
  <si>
    <t>四九</t>
  </si>
  <si>
    <t>十六</t>
  </si>
  <si>
    <t>十七</t>
  </si>
  <si>
    <t>大寒</t>
  </si>
  <si>
    <t>十九</t>
  </si>
  <si>
    <t>二十</t>
  </si>
  <si>
    <t>二、本月日常事项●</t>
  </si>
  <si>
    <t>预算费用</t>
  </si>
  <si>
    <t>购买办公用品</t>
  </si>
  <si>
    <t>廿一</t>
  </si>
  <si>
    <t>廿二</t>
  </si>
  <si>
    <t>北方小年</t>
  </si>
  <si>
    <t>南方小年</t>
  </si>
  <si>
    <t>廿五</t>
  </si>
  <si>
    <t>廿六</t>
  </si>
  <si>
    <t>廿七</t>
  </si>
  <si>
    <t>报销T项目费用</t>
  </si>
  <si>
    <t>采购新年礼物</t>
  </si>
  <si>
    <t>参加项目会议</t>
  </si>
  <si>
    <t>廿八</t>
  </si>
  <si>
    <t>除夕</t>
  </si>
  <si>
    <t>春节</t>
  </si>
  <si>
    <t>初三</t>
  </si>
  <si>
    <t>立春</t>
  </si>
  <si>
    <t>初六</t>
  </si>
  <si>
    <t>初八</t>
  </si>
  <si>
    <t>七九</t>
  </si>
  <si>
    <t>情人节</t>
  </si>
  <si>
    <t>元宵节</t>
  </si>
  <si>
    <t>十八</t>
  </si>
  <si>
    <t>雨水</t>
  </si>
  <si>
    <t>八九</t>
  </si>
  <si>
    <t>廿三</t>
  </si>
  <si>
    <t>廿四</t>
  </si>
  <si>
    <t>廿九</t>
  </si>
  <si>
    <t>九九</t>
  </si>
  <si>
    <t>惊蛰</t>
  </si>
  <si>
    <t>妇女节</t>
  </si>
  <si>
    <t>植树节</t>
  </si>
  <si>
    <t>消费者权益日</t>
  </si>
  <si>
    <t>十五</t>
  </si>
  <si>
    <t>春分</t>
  </si>
  <si>
    <t>愚人节</t>
  </si>
  <si>
    <t>清明节</t>
  </si>
  <si>
    <t>谷雨</t>
  </si>
  <si>
    <t>劳动节</t>
  </si>
  <si>
    <t>青年节</t>
  </si>
  <si>
    <t>立夏</t>
  </si>
  <si>
    <t>母亲节</t>
  </si>
  <si>
    <t>小满</t>
  </si>
  <si>
    <t>五月</t>
  </si>
  <si>
    <t>儿童节</t>
  </si>
  <si>
    <t>端午节</t>
  </si>
  <si>
    <t>芒种</t>
  </si>
  <si>
    <t>父亲节</t>
  </si>
  <si>
    <t>夏至</t>
  </si>
  <si>
    <t>六月</t>
  </si>
  <si>
    <t>建党节</t>
  </si>
  <si>
    <t>七七事变</t>
  </si>
  <si>
    <t>入伏</t>
  </si>
  <si>
    <t>大暑</t>
  </si>
  <si>
    <t>中伏</t>
  </si>
  <si>
    <t>七月</t>
  </si>
  <si>
    <t>建军节</t>
  </si>
  <si>
    <t>立秋</t>
  </si>
  <si>
    <t>中元节</t>
  </si>
  <si>
    <t>末伏</t>
  </si>
  <si>
    <t>处暑</t>
  </si>
  <si>
    <t>八月</t>
  </si>
  <si>
    <t>白露</t>
  </si>
  <si>
    <t>中秋节</t>
  </si>
  <si>
    <t>九一八事变</t>
  </si>
  <si>
    <t>秋分</t>
  </si>
  <si>
    <t>九月</t>
  </si>
  <si>
    <t>国庆节</t>
  </si>
  <si>
    <t>重阳节</t>
  </si>
  <si>
    <t>寒露</t>
  </si>
  <si>
    <t>霜降</t>
  </si>
  <si>
    <t>十月</t>
  </si>
  <si>
    <t>万圣夜</t>
  </si>
  <si>
    <t>立冬</t>
  </si>
  <si>
    <t>小雪</t>
  </si>
  <si>
    <t>感恩节</t>
  </si>
  <si>
    <t>大雪</t>
  </si>
  <si>
    <t>国家公祭日</t>
  </si>
  <si>
    <t>冬至</t>
  </si>
  <si>
    <t>平安夜</t>
  </si>
  <si>
    <t>圣诞节</t>
  </si>
  <si>
    <t>二九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</si>
</sst>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\ AM/PM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d"/>
    <numFmt numFmtId="178" formatCode="m/d;@"/>
  </numFmts>
  <fonts count="57">
    <font>
      <sz val="11"/>
      <color theme="1"/>
      <name val="阿里巴巴普惠体 2.0 65 Medium"/>
      <charset val="134"/>
    </font>
    <font>
      <sz val="11"/>
      <color theme="1"/>
      <name val="宋体"/>
      <charset val="134"/>
      <scheme val="minor"/>
    </font>
    <font>
      <sz val="11"/>
      <color theme="1"/>
      <name val="汉仪旗黑-55简"/>
      <charset val="134"/>
    </font>
    <font>
      <sz val="11"/>
      <color theme="0"/>
      <name val="汉仪旗黑-55简"/>
      <charset val="134"/>
    </font>
    <font>
      <sz val="28"/>
      <color theme="0"/>
      <name val="汉仪中楷简"/>
      <charset val="134"/>
    </font>
    <font>
      <sz val="22"/>
      <color theme="0"/>
      <name val="汉仪旗黑-55简"/>
      <charset val="134"/>
    </font>
    <font>
      <sz val="22"/>
      <color theme="0"/>
      <name val="汉仪铸字卡酷体简"/>
      <charset val="134"/>
    </font>
    <font>
      <b/>
      <sz val="22"/>
      <color theme="0"/>
      <name val="汉仪铸字卡酷体简"/>
      <charset val="134"/>
    </font>
    <font>
      <b/>
      <sz val="14"/>
      <color rgb="FF063835"/>
      <name val="汉仪旗黑-55简"/>
      <charset val="134"/>
    </font>
    <font>
      <sz val="14"/>
      <color theme="1"/>
      <name val="汉仪旗黑-60简"/>
      <charset val="134"/>
    </font>
    <font>
      <sz val="14"/>
      <color theme="0"/>
      <name val="宋体"/>
      <charset val="134"/>
    </font>
    <font>
      <sz val="10"/>
      <color theme="1" tint="0.05"/>
      <name val="汉仪旗黑-60简"/>
      <charset val="134"/>
    </font>
    <font>
      <sz val="10"/>
      <color theme="0"/>
      <name val="汉仪旗黑-60简"/>
      <charset val="134"/>
    </font>
    <font>
      <sz val="11"/>
      <color theme="1"/>
      <name val="汉仪旗黑-60简"/>
      <charset val="134"/>
    </font>
    <font>
      <sz val="14"/>
      <color theme="1"/>
      <name val="宋体"/>
      <charset val="134"/>
    </font>
    <font>
      <sz val="14"/>
      <color rgb="FFC00000"/>
      <name val="汉仪旗黑-60简"/>
      <charset val="134"/>
    </font>
    <font>
      <b/>
      <sz val="14"/>
      <color theme="0"/>
      <name val="汉仪中楷简"/>
      <charset val="134"/>
    </font>
    <font>
      <b/>
      <sz val="12"/>
      <color theme="0"/>
      <name val="汉仪旗黑-55简"/>
      <charset val="134"/>
    </font>
    <font>
      <sz val="24"/>
      <color theme="0"/>
      <name val="汉仪旗黑-55简"/>
      <charset val="134"/>
    </font>
    <font>
      <sz val="18"/>
      <color theme="0"/>
      <name val="汉仪旗黑-55简"/>
      <charset val="134"/>
    </font>
    <font>
      <sz val="12"/>
      <color theme="1"/>
      <name val="汉仪铸字卡酷体简"/>
      <charset val="134"/>
    </font>
    <font>
      <b/>
      <sz val="72"/>
      <color rgb="FF063835"/>
      <name val="汉仪铸字木头人W"/>
      <charset val="134"/>
    </font>
    <font>
      <sz val="12"/>
      <color theme="1"/>
      <name val="汉仪铸字卡酷体简"/>
      <charset val="0"/>
    </font>
    <font>
      <b/>
      <sz val="26"/>
      <color theme="0"/>
      <name val="汉仪旗黑-55简"/>
      <charset val="134"/>
    </font>
    <font>
      <i/>
      <sz val="36"/>
      <color theme="1"/>
      <name val="汉仪旗黑-55简"/>
      <charset val="134"/>
    </font>
    <font>
      <b/>
      <sz val="18"/>
      <color rgb="FF063835"/>
      <name val="汉仪铸字木头人W"/>
      <charset val="134"/>
    </font>
    <font>
      <b/>
      <sz val="24"/>
      <color theme="1"/>
      <name val="汉仪旗黑-55简"/>
      <charset val="134"/>
    </font>
    <font>
      <sz val="16"/>
      <color rgb="FFC00000"/>
      <name val="汉仪铸字木头人W"/>
      <charset val="134"/>
    </font>
    <font>
      <sz val="12"/>
      <color rgb="FFC00000"/>
      <name val="汉仪旗黑-60简"/>
      <charset val="134"/>
    </font>
    <font>
      <sz val="14"/>
      <color theme="1"/>
      <name val="汉仪中楷简"/>
      <charset val="134"/>
    </font>
    <font>
      <sz val="12"/>
      <color theme="1"/>
      <name val="汉仪旗黑-60简"/>
      <charset val="134"/>
    </font>
    <font>
      <sz val="12"/>
      <color theme="1" tint="0.15"/>
      <name val="宋体"/>
      <charset val="134"/>
    </font>
    <font>
      <sz val="12"/>
      <color theme="1"/>
      <name val="汉仪旗黑-55简"/>
      <charset val="134"/>
    </font>
    <font>
      <sz val="12"/>
      <color theme="1" tint="0.15"/>
      <name val="汉仪旗黑-60简"/>
      <charset val="134"/>
    </font>
    <font>
      <sz val="16"/>
      <color rgb="FFD4A000"/>
      <name val="汉仪铸字木头人W"/>
      <charset val="134"/>
    </font>
    <font>
      <sz val="12"/>
      <color rgb="FFD4A000"/>
      <name val="汉仪旗黑-60简"/>
      <charset val="134"/>
    </font>
    <font>
      <b/>
      <sz val="18"/>
      <color theme="1"/>
      <name val="汉仪中楷简"/>
      <charset val="134"/>
    </font>
    <font>
      <sz val="10"/>
      <color theme="1"/>
      <name val="汉仪旗黑-60简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63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 tint="-0.15"/>
      </left>
      <right/>
      <top style="thin">
        <color theme="0" tint="-0.15"/>
      </top>
      <bottom/>
      <diagonal/>
    </border>
    <border>
      <left/>
      <right style="thin">
        <color theme="0" tint="-0.15"/>
      </right>
      <top style="thin">
        <color theme="0" tint="-0.15"/>
      </top>
      <bottom/>
      <diagonal/>
    </border>
    <border>
      <left style="thin">
        <color theme="0" tint="-0.15"/>
      </left>
      <right/>
      <top/>
      <bottom/>
      <diagonal/>
    </border>
    <border>
      <left/>
      <right style="thin">
        <color theme="0" tint="-0.15"/>
      </right>
      <top/>
      <bottom/>
      <diagonal/>
    </border>
    <border>
      <left style="thin">
        <color theme="0" tint="-0.15"/>
      </left>
      <right/>
      <top/>
      <bottom style="thin">
        <color theme="0" tint="-0.15"/>
      </bottom>
      <diagonal/>
    </border>
    <border>
      <left/>
      <right style="thin">
        <color theme="0" tint="-0.15"/>
      </right>
      <top/>
      <bottom style="thin">
        <color theme="0" tint="-0.15"/>
      </bottom>
      <diagonal/>
    </border>
    <border>
      <left/>
      <right/>
      <top/>
      <bottom style="thin">
        <color theme="0" tint="-0.3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2" fillId="11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0" fillId="4" borderId="10" applyNumberFormat="0" applyFont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1" fillId="0" borderId="13" applyNumberFormat="0" applyFill="0" applyAlignment="0" applyProtection="0">
      <alignment vertical="center"/>
    </xf>
    <xf numFmtId="0" fontId="48" fillId="0" borderId="13" applyNumberFormat="0" applyFill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53" fillId="25" borderId="16" applyNumberFormat="0" applyAlignment="0" applyProtection="0">
      <alignment vertical="center"/>
    </xf>
    <xf numFmtId="0" fontId="54" fillId="25" borderId="12" applyNumberFormat="0" applyAlignment="0" applyProtection="0">
      <alignment vertical="center"/>
    </xf>
    <xf numFmtId="0" fontId="52" fillId="21" borderId="14" applyNumberFormat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77" fontId="9" fillId="0" borderId="3" xfId="0" applyNumberFormat="1" applyFont="1" applyFill="1" applyBorder="1" applyAlignment="1">
      <alignment horizontal="left" vertical="center"/>
    </xf>
    <xf numFmtId="177" fontId="10" fillId="0" borderId="4" xfId="0" applyNumberFormat="1" applyFont="1" applyFill="1" applyBorder="1" applyAlignment="1">
      <alignment horizontal="left" vertical="center"/>
    </xf>
    <xf numFmtId="177" fontId="11" fillId="0" borderId="5" xfId="0" applyNumberFormat="1" applyFont="1" applyFill="1" applyBorder="1" applyAlignment="1">
      <alignment horizontal="left" vertical="center"/>
    </xf>
    <xf numFmtId="177" fontId="12" fillId="0" borderId="6" xfId="0" applyNumberFormat="1" applyFont="1" applyFill="1" applyBorder="1" applyAlignment="1">
      <alignment horizontal="left" vertical="center"/>
    </xf>
    <xf numFmtId="0" fontId="9" fillId="0" borderId="5" xfId="0" applyNumberFormat="1" applyFont="1" applyFill="1" applyBorder="1" applyAlignment="1">
      <alignment horizontal="left" vertical="center"/>
    </xf>
    <xf numFmtId="0" fontId="13" fillId="0" borderId="6" xfId="0" applyNumberFormat="1" applyFont="1" applyFill="1" applyBorder="1" applyAlignment="1">
      <alignment horizontal="left" vertical="center"/>
    </xf>
    <xf numFmtId="0" fontId="14" fillId="0" borderId="5" xfId="0" applyNumberFormat="1" applyFont="1" applyFill="1" applyBorder="1" applyAlignment="1">
      <alignment horizontal="center" vertical="center"/>
    </xf>
    <xf numFmtId="0" fontId="9" fillId="0" borderId="7" xfId="0" applyNumberFormat="1" applyFont="1" applyFill="1" applyBorder="1" applyAlignment="1">
      <alignment horizontal="left" vertical="center"/>
    </xf>
    <xf numFmtId="0" fontId="13" fillId="0" borderId="8" xfId="0" applyNumberFormat="1" applyFont="1" applyFill="1" applyBorder="1" applyAlignment="1">
      <alignment horizontal="left" vertical="center"/>
    </xf>
    <xf numFmtId="0" fontId="9" fillId="0" borderId="7" xfId="0" applyNumberFormat="1" applyFont="1" applyFill="1" applyBorder="1" applyAlignment="1">
      <alignment horizontal="center" vertical="center"/>
    </xf>
    <xf numFmtId="177" fontId="9" fillId="0" borderId="4" xfId="0" applyNumberFormat="1" applyFont="1" applyFill="1" applyBorder="1" applyAlignment="1">
      <alignment horizontal="left" vertical="center"/>
    </xf>
    <xf numFmtId="177" fontId="11" fillId="0" borderId="6" xfId="0" applyNumberFormat="1" applyFont="1" applyFill="1" applyBorder="1" applyAlignment="1">
      <alignment horizontal="left" vertical="center"/>
    </xf>
    <xf numFmtId="0" fontId="15" fillId="0" borderId="7" xfId="0" applyNumberFormat="1" applyFont="1" applyFill="1" applyBorder="1" applyAlignment="1">
      <alignment horizontal="left" vertical="center"/>
    </xf>
    <xf numFmtId="10" fontId="4" fillId="2" borderId="0" xfId="11" applyNumberFormat="1" applyFont="1" applyFill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vertical="center"/>
    </xf>
    <xf numFmtId="0" fontId="18" fillId="2" borderId="0" xfId="0" applyFont="1" applyFill="1" applyBorder="1" applyAlignment="1">
      <alignment horizontal="center" vertical="center"/>
    </xf>
    <xf numFmtId="176" fontId="19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0" fillId="2" borderId="0" xfId="0" applyFont="1" applyFill="1" applyBorder="1" applyAlignment="1">
      <alignment horizontal="left" vertical="center"/>
    </xf>
    <xf numFmtId="0" fontId="21" fillId="0" borderId="0" xfId="0" applyFont="1" applyFill="1" applyAlignment="1">
      <alignment horizontal="center" vertical="center"/>
    </xf>
    <xf numFmtId="0" fontId="22" fillId="0" borderId="0" xfId="10" applyFont="1" applyFill="1" applyBorder="1" applyAlignment="1">
      <alignment horizontal="center" vertical="center"/>
    </xf>
    <xf numFmtId="0" fontId="23" fillId="2" borderId="0" xfId="0" applyFont="1" applyFill="1" applyAlignment="1">
      <alignment vertical="center"/>
    </xf>
    <xf numFmtId="0" fontId="3" fillId="2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vertical="center"/>
    </xf>
    <xf numFmtId="0" fontId="24" fillId="0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center" vertical="center"/>
    </xf>
    <xf numFmtId="0" fontId="26" fillId="2" borderId="0" xfId="0" applyFont="1" applyFill="1" applyAlignment="1">
      <alignment vertical="center"/>
    </xf>
    <xf numFmtId="0" fontId="27" fillId="0" borderId="0" xfId="0" applyNumberFormat="1" applyFont="1" applyFill="1" applyAlignment="1">
      <alignment vertical="center"/>
    </xf>
    <xf numFmtId="0" fontId="28" fillId="0" borderId="0" xfId="0" applyNumberFormat="1" applyFont="1" applyFill="1" applyAlignment="1">
      <alignment vertical="center"/>
    </xf>
    <xf numFmtId="0" fontId="29" fillId="0" borderId="0" xfId="0" applyFont="1" applyFill="1" applyAlignment="1">
      <alignment horizontal="left" vertical="center"/>
    </xf>
    <xf numFmtId="178" fontId="30" fillId="0" borderId="9" xfId="0" applyNumberFormat="1" applyFont="1" applyFill="1" applyBorder="1" applyAlignment="1">
      <alignment horizontal="center" vertical="center"/>
    </xf>
    <xf numFmtId="0" fontId="30" fillId="0" borderId="9" xfId="0" applyFont="1" applyFill="1" applyBorder="1" applyAlignment="1">
      <alignment horizontal="left" vertical="center"/>
    </xf>
    <xf numFmtId="0" fontId="31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left" vertical="center"/>
    </xf>
    <xf numFmtId="0" fontId="32" fillId="2" borderId="0" xfId="0" applyNumberFormat="1" applyFont="1" applyFill="1" applyBorder="1" applyAlignment="1">
      <alignment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left" vertical="center"/>
    </xf>
    <xf numFmtId="0" fontId="34" fillId="0" borderId="0" xfId="0" applyNumberFormat="1" applyFont="1" applyFill="1" applyAlignment="1">
      <alignment vertical="center"/>
    </xf>
    <xf numFmtId="0" fontId="35" fillId="0" borderId="0" xfId="0" applyNumberFormat="1" applyFont="1" applyFill="1" applyAlignment="1">
      <alignment vertical="center"/>
    </xf>
    <xf numFmtId="0" fontId="32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36" fillId="0" borderId="0" xfId="0" applyFont="1" applyFill="1" applyAlignment="1">
      <alignment horizontal="center" vertical="center"/>
    </xf>
    <xf numFmtId="0" fontId="29" fillId="0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7" fillId="0" borderId="5" xfId="0" applyNumberFormat="1" applyFont="1" applyFill="1" applyBorder="1" applyAlignment="1">
      <alignment horizontal="left" vertical="center"/>
    </xf>
    <xf numFmtId="0" fontId="9" fillId="0" borderId="6" xfId="0" applyNumberFormat="1" applyFont="1" applyFill="1" applyBorder="1" applyAlignment="1">
      <alignment horizontal="left" vertical="center"/>
    </xf>
    <xf numFmtId="0" fontId="9" fillId="0" borderId="8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b val="1"/>
        <i val="0"/>
        <color rgb="FFD4A000"/>
      </font>
    </dxf>
    <dxf>
      <font>
        <b val="1"/>
        <i val="0"/>
        <color rgb="FFC00000"/>
      </font>
    </dxf>
    <dxf>
      <font>
        <b val="1"/>
        <i val="0"/>
        <color theme="7"/>
      </font>
    </dxf>
    <dxf>
      <font>
        <b val="1"/>
        <i val="0"/>
        <color rgb="FF5F5BAB"/>
      </font>
    </dxf>
  </dxfs>
  <tableStyles count="0" defaultTableStyle="TableStyleMedium2" defaultPivotStyle="PivotStyleLight16"/>
  <colors>
    <mruColors>
      <color rgb="00063835"/>
      <color rgb="00D4A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230505</xdr:colOff>
      <xdr:row>0</xdr:row>
      <xdr:rowOff>11430</xdr:rowOff>
    </xdr:from>
    <xdr:to>
      <xdr:col>15</xdr:col>
      <xdr:colOff>1115060</xdr:colOff>
      <xdr:row>5</xdr:row>
      <xdr:rowOff>235585</xdr:rowOff>
    </xdr:to>
    <xdr:grpSp>
      <xdr:nvGrpSpPr>
        <xdr:cNvPr id="10" name="组合 9"/>
        <xdr:cNvGrpSpPr/>
      </xdr:nvGrpSpPr>
      <xdr:grpSpPr>
        <a:xfrm>
          <a:off x="7407275" y="11430"/>
          <a:ext cx="2510790" cy="1506855"/>
          <a:chOff x="13203" y="92"/>
          <a:chExt cx="4268" cy="2394"/>
        </a:xfrm>
      </xdr:grpSpPr>
      <xdr:sp>
        <xdr:nvSpPr>
          <xdr:cNvPr id="9" name="矩形 8"/>
          <xdr:cNvSpPr/>
        </xdr:nvSpPr>
        <xdr:spPr>
          <a:xfrm>
            <a:off x="15105" y="1140"/>
            <a:ext cx="552" cy="71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endParaRPr lang="zh-CN" altLang="en-US" sz="1100"/>
          </a:p>
        </xdr:txBody>
      </xdr:sp>
      <xdr:pic>
        <xdr:nvPicPr>
          <xdr:cNvPr id="8" name="图片 7"/>
          <xdr:cNvPicPr>
            <a:picLocks noChangeAspect="1"/>
          </xdr:cNvPicPr>
        </xdr:nvPicPr>
        <xdr:blipFill>
          <a:blip r:embed="rId1">
            <a:clrChange>
              <a:clrFrom>
                <a:srgbClr val="FFFFFF">
                  <a:alpha val="100000"/>
                </a:srgbClr>
              </a:clrFrom>
              <a:clrTo>
                <a:srgbClr val="FFFFFF">
                  <a:alpha val="100000"/>
                  <a:alpha val="0"/>
                </a:srgbClr>
              </a:clrTo>
            </a:clrChange>
          </a:blip>
          <a:srcRect r="2065"/>
          <a:stretch>
            <a:fillRect/>
          </a:stretch>
        </xdr:blipFill>
        <xdr:spPr>
          <a:xfrm>
            <a:off x="13203" y="92"/>
            <a:ext cx="4269" cy="2395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11</xdr:col>
      <xdr:colOff>862330</xdr:colOff>
      <xdr:row>0</xdr:row>
      <xdr:rowOff>635</xdr:rowOff>
    </xdr:from>
    <xdr:to>
      <xdr:col>12</xdr:col>
      <xdr:colOff>23495</xdr:colOff>
      <xdr:row>2</xdr:row>
      <xdr:rowOff>79375</xdr:rowOff>
    </xdr:to>
    <xdr:pic>
      <xdr:nvPicPr>
        <xdr:cNvPr id="12" name="图片 11"/>
        <xdr:cNvPicPr>
          <a:picLocks noChangeAspect="1"/>
        </xdr:cNvPicPr>
      </xdr:nvPicPr>
      <xdr:blipFill>
        <a:blip r:embed="rId2">
          <a:clrChange>
            <a:clrFrom>
              <a:srgbClr val="063835">
                <a:alpha val="100000"/>
              </a:srgbClr>
            </a:clrFrom>
            <a:clrTo>
              <a:srgbClr val="063835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913245" y="635"/>
          <a:ext cx="287020" cy="662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290830</xdr:colOff>
      <xdr:row>0</xdr:row>
      <xdr:rowOff>635</xdr:rowOff>
    </xdr:from>
    <xdr:to>
      <xdr:col>11</xdr:col>
      <xdr:colOff>704850</xdr:colOff>
      <xdr:row>2</xdr:row>
      <xdr:rowOff>214630</xdr:rowOff>
    </xdr:to>
    <xdr:pic>
      <xdr:nvPicPr>
        <xdr:cNvPr id="13" name="图片 12"/>
        <xdr:cNvPicPr>
          <a:picLocks noChangeAspect="1"/>
        </xdr:cNvPicPr>
      </xdr:nvPicPr>
      <xdr:blipFill>
        <a:blip r:embed="rId3">
          <a:clrChange>
            <a:clrFrom>
              <a:srgbClr val="063835">
                <a:alpha val="100000"/>
              </a:srgbClr>
            </a:clrFrom>
            <a:clrTo>
              <a:srgbClr val="063835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341745" y="635"/>
          <a:ext cx="414020" cy="7981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28575</xdr:colOff>
      <xdr:row>1</xdr:row>
      <xdr:rowOff>444500</xdr:rowOff>
    </xdr:from>
    <xdr:to>
      <xdr:col>9</xdr:col>
      <xdr:colOff>361950</xdr:colOff>
      <xdr:row>2</xdr:row>
      <xdr:rowOff>292100</xdr:rowOff>
    </xdr:to>
    <xdr:pic>
      <xdr:nvPicPr>
        <xdr:cNvPr id="14" name="图片 13"/>
        <xdr:cNvPicPr>
          <a:picLocks noChangeAspect="1"/>
        </xdr:cNvPicPr>
      </xdr:nvPicPr>
      <xdr:blipFill>
        <a:blip r:embed="rId4">
          <a:clrChange>
            <a:clrFrom>
              <a:srgbClr val="063735">
                <a:alpha val="100000"/>
              </a:srgbClr>
            </a:clrFrom>
            <a:clrTo>
              <a:srgbClr val="063735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703445" y="571500"/>
          <a:ext cx="333375" cy="304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1090295</xdr:colOff>
      <xdr:row>0</xdr:row>
      <xdr:rowOff>635</xdr:rowOff>
    </xdr:from>
    <xdr:to>
      <xdr:col>11</xdr:col>
      <xdr:colOff>57150</xdr:colOff>
      <xdr:row>2</xdr:row>
      <xdr:rowOff>323850</xdr:rowOff>
    </xdr:to>
    <xdr:pic>
      <xdr:nvPicPr>
        <xdr:cNvPr id="15" name="图片 14"/>
        <xdr:cNvPicPr>
          <a:picLocks noChangeAspect="1"/>
        </xdr:cNvPicPr>
      </xdr:nvPicPr>
      <xdr:blipFill>
        <a:blip r:embed="rId5">
          <a:clrChange>
            <a:clrFrom>
              <a:srgbClr val="063835">
                <a:alpha val="100000"/>
              </a:srgbClr>
            </a:clrFrom>
            <a:clrTo>
              <a:srgbClr val="063835">
                <a:alpha val="100000"/>
                <a:alpha val="0"/>
              </a:srgbClr>
            </a:clrTo>
          </a:clrChange>
        </a:blip>
        <a:srcRect t="25532"/>
        <a:stretch>
          <a:fillRect/>
        </a:stretch>
      </xdr:blipFill>
      <xdr:spPr>
        <a:xfrm>
          <a:off x="5765165" y="635"/>
          <a:ext cx="342900" cy="9074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14605</xdr:colOff>
      <xdr:row>0</xdr:row>
      <xdr:rowOff>635</xdr:rowOff>
    </xdr:from>
    <xdr:to>
      <xdr:col>13</xdr:col>
      <xdr:colOff>104775</xdr:colOff>
      <xdr:row>2</xdr:row>
      <xdr:rowOff>311785</xdr:rowOff>
    </xdr:to>
    <xdr:pic>
      <xdr:nvPicPr>
        <xdr:cNvPr id="16" name="图片 15"/>
        <xdr:cNvPicPr>
          <a:picLocks noChangeAspect="1"/>
        </xdr:cNvPicPr>
      </xdr:nvPicPr>
      <xdr:blipFill>
        <a:blip r:embed="rId6">
          <a:clrChange>
            <a:clrFrom>
              <a:srgbClr val="063734">
                <a:alpha val="100000"/>
              </a:srgbClr>
            </a:clrFrom>
            <a:clrTo>
              <a:srgbClr val="063734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7191375" y="635"/>
          <a:ext cx="340360" cy="8953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230505</xdr:colOff>
      <xdr:row>0</xdr:row>
      <xdr:rowOff>11430</xdr:rowOff>
    </xdr:from>
    <xdr:to>
      <xdr:col>15</xdr:col>
      <xdr:colOff>1115060</xdr:colOff>
      <xdr:row>5</xdr:row>
      <xdr:rowOff>235585</xdr:rowOff>
    </xdr:to>
    <xdr:grpSp>
      <xdr:nvGrpSpPr>
        <xdr:cNvPr id="2" name="组合 1"/>
        <xdr:cNvGrpSpPr/>
      </xdr:nvGrpSpPr>
      <xdr:grpSpPr>
        <a:xfrm>
          <a:off x="7407275" y="11430"/>
          <a:ext cx="2510790" cy="1506855"/>
          <a:chOff x="13203" y="92"/>
          <a:chExt cx="4268" cy="2394"/>
        </a:xfrm>
      </xdr:grpSpPr>
      <xdr:sp>
        <xdr:nvSpPr>
          <xdr:cNvPr id="3" name="矩形 2"/>
          <xdr:cNvSpPr/>
        </xdr:nvSpPr>
        <xdr:spPr>
          <a:xfrm>
            <a:off x="15105" y="1140"/>
            <a:ext cx="552" cy="71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pic>
        <xdr:nvPicPr>
          <xdr:cNvPr id="4" name="图片 3"/>
          <xdr:cNvPicPr>
            <a:picLocks noChangeAspect="1"/>
          </xdr:cNvPicPr>
        </xdr:nvPicPr>
        <xdr:blipFill>
          <a:blip r:embed="rId1">
            <a:clrChange>
              <a:clrFrom>
                <a:srgbClr val="FFFFFF">
                  <a:alpha val="100000"/>
                </a:srgbClr>
              </a:clrFrom>
              <a:clrTo>
                <a:srgbClr val="FFFFFF">
                  <a:alpha val="100000"/>
                  <a:alpha val="0"/>
                </a:srgbClr>
              </a:clrTo>
            </a:clrChange>
          </a:blip>
          <a:srcRect r="2065"/>
          <a:stretch>
            <a:fillRect/>
          </a:stretch>
        </xdr:blipFill>
        <xdr:spPr>
          <a:xfrm>
            <a:off x="13203" y="92"/>
            <a:ext cx="4269" cy="2395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11</xdr:col>
      <xdr:colOff>862330</xdr:colOff>
      <xdr:row>0</xdr:row>
      <xdr:rowOff>635</xdr:rowOff>
    </xdr:from>
    <xdr:to>
      <xdr:col>12</xdr:col>
      <xdr:colOff>23495</xdr:colOff>
      <xdr:row>2</xdr:row>
      <xdr:rowOff>79375</xdr:rowOff>
    </xdr:to>
    <xdr:pic>
      <xdr:nvPicPr>
        <xdr:cNvPr id="5" name="图片 4"/>
        <xdr:cNvPicPr>
          <a:picLocks noChangeAspect="1"/>
        </xdr:cNvPicPr>
      </xdr:nvPicPr>
      <xdr:blipFill>
        <a:blip r:embed="rId2">
          <a:clrChange>
            <a:clrFrom>
              <a:srgbClr val="063835">
                <a:alpha val="100000"/>
              </a:srgbClr>
            </a:clrFrom>
            <a:clrTo>
              <a:srgbClr val="063835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913245" y="635"/>
          <a:ext cx="287020" cy="662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290830</xdr:colOff>
      <xdr:row>0</xdr:row>
      <xdr:rowOff>635</xdr:rowOff>
    </xdr:from>
    <xdr:to>
      <xdr:col>11</xdr:col>
      <xdr:colOff>704850</xdr:colOff>
      <xdr:row>2</xdr:row>
      <xdr:rowOff>214630</xdr:rowOff>
    </xdr:to>
    <xdr:pic>
      <xdr:nvPicPr>
        <xdr:cNvPr id="6" name="图片 5"/>
        <xdr:cNvPicPr>
          <a:picLocks noChangeAspect="1"/>
        </xdr:cNvPicPr>
      </xdr:nvPicPr>
      <xdr:blipFill>
        <a:blip r:embed="rId3">
          <a:clrChange>
            <a:clrFrom>
              <a:srgbClr val="063835">
                <a:alpha val="100000"/>
              </a:srgbClr>
            </a:clrFrom>
            <a:clrTo>
              <a:srgbClr val="063835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341745" y="635"/>
          <a:ext cx="414020" cy="7981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28575</xdr:colOff>
      <xdr:row>1</xdr:row>
      <xdr:rowOff>444500</xdr:rowOff>
    </xdr:from>
    <xdr:to>
      <xdr:col>9</xdr:col>
      <xdr:colOff>361950</xdr:colOff>
      <xdr:row>2</xdr:row>
      <xdr:rowOff>292100</xdr:rowOff>
    </xdr:to>
    <xdr:pic>
      <xdr:nvPicPr>
        <xdr:cNvPr id="7" name="图片 6"/>
        <xdr:cNvPicPr>
          <a:picLocks noChangeAspect="1"/>
        </xdr:cNvPicPr>
      </xdr:nvPicPr>
      <xdr:blipFill>
        <a:blip r:embed="rId4">
          <a:clrChange>
            <a:clrFrom>
              <a:srgbClr val="063735">
                <a:alpha val="100000"/>
              </a:srgbClr>
            </a:clrFrom>
            <a:clrTo>
              <a:srgbClr val="063735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703445" y="571500"/>
          <a:ext cx="333375" cy="304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1090295</xdr:colOff>
      <xdr:row>0</xdr:row>
      <xdr:rowOff>635</xdr:rowOff>
    </xdr:from>
    <xdr:to>
      <xdr:col>11</xdr:col>
      <xdr:colOff>57150</xdr:colOff>
      <xdr:row>2</xdr:row>
      <xdr:rowOff>323850</xdr:rowOff>
    </xdr:to>
    <xdr:pic>
      <xdr:nvPicPr>
        <xdr:cNvPr id="8" name="图片 7"/>
        <xdr:cNvPicPr>
          <a:picLocks noChangeAspect="1"/>
        </xdr:cNvPicPr>
      </xdr:nvPicPr>
      <xdr:blipFill>
        <a:blip r:embed="rId5">
          <a:clrChange>
            <a:clrFrom>
              <a:srgbClr val="063835">
                <a:alpha val="100000"/>
              </a:srgbClr>
            </a:clrFrom>
            <a:clrTo>
              <a:srgbClr val="063835">
                <a:alpha val="100000"/>
                <a:alpha val="0"/>
              </a:srgbClr>
            </a:clrTo>
          </a:clrChange>
        </a:blip>
        <a:srcRect t="25532"/>
        <a:stretch>
          <a:fillRect/>
        </a:stretch>
      </xdr:blipFill>
      <xdr:spPr>
        <a:xfrm>
          <a:off x="5765165" y="635"/>
          <a:ext cx="342900" cy="9074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14605</xdr:colOff>
      <xdr:row>0</xdr:row>
      <xdr:rowOff>635</xdr:rowOff>
    </xdr:from>
    <xdr:to>
      <xdr:col>13</xdr:col>
      <xdr:colOff>104775</xdr:colOff>
      <xdr:row>2</xdr:row>
      <xdr:rowOff>311785</xdr:rowOff>
    </xdr:to>
    <xdr:pic>
      <xdr:nvPicPr>
        <xdr:cNvPr id="9" name="图片 8"/>
        <xdr:cNvPicPr>
          <a:picLocks noChangeAspect="1"/>
        </xdr:cNvPicPr>
      </xdr:nvPicPr>
      <xdr:blipFill>
        <a:blip r:embed="rId6">
          <a:clrChange>
            <a:clrFrom>
              <a:srgbClr val="063734">
                <a:alpha val="100000"/>
              </a:srgbClr>
            </a:clrFrom>
            <a:clrTo>
              <a:srgbClr val="063734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7191375" y="635"/>
          <a:ext cx="340360" cy="8953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230505</xdr:colOff>
      <xdr:row>0</xdr:row>
      <xdr:rowOff>11430</xdr:rowOff>
    </xdr:from>
    <xdr:to>
      <xdr:col>15</xdr:col>
      <xdr:colOff>1115060</xdr:colOff>
      <xdr:row>5</xdr:row>
      <xdr:rowOff>235585</xdr:rowOff>
    </xdr:to>
    <xdr:grpSp>
      <xdr:nvGrpSpPr>
        <xdr:cNvPr id="2" name="组合 1"/>
        <xdr:cNvGrpSpPr/>
      </xdr:nvGrpSpPr>
      <xdr:grpSpPr>
        <a:xfrm>
          <a:off x="7407275" y="11430"/>
          <a:ext cx="2510790" cy="1506855"/>
          <a:chOff x="13203" y="92"/>
          <a:chExt cx="4268" cy="2394"/>
        </a:xfrm>
      </xdr:grpSpPr>
      <xdr:sp>
        <xdr:nvSpPr>
          <xdr:cNvPr id="3" name="矩形 2"/>
          <xdr:cNvSpPr/>
        </xdr:nvSpPr>
        <xdr:spPr>
          <a:xfrm>
            <a:off x="15105" y="1140"/>
            <a:ext cx="552" cy="71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pic>
        <xdr:nvPicPr>
          <xdr:cNvPr id="4" name="图片 3"/>
          <xdr:cNvPicPr>
            <a:picLocks noChangeAspect="1"/>
          </xdr:cNvPicPr>
        </xdr:nvPicPr>
        <xdr:blipFill>
          <a:blip r:embed="rId1">
            <a:clrChange>
              <a:clrFrom>
                <a:srgbClr val="FFFFFF">
                  <a:alpha val="100000"/>
                </a:srgbClr>
              </a:clrFrom>
              <a:clrTo>
                <a:srgbClr val="FFFFFF">
                  <a:alpha val="100000"/>
                  <a:alpha val="0"/>
                </a:srgbClr>
              </a:clrTo>
            </a:clrChange>
          </a:blip>
          <a:srcRect r="2065"/>
          <a:stretch>
            <a:fillRect/>
          </a:stretch>
        </xdr:blipFill>
        <xdr:spPr>
          <a:xfrm>
            <a:off x="13203" y="92"/>
            <a:ext cx="4269" cy="2395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11</xdr:col>
      <xdr:colOff>862330</xdr:colOff>
      <xdr:row>0</xdr:row>
      <xdr:rowOff>635</xdr:rowOff>
    </xdr:from>
    <xdr:to>
      <xdr:col>12</xdr:col>
      <xdr:colOff>23495</xdr:colOff>
      <xdr:row>2</xdr:row>
      <xdr:rowOff>79375</xdr:rowOff>
    </xdr:to>
    <xdr:pic>
      <xdr:nvPicPr>
        <xdr:cNvPr id="5" name="图片 4"/>
        <xdr:cNvPicPr>
          <a:picLocks noChangeAspect="1"/>
        </xdr:cNvPicPr>
      </xdr:nvPicPr>
      <xdr:blipFill>
        <a:blip r:embed="rId2">
          <a:clrChange>
            <a:clrFrom>
              <a:srgbClr val="063835">
                <a:alpha val="100000"/>
              </a:srgbClr>
            </a:clrFrom>
            <a:clrTo>
              <a:srgbClr val="063835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913245" y="635"/>
          <a:ext cx="287020" cy="662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290830</xdr:colOff>
      <xdr:row>0</xdr:row>
      <xdr:rowOff>635</xdr:rowOff>
    </xdr:from>
    <xdr:to>
      <xdr:col>11</xdr:col>
      <xdr:colOff>704850</xdr:colOff>
      <xdr:row>2</xdr:row>
      <xdr:rowOff>214630</xdr:rowOff>
    </xdr:to>
    <xdr:pic>
      <xdr:nvPicPr>
        <xdr:cNvPr id="6" name="图片 5"/>
        <xdr:cNvPicPr>
          <a:picLocks noChangeAspect="1"/>
        </xdr:cNvPicPr>
      </xdr:nvPicPr>
      <xdr:blipFill>
        <a:blip r:embed="rId3">
          <a:clrChange>
            <a:clrFrom>
              <a:srgbClr val="063835">
                <a:alpha val="100000"/>
              </a:srgbClr>
            </a:clrFrom>
            <a:clrTo>
              <a:srgbClr val="063835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341745" y="635"/>
          <a:ext cx="414020" cy="7981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28575</xdr:colOff>
      <xdr:row>1</xdr:row>
      <xdr:rowOff>444500</xdr:rowOff>
    </xdr:from>
    <xdr:to>
      <xdr:col>9</xdr:col>
      <xdr:colOff>361950</xdr:colOff>
      <xdr:row>2</xdr:row>
      <xdr:rowOff>292100</xdr:rowOff>
    </xdr:to>
    <xdr:pic>
      <xdr:nvPicPr>
        <xdr:cNvPr id="7" name="图片 6"/>
        <xdr:cNvPicPr>
          <a:picLocks noChangeAspect="1"/>
        </xdr:cNvPicPr>
      </xdr:nvPicPr>
      <xdr:blipFill>
        <a:blip r:embed="rId4">
          <a:clrChange>
            <a:clrFrom>
              <a:srgbClr val="063735">
                <a:alpha val="100000"/>
              </a:srgbClr>
            </a:clrFrom>
            <a:clrTo>
              <a:srgbClr val="063735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703445" y="571500"/>
          <a:ext cx="333375" cy="304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1090295</xdr:colOff>
      <xdr:row>0</xdr:row>
      <xdr:rowOff>635</xdr:rowOff>
    </xdr:from>
    <xdr:to>
      <xdr:col>11</xdr:col>
      <xdr:colOff>57150</xdr:colOff>
      <xdr:row>2</xdr:row>
      <xdr:rowOff>323850</xdr:rowOff>
    </xdr:to>
    <xdr:pic>
      <xdr:nvPicPr>
        <xdr:cNvPr id="8" name="图片 7"/>
        <xdr:cNvPicPr>
          <a:picLocks noChangeAspect="1"/>
        </xdr:cNvPicPr>
      </xdr:nvPicPr>
      <xdr:blipFill>
        <a:blip r:embed="rId5">
          <a:clrChange>
            <a:clrFrom>
              <a:srgbClr val="063835">
                <a:alpha val="100000"/>
              </a:srgbClr>
            </a:clrFrom>
            <a:clrTo>
              <a:srgbClr val="063835">
                <a:alpha val="100000"/>
                <a:alpha val="0"/>
              </a:srgbClr>
            </a:clrTo>
          </a:clrChange>
        </a:blip>
        <a:srcRect t="25532"/>
        <a:stretch>
          <a:fillRect/>
        </a:stretch>
      </xdr:blipFill>
      <xdr:spPr>
        <a:xfrm>
          <a:off x="5765165" y="635"/>
          <a:ext cx="342900" cy="9074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14605</xdr:colOff>
      <xdr:row>0</xdr:row>
      <xdr:rowOff>635</xdr:rowOff>
    </xdr:from>
    <xdr:to>
      <xdr:col>13</xdr:col>
      <xdr:colOff>104775</xdr:colOff>
      <xdr:row>2</xdr:row>
      <xdr:rowOff>311785</xdr:rowOff>
    </xdr:to>
    <xdr:pic>
      <xdr:nvPicPr>
        <xdr:cNvPr id="9" name="图片 8"/>
        <xdr:cNvPicPr>
          <a:picLocks noChangeAspect="1"/>
        </xdr:cNvPicPr>
      </xdr:nvPicPr>
      <xdr:blipFill>
        <a:blip r:embed="rId6">
          <a:clrChange>
            <a:clrFrom>
              <a:srgbClr val="063734">
                <a:alpha val="100000"/>
              </a:srgbClr>
            </a:clrFrom>
            <a:clrTo>
              <a:srgbClr val="063734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7191375" y="635"/>
          <a:ext cx="340360" cy="8953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230505</xdr:colOff>
      <xdr:row>0</xdr:row>
      <xdr:rowOff>11430</xdr:rowOff>
    </xdr:from>
    <xdr:to>
      <xdr:col>15</xdr:col>
      <xdr:colOff>1115060</xdr:colOff>
      <xdr:row>5</xdr:row>
      <xdr:rowOff>235585</xdr:rowOff>
    </xdr:to>
    <xdr:grpSp>
      <xdr:nvGrpSpPr>
        <xdr:cNvPr id="2" name="组合 1"/>
        <xdr:cNvGrpSpPr/>
      </xdr:nvGrpSpPr>
      <xdr:grpSpPr>
        <a:xfrm>
          <a:off x="7407275" y="11430"/>
          <a:ext cx="2510790" cy="1506855"/>
          <a:chOff x="13203" y="92"/>
          <a:chExt cx="4268" cy="2394"/>
        </a:xfrm>
      </xdr:grpSpPr>
      <xdr:sp>
        <xdr:nvSpPr>
          <xdr:cNvPr id="3" name="矩形 2"/>
          <xdr:cNvSpPr/>
        </xdr:nvSpPr>
        <xdr:spPr>
          <a:xfrm>
            <a:off x="15105" y="1140"/>
            <a:ext cx="552" cy="71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pic>
        <xdr:nvPicPr>
          <xdr:cNvPr id="4" name="图片 3"/>
          <xdr:cNvPicPr>
            <a:picLocks noChangeAspect="1"/>
          </xdr:cNvPicPr>
        </xdr:nvPicPr>
        <xdr:blipFill>
          <a:blip r:embed="rId1">
            <a:clrChange>
              <a:clrFrom>
                <a:srgbClr val="FFFFFF">
                  <a:alpha val="100000"/>
                </a:srgbClr>
              </a:clrFrom>
              <a:clrTo>
                <a:srgbClr val="FFFFFF">
                  <a:alpha val="100000"/>
                  <a:alpha val="0"/>
                </a:srgbClr>
              </a:clrTo>
            </a:clrChange>
          </a:blip>
          <a:srcRect r="2065"/>
          <a:stretch>
            <a:fillRect/>
          </a:stretch>
        </xdr:blipFill>
        <xdr:spPr>
          <a:xfrm>
            <a:off x="13203" y="92"/>
            <a:ext cx="4269" cy="2395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11</xdr:col>
      <xdr:colOff>862330</xdr:colOff>
      <xdr:row>0</xdr:row>
      <xdr:rowOff>635</xdr:rowOff>
    </xdr:from>
    <xdr:to>
      <xdr:col>12</xdr:col>
      <xdr:colOff>23495</xdr:colOff>
      <xdr:row>2</xdr:row>
      <xdr:rowOff>79375</xdr:rowOff>
    </xdr:to>
    <xdr:pic>
      <xdr:nvPicPr>
        <xdr:cNvPr id="5" name="图片 4"/>
        <xdr:cNvPicPr>
          <a:picLocks noChangeAspect="1"/>
        </xdr:cNvPicPr>
      </xdr:nvPicPr>
      <xdr:blipFill>
        <a:blip r:embed="rId2">
          <a:clrChange>
            <a:clrFrom>
              <a:srgbClr val="063835">
                <a:alpha val="100000"/>
              </a:srgbClr>
            </a:clrFrom>
            <a:clrTo>
              <a:srgbClr val="063835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913245" y="635"/>
          <a:ext cx="287020" cy="662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290830</xdr:colOff>
      <xdr:row>0</xdr:row>
      <xdr:rowOff>635</xdr:rowOff>
    </xdr:from>
    <xdr:to>
      <xdr:col>11</xdr:col>
      <xdr:colOff>704850</xdr:colOff>
      <xdr:row>2</xdr:row>
      <xdr:rowOff>214630</xdr:rowOff>
    </xdr:to>
    <xdr:pic>
      <xdr:nvPicPr>
        <xdr:cNvPr id="6" name="图片 5"/>
        <xdr:cNvPicPr>
          <a:picLocks noChangeAspect="1"/>
        </xdr:cNvPicPr>
      </xdr:nvPicPr>
      <xdr:blipFill>
        <a:blip r:embed="rId3">
          <a:clrChange>
            <a:clrFrom>
              <a:srgbClr val="063835">
                <a:alpha val="100000"/>
              </a:srgbClr>
            </a:clrFrom>
            <a:clrTo>
              <a:srgbClr val="063835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341745" y="635"/>
          <a:ext cx="414020" cy="7981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28575</xdr:colOff>
      <xdr:row>1</xdr:row>
      <xdr:rowOff>444500</xdr:rowOff>
    </xdr:from>
    <xdr:to>
      <xdr:col>9</xdr:col>
      <xdr:colOff>361950</xdr:colOff>
      <xdr:row>2</xdr:row>
      <xdr:rowOff>292100</xdr:rowOff>
    </xdr:to>
    <xdr:pic>
      <xdr:nvPicPr>
        <xdr:cNvPr id="7" name="图片 6"/>
        <xdr:cNvPicPr>
          <a:picLocks noChangeAspect="1"/>
        </xdr:cNvPicPr>
      </xdr:nvPicPr>
      <xdr:blipFill>
        <a:blip r:embed="rId4">
          <a:clrChange>
            <a:clrFrom>
              <a:srgbClr val="063735">
                <a:alpha val="100000"/>
              </a:srgbClr>
            </a:clrFrom>
            <a:clrTo>
              <a:srgbClr val="063735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703445" y="571500"/>
          <a:ext cx="333375" cy="304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1090295</xdr:colOff>
      <xdr:row>0</xdr:row>
      <xdr:rowOff>635</xdr:rowOff>
    </xdr:from>
    <xdr:to>
      <xdr:col>11</xdr:col>
      <xdr:colOff>57150</xdr:colOff>
      <xdr:row>2</xdr:row>
      <xdr:rowOff>323850</xdr:rowOff>
    </xdr:to>
    <xdr:pic>
      <xdr:nvPicPr>
        <xdr:cNvPr id="8" name="图片 7"/>
        <xdr:cNvPicPr>
          <a:picLocks noChangeAspect="1"/>
        </xdr:cNvPicPr>
      </xdr:nvPicPr>
      <xdr:blipFill>
        <a:blip r:embed="rId5">
          <a:clrChange>
            <a:clrFrom>
              <a:srgbClr val="063835">
                <a:alpha val="100000"/>
              </a:srgbClr>
            </a:clrFrom>
            <a:clrTo>
              <a:srgbClr val="063835">
                <a:alpha val="100000"/>
                <a:alpha val="0"/>
              </a:srgbClr>
            </a:clrTo>
          </a:clrChange>
        </a:blip>
        <a:srcRect t="25532"/>
        <a:stretch>
          <a:fillRect/>
        </a:stretch>
      </xdr:blipFill>
      <xdr:spPr>
        <a:xfrm>
          <a:off x="5765165" y="635"/>
          <a:ext cx="342900" cy="9074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14605</xdr:colOff>
      <xdr:row>0</xdr:row>
      <xdr:rowOff>635</xdr:rowOff>
    </xdr:from>
    <xdr:to>
      <xdr:col>13</xdr:col>
      <xdr:colOff>104775</xdr:colOff>
      <xdr:row>2</xdr:row>
      <xdr:rowOff>311785</xdr:rowOff>
    </xdr:to>
    <xdr:pic>
      <xdr:nvPicPr>
        <xdr:cNvPr id="9" name="图片 8"/>
        <xdr:cNvPicPr>
          <a:picLocks noChangeAspect="1"/>
        </xdr:cNvPicPr>
      </xdr:nvPicPr>
      <xdr:blipFill>
        <a:blip r:embed="rId6">
          <a:clrChange>
            <a:clrFrom>
              <a:srgbClr val="063734">
                <a:alpha val="100000"/>
              </a:srgbClr>
            </a:clrFrom>
            <a:clrTo>
              <a:srgbClr val="063734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7191375" y="635"/>
          <a:ext cx="340360" cy="8953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35</xdr:row>
      <xdr:rowOff>26670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19555" y="4854575"/>
          <a:ext cx="3025775" cy="1172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3" name="组合 102"/>
        <xdr:cNvGrpSpPr/>
      </xdr:nvGrpSpPr>
      <xdr:grpSpPr>
        <a:xfrm rot="0">
          <a:off x="1160145" y="995045"/>
          <a:ext cx="4286250" cy="735965"/>
          <a:chOff x="-48" y="701"/>
          <a:chExt cx="6845" cy="1248"/>
        </a:xfrm>
      </xdr:grpSpPr>
      <xdr:sp>
        <xdr:nvSpPr>
          <xdr:cNvPr id="4" name="矩形 3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5" name="文本框 4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6" name="文本框 5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7" name="组合 6"/>
        <xdr:cNvGrpSpPr/>
      </xdr:nvGrpSpPr>
      <xdr:grpSpPr>
        <a:xfrm rot="0">
          <a:off x="1418590" y="1898650"/>
          <a:ext cx="3034030" cy="692150"/>
          <a:chOff x="1212" y="2209"/>
          <a:chExt cx="4839" cy="1158"/>
        </a:xfrm>
      </xdr:grpSpPr>
      <xdr:sp>
        <xdr:nvSpPr>
          <xdr:cNvPr id="8" name="文本框 7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9" name="文本框 8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0" name="直接连接符 9"/>
        <xdr:cNvCxnSpPr/>
      </xdr:nvCxnSpPr>
      <xdr:spPr>
        <a:xfrm>
          <a:off x="6117590" y="2481580"/>
          <a:ext cx="0" cy="918654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369570</xdr:colOff>
      <xdr:row>29</xdr:row>
      <xdr:rowOff>99060</xdr:rowOff>
    </xdr:to>
    <xdr:grpSp>
      <xdr:nvGrpSpPr>
        <xdr:cNvPr id="11" name="组合 10"/>
        <xdr:cNvGrpSpPr/>
      </xdr:nvGrpSpPr>
      <xdr:grpSpPr>
        <a:xfrm>
          <a:off x="6518275" y="1908810"/>
          <a:ext cx="2880995" cy="3162300"/>
          <a:chOff x="8438" y="3702"/>
          <a:chExt cx="4611" cy="5236"/>
        </a:xfrm>
      </xdr:grpSpPr>
      <xdr:grpSp>
        <xdr:nvGrpSpPr>
          <xdr:cNvPr id="12" name="组合 32"/>
          <xdr:cNvGrpSpPr/>
        </xdr:nvGrpSpPr>
        <xdr:grpSpPr>
          <a:xfrm rot="0">
            <a:off x="8721" y="6083"/>
            <a:ext cx="4328" cy="2678"/>
            <a:chOff x="11007" y="5362"/>
            <a:chExt cx="4828" cy="2710"/>
          </a:xfrm>
        </xdr:grpSpPr>
        <xdr:cxnSp>
          <xdr:nvCxnSpPr>
            <xdr:cNvPr id="13" name="直接连接符 12"/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4" name="直接连接符 13"/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5" name="直接连接符 14"/>
            <xdr:cNvCxnSpPr/>
          </xdr:nvCxnSpPr>
          <xdr:spPr>
            <a:xfrm>
              <a:off x="11007" y="807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6" name="组合 34"/>
          <xdr:cNvGrpSpPr/>
        </xdr:nvGrpSpPr>
        <xdr:grpSpPr>
          <a:xfrm rot="0">
            <a:off x="8438" y="3702"/>
            <a:ext cx="3264" cy="5236"/>
            <a:chOff x="10730" y="2878"/>
            <a:chExt cx="3249" cy="5303"/>
          </a:xfrm>
        </xdr:grpSpPr>
        <xdr:sp>
          <xdr:nvSpPr>
            <xdr:cNvPr id="17" name="文本框 16"/>
            <xdr:cNvSpPr txBox="1"/>
          </xdr:nvSpPr>
          <xdr:spPr>
            <a:xfrm>
              <a:off x="10887" y="5634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8" name="文本框 17"/>
            <xdr:cNvSpPr txBox="1"/>
          </xdr:nvSpPr>
          <xdr:spPr>
            <a:xfrm>
              <a:off x="10857" y="6058"/>
              <a:ext cx="3098" cy="76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000" kern="1200">
                  <a:solidFill>
                    <a:srgbClr val="222222"/>
                  </a:solidFill>
                  <a:latin typeface="汉仪书魂体简" panose="02010600000101010101" charset="-122"/>
                  <a:ea typeface="汉仪书魂体简" panose="02010600000101010101" charset="-122"/>
                  <a:cs typeface="Times New Roman" panose="02020603050405020304" pitchFamily="12"/>
                  <a:sym typeface="Times New Roman" panose="02020603050405020304" pitchFamily="12"/>
                </a:rPr>
                <a:t>字体名称</a:t>
              </a:r>
              <a:endParaRPr lang="en-US" altLang="zh-CN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9" name="文本框 18"/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0" name="文本框 19"/>
            <xdr:cNvSpPr txBox="1"/>
          </xdr:nvSpPr>
          <xdr:spPr>
            <a:xfrm>
              <a:off x="10846" y="4700"/>
              <a:ext cx="3052" cy="48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汉仪中黑S" panose="00020600040101010101" charset="-122"/>
                  <a:ea typeface="汉仪中黑S" panose="00020600040101010101" charset="-122"/>
                  <a:cs typeface="汉仪中黑S" panose="00020600040101010101" charset="-122"/>
                  <a:sym typeface="Times New Roman" panose="02020603050405020304" pitchFamily="12"/>
                </a:rPr>
                <a:t>汉仪中黑</a:t>
              </a:r>
              <a:r>
                <a:rPr lang="en-US" altLang="zh-CN" sz="1200" kern="100">
                  <a:latin typeface="汉仪中黑S" panose="00020600040101010101" charset="-122"/>
                  <a:ea typeface="汉仪中黑S" panose="00020600040101010101" charset="-122"/>
                  <a:cs typeface="汉仪中黑S" panose="00020600040101010101" charset="-122"/>
                  <a:sym typeface="Times New Roman" panose="02020603050405020304" pitchFamily="12"/>
                </a:rPr>
                <a:t>S</a:t>
              </a:r>
              <a:endParaRPr lang="en-US" altLang="zh-CN" sz="1200" kern="100">
                <a:latin typeface="汉仪中黑S" panose="00020600040101010101" charset="-122"/>
                <a:ea typeface="汉仪中黑S" panose="00020600040101010101" charset="-122"/>
                <a:cs typeface="汉仪中黑S" panose="00020600040101010101" charset="-122"/>
                <a:sym typeface="Times New Roman" panose="02020603050405020304" pitchFamily="12"/>
              </a:endParaRPr>
            </a:p>
          </xdr:txBody>
        </xdr:sp>
        <xdr:grpSp>
          <xdr:nvGrpSpPr>
            <xdr:cNvPr id="21" name="组合 20"/>
            <xdr:cNvGrpSpPr/>
          </xdr:nvGrpSpPr>
          <xdr:grpSpPr>
            <a:xfrm rot="0"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22" name="文本框 21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23" name="文本框 22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  <xdr:sp>
          <xdr:nvSpPr>
            <xdr:cNvPr id="24" name="文本框 23"/>
            <xdr:cNvSpPr txBox="1"/>
          </xdr:nvSpPr>
          <xdr:spPr>
            <a:xfrm>
              <a:off x="10892" y="6989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英文｜字体名称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5" name="文本框 24"/>
            <xdr:cNvSpPr txBox="1"/>
          </xdr:nvSpPr>
          <xdr:spPr>
            <a:xfrm>
              <a:off x="10847" y="7413"/>
              <a:ext cx="2303" cy="76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000" kern="1200">
                  <a:solidFill>
                    <a:srgbClr val="222222"/>
                  </a:solidFill>
                  <a:latin typeface="汉仪大黑简" panose="02010609000101010101" charset="-122"/>
                  <a:ea typeface="汉仪大黑简" panose="02010609000101010101" charset="-122"/>
                  <a:cs typeface="Times New Roman" panose="02020603050405020304" pitchFamily="12"/>
                  <a:sym typeface="Times New Roman" panose="02020603050405020304" pitchFamily="12"/>
                </a:rPr>
                <a:t>字体名称</a:t>
              </a:r>
              <a:endParaRPr lang="en-US" altLang="zh-CN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</xdr:grpSp>
    <xdr:clientData/>
  </xdr:twoCellAnchor>
  <xdr:twoCellAnchor>
    <xdr:from>
      <xdr:col>10</xdr:col>
      <xdr:colOff>495935</xdr:colOff>
      <xdr:row>36</xdr:row>
      <xdr:rowOff>113030</xdr:rowOff>
    </xdr:from>
    <xdr:to>
      <xdr:col>15</xdr:col>
      <xdr:colOff>367665</xdr:colOff>
      <xdr:row>51</xdr:row>
      <xdr:rowOff>39370</xdr:rowOff>
    </xdr:to>
    <xdr:grpSp>
      <xdr:nvGrpSpPr>
        <xdr:cNvPr id="26" name="组合 25"/>
        <xdr:cNvGrpSpPr/>
      </xdr:nvGrpSpPr>
      <xdr:grpSpPr>
        <a:xfrm>
          <a:off x="6515735" y="6285230"/>
          <a:ext cx="2881630" cy="2498090"/>
          <a:chOff x="8434" y="9476"/>
          <a:chExt cx="4632" cy="4143"/>
        </a:xfrm>
      </xdr:grpSpPr>
      <xdr:grpSp>
        <xdr:nvGrpSpPr>
          <xdr:cNvPr id="27" name="组合 61"/>
          <xdr:cNvGrpSpPr/>
        </xdr:nvGrpSpPr>
        <xdr:grpSpPr>
          <a:xfrm rot="0">
            <a:off x="8434" y="9476"/>
            <a:ext cx="3323" cy="1212"/>
            <a:chOff x="1213" y="2210"/>
            <a:chExt cx="3309" cy="1228"/>
          </a:xfrm>
        </xdr:grpSpPr>
        <xdr:sp>
          <xdr:nvSpPr>
            <xdr:cNvPr id="28" name="文本框 27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9" name="文本框 28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30" name="组合 69"/>
          <xdr:cNvGrpSpPr/>
        </xdr:nvGrpSpPr>
        <xdr:grpSpPr>
          <a:xfrm rot="0">
            <a:off x="8443" y="10825"/>
            <a:ext cx="4623" cy="1078"/>
            <a:chOff x="7157" y="3565"/>
            <a:chExt cx="4607" cy="1090"/>
          </a:xfrm>
        </xdr:grpSpPr>
        <xdr:sp>
          <xdr:nvSpPr>
            <xdr:cNvPr id="31" name="文本框 30"/>
            <xdr:cNvSpPr txBox="1"/>
          </xdr:nvSpPr>
          <xdr:spPr>
            <a:xfrm>
              <a:off x="7157" y="3565"/>
              <a:ext cx="1289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图片：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2" name="文本框 31"/>
            <xdr:cNvSpPr txBox="1"/>
          </xdr:nvSpPr>
          <xdr:spPr>
            <a:xfrm>
              <a:off x="7161" y="4051"/>
              <a:ext cx="4603" cy="60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模板中使用的图片来源于【网站名称】，该图片具有CC0共享协议，您可在遵循CC0共享协议的情况下使用。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  <xdr:grpSp>
        <xdr:nvGrpSpPr>
          <xdr:cNvPr id="33" name="组合 77"/>
          <xdr:cNvGrpSpPr/>
        </xdr:nvGrpSpPr>
        <xdr:grpSpPr>
          <a:xfrm rot="0">
            <a:off x="8434" y="12608"/>
            <a:ext cx="4625" cy="1011"/>
            <a:chOff x="7148" y="5903"/>
            <a:chExt cx="4609" cy="1025"/>
          </a:xfrm>
        </xdr:grpSpPr>
        <xdr:sp>
          <xdr:nvSpPr>
            <xdr:cNvPr id="34" name="文本框 33"/>
            <xdr:cNvSpPr txBox="1"/>
          </xdr:nvSpPr>
          <xdr:spPr>
            <a:xfrm>
              <a:off x="7171" y="5903"/>
              <a:ext cx="1287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5" name="文本框 34"/>
            <xdr:cNvSpPr txBox="1"/>
          </xdr:nvSpPr>
          <xdr:spPr>
            <a:xfrm>
              <a:off x="7148" y="6323"/>
              <a:ext cx="4609" cy="60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模板中使用的图片来源于【网站名称】，该图片具有CC0共享协议，您可在遵循CC0共享协议的情况下使用。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36" name="组合 69"/>
        <xdr:cNvGrpSpPr/>
      </xdr:nvGrpSpPr>
      <xdr:grpSpPr>
        <a:xfrm rot="0">
          <a:off x="1488440" y="2733675"/>
          <a:ext cx="2914650" cy="597535"/>
          <a:chOff x="7139" y="3569"/>
          <a:chExt cx="4652" cy="1008"/>
        </a:xfrm>
      </xdr:grpSpPr>
      <xdr:sp>
        <xdr:nvSpPr>
          <xdr:cNvPr id="37" name="文本框 36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8" name="文本框 37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39" name="组合 77"/>
        <xdr:cNvGrpSpPr/>
      </xdr:nvGrpSpPr>
      <xdr:grpSpPr>
        <a:xfrm rot="0">
          <a:off x="1477010" y="4343400"/>
          <a:ext cx="3435350" cy="601980"/>
          <a:chOff x="7127" y="5903"/>
          <a:chExt cx="5482" cy="1014"/>
        </a:xfrm>
      </xdr:grpSpPr>
      <xdr:sp>
        <xdr:nvSpPr>
          <xdr:cNvPr id="40" name="文本框 39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41" name="文本框 40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107950</xdr:rowOff>
    </xdr:to>
    <xdr:pic>
      <xdr:nvPicPr>
        <xdr:cNvPr id="42" name="图片 41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99565" y="3388995"/>
          <a:ext cx="3975100" cy="66230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189230</xdr:colOff>
      <xdr:row>39</xdr:row>
      <xdr:rowOff>36830</xdr:rowOff>
    </xdr:to>
    <xdr:grpSp>
      <xdr:nvGrpSpPr>
        <xdr:cNvPr id="43" name="组合 77"/>
        <xdr:cNvGrpSpPr/>
      </xdr:nvGrpSpPr>
      <xdr:grpSpPr>
        <a:xfrm rot="0">
          <a:off x="1487170" y="6125210"/>
          <a:ext cx="2915920" cy="598170"/>
          <a:chOff x="7138" y="5903"/>
          <a:chExt cx="4652" cy="1011"/>
        </a:xfrm>
      </xdr:grpSpPr>
      <xdr:sp>
        <xdr:nvSpPr>
          <xdr:cNvPr id="44" name="文本框 43"/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45" name="文本框 44"/>
          <xdr:cNvSpPr txBox="1"/>
        </xdr:nvSpPr>
        <xdr:spPr>
          <a:xfrm>
            <a:off x="7197" y="6296"/>
            <a:ext cx="4593" cy="61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、请在此处进行说明。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、请在线框范围内插入说明图，然后将线框删除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387985</xdr:colOff>
      <xdr:row>39</xdr:row>
      <xdr:rowOff>90805</xdr:rowOff>
    </xdr:from>
    <xdr:to>
      <xdr:col>9</xdr:col>
      <xdr:colOff>165100</xdr:colOff>
      <xdr:row>50</xdr:row>
      <xdr:rowOff>119380</xdr:rowOff>
    </xdr:to>
    <xdr:sp>
      <xdr:nvSpPr>
        <xdr:cNvPr id="46" name="矩形 45"/>
        <xdr:cNvSpPr/>
      </xdr:nvSpPr>
      <xdr:spPr>
        <a:xfrm>
          <a:off x="1591945" y="6777355"/>
          <a:ext cx="3990975" cy="1914525"/>
        </a:xfrm>
        <a:prstGeom prst="rect">
          <a:avLst/>
        </a:prstGeom>
        <a:noFill/>
        <a:ln w="28575" cmpd="sng">
          <a:solidFill>
            <a:srgbClr val="FF2832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279400</xdr:colOff>
      <xdr:row>52</xdr:row>
      <xdr:rowOff>168910</xdr:rowOff>
    </xdr:from>
    <xdr:to>
      <xdr:col>7</xdr:col>
      <xdr:colOff>188595</xdr:colOff>
      <xdr:row>56</xdr:row>
      <xdr:rowOff>74930</xdr:rowOff>
    </xdr:to>
    <xdr:grpSp>
      <xdr:nvGrpSpPr>
        <xdr:cNvPr id="47" name="组合 77"/>
        <xdr:cNvGrpSpPr/>
      </xdr:nvGrpSpPr>
      <xdr:grpSpPr>
        <a:xfrm rot="0">
          <a:off x="1483360" y="9084310"/>
          <a:ext cx="2919095" cy="591820"/>
          <a:chOff x="7133" y="5903"/>
          <a:chExt cx="4657" cy="1009"/>
        </a:xfrm>
      </xdr:grpSpPr>
      <xdr:sp>
        <xdr:nvSpPr>
          <xdr:cNvPr id="48" name="文本框 47"/>
          <xdr:cNvSpPr txBox="1"/>
        </xdr:nvSpPr>
        <xdr:spPr>
          <a:xfrm>
            <a:off x="7133" y="5903"/>
            <a:ext cx="4230" cy="42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49" name="文本框 48"/>
          <xdr:cNvSpPr txBox="1"/>
        </xdr:nvSpPr>
        <xdr:spPr>
          <a:xfrm>
            <a:off x="7197" y="6295"/>
            <a:ext cx="4593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、请在此处进行说明。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、请在线框范围内插入说明图，然后将线框删除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387350</xdr:colOff>
      <xdr:row>56</xdr:row>
      <xdr:rowOff>131445</xdr:rowOff>
    </xdr:from>
    <xdr:to>
      <xdr:col>9</xdr:col>
      <xdr:colOff>164465</xdr:colOff>
      <xdr:row>67</xdr:row>
      <xdr:rowOff>160020</xdr:rowOff>
    </xdr:to>
    <xdr:sp>
      <xdr:nvSpPr>
        <xdr:cNvPr id="50" name="矩形 49"/>
        <xdr:cNvSpPr/>
      </xdr:nvSpPr>
      <xdr:spPr>
        <a:xfrm>
          <a:off x="1591310" y="9732645"/>
          <a:ext cx="3990975" cy="1914525"/>
        </a:xfrm>
        <a:prstGeom prst="rect">
          <a:avLst/>
        </a:prstGeom>
        <a:noFill/>
        <a:ln w="28575" cmpd="sng">
          <a:solidFill>
            <a:srgbClr val="FF2832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502920</xdr:colOff>
      <xdr:row>30</xdr:row>
      <xdr:rowOff>62230</xdr:rowOff>
    </xdr:from>
    <xdr:to>
      <xdr:col>16</xdr:col>
      <xdr:colOff>142240</xdr:colOff>
      <xdr:row>34</xdr:row>
      <xdr:rowOff>51435</xdr:rowOff>
    </xdr:to>
    <xdr:sp>
      <xdr:nvSpPr>
        <xdr:cNvPr id="51" name="文本框 50"/>
        <xdr:cNvSpPr txBox="1"/>
      </xdr:nvSpPr>
      <xdr:spPr>
        <a:xfrm>
          <a:off x="6522720" y="5205730"/>
          <a:ext cx="3251200" cy="6750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</a:pPr>
          <a:r>
            <a: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>
    <xdr:from>
      <xdr:col>0</xdr:col>
      <xdr:colOff>635</xdr:colOff>
      <xdr:row>0</xdr:row>
      <xdr:rowOff>1270</xdr:rowOff>
    </xdr:from>
    <xdr:to>
      <xdr:col>18</xdr:col>
      <xdr:colOff>3810</xdr:colOff>
      <xdr:row>69</xdr:row>
      <xdr:rowOff>117475</xdr:rowOff>
    </xdr:to>
    <xdr:sp>
      <xdr:nvSpPr>
        <xdr:cNvPr id="52" name="矩形 51"/>
        <xdr:cNvSpPr/>
      </xdr:nvSpPr>
      <xdr:spPr>
        <a:xfrm>
          <a:off x="635" y="1270"/>
          <a:ext cx="10838815" cy="1194625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35</xdr:row>
      <xdr:rowOff>26670</xdr:rowOff>
    </xdr:to>
    <xdr:pic>
      <xdr:nvPicPr>
        <xdr:cNvPr id="53" name="图片 5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19555" y="4854575"/>
          <a:ext cx="3025775" cy="1172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119380</xdr:rowOff>
    </xdr:from>
    <xdr:to>
      <xdr:col>10</xdr:col>
      <xdr:colOff>504190</xdr:colOff>
      <xdr:row>10</xdr:row>
      <xdr:rowOff>16510</xdr:rowOff>
    </xdr:to>
    <xdr:grpSp>
      <xdr:nvGrpSpPr>
        <xdr:cNvPr id="54" name="组合 102"/>
        <xdr:cNvGrpSpPr/>
      </xdr:nvGrpSpPr>
      <xdr:grpSpPr>
        <a:xfrm rot="0">
          <a:off x="1160145" y="976630"/>
          <a:ext cx="5363845" cy="754380"/>
          <a:chOff x="-48" y="701"/>
          <a:chExt cx="6845" cy="1248"/>
        </a:xfrm>
      </xdr:grpSpPr>
      <xdr:sp>
        <xdr:nvSpPr>
          <xdr:cNvPr id="55" name="矩形 54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56" name="文本框 55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57" name="文本框 56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58" name="组合 57"/>
        <xdr:cNvGrpSpPr/>
      </xdr:nvGrpSpPr>
      <xdr:grpSpPr>
        <a:xfrm rot="0">
          <a:off x="1418590" y="1898650"/>
          <a:ext cx="3034030" cy="692150"/>
          <a:chOff x="1212" y="2209"/>
          <a:chExt cx="4839" cy="1158"/>
        </a:xfrm>
      </xdr:grpSpPr>
      <xdr:sp>
        <xdr:nvSpPr>
          <xdr:cNvPr id="59" name="文本框 58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60" name="文本框 59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61" name="直接连接符 60"/>
        <xdr:cNvCxnSpPr/>
      </xdr:nvCxnSpPr>
      <xdr:spPr>
        <a:xfrm>
          <a:off x="6117590" y="2481580"/>
          <a:ext cx="0" cy="918654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67" name="组合 69"/>
        <xdr:cNvGrpSpPr/>
      </xdr:nvGrpSpPr>
      <xdr:grpSpPr>
        <a:xfrm rot="0">
          <a:off x="1488440" y="2733675"/>
          <a:ext cx="2914650" cy="597535"/>
          <a:chOff x="7139" y="3569"/>
          <a:chExt cx="4652" cy="1008"/>
        </a:xfrm>
      </xdr:grpSpPr>
      <xdr:sp>
        <xdr:nvSpPr>
          <xdr:cNvPr id="68" name="文本框 67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69" name="文本框 68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70" name="组合 69"/>
        <xdr:cNvGrpSpPr/>
      </xdr:nvGrpSpPr>
      <xdr:grpSpPr>
        <a:xfrm rot="0">
          <a:off x="1477010" y="4343400"/>
          <a:ext cx="3435350" cy="601980"/>
          <a:chOff x="7127" y="5903"/>
          <a:chExt cx="5482" cy="1014"/>
        </a:xfrm>
      </xdr:grpSpPr>
      <xdr:sp>
        <xdr:nvSpPr>
          <xdr:cNvPr id="71" name="文本框 70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72" name="文本框 71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107950</xdr:rowOff>
    </xdr:to>
    <xdr:pic>
      <xdr:nvPicPr>
        <xdr:cNvPr id="73" name="图片 72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99565" y="3388995"/>
          <a:ext cx="3975100" cy="66230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188595</xdr:colOff>
      <xdr:row>39</xdr:row>
      <xdr:rowOff>60960</xdr:rowOff>
    </xdr:to>
    <xdr:grpSp>
      <xdr:nvGrpSpPr>
        <xdr:cNvPr id="74" name="组合 77"/>
        <xdr:cNvGrpSpPr/>
      </xdr:nvGrpSpPr>
      <xdr:grpSpPr>
        <a:xfrm rot="0">
          <a:off x="1487170" y="6125210"/>
          <a:ext cx="2915285" cy="622300"/>
          <a:chOff x="7138" y="5903"/>
          <a:chExt cx="4651" cy="1052"/>
        </a:xfrm>
      </xdr:grpSpPr>
      <xdr:sp>
        <xdr:nvSpPr>
          <xdr:cNvPr id="75" name="文本框 74"/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76" name="文本框 75"/>
          <xdr:cNvSpPr txBox="1"/>
        </xdr:nvSpPr>
        <xdr:spPr>
          <a:xfrm>
            <a:off x="7196" y="6296"/>
            <a:ext cx="4593" cy="65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、重要事项自动★标记。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、已完成自动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☑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标记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410845</xdr:colOff>
      <xdr:row>39</xdr:row>
      <xdr:rowOff>66675</xdr:rowOff>
    </xdr:from>
    <xdr:to>
      <xdr:col>9</xdr:col>
      <xdr:colOff>0</xdr:colOff>
      <xdr:row>47</xdr:row>
      <xdr:rowOff>0</xdr:rowOff>
    </xdr:to>
    <xdr:pic>
      <xdr:nvPicPr>
        <xdr:cNvPr id="96" name="图片 9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14805" y="6753225"/>
          <a:ext cx="3803015" cy="1304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220345</xdr:colOff>
      <xdr:row>47</xdr:row>
      <xdr:rowOff>19050</xdr:rowOff>
    </xdr:from>
    <xdr:to>
      <xdr:col>9</xdr:col>
      <xdr:colOff>59055</xdr:colOff>
      <xdr:row>51</xdr:row>
      <xdr:rowOff>152400</xdr:rowOff>
    </xdr:to>
    <xdr:pic>
      <xdr:nvPicPr>
        <xdr:cNvPr id="97" name="图片 9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424305" y="8077200"/>
          <a:ext cx="4052570" cy="8191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230505</xdr:colOff>
      <xdr:row>0</xdr:row>
      <xdr:rowOff>11430</xdr:rowOff>
    </xdr:from>
    <xdr:to>
      <xdr:col>15</xdr:col>
      <xdr:colOff>1115060</xdr:colOff>
      <xdr:row>5</xdr:row>
      <xdr:rowOff>235585</xdr:rowOff>
    </xdr:to>
    <xdr:grpSp>
      <xdr:nvGrpSpPr>
        <xdr:cNvPr id="2" name="组合 1"/>
        <xdr:cNvGrpSpPr/>
      </xdr:nvGrpSpPr>
      <xdr:grpSpPr>
        <a:xfrm>
          <a:off x="7407275" y="11430"/>
          <a:ext cx="2510790" cy="1506855"/>
          <a:chOff x="13203" y="92"/>
          <a:chExt cx="4268" cy="2394"/>
        </a:xfrm>
      </xdr:grpSpPr>
      <xdr:sp>
        <xdr:nvSpPr>
          <xdr:cNvPr id="3" name="矩形 2"/>
          <xdr:cNvSpPr/>
        </xdr:nvSpPr>
        <xdr:spPr>
          <a:xfrm>
            <a:off x="15105" y="1140"/>
            <a:ext cx="552" cy="71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pic>
        <xdr:nvPicPr>
          <xdr:cNvPr id="4" name="图片 3"/>
          <xdr:cNvPicPr>
            <a:picLocks noChangeAspect="1"/>
          </xdr:cNvPicPr>
        </xdr:nvPicPr>
        <xdr:blipFill>
          <a:blip r:embed="rId1">
            <a:clrChange>
              <a:clrFrom>
                <a:srgbClr val="FFFFFF">
                  <a:alpha val="100000"/>
                </a:srgbClr>
              </a:clrFrom>
              <a:clrTo>
                <a:srgbClr val="FFFFFF">
                  <a:alpha val="100000"/>
                  <a:alpha val="0"/>
                </a:srgbClr>
              </a:clrTo>
            </a:clrChange>
          </a:blip>
          <a:srcRect r="2065"/>
          <a:stretch>
            <a:fillRect/>
          </a:stretch>
        </xdr:blipFill>
        <xdr:spPr>
          <a:xfrm>
            <a:off x="13203" y="92"/>
            <a:ext cx="4269" cy="2395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11</xdr:col>
      <xdr:colOff>862330</xdr:colOff>
      <xdr:row>0</xdr:row>
      <xdr:rowOff>635</xdr:rowOff>
    </xdr:from>
    <xdr:to>
      <xdr:col>12</xdr:col>
      <xdr:colOff>23495</xdr:colOff>
      <xdr:row>2</xdr:row>
      <xdr:rowOff>79375</xdr:rowOff>
    </xdr:to>
    <xdr:pic>
      <xdr:nvPicPr>
        <xdr:cNvPr id="5" name="图片 4"/>
        <xdr:cNvPicPr>
          <a:picLocks noChangeAspect="1"/>
        </xdr:cNvPicPr>
      </xdr:nvPicPr>
      <xdr:blipFill>
        <a:blip r:embed="rId2">
          <a:clrChange>
            <a:clrFrom>
              <a:srgbClr val="063835">
                <a:alpha val="100000"/>
              </a:srgbClr>
            </a:clrFrom>
            <a:clrTo>
              <a:srgbClr val="063835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913245" y="635"/>
          <a:ext cx="287020" cy="662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290830</xdr:colOff>
      <xdr:row>0</xdr:row>
      <xdr:rowOff>635</xdr:rowOff>
    </xdr:from>
    <xdr:to>
      <xdr:col>11</xdr:col>
      <xdr:colOff>704850</xdr:colOff>
      <xdr:row>2</xdr:row>
      <xdr:rowOff>214630</xdr:rowOff>
    </xdr:to>
    <xdr:pic>
      <xdr:nvPicPr>
        <xdr:cNvPr id="6" name="图片 5"/>
        <xdr:cNvPicPr>
          <a:picLocks noChangeAspect="1"/>
        </xdr:cNvPicPr>
      </xdr:nvPicPr>
      <xdr:blipFill>
        <a:blip r:embed="rId3">
          <a:clrChange>
            <a:clrFrom>
              <a:srgbClr val="063835">
                <a:alpha val="100000"/>
              </a:srgbClr>
            </a:clrFrom>
            <a:clrTo>
              <a:srgbClr val="063835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341745" y="635"/>
          <a:ext cx="414020" cy="7981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28575</xdr:colOff>
      <xdr:row>1</xdr:row>
      <xdr:rowOff>444500</xdr:rowOff>
    </xdr:from>
    <xdr:to>
      <xdr:col>9</xdr:col>
      <xdr:colOff>361950</xdr:colOff>
      <xdr:row>2</xdr:row>
      <xdr:rowOff>292100</xdr:rowOff>
    </xdr:to>
    <xdr:pic>
      <xdr:nvPicPr>
        <xdr:cNvPr id="7" name="图片 6"/>
        <xdr:cNvPicPr>
          <a:picLocks noChangeAspect="1"/>
        </xdr:cNvPicPr>
      </xdr:nvPicPr>
      <xdr:blipFill>
        <a:blip r:embed="rId4">
          <a:clrChange>
            <a:clrFrom>
              <a:srgbClr val="063735">
                <a:alpha val="100000"/>
              </a:srgbClr>
            </a:clrFrom>
            <a:clrTo>
              <a:srgbClr val="063735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703445" y="571500"/>
          <a:ext cx="333375" cy="304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1090295</xdr:colOff>
      <xdr:row>0</xdr:row>
      <xdr:rowOff>635</xdr:rowOff>
    </xdr:from>
    <xdr:to>
      <xdr:col>11</xdr:col>
      <xdr:colOff>57150</xdr:colOff>
      <xdr:row>2</xdr:row>
      <xdr:rowOff>323850</xdr:rowOff>
    </xdr:to>
    <xdr:pic>
      <xdr:nvPicPr>
        <xdr:cNvPr id="8" name="图片 7"/>
        <xdr:cNvPicPr>
          <a:picLocks noChangeAspect="1"/>
        </xdr:cNvPicPr>
      </xdr:nvPicPr>
      <xdr:blipFill>
        <a:blip r:embed="rId5">
          <a:clrChange>
            <a:clrFrom>
              <a:srgbClr val="063835">
                <a:alpha val="100000"/>
              </a:srgbClr>
            </a:clrFrom>
            <a:clrTo>
              <a:srgbClr val="063835">
                <a:alpha val="100000"/>
                <a:alpha val="0"/>
              </a:srgbClr>
            </a:clrTo>
          </a:clrChange>
        </a:blip>
        <a:srcRect t="25532"/>
        <a:stretch>
          <a:fillRect/>
        </a:stretch>
      </xdr:blipFill>
      <xdr:spPr>
        <a:xfrm>
          <a:off x="5765165" y="635"/>
          <a:ext cx="342900" cy="9074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14605</xdr:colOff>
      <xdr:row>0</xdr:row>
      <xdr:rowOff>635</xdr:rowOff>
    </xdr:from>
    <xdr:to>
      <xdr:col>13</xdr:col>
      <xdr:colOff>104775</xdr:colOff>
      <xdr:row>2</xdr:row>
      <xdr:rowOff>311785</xdr:rowOff>
    </xdr:to>
    <xdr:pic>
      <xdr:nvPicPr>
        <xdr:cNvPr id="9" name="图片 8"/>
        <xdr:cNvPicPr>
          <a:picLocks noChangeAspect="1"/>
        </xdr:cNvPicPr>
      </xdr:nvPicPr>
      <xdr:blipFill>
        <a:blip r:embed="rId6">
          <a:clrChange>
            <a:clrFrom>
              <a:srgbClr val="063734">
                <a:alpha val="100000"/>
              </a:srgbClr>
            </a:clrFrom>
            <a:clrTo>
              <a:srgbClr val="063734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7191375" y="635"/>
          <a:ext cx="340360" cy="8953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230505</xdr:colOff>
      <xdr:row>0</xdr:row>
      <xdr:rowOff>11430</xdr:rowOff>
    </xdr:from>
    <xdr:to>
      <xdr:col>15</xdr:col>
      <xdr:colOff>1115060</xdr:colOff>
      <xdr:row>5</xdr:row>
      <xdr:rowOff>235585</xdr:rowOff>
    </xdr:to>
    <xdr:grpSp>
      <xdr:nvGrpSpPr>
        <xdr:cNvPr id="2" name="组合 1"/>
        <xdr:cNvGrpSpPr/>
      </xdr:nvGrpSpPr>
      <xdr:grpSpPr>
        <a:xfrm>
          <a:off x="7407275" y="11430"/>
          <a:ext cx="2510790" cy="1506855"/>
          <a:chOff x="13203" y="92"/>
          <a:chExt cx="4268" cy="2394"/>
        </a:xfrm>
      </xdr:grpSpPr>
      <xdr:sp>
        <xdr:nvSpPr>
          <xdr:cNvPr id="3" name="矩形 2"/>
          <xdr:cNvSpPr/>
        </xdr:nvSpPr>
        <xdr:spPr>
          <a:xfrm>
            <a:off x="15105" y="1140"/>
            <a:ext cx="552" cy="71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pic>
        <xdr:nvPicPr>
          <xdr:cNvPr id="4" name="图片 3"/>
          <xdr:cNvPicPr>
            <a:picLocks noChangeAspect="1"/>
          </xdr:cNvPicPr>
        </xdr:nvPicPr>
        <xdr:blipFill>
          <a:blip r:embed="rId1">
            <a:clrChange>
              <a:clrFrom>
                <a:srgbClr val="FFFFFF">
                  <a:alpha val="100000"/>
                </a:srgbClr>
              </a:clrFrom>
              <a:clrTo>
                <a:srgbClr val="FFFFFF">
                  <a:alpha val="100000"/>
                  <a:alpha val="0"/>
                </a:srgbClr>
              </a:clrTo>
            </a:clrChange>
          </a:blip>
          <a:srcRect r="2065"/>
          <a:stretch>
            <a:fillRect/>
          </a:stretch>
        </xdr:blipFill>
        <xdr:spPr>
          <a:xfrm>
            <a:off x="13203" y="92"/>
            <a:ext cx="4269" cy="2395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11</xdr:col>
      <xdr:colOff>862330</xdr:colOff>
      <xdr:row>0</xdr:row>
      <xdr:rowOff>635</xdr:rowOff>
    </xdr:from>
    <xdr:to>
      <xdr:col>12</xdr:col>
      <xdr:colOff>23495</xdr:colOff>
      <xdr:row>2</xdr:row>
      <xdr:rowOff>79375</xdr:rowOff>
    </xdr:to>
    <xdr:pic>
      <xdr:nvPicPr>
        <xdr:cNvPr id="5" name="图片 4"/>
        <xdr:cNvPicPr>
          <a:picLocks noChangeAspect="1"/>
        </xdr:cNvPicPr>
      </xdr:nvPicPr>
      <xdr:blipFill>
        <a:blip r:embed="rId2">
          <a:clrChange>
            <a:clrFrom>
              <a:srgbClr val="063835">
                <a:alpha val="100000"/>
              </a:srgbClr>
            </a:clrFrom>
            <a:clrTo>
              <a:srgbClr val="063835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913245" y="635"/>
          <a:ext cx="287020" cy="662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290830</xdr:colOff>
      <xdr:row>0</xdr:row>
      <xdr:rowOff>635</xdr:rowOff>
    </xdr:from>
    <xdr:to>
      <xdr:col>11</xdr:col>
      <xdr:colOff>704850</xdr:colOff>
      <xdr:row>2</xdr:row>
      <xdr:rowOff>214630</xdr:rowOff>
    </xdr:to>
    <xdr:pic>
      <xdr:nvPicPr>
        <xdr:cNvPr id="6" name="图片 5"/>
        <xdr:cNvPicPr>
          <a:picLocks noChangeAspect="1"/>
        </xdr:cNvPicPr>
      </xdr:nvPicPr>
      <xdr:blipFill>
        <a:blip r:embed="rId3">
          <a:clrChange>
            <a:clrFrom>
              <a:srgbClr val="063835">
                <a:alpha val="100000"/>
              </a:srgbClr>
            </a:clrFrom>
            <a:clrTo>
              <a:srgbClr val="063835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341745" y="635"/>
          <a:ext cx="414020" cy="7981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28575</xdr:colOff>
      <xdr:row>1</xdr:row>
      <xdr:rowOff>444500</xdr:rowOff>
    </xdr:from>
    <xdr:to>
      <xdr:col>9</xdr:col>
      <xdr:colOff>361950</xdr:colOff>
      <xdr:row>2</xdr:row>
      <xdr:rowOff>292100</xdr:rowOff>
    </xdr:to>
    <xdr:pic>
      <xdr:nvPicPr>
        <xdr:cNvPr id="7" name="图片 6"/>
        <xdr:cNvPicPr>
          <a:picLocks noChangeAspect="1"/>
        </xdr:cNvPicPr>
      </xdr:nvPicPr>
      <xdr:blipFill>
        <a:blip r:embed="rId4">
          <a:clrChange>
            <a:clrFrom>
              <a:srgbClr val="063735">
                <a:alpha val="100000"/>
              </a:srgbClr>
            </a:clrFrom>
            <a:clrTo>
              <a:srgbClr val="063735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703445" y="571500"/>
          <a:ext cx="333375" cy="304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1090295</xdr:colOff>
      <xdr:row>0</xdr:row>
      <xdr:rowOff>635</xdr:rowOff>
    </xdr:from>
    <xdr:to>
      <xdr:col>11</xdr:col>
      <xdr:colOff>57150</xdr:colOff>
      <xdr:row>2</xdr:row>
      <xdr:rowOff>323850</xdr:rowOff>
    </xdr:to>
    <xdr:pic>
      <xdr:nvPicPr>
        <xdr:cNvPr id="8" name="图片 7"/>
        <xdr:cNvPicPr>
          <a:picLocks noChangeAspect="1"/>
        </xdr:cNvPicPr>
      </xdr:nvPicPr>
      <xdr:blipFill>
        <a:blip r:embed="rId5">
          <a:clrChange>
            <a:clrFrom>
              <a:srgbClr val="063835">
                <a:alpha val="100000"/>
              </a:srgbClr>
            </a:clrFrom>
            <a:clrTo>
              <a:srgbClr val="063835">
                <a:alpha val="100000"/>
                <a:alpha val="0"/>
              </a:srgbClr>
            </a:clrTo>
          </a:clrChange>
        </a:blip>
        <a:srcRect t="25532"/>
        <a:stretch>
          <a:fillRect/>
        </a:stretch>
      </xdr:blipFill>
      <xdr:spPr>
        <a:xfrm>
          <a:off x="5765165" y="635"/>
          <a:ext cx="342900" cy="9074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14605</xdr:colOff>
      <xdr:row>0</xdr:row>
      <xdr:rowOff>635</xdr:rowOff>
    </xdr:from>
    <xdr:to>
      <xdr:col>13</xdr:col>
      <xdr:colOff>104775</xdr:colOff>
      <xdr:row>2</xdr:row>
      <xdr:rowOff>311785</xdr:rowOff>
    </xdr:to>
    <xdr:pic>
      <xdr:nvPicPr>
        <xdr:cNvPr id="9" name="图片 8"/>
        <xdr:cNvPicPr>
          <a:picLocks noChangeAspect="1"/>
        </xdr:cNvPicPr>
      </xdr:nvPicPr>
      <xdr:blipFill>
        <a:blip r:embed="rId6">
          <a:clrChange>
            <a:clrFrom>
              <a:srgbClr val="063734">
                <a:alpha val="100000"/>
              </a:srgbClr>
            </a:clrFrom>
            <a:clrTo>
              <a:srgbClr val="063734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7191375" y="635"/>
          <a:ext cx="340360" cy="8953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230505</xdr:colOff>
      <xdr:row>0</xdr:row>
      <xdr:rowOff>11430</xdr:rowOff>
    </xdr:from>
    <xdr:to>
      <xdr:col>15</xdr:col>
      <xdr:colOff>1115060</xdr:colOff>
      <xdr:row>5</xdr:row>
      <xdr:rowOff>235585</xdr:rowOff>
    </xdr:to>
    <xdr:grpSp>
      <xdr:nvGrpSpPr>
        <xdr:cNvPr id="2" name="组合 1"/>
        <xdr:cNvGrpSpPr/>
      </xdr:nvGrpSpPr>
      <xdr:grpSpPr>
        <a:xfrm>
          <a:off x="7407275" y="11430"/>
          <a:ext cx="2510790" cy="1506855"/>
          <a:chOff x="13203" y="92"/>
          <a:chExt cx="4268" cy="2394"/>
        </a:xfrm>
      </xdr:grpSpPr>
      <xdr:sp>
        <xdr:nvSpPr>
          <xdr:cNvPr id="3" name="矩形 2"/>
          <xdr:cNvSpPr/>
        </xdr:nvSpPr>
        <xdr:spPr>
          <a:xfrm>
            <a:off x="15105" y="1140"/>
            <a:ext cx="552" cy="71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pic>
        <xdr:nvPicPr>
          <xdr:cNvPr id="4" name="图片 3"/>
          <xdr:cNvPicPr>
            <a:picLocks noChangeAspect="1"/>
          </xdr:cNvPicPr>
        </xdr:nvPicPr>
        <xdr:blipFill>
          <a:blip r:embed="rId1">
            <a:clrChange>
              <a:clrFrom>
                <a:srgbClr val="FFFFFF">
                  <a:alpha val="100000"/>
                </a:srgbClr>
              </a:clrFrom>
              <a:clrTo>
                <a:srgbClr val="FFFFFF">
                  <a:alpha val="100000"/>
                  <a:alpha val="0"/>
                </a:srgbClr>
              </a:clrTo>
            </a:clrChange>
          </a:blip>
          <a:srcRect r="2065"/>
          <a:stretch>
            <a:fillRect/>
          </a:stretch>
        </xdr:blipFill>
        <xdr:spPr>
          <a:xfrm>
            <a:off x="13203" y="92"/>
            <a:ext cx="4269" cy="2395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11</xdr:col>
      <xdr:colOff>862330</xdr:colOff>
      <xdr:row>0</xdr:row>
      <xdr:rowOff>635</xdr:rowOff>
    </xdr:from>
    <xdr:to>
      <xdr:col>12</xdr:col>
      <xdr:colOff>23495</xdr:colOff>
      <xdr:row>2</xdr:row>
      <xdr:rowOff>79375</xdr:rowOff>
    </xdr:to>
    <xdr:pic>
      <xdr:nvPicPr>
        <xdr:cNvPr id="5" name="图片 4"/>
        <xdr:cNvPicPr>
          <a:picLocks noChangeAspect="1"/>
        </xdr:cNvPicPr>
      </xdr:nvPicPr>
      <xdr:blipFill>
        <a:blip r:embed="rId2">
          <a:clrChange>
            <a:clrFrom>
              <a:srgbClr val="063835">
                <a:alpha val="100000"/>
              </a:srgbClr>
            </a:clrFrom>
            <a:clrTo>
              <a:srgbClr val="063835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913245" y="635"/>
          <a:ext cx="287020" cy="662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290830</xdr:colOff>
      <xdr:row>0</xdr:row>
      <xdr:rowOff>635</xdr:rowOff>
    </xdr:from>
    <xdr:to>
      <xdr:col>11</xdr:col>
      <xdr:colOff>704850</xdr:colOff>
      <xdr:row>2</xdr:row>
      <xdr:rowOff>214630</xdr:rowOff>
    </xdr:to>
    <xdr:pic>
      <xdr:nvPicPr>
        <xdr:cNvPr id="6" name="图片 5"/>
        <xdr:cNvPicPr>
          <a:picLocks noChangeAspect="1"/>
        </xdr:cNvPicPr>
      </xdr:nvPicPr>
      <xdr:blipFill>
        <a:blip r:embed="rId3">
          <a:clrChange>
            <a:clrFrom>
              <a:srgbClr val="063835">
                <a:alpha val="100000"/>
              </a:srgbClr>
            </a:clrFrom>
            <a:clrTo>
              <a:srgbClr val="063835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341745" y="635"/>
          <a:ext cx="414020" cy="7981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28575</xdr:colOff>
      <xdr:row>1</xdr:row>
      <xdr:rowOff>444500</xdr:rowOff>
    </xdr:from>
    <xdr:to>
      <xdr:col>9</xdr:col>
      <xdr:colOff>361950</xdr:colOff>
      <xdr:row>2</xdr:row>
      <xdr:rowOff>292100</xdr:rowOff>
    </xdr:to>
    <xdr:pic>
      <xdr:nvPicPr>
        <xdr:cNvPr id="7" name="图片 6"/>
        <xdr:cNvPicPr>
          <a:picLocks noChangeAspect="1"/>
        </xdr:cNvPicPr>
      </xdr:nvPicPr>
      <xdr:blipFill>
        <a:blip r:embed="rId4">
          <a:clrChange>
            <a:clrFrom>
              <a:srgbClr val="063735">
                <a:alpha val="100000"/>
              </a:srgbClr>
            </a:clrFrom>
            <a:clrTo>
              <a:srgbClr val="063735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703445" y="571500"/>
          <a:ext cx="333375" cy="304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1090295</xdr:colOff>
      <xdr:row>0</xdr:row>
      <xdr:rowOff>635</xdr:rowOff>
    </xdr:from>
    <xdr:to>
      <xdr:col>11</xdr:col>
      <xdr:colOff>57150</xdr:colOff>
      <xdr:row>2</xdr:row>
      <xdr:rowOff>323850</xdr:rowOff>
    </xdr:to>
    <xdr:pic>
      <xdr:nvPicPr>
        <xdr:cNvPr id="8" name="图片 7"/>
        <xdr:cNvPicPr>
          <a:picLocks noChangeAspect="1"/>
        </xdr:cNvPicPr>
      </xdr:nvPicPr>
      <xdr:blipFill>
        <a:blip r:embed="rId5">
          <a:clrChange>
            <a:clrFrom>
              <a:srgbClr val="063835">
                <a:alpha val="100000"/>
              </a:srgbClr>
            </a:clrFrom>
            <a:clrTo>
              <a:srgbClr val="063835">
                <a:alpha val="100000"/>
                <a:alpha val="0"/>
              </a:srgbClr>
            </a:clrTo>
          </a:clrChange>
        </a:blip>
        <a:srcRect t="25532"/>
        <a:stretch>
          <a:fillRect/>
        </a:stretch>
      </xdr:blipFill>
      <xdr:spPr>
        <a:xfrm>
          <a:off x="5765165" y="635"/>
          <a:ext cx="342900" cy="9074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14605</xdr:colOff>
      <xdr:row>0</xdr:row>
      <xdr:rowOff>635</xdr:rowOff>
    </xdr:from>
    <xdr:to>
      <xdr:col>13</xdr:col>
      <xdr:colOff>104775</xdr:colOff>
      <xdr:row>2</xdr:row>
      <xdr:rowOff>311785</xdr:rowOff>
    </xdr:to>
    <xdr:pic>
      <xdr:nvPicPr>
        <xdr:cNvPr id="9" name="图片 8"/>
        <xdr:cNvPicPr>
          <a:picLocks noChangeAspect="1"/>
        </xdr:cNvPicPr>
      </xdr:nvPicPr>
      <xdr:blipFill>
        <a:blip r:embed="rId6">
          <a:clrChange>
            <a:clrFrom>
              <a:srgbClr val="063734">
                <a:alpha val="100000"/>
              </a:srgbClr>
            </a:clrFrom>
            <a:clrTo>
              <a:srgbClr val="063734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7191375" y="635"/>
          <a:ext cx="340360" cy="8953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230505</xdr:colOff>
      <xdr:row>0</xdr:row>
      <xdr:rowOff>11430</xdr:rowOff>
    </xdr:from>
    <xdr:to>
      <xdr:col>15</xdr:col>
      <xdr:colOff>1115060</xdr:colOff>
      <xdr:row>5</xdr:row>
      <xdr:rowOff>235585</xdr:rowOff>
    </xdr:to>
    <xdr:grpSp>
      <xdr:nvGrpSpPr>
        <xdr:cNvPr id="2" name="组合 1"/>
        <xdr:cNvGrpSpPr/>
      </xdr:nvGrpSpPr>
      <xdr:grpSpPr>
        <a:xfrm>
          <a:off x="7407275" y="11430"/>
          <a:ext cx="2510790" cy="1506855"/>
          <a:chOff x="13203" y="92"/>
          <a:chExt cx="4268" cy="2394"/>
        </a:xfrm>
      </xdr:grpSpPr>
      <xdr:sp>
        <xdr:nvSpPr>
          <xdr:cNvPr id="3" name="矩形 2"/>
          <xdr:cNvSpPr/>
        </xdr:nvSpPr>
        <xdr:spPr>
          <a:xfrm>
            <a:off x="15105" y="1140"/>
            <a:ext cx="552" cy="71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pic>
        <xdr:nvPicPr>
          <xdr:cNvPr id="4" name="图片 3"/>
          <xdr:cNvPicPr>
            <a:picLocks noChangeAspect="1"/>
          </xdr:cNvPicPr>
        </xdr:nvPicPr>
        <xdr:blipFill>
          <a:blip r:embed="rId1">
            <a:clrChange>
              <a:clrFrom>
                <a:srgbClr val="FFFFFF">
                  <a:alpha val="100000"/>
                </a:srgbClr>
              </a:clrFrom>
              <a:clrTo>
                <a:srgbClr val="FFFFFF">
                  <a:alpha val="100000"/>
                  <a:alpha val="0"/>
                </a:srgbClr>
              </a:clrTo>
            </a:clrChange>
          </a:blip>
          <a:srcRect r="2065"/>
          <a:stretch>
            <a:fillRect/>
          </a:stretch>
        </xdr:blipFill>
        <xdr:spPr>
          <a:xfrm>
            <a:off x="13203" y="92"/>
            <a:ext cx="4269" cy="2395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11</xdr:col>
      <xdr:colOff>862330</xdr:colOff>
      <xdr:row>0</xdr:row>
      <xdr:rowOff>635</xdr:rowOff>
    </xdr:from>
    <xdr:to>
      <xdr:col>12</xdr:col>
      <xdr:colOff>23495</xdr:colOff>
      <xdr:row>2</xdr:row>
      <xdr:rowOff>79375</xdr:rowOff>
    </xdr:to>
    <xdr:pic>
      <xdr:nvPicPr>
        <xdr:cNvPr id="5" name="图片 4"/>
        <xdr:cNvPicPr>
          <a:picLocks noChangeAspect="1"/>
        </xdr:cNvPicPr>
      </xdr:nvPicPr>
      <xdr:blipFill>
        <a:blip r:embed="rId2">
          <a:clrChange>
            <a:clrFrom>
              <a:srgbClr val="063835">
                <a:alpha val="100000"/>
              </a:srgbClr>
            </a:clrFrom>
            <a:clrTo>
              <a:srgbClr val="063835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913245" y="635"/>
          <a:ext cx="287020" cy="662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290830</xdr:colOff>
      <xdr:row>0</xdr:row>
      <xdr:rowOff>635</xdr:rowOff>
    </xdr:from>
    <xdr:to>
      <xdr:col>11</xdr:col>
      <xdr:colOff>704850</xdr:colOff>
      <xdr:row>2</xdr:row>
      <xdr:rowOff>214630</xdr:rowOff>
    </xdr:to>
    <xdr:pic>
      <xdr:nvPicPr>
        <xdr:cNvPr id="6" name="图片 5"/>
        <xdr:cNvPicPr>
          <a:picLocks noChangeAspect="1"/>
        </xdr:cNvPicPr>
      </xdr:nvPicPr>
      <xdr:blipFill>
        <a:blip r:embed="rId3">
          <a:clrChange>
            <a:clrFrom>
              <a:srgbClr val="063835">
                <a:alpha val="100000"/>
              </a:srgbClr>
            </a:clrFrom>
            <a:clrTo>
              <a:srgbClr val="063835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341745" y="635"/>
          <a:ext cx="414020" cy="7981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28575</xdr:colOff>
      <xdr:row>1</xdr:row>
      <xdr:rowOff>444500</xdr:rowOff>
    </xdr:from>
    <xdr:to>
      <xdr:col>9</xdr:col>
      <xdr:colOff>361950</xdr:colOff>
      <xdr:row>2</xdr:row>
      <xdr:rowOff>292100</xdr:rowOff>
    </xdr:to>
    <xdr:pic>
      <xdr:nvPicPr>
        <xdr:cNvPr id="7" name="图片 6"/>
        <xdr:cNvPicPr>
          <a:picLocks noChangeAspect="1"/>
        </xdr:cNvPicPr>
      </xdr:nvPicPr>
      <xdr:blipFill>
        <a:blip r:embed="rId4">
          <a:clrChange>
            <a:clrFrom>
              <a:srgbClr val="063735">
                <a:alpha val="100000"/>
              </a:srgbClr>
            </a:clrFrom>
            <a:clrTo>
              <a:srgbClr val="063735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703445" y="571500"/>
          <a:ext cx="333375" cy="304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1090295</xdr:colOff>
      <xdr:row>0</xdr:row>
      <xdr:rowOff>635</xdr:rowOff>
    </xdr:from>
    <xdr:to>
      <xdr:col>11</xdr:col>
      <xdr:colOff>57150</xdr:colOff>
      <xdr:row>2</xdr:row>
      <xdr:rowOff>323850</xdr:rowOff>
    </xdr:to>
    <xdr:pic>
      <xdr:nvPicPr>
        <xdr:cNvPr id="8" name="图片 7"/>
        <xdr:cNvPicPr>
          <a:picLocks noChangeAspect="1"/>
        </xdr:cNvPicPr>
      </xdr:nvPicPr>
      <xdr:blipFill>
        <a:blip r:embed="rId5">
          <a:clrChange>
            <a:clrFrom>
              <a:srgbClr val="063835">
                <a:alpha val="100000"/>
              </a:srgbClr>
            </a:clrFrom>
            <a:clrTo>
              <a:srgbClr val="063835">
                <a:alpha val="100000"/>
                <a:alpha val="0"/>
              </a:srgbClr>
            </a:clrTo>
          </a:clrChange>
        </a:blip>
        <a:srcRect t="25532"/>
        <a:stretch>
          <a:fillRect/>
        </a:stretch>
      </xdr:blipFill>
      <xdr:spPr>
        <a:xfrm>
          <a:off x="5765165" y="635"/>
          <a:ext cx="342900" cy="9074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14605</xdr:colOff>
      <xdr:row>0</xdr:row>
      <xdr:rowOff>635</xdr:rowOff>
    </xdr:from>
    <xdr:to>
      <xdr:col>13</xdr:col>
      <xdr:colOff>104775</xdr:colOff>
      <xdr:row>2</xdr:row>
      <xdr:rowOff>311785</xdr:rowOff>
    </xdr:to>
    <xdr:pic>
      <xdr:nvPicPr>
        <xdr:cNvPr id="9" name="图片 8"/>
        <xdr:cNvPicPr>
          <a:picLocks noChangeAspect="1"/>
        </xdr:cNvPicPr>
      </xdr:nvPicPr>
      <xdr:blipFill>
        <a:blip r:embed="rId6">
          <a:clrChange>
            <a:clrFrom>
              <a:srgbClr val="063734">
                <a:alpha val="100000"/>
              </a:srgbClr>
            </a:clrFrom>
            <a:clrTo>
              <a:srgbClr val="063734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7191375" y="635"/>
          <a:ext cx="340360" cy="8953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230505</xdr:colOff>
      <xdr:row>0</xdr:row>
      <xdr:rowOff>11430</xdr:rowOff>
    </xdr:from>
    <xdr:to>
      <xdr:col>15</xdr:col>
      <xdr:colOff>1115060</xdr:colOff>
      <xdr:row>5</xdr:row>
      <xdr:rowOff>235585</xdr:rowOff>
    </xdr:to>
    <xdr:grpSp>
      <xdr:nvGrpSpPr>
        <xdr:cNvPr id="2" name="组合 1"/>
        <xdr:cNvGrpSpPr/>
      </xdr:nvGrpSpPr>
      <xdr:grpSpPr>
        <a:xfrm>
          <a:off x="7407275" y="11430"/>
          <a:ext cx="2510790" cy="1506855"/>
          <a:chOff x="13203" y="92"/>
          <a:chExt cx="4268" cy="2394"/>
        </a:xfrm>
      </xdr:grpSpPr>
      <xdr:sp>
        <xdr:nvSpPr>
          <xdr:cNvPr id="3" name="矩形 2"/>
          <xdr:cNvSpPr/>
        </xdr:nvSpPr>
        <xdr:spPr>
          <a:xfrm>
            <a:off x="15105" y="1140"/>
            <a:ext cx="552" cy="71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pic>
        <xdr:nvPicPr>
          <xdr:cNvPr id="4" name="图片 3"/>
          <xdr:cNvPicPr>
            <a:picLocks noChangeAspect="1"/>
          </xdr:cNvPicPr>
        </xdr:nvPicPr>
        <xdr:blipFill>
          <a:blip r:embed="rId1">
            <a:clrChange>
              <a:clrFrom>
                <a:srgbClr val="FFFFFF">
                  <a:alpha val="100000"/>
                </a:srgbClr>
              </a:clrFrom>
              <a:clrTo>
                <a:srgbClr val="FFFFFF">
                  <a:alpha val="100000"/>
                  <a:alpha val="0"/>
                </a:srgbClr>
              </a:clrTo>
            </a:clrChange>
          </a:blip>
          <a:srcRect r="2065"/>
          <a:stretch>
            <a:fillRect/>
          </a:stretch>
        </xdr:blipFill>
        <xdr:spPr>
          <a:xfrm>
            <a:off x="13203" y="92"/>
            <a:ext cx="4269" cy="2395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11</xdr:col>
      <xdr:colOff>862330</xdr:colOff>
      <xdr:row>0</xdr:row>
      <xdr:rowOff>635</xdr:rowOff>
    </xdr:from>
    <xdr:to>
      <xdr:col>12</xdr:col>
      <xdr:colOff>23495</xdr:colOff>
      <xdr:row>2</xdr:row>
      <xdr:rowOff>79375</xdr:rowOff>
    </xdr:to>
    <xdr:pic>
      <xdr:nvPicPr>
        <xdr:cNvPr id="5" name="图片 4"/>
        <xdr:cNvPicPr>
          <a:picLocks noChangeAspect="1"/>
        </xdr:cNvPicPr>
      </xdr:nvPicPr>
      <xdr:blipFill>
        <a:blip r:embed="rId2">
          <a:clrChange>
            <a:clrFrom>
              <a:srgbClr val="063835">
                <a:alpha val="100000"/>
              </a:srgbClr>
            </a:clrFrom>
            <a:clrTo>
              <a:srgbClr val="063835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913245" y="635"/>
          <a:ext cx="287020" cy="662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290830</xdr:colOff>
      <xdr:row>0</xdr:row>
      <xdr:rowOff>635</xdr:rowOff>
    </xdr:from>
    <xdr:to>
      <xdr:col>11</xdr:col>
      <xdr:colOff>704850</xdr:colOff>
      <xdr:row>2</xdr:row>
      <xdr:rowOff>214630</xdr:rowOff>
    </xdr:to>
    <xdr:pic>
      <xdr:nvPicPr>
        <xdr:cNvPr id="6" name="图片 5"/>
        <xdr:cNvPicPr>
          <a:picLocks noChangeAspect="1"/>
        </xdr:cNvPicPr>
      </xdr:nvPicPr>
      <xdr:blipFill>
        <a:blip r:embed="rId3">
          <a:clrChange>
            <a:clrFrom>
              <a:srgbClr val="063835">
                <a:alpha val="100000"/>
              </a:srgbClr>
            </a:clrFrom>
            <a:clrTo>
              <a:srgbClr val="063835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341745" y="635"/>
          <a:ext cx="414020" cy="7981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28575</xdr:colOff>
      <xdr:row>1</xdr:row>
      <xdr:rowOff>444500</xdr:rowOff>
    </xdr:from>
    <xdr:to>
      <xdr:col>9</xdr:col>
      <xdr:colOff>361950</xdr:colOff>
      <xdr:row>2</xdr:row>
      <xdr:rowOff>292100</xdr:rowOff>
    </xdr:to>
    <xdr:pic>
      <xdr:nvPicPr>
        <xdr:cNvPr id="7" name="图片 6"/>
        <xdr:cNvPicPr>
          <a:picLocks noChangeAspect="1"/>
        </xdr:cNvPicPr>
      </xdr:nvPicPr>
      <xdr:blipFill>
        <a:blip r:embed="rId4">
          <a:clrChange>
            <a:clrFrom>
              <a:srgbClr val="063735">
                <a:alpha val="100000"/>
              </a:srgbClr>
            </a:clrFrom>
            <a:clrTo>
              <a:srgbClr val="063735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703445" y="571500"/>
          <a:ext cx="333375" cy="304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1090295</xdr:colOff>
      <xdr:row>0</xdr:row>
      <xdr:rowOff>635</xdr:rowOff>
    </xdr:from>
    <xdr:to>
      <xdr:col>11</xdr:col>
      <xdr:colOff>57150</xdr:colOff>
      <xdr:row>2</xdr:row>
      <xdr:rowOff>323850</xdr:rowOff>
    </xdr:to>
    <xdr:pic>
      <xdr:nvPicPr>
        <xdr:cNvPr id="8" name="图片 7"/>
        <xdr:cNvPicPr>
          <a:picLocks noChangeAspect="1"/>
        </xdr:cNvPicPr>
      </xdr:nvPicPr>
      <xdr:blipFill>
        <a:blip r:embed="rId5">
          <a:clrChange>
            <a:clrFrom>
              <a:srgbClr val="063835">
                <a:alpha val="100000"/>
              </a:srgbClr>
            </a:clrFrom>
            <a:clrTo>
              <a:srgbClr val="063835">
                <a:alpha val="100000"/>
                <a:alpha val="0"/>
              </a:srgbClr>
            </a:clrTo>
          </a:clrChange>
        </a:blip>
        <a:srcRect t="25532"/>
        <a:stretch>
          <a:fillRect/>
        </a:stretch>
      </xdr:blipFill>
      <xdr:spPr>
        <a:xfrm>
          <a:off x="5765165" y="635"/>
          <a:ext cx="342900" cy="9074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14605</xdr:colOff>
      <xdr:row>0</xdr:row>
      <xdr:rowOff>635</xdr:rowOff>
    </xdr:from>
    <xdr:to>
      <xdr:col>13</xdr:col>
      <xdr:colOff>104775</xdr:colOff>
      <xdr:row>2</xdr:row>
      <xdr:rowOff>311785</xdr:rowOff>
    </xdr:to>
    <xdr:pic>
      <xdr:nvPicPr>
        <xdr:cNvPr id="9" name="图片 8"/>
        <xdr:cNvPicPr>
          <a:picLocks noChangeAspect="1"/>
        </xdr:cNvPicPr>
      </xdr:nvPicPr>
      <xdr:blipFill>
        <a:blip r:embed="rId6">
          <a:clrChange>
            <a:clrFrom>
              <a:srgbClr val="063734">
                <a:alpha val="100000"/>
              </a:srgbClr>
            </a:clrFrom>
            <a:clrTo>
              <a:srgbClr val="063734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7191375" y="635"/>
          <a:ext cx="340360" cy="8953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230505</xdr:colOff>
      <xdr:row>0</xdr:row>
      <xdr:rowOff>11430</xdr:rowOff>
    </xdr:from>
    <xdr:to>
      <xdr:col>15</xdr:col>
      <xdr:colOff>1115060</xdr:colOff>
      <xdr:row>5</xdr:row>
      <xdr:rowOff>235585</xdr:rowOff>
    </xdr:to>
    <xdr:grpSp>
      <xdr:nvGrpSpPr>
        <xdr:cNvPr id="2" name="组合 1"/>
        <xdr:cNvGrpSpPr/>
      </xdr:nvGrpSpPr>
      <xdr:grpSpPr>
        <a:xfrm>
          <a:off x="7407275" y="11430"/>
          <a:ext cx="2510790" cy="1506855"/>
          <a:chOff x="13203" y="92"/>
          <a:chExt cx="4268" cy="2394"/>
        </a:xfrm>
      </xdr:grpSpPr>
      <xdr:sp>
        <xdr:nvSpPr>
          <xdr:cNvPr id="3" name="矩形 2"/>
          <xdr:cNvSpPr/>
        </xdr:nvSpPr>
        <xdr:spPr>
          <a:xfrm>
            <a:off x="15105" y="1140"/>
            <a:ext cx="552" cy="71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pic>
        <xdr:nvPicPr>
          <xdr:cNvPr id="4" name="图片 3"/>
          <xdr:cNvPicPr>
            <a:picLocks noChangeAspect="1"/>
          </xdr:cNvPicPr>
        </xdr:nvPicPr>
        <xdr:blipFill>
          <a:blip r:embed="rId1">
            <a:clrChange>
              <a:clrFrom>
                <a:srgbClr val="FFFFFF">
                  <a:alpha val="100000"/>
                </a:srgbClr>
              </a:clrFrom>
              <a:clrTo>
                <a:srgbClr val="FFFFFF">
                  <a:alpha val="100000"/>
                  <a:alpha val="0"/>
                </a:srgbClr>
              </a:clrTo>
            </a:clrChange>
          </a:blip>
          <a:srcRect r="2065"/>
          <a:stretch>
            <a:fillRect/>
          </a:stretch>
        </xdr:blipFill>
        <xdr:spPr>
          <a:xfrm>
            <a:off x="13203" y="92"/>
            <a:ext cx="4269" cy="2395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11</xdr:col>
      <xdr:colOff>862330</xdr:colOff>
      <xdr:row>0</xdr:row>
      <xdr:rowOff>635</xdr:rowOff>
    </xdr:from>
    <xdr:to>
      <xdr:col>12</xdr:col>
      <xdr:colOff>23495</xdr:colOff>
      <xdr:row>2</xdr:row>
      <xdr:rowOff>79375</xdr:rowOff>
    </xdr:to>
    <xdr:pic>
      <xdr:nvPicPr>
        <xdr:cNvPr id="5" name="图片 4"/>
        <xdr:cNvPicPr>
          <a:picLocks noChangeAspect="1"/>
        </xdr:cNvPicPr>
      </xdr:nvPicPr>
      <xdr:blipFill>
        <a:blip r:embed="rId2">
          <a:clrChange>
            <a:clrFrom>
              <a:srgbClr val="063835">
                <a:alpha val="100000"/>
              </a:srgbClr>
            </a:clrFrom>
            <a:clrTo>
              <a:srgbClr val="063835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913245" y="635"/>
          <a:ext cx="287020" cy="662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290830</xdr:colOff>
      <xdr:row>0</xdr:row>
      <xdr:rowOff>635</xdr:rowOff>
    </xdr:from>
    <xdr:to>
      <xdr:col>11</xdr:col>
      <xdr:colOff>704850</xdr:colOff>
      <xdr:row>2</xdr:row>
      <xdr:rowOff>214630</xdr:rowOff>
    </xdr:to>
    <xdr:pic>
      <xdr:nvPicPr>
        <xdr:cNvPr id="6" name="图片 5"/>
        <xdr:cNvPicPr>
          <a:picLocks noChangeAspect="1"/>
        </xdr:cNvPicPr>
      </xdr:nvPicPr>
      <xdr:blipFill>
        <a:blip r:embed="rId3">
          <a:clrChange>
            <a:clrFrom>
              <a:srgbClr val="063835">
                <a:alpha val="100000"/>
              </a:srgbClr>
            </a:clrFrom>
            <a:clrTo>
              <a:srgbClr val="063835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341745" y="635"/>
          <a:ext cx="414020" cy="7981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28575</xdr:colOff>
      <xdr:row>1</xdr:row>
      <xdr:rowOff>444500</xdr:rowOff>
    </xdr:from>
    <xdr:to>
      <xdr:col>9</xdr:col>
      <xdr:colOff>361950</xdr:colOff>
      <xdr:row>2</xdr:row>
      <xdr:rowOff>292100</xdr:rowOff>
    </xdr:to>
    <xdr:pic>
      <xdr:nvPicPr>
        <xdr:cNvPr id="7" name="图片 6"/>
        <xdr:cNvPicPr>
          <a:picLocks noChangeAspect="1"/>
        </xdr:cNvPicPr>
      </xdr:nvPicPr>
      <xdr:blipFill>
        <a:blip r:embed="rId4">
          <a:clrChange>
            <a:clrFrom>
              <a:srgbClr val="063735">
                <a:alpha val="100000"/>
              </a:srgbClr>
            </a:clrFrom>
            <a:clrTo>
              <a:srgbClr val="063735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703445" y="571500"/>
          <a:ext cx="333375" cy="304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1090295</xdr:colOff>
      <xdr:row>0</xdr:row>
      <xdr:rowOff>635</xdr:rowOff>
    </xdr:from>
    <xdr:to>
      <xdr:col>11</xdr:col>
      <xdr:colOff>57150</xdr:colOff>
      <xdr:row>2</xdr:row>
      <xdr:rowOff>323850</xdr:rowOff>
    </xdr:to>
    <xdr:pic>
      <xdr:nvPicPr>
        <xdr:cNvPr id="8" name="图片 7"/>
        <xdr:cNvPicPr>
          <a:picLocks noChangeAspect="1"/>
        </xdr:cNvPicPr>
      </xdr:nvPicPr>
      <xdr:blipFill>
        <a:blip r:embed="rId5">
          <a:clrChange>
            <a:clrFrom>
              <a:srgbClr val="063835">
                <a:alpha val="100000"/>
              </a:srgbClr>
            </a:clrFrom>
            <a:clrTo>
              <a:srgbClr val="063835">
                <a:alpha val="100000"/>
                <a:alpha val="0"/>
              </a:srgbClr>
            </a:clrTo>
          </a:clrChange>
        </a:blip>
        <a:srcRect t="25532"/>
        <a:stretch>
          <a:fillRect/>
        </a:stretch>
      </xdr:blipFill>
      <xdr:spPr>
        <a:xfrm>
          <a:off x="5765165" y="635"/>
          <a:ext cx="342900" cy="9074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14605</xdr:colOff>
      <xdr:row>0</xdr:row>
      <xdr:rowOff>635</xdr:rowOff>
    </xdr:from>
    <xdr:to>
      <xdr:col>13</xdr:col>
      <xdr:colOff>104775</xdr:colOff>
      <xdr:row>2</xdr:row>
      <xdr:rowOff>311785</xdr:rowOff>
    </xdr:to>
    <xdr:pic>
      <xdr:nvPicPr>
        <xdr:cNvPr id="9" name="图片 8"/>
        <xdr:cNvPicPr>
          <a:picLocks noChangeAspect="1"/>
        </xdr:cNvPicPr>
      </xdr:nvPicPr>
      <xdr:blipFill>
        <a:blip r:embed="rId6">
          <a:clrChange>
            <a:clrFrom>
              <a:srgbClr val="063734">
                <a:alpha val="100000"/>
              </a:srgbClr>
            </a:clrFrom>
            <a:clrTo>
              <a:srgbClr val="063734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7191375" y="635"/>
          <a:ext cx="340360" cy="8953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230505</xdr:colOff>
      <xdr:row>0</xdr:row>
      <xdr:rowOff>11430</xdr:rowOff>
    </xdr:from>
    <xdr:to>
      <xdr:col>15</xdr:col>
      <xdr:colOff>1115060</xdr:colOff>
      <xdr:row>5</xdr:row>
      <xdr:rowOff>235585</xdr:rowOff>
    </xdr:to>
    <xdr:grpSp>
      <xdr:nvGrpSpPr>
        <xdr:cNvPr id="2" name="组合 1"/>
        <xdr:cNvGrpSpPr/>
      </xdr:nvGrpSpPr>
      <xdr:grpSpPr>
        <a:xfrm>
          <a:off x="7407275" y="11430"/>
          <a:ext cx="2510790" cy="1506855"/>
          <a:chOff x="13203" y="92"/>
          <a:chExt cx="4268" cy="2394"/>
        </a:xfrm>
      </xdr:grpSpPr>
      <xdr:sp>
        <xdr:nvSpPr>
          <xdr:cNvPr id="3" name="矩形 2"/>
          <xdr:cNvSpPr/>
        </xdr:nvSpPr>
        <xdr:spPr>
          <a:xfrm>
            <a:off x="15105" y="1140"/>
            <a:ext cx="552" cy="71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pic>
        <xdr:nvPicPr>
          <xdr:cNvPr id="4" name="图片 3"/>
          <xdr:cNvPicPr>
            <a:picLocks noChangeAspect="1"/>
          </xdr:cNvPicPr>
        </xdr:nvPicPr>
        <xdr:blipFill>
          <a:blip r:embed="rId1">
            <a:clrChange>
              <a:clrFrom>
                <a:srgbClr val="FFFFFF">
                  <a:alpha val="100000"/>
                </a:srgbClr>
              </a:clrFrom>
              <a:clrTo>
                <a:srgbClr val="FFFFFF">
                  <a:alpha val="100000"/>
                  <a:alpha val="0"/>
                </a:srgbClr>
              </a:clrTo>
            </a:clrChange>
          </a:blip>
          <a:srcRect r="2065"/>
          <a:stretch>
            <a:fillRect/>
          </a:stretch>
        </xdr:blipFill>
        <xdr:spPr>
          <a:xfrm>
            <a:off x="13203" y="92"/>
            <a:ext cx="4269" cy="2395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11</xdr:col>
      <xdr:colOff>862330</xdr:colOff>
      <xdr:row>0</xdr:row>
      <xdr:rowOff>635</xdr:rowOff>
    </xdr:from>
    <xdr:to>
      <xdr:col>12</xdr:col>
      <xdr:colOff>23495</xdr:colOff>
      <xdr:row>2</xdr:row>
      <xdr:rowOff>79375</xdr:rowOff>
    </xdr:to>
    <xdr:pic>
      <xdr:nvPicPr>
        <xdr:cNvPr id="5" name="图片 4"/>
        <xdr:cNvPicPr>
          <a:picLocks noChangeAspect="1"/>
        </xdr:cNvPicPr>
      </xdr:nvPicPr>
      <xdr:blipFill>
        <a:blip r:embed="rId2">
          <a:clrChange>
            <a:clrFrom>
              <a:srgbClr val="063835">
                <a:alpha val="100000"/>
              </a:srgbClr>
            </a:clrFrom>
            <a:clrTo>
              <a:srgbClr val="063835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913245" y="635"/>
          <a:ext cx="287020" cy="662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290830</xdr:colOff>
      <xdr:row>0</xdr:row>
      <xdr:rowOff>635</xdr:rowOff>
    </xdr:from>
    <xdr:to>
      <xdr:col>11</xdr:col>
      <xdr:colOff>704850</xdr:colOff>
      <xdr:row>2</xdr:row>
      <xdr:rowOff>214630</xdr:rowOff>
    </xdr:to>
    <xdr:pic>
      <xdr:nvPicPr>
        <xdr:cNvPr id="6" name="图片 5"/>
        <xdr:cNvPicPr>
          <a:picLocks noChangeAspect="1"/>
        </xdr:cNvPicPr>
      </xdr:nvPicPr>
      <xdr:blipFill>
        <a:blip r:embed="rId3">
          <a:clrChange>
            <a:clrFrom>
              <a:srgbClr val="063835">
                <a:alpha val="100000"/>
              </a:srgbClr>
            </a:clrFrom>
            <a:clrTo>
              <a:srgbClr val="063835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341745" y="635"/>
          <a:ext cx="414020" cy="7981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28575</xdr:colOff>
      <xdr:row>1</xdr:row>
      <xdr:rowOff>444500</xdr:rowOff>
    </xdr:from>
    <xdr:to>
      <xdr:col>9</xdr:col>
      <xdr:colOff>361950</xdr:colOff>
      <xdr:row>2</xdr:row>
      <xdr:rowOff>292100</xdr:rowOff>
    </xdr:to>
    <xdr:pic>
      <xdr:nvPicPr>
        <xdr:cNvPr id="7" name="图片 6"/>
        <xdr:cNvPicPr>
          <a:picLocks noChangeAspect="1"/>
        </xdr:cNvPicPr>
      </xdr:nvPicPr>
      <xdr:blipFill>
        <a:blip r:embed="rId4">
          <a:clrChange>
            <a:clrFrom>
              <a:srgbClr val="063735">
                <a:alpha val="100000"/>
              </a:srgbClr>
            </a:clrFrom>
            <a:clrTo>
              <a:srgbClr val="063735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703445" y="571500"/>
          <a:ext cx="333375" cy="304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1090295</xdr:colOff>
      <xdr:row>0</xdr:row>
      <xdr:rowOff>635</xdr:rowOff>
    </xdr:from>
    <xdr:to>
      <xdr:col>11</xdr:col>
      <xdr:colOff>57150</xdr:colOff>
      <xdr:row>2</xdr:row>
      <xdr:rowOff>323850</xdr:rowOff>
    </xdr:to>
    <xdr:pic>
      <xdr:nvPicPr>
        <xdr:cNvPr id="8" name="图片 7"/>
        <xdr:cNvPicPr>
          <a:picLocks noChangeAspect="1"/>
        </xdr:cNvPicPr>
      </xdr:nvPicPr>
      <xdr:blipFill>
        <a:blip r:embed="rId5">
          <a:clrChange>
            <a:clrFrom>
              <a:srgbClr val="063835">
                <a:alpha val="100000"/>
              </a:srgbClr>
            </a:clrFrom>
            <a:clrTo>
              <a:srgbClr val="063835">
                <a:alpha val="100000"/>
                <a:alpha val="0"/>
              </a:srgbClr>
            </a:clrTo>
          </a:clrChange>
        </a:blip>
        <a:srcRect t="25532"/>
        <a:stretch>
          <a:fillRect/>
        </a:stretch>
      </xdr:blipFill>
      <xdr:spPr>
        <a:xfrm>
          <a:off x="5765165" y="635"/>
          <a:ext cx="342900" cy="9074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14605</xdr:colOff>
      <xdr:row>0</xdr:row>
      <xdr:rowOff>635</xdr:rowOff>
    </xdr:from>
    <xdr:to>
      <xdr:col>13</xdr:col>
      <xdr:colOff>104775</xdr:colOff>
      <xdr:row>2</xdr:row>
      <xdr:rowOff>311785</xdr:rowOff>
    </xdr:to>
    <xdr:pic>
      <xdr:nvPicPr>
        <xdr:cNvPr id="9" name="图片 8"/>
        <xdr:cNvPicPr>
          <a:picLocks noChangeAspect="1"/>
        </xdr:cNvPicPr>
      </xdr:nvPicPr>
      <xdr:blipFill>
        <a:blip r:embed="rId6">
          <a:clrChange>
            <a:clrFrom>
              <a:srgbClr val="063734">
                <a:alpha val="100000"/>
              </a:srgbClr>
            </a:clrFrom>
            <a:clrTo>
              <a:srgbClr val="063734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7191375" y="635"/>
          <a:ext cx="340360" cy="8953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230505</xdr:colOff>
      <xdr:row>0</xdr:row>
      <xdr:rowOff>11430</xdr:rowOff>
    </xdr:from>
    <xdr:to>
      <xdr:col>15</xdr:col>
      <xdr:colOff>1115060</xdr:colOff>
      <xdr:row>5</xdr:row>
      <xdr:rowOff>235585</xdr:rowOff>
    </xdr:to>
    <xdr:grpSp>
      <xdr:nvGrpSpPr>
        <xdr:cNvPr id="2" name="组合 1"/>
        <xdr:cNvGrpSpPr/>
      </xdr:nvGrpSpPr>
      <xdr:grpSpPr>
        <a:xfrm>
          <a:off x="7407275" y="11430"/>
          <a:ext cx="2510790" cy="1506855"/>
          <a:chOff x="13203" y="92"/>
          <a:chExt cx="4268" cy="2394"/>
        </a:xfrm>
      </xdr:grpSpPr>
      <xdr:sp>
        <xdr:nvSpPr>
          <xdr:cNvPr id="3" name="矩形 2"/>
          <xdr:cNvSpPr/>
        </xdr:nvSpPr>
        <xdr:spPr>
          <a:xfrm>
            <a:off x="15105" y="1140"/>
            <a:ext cx="552" cy="71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pic>
        <xdr:nvPicPr>
          <xdr:cNvPr id="4" name="图片 3"/>
          <xdr:cNvPicPr>
            <a:picLocks noChangeAspect="1"/>
          </xdr:cNvPicPr>
        </xdr:nvPicPr>
        <xdr:blipFill>
          <a:blip r:embed="rId1">
            <a:clrChange>
              <a:clrFrom>
                <a:srgbClr val="FFFFFF">
                  <a:alpha val="100000"/>
                </a:srgbClr>
              </a:clrFrom>
              <a:clrTo>
                <a:srgbClr val="FFFFFF">
                  <a:alpha val="100000"/>
                  <a:alpha val="0"/>
                </a:srgbClr>
              </a:clrTo>
            </a:clrChange>
          </a:blip>
          <a:srcRect r="2065"/>
          <a:stretch>
            <a:fillRect/>
          </a:stretch>
        </xdr:blipFill>
        <xdr:spPr>
          <a:xfrm>
            <a:off x="13203" y="92"/>
            <a:ext cx="4269" cy="2395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11</xdr:col>
      <xdr:colOff>862330</xdr:colOff>
      <xdr:row>0</xdr:row>
      <xdr:rowOff>635</xdr:rowOff>
    </xdr:from>
    <xdr:to>
      <xdr:col>12</xdr:col>
      <xdr:colOff>23495</xdr:colOff>
      <xdr:row>2</xdr:row>
      <xdr:rowOff>79375</xdr:rowOff>
    </xdr:to>
    <xdr:pic>
      <xdr:nvPicPr>
        <xdr:cNvPr id="5" name="图片 4"/>
        <xdr:cNvPicPr>
          <a:picLocks noChangeAspect="1"/>
        </xdr:cNvPicPr>
      </xdr:nvPicPr>
      <xdr:blipFill>
        <a:blip r:embed="rId2">
          <a:clrChange>
            <a:clrFrom>
              <a:srgbClr val="063835">
                <a:alpha val="100000"/>
              </a:srgbClr>
            </a:clrFrom>
            <a:clrTo>
              <a:srgbClr val="063835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913245" y="635"/>
          <a:ext cx="287020" cy="662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290830</xdr:colOff>
      <xdr:row>0</xdr:row>
      <xdr:rowOff>635</xdr:rowOff>
    </xdr:from>
    <xdr:to>
      <xdr:col>11</xdr:col>
      <xdr:colOff>704850</xdr:colOff>
      <xdr:row>2</xdr:row>
      <xdr:rowOff>214630</xdr:rowOff>
    </xdr:to>
    <xdr:pic>
      <xdr:nvPicPr>
        <xdr:cNvPr id="6" name="图片 5"/>
        <xdr:cNvPicPr>
          <a:picLocks noChangeAspect="1"/>
        </xdr:cNvPicPr>
      </xdr:nvPicPr>
      <xdr:blipFill>
        <a:blip r:embed="rId3">
          <a:clrChange>
            <a:clrFrom>
              <a:srgbClr val="063835">
                <a:alpha val="100000"/>
              </a:srgbClr>
            </a:clrFrom>
            <a:clrTo>
              <a:srgbClr val="063835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341745" y="635"/>
          <a:ext cx="414020" cy="7981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28575</xdr:colOff>
      <xdr:row>1</xdr:row>
      <xdr:rowOff>444500</xdr:rowOff>
    </xdr:from>
    <xdr:to>
      <xdr:col>9</xdr:col>
      <xdr:colOff>361950</xdr:colOff>
      <xdr:row>2</xdr:row>
      <xdr:rowOff>292100</xdr:rowOff>
    </xdr:to>
    <xdr:pic>
      <xdr:nvPicPr>
        <xdr:cNvPr id="7" name="图片 6"/>
        <xdr:cNvPicPr>
          <a:picLocks noChangeAspect="1"/>
        </xdr:cNvPicPr>
      </xdr:nvPicPr>
      <xdr:blipFill>
        <a:blip r:embed="rId4">
          <a:clrChange>
            <a:clrFrom>
              <a:srgbClr val="063735">
                <a:alpha val="100000"/>
              </a:srgbClr>
            </a:clrFrom>
            <a:clrTo>
              <a:srgbClr val="063735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703445" y="571500"/>
          <a:ext cx="333375" cy="304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1090295</xdr:colOff>
      <xdr:row>0</xdr:row>
      <xdr:rowOff>635</xdr:rowOff>
    </xdr:from>
    <xdr:to>
      <xdr:col>11</xdr:col>
      <xdr:colOff>57150</xdr:colOff>
      <xdr:row>2</xdr:row>
      <xdr:rowOff>323850</xdr:rowOff>
    </xdr:to>
    <xdr:pic>
      <xdr:nvPicPr>
        <xdr:cNvPr id="8" name="图片 7"/>
        <xdr:cNvPicPr>
          <a:picLocks noChangeAspect="1"/>
        </xdr:cNvPicPr>
      </xdr:nvPicPr>
      <xdr:blipFill>
        <a:blip r:embed="rId5">
          <a:clrChange>
            <a:clrFrom>
              <a:srgbClr val="063835">
                <a:alpha val="100000"/>
              </a:srgbClr>
            </a:clrFrom>
            <a:clrTo>
              <a:srgbClr val="063835">
                <a:alpha val="100000"/>
                <a:alpha val="0"/>
              </a:srgbClr>
            </a:clrTo>
          </a:clrChange>
        </a:blip>
        <a:srcRect t="25532"/>
        <a:stretch>
          <a:fillRect/>
        </a:stretch>
      </xdr:blipFill>
      <xdr:spPr>
        <a:xfrm>
          <a:off x="5765165" y="635"/>
          <a:ext cx="342900" cy="9074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14605</xdr:colOff>
      <xdr:row>0</xdr:row>
      <xdr:rowOff>635</xdr:rowOff>
    </xdr:from>
    <xdr:to>
      <xdr:col>13</xdr:col>
      <xdr:colOff>104775</xdr:colOff>
      <xdr:row>2</xdr:row>
      <xdr:rowOff>311785</xdr:rowOff>
    </xdr:to>
    <xdr:pic>
      <xdr:nvPicPr>
        <xdr:cNvPr id="9" name="图片 8"/>
        <xdr:cNvPicPr>
          <a:picLocks noChangeAspect="1"/>
        </xdr:cNvPicPr>
      </xdr:nvPicPr>
      <xdr:blipFill>
        <a:blip r:embed="rId6">
          <a:clrChange>
            <a:clrFrom>
              <a:srgbClr val="063734">
                <a:alpha val="100000"/>
              </a:srgbClr>
            </a:clrFrom>
            <a:clrTo>
              <a:srgbClr val="063734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7191375" y="635"/>
          <a:ext cx="340360" cy="8953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B32"/>
  <sheetViews>
    <sheetView showGridLines="0" tabSelected="1" workbookViewId="0">
      <selection activeCell="AA10" sqref="AA10"/>
    </sheetView>
  </sheetViews>
  <sheetFormatPr defaultColWidth="8" defaultRowHeight="31" customHeight="1"/>
  <cols>
    <col min="1" max="1" width="1.89166666666667" style="3" customWidth="1"/>
    <col min="2" max="2" width="2" style="3" customWidth="1"/>
    <col min="3" max="3" width="3.28333333333333" style="4" customWidth="1"/>
    <col min="4" max="4" width="14.775" style="4" customWidth="1"/>
    <col min="5" max="5" width="3.28333333333333" style="4" customWidth="1"/>
    <col min="6" max="6" width="14.775" style="4" customWidth="1"/>
    <col min="7" max="7" width="3.28333333333333" style="4" customWidth="1"/>
    <col min="8" max="8" width="14.775" style="4" customWidth="1"/>
    <col min="9" max="9" width="3.28333333333333" style="4" customWidth="1"/>
    <col min="10" max="10" width="14.775" style="4" customWidth="1"/>
    <col min="11" max="11" width="3.28333333333333" style="4" customWidth="1"/>
    <col min="12" max="12" width="14.775" style="4" customWidth="1"/>
    <col min="13" max="13" width="3.28333333333333" style="4" customWidth="1"/>
    <col min="14" max="14" width="14.775" style="4" customWidth="1"/>
    <col min="15" max="15" width="3.28333333333333" style="4" customWidth="1"/>
    <col min="16" max="16" width="14.775" style="4" customWidth="1"/>
    <col min="17" max="17" width="1.89166666666667" style="4" customWidth="1"/>
    <col min="18" max="18" width="1.775" style="3" customWidth="1"/>
    <col min="19" max="19" width="2.10833333333333" style="3" customWidth="1"/>
    <col min="20" max="20" width="7.775" style="3" customWidth="1"/>
    <col min="21" max="21" width="14.4416666666667" style="3" customWidth="1"/>
    <col min="22" max="22" width="2.89166666666667" style="3" customWidth="1"/>
    <col min="23" max="23" width="1.89166666666667" style="3" customWidth="1"/>
    <col min="24" max="24" width="1.775" style="3" customWidth="1"/>
    <col min="25" max="25" width="2.28333333333333" style="3" customWidth="1"/>
    <col min="26" max="26" width="2.89166666666667" style="3" customWidth="1"/>
    <col min="27" max="28" width="8" style="5"/>
    <col min="29" max="16384" width="8" style="3"/>
  </cols>
  <sheetData>
    <row r="1" s="3" customFormat="1" ht="10" customHeight="1" spans="1:28">
      <c r="A1" s="6"/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6"/>
      <c r="S1" s="36"/>
      <c r="T1" s="37"/>
      <c r="U1" s="37"/>
      <c r="V1" s="37"/>
      <c r="W1" s="37"/>
      <c r="X1" s="36"/>
      <c r="AA1" s="5"/>
      <c r="AB1" s="5"/>
    </row>
    <row r="2" s="3" customFormat="1" ht="36" customHeight="1" spans="1:28">
      <c r="A2" s="6"/>
      <c r="B2" s="6"/>
      <c r="C2" s="8"/>
      <c r="D2" s="8"/>
      <c r="E2" s="8"/>
      <c r="F2" s="9"/>
      <c r="G2" s="8"/>
      <c r="H2" s="8"/>
      <c r="I2" s="8"/>
      <c r="J2" s="8"/>
      <c r="K2" s="29"/>
      <c r="L2" s="29"/>
      <c r="M2" s="9"/>
      <c r="N2" s="9"/>
      <c r="O2" s="30"/>
      <c r="P2" s="31"/>
      <c r="Q2" s="31"/>
      <c r="R2" s="6"/>
      <c r="T2" s="38">
        <v>1</v>
      </c>
      <c r="U2" s="38"/>
      <c r="V2" s="38"/>
      <c r="W2" s="39"/>
      <c r="X2" s="36"/>
      <c r="AA2" s="5"/>
      <c r="AB2" s="5"/>
    </row>
    <row r="3" s="3" customFormat="1" ht="33" customHeight="1" spans="1:28">
      <c r="A3" s="6"/>
      <c r="B3" s="6"/>
      <c r="C3" s="10" t="s">
        <v>0</v>
      </c>
      <c r="D3" s="10"/>
      <c r="E3" s="10"/>
      <c r="F3" s="11" t="str">
        <f>TEXT(1*28,"mmmm")</f>
        <v>January</v>
      </c>
      <c r="G3" s="11"/>
      <c r="H3" s="11"/>
      <c r="I3" s="32"/>
      <c r="J3" s="32"/>
      <c r="K3" s="32"/>
      <c r="L3" s="32"/>
      <c r="M3" s="33"/>
      <c r="N3" s="33"/>
      <c r="O3" s="30"/>
      <c r="P3" s="31"/>
      <c r="Q3" s="31"/>
      <c r="R3" s="40"/>
      <c r="T3" s="38"/>
      <c r="U3" s="38"/>
      <c r="V3" s="38"/>
      <c r="W3" s="39"/>
      <c r="X3" s="36"/>
      <c r="AA3" s="5"/>
      <c r="AB3" s="5"/>
    </row>
    <row r="4" s="3" customFormat="1" ht="11" customHeight="1" spans="1:28">
      <c r="A4" s="6"/>
      <c r="B4" s="6"/>
      <c r="C4" s="12"/>
      <c r="D4" s="12"/>
      <c r="E4" s="12"/>
      <c r="F4" s="12"/>
      <c r="G4" s="12"/>
      <c r="H4" s="12"/>
      <c r="I4" s="12"/>
      <c r="J4" s="12"/>
      <c r="K4" s="34"/>
      <c r="L4" s="34"/>
      <c r="M4" s="35"/>
      <c r="N4" s="35"/>
      <c r="O4" s="35"/>
      <c r="P4" s="35"/>
      <c r="Q4" s="35"/>
      <c r="R4" s="41"/>
      <c r="T4" s="38"/>
      <c r="U4" s="38"/>
      <c r="V4" s="38"/>
      <c r="W4" s="42"/>
      <c r="X4" s="36"/>
      <c r="AA4" s="5"/>
      <c r="AB4" s="5"/>
    </row>
    <row r="5" s="3" customFormat="1" ht="11" customHeight="1" spans="1:28">
      <c r="A5" s="6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41"/>
      <c r="T5" s="38"/>
      <c r="U5" s="38"/>
      <c r="V5" s="38"/>
      <c r="W5" s="43"/>
      <c r="X5" s="44"/>
      <c r="AA5" s="5"/>
      <c r="AB5" s="5"/>
    </row>
    <row r="6" s="3" customFormat="1" ht="32" customHeight="1" spans="1:28">
      <c r="A6" s="6"/>
      <c r="B6" s="13"/>
      <c r="C6" s="14" t="s">
        <v>1</v>
      </c>
      <c r="D6" s="15"/>
      <c r="E6" s="14" t="s">
        <v>2</v>
      </c>
      <c r="F6" s="15"/>
      <c r="G6" s="14" t="s">
        <v>3</v>
      </c>
      <c r="H6" s="15"/>
      <c r="I6" s="14" t="s">
        <v>4</v>
      </c>
      <c r="J6" s="15"/>
      <c r="K6" s="14" t="s">
        <v>5</v>
      </c>
      <c r="L6" s="15"/>
      <c r="M6" s="14" t="s">
        <v>6</v>
      </c>
      <c r="N6" s="15"/>
      <c r="O6" s="14" t="s">
        <v>7</v>
      </c>
      <c r="P6" s="15"/>
      <c r="Q6" s="13"/>
      <c r="R6" s="41"/>
      <c r="S6" s="45" t="s">
        <v>8</v>
      </c>
      <c r="T6" s="45"/>
      <c r="U6" s="45"/>
      <c r="V6" s="45"/>
      <c r="W6" s="45"/>
      <c r="X6" s="46"/>
      <c r="AA6" s="5"/>
      <c r="AB6" s="5"/>
    </row>
    <row r="7" s="3" customFormat="1" ht="24.5" customHeight="1" spans="1:28">
      <c r="A7" s="6"/>
      <c r="B7" s="13"/>
      <c r="C7" s="16"/>
      <c r="D7" s="17" t="str">
        <f t="shared" ref="D7:H7" si="0">IFERROR(VLOOKUP(C7,$T$9:$V$19,3,FALSE),"")</f>
        <v/>
      </c>
      <c r="E7" s="16"/>
      <c r="F7" s="17" t="str">
        <f t="shared" si="0"/>
        <v/>
      </c>
      <c r="G7" s="16"/>
      <c r="H7" s="17" t="str">
        <f t="shared" si="0"/>
        <v/>
      </c>
      <c r="I7" s="16"/>
      <c r="J7" s="17" t="str">
        <f t="shared" ref="J7:N7" si="1">IFERROR(VLOOKUP(I7,$T$9:$V$19,3,FALSE),"")</f>
        <v/>
      </c>
      <c r="K7" s="16"/>
      <c r="L7" s="17" t="str">
        <f t="shared" si="1"/>
        <v/>
      </c>
      <c r="M7" s="16"/>
      <c r="N7" s="17" t="str">
        <f t="shared" si="1"/>
        <v/>
      </c>
      <c r="O7" s="16">
        <v>44562</v>
      </c>
      <c r="P7" s="17" t="str">
        <f>IFERROR(VLOOKUP(O7,$T$9:$V$19,3,FALSE),"")</f>
        <v>☑</v>
      </c>
      <c r="Q7" s="13"/>
      <c r="R7" s="41"/>
      <c r="X7" s="46"/>
      <c r="AA7" s="5"/>
      <c r="AB7" s="5"/>
    </row>
    <row r="8" s="3" customFormat="1" ht="24.5" customHeight="1" spans="1:28">
      <c r="A8" s="6"/>
      <c r="B8" s="13"/>
      <c r="C8" s="18"/>
      <c r="D8" s="19" t="str">
        <f t="shared" ref="D8:H8" si="2">IFERROR(VLOOKUP(C7,$T$22:$V$30,3,FALSE),"")</f>
        <v/>
      </c>
      <c r="E8" s="18"/>
      <c r="F8" s="19" t="str">
        <f t="shared" si="2"/>
        <v/>
      </c>
      <c r="G8" s="18"/>
      <c r="H8" s="19" t="str">
        <f t="shared" si="2"/>
        <v/>
      </c>
      <c r="I8" s="18"/>
      <c r="J8" s="19" t="str">
        <f t="shared" ref="J8:N8" si="3">IFERROR(VLOOKUP(I7,$T$22:$V$30,3,FALSE),"")</f>
        <v/>
      </c>
      <c r="K8" s="18"/>
      <c r="L8" s="19" t="str">
        <f t="shared" si="3"/>
        <v/>
      </c>
      <c r="M8" s="18"/>
      <c r="N8" s="19" t="str">
        <f t="shared" si="3"/>
        <v/>
      </c>
      <c r="O8" s="18" t="s">
        <v>9</v>
      </c>
      <c r="P8" s="19">
        <f>IFERROR(VLOOKUP(O7,$T$22:$V$30,3,FALSE),"")</f>
        <v>0</v>
      </c>
      <c r="Q8" s="13"/>
      <c r="R8" s="41"/>
      <c r="T8" s="47" t="s">
        <v>10</v>
      </c>
      <c r="U8" s="47"/>
      <c r="V8" s="48"/>
      <c r="W8" s="49"/>
      <c r="X8" s="46"/>
      <c r="AA8" s="5"/>
      <c r="AB8" s="5"/>
    </row>
    <row r="9" s="3" customFormat="1" ht="24.5" customHeight="1" spans="1:28">
      <c r="A9" s="6"/>
      <c r="B9" s="13"/>
      <c r="C9" s="64" t="str">
        <f t="shared" ref="C9:G9" si="4">IF(D9="","",IF(D7="☑","☑","★"))</f>
        <v/>
      </c>
      <c r="D9" s="65" t="str">
        <f t="shared" ref="D9:H9" si="5">IFERROR(VLOOKUP(C7,$T$9:$U$19,2,0),"")</f>
        <v/>
      </c>
      <c r="E9" s="64" t="str">
        <f t="shared" si="4"/>
        <v/>
      </c>
      <c r="F9" s="65" t="str">
        <f t="shared" si="5"/>
        <v/>
      </c>
      <c r="G9" s="64" t="str">
        <f t="shared" si="4"/>
        <v/>
      </c>
      <c r="H9" s="65" t="str">
        <f t="shared" si="5"/>
        <v/>
      </c>
      <c r="I9" s="64" t="str">
        <f t="shared" ref="I9:M9" si="6">IF(J9="","",IF(J7="☑","☑","★"))</f>
        <v/>
      </c>
      <c r="J9" s="65" t="str">
        <f t="shared" ref="J9:N9" si="7">IFERROR(VLOOKUP(I7,$T$9:$U$19,2,0),"")</f>
        <v/>
      </c>
      <c r="K9" s="64" t="str">
        <f t="shared" si="6"/>
        <v/>
      </c>
      <c r="L9" s="65" t="str">
        <f t="shared" si="7"/>
        <v/>
      </c>
      <c r="M9" s="64" t="str">
        <f t="shared" si="6"/>
        <v/>
      </c>
      <c r="N9" s="65" t="str">
        <f t="shared" si="7"/>
        <v/>
      </c>
      <c r="O9" s="22" t="str">
        <f>IF(P9="","",IF(P7="☑","☑","★"))</f>
        <v>☑</v>
      </c>
      <c r="P9" s="21" t="str">
        <f>IFERROR(VLOOKUP(O7,$T$9:$U$19,2,0),"")</f>
        <v>季度报表</v>
      </c>
      <c r="Q9" s="13"/>
      <c r="R9" s="41"/>
      <c r="T9" s="50">
        <v>44562</v>
      </c>
      <c r="U9" s="51" t="s">
        <v>11</v>
      </c>
      <c r="V9" s="52" t="s">
        <v>12</v>
      </c>
      <c r="W9" s="53"/>
      <c r="X9" s="54"/>
      <c r="AA9" s="5"/>
      <c r="AB9" s="5"/>
    </row>
    <row r="10" s="3" customFormat="1" ht="24.5" customHeight="1" spans="1:28">
      <c r="A10" s="6"/>
      <c r="B10" s="13"/>
      <c r="C10" s="23" t="str">
        <f t="shared" ref="C10:G10" si="8">IF(D10="","",IF(D8="☑","☑","●"))</f>
        <v/>
      </c>
      <c r="D10" s="66" t="str">
        <f t="shared" ref="D10:H10" si="9">IFERROR(VLOOKUP(C7,$T$22:$U$30,2,0),"")</f>
        <v/>
      </c>
      <c r="E10" s="23" t="str">
        <f t="shared" si="8"/>
        <v/>
      </c>
      <c r="F10" s="66" t="str">
        <f t="shared" si="9"/>
        <v/>
      </c>
      <c r="G10" s="23" t="str">
        <f t="shared" si="8"/>
        <v/>
      </c>
      <c r="H10" s="66" t="str">
        <f t="shared" si="9"/>
        <v/>
      </c>
      <c r="I10" s="23" t="str">
        <f t="shared" ref="I10:M10" si="10">IF(J10="","",IF(J8="☑","☑","●"))</f>
        <v/>
      </c>
      <c r="J10" s="66" t="str">
        <f t="shared" ref="J10:N10" si="11">IFERROR(VLOOKUP(I7,$T$22:$U$30,2,0),"")</f>
        <v/>
      </c>
      <c r="K10" s="23" t="str">
        <f t="shared" si="10"/>
        <v/>
      </c>
      <c r="L10" s="66" t="str">
        <f t="shared" si="11"/>
        <v/>
      </c>
      <c r="M10" s="23" t="str">
        <f t="shared" si="10"/>
        <v/>
      </c>
      <c r="N10" s="66" t="str">
        <f t="shared" si="11"/>
        <v/>
      </c>
      <c r="O10" s="28" t="str">
        <f>IF(P10="","",IF(P8="☑","☑","●"))</f>
        <v>●</v>
      </c>
      <c r="P10" s="24" t="str">
        <f>IFERROR(VLOOKUP(O7,$T$22:$U$30,2,0),"")</f>
        <v>预算费用</v>
      </c>
      <c r="Q10" s="13"/>
      <c r="R10" s="41"/>
      <c r="T10" s="50">
        <v>44568</v>
      </c>
      <c r="U10" s="51" t="s">
        <v>13</v>
      </c>
      <c r="V10" s="55" t="s">
        <v>12</v>
      </c>
      <c r="W10" s="53"/>
      <c r="X10" s="54"/>
      <c r="AA10" s="5"/>
      <c r="AB10" s="5"/>
    </row>
    <row r="11" s="3" customFormat="1" ht="24.5" customHeight="1" spans="1:28">
      <c r="A11" s="6"/>
      <c r="B11" s="13"/>
      <c r="C11" s="16">
        <v>44563</v>
      </c>
      <c r="D11" s="17" t="str">
        <f t="shared" ref="D11:H11" si="12">IFERROR(VLOOKUP(C11,$T$9:$V$19,3,FALSE),"")</f>
        <v/>
      </c>
      <c r="E11" s="16">
        <v>44564</v>
      </c>
      <c r="F11" s="17" t="str">
        <f t="shared" si="12"/>
        <v/>
      </c>
      <c r="G11" s="16">
        <v>44565</v>
      </c>
      <c r="H11" s="17" t="str">
        <f t="shared" si="12"/>
        <v/>
      </c>
      <c r="I11" s="16">
        <v>44566</v>
      </c>
      <c r="J11" s="17" t="str">
        <f t="shared" ref="J11:N11" si="13">IFERROR(VLOOKUP(I11,$T$9:$V$19,3,FALSE),"")</f>
        <v/>
      </c>
      <c r="K11" s="16">
        <v>44567</v>
      </c>
      <c r="L11" s="17" t="str">
        <f t="shared" si="13"/>
        <v/>
      </c>
      <c r="M11" s="16">
        <v>44568</v>
      </c>
      <c r="N11" s="17" t="str">
        <f t="shared" si="13"/>
        <v>☑</v>
      </c>
      <c r="O11" s="16">
        <v>44569</v>
      </c>
      <c r="P11" s="17" t="str">
        <f>IFERROR(VLOOKUP(O11,$T$9:$V$19,3,FALSE),"")</f>
        <v/>
      </c>
      <c r="Q11" s="13"/>
      <c r="R11" s="41"/>
      <c r="T11" s="50">
        <v>44570</v>
      </c>
      <c r="U11" s="51" t="s">
        <v>14</v>
      </c>
      <c r="V11" s="55"/>
      <c r="W11" s="53"/>
      <c r="X11" s="54"/>
      <c r="AA11" s="5"/>
      <c r="AB11" s="5"/>
    </row>
    <row r="12" s="3" customFormat="1" ht="24.5" customHeight="1" spans="1:28">
      <c r="A12" s="6"/>
      <c r="B12" s="13"/>
      <c r="C12" s="18" t="s">
        <v>15</v>
      </c>
      <c r="D12" s="19" t="str">
        <f t="shared" ref="D12:H12" si="14">IFERROR(VLOOKUP(C11,$T$22:$V$30,3,FALSE),"")</f>
        <v/>
      </c>
      <c r="E12" s="18" t="s">
        <v>16</v>
      </c>
      <c r="F12" s="19" t="str">
        <f t="shared" si="14"/>
        <v/>
      </c>
      <c r="G12" s="18" t="s">
        <v>17</v>
      </c>
      <c r="H12" s="19" t="str">
        <f t="shared" si="14"/>
        <v/>
      </c>
      <c r="I12" s="18" t="s">
        <v>18</v>
      </c>
      <c r="J12" s="19" t="str">
        <f t="shared" ref="J12:N12" si="15">IFERROR(VLOOKUP(I11,$T$22:$V$30,3,FALSE),"")</f>
        <v/>
      </c>
      <c r="K12" s="18" t="s">
        <v>19</v>
      </c>
      <c r="L12" s="19" t="str">
        <f t="shared" si="15"/>
        <v/>
      </c>
      <c r="M12" s="18" t="s">
        <v>20</v>
      </c>
      <c r="N12" s="19" t="str">
        <f t="shared" si="15"/>
        <v/>
      </c>
      <c r="O12" s="18" t="s">
        <v>21</v>
      </c>
      <c r="P12" s="19" t="str">
        <f>IFERROR(VLOOKUP(O11,$T$22:$V$30,3,FALSE),"")</f>
        <v/>
      </c>
      <c r="Q12" s="13"/>
      <c r="R12" s="41"/>
      <c r="T12" s="50">
        <v>44573</v>
      </c>
      <c r="U12" s="51" t="s">
        <v>22</v>
      </c>
      <c r="V12" s="55"/>
      <c r="W12" s="53"/>
      <c r="X12" s="54"/>
      <c r="AA12" s="5"/>
      <c r="AB12" s="5"/>
    </row>
    <row r="13" s="3" customFormat="1" ht="24.5" customHeight="1" spans="1:28">
      <c r="A13" s="6"/>
      <c r="B13" s="13"/>
      <c r="C13" s="22" t="str">
        <f t="shared" ref="C13:G13" si="16">IF(D13="","",IF(D11="☑","☑","★"))</f>
        <v/>
      </c>
      <c r="D13" s="21" t="str">
        <f t="shared" ref="D13:H13" si="17">IFERROR(VLOOKUP(C11,$T$9:$U$19,2,0),"")</f>
        <v/>
      </c>
      <c r="E13" s="22" t="str">
        <f t="shared" si="16"/>
        <v/>
      </c>
      <c r="F13" s="21" t="str">
        <f t="shared" si="17"/>
        <v/>
      </c>
      <c r="G13" s="22" t="str">
        <f t="shared" si="16"/>
        <v/>
      </c>
      <c r="H13" s="21" t="str">
        <f t="shared" si="17"/>
        <v/>
      </c>
      <c r="I13" s="22" t="str">
        <f t="shared" ref="I13:M13" si="18">IF(J13="","",IF(J11="☑","☑","★"))</f>
        <v/>
      </c>
      <c r="J13" s="21" t="str">
        <f t="shared" ref="J13:N13" si="19">IFERROR(VLOOKUP(I11,$T$9:$U$19,2,0),"")</f>
        <v/>
      </c>
      <c r="K13" s="22" t="str">
        <f t="shared" si="18"/>
        <v/>
      </c>
      <c r="L13" s="21" t="str">
        <f t="shared" si="19"/>
        <v/>
      </c>
      <c r="M13" s="22" t="str">
        <f t="shared" si="18"/>
        <v>☑</v>
      </c>
      <c r="N13" s="21" t="str">
        <f t="shared" si="19"/>
        <v>招聘计划</v>
      </c>
      <c r="O13" s="22" t="str">
        <f>IF(P13="","",IF(P11="☑","☑","★"))</f>
        <v/>
      </c>
      <c r="P13" s="21" t="str">
        <f>IFERROR(VLOOKUP(O11,$T$9:$U$19,2,0),"")</f>
        <v/>
      </c>
      <c r="Q13" s="13"/>
      <c r="R13" s="41"/>
      <c r="T13" s="50">
        <v>44579</v>
      </c>
      <c r="U13" s="51" t="s">
        <v>23</v>
      </c>
      <c r="V13" s="55"/>
      <c r="W13" s="53"/>
      <c r="X13" s="54"/>
      <c r="AA13" s="5"/>
      <c r="AB13" s="5"/>
    </row>
    <row r="14" s="3" customFormat="1" ht="24.5" customHeight="1" spans="1:28">
      <c r="A14" s="6"/>
      <c r="B14" s="13"/>
      <c r="C14" s="28" t="str">
        <f t="shared" ref="C14:G14" si="20">IF(D14="","",IF(D12="☑","☑","●"))</f>
        <v/>
      </c>
      <c r="D14" s="24" t="str">
        <f t="shared" ref="D14:H14" si="21">IFERROR(VLOOKUP(C11,$T$22:$U$30,2,0),"")</f>
        <v/>
      </c>
      <c r="E14" s="28" t="str">
        <f t="shared" si="20"/>
        <v/>
      </c>
      <c r="F14" s="24" t="str">
        <f t="shared" si="21"/>
        <v/>
      </c>
      <c r="G14" s="28" t="str">
        <f t="shared" si="20"/>
        <v/>
      </c>
      <c r="H14" s="24" t="str">
        <f t="shared" si="21"/>
        <v/>
      </c>
      <c r="I14" s="28" t="str">
        <f t="shared" ref="I14:M14" si="22">IF(J14="","",IF(J12="☑","☑","●"))</f>
        <v/>
      </c>
      <c r="J14" s="24" t="str">
        <f t="shared" ref="J14:N14" si="23">IFERROR(VLOOKUP(I11,$T$22:$U$30,2,0),"")</f>
        <v/>
      </c>
      <c r="K14" s="28" t="str">
        <f t="shared" si="22"/>
        <v/>
      </c>
      <c r="L14" s="24" t="str">
        <f t="shared" si="23"/>
        <v/>
      </c>
      <c r="M14" s="28" t="str">
        <f t="shared" si="22"/>
        <v/>
      </c>
      <c r="N14" s="24" t="str">
        <f t="shared" si="23"/>
        <v/>
      </c>
      <c r="O14" s="28" t="str">
        <f>IF(P14="","",IF(P12="☑","☑","●"))</f>
        <v/>
      </c>
      <c r="P14" s="24" t="str">
        <f>IFERROR(VLOOKUP(O11,$T$22:$U$30,2,0),"")</f>
        <v/>
      </c>
      <c r="Q14" s="13"/>
      <c r="R14" s="41"/>
      <c r="T14" s="50">
        <v>44583</v>
      </c>
      <c r="U14" s="51" t="s">
        <v>24</v>
      </c>
      <c r="V14" s="55"/>
      <c r="W14" s="53"/>
      <c r="X14" s="54"/>
      <c r="AA14" s="5"/>
      <c r="AB14" s="5"/>
    </row>
    <row r="15" s="3" customFormat="1" ht="24.5" customHeight="1" spans="1:28">
      <c r="A15" s="6"/>
      <c r="B15" s="13"/>
      <c r="C15" s="16">
        <v>44570</v>
      </c>
      <c r="D15" s="17">
        <f t="shared" ref="D15:H15" si="24">IFERROR(VLOOKUP(C15,$T$9:$V$19,3,FALSE),"")</f>
        <v>0</v>
      </c>
      <c r="E15" s="16">
        <v>44571</v>
      </c>
      <c r="F15" s="17" t="str">
        <f t="shared" si="24"/>
        <v/>
      </c>
      <c r="G15" s="16">
        <v>44572</v>
      </c>
      <c r="H15" s="17" t="str">
        <f t="shared" si="24"/>
        <v/>
      </c>
      <c r="I15" s="16">
        <v>44573</v>
      </c>
      <c r="J15" s="17">
        <f t="shared" ref="J15:N15" si="25">IFERROR(VLOOKUP(I15,$T$9:$V$19,3,FALSE),"")</f>
        <v>0</v>
      </c>
      <c r="K15" s="16">
        <v>44574</v>
      </c>
      <c r="L15" s="17" t="str">
        <f t="shared" si="25"/>
        <v/>
      </c>
      <c r="M15" s="16">
        <v>44575</v>
      </c>
      <c r="N15" s="17" t="str">
        <f t="shared" si="25"/>
        <v/>
      </c>
      <c r="O15" s="16">
        <v>44576</v>
      </c>
      <c r="P15" s="17" t="str">
        <f>IFERROR(VLOOKUP(O15,$T$9:$V$19,3,FALSE),"")</f>
        <v/>
      </c>
      <c r="Q15" s="13"/>
      <c r="R15" s="41"/>
      <c r="T15" s="50">
        <v>44586</v>
      </c>
      <c r="U15" s="51" t="s">
        <v>25</v>
      </c>
      <c r="V15" s="55"/>
      <c r="W15" s="53"/>
      <c r="X15" s="54"/>
      <c r="AA15" s="5"/>
      <c r="AB15" s="5"/>
    </row>
    <row r="16" s="3" customFormat="1" ht="24.5" customHeight="1" spans="1:28">
      <c r="A16" s="6"/>
      <c r="B16" s="13"/>
      <c r="C16" s="18" t="s">
        <v>26</v>
      </c>
      <c r="D16" s="19">
        <f t="shared" ref="D16:H16" si="26">IFERROR(VLOOKUP(C15,$T$22:$V$30,3,FALSE),"")</f>
        <v>0</v>
      </c>
      <c r="E16" s="18" t="s">
        <v>27</v>
      </c>
      <c r="F16" s="19" t="str">
        <f t="shared" si="26"/>
        <v/>
      </c>
      <c r="G16" s="18" t="s">
        <v>28</v>
      </c>
      <c r="H16" s="19" t="str">
        <f t="shared" si="26"/>
        <v/>
      </c>
      <c r="I16" s="18" t="s">
        <v>29</v>
      </c>
      <c r="J16" s="19">
        <f t="shared" ref="J16:N16" si="27">IFERROR(VLOOKUP(I15,$T$22:$V$30,3,FALSE),"")</f>
        <v>0</v>
      </c>
      <c r="K16" s="18" t="s">
        <v>30</v>
      </c>
      <c r="L16" s="19" t="str">
        <f t="shared" si="27"/>
        <v/>
      </c>
      <c r="M16" s="18" t="s">
        <v>31</v>
      </c>
      <c r="N16" s="19" t="str">
        <f t="shared" si="27"/>
        <v/>
      </c>
      <c r="O16" s="18" t="s">
        <v>32</v>
      </c>
      <c r="P16" s="19" t="str">
        <f>IFERROR(VLOOKUP(O15,$T$22:$V$30,3,FALSE),"")</f>
        <v/>
      </c>
      <c r="Q16" s="13"/>
      <c r="R16" s="41"/>
      <c r="T16" s="50">
        <v>44592</v>
      </c>
      <c r="U16" s="51" t="s">
        <v>33</v>
      </c>
      <c r="V16" s="55"/>
      <c r="W16" s="53"/>
      <c r="X16" s="54"/>
      <c r="AA16" s="5"/>
      <c r="AB16" s="5"/>
    </row>
    <row r="17" s="3" customFormat="1" ht="24.5" customHeight="1" spans="1:28">
      <c r="A17" s="6"/>
      <c r="B17" s="13"/>
      <c r="C17" s="22" t="str">
        <f t="shared" ref="C17:G17" si="28">IF(D17="","",IF(D15="☑","☑","★"))</f>
        <v>★</v>
      </c>
      <c r="D17" s="21" t="str">
        <f t="shared" ref="D17:H17" si="29">IFERROR(VLOOKUP(C15,$T$9:$U$19,2,0),"")</f>
        <v>去北京出差</v>
      </c>
      <c r="E17" s="22" t="str">
        <f t="shared" si="28"/>
        <v/>
      </c>
      <c r="F17" s="21" t="str">
        <f t="shared" si="29"/>
        <v/>
      </c>
      <c r="G17" s="22" t="str">
        <f t="shared" si="28"/>
        <v/>
      </c>
      <c r="H17" s="21" t="str">
        <f t="shared" si="29"/>
        <v/>
      </c>
      <c r="I17" s="22" t="str">
        <f t="shared" ref="I17:M17" si="30">IF(J17="","",IF(J15="☑","☑","★"))</f>
        <v>★</v>
      </c>
      <c r="J17" s="21" t="str">
        <f t="shared" ref="J17:N17" si="31">IFERROR(VLOOKUP(I15,$T$9:$U$19,2,0),"")</f>
        <v>参加招聘会</v>
      </c>
      <c r="K17" s="22" t="str">
        <f t="shared" si="30"/>
        <v/>
      </c>
      <c r="L17" s="21" t="str">
        <f t="shared" si="31"/>
        <v/>
      </c>
      <c r="M17" s="22" t="str">
        <f t="shared" si="30"/>
        <v/>
      </c>
      <c r="N17" s="21" t="str">
        <f t="shared" si="31"/>
        <v/>
      </c>
      <c r="O17" s="22" t="str">
        <f>IF(P17="","",IF(P15="☑","☑","★"))</f>
        <v/>
      </c>
      <c r="P17" s="21" t="str">
        <f>IFERROR(VLOOKUP(O15,$T$9:$U$19,2,0),"")</f>
        <v/>
      </c>
      <c r="Q17" s="13"/>
      <c r="R17" s="41"/>
      <c r="T17" s="50"/>
      <c r="U17" s="51"/>
      <c r="V17" s="55"/>
      <c r="W17" s="53"/>
      <c r="X17" s="54"/>
      <c r="AA17" s="5"/>
      <c r="AB17" s="5"/>
    </row>
    <row r="18" s="3" customFormat="1" ht="24.5" customHeight="1" spans="1:28">
      <c r="A18" s="6"/>
      <c r="B18" s="13"/>
      <c r="C18" s="28" t="str">
        <f t="shared" ref="C18:G18" si="32">IF(D18="","",IF(D16="☑","☑","●"))</f>
        <v>●</v>
      </c>
      <c r="D18" s="24" t="str">
        <f t="shared" ref="D18:H18" si="33">IFERROR(VLOOKUP(C15,$T$22:$U$30,2,0),"")</f>
        <v>购买办公用品</v>
      </c>
      <c r="E18" s="28" t="str">
        <f t="shared" si="32"/>
        <v/>
      </c>
      <c r="F18" s="24" t="str">
        <f t="shared" si="33"/>
        <v/>
      </c>
      <c r="G18" s="28" t="str">
        <f t="shared" si="32"/>
        <v/>
      </c>
      <c r="H18" s="24" t="str">
        <f t="shared" si="33"/>
        <v/>
      </c>
      <c r="I18" s="28" t="str">
        <f t="shared" ref="I18:M18" si="34">IF(J18="","",IF(J16="☑","☑","●"))</f>
        <v>●</v>
      </c>
      <c r="J18" s="24" t="str">
        <f t="shared" ref="J18:N18" si="35">IFERROR(VLOOKUP(I15,$T$22:$U$30,2,0),"")</f>
        <v>报销T项目费用</v>
      </c>
      <c r="K18" s="28" t="str">
        <f t="shared" si="34"/>
        <v/>
      </c>
      <c r="L18" s="24" t="str">
        <f t="shared" si="35"/>
        <v/>
      </c>
      <c r="M18" s="28" t="str">
        <f t="shared" si="34"/>
        <v/>
      </c>
      <c r="N18" s="24" t="str">
        <f t="shared" si="35"/>
        <v/>
      </c>
      <c r="O18" s="28" t="str">
        <f>IF(P18="","",IF(P16="☑","☑","●"))</f>
        <v/>
      </c>
      <c r="P18" s="24" t="str">
        <f>IFERROR(VLOOKUP(O15,$T$22:$U$30,2,0),"")</f>
        <v/>
      </c>
      <c r="Q18" s="13"/>
      <c r="R18" s="41"/>
      <c r="T18" s="50"/>
      <c r="U18" s="51"/>
      <c r="V18" s="56"/>
      <c r="W18" s="53"/>
      <c r="X18" s="54"/>
      <c r="AA18" s="5"/>
      <c r="AB18" s="5"/>
    </row>
    <row r="19" s="3" customFormat="1" ht="24.5" customHeight="1" spans="1:28">
      <c r="A19" s="6"/>
      <c r="B19" s="13"/>
      <c r="C19" s="16">
        <v>44577</v>
      </c>
      <c r="D19" s="17" t="str">
        <f t="shared" ref="D19:H19" si="36">IFERROR(VLOOKUP(C19,$T$9:$V$19,3,FALSE),"")</f>
        <v/>
      </c>
      <c r="E19" s="16">
        <v>44578</v>
      </c>
      <c r="F19" s="17" t="str">
        <f t="shared" si="36"/>
        <v/>
      </c>
      <c r="G19" s="16">
        <v>44579</v>
      </c>
      <c r="H19" s="17">
        <f t="shared" si="36"/>
        <v>0</v>
      </c>
      <c r="I19" s="16">
        <v>44580</v>
      </c>
      <c r="J19" s="17" t="str">
        <f t="shared" ref="J19:N19" si="37">IFERROR(VLOOKUP(I19,$T$9:$V$19,3,FALSE),"")</f>
        <v/>
      </c>
      <c r="K19" s="16">
        <v>44581</v>
      </c>
      <c r="L19" s="17" t="str">
        <f t="shared" si="37"/>
        <v/>
      </c>
      <c r="M19" s="16">
        <v>44582</v>
      </c>
      <c r="N19" s="17" t="str">
        <f t="shared" si="37"/>
        <v/>
      </c>
      <c r="O19" s="16">
        <v>44583</v>
      </c>
      <c r="P19" s="17">
        <f>IFERROR(VLOOKUP(O19,$T$9:$V$19,3,FALSE),"")</f>
        <v>0</v>
      </c>
      <c r="Q19" s="13"/>
      <c r="R19" s="41"/>
      <c r="T19" s="50"/>
      <c r="U19" s="51"/>
      <c r="V19" s="56"/>
      <c r="W19" s="53"/>
      <c r="X19" s="54"/>
      <c r="AA19" s="5"/>
      <c r="AB19" s="5"/>
    </row>
    <row r="20" s="3" customFormat="1" ht="24.5" customHeight="1" spans="1:28">
      <c r="A20" s="6"/>
      <c r="B20" s="13"/>
      <c r="C20" s="18" t="s">
        <v>34</v>
      </c>
      <c r="D20" s="19" t="str">
        <f t="shared" ref="D20:H20" si="38">IFERROR(VLOOKUP(C19,$T$22:$V$30,3,FALSE),"")</f>
        <v/>
      </c>
      <c r="E20" s="18" t="s">
        <v>35</v>
      </c>
      <c r="F20" s="19">
        <f t="shared" si="38"/>
        <v>0</v>
      </c>
      <c r="G20" s="18" t="s">
        <v>36</v>
      </c>
      <c r="H20" s="19" t="str">
        <f t="shared" si="38"/>
        <v/>
      </c>
      <c r="I20" s="18" t="s">
        <v>37</v>
      </c>
      <c r="J20" s="19" t="str">
        <f t="shared" ref="J20:N20" si="39">IFERROR(VLOOKUP(I19,$T$22:$V$30,3,FALSE),"")</f>
        <v/>
      </c>
      <c r="K20" s="18" t="s">
        <v>38</v>
      </c>
      <c r="L20" s="19" t="str">
        <f t="shared" si="39"/>
        <v/>
      </c>
      <c r="M20" s="18" t="s">
        <v>39</v>
      </c>
      <c r="N20" s="19" t="str">
        <f t="shared" si="39"/>
        <v/>
      </c>
      <c r="O20" s="18" t="s">
        <v>40</v>
      </c>
      <c r="P20" s="19" t="str">
        <f>IFERROR(VLOOKUP(O19,$T$22:$V$30,3,FALSE),"")</f>
        <v/>
      </c>
      <c r="Q20" s="13"/>
      <c r="R20" s="41"/>
      <c r="W20" s="53"/>
      <c r="X20" s="54"/>
      <c r="AA20" s="5"/>
      <c r="AB20" s="5"/>
    </row>
    <row r="21" s="3" customFormat="1" ht="24.5" customHeight="1" spans="1:28">
      <c r="A21" s="6"/>
      <c r="B21" s="13"/>
      <c r="C21" s="22" t="str">
        <f t="shared" ref="C21:G21" si="40">IF(D21="","",IF(D19="☑","☑","★"))</f>
        <v/>
      </c>
      <c r="D21" s="21" t="str">
        <f t="shared" ref="D21:H21" si="41">IFERROR(VLOOKUP(C19,$T$9:$U$19,2,0),"")</f>
        <v/>
      </c>
      <c r="E21" s="22" t="str">
        <f t="shared" si="40"/>
        <v/>
      </c>
      <c r="F21" s="21" t="str">
        <f t="shared" si="41"/>
        <v/>
      </c>
      <c r="G21" s="22" t="str">
        <f t="shared" si="40"/>
        <v>★</v>
      </c>
      <c r="H21" s="21" t="str">
        <f t="shared" si="41"/>
        <v>Y项目投标计划</v>
      </c>
      <c r="I21" s="22" t="str">
        <f t="shared" ref="I21:M21" si="42">IF(J21="","",IF(J19="☑","☑","★"))</f>
        <v/>
      </c>
      <c r="J21" s="21" t="str">
        <f t="shared" ref="J21:N21" si="43">IFERROR(VLOOKUP(I19,$T$9:$U$19,2,0),"")</f>
        <v/>
      </c>
      <c r="K21" s="22" t="str">
        <f t="shared" si="42"/>
        <v/>
      </c>
      <c r="L21" s="21" t="str">
        <f t="shared" si="43"/>
        <v/>
      </c>
      <c r="M21" s="22" t="str">
        <f t="shared" si="42"/>
        <v/>
      </c>
      <c r="N21" s="21" t="str">
        <f t="shared" si="43"/>
        <v/>
      </c>
      <c r="O21" s="22" t="str">
        <f>IF(P21="","",IF(P19="☑","☑","★"))</f>
        <v>★</v>
      </c>
      <c r="P21" s="21" t="str">
        <f>IFERROR(VLOOKUP(O19,$T$9:$U$19,2,0),"")</f>
        <v>L项目招标计划</v>
      </c>
      <c r="Q21" s="13"/>
      <c r="R21" s="41"/>
      <c r="T21" s="57" t="s">
        <v>41</v>
      </c>
      <c r="U21" s="57"/>
      <c r="V21" s="58"/>
      <c r="W21" s="59"/>
      <c r="X21" s="54"/>
      <c r="AA21" s="5"/>
      <c r="AB21" s="5"/>
    </row>
    <row r="22" s="3" customFormat="1" ht="24.5" customHeight="1" spans="1:28">
      <c r="A22" s="6"/>
      <c r="B22" s="13"/>
      <c r="C22" s="28" t="str">
        <f t="shared" ref="C22:G22" si="44">IF(D22="","",IF(D20="☑","☑","●"))</f>
        <v/>
      </c>
      <c r="D22" s="24" t="str">
        <f t="shared" ref="D22:H22" si="45">IFERROR(VLOOKUP(C19,$T$22:$U$30,2,0),"")</f>
        <v/>
      </c>
      <c r="E22" s="28" t="str">
        <f t="shared" si="44"/>
        <v>●</v>
      </c>
      <c r="F22" s="24" t="str">
        <f t="shared" si="45"/>
        <v>采购新年礼物</v>
      </c>
      <c r="G22" s="28" t="str">
        <f t="shared" si="44"/>
        <v/>
      </c>
      <c r="H22" s="24" t="str">
        <f t="shared" si="45"/>
        <v/>
      </c>
      <c r="I22" s="28" t="str">
        <f t="shared" ref="I22:M22" si="46">IF(J22="","",IF(J20="☑","☑","●"))</f>
        <v/>
      </c>
      <c r="J22" s="24" t="str">
        <f t="shared" ref="J22:N22" si="47">IFERROR(VLOOKUP(I19,$T$22:$U$30,2,0),"")</f>
        <v/>
      </c>
      <c r="K22" s="28" t="str">
        <f t="shared" si="46"/>
        <v/>
      </c>
      <c r="L22" s="24" t="str">
        <f t="shared" si="47"/>
        <v/>
      </c>
      <c r="M22" s="28" t="str">
        <f t="shared" si="46"/>
        <v/>
      </c>
      <c r="N22" s="24" t="str">
        <f t="shared" si="47"/>
        <v/>
      </c>
      <c r="O22" s="28" t="str">
        <f>IF(P22="","",IF(P20="☑","☑","●"))</f>
        <v/>
      </c>
      <c r="P22" s="24" t="str">
        <f>IFERROR(VLOOKUP(O19,$T$22:$U$30,2,0),"")</f>
        <v/>
      </c>
      <c r="Q22" s="13"/>
      <c r="R22" s="41"/>
      <c r="T22" s="50">
        <v>44562</v>
      </c>
      <c r="U22" s="51" t="s">
        <v>42</v>
      </c>
      <c r="V22" s="60"/>
      <c r="W22" s="61"/>
      <c r="X22" s="54"/>
      <c r="AA22" s="5"/>
      <c r="AB22" s="5"/>
    </row>
    <row r="23" s="3" customFormat="1" ht="24.5" customHeight="1" spans="1:28">
      <c r="A23" s="6"/>
      <c r="B23" s="13"/>
      <c r="C23" s="16">
        <v>44584</v>
      </c>
      <c r="D23" s="17" t="str">
        <f t="shared" ref="D23:H23" si="48">IFERROR(VLOOKUP(C23,$T$9:$V$19,3,FALSE),"")</f>
        <v/>
      </c>
      <c r="E23" s="16">
        <v>44585</v>
      </c>
      <c r="F23" s="17" t="str">
        <f t="shared" si="48"/>
        <v/>
      </c>
      <c r="G23" s="16">
        <v>44586</v>
      </c>
      <c r="H23" s="17">
        <f t="shared" si="48"/>
        <v>0</v>
      </c>
      <c r="I23" s="16">
        <v>44587</v>
      </c>
      <c r="J23" s="17" t="str">
        <f t="shared" ref="J23:N23" si="49">IFERROR(VLOOKUP(I23,$T$9:$V$19,3,FALSE),"")</f>
        <v/>
      </c>
      <c r="K23" s="16">
        <v>44588</v>
      </c>
      <c r="L23" s="17" t="str">
        <f t="shared" si="49"/>
        <v/>
      </c>
      <c r="M23" s="16">
        <v>44589</v>
      </c>
      <c r="N23" s="17" t="str">
        <f t="shared" si="49"/>
        <v/>
      </c>
      <c r="O23" s="16">
        <v>44590</v>
      </c>
      <c r="P23" s="17" t="str">
        <f>IFERROR(VLOOKUP(O23,$T$9:$V$19,3,FALSE),"")</f>
        <v/>
      </c>
      <c r="Q23" s="13"/>
      <c r="R23" s="41"/>
      <c r="T23" s="50">
        <v>44570</v>
      </c>
      <c r="U23" s="51" t="s">
        <v>43</v>
      </c>
      <c r="V23" s="60"/>
      <c r="W23" s="53"/>
      <c r="X23" s="54"/>
      <c r="AA23" s="5"/>
      <c r="AB23" s="5"/>
    </row>
    <row r="24" s="3" customFormat="1" ht="24.5" customHeight="1" spans="1:28">
      <c r="A24" s="6"/>
      <c r="B24" s="13"/>
      <c r="C24" s="18" t="s">
        <v>44</v>
      </c>
      <c r="D24" s="19" t="str">
        <f t="shared" ref="D24:H24" si="50">IFERROR(VLOOKUP(C23,$T$22:$V$30,3,FALSE),"")</f>
        <v/>
      </c>
      <c r="E24" s="18" t="s">
        <v>45</v>
      </c>
      <c r="F24" s="19" t="str">
        <f t="shared" si="50"/>
        <v/>
      </c>
      <c r="G24" s="18" t="s">
        <v>46</v>
      </c>
      <c r="H24" s="19">
        <f t="shared" si="50"/>
        <v>0</v>
      </c>
      <c r="I24" s="18" t="s">
        <v>47</v>
      </c>
      <c r="J24" s="19" t="str">
        <f t="shared" ref="J24:N24" si="51">IFERROR(VLOOKUP(I23,$T$22:$V$30,3,FALSE),"")</f>
        <v/>
      </c>
      <c r="K24" s="18" t="s">
        <v>48</v>
      </c>
      <c r="L24" s="19" t="str">
        <f t="shared" si="51"/>
        <v/>
      </c>
      <c r="M24" s="18" t="s">
        <v>49</v>
      </c>
      <c r="N24" s="19" t="str">
        <f t="shared" si="51"/>
        <v/>
      </c>
      <c r="O24" s="18" t="s">
        <v>50</v>
      </c>
      <c r="P24" s="19" t="str">
        <f>IFERROR(VLOOKUP(O23,$T$22:$V$30,3,FALSE),"")</f>
        <v/>
      </c>
      <c r="Q24" s="13"/>
      <c r="R24" s="41"/>
      <c r="T24" s="50">
        <v>44573</v>
      </c>
      <c r="U24" s="51" t="s">
        <v>51</v>
      </c>
      <c r="V24" s="60"/>
      <c r="W24" s="53"/>
      <c r="X24" s="54"/>
      <c r="AA24" s="5"/>
      <c r="AB24" s="5"/>
    </row>
    <row r="25" s="3" customFormat="1" ht="24.5" customHeight="1" spans="1:28">
      <c r="A25" s="6"/>
      <c r="B25" s="13"/>
      <c r="C25" s="22" t="str">
        <f t="shared" ref="C25:G25" si="52">IF(D25="","",IF(D23="☑","☑","★"))</f>
        <v/>
      </c>
      <c r="D25" s="21" t="str">
        <f t="shared" ref="D25:H25" si="53">IFERROR(VLOOKUP(C23,$T$9:$U$19,2,0),"")</f>
        <v/>
      </c>
      <c r="E25" s="22" t="str">
        <f t="shared" si="52"/>
        <v/>
      </c>
      <c r="F25" s="21" t="str">
        <f t="shared" si="53"/>
        <v/>
      </c>
      <c r="G25" s="22" t="str">
        <f t="shared" si="52"/>
        <v>★</v>
      </c>
      <c r="H25" s="21" t="str">
        <f t="shared" si="53"/>
        <v>U项目培训</v>
      </c>
      <c r="I25" s="22" t="str">
        <f t="shared" ref="I25:M25" si="54">IF(J25="","",IF(J23="☑","☑","★"))</f>
        <v/>
      </c>
      <c r="J25" s="21" t="str">
        <f t="shared" ref="J25:N25" si="55">IFERROR(VLOOKUP(I23,$T$9:$U$19,2,0),"")</f>
        <v/>
      </c>
      <c r="K25" s="22" t="str">
        <f t="shared" si="54"/>
        <v/>
      </c>
      <c r="L25" s="21" t="str">
        <f t="shared" si="55"/>
        <v/>
      </c>
      <c r="M25" s="22" t="str">
        <f t="shared" si="54"/>
        <v/>
      </c>
      <c r="N25" s="21" t="str">
        <f t="shared" si="55"/>
        <v/>
      </c>
      <c r="O25" s="22" t="str">
        <f>IF(P25="","",IF(P23="☑","☑","★"))</f>
        <v/>
      </c>
      <c r="P25" s="21" t="str">
        <f>IFERROR(VLOOKUP(O23,$T$9:$U$19,2,0),"")</f>
        <v/>
      </c>
      <c r="Q25" s="13"/>
      <c r="R25" s="41"/>
      <c r="T25" s="50">
        <v>44578</v>
      </c>
      <c r="U25" s="51" t="s">
        <v>52</v>
      </c>
      <c r="V25" s="60"/>
      <c r="W25" s="53"/>
      <c r="X25" s="54"/>
      <c r="AA25" s="5"/>
      <c r="AB25" s="5"/>
    </row>
    <row r="26" s="3" customFormat="1" ht="24.5" customHeight="1" spans="1:28">
      <c r="A26" s="6"/>
      <c r="B26" s="13"/>
      <c r="C26" s="28" t="str">
        <f t="shared" ref="C26:G26" si="56">IF(D26="","",IF(D24="☑","☑","●"))</f>
        <v/>
      </c>
      <c r="D26" s="24" t="str">
        <f t="shared" ref="D26:H26" si="57">IFERROR(VLOOKUP(C23,$T$22:$U$30,2,0),"")</f>
        <v/>
      </c>
      <c r="E26" s="28" t="str">
        <f t="shared" si="56"/>
        <v/>
      </c>
      <c r="F26" s="24" t="str">
        <f t="shared" si="57"/>
        <v/>
      </c>
      <c r="G26" s="28" t="str">
        <f t="shared" si="56"/>
        <v>●</v>
      </c>
      <c r="H26" s="24" t="str">
        <f t="shared" si="57"/>
        <v>参加项目会议</v>
      </c>
      <c r="I26" s="28" t="str">
        <f t="shared" ref="I26:M26" si="58">IF(J26="","",IF(J24="☑","☑","●"))</f>
        <v/>
      </c>
      <c r="J26" s="24" t="str">
        <f t="shared" ref="J26:N26" si="59">IFERROR(VLOOKUP(I23,$T$22:$U$30,2,0),"")</f>
        <v/>
      </c>
      <c r="K26" s="28" t="str">
        <f t="shared" si="58"/>
        <v/>
      </c>
      <c r="L26" s="24" t="str">
        <f t="shared" si="59"/>
        <v/>
      </c>
      <c r="M26" s="28" t="str">
        <f t="shared" si="58"/>
        <v/>
      </c>
      <c r="N26" s="24" t="str">
        <f t="shared" si="59"/>
        <v/>
      </c>
      <c r="O26" s="28" t="str">
        <f>IF(P26="","",IF(P24="☑","☑","●"))</f>
        <v/>
      </c>
      <c r="P26" s="24" t="str">
        <f>IFERROR(VLOOKUP(O23,$T$22:$U$30,2,0),"")</f>
        <v/>
      </c>
      <c r="Q26" s="13"/>
      <c r="R26" s="41"/>
      <c r="T26" s="50">
        <v>44586</v>
      </c>
      <c r="U26" s="51" t="s">
        <v>53</v>
      </c>
      <c r="V26" s="60"/>
      <c r="W26" s="53"/>
      <c r="X26" s="54"/>
      <c r="AA26" s="5"/>
      <c r="AB26" s="5"/>
    </row>
    <row r="27" s="3" customFormat="1" ht="24.5" customHeight="1" spans="1:28">
      <c r="A27" s="6"/>
      <c r="B27" s="13"/>
      <c r="C27" s="16">
        <v>44591</v>
      </c>
      <c r="D27" s="17" t="str">
        <f>IFERROR(VLOOKUP(C27,$T$9:$V$19,3,FALSE),"")</f>
        <v/>
      </c>
      <c r="E27" s="16">
        <v>44592</v>
      </c>
      <c r="F27" s="17">
        <f>IFERROR(VLOOKUP(E27,$T$9:$V$19,3,FALSE),"")</f>
        <v>0</v>
      </c>
      <c r="G27" s="16"/>
      <c r="H27" s="26"/>
      <c r="I27" s="16"/>
      <c r="J27" s="26"/>
      <c r="K27" s="16"/>
      <c r="L27" s="26"/>
      <c r="M27" s="16"/>
      <c r="N27" s="26"/>
      <c r="O27" s="16"/>
      <c r="P27" s="26"/>
      <c r="Q27" s="13"/>
      <c r="R27" s="41"/>
      <c r="T27" s="50"/>
      <c r="U27" s="51"/>
      <c r="V27" s="60"/>
      <c r="W27" s="53"/>
      <c r="X27" s="54"/>
      <c r="AA27" s="5"/>
      <c r="AB27" s="5"/>
    </row>
    <row r="28" s="3" customFormat="1" ht="24.5" customHeight="1" spans="1:28">
      <c r="A28" s="6"/>
      <c r="B28" s="13"/>
      <c r="C28" s="18" t="s">
        <v>54</v>
      </c>
      <c r="D28" s="19" t="str">
        <f>IFERROR(VLOOKUP(C27,$T$22:$V$30,3,FALSE),"")</f>
        <v/>
      </c>
      <c r="E28" s="18" t="s">
        <v>55</v>
      </c>
      <c r="F28" s="19" t="str">
        <f>IFERROR(VLOOKUP(E27,$T$22:$V$30,3,FALSE),"")</f>
        <v/>
      </c>
      <c r="G28" s="18"/>
      <c r="H28" s="27"/>
      <c r="I28" s="18"/>
      <c r="J28" s="27"/>
      <c r="K28" s="18"/>
      <c r="L28" s="27"/>
      <c r="M28" s="18"/>
      <c r="N28" s="27"/>
      <c r="O28" s="18"/>
      <c r="P28" s="27"/>
      <c r="Q28" s="13"/>
      <c r="R28" s="41"/>
      <c r="T28" s="50"/>
      <c r="U28" s="51"/>
      <c r="V28" s="60"/>
      <c r="W28" s="53"/>
      <c r="X28" s="54"/>
      <c r="AA28" s="5"/>
      <c r="AB28" s="5"/>
    </row>
    <row r="29" s="3" customFormat="1" ht="24.5" customHeight="1" spans="1:28">
      <c r="A29" s="6"/>
      <c r="B29" s="13"/>
      <c r="C29" s="22" t="str">
        <f t="shared" ref="C29:G29" si="60">IF(D29="","",IF(D27="☑","☑","★"))</f>
        <v/>
      </c>
      <c r="D29" s="21" t="str">
        <f t="shared" ref="D29:H29" si="61">IFERROR(VLOOKUP(C27,$T$9:$U$19,2,0),"")</f>
        <v/>
      </c>
      <c r="E29" s="22" t="str">
        <f t="shared" si="60"/>
        <v>★</v>
      </c>
      <c r="F29" s="21" t="str">
        <f t="shared" si="61"/>
        <v>I项目结算</v>
      </c>
      <c r="G29" s="22" t="str">
        <f t="shared" si="60"/>
        <v/>
      </c>
      <c r="H29" s="21" t="str">
        <f t="shared" si="61"/>
        <v/>
      </c>
      <c r="I29" s="22" t="str">
        <f t="shared" ref="I29:M29" si="62">IF(J29="","",IF(J27="☑","☑","★"))</f>
        <v/>
      </c>
      <c r="J29" s="21" t="str">
        <f t="shared" ref="J29:N29" si="63">IFERROR(VLOOKUP(I27,$T$9:$U$19,2,0),"")</f>
        <v/>
      </c>
      <c r="K29" s="22" t="str">
        <f t="shared" si="62"/>
        <v/>
      </c>
      <c r="L29" s="21" t="str">
        <f t="shared" si="63"/>
        <v/>
      </c>
      <c r="M29" s="22" t="str">
        <f t="shared" si="62"/>
        <v/>
      </c>
      <c r="N29" s="21" t="str">
        <f t="shared" si="63"/>
        <v/>
      </c>
      <c r="O29" s="22" t="str">
        <f>IF(P29="","",IF(P27="☑","☑","★"))</f>
        <v/>
      </c>
      <c r="P29" s="21" t="str">
        <f>IFERROR(VLOOKUP(O27,$T$9:$U$19,2,0),"")</f>
        <v/>
      </c>
      <c r="Q29" s="13"/>
      <c r="R29" s="41"/>
      <c r="T29" s="50"/>
      <c r="U29" s="51"/>
      <c r="V29" s="60"/>
      <c r="W29" s="53"/>
      <c r="X29" s="54"/>
      <c r="AA29" s="5"/>
      <c r="AB29" s="5"/>
    </row>
    <row r="30" s="3" customFormat="1" ht="24.5" customHeight="1" spans="1:28">
      <c r="A30" s="6"/>
      <c r="B30" s="13"/>
      <c r="C30" s="28" t="str">
        <f t="shared" ref="C30:G30" si="64">IF(D30="","",IF(D28="☑","☑","●"))</f>
        <v/>
      </c>
      <c r="D30" s="24" t="str">
        <f t="shared" ref="D30:H30" si="65">IFERROR(VLOOKUP(C27,$T$22:$U$30,2,0),"")</f>
        <v/>
      </c>
      <c r="E30" s="28" t="str">
        <f t="shared" si="64"/>
        <v/>
      </c>
      <c r="F30" s="24" t="str">
        <f t="shared" si="65"/>
        <v/>
      </c>
      <c r="G30" s="28" t="str">
        <f t="shared" si="64"/>
        <v/>
      </c>
      <c r="H30" s="24" t="str">
        <f t="shared" si="65"/>
        <v/>
      </c>
      <c r="I30" s="28" t="str">
        <f t="shared" ref="I30:M30" si="66">IF(J30="","",IF(J28="☑","☑","●"))</f>
        <v/>
      </c>
      <c r="J30" s="24" t="str">
        <f t="shared" ref="J30:N30" si="67">IFERROR(VLOOKUP(I27,$T$22:$U$30,2,0),"")</f>
        <v/>
      </c>
      <c r="K30" s="28" t="str">
        <f t="shared" si="66"/>
        <v/>
      </c>
      <c r="L30" s="24" t="str">
        <f t="shared" si="67"/>
        <v/>
      </c>
      <c r="M30" s="28" t="str">
        <f t="shared" si="66"/>
        <v/>
      </c>
      <c r="N30" s="24" t="str">
        <f t="shared" si="67"/>
        <v/>
      </c>
      <c r="O30" s="28" t="str">
        <f>IF(P30="","",IF(P28="☑","☑","●"))</f>
        <v/>
      </c>
      <c r="P30" s="24" t="str">
        <f>IFERROR(VLOOKUP(O27,$T$22:$U$30,2,0),"")</f>
        <v/>
      </c>
      <c r="Q30" s="13"/>
      <c r="R30" s="41"/>
      <c r="T30" s="50"/>
      <c r="U30" s="51"/>
      <c r="V30" s="62"/>
      <c r="W30" s="53"/>
      <c r="X30" s="54"/>
      <c r="AA30" s="5"/>
      <c r="AB30" s="5"/>
    </row>
    <row r="31" s="3" customFormat="1" ht="13" customHeight="1" spans="1:28">
      <c r="A31" s="6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41"/>
      <c r="T31" s="53"/>
      <c r="U31" s="53"/>
      <c r="V31" s="53"/>
      <c r="W31" s="53"/>
      <c r="X31" s="54"/>
      <c r="AA31" s="5"/>
      <c r="AB31" s="5"/>
    </row>
    <row r="32" s="3" customFormat="1" ht="13" customHeight="1" spans="1:28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36"/>
      <c r="T32" s="63"/>
      <c r="U32" s="63"/>
      <c r="V32" s="63"/>
      <c r="W32" s="63"/>
      <c r="X32" s="63"/>
      <c r="AA32" s="5"/>
      <c r="AB32" s="5"/>
    </row>
  </sheetData>
  <mergeCells count="13">
    <mergeCell ref="C3:E3"/>
    <mergeCell ref="F3:H3"/>
    <mergeCell ref="C6:D6"/>
    <mergeCell ref="E6:F6"/>
    <mergeCell ref="G6:H6"/>
    <mergeCell ref="I6:J6"/>
    <mergeCell ref="K6:L6"/>
    <mergeCell ref="M6:N6"/>
    <mergeCell ref="O6:P6"/>
    <mergeCell ref="S6:W6"/>
    <mergeCell ref="T8:U8"/>
    <mergeCell ref="T21:U21"/>
    <mergeCell ref="T2:V5"/>
  </mergeCells>
  <conditionalFormatting sqref="C13:C14">
    <cfRule type="cellIs" dxfId="0" priority="70" operator="equal">
      <formula>"●"</formula>
    </cfRule>
    <cfRule type="cellIs" dxfId="1" priority="69" operator="equal">
      <formula>"★"</formula>
    </cfRule>
  </conditionalFormatting>
  <conditionalFormatting sqref="C17:C18">
    <cfRule type="cellIs" dxfId="0" priority="56" operator="equal">
      <formula>"●"</formula>
    </cfRule>
    <cfRule type="cellIs" dxfId="1" priority="55" operator="equal">
      <formula>"★"</formula>
    </cfRule>
  </conditionalFormatting>
  <conditionalFormatting sqref="C21:C22">
    <cfRule type="cellIs" dxfId="0" priority="42" operator="equal">
      <formula>"●"</formula>
    </cfRule>
    <cfRule type="cellIs" dxfId="1" priority="41" operator="equal">
      <formula>"★"</formula>
    </cfRule>
  </conditionalFormatting>
  <conditionalFormatting sqref="C25:C26">
    <cfRule type="cellIs" dxfId="0" priority="28" operator="equal">
      <formula>"●"</formula>
    </cfRule>
    <cfRule type="cellIs" dxfId="1" priority="27" operator="equal">
      <formula>"★"</formula>
    </cfRule>
  </conditionalFormatting>
  <conditionalFormatting sqref="C29:C30">
    <cfRule type="cellIs" dxfId="0" priority="14" operator="equal">
      <formula>"●"</formula>
    </cfRule>
    <cfRule type="cellIs" dxfId="1" priority="13" operator="equal">
      <formula>"★"</formula>
    </cfRule>
  </conditionalFormatting>
  <conditionalFormatting sqref="E13:E14">
    <cfRule type="cellIs" dxfId="0" priority="68" operator="equal">
      <formula>"●"</formula>
    </cfRule>
    <cfRule type="cellIs" dxfId="1" priority="67" operator="equal">
      <formula>"★"</formula>
    </cfRule>
  </conditionalFormatting>
  <conditionalFormatting sqref="E17:E18">
    <cfRule type="cellIs" dxfId="0" priority="54" operator="equal">
      <formula>"●"</formula>
    </cfRule>
    <cfRule type="cellIs" dxfId="1" priority="53" operator="equal">
      <formula>"★"</formula>
    </cfRule>
  </conditionalFormatting>
  <conditionalFormatting sqref="E21:E22">
    <cfRule type="cellIs" dxfId="0" priority="40" operator="equal">
      <formula>"●"</formula>
    </cfRule>
    <cfRule type="cellIs" dxfId="1" priority="39" operator="equal">
      <formula>"★"</formula>
    </cfRule>
  </conditionalFormatting>
  <conditionalFormatting sqref="E25:E26">
    <cfRule type="cellIs" dxfId="0" priority="26" operator="equal">
      <formula>"●"</formula>
    </cfRule>
    <cfRule type="cellIs" dxfId="1" priority="25" operator="equal">
      <formula>"★"</formula>
    </cfRule>
  </conditionalFormatting>
  <conditionalFormatting sqref="E29:E30">
    <cfRule type="cellIs" dxfId="0" priority="12" operator="equal">
      <formula>"●"</formula>
    </cfRule>
    <cfRule type="cellIs" dxfId="1" priority="11" operator="equal">
      <formula>"★"</formula>
    </cfRule>
  </conditionalFormatting>
  <conditionalFormatting sqref="G13:G14">
    <cfRule type="cellIs" dxfId="0" priority="66" operator="equal">
      <formula>"●"</formula>
    </cfRule>
    <cfRule type="cellIs" dxfId="1" priority="65" operator="equal">
      <formula>"★"</formula>
    </cfRule>
  </conditionalFormatting>
  <conditionalFormatting sqref="G17:G18">
    <cfRule type="cellIs" dxfId="0" priority="52" operator="equal">
      <formula>"●"</formula>
    </cfRule>
    <cfRule type="cellIs" dxfId="1" priority="51" operator="equal">
      <formula>"★"</formula>
    </cfRule>
  </conditionalFormatting>
  <conditionalFormatting sqref="G21:G22">
    <cfRule type="cellIs" dxfId="0" priority="38" operator="equal">
      <formula>"●"</formula>
    </cfRule>
    <cfRule type="cellIs" dxfId="1" priority="37" operator="equal">
      <formula>"★"</formula>
    </cfRule>
  </conditionalFormatting>
  <conditionalFormatting sqref="G25:G26">
    <cfRule type="cellIs" dxfId="0" priority="24" operator="equal">
      <formula>"●"</formula>
    </cfRule>
    <cfRule type="cellIs" dxfId="1" priority="23" operator="equal">
      <formula>"★"</formula>
    </cfRule>
  </conditionalFormatting>
  <conditionalFormatting sqref="G29:G30">
    <cfRule type="cellIs" dxfId="0" priority="10" operator="equal">
      <formula>"●"</formula>
    </cfRule>
    <cfRule type="cellIs" dxfId="1" priority="9" operator="equal">
      <formula>"★"</formula>
    </cfRule>
  </conditionalFormatting>
  <conditionalFormatting sqref="I13:I14">
    <cfRule type="cellIs" dxfId="0" priority="64" operator="equal">
      <formula>"●"</formula>
    </cfRule>
    <cfRule type="cellIs" dxfId="1" priority="63" operator="equal">
      <formula>"★"</formula>
    </cfRule>
  </conditionalFormatting>
  <conditionalFormatting sqref="I17:I18">
    <cfRule type="cellIs" dxfId="0" priority="50" operator="equal">
      <formula>"●"</formula>
    </cfRule>
    <cfRule type="cellIs" dxfId="1" priority="49" operator="equal">
      <formula>"★"</formula>
    </cfRule>
  </conditionalFormatting>
  <conditionalFormatting sqref="I21:I22">
    <cfRule type="cellIs" dxfId="0" priority="36" operator="equal">
      <formula>"●"</formula>
    </cfRule>
    <cfRule type="cellIs" dxfId="1" priority="35" operator="equal">
      <formula>"★"</formula>
    </cfRule>
  </conditionalFormatting>
  <conditionalFormatting sqref="I25:I26">
    <cfRule type="cellIs" dxfId="0" priority="22" operator="equal">
      <formula>"●"</formula>
    </cfRule>
    <cfRule type="cellIs" dxfId="1" priority="21" operator="equal">
      <formula>"★"</formula>
    </cfRule>
  </conditionalFormatting>
  <conditionalFormatting sqref="I29:I30">
    <cfRule type="cellIs" dxfId="0" priority="8" operator="equal">
      <formula>"●"</formula>
    </cfRule>
    <cfRule type="cellIs" dxfId="1" priority="7" operator="equal">
      <formula>"★"</formula>
    </cfRule>
  </conditionalFormatting>
  <conditionalFormatting sqref="K13:K14">
    <cfRule type="cellIs" dxfId="0" priority="62" operator="equal">
      <formula>"●"</formula>
    </cfRule>
    <cfRule type="cellIs" dxfId="1" priority="61" operator="equal">
      <formula>"★"</formula>
    </cfRule>
  </conditionalFormatting>
  <conditionalFormatting sqref="K17:K18">
    <cfRule type="cellIs" dxfId="0" priority="48" operator="equal">
      <formula>"●"</formula>
    </cfRule>
    <cfRule type="cellIs" dxfId="1" priority="47" operator="equal">
      <formula>"★"</formula>
    </cfRule>
  </conditionalFormatting>
  <conditionalFormatting sqref="K21:K22">
    <cfRule type="cellIs" dxfId="0" priority="34" operator="equal">
      <formula>"●"</formula>
    </cfRule>
    <cfRule type="cellIs" dxfId="1" priority="33" operator="equal">
      <formula>"★"</formula>
    </cfRule>
  </conditionalFormatting>
  <conditionalFormatting sqref="K25:K26">
    <cfRule type="cellIs" dxfId="0" priority="20" operator="equal">
      <formula>"●"</formula>
    </cfRule>
    <cfRule type="cellIs" dxfId="1" priority="19" operator="equal">
      <formula>"★"</formula>
    </cfRule>
  </conditionalFormatting>
  <conditionalFormatting sqref="K29:K30">
    <cfRule type="cellIs" dxfId="0" priority="6" operator="equal">
      <formula>"●"</formula>
    </cfRule>
    <cfRule type="cellIs" dxfId="1" priority="5" operator="equal">
      <formula>"★"</formula>
    </cfRule>
  </conditionalFormatting>
  <conditionalFormatting sqref="M13:M14">
    <cfRule type="cellIs" dxfId="0" priority="60" operator="equal">
      <formula>"●"</formula>
    </cfRule>
    <cfRule type="cellIs" dxfId="1" priority="59" operator="equal">
      <formula>"★"</formula>
    </cfRule>
  </conditionalFormatting>
  <conditionalFormatting sqref="M17:M18">
    <cfRule type="cellIs" dxfId="0" priority="46" operator="equal">
      <formula>"●"</formula>
    </cfRule>
    <cfRule type="cellIs" dxfId="1" priority="45" operator="equal">
      <formula>"★"</formula>
    </cfRule>
  </conditionalFormatting>
  <conditionalFormatting sqref="M21:M22">
    <cfRule type="cellIs" dxfId="0" priority="32" operator="equal">
      <formula>"●"</formula>
    </cfRule>
    <cfRule type="cellIs" dxfId="1" priority="31" operator="equal">
      <formula>"★"</formula>
    </cfRule>
  </conditionalFormatting>
  <conditionalFormatting sqref="M25:M26">
    <cfRule type="cellIs" dxfId="0" priority="18" operator="equal">
      <formula>"●"</formula>
    </cfRule>
    <cfRule type="cellIs" dxfId="1" priority="17" operator="equal">
      <formula>"★"</formula>
    </cfRule>
  </conditionalFormatting>
  <conditionalFormatting sqref="M29:M30">
    <cfRule type="cellIs" dxfId="0" priority="4" operator="equal">
      <formula>"●"</formula>
    </cfRule>
    <cfRule type="cellIs" dxfId="1" priority="3" operator="equal">
      <formula>"★"</formula>
    </cfRule>
  </conditionalFormatting>
  <conditionalFormatting sqref="O13:O14">
    <cfRule type="cellIs" dxfId="0" priority="58" operator="equal">
      <formula>"●"</formula>
    </cfRule>
    <cfRule type="cellIs" dxfId="1" priority="57" operator="equal">
      <formula>"★"</formula>
    </cfRule>
  </conditionalFormatting>
  <conditionalFormatting sqref="O17:O18">
    <cfRule type="cellIs" dxfId="0" priority="44" operator="equal">
      <formula>"●"</formula>
    </cfRule>
    <cfRule type="cellIs" dxfId="1" priority="43" operator="equal">
      <formula>"★"</formula>
    </cfRule>
  </conditionalFormatting>
  <conditionalFormatting sqref="O21:O22">
    <cfRule type="cellIs" dxfId="0" priority="30" operator="equal">
      <formula>"●"</formula>
    </cfRule>
    <cfRule type="cellIs" dxfId="1" priority="29" operator="equal">
      <formula>"★"</formula>
    </cfRule>
  </conditionalFormatting>
  <conditionalFormatting sqref="O25:O26">
    <cfRule type="cellIs" dxfId="0" priority="16" operator="equal">
      <formula>"●"</formula>
    </cfRule>
    <cfRule type="cellIs" dxfId="1" priority="15" operator="equal">
      <formula>"★"</formula>
    </cfRule>
  </conditionalFormatting>
  <conditionalFormatting sqref="O29:O30">
    <cfRule type="cellIs" dxfId="0" priority="2" operator="equal">
      <formula>"●"</formula>
    </cfRule>
    <cfRule type="cellIs" dxfId="1" priority="1" operator="equal">
      <formula>"★"</formula>
    </cfRule>
  </conditionalFormatting>
  <conditionalFormatting sqref="V22:V28">
    <cfRule type="cellIs" dxfId="2" priority="115" operator="equal">
      <formula>"▲"</formula>
    </cfRule>
    <cfRule type="cellIs" dxfId="1" priority="116" operator="equal">
      <formula>"☒"</formula>
    </cfRule>
    <cfRule type="cellIs" dxfId="3" priority="117" operator="equal">
      <formula>"☑"</formula>
    </cfRule>
  </conditionalFormatting>
  <conditionalFormatting sqref="C7:P30">
    <cfRule type="cellIs" dxfId="1" priority="71" operator="equal">
      <formula>"★"</formula>
    </cfRule>
    <cfRule type="cellIs" dxfId="0" priority="72" operator="equal">
      <formula>"●"</formula>
    </cfRule>
  </conditionalFormatting>
  <dataValidations count="1">
    <dataValidation type="list" allowBlank="1" showInputMessage="1" showErrorMessage="1" sqref="V9:V19 V22:V30">
      <formula1>"☑,☒"</formula1>
    </dataValidation>
  </dataValidations>
  <printOptions horizontalCentered="1"/>
  <pageMargins left="0" right="0" top="0" bottom="0" header="0" footer="0"/>
  <pageSetup paperSize="9" scale="80" orientation="landscape" horizontalDpi="600"/>
  <headerFooter/>
  <ignoredErrors>
    <ignoredError sqref="D13:P30 D9:O10" formula="1"/>
  </ignoredError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AB32"/>
  <sheetViews>
    <sheetView showGridLines="0" workbookViewId="0">
      <selection activeCell="J25" sqref="J25"/>
    </sheetView>
  </sheetViews>
  <sheetFormatPr defaultColWidth="8" defaultRowHeight="31" customHeight="1"/>
  <cols>
    <col min="1" max="1" width="1.89166666666667" style="3" customWidth="1"/>
    <col min="2" max="2" width="2" style="3" customWidth="1"/>
    <col min="3" max="3" width="3.28333333333333" style="4" customWidth="1"/>
    <col min="4" max="4" width="14.775" style="4" customWidth="1"/>
    <col min="5" max="5" width="3.28333333333333" style="4" customWidth="1"/>
    <col min="6" max="6" width="14.775" style="4" customWidth="1"/>
    <col min="7" max="7" width="3.28333333333333" style="4" customWidth="1"/>
    <col min="8" max="8" width="14.775" style="4" customWidth="1"/>
    <col min="9" max="9" width="3.28333333333333" style="4" customWidth="1"/>
    <col min="10" max="10" width="14.775" style="4" customWidth="1"/>
    <col min="11" max="11" width="3.28333333333333" style="4" customWidth="1"/>
    <col min="12" max="12" width="14.775" style="4" customWidth="1"/>
    <col min="13" max="13" width="3.28333333333333" style="4" customWidth="1"/>
    <col min="14" max="14" width="14.775" style="4" customWidth="1"/>
    <col min="15" max="15" width="3.28333333333333" style="4" customWidth="1"/>
    <col min="16" max="16" width="14.775" style="4" customWidth="1"/>
    <col min="17" max="17" width="1.89166666666667" style="4" customWidth="1"/>
    <col min="18" max="18" width="1.775" style="3" customWidth="1"/>
    <col min="19" max="19" width="2.10833333333333" style="3" customWidth="1"/>
    <col min="20" max="20" width="7.775" style="3" customWidth="1"/>
    <col min="21" max="21" width="14.4416666666667" style="3" customWidth="1"/>
    <col min="22" max="22" width="2.89166666666667" style="3" customWidth="1"/>
    <col min="23" max="23" width="1.89166666666667" style="3" customWidth="1"/>
    <col min="24" max="24" width="1.775" style="3" customWidth="1"/>
    <col min="25" max="25" width="2.28333333333333" style="3" customWidth="1"/>
    <col min="26" max="26" width="2.89166666666667" style="3" customWidth="1"/>
    <col min="27" max="28" width="8" style="5"/>
    <col min="29" max="16384" width="8" style="3"/>
  </cols>
  <sheetData>
    <row r="1" s="3" customFormat="1" ht="10" customHeight="1" spans="1:28">
      <c r="A1" s="6"/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6"/>
      <c r="S1" s="36"/>
      <c r="T1" s="37"/>
      <c r="U1" s="37"/>
      <c r="V1" s="37"/>
      <c r="W1" s="37"/>
      <c r="X1" s="36"/>
      <c r="AA1" s="5"/>
      <c r="AB1" s="5"/>
    </row>
    <row r="2" s="3" customFormat="1" ht="36" customHeight="1" spans="1:28">
      <c r="A2" s="6"/>
      <c r="B2" s="6"/>
      <c r="C2" s="8"/>
      <c r="D2" s="8"/>
      <c r="E2" s="8"/>
      <c r="F2" s="9"/>
      <c r="G2" s="8"/>
      <c r="H2" s="8"/>
      <c r="I2" s="8"/>
      <c r="J2" s="8"/>
      <c r="K2" s="29"/>
      <c r="L2" s="29"/>
      <c r="M2" s="9"/>
      <c r="N2" s="9"/>
      <c r="O2" s="30"/>
      <c r="P2" s="31"/>
      <c r="Q2" s="31"/>
      <c r="R2" s="6"/>
      <c r="T2" s="38">
        <v>10</v>
      </c>
      <c r="U2" s="38"/>
      <c r="V2" s="38"/>
      <c r="W2" s="39"/>
      <c r="X2" s="36"/>
      <c r="AA2" s="5"/>
      <c r="AB2" s="5"/>
    </row>
    <row r="3" s="3" customFormat="1" ht="33" customHeight="1" spans="1:28">
      <c r="A3" s="6"/>
      <c r="B3" s="6"/>
      <c r="C3" s="10" t="s">
        <v>0</v>
      </c>
      <c r="D3" s="10"/>
      <c r="E3" s="10"/>
      <c r="F3" s="11" t="str">
        <f>TEXT(10*28,"mmmm")</f>
        <v>October</v>
      </c>
      <c r="G3" s="11"/>
      <c r="H3" s="11"/>
      <c r="I3" s="32"/>
      <c r="J3" s="32"/>
      <c r="K3" s="32"/>
      <c r="L3" s="32"/>
      <c r="M3" s="33"/>
      <c r="N3" s="33"/>
      <c r="O3" s="30"/>
      <c r="P3" s="31"/>
      <c r="Q3" s="31"/>
      <c r="R3" s="40"/>
      <c r="T3" s="38"/>
      <c r="U3" s="38"/>
      <c r="V3" s="38"/>
      <c r="W3" s="39"/>
      <c r="X3" s="36"/>
      <c r="AA3" s="5"/>
      <c r="AB3" s="5"/>
    </row>
    <row r="4" s="3" customFormat="1" ht="11" customHeight="1" spans="1:28">
      <c r="A4" s="6"/>
      <c r="B4" s="6"/>
      <c r="C4" s="12"/>
      <c r="D4" s="12"/>
      <c r="E4" s="12"/>
      <c r="F4" s="12"/>
      <c r="G4" s="12"/>
      <c r="H4" s="12"/>
      <c r="I4" s="12"/>
      <c r="J4" s="12"/>
      <c r="K4" s="34"/>
      <c r="L4" s="34"/>
      <c r="M4" s="35"/>
      <c r="N4" s="35"/>
      <c r="O4" s="35"/>
      <c r="P4" s="35"/>
      <c r="Q4" s="35"/>
      <c r="R4" s="41"/>
      <c r="T4" s="38"/>
      <c r="U4" s="38"/>
      <c r="V4" s="38"/>
      <c r="W4" s="42"/>
      <c r="X4" s="36"/>
      <c r="AA4" s="5"/>
      <c r="AB4" s="5"/>
    </row>
    <row r="5" s="3" customFormat="1" ht="11" customHeight="1" spans="1:28">
      <c r="A5" s="6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41"/>
      <c r="T5" s="38"/>
      <c r="U5" s="38"/>
      <c r="V5" s="38"/>
      <c r="W5" s="43"/>
      <c r="X5" s="44"/>
      <c r="AA5" s="5"/>
      <c r="AB5" s="5"/>
    </row>
    <row r="6" s="3" customFormat="1" ht="32" customHeight="1" spans="1:28">
      <c r="A6" s="6"/>
      <c r="B6" s="13"/>
      <c r="C6" s="14" t="s">
        <v>1</v>
      </c>
      <c r="D6" s="15"/>
      <c r="E6" s="14" t="s">
        <v>2</v>
      </c>
      <c r="F6" s="15"/>
      <c r="G6" s="14" t="s">
        <v>3</v>
      </c>
      <c r="H6" s="15"/>
      <c r="I6" s="14" t="s">
        <v>4</v>
      </c>
      <c r="J6" s="15"/>
      <c r="K6" s="14" t="s">
        <v>5</v>
      </c>
      <c r="L6" s="15"/>
      <c r="M6" s="14" t="s">
        <v>6</v>
      </c>
      <c r="N6" s="15"/>
      <c r="O6" s="14" t="s">
        <v>7</v>
      </c>
      <c r="P6" s="15"/>
      <c r="Q6" s="13"/>
      <c r="R6" s="41"/>
      <c r="S6" s="45" t="s">
        <v>8</v>
      </c>
      <c r="T6" s="45"/>
      <c r="U6" s="45"/>
      <c r="V6" s="45"/>
      <c r="W6" s="45"/>
      <c r="X6" s="46"/>
      <c r="AA6" s="5"/>
      <c r="AB6" s="5"/>
    </row>
    <row r="7" s="3" customFormat="1" ht="24.5" customHeight="1" spans="1:28">
      <c r="A7" s="6"/>
      <c r="B7" s="13"/>
      <c r="C7" s="16"/>
      <c r="D7" s="17"/>
      <c r="E7" s="16"/>
      <c r="F7" s="17"/>
      <c r="G7" s="16"/>
      <c r="H7" s="17"/>
      <c r="I7" s="16"/>
      <c r="J7" s="17"/>
      <c r="K7" s="16"/>
      <c r="L7" s="17"/>
      <c r="M7" s="16"/>
      <c r="N7" s="17"/>
      <c r="O7" s="16">
        <v>44835</v>
      </c>
      <c r="P7" s="17" t="str">
        <f>IFERROR(VLOOKUP(O7,$T$9:$V$19,3,FALSE),"")</f>
        <v>☑</v>
      </c>
      <c r="Q7" s="13"/>
      <c r="R7" s="41"/>
      <c r="X7" s="46"/>
      <c r="AA7" s="5"/>
      <c r="AB7" s="5"/>
    </row>
    <row r="8" s="3" customFormat="1" ht="24.5" customHeight="1" spans="1:28">
      <c r="A8" s="6"/>
      <c r="B8" s="13"/>
      <c r="C8" s="18"/>
      <c r="D8" s="19"/>
      <c r="E8" s="18"/>
      <c r="F8" s="19"/>
      <c r="G8" s="18"/>
      <c r="H8" s="19"/>
      <c r="I8" s="18"/>
      <c r="J8" s="19"/>
      <c r="K8" s="18"/>
      <c r="L8" s="19"/>
      <c r="M8" s="18"/>
      <c r="N8" s="19"/>
      <c r="O8" s="18" t="s">
        <v>109</v>
      </c>
      <c r="P8" s="19">
        <f>IFERROR(VLOOKUP(O7,$T$22:$V$30,3,FALSE),"")</f>
        <v>0</v>
      </c>
      <c r="Q8" s="13"/>
      <c r="R8" s="41"/>
      <c r="T8" s="47" t="s">
        <v>10</v>
      </c>
      <c r="U8" s="47"/>
      <c r="V8" s="48"/>
      <c r="W8" s="49"/>
      <c r="X8" s="46"/>
      <c r="AA8" s="5"/>
      <c r="AB8" s="5"/>
    </row>
    <row r="9" s="3" customFormat="1" ht="24.5" customHeight="1" spans="1:28">
      <c r="A9" s="6"/>
      <c r="B9" s="13"/>
      <c r="C9" s="20" t="str">
        <f t="shared" ref="C9:G9" si="0">IF(D9="","",IF(D7="☑","☑","★"))</f>
        <v/>
      </c>
      <c r="D9" s="21" t="str">
        <f t="shared" ref="D9:H9" si="1">IFERROR(VLOOKUP(C7,$T$9:$U$19,2,0),"")</f>
        <v/>
      </c>
      <c r="E9" s="20" t="str">
        <f t="shared" si="0"/>
        <v/>
      </c>
      <c r="F9" s="21" t="str">
        <f t="shared" si="1"/>
        <v/>
      </c>
      <c r="G9" s="22" t="str">
        <f t="shared" si="0"/>
        <v/>
      </c>
      <c r="H9" s="21" t="str">
        <f t="shared" si="1"/>
        <v/>
      </c>
      <c r="I9" s="22" t="str">
        <f t="shared" ref="I9:M9" si="2">IF(J9="","",IF(J7="☑","☑","★"))</f>
        <v/>
      </c>
      <c r="J9" s="21" t="str">
        <f t="shared" ref="J9:N9" si="3">IFERROR(VLOOKUP(I7,$T$9:$U$19,2,0),"")</f>
        <v/>
      </c>
      <c r="K9" s="22" t="str">
        <f t="shared" si="2"/>
        <v/>
      </c>
      <c r="L9" s="21" t="str">
        <f t="shared" si="3"/>
        <v/>
      </c>
      <c r="M9" s="22" t="str">
        <f t="shared" si="2"/>
        <v/>
      </c>
      <c r="N9" s="21" t="str">
        <f t="shared" si="3"/>
        <v/>
      </c>
      <c r="O9" s="22" t="str">
        <f>IF(P9="","",IF(P7="☑","☑","★"))</f>
        <v>☑</v>
      </c>
      <c r="P9" s="21" t="str">
        <f>IFERROR(VLOOKUP(O7,$T$9:$U$19,2,0),"")</f>
        <v>季度报表</v>
      </c>
      <c r="Q9" s="13"/>
      <c r="R9" s="41"/>
      <c r="T9" s="50">
        <v>44835</v>
      </c>
      <c r="U9" s="51" t="s">
        <v>11</v>
      </c>
      <c r="V9" s="52" t="s">
        <v>12</v>
      </c>
      <c r="W9" s="53"/>
      <c r="X9" s="54"/>
      <c r="AA9" s="5"/>
      <c r="AB9" s="5"/>
    </row>
    <row r="10" s="3" customFormat="1" ht="24.5" customHeight="1" spans="1:28">
      <c r="A10" s="6"/>
      <c r="B10" s="13"/>
      <c r="C10" s="23" t="str">
        <f t="shared" ref="C10:G10" si="4">IF(D10="","",IF(D8="☑","☑","●"))</f>
        <v/>
      </c>
      <c r="D10" s="24" t="str">
        <f t="shared" ref="D10:H10" si="5">IFERROR(VLOOKUP(C7,$T$22:$U$30,2,0),"")</f>
        <v/>
      </c>
      <c r="E10" s="23" t="str">
        <f t="shared" si="4"/>
        <v/>
      </c>
      <c r="F10" s="24" t="str">
        <f t="shared" si="5"/>
        <v/>
      </c>
      <c r="G10" s="25" t="str">
        <f t="shared" si="4"/>
        <v/>
      </c>
      <c r="H10" s="24" t="str">
        <f t="shared" si="5"/>
        <v/>
      </c>
      <c r="I10" s="25" t="str">
        <f t="shared" ref="I10:M10" si="6">IF(J10="","",IF(J8="☑","☑","●"))</f>
        <v/>
      </c>
      <c r="J10" s="24" t="str">
        <f t="shared" ref="J10:N10" si="7">IFERROR(VLOOKUP(I7,$T$22:$U$30,2,0),"")</f>
        <v/>
      </c>
      <c r="K10" s="25" t="str">
        <f t="shared" si="6"/>
        <v/>
      </c>
      <c r="L10" s="24" t="str">
        <f t="shared" si="7"/>
        <v/>
      </c>
      <c r="M10" s="25" t="str">
        <f t="shared" si="6"/>
        <v/>
      </c>
      <c r="N10" s="24" t="str">
        <f t="shared" si="7"/>
        <v/>
      </c>
      <c r="O10" s="25" t="str">
        <f>IF(P10="","",IF(P8="☑","☑","●"))</f>
        <v>●</v>
      </c>
      <c r="P10" s="24" t="str">
        <f>IFERROR(VLOOKUP(O7,$T$22:$U$30,2,0),"")</f>
        <v>预算费用</v>
      </c>
      <c r="Q10" s="13"/>
      <c r="R10" s="41"/>
      <c r="T10" s="50">
        <v>44841</v>
      </c>
      <c r="U10" s="51" t="s">
        <v>13</v>
      </c>
      <c r="V10" s="55"/>
      <c r="W10" s="53"/>
      <c r="X10" s="54"/>
      <c r="AA10" s="5"/>
      <c r="AB10" s="5"/>
    </row>
    <row r="11" s="3" customFormat="1" ht="24.5" customHeight="1" spans="1:28">
      <c r="A11" s="6"/>
      <c r="B11" s="13"/>
      <c r="C11" s="16">
        <v>44836</v>
      </c>
      <c r="D11" s="17" t="str">
        <f>IFERROR(VLOOKUP(C11,$T$9:$V$19,3,FALSE),"")</f>
        <v/>
      </c>
      <c r="E11" s="16">
        <v>44837</v>
      </c>
      <c r="F11" s="17" t="str">
        <f>IFERROR(VLOOKUP(E11,$T$9:$V$19,3,FALSE),"")</f>
        <v/>
      </c>
      <c r="G11" s="16">
        <v>44838</v>
      </c>
      <c r="H11" s="17" t="str">
        <f>IFERROR(VLOOKUP(G11,$T$9:$V$19,3,FALSE),"")</f>
        <v/>
      </c>
      <c r="I11" s="16">
        <v>44839</v>
      </c>
      <c r="J11" s="17" t="str">
        <f>IFERROR(VLOOKUP(I11,$T$9:$V$19,3,FALSE),"")</f>
        <v/>
      </c>
      <c r="K11" s="16">
        <v>44840</v>
      </c>
      <c r="L11" s="17" t="str">
        <f>IFERROR(VLOOKUP(K11,$T$9:$V$19,3,FALSE),"")</f>
        <v/>
      </c>
      <c r="M11" s="16">
        <v>44841</v>
      </c>
      <c r="N11" s="17">
        <f>IFERROR(VLOOKUP(M11,$T$9:$V$19,3,FALSE),"")</f>
        <v>0</v>
      </c>
      <c r="O11" s="16">
        <v>44842</v>
      </c>
      <c r="P11" s="17" t="str">
        <f>IFERROR(VLOOKUP(O11,$T$9:$V$19,3,FALSE),"")</f>
        <v/>
      </c>
      <c r="Q11" s="13"/>
      <c r="R11" s="41"/>
      <c r="T11" s="50">
        <v>44843</v>
      </c>
      <c r="U11" s="51" t="s">
        <v>14</v>
      </c>
      <c r="V11" s="55"/>
      <c r="W11" s="53"/>
      <c r="X11" s="54"/>
      <c r="AA11" s="5"/>
      <c r="AB11" s="5"/>
    </row>
    <row r="12" s="3" customFormat="1" ht="24.5" customHeight="1" spans="1:28">
      <c r="A12" s="6"/>
      <c r="B12" s="13"/>
      <c r="C12" s="18" t="s">
        <v>26</v>
      </c>
      <c r="D12" s="19" t="str">
        <f>IFERROR(VLOOKUP(C11,$T$22:$V$30,3,FALSE),"")</f>
        <v/>
      </c>
      <c r="E12" s="18" t="s">
        <v>60</v>
      </c>
      <c r="F12" s="19" t="str">
        <f>IFERROR(VLOOKUP(E11,$T$22:$V$30,3,FALSE),"")</f>
        <v/>
      </c>
      <c r="G12" s="18" t="s">
        <v>110</v>
      </c>
      <c r="H12" s="19" t="str">
        <f>IFERROR(VLOOKUP(G11,$T$22:$V$30,3,FALSE),"")</f>
        <v/>
      </c>
      <c r="I12" s="18" t="s">
        <v>29</v>
      </c>
      <c r="J12" s="19" t="str">
        <f>IFERROR(VLOOKUP(I11,$T$22:$V$30,3,FALSE),"")</f>
        <v/>
      </c>
      <c r="K12" s="18" t="s">
        <v>30</v>
      </c>
      <c r="L12" s="19" t="str">
        <f>IFERROR(VLOOKUP(K11,$T$22:$V$30,3,FALSE),"")</f>
        <v/>
      </c>
      <c r="M12" s="18" t="s">
        <v>31</v>
      </c>
      <c r="N12" s="19" t="str">
        <f>IFERROR(VLOOKUP(M11,$T$22:$V$30,3,FALSE),"")</f>
        <v/>
      </c>
      <c r="O12" s="18" t="s">
        <v>111</v>
      </c>
      <c r="P12" s="19" t="str">
        <f>IFERROR(VLOOKUP(O11,$T$22:$V$30,3,FALSE),"")</f>
        <v/>
      </c>
      <c r="Q12" s="13"/>
      <c r="R12" s="41"/>
      <c r="T12" s="50">
        <v>44846</v>
      </c>
      <c r="U12" s="51" t="s">
        <v>22</v>
      </c>
      <c r="V12" s="55"/>
      <c r="W12" s="53"/>
      <c r="X12" s="54"/>
      <c r="AA12" s="5"/>
      <c r="AB12" s="5"/>
    </row>
    <row r="13" s="3" customFormat="1" ht="24.5" customHeight="1" spans="1:28">
      <c r="A13" s="6"/>
      <c r="B13" s="13"/>
      <c r="C13" s="20" t="str">
        <f t="shared" ref="C13:G13" si="8">IF(D13="","",IF(D11="☑","☑","★"))</f>
        <v/>
      </c>
      <c r="D13" s="21" t="str">
        <f t="shared" ref="D13:H13" si="9">IFERROR(VLOOKUP(C11,$T$9:$U$19,2,0),"")</f>
        <v/>
      </c>
      <c r="E13" s="20" t="str">
        <f t="shared" si="8"/>
        <v/>
      </c>
      <c r="F13" s="21" t="str">
        <f t="shared" si="9"/>
        <v/>
      </c>
      <c r="G13" s="22" t="str">
        <f t="shared" si="8"/>
        <v/>
      </c>
      <c r="H13" s="21" t="str">
        <f t="shared" si="9"/>
        <v/>
      </c>
      <c r="I13" s="22" t="str">
        <f t="shared" ref="I13:M13" si="10">IF(J13="","",IF(J11="☑","☑","★"))</f>
        <v/>
      </c>
      <c r="J13" s="21" t="str">
        <f t="shared" ref="J13:N13" si="11">IFERROR(VLOOKUP(I11,$T$9:$U$19,2,0),"")</f>
        <v/>
      </c>
      <c r="K13" s="22" t="str">
        <f t="shared" si="10"/>
        <v/>
      </c>
      <c r="L13" s="21" t="str">
        <f t="shared" si="11"/>
        <v/>
      </c>
      <c r="M13" s="22" t="str">
        <f t="shared" si="10"/>
        <v>★</v>
      </c>
      <c r="N13" s="21" t="str">
        <f t="shared" si="11"/>
        <v>招聘计划</v>
      </c>
      <c r="O13" s="22" t="str">
        <f>IF(P13="","",IF(P11="☑","☑","★"))</f>
        <v/>
      </c>
      <c r="P13" s="21" t="str">
        <f>IFERROR(VLOOKUP(O11,$T$9:$U$19,2,0),"")</f>
        <v/>
      </c>
      <c r="Q13" s="13"/>
      <c r="R13" s="41"/>
      <c r="T13" s="50">
        <v>44852</v>
      </c>
      <c r="U13" s="51" t="s">
        <v>23</v>
      </c>
      <c r="V13" s="55"/>
      <c r="W13" s="53"/>
      <c r="X13" s="54"/>
      <c r="AA13" s="5"/>
      <c r="AB13" s="5"/>
    </row>
    <row r="14" s="3" customFormat="1" ht="24.5" customHeight="1" spans="1:28">
      <c r="A14" s="6"/>
      <c r="B14" s="13"/>
      <c r="C14" s="23" t="str">
        <f t="shared" ref="C14:G14" si="12">IF(D14="","",IF(D12="☑","☑","●"))</f>
        <v/>
      </c>
      <c r="D14" s="24" t="str">
        <f t="shared" ref="D14:H14" si="13">IFERROR(VLOOKUP(C11,$T$22:$U$30,2,0),"")</f>
        <v/>
      </c>
      <c r="E14" s="23" t="str">
        <f t="shared" si="12"/>
        <v/>
      </c>
      <c r="F14" s="24" t="str">
        <f t="shared" si="13"/>
        <v/>
      </c>
      <c r="G14" s="25" t="str">
        <f t="shared" si="12"/>
        <v/>
      </c>
      <c r="H14" s="24" t="str">
        <f t="shared" si="13"/>
        <v/>
      </c>
      <c r="I14" s="25" t="str">
        <f t="shared" ref="I14:M14" si="14">IF(J14="","",IF(J12="☑","☑","●"))</f>
        <v/>
      </c>
      <c r="J14" s="24" t="str">
        <f t="shared" ref="J14:N14" si="15">IFERROR(VLOOKUP(I11,$T$22:$U$30,2,0),"")</f>
        <v/>
      </c>
      <c r="K14" s="25" t="str">
        <f t="shared" si="14"/>
        <v/>
      </c>
      <c r="L14" s="24" t="str">
        <f t="shared" si="15"/>
        <v/>
      </c>
      <c r="M14" s="25" t="str">
        <f t="shared" si="14"/>
        <v/>
      </c>
      <c r="N14" s="24" t="str">
        <f t="shared" si="15"/>
        <v/>
      </c>
      <c r="O14" s="25" t="str">
        <f>IF(P14="","",IF(P12="☑","☑","●"))</f>
        <v/>
      </c>
      <c r="P14" s="24" t="str">
        <f>IFERROR(VLOOKUP(O11,$T$22:$U$30,2,0),"")</f>
        <v/>
      </c>
      <c r="Q14" s="13"/>
      <c r="R14" s="41"/>
      <c r="T14" s="50">
        <v>44856</v>
      </c>
      <c r="U14" s="51" t="s">
        <v>24</v>
      </c>
      <c r="V14" s="55"/>
      <c r="W14" s="53"/>
      <c r="X14" s="54"/>
      <c r="AA14" s="5"/>
      <c r="AB14" s="5"/>
    </row>
    <row r="15" s="3" customFormat="1" ht="24.5" customHeight="1" spans="1:28">
      <c r="A15" s="6"/>
      <c r="B15" s="13"/>
      <c r="C15" s="16">
        <v>44843</v>
      </c>
      <c r="D15" s="17">
        <f t="shared" ref="D15:H15" si="16">IFERROR(VLOOKUP(C15,$T$9:$V$19,3,FALSE),"")</f>
        <v>0</v>
      </c>
      <c r="E15" s="16">
        <v>44844</v>
      </c>
      <c r="F15" s="17" t="str">
        <f t="shared" si="16"/>
        <v/>
      </c>
      <c r="G15" s="16">
        <v>44845</v>
      </c>
      <c r="H15" s="17" t="str">
        <f t="shared" si="16"/>
        <v/>
      </c>
      <c r="I15" s="16">
        <v>44846</v>
      </c>
      <c r="J15" s="17">
        <f t="shared" ref="J15:N15" si="17">IFERROR(VLOOKUP(I15,$T$9:$V$19,3,FALSE),"")</f>
        <v>0</v>
      </c>
      <c r="K15" s="16">
        <v>44847</v>
      </c>
      <c r="L15" s="17" t="str">
        <f t="shared" si="17"/>
        <v/>
      </c>
      <c r="M15" s="16">
        <v>44848</v>
      </c>
      <c r="N15" s="17" t="str">
        <f t="shared" si="17"/>
        <v/>
      </c>
      <c r="O15" s="16">
        <v>44849</v>
      </c>
      <c r="P15" s="17" t="str">
        <f>IFERROR(VLOOKUP(O15,$T$9:$V$19,3,FALSE),"")</f>
        <v/>
      </c>
      <c r="Q15" s="13"/>
      <c r="R15" s="41"/>
      <c r="T15" s="50">
        <v>44859</v>
      </c>
      <c r="U15" s="51" t="s">
        <v>25</v>
      </c>
      <c r="V15" s="55"/>
      <c r="W15" s="53"/>
      <c r="X15" s="54"/>
      <c r="AA15" s="5"/>
      <c r="AB15" s="5"/>
    </row>
    <row r="16" s="3" customFormat="1" ht="24.5" customHeight="1" spans="1:28">
      <c r="A16" s="6"/>
      <c r="B16" s="13"/>
      <c r="C16" s="18" t="s">
        <v>34</v>
      </c>
      <c r="D16" s="19">
        <f t="shared" ref="D16:H16" si="18">IFERROR(VLOOKUP(C15,$T$22:$V$30,3,FALSE),"")</f>
        <v>0</v>
      </c>
      <c r="E16" s="18" t="s">
        <v>75</v>
      </c>
      <c r="F16" s="19" t="str">
        <f t="shared" si="18"/>
        <v/>
      </c>
      <c r="G16" s="18" t="s">
        <v>36</v>
      </c>
      <c r="H16" s="19" t="str">
        <f t="shared" si="18"/>
        <v/>
      </c>
      <c r="I16" s="18" t="s">
        <v>37</v>
      </c>
      <c r="J16" s="19">
        <f t="shared" ref="J16:N16" si="19">IFERROR(VLOOKUP(I15,$T$22:$V$30,3,FALSE),"")</f>
        <v>0</v>
      </c>
      <c r="K16" s="18" t="s">
        <v>64</v>
      </c>
      <c r="L16" s="19" t="str">
        <f t="shared" si="19"/>
        <v/>
      </c>
      <c r="M16" s="18" t="s">
        <v>39</v>
      </c>
      <c r="N16" s="19" t="str">
        <f t="shared" si="19"/>
        <v/>
      </c>
      <c r="O16" s="18" t="s">
        <v>40</v>
      </c>
      <c r="P16" s="19" t="str">
        <f>IFERROR(VLOOKUP(O15,$T$22:$V$30,3,FALSE),"")</f>
        <v/>
      </c>
      <c r="Q16" s="13"/>
      <c r="R16" s="41"/>
      <c r="T16" s="50">
        <v>44862</v>
      </c>
      <c r="U16" s="51" t="s">
        <v>33</v>
      </c>
      <c r="V16" s="55"/>
      <c r="W16" s="53"/>
      <c r="X16" s="54"/>
      <c r="AA16" s="5"/>
      <c r="AB16" s="5"/>
    </row>
    <row r="17" s="3" customFormat="1" ht="24.5" customHeight="1" spans="1:28">
      <c r="A17" s="6"/>
      <c r="B17" s="13"/>
      <c r="C17" s="20" t="str">
        <f t="shared" ref="C17:G17" si="20">IF(D17="","",IF(D15="☑","☑","★"))</f>
        <v>★</v>
      </c>
      <c r="D17" s="21" t="str">
        <f t="shared" ref="D17:H17" si="21">IFERROR(VLOOKUP(C15,$T$9:$U$19,2,0),"")</f>
        <v>去北京出差</v>
      </c>
      <c r="E17" s="20" t="str">
        <f t="shared" si="20"/>
        <v/>
      </c>
      <c r="F17" s="21" t="str">
        <f t="shared" si="21"/>
        <v/>
      </c>
      <c r="G17" s="22" t="str">
        <f t="shared" si="20"/>
        <v/>
      </c>
      <c r="H17" s="21" t="str">
        <f t="shared" si="21"/>
        <v/>
      </c>
      <c r="I17" s="22" t="str">
        <f t="shared" ref="I17:M17" si="22">IF(J17="","",IF(J15="☑","☑","★"))</f>
        <v>★</v>
      </c>
      <c r="J17" s="21" t="str">
        <f t="shared" ref="J17:N17" si="23">IFERROR(VLOOKUP(I15,$T$9:$U$19,2,0),"")</f>
        <v>参加招聘会</v>
      </c>
      <c r="K17" s="22" t="str">
        <f t="shared" si="22"/>
        <v/>
      </c>
      <c r="L17" s="21" t="str">
        <f t="shared" si="23"/>
        <v/>
      </c>
      <c r="M17" s="22" t="str">
        <f t="shared" si="22"/>
        <v/>
      </c>
      <c r="N17" s="21" t="str">
        <f t="shared" si="23"/>
        <v/>
      </c>
      <c r="O17" s="22" t="str">
        <f>IF(P17="","",IF(P15="☑","☑","★"))</f>
        <v/>
      </c>
      <c r="P17" s="21" t="str">
        <f>IFERROR(VLOOKUP(O15,$T$9:$U$19,2,0),"")</f>
        <v/>
      </c>
      <c r="Q17" s="13"/>
      <c r="R17" s="41"/>
      <c r="T17" s="50"/>
      <c r="U17" s="51"/>
      <c r="V17" s="55"/>
      <c r="W17" s="53"/>
      <c r="X17" s="54"/>
      <c r="AA17" s="5"/>
      <c r="AB17" s="5"/>
    </row>
    <row r="18" s="3" customFormat="1" ht="24.5" customHeight="1" spans="1:28">
      <c r="A18" s="6"/>
      <c r="B18" s="13"/>
      <c r="C18" s="23" t="str">
        <f t="shared" ref="C18:G18" si="24">IF(D18="","",IF(D16="☑","☑","●"))</f>
        <v>●</v>
      </c>
      <c r="D18" s="24" t="str">
        <f t="shared" ref="D18:H18" si="25">IFERROR(VLOOKUP(C15,$T$22:$U$30,2,0),"")</f>
        <v>购买办公用品</v>
      </c>
      <c r="E18" s="23" t="str">
        <f t="shared" si="24"/>
        <v/>
      </c>
      <c r="F18" s="24" t="str">
        <f t="shared" si="25"/>
        <v/>
      </c>
      <c r="G18" s="25" t="str">
        <f t="shared" si="24"/>
        <v/>
      </c>
      <c r="H18" s="24" t="str">
        <f t="shared" si="25"/>
        <v/>
      </c>
      <c r="I18" s="25" t="str">
        <f t="shared" ref="I18:M18" si="26">IF(J18="","",IF(J16="☑","☑","●"))</f>
        <v>●</v>
      </c>
      <c r="J18" s="24" t="str">
        <f t="shared" ref="J18:N18" si="27">IFERROR(VLOOKUP(I15,$T$22:$U$30,2,0),"")</f>
        <v>报销T项目费用</v>
      </c>
      <c r="K18" s="25" t="str">
        <f t="shared" si="26"/>
        <v/>
      </c>
      <c r="L18" s="24" t="str">
        <f t="shared" si="27"/>
        <v/>
      </c>
      <c r="M18" s="25" t="str">
        <f t="shared" si="26"/>
        <v/>
      </c>
      <c r="N18" s="24" t="str">
        <f t="shared" si="27"/>
        <v/>
      </c>
      <c r="O18" s="25" t="str">
        <f>IF(P18="","",IF(P16="☑","☑","●"))</f>
        <v/>
      </c>
      <c r="P18" s="24" t="str">
        <f>IFERROR(VLOOKUP(O15,$T$22:$U$30,2,0),"")</f>
        <v/>
      </c>
      <c r="Q18" s="13"/>
      <c r="R18" s="41"/>
      <c r="T18" s="50"/>
      <c r="U18" s="51"/>
      <c r="V18" s="56"/>
      <c r="W18" s="53"/>
      <c r="X18" s="54"/>
      <c r="AA18" s="5"/>
      <c r="AB18" s="5"/>
    </row>
    <row r="19" s="3" customFormat="1" ht="24.5" customHeight="1" spans="1:28">
      <c r="A19" s="6"/>
      <c r="B19" s="13"/>
      <c r="C19" s="16">
        <v>44850</v>
      </c>
      <c r="D19" s="17" t="str">
        <f>IFERROR(VLOOKUP(C19,$T$9:$V$19,3,FALSE),"")</f>
        <v/>
      </c>
      <c r="E19" s="16">
        <v>44851</v>
      </c>
      <c r="F19" s="17" t="str">
        <f>IFERROR(VLOOKUP(E19,$T$9:$V$19,3,FALSE),"")</f>
        <v/>
      </c>
      <c r="G19" s="16">
        <v>44852</v>
      </c>
      <c r="H19" s="17">
        <f>IFERROR(VLOOKUP(G19,$T$9:$V$19,3,FALSE),"")</f>
        <v>0</v>
      </c>
      <c r="I19" s="16">
        <v>44853</v>
      </c>
      <c r="J19" s="17" t="str">
        <f>IFERROR(VLOOKUP(I19,$T$9:$V$19,3,FALSE),"")</f>
        <v/>
      </c>
      <c r="K19" s="16">
        <v>44854</v>
      </c>
      <c r="L19" s="17" t="str">
        <f>IFERROR(VLOOKUP(K19,$T$9:$V$19,3,FALSE),"")</f>
        <v/>
      </c>
      <c r="M19" s="16">
        <v>44855</v>
      </c>
      <c r="N19" s="17" t="str">
        <f>IFERROR(VLOOKUP(M19,$T$9:$V$19,3,FALSE),"")</f>
        <v/>
      </c>
      <c r="O19" s="16">
        <v>44856</v>
      </c>
      <c r="P19" s="17">
        <f>IFERROR(VLOOKUP(O19,$T$9:$V$19,3,FALSE),"")</f>
        <v>0</v>
      </c>
      <c r="Q19" s="13"/>
      <c r="R19" s="41"/>
      <c r="T19" s="50"/>
      <c r="U19" s="51"/>
      <c r="V19" s="56"/>
      <c r="W19" s="53"/>
      <c r="X19" s="54"/>
      <c r="AA19" s="5"/>
      <c r="AB19" s="5"/>
    </row>
    <row r="20" s="3" customFormat="1" ht="24.5" customHeight="1" spans="1:28">
      <c r="A20" s="6"/>
      <c r="B20" s="13"/>
      <c r="C20" s="18" t="s">
        <v>44</v>
      </c>
      <c r="D20" s="19" t="str">
        <f>IFERROR(VLOOKUP(C19,$T$22:$V$30,3,FALSE),"")</f>
        <v/>
      </c>
      <c r="E20" s="18" t="s">
        <v>45</v>
      </c>
      <c r="F20" s="19">
        <f>IFERROR(VLOOKUP(E19,$T$22:$V$30,3,FALSE),"")</f>
        <v>0</v>
      </c>
      <c r="G20" s="18" t="s">
        <v>67</v>
      </c>
      <c r="H20" s="19" t="str">
        <f>IFERROR(VLOOKUP(G19,$T$22:$V$30,3,FALSE),"")</f>
        <v/>
      </c>
      <c r="I20" s="18" t="s">
        <v>68</v>
      </c>
      <c r="J20" s="19" t="str">
        <f>IFERROR(VLOOKUP(I19,$T$22:$V$30,3,FALSE),"")</f>
        <v/>
      </c>
      <c r="K20" s="18" t="s">
        <v>48</v>
      </c>
      <c r="L20" s="19" t="str">
        <f>IFERROR(VLOOKUP(K19,$T$22:$V$30,3,FALSE),"")</f>
        <v/>
      </c>
      <c r="M20" s="18" t="s">
        <v>49</v>
      </c>
      <c r="N20" s="19" t="str">
        <f>IFERROR(VLOOKUP(M19,$T$22:$V$30,3,FALSE),"")</f>
        <v/>
      </c>
      <c r="O20" s="18" t="s">
        <v>50</v>
      </c>
      <c r="P20" s="19" t="str">
        <f>IFERROR(VLOOKUP(O19,$T$22:$V$30,3,FALSE),"")</f>
        <v/>
      </c>
      <c r="Q20" s="13"/>
      <c r="R20" s="41"/>
      <c r="W20" s="53"/>
      <c r="X20" s="54"/>
      <c r="AA20" s="5"/>
      <c r="AB20" s="5"/>
    </row>
    <row r="21" s="3" customFormat="1" ht="24.5" customHeight="1" spans="1:28">
      <c r="A21" s="6"/>
      <c r="B21" s="13"/>
      <c r="C21" s="20" t="str">
        <f t="shared" ref="C21:G21" si="28">IF(D21="","",IF(D19="☑","☑","★"))</f>
        <v/>
      </c>
      <c r="D21" s="21" t="str">
        <f t="shared" ref="D21:H21" si="29">IFERROR(VLOOKUP(C19,$T$9:$U$19,2,0),"")</f>
        <v/>
      </c>
      <c r="E21" s="20" t="str">
        <f t="shared" si="28"/>
        <v/>
      </c>
      <c r="F21" s="21" t="str">
        <f t="shared" si="29"/>
        <v/>
      </c>
      <c r="G21" s="22" t="str">
        <f t="shared" si="28"/>
        <v>★</v>
      </c>
      <c r="H21" s="21" t="str">
        <f t="shared" si="29"/>
        <v>Y项目投标计划</v>
      </c>
      <c r="I21" s="22" t="str">
        <f t="shared" ref="I21:M21" si="30">IF(J21="","",IF(J19="☑","☑","★"))</f>
        <v/>
      </c>
      <c r="J21" s="21" t="str">
        <f t="shared" ref="J21:N21" si="31">IFERROR(VLOOKUP(I19,$T$9:$U$19,2,0),"")</f>
        <v/>
      </c>
      <c r="K21" s="22" t="str">
        <f t="shared" si="30"/>
        <v/>
      </c>
      <c r="L21" s="21" t="str">
        <f t="shared" si="31"/>
        <v/>
      </c>
      <c r="M21" s="22" t="str">
        <f t="shared" si="30"/>
        <v/>
      </c>
      <c r="N21" s="21" t="str">
        <f t="shared" si="31"/>
        <v/>
      </c>
      <c r="O21" s="22" t="str">
        <f>IF(P21="","",IF(P19="☑","☑","★"))</f>
        <v>★</v>
      </c>
      <c r="P21" s="21" t="str">
        <f>IFERROR(VLOOKUP(O19,$T$9:$U$19,2,0),"")</f>
        <v>L项目招标计划</v>
      </c>
      <c r="Q21" s="13"/>
      <c r="R21" s="41"/>
      <c r="T21" s="57" t="s">
        <v>41</v>
      </c>
      <c r="U21" s="57"/>
      <c r="V21" s="58"/>
      <c r="W21" s="59"/>
      <c r="X21" s="54"/>
      <c r="AA21" s="5"/>
      <c r="AB21" s="5"/>
    </row>
    <row r="22" s="3" customFormat="1" ht="24.5" customHeight="1" spans="1:28">
      <c r="A22" s="6"/>
      <c r="B22" s="13"/>
      <c r="C22" s="23" t="str">
        <f t="shared" ref="C22:G22" si="32">IF(D22="","",IF(D20="☑","☑","●"))</f>
        <v/>
      </c>
      <c r="D22" s="24" t="str">
        <f t="shared" ref="D22:H22" si="33">IFERROR(VLOOKUP(C19,$T$22:$U$30,2,0),"")</f>
        <v/>
      </c>
      <c r="E22" s="23" t="str">
        <f t="shared" si="32"/>
        <v>●</v>
      </c>
      <c r="F22" s="24" t="str">
        <f t="shared" si="33"/>
        <v>采购新年礼物</v>
      </c>
      <c r="G22" s="25" t="str">
        <f t="shared" si="32"/>
        <v/>
      </c>
      <c r="H22" s="24" t="str">
        <f t="shared" si="33"/>
        <v/>
      </c>
      <c r="I22" s="25" t="str">
        <f t="shared" ref="I22:M22" si="34">IF(J22="","",IF(J20="☑","☑","●"))</f>
        <v/>
      </c>
      <c r="J22" s="24" t="str">
        <f t="shared" ref="J22:N22" si="35">IFERROR(VLOOKUP(I19,$T$22:$U$30,2,0),"")</f>
        <v/>
      </c>
      <c r="K22" s="25" t="str">
        <f t="shared" si="34"/>
        <v/>
      </c>
      <c r="L22" s="24" t="str">
        <f t="shared" si="35"/>
        <v/>
      </c>
      <c r="M22" s="25" t="str">
        <f t="shared" si="34"/>
        <v/>
      </c>
      <c r="N22" s="24" t="str">
        <f t="shared" si="35"/>
        <v/>
      </c>
      <c r="O22" s="25" t="str">
        <f>IF(P22="","",IF(P20="☑","☑","●"))</f>
        <v/>
      </c>
      <c r="P22" s="24" t="str">
        <f>IFERROR(VLOOKUP(O19,$T$22:$U$30,2,0),"")</f>
        <v/>
      </c>
      <c r="Q22" s="13"/>
      <c r="R22" s="41"/>
      <c r="T22" s="50">
        <v>44835</v>
      </c>
      <c r="U22" s="51" t="s">
        <v>42</v>
      </c>
      <c r="V22" s="60"/>
      <c r="W22" s="61"/>
      <c r="X22" s="54"/>
      <c r="AA22" s="5"/>
      <c r="AB22" s="5"/>
    </row>
    <row r="23" s="3" customFormat="1" ht="24.5" customHeight="1" spans="1:28">
      <c r="A23" s="6"/>
      <c r="B23" s="13"/>
      <c r="C23" s="16">
        <v>44857</v>
      </c>
      <c r="D23" s="17" t="str">
        <f t="shared" ref="D23:H23" si="36">IFERROR(VLOOKUP(C23,$T$9:$V$19,3,FALSE),"")</f>
        <v/>
      </c>
      <c r="E23" s="16">
        <v>44858</v>
      </c>
      <c r="F23" s="17" t="str">
        <f t="shared" si="36"/>
        <v/>
      </c>
      <c r="G23" s="16">
        <v>44859</v>
      </c>
      <c r="H23" s="17">
        <f t="shared" si="36"/>
        <v>0</v>
      </c>
      <c r="I23" s="16">
        <v>44860</v>
      </c>
      <c r="J23" s="17" t="str">
        <f t="shared" ref="J23:N23" si="37">IFERROR(VLOOKUP(I23,$T$9:$V$19,3,FALSE),"")</f>
        <v/>
      </c>
      <c r="K23" s="16">
        <v>44861</v>
      </c>
      <c r="L23" s="17" t="str">
        <f t="shared" si="37"/>
        <v/>
      </c>
      <c r="M23" s="16">
        <v>44862</v>
      </c>
      <c r="N23" s="17">
        <f t="shared" si="37"/>
        <v>0</v>
      </c>
      <c r="O23" s="16">
        <v>44863</v>
      </c>
      <c r="P23" s="17" t="str">
        <f>IFERROR(VLOOKUP(O23,$T$9:$V$19,3,FALSE),"")</f>
        <v/>
      </c>
      <c r="Q23" s="13"/>
      <c r="R23" s="41"/>
      <c r="T23" s="50">
        <v>44843</v>
      </c>
      <c r="U23" s="51" t="s">
        <v>43</v>
      </c>
      <c r="V23" s="60"/>
      <c r="W23" s="53"/>
      <c r="X23" s="54"/>
      <c r="AA23" s="5"/>
      <c r="AB23" s="5"/>
    </row>
    <row r="24" s="3" customFormat="1" ht="24.5" customHeight="1" spans="1:28">
      <c r="A24" s="6"/>
      <c r="B24" s="13"/>
      <c r="C24" s="18" t="s">
        <v>112</v>
      </c>
      <c r="D24" s="19" t="str">
        <f t="shared" ref="D24:H24" si="38">IFERROR(VLOOKUP(C23,$T$22:$V$30,3,FALSE),"")</f>
        <v/>
      </c>
      <c r="E24" s="18" t="s">
        <v>69</v>
      </c>
      <c r="F24" s="19" t="str">
        <f t="shared" si="38"/>
        <v/>
      </c>
      <c r="G24" s="18" t="s">
        <v>113</v>
      </c>
      <c r="H24" s="19">
        <f t="shared" si="38"/>
        <v>0</v>
      </c>
      <c r="I24" s="18" t="s">
        <v>17</v>
      </c>
      <c r="J24" s="19" t="str">
        <f t="shared" ref="J24:N24" si="39">IFERROR(VLOOKUP(I23,$T$22:$V$30,3,FALSE),"")</f>
        <v/>
      </c>
      <c r="K24" s="18" t="s">
        <v>57</v>
      </c>
      <c r="L24" s="19" t="str">
        <f t="shared" si="39"/>
        <v/>
      </c>
      <c r="M24" s="18" t="s">
        <v>19</v>
      </c>
      <c r="N24" s="19" t="str">
        <f t="shared" si="39"/>
        <v/>
      </c>
      <c r="O24" s="18" t="s">
        <v>20</v>
      </c>
      <c r="P24" s="19" t="str">
        <f>IFERROR(VLOOKUP(O23,$T$22:$V$30,3,FALSE),"")</f>
        <v/>
      </c>
      <c r="Q24" s="13"/>
      <c r="R24" s="41"/>
      <c r="T24" s="50">
        <v>44846</v>
      </c>
      <c r="U24" s="51" t="s">
        <v>51</v>
      </c>
      <c r="V24" s="60"/>
      <c r="W24" s="53"/>
      <c r="X24" s="54"/>
      <c r="AA24" s="5"/>
      <c r="AB24" s="5"/>
    </row>
    <row r="25" s="3" customFormat="1" ht="24.5" customHeight="1" spans="1:28">
      <c r="A25" s="6"/>
      <c r="B25" s="13"/>
      <c r="C25" s="20" t="str">
        <f t="shared" ref="C25:G25" si="40">IF(D25="","",IF(D23="☑","☑","★"))</f>
        <v/>
      </c>
      <c r="D25" s="21" t="str">
        <f t="shared" ref="D25:H25" si="41">IFERROR(VLOOKUP(C23,$T$9:$U$19,2,0),"")</f>
        <v/>
      </c>
      <c r="E25" s="20" t="str">
        <f t="shared" si="40"/>
        <v/>
      </c>
      <c r="F25" s="21" t="str">
        <f t="shared" si="41"/>
        <v/>
      </c>
      <c r="G25" s="22" t="str">
        <f t="shared" si="40"/>
        <v>★</v>
      </c>
      <c r="H25" s="21" t="str">
        <f t="shared" si="41"/>
        <v>U项目培训</v>
      </c>
      <c r="I25" s="22" t="str">
        <f t="shared" ref="I25:M25" si="42">IF(J25="","",IF(J23="☑","☑","★"))</f>
        <v/>
      </c>
      <c r="J25" s="21" t="str">
        <f t="shared" ref="J25:N25" si="43">IFERROR(VLOOKUP(I23,$T$9:$U$19,2,0),"")</f>
        <v/>
      </c>
      <c r="K25" s="22" t="str">
        <f t="shared" si="42"/>
        <v/>
      </c>
      <c r="L25" s="21" t="str">
        <f t="shared" si="43"/>
        <v/>
      </c>
      <c r="M25" s="22" t="str">
        <f t="shared" si="42"/>
        <v>★</v>
      </c>
      <c r="N25" s="21" t="str">
        <f t="shared" si="43"/>
        <v>I项目结算</v>
      </c>
      <c r="O25" s="22" t="str">
        <f>IF(P25="","",IF(P23="☑","☑","★"))</f>
        <v/>
      </c>
      <c r="P25" s="21" t="str">
        <f>IFERROR(VLOOKUP(O23,$T$9:$U$19,2,0),"")</f>
        <v/>
      </c>
      <c r="Q25" s="13"/>
      <c r="R25" s="41"/>
      <c r="T25" s="50">
        <v>44851</v>
      </c>
      <c r="U25" s="51" t="s">
        <v>52</v>
      </c>
      <c r="V25" s="60"/>
      <c r="W25" s="53"/>
      <c r="X25" s="54"/>
      <c r="AA25" s="5"/>
      <c r="AB25" s="5"/>
    </row>
    <row r="26" s="3" customFormat="1" ht="24.5" customHeight="1" spans="1:28">
      <c r="A26" s="6"/>
      <c r="B26" s="13"/>
      <c r="C26" s="23" t="str">
        <f t="shared" ref="C26:G26" si="44">IF(D26="","",IF(D24="☑","☑","●"))</f>
        <v/>
      </c>
      <c r="D26" s="24" t="str">
        <f t="shared" ref="D26:H26" si="45">IFERROR(VLOOKUP(C23,$T$22:$U$30,2,0),"")</f>
        <v/>
      </c>
      <c r="E26" s="23" t="str">
        <f t="shared" si="44"/>
        <v/>
      </c>
      <c r="F26" s="24" t="str">
        <f t="shared" si="45"/>
        <v/>
      </c>
      <c r="G26" s="25" t="str">
        <f t="shared" si="44"/>
        <v>●</v>
      </c>
      <c r="H26" s="24" t="str">
        <f t="shared" si="45"/>
        <v>参加项目会议</v>
      </c>
      <c r="I26" s="25" t="str">
        <f t="shared" ref="I26:M26" si="46">IF(J26="","",IF(J24="☑","☑","●"))</f>
        <v/>
      </c>
      <c r="J26" s="24" t="str">
        <f t="shared" ref="J26:N26" si="47">IFERROR(VLOOKUP(I23,$T$22:$U$30,2,0),"")</f>
        <v/>
      </c>
      <c r="K26" s="25" t="str">
        <f t="shared" si="46"/>
        <v/>
      </c>
      <c r="L26" s="24" t="str">
        <f t="shared" si="47"/>
        <v/>
      </c>
      <c r="M26" s="25" t="str">
        <f t="shared" si="46"/>
        <v/>
      </c>
      <c r="N26" s="24" t="str">
        <f t="shared" si="47"/>
        <v/>
      </c>
      <c r="O26" s="25" t="str">
        <f>IF(P26="","",IF(P24="☑","☑","●"))</f>
        <v/>
      </c>
      <c r="P26" s="24" t="str">
        <f>IFERROR(VLOOKUP(O23,$T$22:$U$30,2,0),"")</f>
        <v/>
      </c>
      <c r="Q26" s="13"/>
      <c r="R26" s="41"/>
      <c r="T26" s="50">
        <v>44859</v>
      </c>
      <c r="U26" s="51" t="s">
        <v>53</v>
      </c>
      <c r="V26" s="60"/>
      <c r="W26" s="53"/>
      <c r="X26" s="54"/>
      <c r="AA26" s="5"/>
      <c r="AB26" s="5"/>
    </row>
    <row r="27" s="3" customFormat="1" ht="24.5" customHeight="1" spans="1:28">
      <c r="A27" s="6"/>
      <c r="B27" s="13"/>
      <c r="C27" s="16">
        <v>44864</v>
      </c>
      <c r="D27" s="17" t="str">
        <f>IFERROR(VLOOKUP(C27,$T$9:$V$19,3,FALSE),"")</f>
        <v/>
      </c>
      <c r="E27" s="16">
        <v>44865</v>
      </c>
      <c r="F27" s="17" t="str">
        <f>IFERROR(VLOOKUP(E27,$T$9:$V$19,3,FALSE),"")</f>
        <v/>
      </c>
      <c r="G27" s="16"/>
      <c r="H27" s="26"/>
      <c r="I27" s="16"/>
      <c r="J27" s="26"/>
      <c r="K27" s="16"/>
      <c r="L27" s="26"/>
      <c r="M27" s="16"/>
      <c r="N27" s="26"/>
      <c r="O27" s="16"/>
      <c r="P27" s="26"/>
      <c r="Q27" s="13"/>
      <c r="R27" s="41"/>
      <c r="T27" s="50"/>
      <c r="U27" s="51"/>
      <c r="V27" s="60"/>
      <c r="W27" s="53"/>
      <c r="X27" s="54"/>
      <c r="AA27" s="5"/>
      <c r="AB27" s="5"/>
    </row>
    <row r="28" s="3" customFormat="1" ht="24.5" customHeight="1" spans="1:28">
      <c r="A28" s="6"/>
      <c r="B28" s="13"/>
      <c r="C28" s="18" t="s">
        <v>59</v>
      </c>
      <c r="D28" s="19" t="str">
        <f>IFERROR(VLOOKUP(C27,$T$22:$V$30,3,FALSE),"")</f>
        <v/>
      </c>
      <c r="E28" s="18" t="s">
        <v>114</v>
      </c>
      <c r="F28" s="19" t="str">
        <f>IFERROR(VLOOKUP(E27,$T$22:$V$30,3,FALSE),"")</f>
        <v/>
      </c>
      <c r="G28" s="18"/>
      <c r="H28" s="27"/>
      <c r="I28" s="18"/>
      <c r="J28" s="27"/>
      <c r="K28" s="18"/>
      <c r="L28" s="27"/>
      <c r="M28" s="18"/>
      <c r="N28" s="27"/>
      <c r="O28" s="18"/>
      <c r="P28" s="27"/>
      <c r="Q28" s="13"/>
      <c r="R28" s="41"/>
      <c r="T28" s="50"/>
      <c r="U28" s="51"/>
      <c r="V28" s="60"/>
      <c r="W28" s="53"/>
      <c r="X28" s="54"/>
      <c r="AA28" s="5"/>
      <c r="AB28" s="5"/>
    </row>
    <row r="29" s="3" customFormat="1" ht="24.5" customHeight="1" spans="1:28">
      <c r="A29" s="6"/>
      <c r="B29" s="13"/>
      <c r="C29" s="22" t="str">
        <f t="shared" ref="C29:G29" si="48">IF(D29="","",IF(D27="☑","☑","★"))</f>
        <v/>
      </c>
      <c r="D29" s="21" t="str">
        <f t="shared" ref="D29:H29" si="49">IFERROR(VLOOKUP(C27,$T$9:$U$19,2,0),"")</f>
        <v/>
      </c>
      <c r="E29" s="22" t="str">
        <f t="shared" si="48"/>
        <v/>
      </c>
      <c r="F29" s="21" t="str">
        <f t="shared" si="49"/>
        <v/>
      </c>
      <c r="G29" s="22" t="str">
        <f t="shared" si="48"/>
        <v/>
      </c>
      <c r="H29" s="21" t="str">
        <f t="shared" si="49"/>
        <v/>
      </c>
      <c r="I29" s="22" t="str">
        <f t="shared" ref="I29:M29" si="50">IF(J29="","",IF(J27="☑","☑","★"))</f>
        <v/>
      </c>
      <c r="J29" s="21" t="str">
        <f t="shared" ref="J29:N29" si="51">IFERROR(VLOOKUP(I27,$T$9:$U$19,2,0),"")</f>
        <v/>
      </c>
      <c r="K29" s="22" t="str">
        <f t="shared" si="50"/>
        <v/>
      </c>
      <c r="L29" s="21" t="str">
        <f t="shared" si="51"/>
        <v/>
      </c>
      <c r="M29" s="22" t="str">
        <f t="shared" si="50"/>
        <v/>
      </c>
      <c r="N29" s="21" t="str">
        <f t="shared" si="51"/>
        <v/>
      </c>
      <c r="O29" s="22" t="str">
        <f>IF(P29="","",IF(P27="☑","☑","★"))</f>
        <v/>
      </c>
      <c r="P29" s="21" t="str">
        <f>IFERROR(VLOOKUP(O27,$T$9:$U$19,2,0),"")</f>
        <v/>
      </c>
      <c r="Q29" s="13"/>
      <c r="R29" s="41"/>
      <c r="T29" s="50"/>
      <c r="U29" s="51"/>
      <c r="V29" s="60"/>
      <c r="W29" s="53"/>
      <c r="X29" s="54"/>
      <c r="AA29" s="5"/>
      <c r="AB29" s="5"/>
    </row>
    <row r="30" s="3" customFormat="1" ht="24.5" customHeight="1" spans="1:28">
      <c r="A30" s="6"/>
      <c r="B30" s="13"/>
      <c r="C30" s="28" t="str">
        <f t="shared" ref="C30:G30" si="52">IF(D30="","",IF(D28="☑","☑","●"))</f>
        <v/>
      </c>
      <c r="D30" s="24" t="str">
        <f t="shared" ref="D30:H30" si="53">IFERROR(VLOOKUP(C27,$T$22:$U$30,2,0),"")</f>
        <v/>
      </c>
      <c r="E30" s="28" t="str">
        <f t="shared" si="52"/>
        <v/>
      </c>
      <c r="F30" s="24" t="str">
        <f t="shared" si="53"/>
        <v/>
      </c>
      <c r="G30" s="28" t="str">
        <f t="shared" si="52"/>
        <v/>
      </c>
      <c r="H30" s="24" t="str">
        <f t="shared" si="53"/>
        <v/>
      </c>
      <c r="I30" s="28" t="str">
        <f t="shared" ref="I30:M30" si="54">IF(J30="","",IF(J28="☑","☑","●"))</f>
        <v/>
      </c>
      <c r="J30" s="24" t="str">
        <f t="shared" ref="J30:N30" si="55">IFERROR(VLOOKUP(I27,$T$22:$U$30,2,0),"")</f>
        <v/>
      </c>
      <c r="K30" s="28" t="str">
        <f t="shared" si="54"/>
        <v/>
      </c>
      <c r="L30" s="24" t="str">
        <f t="shared" si="55"/>
        <v/>
      </c>
      <c r="M30" s="28" t="str">
        <f t="shared" si="54"/>
        <v/>
      </c>
      <c r="N30" s="24" t="str">
        <f t="shared" si="55"/>
        <v/>
      </c>
      <c r="O30" s="28" t="str">
        <f>IF(P30="","",IF(P28="☑","☑","●"))</f>
        <v/>
      </c>
      <c r="P30" s="24" t="str">
        <f>IFERROR(VLOOKUP(O27,$T$22:$U$30,2,0),"")</f>
        <v/>
      </c>
      <c r="Q30" s="13"/>
      <c r="R30" s="41"/>
      <c r="T30" s="50"/>
      <c r="U30" s="51"/>
      <c r="V30" s="62"/>
      <c r="W30" s="53"/>
      <c r="X30" s="54"/>
      <c r="AA30" s="5"/>
      <c r="AB30" s="5"/>
    </row>
    <row r="31" s="3" customFormat="1" ht="13" customHeight="1" spans="1:28">
      <c r="A31" s="6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41"/>
      <c r="T31" s="53"/>
      <c r="U31" s="53"/>
      <c r="V31" s="53"/>
      <c r="W31" s="53"/>
      <c r="X31" s="54"/>
      <c r="AA31" s="5"/>
      <c r="AB31" s="5"/>
    </row>
    <row r="32" s="3" customFormat="1" ht="13" customHeight="1" spans="1:28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36"/>
      <c r="T32" s="63"/>
      <c r="U32" s="63"/>
      <c r="V32" s="63"/>
      <c r="W32" s="63"/>
      <c r="X32" s="63"/>
      <c r="AA32" s="5"/>
      <c r="AB32" s="5"/>
    </row>
  </sheetData>
  <mergeCells count="13">
    <mergeCell ref="C3:E3"/>
    <mergeCell ref="F3:H3"/>
    <mergeCell ref="C6:D6"/>
    <mergeCell ref="E6:F6"/>
    <mergeCell ref="G6:H6"/>
    <mergeCell ref="I6:J6"/>
    <mergeCell ref="K6:L6"/>
    <mergeCell ref="M6:N6"/>
    <mergeCell ref="O6:P6"/>
    <mergeCell ref="S6:W6"/>
    <mergeCell ref="T8:U8"/>
    <mergeCell ref="T21:U21"/>
    <mergeCell ref="T2:V5"/>
  </mergeCells>
  <conditionalFormatting sqref="C29:C30">
    <cfRule type="cellIs" dxfId="0" priority="86" operator="equal">
      <formula>"●"</formula>
    </cfRule>
    <cfRule type="cellIs" dxfId="1" priority="85" operator="equal">
      <formula>"★"</formula>
    </cfRule>
  </conditionalFormatting>
  <conditionalFormatting sqref="D7:D8">
    <cfRule type="cellIs" dxfId="0" priority="72" operator="equal">
      <formula>"●"</formula>
    </cfRule>
    <cfRule type="cellIs" dxfId="1" priority="71" operator="equal">
      <formula>"★"</formula>
    </cfRule>
  </conditionalFormatting>
  <conditionalFormatting sqref="D11:D12">
    <cfRule type="cellIs" dxfId="0" priority="46" operator="equal">
      <formula>"●"</formula>
    </cfRule>
    <cfRule type="cellIs" dxfId="1" priority="45" operator="equal">
      <formula>"★"</formula>
    </cfRule>
  </conditionalFormatting>
  <conditionalFormatting sqref="D15:D16">
    <cfRule type="cellIs" dxfId="0" priority="44" operator="equal">
      <formula>"●"</formula>
    </cfRule>
    <cfRule type="cellIs" dxfId="1" priority="43" operator="equal">
      <formula>"★"</formula>
    </cfRule>
  </conditionalFormatting>
  <conditionalFormatting sqref="D19:D20">
    <cfRule type="cellIs" dxfId="0" priority="18" operator="equal">
      <formula>"●"</formula>
    </cfRule>
    <cfRule type="cellIs" dxfId="1" priority="17" operator="equal">
      <formula>"★"</formula>
    </cfRule>
  </conditionalFormatting>
  <conditionalFormatting sqref="D23:D24">
    <cfRule type="cellIs" dxfId="0" priority="16" operator="equal">
      <formula>"●"</formula>
    </cfRule>
    <cfRule type="cellIs" dxfId="1" priority="15" operator="equal">
      <formula>"★"</formula>
    </cfRule>
  </conditionalFormatting>
  <conditionalFormatting sqref="E29:E30">
    <cfRule type="cellIs" dxfId="0" priority="84" operator="equal">
      <formula>"●"</formula>
    </cfRule>
    <cfRule type="cellIs" dxfId="1" priority="83" operator="equal">
      <formula>"★"</formula>
    </cfRule>
  </conditionalFormatting>
  <conditionalFormatting sqref="F7:F8">
    <cfRule type="cellIs" dxfId="0" priority="70" operator="equal">
      <formula>"●"</formula>
    </cfRule>
    <cfRule type="cellIs" dxfId="1" priority="69" operator="equal">
      <formula>"★"</formula>
    </cfRule>
  </conditionalFormatting>
  <conditionalFormatting sqref="F11:F12">
    <cfRule type="cellIs" dxfId="0" priority="48" operator="equal">
      <formula>"●"</formula>
    </cfRule>
    <cfRule type="cellIs" dxfId="1" priority="47" operator="equal">
      <formula>"★"</formula>
    </cfRule>
  </conditionalFormatting>
  <conditionalFormatting sqref="F15:F16">
    <cfRule type="cellIs" dxfId="0" priority="42" operator="equal">
      <formula>"●"</formula>
    </cfRule>
    <cfRule type="cellIs" dxfId="1" priority="41" operator="equal">
      <formula>"★"</formula>
    </cfRule>
  </conditionalFormatting>
  <conditionalFormatting sqref="F19:F20">
    <cfRule type="cellIs" dxfId="0" priority="20" operator="equal">
      <formula>"●"</formula>
    </cfRule>
    <cfRule type="cellIs" dxfId="1" priority="19" operator="equal">
      <formula>"★"</formula>
    </cfRule>
  </conditionalFormatting>
  <conditionalFormatting sqref="F23:F24">
    <cfRule type="cellIs" dxfId="0" priority="14" operator="equal">
      <formula>"●"</formula>
    </cfRule>
    <cfRule type="cellIs" dxfId="1" priority="13" operator="equal">
      <formula>"★"</formula>
    </cfRule>
  </conditionalFormatting>
  <conditionalFormatting sqref="G29:G30">
    <cfRule type="cellIs" dxfId="0" priority="82" operator="equal">
      <formula>"●"</formula>
    </cfRule>
    <cfRule type="cellIs" dxfId="1" priority="81" operator="equal">
      <formula>"★"</formula>
    </cfRule>
  </conditionalFormatting>
  <conditionalFormatting sqref="H7:H8">
    <cfRule type="cellIs" dxfId="0" priority="68" operator="equal">
      <formula>"●"</formula>
    </cfRule>
    <cfRule type="cellIs" dxfId="1" priority="67" operator="equal">
      <formula>"★"</formula>
    </cfRule>
  </conditionalFormatting>
  <conditionalFormatting sqref="H11:H12">
    <cfRule type="cellIs" dxfId="0" priority="50" operator="equal">
      <formula>"●"</formula>
    </cfRule>
    <cfRule type="cellIs" dxfId="1" priority="49" operator="equal">
      <formula>"★"</formula>
    </cfRule>
  </conditionalFormatting>
  <conditionalFormatting sqref="H15:H16">
    <cfRule type="cellIs" dxfId="0" priority="40" operator="equal">
      <formula>"●"</formula>
    </cfRule>
    <cfRule type="cellIs" dxfId="1" priority="39" operator="equal">
      <formula>"★"</formula>
    </cfRule>
  </conditionalFormatting>
  <conditionalFormatting sqref="H19:H20">
    <cfRule type="cellIs" dxfId="0" priority="22" operator="equal">
      <formula>"●"</formula>
    </cfRule>
    <cfRule type="cellIs" dxfId="1" priority="21" operator="equal">
      <formula>"★"</formula>
    </cfRule>
  </conditionalFormatting>
  <conditionalFormatting sqref="H23:H24">
    <cfRule type="cellIs" dxfId="0" priority="12" operator="equal">
      <formula>"●"</formula>
    </cfRule>
    <cfRule type="cellIs" dxfId="1" priority="11" operator="equal">
      <formula>"★"</formula>
    </cfRule>
  </conditionalFormatting>
  <conditionalFormatting sqref="I29:I30">
    <cfRule type="cellIs" dxfId="0" priority="80" operator="equal">
      <formula>"●"</formula>
    </cfRule>
    <cfRule type="cellIs" dxfId="1" priority="79" operator="equal">
      <formula>"★"</formula>
    </cfRule>
  </conditionalFormatting>
  <conditionalFormatting sqref="J7:J8">
    <cfRule type="cellIs" dxfId="0" priority="66" operator="equal">
      <formula>"●"</formula>
    </cfRule>
    <cfRule type="cellIs" dxfId="1" priority="65" operator="equal">
      <formula>"★"</formula>
    </cfRule>
  </conditionalFormatting>
  <conditionalFormatting sqref="J11:J12">
    <cfRule type="cellIs" dxfId="0" priority="52" operator="equal">
      <formula>"●"</formula>
    </cfRule>
    <cfRule type="cellIs" dxfId="1" priority="51" operator="equal">
      <formula>"★"</formula>
    </cfRule>
  </conditionalFormatting>
  <conditionalFormatting sqref="J15:J16">
    <cfRule type="cellIs" dxfId="0" priority="38" operator="equal">
      <formula>"●"</formula>
    </cfRule>
    <cfRule type="cellIs" dxfId="1" priority="37" operator="equal">
      <formula>"★"</formula>
    </cfRule>
  </conditionalFormatting>
  <conditionalFormatting sqref="J19:J20">
    <cfRule type="cellIs" dxfId="0" priority="24" operator="equal">
      <formula>"●"</formula>
    </cfRule>
    <cfRule type="cellIs" dxfId="1" priority="23" operator="equal">
      <formula>"★"</formula>
    </cfRule>
  </conditionalFormatting>
  <conditionalFormatting sqref="K29:K30">
    <cfRule type="cellIs" dxfId="0" priority="78" operator="equal">
      <formula>"●"</formula>
    </cfRule>
    <cfRule type="cellIs" dxfId="1" priority="77" operator="equal">
      <formula>"★"</formula>
    </cfRule>
  </conditionalFormatting>
  <conditionalFormatting sqref="L7:L8">
    <cfRule type="cellIs" dxfId="0" priority="64" operator="equal">
      <formula>"●"</formula>
    </cfRule>
    <cfRule type="cellIs" dxfId="1" priority="63" operator="equal">
      <formula>"★"</formula>
    </cfRule>
  </conditionalFormatting>
  <conditionalFormatting sqref="L11:L12">
    <cfRule type="cellIs" dxfId="0" priority="54" operator="equal">
      <formula>"●"</formula>
    </cfRule>
    <cfRule type="cellIs" dxfId="1" priority="53" operator="equal">
      <formula>"★"</formula>
    </cfRule>
  </conditionalFormatting>
  <conditionalFormatting sqref="L15:L16">
    <cfRule type="cellIs" dxfId="0" priority="36" operator="equal">
      <formula>"●"</formula>
    </cfRule>
    <cfRule type="cellIs" dxfId="1" priority="35" operator="equal">
      <formula>"★"</formula>
    </cfRule>
  </conditionalFormatting>
  <conditionalFormatting sqref="L19:L20">
    <cfRule type="cellIs" dxfId="0" priority="26" operator="equal">
      <formula>"●"</formula>
    </cfRule>
    <cfRule type="cellIs" dxfId="1" priority="25" operator="equal">
      <formula>"★"</formula>
    </cfRule>
  </conditionalFormatting>
  <conditionalFormatting sqref="M29:M30">
    <cfRule type="cellIs" dxfId="0" priority="76" operator="equal">
      <formula>"●"</formula>
    </cfRule>
    <cfRule type="cellIs" dxfId="1" priority="75" operator="equal">
      <formula>"★"</formula>
    </cfRule>
  </conditionalFormatting>
  <conditionalFormatting sqref="N7:N8">
    <cfRule type="cellIs" dxfId="0" priority="62" operator="equal">
      <formula>"●"</formula>
    </cfRule>
    <cfRule type="cellIs" dxfId="1" priority="61" operator="equal">
      <formula>"★"</formula>
    </cfRule>
  </conditionalFormatting>
  <conditionalFormatting sqref="N11:N12">
    <cfRule type="cellIs" dxfId="0" priority="56" operator="equal">
      <formula>"●"</formula>
    </cfRule>
    <cfRule type="cellIs" dxfId="1" priority="55" operator="equal">
      <formula>"★"</formula>
    </cfRule>
  </conditionalFormatting>
  <conditionalFormatting sqref="N15:N16">
    <cfRule type="cellIs" dxfId="0" priority="34" operator="equal">
      <formula>"●"</formula>
    </cfRule>
    <cfRule type="cellIs" dxfId="1" priority="33" operator="equal">
      <formula>"★"</formula>
    </cfRule>
  </conditionalFormatting>
  <conditionalFormatting sqref="N19:N20">
    <cfRule type="cellIs" dxfId="0" priority="28" operator="equal">
      <formula>"●"</formula>
    </cfRule>
    <cfRule type="cellIs" dxfId="1" priority="27" operator="equal">
      <formula>"★"</formula>
    </cfRule>
  </conditionalFormatting>
  <conditionalFormatting sqref="O29:O30">
    <cfRule type="cellIs" dxfId="0" priority="74" operator="equal">
      <formula>"●"</formula>
    </cfRule>
    <cfRule type="cellIs" dxfId="1" priority="73" operator="equal">
      <formula>"★"</formula>
    </cfRule>
  </conditionalFormatting>
  <conditionalFormatting sqref="P7:P8">
    <cfRule type="cellIs" dxfId="0" priority="60" operator="equal">
      <formula>"●"</formula>
    </cfRule>
    <cfRule type="cellIs" dxfId="1" priority="59" operator="equal">
      <formula>"★"</formula>
    </cfRule>
  </conditionalFormatting>
  <conditionalFormatting sqref="P11:P12">
    <cfRule type="cellIs" dxfId="0" priority="58" operator="equal">
      <formula>"●"</formula>
    </cfRule>
    <cfRule type="cellIs" dxfId="1" priority="57" operator="equal">
      <formula>"★"</formula>
    </cfRule>
  </conditionalFormatting>
  <conditionalFormatting sqref="P15:P16">
    <cfRule type="cellIs" dxfId="0" priority="32" operator="equal">
      <formula>"●"</formula>
    </cfRule>
    <cfRule type="cellIs" dxfId="1" priority="31" operator="equal">
      <formula>"★"</formula>
    </cfRule>
  </conditionalFormatting>
  <conditionalFormatting sqref="P19:P20">
    <cfRule type="cellIs" dxfId="0" priority="30" operator="equal">
      <formula>"●"</formula>
    </cfRule>
    <cfRule type="cellIs" dxfId="1" priority="29" operator="equal">
      <formula>"★"</formula>
    </cfRule>
  </conditionalFormatting>
  <conditionalFormatting sqref="V22:V28">
    <cfRule type="cellIs" dxfId="3" priority="235" operator="equal">
      <formula>"☑"</formula>
    </cfRule>
    <cfRule type="cellIs" dxfId="1" priority="234" operator="equal">
      <formula>"☒"</formula>
    </cfRule>
    <cfRule type="cellIs" dxfId="2" priority="233" operator="equal">
      <formula>"▲"</formula>
    </cfRule>
  </conditionalFormatting>
  <conditionalFormatting sqref="C9:P10">
    <cfRule type="cellIs" dxfId="0" priority="10" operator="equal">
      <formula>"●"</formula>
    </cfRule>
    <cfRule type="cellIs" dxfId="1" priority="9" operator="equal">
      <formula>"★"</formula>
    </cfRule>
  </conditionalFormatting>
  <conditionalFormatting sqref="C13:P14">
    <cfRule type="cellIs" dxfId="0" priority="8" operator="equal">
      <formula>"●"</formula>
    </cfRule>
    <cfRule type="cellIs" dxfId="1" priority="7" operator="equal">
      <formula>"★"</formula>
    </cfRule>
  </conditionalFormatting>
  <conditionalFormatting sqref="C17:P18">
    <cfRule type="cellIs" dxfId="0" priority="6" operator="equal">
      <formula>"●"</formula>
    </cfRule>
    <cfRule type="cellIs" dxfId="1" priority="5" operator="equal">
      <formula>"★"</formula>
    </cfRule>
  </conditionalFormatting>
  <conditionalFormatting sqref="C21:P22">
    <cfRule type="cellIs" dxfId="0" priority="4" operator="equal">
      <formula>"●"</formula>
    </cfRule>
    <cfRule type="cellIs" dxfId="1" priority="3" operator="equal">
      <formula>"★"</formula>
    </cfRule>
  </conditionalFormatting>
  <conditionalFormatting sqref="C25:P26">
    <cfRule type="cellIs" dxfId="0" priority="2" operator="equal">
      <formula>"●"</formula>
    </cfRule>
    <cfRule type="cellIs" dxfId="1" priority="1" operator="equal">
      <formula>"★"</formula>
    </cfRule>
  </conditionalFormatting>
  <dataValidations count="1">
    <dataValidation type="list" allowBlank="1" showInputMessage="1" showErrorMessage="1" sqref="V9:V19 V22:V30">
      <formula1>"☑,☒"</formula1>
    </dataValidation>
  </dataValidations>
  <printOptions horizontalCentered="1"/>
  <pageMargins left="0" right="0" top="0" bottom="0" header="0" footer="0"/>
  <pageSetup paperSize="9" scale="80" orientation="landscape" horizontalDpi="600"/>
  <headerFooter/>
  <ignoredErrors>
    <ignoredError sqref="D9:P30" formula="1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AB32"/>
  <sheetViews>
    <sheetView showGridLines="0" workbookViewId="0">
      <selection activeCell="J17" sqref="J17"/>
    </sheetView>
  </sheetViews>
  <sheetFormatPr defaultColWidth="8" defaultRowHeight="31" customHeight="1"/>
  <cols>
    <col min="1" max="1" width="1.89166666666667" style="3" customWidth="1"/>
    <col min="2" max="2" width="2" style="3" customWidth="1"/>
    <col min="3" max="3" width="3.28333333333333" style="4" customWidth="1"/>
    <col min="4" max="4" width="14.775" style="4" customWidth="1"/>
    <col min="5" max="5" width="3.28333333333333" style="4" customWidth="1"/>
    <col min="6" max="6" width="14.775" style="4" customWidth="1"/>
    <col min="7" max="7" width="3.28333333333333" style="4" customWidth="1"/>
    <col min="8" max="8" width="14.775" style="4" customWidth="1"/>
    <col min="9" max="9" width="3.28333333333333" style="4" customWidth="1"/>
    <col min="10" max="10" width="14.775" style="4" customWidth="1"/>
    <col min="11" max="11" width="3.28333333333333" style="4" customWidth="1"/>
    <col min="12" max="12" width="14.775" style="4" customWidth="1"/>
    <col min="13" max="13" width="3.28333333333333" style="4" customWidth="1"/>
    <col min="14" max="14" width="14.775" style="4" customWidth="1"/>
    <col min="15" max="15" width="3.28333333333333" style="4" customWidth="1"/>
    <col min="16" max="16" width="14.775" style="4" customWidth="1"/>
    <col min="17" max="17" width="1.89166666666667" style="4" customWidth="1"/>
    <col min="18" max="18" width="1.775" style="3" customWidth="1"/>
    <col min="19" max="19" width="2.10833333333333" style="3" customWidth="1"/>
    <col min="20" max="20" width="7.775" style="3" customWidth="1"/>
    <col min="21" max="21" width="14.4416666666667" style="3" customWidth="1"/>
    <col min="22" max="22" width="2.89166666666667" style="3" customWidth="1"/>
    <col min="23" max="23" width="1.89166666666667" style="3" customWidth="1"/>
    <col min="24" max="24" width="1.775" style="3" customWidth="1"/>
    <col min="25" max="25" width="2.28333333333333" style="3" customWidth="1"/>
    <col min="26" max="26" width="2.89166666666667" style="3" customWidth="1"/>
    <col min="27" max="28" width="8" style="5"/>
    <col min="29" max="16384" width="8" style="3"/>
  </cols>
  <sheetData>
    <row r="1" s="3" customFormat="1" ht="10" customHeight="1" spans="1:28">
      <c r="A1" s="6"/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6"/>
      <c r="S1" s="36"/>
      <c r="T1" s="37"/>
      <c r="U1" s="37"/>
      <c r="V1" s="37"/>
      <c r="W1" s="37"/>
      <c r="X1" s="36"/>
      <c r="AA1" s="5"/>
      <c r="AB1" s="5"/>
    </row>
    <row r="2" s="3" customFormat="1" ht="36" customHeight="1" spans="1:28">
      <c r="A2" s="6"/>
      <c r="B2" s="6"/>
      <c r="C2" s="8"/>
      <c r="D2" s="8"/>
      <c r="E2" s="8"/>
      <c r="F2" s="9"/>
      <c r="G2" s="8"/>
      <c r="H2" s="8"/>
      <c r="I2" s="8"/>
      <c r="J2" s="8"/>
      <c r="K2" s="29"/>
      <c r="L2" s="29"/>
      <c r="M2" s="9"/>
      <c r="N2" s="9"/>
      <c r="O2" s="30"/>
      <c r="P2" s="31"/>
      <c r="Q2" s="31"/>
      <c r="R2" s="6"/>
      <c r="T2" s="38">
        <v>11</v>
      </c>
      <c r="U2" s="38"/>
      <c r="V2" s="38"/>
      <c r="W2" s="39"/>
      <c r="X2" s="36"/>
      <c r="AA2" s="5"/>
      <c r="AB2" s="5"/>
    </row>
    <row r="3" s="3" customFormat="1" ht="33" customHeight="1" spans="1:28">
      <c r="A3" s="6"/>
      <c r="B3" s="6"/>
      <c r="C3" s="10" t="s">
        <v>0</v>
      </c>
      <c r="D3" s="10"/>
      <c r="E3" s="10"/>
      <c r="F3" s="11" t="str">
        <f>TEXT(11*28,"mmmm")</f>
        <v>November</v>
      </c>
      <c r="G3" s="11"/>
      <c r="H3" s="11"/>
      <c r="I3" s="32"/>
      <c r="J3" s="32"/>
      <c r="K3" s="32"/>
      <c r="L3" s="32"/>
      <c r="M3" s="33"/>
      <c r="N3" s="33"/>
      <c r="O3" s="30"/>
      <c r="P3" s="31"/>
      <c r="Q3" s="31"/>
      <c r="R3" s="40"/>
      <c r="T3" s="38"/>
      <c r="U3" s="38"/>
      <c r="V3" s="38"/>
      <c r="W3" s="39"/>
      <c r="X3" s="36"/>
      <c r="AA3" s="5"/>
      <c r="AB3" s="5"/>
    </row>
    <row r="4" s="3" customFormat="1" ht="11" customHeight="1" spans="1:28">
      <c r="A4" s="6"/>
      <c r="B4" s="6"/>
      <c r="C4" s="12"/>
      <c r="D4" s="12"/>
      <c r="E4" s="12"/>
      <c r="F4" s="12"/>
      <c r="G4" s="12"/>
      <c r="H4" s="12"/>
      <c r="I4" s="12"/>
      <c r="J4" s="12"/>
      <c r="K4" s="34"/>
      <c r="L4" s="34"/>
      <c r="M4" s="35"/>
      <c r="N4" s="35"/>
      <c r="O4" s="35"/>
      <c r="P4" s="35"/>
      <c r="Q4" s="35"/>
      <c r="R4" s="41"/>
      <c r="T4" s="38"/>
      <c r="U4" s="38"/>
      <c r="V4" s="38"/>
      <c r="W4" s="42"/>
      <c r="X4" s="36"/>
      <c r="AA4" s="5"/>
      <c r="AB4" s="5"/>
    </row>
    <row r="5" s="3" customFormat="1" ht="11" customHeight="1" spans="1:28">
      <c r="A5" s="6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41"/>
      <c r="T5" s="38"/>
      <c r="U5" s="38"/>
      <c r="V5" s="38"/>
      <c r="W5" s="43"/>
      <c r="X5" s="44"/>
      <c r="AA5" s="5"/>
      <c r="AB5" s="5"/>
    </row>
    <row r="6" s="3" customFormat="1" ht="32" customHeight="1" spans="1:28">
      <c r="A6" s="6"/>
      <c r="B6" s="13"/>
      <c r="C6" s="14" t="s">
        <v>1</v>
      </c>
      <c r="D6" s="15"/>
      <c r="E6" s="14" t="s">
        <v>2</v>
      </c>
      <c r="F6" s="15"/>
      <c r="G6" s="14" t="s">
        <v>3</v>
      </c>
      <c r="H6" s="15"/>
      <c r="I6" s="14" t="s">
        <v>4</v>
      </c>
      <c r="J6" s="15"/>
      <c r="K6" s="14" t="s">
        <v>5</v>
      </c>
      <c r="L6" s="15"/>
      <c r="M6" s="14" t="s">
        <v>6</v>
      </c>
      <c r="N6" s="15"/>
      <c r="O6" s="14" t="s">
        <v>7</v>
      </c>
      <c r="P6" s="15"/>
      <c r="Q6" s="13"/>
      <c r="R6" s="41"/>
      <c r="S6" s="45" t="s">
        <v>8</v>
      </c>
      <c r="T6" s="45"/>
      <c r="U6" s="45"/>
      <c r="V6" s="45"/>
      <c r="W6" s="45"/>
      <c r="X6" s="46"/>
      <c r="AA6" s="5"/>
      <c r="AB6" s="5"/>
    </row>
    <row r="7" s="3" customFormat="1" ht="24.5" customHeight="1" spans="1:28">
      <c r="A7" s="6"/>
      <c r="B7" s="13"/>
      <c r="C7" s="16"/>
      <c r="D7" s="17"/>
      <c r="E7" s="16"/>
      <c r="F7" s="17"/>
      <c r="G7" s="16">
        <v>44866</v>
      </c>
      <c r="H7" s="17" t="str">
        <f t="shared" ref="H7:L7" si="0">IFERROR(VLOOKUP(G7,$T$9:$V$19,3,FALSE),"")</f>
        <v>☑</v>
      </c>
      <c r="I7" s="16">
        <v>44867</v>
      </c>
      <c r="J7" s="17" t="str">
        <f t="shared" si="0"/>
        <v/>
      </c>
      <c r="K7" s="16">
        <v>44868</v>
      </c>
      <c r="L7" s="17" t="str">
        <f t="shared" si="0"/>
        <v/>
      </c>
      <c r="M7" s="16">
        <v>44869</v>
      </c>
      <c r="N7" s="17" t="str">
        <f>IFERROR(VLOOKUP(M7,$T$9:$V$19,3,FALSE),"")</f>
        <v/>
      </c>
      <c r="O7" s="16">
        <v>44870</v>
      </c>
      <c r="P7" s="17" t="str">
        <f>IFERROR(VLOOKUP(O7,$T$9:$V$19,3,FALSE),"")</f>
        <v/>
      </c>
      <c r="Q7" s="13"/>
      <c r="R7" s="41"/>
      <c r="X7" s="46"/>
      <c r="AA7" s="5"/>
      <c r="AB7" s="5"/>
    </row>
    <row r="8" s="3" customFormat="1" ht="24.5" customHeight="1" spans="1:28">
      <c r="A8" s="6"/>
      <c r="B8" s="13"/>
      <c r="C8" s="18"/>
      <c r="D8" s="19"/>
      <c r="E8" s="18"/>
      <c r="F8" s="19"/>
      <c r="G8" s="18" t="s">
        <v>60</v>
      </c>
      <c r="H8" s="19">
        <f t="shared" ref="H8:L8" si="1">IFERROR(VLOOKUP(G7,$T$22:$V$30,3,FALSE),"")</f>
        <v>0</v>
      </c>
      <c r="I8" s="18" t="s">
        <v>28</v>
      </c>
      <c r="J8" s="19" t="str">
        <f t="shared" si="1"/>
        <v/>
      </c>
      <c r="K8" s="18" t="s">
        <v>29</v>
      </c>
      <c r="L8" s="19" t="str">
        <f t="shared" si="1"/>
        <v/>
      </c>
      <c r="M8" s="18" t="s">
        <v>30</v>
      </c>
      <c r="N8" s="19" t="str">
        <f>IFERROR(VLOOKUP(M7,$T$22:$V$30,3,FALSE),"")</f>
        <v/>
      </c>
      <c r="O8" s="18" t="s">
        <v>31</v>
      </c>
      <c r="P8" s="19" t="str">
        <f>IFERROR(VLOOKUP(O7,$T$22:$V$30,3,FALSE),"")</f>
        <v/>
      </c>
      <c r="Q8" s="13"/>
      <c r="R8" s="41"/>
      <c r="T8" s="47" t="s">
        <v>10</v>
      </c>
      <c r="U8" s="47"/>
      <c r="V8" s="48"/>
      <c r="W8" s="49"/>
      <c r="X8" s="46"/>
      <c r="AA8" s="5"/>
      <c r="AB8" s="5"/>
    </row>
    <row r="9" s="3" customFormat="1" ht="24.5" customHeight="1" spans="1:28">
      <c r="A9" s="6"/>
      <c r="B9" s="13"/>
      <c r="C9" s="20" t="str">
        <f t="shared" ref="C9:G9" si="2">IF(D9="","",IF(D7="☑","☑","★"))</f>
        <v/>
      </c>
      <c r="D9" s="21" t="str">
        <f t="shared" ref="D9:H9" si="3">IFERROR(VLOOKUP(C7,$T$9:$U$19,2,0),"")</f>
        <v/>
      </c>
      <c r="E9" s="20" t="str">
        <f t="shared" si="2"/>
        <v/>
      </c>
      <c r="F9" s="21" t="str">
        <f t="shared" si="3"/>
        <v/>
      </c>
      <c r="G9" s="22" t="str">
        <f t="shared" si="2"/>
        <v>☑</v>
      </c>
      <c r="H9" s="21" t="str">
        <f t="shared" si="3"/>
        <v>季度报表</v>
      </c>
      <c r="I9" s="22" t="str">
        <f t="shared" ref="I9:M9" si="4">IF(J9="","",IF(J7="☑","☑","★"))</f>
        <v/>
      </c>
      <c r="J9" s="21" t="str">
        <f t="shared" ref="J9:N9" si="5">IFERROR(VLOOKUP(I7,$T$9:$U$19,2,0),"")</f>
        <v/>
      </c>
      <c r="K9" s="22" t="str">
        <f t="shared" si="4"/>
        <v/>
      </c>
      <c r="L9" s="21" t="str">
        <f t="shared" si="5"/>
        <v/>
      </c>
      <c r="M9" s="22" t="str">
        <f t="shared" si="4"/>
        <v/>
      </c>
      <c r="N9" s="21" t="str">
        <f t="shared" si="5"/>
        <v/>
      </c>
      <c r="O9" s="22" t="str">
        <f>IF(P9="","",IF(P7="☑","☑","★"))</f>
        <v/>
      </c>
      <c r="P9" s="21" t="str">
        <f>IFERROR(VLOOKUP(O7,$T$9:$U$19,2,0),"")</f>
        <v/>
      </c>
      <c r="Q9" s="13"/>
      <c r="R9" s="41"/>
      <c r="T9" s="50">
        <v>44866</v>
      </c>
      <c r="U9" s="51" t="s">
        <v>11</v>
      </c>
      <c r="V9" s="52" t="s">
        <v>12</v>
      </c>
      <c r="W9" s="53"/>
      <c r="X9" s="54"/>
      <c r="AA9" s="5"/>
      <c r="AB9" s="5"/>
    </row>
    <row r="10" s="3" customFormat="1" ht="24.5" customHeight="1" spans="1:28">
      <c r="A10" s="6"/>
      <c r="B10" s="13"/>
      <c r="C10" s="23" t="str">
        <f t="shared" ref="C10:G10" si="6">IF(D10="","",IF(D8="☑","☑","●"))</f>
        <v/>
      </c>
      <c r="D10" s="24" t="str">
        <f t="shared" ref="D10:H10" si="7">IFERROR(VLOOKUP(C7,$T$22:$U$30,2,0),"")</f>
        <v/>
      </c>
      <c r="E10" s="23" t="str">
        <f t="shared" si="6"/>
        <v/>
      </c>
      <c r="F10" s="24" t="str">
        <f t="shared" si="7"/>
        <v/>
      </c>
      <c r="G10" s="25" t="str">
        <f t="shared" si="6"/>
        <v>●</v>
      </c>
      <c r="H10" s="24" t="str">
        <f t="shared" si="7"/>
        <v>预算费用</v>
      </c>
      <c r="I10" s="25" t="str">
        <f t="shared" ref="I10:M10" si="8">IF(J10="","",IF(J8="☑","☑","●"))</f>
        <v/>
      </c>
      <c r="J10" s="24" t="str">
        <f t="shared" ref="J10:N10" si="9">IFERROR(VLOOKUP(I7,$T$22:$U$30,2,0),"")</f>
        <v/>
      </c>
      <c r="K10" s="25" t="str">
        <f t="shared" si="8"/>
        <v/>
      </c>
      <c r="L10" s="24" t="str">
        <f t="shared" si="9"/>
        <v/>
      </c>
      <c r="M10" s="25" t="str">
        <f t="shared" si="8"/>
        <v/>
      </c>
      <c r="N10" s="24" t="str">
        <f t="shared" si="9"/>
        <v/>
      </c>
      <c r="O10" s="25" t="str">
        <f>IF(P10="","",IF(P8="☑","☑","●"))</f>
        <v/>
      </c>
      <c r="P10" s="24" t="str">
        <f>IFERROR(VLOOKUP(O7,$T$22:$U$30,2,0),"")</f>
        <v/>
      </c>
      <c r="Q10" s="13"/>
      <c r="R10" s="41"/>
      <c r="T10" s="50">
        <v>44872</v>
      </c>
      <c r="U10" s="51" t="s">
        <v>13</v>
      </c>
      <c r="V10" s="55"/>
      <c r="W10" s="53"/>
      <c r="X10" s="54"/>
      <c r="AA10" s="5"/>
      <c r="AB10" s="5"/>
    </row>
    <row r="11" s="3" customFormat="1" ht="24.5" customHeight="1" spans="1:28">
      <c r="A11" s="6"/>
      <c r="B11" s="13"/>
      <c r="C11" s="16">
        <v>44871</v>
      </c>
      <c r="D11" s="17" t="str">
        <f>IFERROR(VLOOKUP(C11,$T$9:$V$19,3,FALSE),"")</f>
        <v/>
      </c>
      <c r="E11" s="16">
        <v>44872</v>
      </c>
      <c r="F11" s="17">
        <f>IFERROR(VLOOKUP(E11,$T$9:$V$19,3,FALSE),"")</f>
        <v>0</v>
      </c>
      <c r="G11" s="16">
        <v>44873</v>
      </c>
      <c r="H11" s="17" t="str">
        <f>IFERROR(VLOOKUP(G11,$T$9:$V$19,3,FALSE),"")</f>
        <v/>
      </c>
      <c r="I11" s="16">
        <v>44874</v>
      </c>
      <c r="J11" s="17">
        <f>IFERROR(VLOOKUP(I11,$T$9:$V$19,3,FALSE),"")</f>
        <v>0</v>
      </c>
      <c r="K11" s="16">
        <v>44875</v>
      </c>
      <c r="L11" s="17" t="str">
        <f>IFERROR(VLOOKUP(K11,$T$9:$V$19,3,FALSE),"")</f>
        <v/>
      </c>
      <c r="M11" s="16">
        <v>44876</v>
      </c>
      <c r="N11" s="17" t="str">
        <f>IFERROR(VLOOKUP(M11,$T$9:$V$19,3,FALSE),"")</f>
        <v/>
      </c>
      <c r="O11" s="16">
        <v>44877</v>
      </c>
      <c r="P11" s="17">
        <f>IFERROR(VLOOKUP(O11,$T$9:$V$19,3,FALSE),"")</f>
        <v>0</v>
      </c>
      <c r="Q11" s="13"/>
      <c r="R11" s="41"/>
      <c r="T11" s="50">
        <v>44874</v>
      </c>
      <c r="U11" s="51" t="s">
        <v>14</v>
      </c>
      <c r="V11" s="55"/>
      <c r="W11" s="53"/>
      <c r="X11" s="54"/>
      <c r="AA11" s="5"/>
      <c r="AB11" s="5"/>
    </row>
    <row r="12" s="3" customFormat="1" ht="24.5" customHeight="1" spans="1:28">
      <c r="A12" s="6"/>
      <c r="B12" s="13"/>
      <c r="C12" s="18" t="s">
        <v>32</v>
      </c>
      <c r="D12" s="19" t="str">
        <f>IFERROR(VLOOKUP(C11,$T$22:$V$30,3,FALSE),"")</f>
        <v/>
      </c>
      <c r="E12" s="18" t="s">
        <v>115</v>
      </c>
      <c r="F12" s="19" t="str">
        <f>IFERROR(VLOOKUP(E11,$T$22:$V$30,3,FALSE),"")</f>
        <v/>
      </c>
      <c r="G12" s="18" t="s">
        <v>75</v>
      </c>
      <c r="H12" s="19" t="str">
        <f>IFERROR(VLOOKUP(G11,$T$22:$V$30,3,FALSE),"")</f>
        <v/>
      </c>
      <c r="I12" s="18" t="s">
        <v>36</v>
      </c>
      <c r="J12" s="19">
        <f>IFERROR(VLOOKUP(I11,$T$22:$V$30,3,FALSE),"")</f>
        <v>0</v>
      </c>
      <c r="K12" s="18" t="s">
        <v>37</v>
      </c>
      <c r="L12" s="19" t="str">
        <f>IFERROR(VLOOKUP(K11,$T$22:$V$30,3,FALSE),"")</f>
        <v/>
      </c>
      <c r="M12" s="18" t="s">
        <v>64</v>
      </c>
      <c r="N12" s="19" t="str">
        <f>IFERROR(VLOOKUP(M11,$T$22:$V$30,3,FALSE),"")</f>
        <v/>
      </c>
      <c r="O12" s="18" t="s">
        <v>39</v>
      </c>
      <c r="P12" s="19">
        <f>IFERROR(VLOOKUP(O11,$T$22:$V$30,3,FALSE),"")</f>
        <v>0</v>
      </c>
      <c r="Q12" s="13"/>
      <c r="R12" s="41"/>
      <c r="T12" s="50">
        <v>44877</v>
      </c>
      <c r="U12" s="51" t="s">
        <v>22</v>
      </c>
      <c r="V12" s="55"/>
      <c r="W12" s="53"/>
      <c r="X12" s="54"/>
      <c r="AA12" s="5"/>
      <c r="AB12" s="5"/>
    </row>
    <row r="13" s="3" customFormat="1" ht="24.5" customHeight="1" spans="1:28">
      <c r="A13" s="6"/>
      <c r="B13" s="13"/>
      <c r="C13" s="20" t="str">
        <f t="shared" ref="C13:G13" si="10">IF(D13="","",IF(D11="☑","☑","★"))</f>
        <v/>
      </c>
      <c r="D13" s="21" t="str">
        <f t="shared" ref="D13:H13" si="11">IFERROR(VLOOKUP(C11,$T$9:$U$19,2,0),"")</f>
        <v/>
      </c>
      <c r="E13" s="20" t="str">
        <f t="shared" si="10"/>
        <v>★</v>
      </c>
      <c r="F13" s="21" t="str">
        <f t="shared" si="11"/>
        <v>招聘计划</v>
      </c>
      <c r="G13" s="22" t="str">
        <f t="shared" si="10"/>
        <v/>
      </c>
      <c r="H13" s="21" t="str">
        <f t="shared" si="11"/>
        <v/>
      </c>
      <c r="I13" s="22" t="str">
        <f t="shared" ref="I13:M13" si="12">IF(J13="","",IF(J11="☑","☑","★"))</f>
        <v>★</v>
      </c>
      <c r="J13" s="21" t="str">
        <f t="shared" ref="J13:N13" si="13">IFERROR(VLOOKUP(I11,$T$9:$U$19,2,0),"")</f>
        <v>去北京出差</v>
      </c>
      <c r="K13" s="22" t="str">
        <f t="shared" si="12"/>
        <v/>
      </c>
      <c r="L13" s="21" t="str">
        <f t="shared" si="13"/>
        <v/>
      </c>
      <c r="M13" s="22" t="str">
        <f t="shared" si="12"/>
        <v/>
      </c>
      <c r="N13" s="21" t="str">
        <f t="shared" si="13"/>
        <v/>
      </c>
      <c r="O13" s="22" t="str">
        <f>IF(P13="","",IF(P11="☑","☑","★"))</f>
        <v>★</v>
      </c>
      <c r="P13" s="21" t="str">
        <f>IFERROR(VLOOKUP(O11,$T$9:$U$19,2,0),"")</f>
        <v>参加招聘会</v>
      </c>
      <c r="Q13" s="13"/>
      <c r="R13" s="41"/>
      <c r="T13" s="50">
        <v>44883</v>
      </c>
      <c r="U13" s="51" t="s">
        <v>23</v>
      </c>
      <c r="V13" s="55"/>
      <c r="W13" s="53"/>
      <c r="X13" s="54"/>
      <c r="AA13" s="5"/>
      <c r="AB13" s="5"/>
    </row>
    <row r="14" s="3" customFormat="1" ht="24.5" customHeight="1" spans="1:28">
      <c r="A14" s="6"/>
      <c r="B14" s="13"/>
      <c r="C14" s="23" t="str">
        <f t="shared" ref="C14:G14" si="14">IF(D14="","",IF(D12="☑","☑","●"))</f>
        <v/>
      </c>
      <c r="D14" s="24" t="str">
        <f t="shared" ref="D14:H14" si="15">IFERROR(VLOOKUP(C11,$T$22:$U$30,2,0),"")</f>
        <v/>
      </c>
      <c r="E14" s="23" t="str">
        <f t="shared" si="14"/>
        <v/>
      </c>
      <c r="F14" s="24" t="str">
        <f t="shared" si="15"/>
        <v/>
      </c>
      <c r="G14" s="25" t="str">
        <f t="shared" si="14"/>
        <v/>
      </c>
      <c r="H14" s="24" t="str">
        <f t="shared" si="15"/>
        <v/>
      </c>
      <c r="I14" s="25" t="str">
        <f t="shared" ref="I14:M14" si="16">IF(J14="","",IF(J12="☑","☑","●"))</f>
        <v>●</v>
      </c>
      <c r="J14" s="24" t="str">
        <f t="shared" ref="J14:N14" si="17">IFERROR(VLOOKUP(I11,$T$22:$U$30,2,0),"")</f>
        <v>购买办公用品</v>
      </c>
      <c r="K14" s="25" t="str">
        <f t="shared" si="16"/>
        <v/>
      </c>
      <c r="L14" s="24" t="str">
        <f t="shared" si="17"/>
        <v/>
      </c>
      <c r="M14" s="25" t="str">
        <f t="shared" si="16"/>
        <v/>
      </c>
      <c r="N14" s="24" t="str">
        <f t="shared" si="17"/>
        <v/>
      </c>
      <c r="O14" s="25" t="str">
        <f>IF(P14="","",IF(P12="☑","☑","●"))</f>
        <v>●</v>
      </c>
      <c r="P14" s="24" t="str">
        <f>IFERROR(VLOOKUP(O11,$T$22:$U$30,2,0),"")</f>
        <v>报销T项目费用</v>
      </c>
      <c r="Q14" s="13"/>
      <c r="R14" s="41"/>
      <c r="T14" s="50">
        <v>44887</v>
      </c>
      <c r="U14" s="51" t="s">
        <v>24</v>
      </c>
      <c r="V14" s="55"/>
      <c r="W14" s="53"/>
      <c r="X14" s="54"/>
      <c r="AA14" s="5"/>
      <c r="AB14" s="5"/>
    </row>
    <row r="15" s="3" customFormat="1" ht="24.5" customHeight="1" spans="1:28">
      <c r="A15" s="6"/>
      <c r="B15" s="13"/>
      <c r="C15" s="16">
        <v>44878</v>
      </c>
      <c r="D15" s="17" t="str">
        <f t="shared" ref="D15:H15" si="18">IFERROR(VLOOKUP(C15,$T$9:$V$19,3,FALSE),"")</f>
        <v/>
      </c>
      <c r="E15" s="16">
        <v>44879</v>
      </c>
      <c r="F15" s="17" t="str">
        <f t="shared" si="18"/>
        <v/>
      </c>
      <c r="G15" s="16">
        <v>44880</v>
      </c>
      <c r="H15" s="17" t="str">
        <f t="shared" si="18"/>
        <v/>
      </c>
      <c r="I15" s="16">
        <v>44881</v>
      </c>
      <c r="J15" s="17" t="str">
        <f t="shared" ref="J15:N15" si="19">IFERROR(VLOOKUP(I15,$T$9:$V$19,3,FALSE),"")</f>
        <v/>
      </c>
      <c r="K15" s="16">
        <v>44882</v>
      </c>
      <c r="L15" s="17" t="str">
        <f t="shared" si="19"/>
        <v/>
      </c>
      <c r="M15" s="16">
        <v>44883</v>
      </c>
      <c r="N15" s="17">
        <f t="shared" si="19"/>
        <v>0</v>
      </c>
      <c r="O15" s="16">
        <v>44884</v>
      </c>
      <c r="P15" s="17" t="str">
        <f>IFERROR(VLOOKUP(O15,$T$9:$V$19,3,FALSE),"")</f>
        <v/>
      </c>
      <c r="Q15" s="13"/>
      <c r="R15" s="41"/>
      <c r="T15" s="50">
        <v>44890</v>
      </c>
      <c r="U15" s="51" t="s">
        <v>25</v>
      </c>
      <c r="V15" s="55"/>
      <c r="W15" s="53"/>
      <c r="X15" s="54"/>
      <c r="AA15" s="5"/>
      <c r="AB15" s="5"/>
    </row>
    <row r="16" s="3" customFormat="1" ht="24.5" customHeight="1" spans="1:28">
      <c r="A16" s="6"/>
      <c r="B16" s="13"/>
      <c r="C16" s="18" t="s">
        <v>40</v>
      </c>
      <c r="D16" s="19" t="str">
        <f t="shared" ref="D16:H16" si="20">IFERROR(VLOOKUP(C15,$T$22:$V$30,3,FALSE),"")</f>
        <v/>
      </c>
      <c r="E16" s="18" t="s">
        <v>44</v>
      </c>
      <c r="F16" s="19" t="str">
        <f t="shared" si="20"/>
        <v/>
      </c>
      <c r="G16" s="18" t="s">
        <v>45</v>
      </c>
      <c r="H16" s="19" t="str">
        <f t="shared" si="20"/>
        <v/>
      </c>
      <c r="I16" s="18" t="s">
        <v>67</v>
      </c>
      <c r="J16" s="19" t="str">
        <f t="shared" ref="J16:N16" si="21">IFERROR(VLOOKUP(I15,$T$22:$V$30,3,FALSE),"")</f>
        <v/>
      </c>
      <c r="K16" s="18" t="s">
        <v>68</v>
      </c>
      <c r="L16" s="19">
        <f t="shared" si="21"/>
        <v>0</v>
      </c>
      <c r="M16" s="18" t="s">
        <v>48</v>
      </c>
      <c r="N16" s="19" t="str">
        <f t="shared" si="21"/>
        <v/>
      </c>
      <c r="O16" s="18" t="s">
        <v>49</v>
      </c>
      <c r="P16" s="19" t="str">
        <f>IFERROR(VLOOKUP(O15,$T$22:$V$30,3,FALSE),"")</f>
        <v/>
      </c>
      <c r="Q16" s="13"/>
      <c r="R16" s="41"/>
      <c r="T16" s="50">
        <v>44893</v>
      </c>
      <c r="U16" s="51" t="s">
        <v>33</v>
      </c>
      <c r="V16" s="55"/>
      <c r="W16" s="53"/>
      <c r="X16" s="54"/>
      <c r="AA16" s="5"/>
      <c r="AB16" s="5"/>
    </row>
    <row r="17" s="3" customFormat="1" ht="24.5" customHeight="1" spans="1:28">
      <c r="A17" s="6"/>
      <c r="B17" s="13"/>
      <c r="C17" s="20" t="str">
        <f t="shared" ref="C17:G17" si="22">IF(D17="","",IF(D15="☑","☑","★"))</f>
        <v/>
      </c>
      <c r="D17" s="21" t="str">
        <f t="shared" ref="D17:H17" si="23">IFERROR(VLOOKUP(C15,$T$9:$U$19,2,0),"")</f>
        <v/>
      </c>
      <c r="E17" s="20" t="str">
        <f t="shared" si="22"/>
        <v/>
      </c>
      <c r="F17" s="21" t="str">
        <f t="shared" si="23"/>
        <v/>
      </c>
      <c r="G17" s="22" t="str">
        <f t="shared" si="22"/>
        <v/>
      </c>
      <c r="H17" s="21" t="str">
        <f t="shared" si="23"/>
        <v/>
      </c>
      <c r="I17" s="22" t="str">
        <f t="shared" ref="I17:M17" si="24">IF(J17="","",IF(J15="☑","☑","★"))</f>
        <v/>
      </c>
      <c r="J17" s="21" t="str">
        <f t="shared" ref="J17:N17" si="25">IFERROR(VLOOKUP(I15,$T$9:$U$19,2,0),"")</f>
        <v/>
      </c>
      <c r="K17" s="22" t="str">
        <f t="shared" si="24"/>
        <v/>
      </c>
      <c r="L17" s="21" t="str">
        <f t="shared" si="25"/>
        <v/>
      </c>
      <c r="M17" s="22" t="str">
        <f t="shared" si="24"/>
        <v>★</v>
      </c>
      <c r="N17" s="21" t="str">
        <f t="shared" si="25"/>
        <v>Y项目投标计划</v>
      </c>
      <c r="O17" s="22" t="str">
        <f>IF(P17="","",IF(P15="☑","☑","★"))</f>
        <v/>
      </c>
      <c r="P17" s="21" t="str">
        <f>IFERROR(VLOOKUP(O15,$T$9:$U$19,2,0),"")</f>
        <v/>
      </c>
      <c r="Q17" s="13"/>
      <c r="R17" s="41"/>
      <c r="T17" s="50"/>
      <c r="U17" s="51"/>
      <c r="V17" s="55"/>
      <c r="W17" s="53"/>
      <c r="X17" s="54"/>
      <c r="AA17" s="5"/>
      <c r="AB17" s="5"/>
    </row>
    <row r="18" s="3" customFormat="1" ht="24.5" customHeight="1" spans="1:28">
      <c r="A18" s="6"/>
      <c r="B18" s="13"/>
      <c r="C18" s="23" t="str">
        <f t="shared" ref="C18:G18" si="26">IF(D18="","",IF(D16="☑","☑","●"))</f>
        <v/>
      </c>
      <c r="D18" s="24" t="str">
        <f t="shared" ref="D18:H18" si="27">IFERROR(VLOOKUP(C15,$T$22:$U$30,2,0),"")</f>
        <v/>
      </c>
      <c r="E18" s="23" t="str">
        <f t="shared" si="26"/>
        <v/>
      </c>
      <c r="F18" s="24" t="str">
        <f t="shared" si="27"/>
        <v/>
      </c>
      <c r="G18" s="25" t="str">
        <f t="shared" si="26"/>
        <v/>
      </c>
      <c r="H18" s="24" t="str">
        <f t="shared" si="27"/>
        <v/>
      </c>
      <c r="I18" s="25" t="str">
        <f t="shared" ref="I18:M18" si="28">IF(J18="","",IF(J16="☑","☑","●"))</f>
        <v/>
      </c>
      <c r="J18" s="24" t="str">
        <f t="shared" ref="J18:N18" si="29">IFERROR(VLOOKUP(I15,$T$22:$U$30,2,0),"")</f>
        <v/>
      </c>
      <c r="K18" s="25" t="str">
        <f t="shared" si="28"/>
        <v>●</v>
      </c>
      <c r="L18" s="24" t="str">
        <f t="shared" si="29"/>
        <v>采购新年礼物</v>
      </c>
      <c r="M18" s="25" t="str">
        <f t="shared" si="28"/>
        <v/>
      </c>
      <c r="N18" s="24" t="str">
        <f t="shared" si="29"/>
        <v/>
      </c>
      <c r="O18" s="25" t="str">
        <f>IF(P18="","",IF(P16="☑","☑","●"))</f>
        <v/>
      </c>
      <c r="P18" s="24" t="str">
        <f>IFERROR(VLOOKUP(O15,$T$22:$U$30,2,0),"")</f>
        <v/>
      </c>
      <c r="Q18" s="13"/>
      <c r="R18" s="41"/>
      <c r="T18" s="50"/>
      <c r="U18" s="51"/>
      <c r="V18" s="56"/>
      <c r="W18" s="53"/>
      <c r="X18" s="54"/>
      <c r="AA18" s="5"/>
      <c r="AB18" s="5"/>
    </row>
    <row r="19" s="3" customFormat="1" ht="24.5" customHeight="1" spans="1:28">
      <c r="A19" s="6"/>
      <c r="B19" s="13"/>
      <c r="C19" s="16">
        <v>44885</v>
      </c>
      <c r="D19" s="17" t="str">
        <f>IFERROR(VLOOKUP(C19,$T$9:$V$19,3,FALSE),"")</f>
        <v/>
      </c>
      <c r="E19" s="16">
        <v>44886</v>
      </c>
      <c r="F19" s="17" t="str">
        <f>IFERROR(VLOOKUP(E19,$T$9:$V$19,3,FALSE),"")</f>
        <v/>
      </c>
      <c r="G19" s="16">
        <v>44887</v>
      </c>
      <c r="H19" s="17">
        <f>IFERROR(VLOOKUP(G19,$T$9:$V$19,3,FALSE),"")</f>
        <v>0</v>
      </c>
      <c r="I19" s="16">
        <v>44888</v>
      </c>
      <c r="J19" s="17" t="str">
        <f>IFERROR(VLOOKUP(I19,$T$9:$V$19,3,FALSE),"")</f>
        <v/>
      </c>
      <c r="K19" s="16">
        <v>44889</v>
      </c>
      <c r="L19" s="17" t="str">
        <f>IFERROR(VLOOKUP(K19,$T$9:$V$19,3,FALSE),"")</f>
        <v/>
      </c>
      <c r="M19" s="16">
        <v>44890</v>
      </c>
      <c r="N19" s="17">
        <f>IFERROR(VLOOKUP(M19,$T$9:$V$19,3,FALSE),"")</f>
        <v>0</v>
      </c>
      <c r="O19" s="16">
        <v>44891</v>
      </c>
      <c r="P19" s="17" t="str">
        <f>IFERROR(VLOOKUP(O19,$T$9:$V$19,3,FALSE),"")</f>
        <v/>
      </c>
      <c r="Q19" s="13"/>
      <c r="R19" s="41"/>
      <c r="T19" s="50"/>
      <c r="U19" s="51"/>
      <c r="V19" s="56"/>
      <c r="W19" s="53"/>
      <c r="X19" s="54"/>
      <c r="AA19" s="5"/>
      <c r="AB19" s="5"/>
    </row>
    <row r="20" s="3" customFormat="1" ht="24.5" customHeight="1" spans="1:28">
      <c r="A20" s="6"/>
      <c r="B20" s="13"/>
      <c r="C20" s="18" t="s">
        <v>50</v>
      </c>
      <c r="D20" s="19" t="str">
        <f>IFERROR(VLOOKUP(C19,$T$22:$V$30,3,FALSE),"")</f>
        <v/>
      </c>
      <c r="E20" s="18" t="s">
        <v>54</v>
      </c>
      <c r="F20" s="19" t="str">
        <f>IFERROR(VLOOKUP(E19,$T$22:$V$30,3,FALSE),"")</f>
        <v/>
      </c>
      <c r="G20" s="18" t="s">
        <v>116</v>
      </c>
      <c r="H20" s="19" t="str">
        <f>IFERROR(VLOOKUP(G19,$T$22:$V$30,3,FALSE),"")</f>
        <v/>
      </c>
      <c r="I20" s="18" t="s">
        <v>15</v>
      </c>
      <c r="J20" s="19" t="str">
        <f>IFERROR(VLOOKUP(I19,$T$22:$V$30,3,FALSE),"")</f>
        <v/>
      </c>
      <c r="K20" s="18" t="s">
        <v>117</v>
      </c>
      <c r="L20" s="19" t="str">
        <f>IFERROR(VLOOKUP(K19,$T$22:$V$30,3,FALSE),"")</f>
        <v/>
      </c>
      <c r="M20" s="18" t="s">
        <v>17</v>
      </c>
      <c r="N20" s="19">
        <f>IFERROR(VLOOKUP(M19,$T$22:$V$30,3,FALSE),"")</f>
        <v>0</v>
      </c>
      <c r="O20" s="18" t="s">
        <v>57</v>
      </c>
      <c r="P20" s="19" t="str">
        <f>IFERROR(VLOOKUP(O19,$T$22:$V$30,3,FALSE),"")</f>
        <v/>
      </c>
      <c r="Q20" s="13"/>
      <c r="R20" s="41"/>
      <c r="W20" s="53"/>
      <c r="X20" s="54"/>
      <c r="AA20" s="5"/>
      <c r="AB20" s="5"/>
    </row>
    <row r="21" s="3" customFormat="1" ht="24.5" customHeight="1" spans="1:28">
      <c r="A21" s="6"/>
      <c r="B21" s="13"/>
      <c r="C21" s="20" t="str">
        <f t="shared" ref="C21:G21" si="30">IF(D21="","",IF(D19="☑","☑","★"))</f>
        <v/>
      </c>
      <c r="D21" s="21" t="str">
        <f t="shared" ref="D21:H21" si="31">IFERROR(VLOOKUP(C19,$T$9:$U$19,2,0),"")</f>
        <v/>
      </c>
      <c r="E21" s="20" t="str">
        <f t="shared" si="30"/>
        <v/>
      </c>
      <c r="F21" s="21" t="str">
        <f t="shared" si="31"/>
        <v/>
      </c>
      <c r="G21" s="22" t="str">
        <f t="shared" si="30"/>
        <v>★</v>
      </c>
      <c r="H21" s="21" t="str">
        <f t="shared" si="31"/>
        <v>L项目招标计划</v>
      </c>
      <c r="I21" s="22" t="str">
        <f t="shared" ref="I21:M21" si="32">IF(J21="","",IF(J19="☑","☑","★"))</f>
        <v/>
      </c>
      <c r="J21" s="21" t="str">
        <f t="shared" ref="J21:N21" si="33">IFERROR(VLOOKUP(I19,$T$9:$U$19,2,0),"")</f>
        <v/>
      </c>
      <c r="K21" s="22" t="str">
        <f t="shared" si="32"/>
        <v/>
      </c>
      <c r="L21" s="21" t="str">
        <f t="shared" si="33"/>
        <v/>
      </c>
      <c r="M21" s="22" t="str">
        <f t="shared" si="32"/>
        <v>★</v>
      </c>
      <c r="N21" s="21" t="str">
        <f t="shared" si="33"/>
        <v>U项目培训</v>
      </c>
      <c r="O21" s="22" t="str">
        <f>IF(P21="","",IF(P19="☑","☑","★"))</f>
        <v/>
      </c>
      <c r="P21" s="21" t="str">
        <f>IFERROR(VLOOKUP(O19,$T$9:$U$19,2,0),"")</f>
        <v/>
      </c>
      <c r="Q21" s="13"/>
      <c r="R21" s="41"/>
      <c r="T21" s="57" t="s">
        <v>41</v>
      </c>
      <c r="U21" s="57"/>
      <c r="V21" s="58"/>
      <c r="W21" s="59"/>
      <c r="X21" s="54"/>
      <c r="AA21" s="5"/>
      <c r="AB21" s="5"/>
    </row>
    <row r="22" s="3" customFormat="1" ht="24.5" customHeight="1" spans="1:28">
      <c r="A22" s="6"/>
      <c r="B22" s="13"/>
      <c r="C22" s="23" t="str">
        <f t="shared" ref="C22:G22" si="34">IF(D22="","",IF(D20="☑","☑","●"))</f>
        <v/>
      </c>
      <c r="D22" s="24" t="str">
        <f t="shared" ref="D22:H22" si="35">IFERROR(VLOOKUP(C19,$T$22:$U$30,2,0),"")</f>
        <v/>
      </c>
      <c r="E22" s="23" t="str">
        <f t="shared" si="34"/>
        <v/>
      </c>
      <c r="F22" s="24" t="str">
        <f t="shared" si="35"/>
        <v/>
      </c>
      <c r="G22" s="25" t="str">
        <f t="shared" si="34"/>
        <v/>
      </c>
      <c r="H22" s="24" t="str">
        <f t="shared" si="35"/>
        <v/>
      </c>
      <c r="I22" s="25" t="str">
        <f t="shared" ref="I22:M22" si="36">IF(J22="","",IF(J20="☑","☑","●"))</f>
        <v/>
      </c>
      <c r="J22" s="24" t="str">
        <f t="shared" ref="J22:N22" si="37">IFERROR(VLOOKUP(I19,$T$22:$U$30,2,0),"")</f>
        <v/>
      </c>
      <c r="K22" s="25" t="str">
        <f t="shared" si="36"/>
        <v/>
      </c>
      <c r="L22" s="24" t="str">
        <f t="shared" si="37"/>
        <v/>
      </c>
      <c r="M22" s="25" t="str">
        <f t="shared" si="36"/>
        <v>●</v>
      </c>
      <c r="N22" s="24" t="str">
        <f t="shared" si="37"/>
        <v>参加项目会议</v>
      </c>
      <c r="O22" s="25" t="str">
        <f>IF(P22="","",IF(P20="☑","☑","●"))</f>
        <v/>
      </c>
      <c r="P22" s="24" t="str">
        <f>IFERROR(VLOOKUP(O19,$T$22:$U$30,2,0),"")</f>
        <v/>
      </c>
      <c r="Q22" s="13"/>
      <c r="R22" s="41"/>
      <c r="T22" s="50">
        <v>44866</v>
      </c>
      <c r="U22" s="51" t="s">
        <v>42</v>
      </c>
      <c r="V22" s="60"/>
      <c r="W22" s="61"/>
      <c r="X22" s="54"/>
      <c r="AA22" s="5"/>
      <c r="AB22" s="5"/>
    </row>
    <row r="23" s="3" customFormat="1" ht="24.5" customHeight="1" spans="1:28">
      <c r="A23" s="6"/>
      <c r="B23" s="13"/>
      <c r="C23" s="16">
        <v>44892</v>
      </c>
      <c r="D23" s="17" t="str">
        <f t="shared" ref="D23:H23" si="38">IFERROR(VLOOKUP(C23,$T$9:$V$19,3,FALSE),"")</f>
        <v/>
      </c>
      <c r="E23" s="16">
        <v>44893</v>
      </c>
      <c r="F23" s="17">
        <f t="shared" si="38"/>
        <v>0</v>
      </c>
      <c r="G23" s="16">
        <v>44894</v>
      </c>
      <c r="H23" s="17" t="str">
        <f t="shared" si="38"/>
        <v/>
      </c>
      <c r="I23" s="16">
        <v>44895</v>
      </c>
      <c r="J23" s="17" t="str">
        <f>IFERROR(VLOOKUP(I23,$T$9:$V$19,3,FALSE),"")</f>
        <v/>
      </c>
      <c r="K23" s="16"/>
      <c r="L23" s="17"/>
      <c r="M23" s="16"/>
      <c r="N23" s="17"/>
      <c r="O23" s="16"/>
      <c r="P23" s="17"/>
      <c r="Q23" s="13"/>
      <c r="R23" s="41"/>
      <c r="T23" s="50">
        <v>44874</v>
      </c>
      <c r="U23" s="51" t="s">
        <v>43</v>
      </c>
      <c r="V23" s="60"/>
      <c r="W23" s="53"/>
      <c r="X23" s="54"/>
      <c r="AA23" s="5"/>
      <c r="AB23" s="5"/>
    </row>
    <row r="24" s="3" customFormat="1" ht="24.5" customHeight="1" spans="1:28">
      <c r="A24" s="6"/>
      <c r="B24" s="13"/>
      <c r="C24" s="18" t="s">
        <v>19</v>
      </c>
      <c r="D24" s="19" t="str">
        <f t="shared" ref="D24:H24" si="39">IFERROR(VLOOKUP(C23,$T$22:$V$30,3,FALSE),"")</f>
        <v/>
      </c>
      <c r="E24" s="18" t="s">
        <v>20</v>
      </c>
      <c r="F24" s="19" t="str">
        <f t="shared" si="39"/>
        <v/>
      </c>
      <c r="G24" s="18" t="s">
        <v>59</v>
      </c>
      <c r="H24" s="19" t="str">
        <f t="shared" si="39"/>
        <v/>
      </c>
      <c r="I24" s="18" t="s">
        <v>26</v>
      </c>
      <c r="J24" s="19" t="str">
        <f>IFERROR(VLOOKUP(I23,$T$22:$V$30,3,FALSE),"")</f>
        <v/>
      </c>
      <c r="K24" s="18"/>
      <c r="L24" s="19"/>
      <c r="M24" s="18"/>
      <c r="N24" s="19"/>
      <c r="O24" s="18"/>
      <c r="P24" s="19"/>
      <c r="Q24" s="13"/>
      <c r="R24" s="41"/>
      <c r="T24" s="50">
        <v>44877</v>
      </c>
      <c r="U24" s="51" t="s">
        <v>51</v>
      </c>
      <c r="V24" s="60"/>
      <c r="W24" s="53"/>
      <c r="X24" s="54"/>
      <c r="AA24" s="5"/>
      <c r="AB24" s="5"/>
    </row>
    <row r="25" s="3" customFormat="1" ht="24.5" customHeight="1" spans="1:28">
      <c r="A25" s="6"/>
      <c r="B25" s="13"/>
      <c r="C25" s="20" t="str">
        <f t="shared" ref="C25:G25" si="40">IF(D25="","",IF(D23="☑","☑","★"))</f>
        <v/>
      </c>
      <c r="D25" s="21" t="str">
        <f t="shared" ref="D25:H25" si="41">IFERROR(VLOOKUP(C23,$T$9:$U$19,2,0),"")</f>
        <v/>
      </c>
      <c r="E25" s="20" t="str">
        <f t="shared" si="40"/>
        <v>★</v>
      </c>
      <c r="F25" s="21" t="str">
        <f t="shared" si="41"/>
        <v>I项目结算</v>
      </c>
      <c r="G25" s="22" t="str">
        <f t="shared" si="40"/>
        <v/>
      </c>
      <c r="H25" s="21" t="str">
        <f t="shared" si="41"/>
        <v/>
      </c>
      <c r="I25" s="22" t="str">
        <f t="shared" ref="I25:M25" si="42">IF(J25="","",IF(J23="☑","☑","★"))</f>
        <v/>
      </c>
      <c r="J25" s="21" t="str">
        <f t="shared" ref="J25:N25" si="43">IFERROR(VLOOKUP(I23,$T$9:$U$19,2,0),"")</f>
        <v/>
      </c>
      <c r="K25" s="22" t="str">
        <f t="shared" si="42"/>
        <v/>
      </c>
      <c r="L25" s="21" t="str">
        <f t="shared" si="43"/>
        <v/>
      </c>
      <c r="M25" s="22" t="str">
        <f t="shared" si="42"/>
        <v/>
      </c>
      <c r="N25" s="21" t="str">
        <f t="shared" si="43"/>
        <v/>
      </c>
      <c r="O25" s="22" t="str">
        <f>IF(P25="","",IF(P23="☑","☑","★"))</f>
        <v/>
      </c>
      <c r="P25" s="21" t="str">
        <f>IFERROR(VLOOKUP(O23,$T$9:$U$19,2,0),"")</f>
        <v/>
      </c>
      <c r="Q25" s="13"/>
      <c r="R25" s="41"/>
      <c r="T25" s="50">
        <v>44882</v>
      </c>
      <c r="U25" s="51" t="s">
        <v>52</v>
      </c>
      <c r="V25" s="60"/>
      <c r="W25" s="53"/>
      <c r="X25" s="54"/>
      <c r="AA25" s="5"/>
      <c r="AB25" s="5"/>
    </row>
    <row r="26" s="3" customFormat="1" ht="24.5" customHeight="1" spans="1:28">
      <c r="A26" s="6"/>
      <c r="B26" s="13"/>
      <c r="C26" s="23" t="str">
        <f t="shared" ref="C26:G26" si="44">IF(D26="","",IF(D24="☑","☑","●"))</f>
        <v/>
      </c>
      <c r="D26" s="24" t="str">
        <f t="shared" ref="D26:H26" si="45">IFERROR(VLOOKUP(C23,$T$22:$U$30,2,0),"")</f>
        <v/>
      </c>
      <c r="E26" s="23" t="str">
        <f t="shared" si="44"/>
        <v/>
      </c>
      <c r="F26" s="24" t="str">
        <f t="shared" si="45"/>
        <v/>
      </c>
      <c r="G26" s="25" t="str">
        <f t="shared" si="44"/>
        <v/>
      </c>
      <c r="H26" s="24" t="str">
        <f t="shared" si="45"/>
        <v/>
      </c>
      <c r="I26" s="25" t="str">
        <f t="shared" ref="I26:M26" si="46">IF(J26="","",IF(J24="☑","☑","●"))</f>
        <v/>
      </c>
      <c r="J26" s="24" t="str">
        <f t="shared" ref="J26:N26" si="47">IFERROR(VLOOKUP(I23,$T$22:$U$30,2,0),"")</f>
        <v/>
      </c>
      <c r="K26" s="25" t="str">
        <f t="shared" si="46"/>
        <v/>
      </c>
      <c r="L26" s="24" t="str">
        <f t="shared" si="47"/>
        <v/>
      </c>
      <c r="M26" s="25" t="str">
        <f t="shared" si="46"/>
        <v/>
      </c>
      <c r="N26" s="24" t="str">
        <f t="shared" si="47"/>
        <v/>
      </c>
      <c r="O26" s="25" t="str">
        <f>IF(P26="","",IF(P24="☑","☑","●"))</f>
        <v/>
      </c>
      <c r="P26" s="24" t="str">
        <f>IFERROR(VLOOKUP(O23,$T$22:$U$30,2,0),"")</f>
        <v/>
      </c>
      <c r="Q26" s="13"/>
      <c r="R26" s="41"/>
      <c r="T26" s="50">
        <v>44890</v>
      </c>
      <c r="U26" s="51" t="s">
        <v>53</v>
      </c>
      <c r="V26" s="60"/>
      <c r="W26" s="53"/>
      <c r="X26" s="54"/>
      <c r="AA26" s="5"/>
      <c r="AB26" s="5"/>
    </row>
    <row r="27" s="3" customFormat="1" ht="24.5" customHeight="1" spans="1:28">
      <c r="A27" s="6"/>
      <c r="B27" s="13"/>
      <c r="C27" s="16"/>
      <c r="D27" s="17"/>
      <c r="E27" s="16"/>
      <c r="F27" s="17"/>
      <c r="G27" s="16"/>
      <c r="H27" s="26"/>
      <c r="I27" s="16"/>
      <c r="J27" s="26"/>
      <c r="K27" s="16"/>
      <c r="L27" s="26"/>
      <c r="M27" s="16"/>
      <c r="N27" s="26"/>
      <c r="O27" s="16"/>
      <c r="P27" s="26"/>
      <c r="Q27" s="13"/>
      <c r="R27" s="41"/>
      <c r="T27" s="50"/>
      <c r="U27" s="51"/>
      <c r="V27" s="60"/>
      <c r="W27" s="53"/>
      <c r="X27" s="54"/>
      <c r="AA27" s="5"/>
      <c r="AB27" s="5"/>
    </row>
    <row r="28" s="3" customFormat="1" ht="24.5" customHeight="1" spans="1:28">
      <c r="A28" s="6"/>
      <c r="B28" s="13"/>
      <c r="C28" s="18"/>
      <c r="D28" s="19"/>
      <c r="E28" s="18"/>
      <c r="F28" s="19"/>
      <c r="G28" s="18"/>
      <c r="H28" s="27"/>
      <c r="I28" s="18"/>
      <c r="J28" s="27"/>
      <c r="K28" s="18"/>
      <c r="L28" s="27"/>
      <c r="M28" s="18"/>
      <c r="N28" s="27"/>
      <c r="O28" s="18"/>
      <c r="P28" s="27"/>
      <c r="Q28" s="13"/>
      <c r="R28" s="41"/>
      <c r="T28" s="50"/>
      <c r="U28" s="51"/>
      <c r="V28" s="60"/>
      <c r="W28" s="53"/>
      <c r="X28" s="54"/>
      <c r="AA28" s="5"/>
      <c r="AB28" s="5"/>
    </row>
    <row r="29" s="3" customFormat="1" ht="24.5" customHeight="1" spans="1:28">
      <c r="A29" s="6"/>
      <c r="B29" s="13"/>
      <c r="C29" s="22"/>
      <c r="D29" s="21"/>
      <c r="E29" s="22"/>
      <c r="F29" s="21"/>
      <c r="G29" s="22"/>
      <c r="H29" s="21"/>
      <c r="I29" s="22"/>
      <c r="J29" s="21"/>
      <c r="K29" s="22"/>
      <c r="L29" s="21"/>
      <c r="M29" s="22"/>
      <c r="N29" s="21"/>
      <c r="O29" s="22"/>
      <c r="P29" s="21"/>
      <c r="Q29" s="13"/>
      <c r="R29" s="41"/>
      <c r="T29" s="50"/>
      <c r="U29" s="51"/>
      <c r="V29" s="60"/>
      <c r="W29" s="53"/>
      <c r="X29" s="54"/>
      <c r="AA29" s="5"/>
      <c r="AB29" s="5"/>
    </row>
    <row r="30" s="3" customFormat="1" ht="24.5" customHeight="1" spans="1:28">
      <c r="A30" s="6"/>
      <c r="B30" s="13"/>
      <c r="C30" s="28"/>
      <c r="D30" s="24"/>
      <c r="E30" s="28"/>
      <c r="F30" s="24"/>
      <c r="G30" s="28"/>
      <c r="H30" s="24"/>
      <c r="I30" s="28"/>
      <c r="J30" s="24"/>
      <c r="K30" s="28"/>
      <c r="L30" s="24"/>
      <c r="M30" s="28"/>
      <c r="N30" s="24"/>
      <c r="O30" s="28"/>
      <c r="P30" s="24"/>
      <c r="Q30" s="13"/>
      <c r="R30" s="41"/>
      <c r="T30" s="50"/>
      <c r="U30" s="51"/>
      <c r="V30" s="62"/>
      <c r="W30" s="53"/>
      <c r="X30" s="54"/>
      <c r="AA30" s="5"/>
      <c r="AB30" s="5"/>
    </row>
    <row r="31" s="3" customFormat="1" ht="13" customHeight="1" spans="1:28">
      <c r="A31" s="6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41"/>
      <c r="T31" s="53"/>
      <c r="U31" s="53"/>
      <c r="V31" s="53"/>
      <c r="W31" s="53"/>
      <c r="X31" s="54"/>
      <c r="AA31" s="5"/>
      <c r="AB31" s="5"/>
    </row>
    <row r="32" s="3" customFormat="1" ht="13" customHeight="1" spans="1:28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36"/>
      <c r="T32" s="63"/>
      <c r="U32" s="63"/>
      <c r="V32" s="63"/>
      <c r="W32" s="63"/>
      <c r="X32" s="63"/>
      <c r="AA32" s="5"/>
      <c r="AB32" s="5"/>
    </row>
  </sheetData>
  <mergeCells count="13">
    <mergeCell ref="C3:E3"/>
    <mergeCell ref="F3:H3"/>
    <mergeCell ref="C6:D6"/>
    <mergeCell ref="E6:F6"/>
    <mergeCell ref="G6:H6"/>
    <mergeCell ref="I6:J6"/>
    <mergeCell ref="K6:L6"/>
    <mergeCell ref="M6:N6"/>
    <mergeCell ref="O6:P6"/>
    <mergeCell ref="S6:W6"/>
    <mergeCell ref="T8:U8"/>
    <mergeCell ref="T21:U21"/>
    <mergeCell ref="T2:V5"/>
  </mergeCells>
  <conditionalFormatting sqref="C29:C30">
    <cfRule type="cellIs" dxfId="0" priority="86" operator="equal">
      <formula>"●"</formula>
    </cfRule>
    <cfRule type="cellIs" dxfId="1" priority="85" operator="equal">
      <formula>"★"</formula>
    </cfRule>
  </conditionalFormatting>
  <conditionalFormatting sqref="D7:D8">
    <cfRule type="cellIs" dxfId="0" priority="72" operator="equal">
      <formula>"●"</formula>
    </cfRule>
    <cfRule type="cellIs" dxfId="1" priority="71" operator="equal">
      <formula>"★"</formula>
    </cfRule>
  </conditionalFormatting>
  <conditionalFormatting sqref="D11:D12">
    <cfRule type="cellIs" dxfId="0" priority="46" operator="equal">
      <formula>"●"</formula>
    </cfRule>
    <cfRule type="cellIs" dxfId="1" priority="45" operator="equal">
      <formula>"★"</formula>
    </cfRule>
  </conditionalFormatting>
  <conditionalFormatting sqref="D15:D16">
    <cfRule type="cellIs" dxfId="0" priority="44" operator="equal">
      <formula>"●"</formula>
    </cfRule>
    <cfRule type="cellIs" dxfId="1" priority="43" operator="equal">
      <formula>"★"</formula>
    </cfRule>
  </conditionalFormatting>
  <conditionalFormatting sqref="D19:D20">
    <cfRule type="cellIs" dxfId="0" priority="18" operator="equal">
      <formula>"●"</formula>
    </cfRule>
    <cfRule type="cellIs" dxfId="1" priority="17" operator="equal">
      <formula>"★"</formula>
    </cfRule>
  </conditionalFormatting>
  <conditionalFormatting sqref="D23:D24">
    <cfRule type="cellIs" dxfId="0" priority="16" operator="equal">
      <formula>"●"</formula>
    </cfRule>
    <cfRule type="cellIs" dxfId="1" priority="15" operator="equal">
      <formula>"★"</formula>
    </cfRule>
  </conditionalFormatting>
  <conditionalFormatting sqref="E29:E30">
    <cfRule type="cellIs" dxfId="0" priority="84" operator="equal">
      <formula>"●"</formula>
    </cfRule>
    <cfRule type="cellIs" dxfId="1" priority="83" operator="equal">
      <formula>"★"</formula>
    </cfRule>
  </conditionalFormatting>
  <conditionalFormatting sqref="F7:F8">
    <cfRule type="cellIs" dxfId="0" priority="70" operator="equal">
      <formula>"●"</formula>
    </cfRule>
    <cfRule type="cellIs" dxfId="1" priority="69" operator="equal">
      <formula>"★"</formula>
    </cfRule>
  </conditionalFormatting>
  <conditionalFormatting sqref="F11:F12">
    <cfRule type="cellIs" dxfId="0" priority="48" operator="equal">
      <formula>"●"</formula>
    </cfRule>
    <cfRule type="cellIs" dxfId="1" priority="47" operator="equal">
      <formula>"★"</formula>
    </cfRule>
  </conditionalFormatting>
  <conditionalFormatting sqref="F15:F16">
    <cfRule type="cellIs" dxfId="0" priority="42" operator="equal">
      <formula>"●"</formula>
    </cfRule>
    <cfRule type="cellIs" dxfId="1" priority="41" operator="equal">
      <formula>"★"</formula>
    </cfRule>
  </conditionalFormatting>
  <conditionalFormatting sqref="F19:F20">
    <cfRule type="cellIs" dxfId="0" priority="20" operator="equal">
      <formula>"●"</formula>
    </cfRule>
    <cfRule type="cellIs" dxfId="1" priority="19" operator="equal">
      <formula>"★"</formula>
    </cfRule>
  </conditionalFormatting>
  <conditionalFormatting sqref="F23:F24">
    <cfRule type="cellIs" dxfId="0" priority="14" operator="equal">
      <formula>"●"</formula>
    </cfRule>
    <cfRule type="cellIs" dxfId="1" priority="13" operator="equal">
      <formula>"★"</formula>
    </cfRule>
  </conditionalFormatting>
  <conditionalFormatting sqref="G29:G30">
    <cfRule type="cellIs" dxfId="0" priority="82" operator="equal">
      <formula>"●"</formula>
    </cfRule>
    <cfRule type="cellIs" dxfId="1" priority="81" operator="equal">
      <formula>"★"</formula>
    </cfRule>
  </conditionalFormatting>
  <conditionalFormatting sqref="H7:H8">
    <cfRule type="cellIs" dxfId="0" priority="68" operator="equal">
      <formula>"●"</formula>
    </cfRule>
    <cfRule type="cellIs" dxfId="1" priority="67" operator="equal">
      <formula>"★"</formula>
    </cfRule>
  </conditionalFormatting>
  <conditionalFormatting sqref="H11:H12">
    <cfRule type="cellIs" dxfId="0" priority="50" operator="equal">
      <formula>"●"</formula>
    </cfRule>
    <cfRule type="cellIs" dxfId="1" priority="49" operator="equal">
      <formula>"★"</formula>
    </cfRule>
  </conditionalFormatting>
  <conditionalFormatting sqref="H15:H16">
    <cfRule type="cellIs" dxfId="0" priority="40" operator="equal">
      <formula>"●"</formula>
    </cfRule>
    <cfRule type="cellIs" dxfId="1" priority="39" operator="equal">
      <formula>"★"</formula>
    </cfRule>
  </conditionalFormatting>
  <conditionalFormatting sqref="H19:H20">
    <cfRule type="cellIs" dxfId="0" priority="22" operator="equal">
      <formula>"●"</formula>
    </cfRule>
    <cfRule type="cellIs" dxfId="1" priority="21" operator="equal">
      <formula>"★"</formula>
    </cfRule>
  </conditionalFormatting>
  <conditionalFormatting sqref="H23:H24">
    <cfRule type="cellIs" dxfId="0" priority="12" operator="equal">
      <formula>"●"</formula>
    </cfRule>
    <cfRule type="cellIs" dxfId="1" priority="11" operator="equal">
      <formula>"★"</formula>
    </cfRule>
  </conditionalFormatting>
  <conditionalFormatting sqref="I29:I30">
    <cfRule type="cellIs" dxfId="0" priority="80" operator="equal">
      <formula>"●"</formula>
    </cfRule>
    <cfRule type="cellIs" dxfId="1" priority="79" operator="equal">
      <formula>"★"</formula>
    </cfRule>
  </conditionalFormatting>
  <conditionalFormatting sqref="J7:J8">
    <cfRule type="cellIs" dxfId="0" priority="66" operator="equal">
      <formula>"●"</formula>
    </cfRule>
    <cfRule type="cellIs" dxfId="1" priority="65" operator="equal">
      <formula>"★"</formula>
    </cfRule>
  </conditionalFormatting>
  <conditionalFormatting sqref="J11:J12">
    <cfRule type="cellIs" dxfId="0" priority="52" operator="equal">
      <formula>"●"</formula>
    </cfRule>
    <cfRule type="cellIs" dxfId="1" priority="51" operator="equal">
      <formula>"★"</formula>
    </cfRule>
  </conditionalFormatting>
  <conditionalFormatting sqref="J15:J16">
    <cfRule type="cellIs" dxfId="0" priority="38" operator="equal">
      <formula>"●"</formula>
    </cfRule>
    <cfRule type="cellIs" dxfId="1" priority="37" operator="equal">
      <formula>"★"</formula>
    </cfRule>
  </conditionalFormatting>
  <conditionalFormatting sqref="J19:J20">
    <cfRule type="cellIs" dxfId="0" priority="24" operator="equal">
      <formula>"●"</formula>
    </cfRule>
    <cfRule type="cellIs" dxfId="1" priority="23" operator="equal">
      <formula>"★"</formula>
    </cfRule>
  </conditionalFormatting>
  <conditionalFormatting sqref="K29:K30">
    <cfRule type="cellIs" dxfId="0" priority="78" operator="equal">
      <formula>"●"</formula>
    </cfRule>
    <cfRule type="cellIs" dxfId="1" priority="77" operator="equal">
      <formula>"★"</formula>
    </cfRule>
  </conditionalFormatting>
  <conditionalFormatting sqref="L7:L8">
    <cfRule type="cellIs" dxfId="0" priority="64" operator="equal">
      <formula>"●"</formula>
    </cfRule>
    <cfRule type="cellIs" dxfId="1" priority="63" operator="equal">
      <formula>"★"</formula>
    </cfRule>
  </conditionalFormatting>
  <conditionalFormatting sqref="L11:L12">
    <cfRule type="cellIs" dxfId="0" priority="54" operator="equal">
      <formula>"●"</formula>
    </cfRule>
    <cfRule type="cellIs" dxfId="1" priority="53" operator="equal">
      <formula>"★"</formula>
    </cfRule>
  </conditionalFormatting>
  <conditionalFormatting sqref="L15:L16">
    <cfRule type="cellIs" dxfId="0" priority="36" operator="equal">
      <formula>"●"</formula>
    </cfRule>
    <cfRule type="cellIs" dxfId="1" priority="35" operator="equal">
      <formula>"★"</formula>
    </cfRule>
  </conditionalFormatting>
  <conditionalFormatting sqref="L19:L20">
    <cfRule type="cellIs" dxfId="0" priority="26" operator="equal">
      <formula>"●"</formula>
    </cfRule>
    <cfRule type="cellIs" dxfId="1" priority="25" operator="equal">
      <formula>"★"</formula>
    </cfRule>
  </conditionalFormatting>
  <conditionalFormatting sqref="M29:M30">
    <cfRule type="cellIs" dxfId="0" priority="76" operator="equal">
      <formula>"●"</formula>
    </cfRule>
    <cfRule type="cellIs" dxfId="1" priority="75" operator="equal">
      <formula>"★"</formula>
    </cfRule>
  </conditionalFormatting>
  <conditionalFormatting sqref="N7:N8">
    <cfRule type="cellIs" dxfId="0" priority="62" operator="equal">
      <formula>"●"</formula>
    </cfRule>
    <cfRule type="cellIs" dxfId="1" priority="61" operator="equal">
      <formula>"★"</formula>
    </cfRule>
  </conditionalFormatting>
  <conditionalFormatting sqref="N11:N12">
    <cfRule type="cellIs" dxfId="0" priority="56" operator="equal">
      <formula>"●"</formula>
    </cfRule>
    <cfRule type="cellIs" dxfId="1" priority="55" operator="equal">
      <formula>"★"</formula>
    </cfRule>
  </conditionalFormatting>
  <conditionalFormatting sqref="N15:N16">
    <cfRule type="cellIs" dxfId="0" priority="34" operator="equal">
      <formula>"●"</formula>
    </cfRule>
    <cfRule type="cellIs" dxfId="1" priority="33" operator="equal">
      <formula>"★"</formula>
    </cfRule>
  </conditionalFormatting>
  <conditionalFormatting sqref="N19:N20">
    <cfRule type="cellIs" dxfId="0" priority="28" operator="equal">
      <formula>"●"</formula>
    </cfRule>
    <cfRule type="cellIs" dxfId="1" priority="27" operator="equal">
      <formula>"★"</formula>
    </cfRule>
  </conditionalFormatting>
  <conditionalFormatting sqref="O29:O30">
    <cfRule type="cellIs" dxfId="0" priority="74" operator="equal">
      <formula>"●"</formula>
    </cfRule>
    <cfRule type="cellIs" dxfId="1" priority="73" operator="equal">
      <formula>"★"</formula>
    </cfRule>
  </conditionalFormatting>
  <conditionalFormatting sqref="P7:P8">
    <cfRule type="cellIs" dxfId="0" priority="60" operator="equal">
      <formula>"●"</formula>
    </cfRule>
    <cfRule type="cellIs" dxfId="1" priority="59" operator="equal">
      <formula>"★"</formula>
    </cfRule>
  </conditionalFormatting>
  <conditionalFormatting sqref="P11:P12">
    <cfRule type="cellIs" dxfId="0" priority="58" operator="equal">
      <formula>"●"</formula>
    </cfRule>
    <cfRule type="cellIs" dxfId="1" priority="57" operator="equal">
      <formula>"★"</formula>
    </cfRule>
  </conditionalFormatting>
  <conditionalFormatting sqref="P15:P16">
    <cfRule type="cellIs" dxfId="0" priority="32" operator="equal">
      <formula>"●"</formula>
    </cfRule>
    <cfRule type="cellIs" dxfId="1" priority="31" operator="equal">
      <formula>"★"</formula>
    </cfRule>
  </conditionalFormatting>
  <conditionalFormatting sqref="P19:P20">
    <cfRule type="cellIs" dxfId="0" priority="30" operator="equal">
      <formula>"●"</formula>
    </cfRule>
    <cfRule type="cellIs" dxfId="1" priority="29" operator="equal">
      <formula>"★"</formula>
    </cfRule>
  </conditionalFormatting>
  <conditionalFormatting sqref="V22:V28">
    <cfRule type="cellIs" dxfId="3" priority="231" operator="equal">
      <formula>"☑"</formula>
    </cfRule>
    <cfRule type="cellIs" dxfId="1" priority="230" operator="equal">
      <formula>"☒"</formula>
    </cfRule>
    <cfRule type="cellIs" dxfId="2" priority="229" operator="equal">
      <formula>"▲"</formula>
    </cfRule>
  </conditionalFormatting>
  <conditionalFormatting sqref="C9:P10">
    <cfRule type="cellIs" dxfId="0" priority="10" operator="equal">
      <formula>"●"</formula>
    </cfRule>
    <cfRule type="cellIs" dxfId="1" priority="9" operator="equal">
      <formula>"★"</formula>
    </cfRule>
  </conditionalFormatting>
  <conditionalFormatting sqref="C13:P14">
    <cfRule type="cellIs" dxfId="0" priority="8" operator="equal">
      <formula>"●"</formula>
    </cfRule>
    <cfRule type="cellIs" dxfId="1" priority="7" operator="equal">
      <formula>"★"</formula>
    </cfRule>
  </conditionalFormatting>
  <conditionalFormatting sqref="C17:P18">
    <cfRule type="cellIs" dxfId="0" priority="6" operator="equal">
      <formula>"●"</formula>
    </cfRule>
    <cfRule type="cellIs" dxfId="1" priority="5" operator="equal">
      <formula>"★"</formula>
    </cfRule>
  </conditionalFormatting>
  <conditionalFormatting sqref="C21:P22">
    <cfRule type="cellIs" dxfId="0" priority="4" operator="equal">
      <formula>"●"</formula>
    </cfRule>
    <cfRule type="cellIs" dxfId="1" priority="3" operator="equal">
      <formula>"★"</formula>
    </cfRule>
  </conditionalFormatting>
  <conditionalFormatting sqref="C25:P26">
    <cfRule type="cellIs" dxfId="0" priority="2" operator="equal">
      <formula>"●"</formula>
    </cfRule>
    <cfRule type="cellIs" dxfId="1" priority="1" operator="equal">
      <formula>"★"</formula>
    </cfRule>
  </conditionalFormatting>
  <dataValidations count="1">
    <dataValidation type="list" allowBlank="1" showInputMessage="1" showErrorMessage="1" sqref="V9:V19 V22:V30">
      <formula1>"☑,☒"</formula1>
    </dataValidation>
  </dataValidations>
  <printOptions horizontalCentered="1"/>
  <pageMargins left="0" right="0" top="0" bottom="0" header="0" footer="0"/>
  <pageSetup paperSize="9" scale="80" orientation="landscape" horizontalDpi="600"/>
  <headerFooter/>
  <ignoredErrors>
    <ignoredError sqref="D9:P27" formula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AB32"/>
  <sheetViews>
    <sheetView showGridLines="0" workbookViewId="0">
      <selection activeCell="L25" sqref="L25"/>
    </sheetView>
  </sheetViews>
  <sheetFormatPr defaultColWidth="8" defaultRowHeight="31" customHeight="1"/>
  <cols>
    <col min="1" max="1" width="1.89166666666667" style="3" customWidth="1"/>
    <col min="2" max="2" width="2" style="3" customWidth="1"/>
    <col min="3" max="3" width="3.28333333333333" style="4" customWidth="1"/>
    <col min="4" max="4" width="14.775" style="4" customWidth="1"/>
    <col min="5" max="5" width="3.28333333333333" style="4" customWidth="1"/>
    <col min="6" max="6" width="14.775" style="4" customWidth="1"/>
    <col min="7" max="7" width="3.28333333333333" style="4" customWidth="1"/>
    <col min="8" max="8" width="14.775" style="4" customWidth="1"/>
    <col min="9" max="9" width="3.28333333333333" style="4" customWidth="1"/>
    <col min="10" max="10" width="14.775" style="4" customWidth="1"/>
    <col min="11" max="11" width="3.28333333333333" style="4" customWidth="1"/>
    <col min="12" max="12" width="14.775" style="4" customWidth="1"/>
    <col min="13" max="13" width="3.28333333333333" style="4" customWidth="1"/>
    <col min="14" max="14" width="14.775" style="4" customWidth="1"/>
    <col min="15" max="15" width="3.28333333333333" style="4" customWidth="1"/>
    <col min="16" max="16" width="14.775" style="4" customWidth="1"/>
    <col min="17" max="17" width="1.89166666666667" style="4" customWidth="1"/>
    <col min="18" max="18" width="1.775" style="3" customWidth="1"/>
    <col min="19" max="19" width="2.10833333333333" style="3" customWidth="1"/>
    <col min="20" max="20" width="7.775" style="3" customWidth="1"/>
    <col min="21" max="21" width="14.4416666666667" style="3" customWidth="1"/>
    <col min="22" max="22" width="2.89166666666667" style="3" customWidth="1"/>
    <col min="23" max="23" width="1.89166666666667" style="3" customWidth="1"/>
    <col min="24" max="24" width="1.775" style="3" customWidth="1"/>
    <col min="25" max="25" width="2.28333333333333" style="3" customWidth="1"/>
    <col min="26" max="26" width="2.89166666666667" style="3" customWidth="1"/>
    <col min="27" max="28" width="8" style="5"/>
    <col min="29" max="16384" width="8" style="3"/>
  </cols>
  <sheetData>
    <row r="1" s="3" customFormat="1" ht="10" customHeight="1" spans="1:28">
      <c r="A1" s="6"/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6"/>
      <c r="S1" s="36"/>
      <c r="T1" s="37"/>
      <c r="U1" s="37"/>
      <c r="V1" s="37"/>
      <c r="W1" s="37"/>
      <c r="X1" s="36"/>
      <c r="AA1" s="5"/>
      <c r="AB1" s="5"/>
    </row>
    <row r="2" s="3" customFormat="1" ht="36" customHeight="1" spans="1:28">
      <c r="A2" s="6"/>
      <c r="B2" s="6"/>
      <c r="C2" s="8"/>
      <c r="D2" s="8"/>
      <c r="E2" s="8"/>
      <c r="F2" s="9"/>
      <c r="G2" s="8"/>
      <c r="H2" s="8"/>
      <c r="I2" s="8"/>
      <c r="J2" s="8"/>
      <c r="K2" s="29"/>
      <c r="L2" s="29"/>
      <c r="M2" s="9"/>
      <c r="N2" s="9"/>
      <c r="O2" s="30"/>
      <c r="P2" s="31"/>
      <c r="Q2" s="31"/>
      <c r="R2" s="6"/>
      <c r="T2" s="38">
        <v>12</v>
      </c>
      <c r="U2" s="38"/>
      <c r="V2" s="38"/>
      <c r="W2" s="39"/>
      <c r="X2" s="36"/>
      <c r="AA2" s="5"/>
      <c r="AB2" s="5"/>
    </row>
    <row r="3" s="3" customFormat="1" ht="33" customHeight="1" spans="1:28">
      <c r="A3" s="6"/>
      <c r="B3" s="6"/>
      <c r="C3" s="10" t="s">
        <v>0</v>
      </c>
      <c r="D3" s="10"/>
      <c r="E3" s="10"/>
      <c r="F3" s="11" t="str">
        <f>TEXT(12*28,"mmmm")</f>
        <v>December</v>
      </c>
      <c r="G3" s="11"/>
      <c r="H3" s="11"/>
      <c r="I3" s="32"/>
      <c r="J3" s="32"/>
      <c r="K3" s="32"/>
      <c r="L3" s="32"/>
      <c r="M3" s="33"/>
      <c r="N3" s="33"/>
      <c r="O3" s="30"/>
      <c r="P3" s="31"/>
      <c r="Q3" s="31"/>
      <c r="R3" s="40"/>
      <c r="T3" s="38"/>
      <c r="U3" s="38"/>
      <c r="V3" s="38"/>
      <c r="W3" s="39"/>
      <c r="X3" s="36"/>
      <c r="AA3" s="5"/>
      <c r="AB3" s="5"/>
    </row>
    <row r="4" s="3" customFormat="1" ht="11" customHeight="1" spans="1:28">
      <c r="A4" s="6"/>
      <c r="B4" s="6"/>
      <c r="C4" s="12"/>
      <c r="D4" s="12"/>
      <c r="E4" s="12"/>
      <c r="F4" s="12"/>
      <c r="G4" s="12"/>
      <c r="H4" s="12"/>
      <c r="I4" s="12"/>
      <c r="J4" s="12"/>
      <c r="K4" s="34"/>
      <c r="L4" s="34"/>
      <c r="M4" s="35"/>
      <c r="N4" s="35"/>
      <c r="O4" s="35"/>
      <c r="P4" s="35"/>
      <c r="Q4" s="35"/>
      <c r="R4" s="41"/>
      <c r="T4" s="38"/>
      <c r="U4" s="38"/>
      <c r="V4" s="38"/>
      <c r="W4" s="42"/>
      <c r="X4" s="36"/>
      <c r="AA4" s="5"/>
      <c r="AB4" s="5"/>
    </row>
    <row r="5" s="3" customFormat="1" ht="11" customHeight="1" spans="1:28">
      <c r="A5" s="6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41"/>
      <c r="T5" s="38"/>
      <c r="U5" s="38"/>
      <c r="V5" s="38"/>
      <c r="W5" s="43"/>
      <c r="X5" s="44"/>
      <c r="AA5" s="5"/>
      <c r="AB5" s="5"/>
    </row>
    <row r="6" s="3" customFormat="1" ht="32" customHeight="1" spans="1:28">
      <c r="A6" s="6"/>
      <c r="B6" s="13"/>
      <c r="C6" s="14" t="s">
        <v>1</v>
      </c>
      <c r="D6" s="15"/>
      <c r="E6" s="14" t="s">
        <v>2</v>
      </c>
      <c r="F6" s="15"/>
      <c r="G6" s="14" t="s">
        <v>3</v>
      </c>
      <c r="H6" s="15"/>
      <c r="I6" s="14" t="s">
        <v>4</v>
      </c>
      <c r="J6" s="15"/>
      <c r="K6" s="14" t="s">
        <v>5</v>
      </c>
      <c r="L6" s="15"/>
      <c r="M6" s="14" t="s">
        <v>6</v>
      </c>
      <c r="N6" s="15"/>
      <c r="O6" s="14" t="s">
        <v>7</v>
      </c>
      <c r="P6" s="15"/>
      <c r="Q6" s="13"/>
      <c r="R6" s="41"/>
      <c r="S6" s="45" t="s">
        <v>8</v>
      </c>
      <c r="T6" s="45"/>
      <c r="U6" s="45"/>
      <c r="V6" s="45"/>
      <c r="W6" s="45"/>
      <c r="X6" s="46"/>
      <c r="AA6" s="5"/>
      <c r="AB6" s="5"/>
    </row>
    <row r="7" s="3" customFormat="1" ht="24.5" customHeight="1" spans="1:28">
      <c r="A7" s="6"/>
      <c r="B7" s="13"/>
      <c r="C7" s="16"/>
      <c r="D7" s="17"/>
      <c r="E7" s="16"/>
      <c r="F7" s="17"/>
      <c r="G7" s="16"/>
      <c r="H7" s="17"/>
      <c r="I7" s="16"/>
      <c r="J7" s="17"/>
      <c r="K7" s="16">
        <v>44896</v>
      </c>
      <c r="L7" s="17" t="str">
        <f t="shared" ref="L7:P7" si="0">IFERROR(VLOOKUP(K7,$T$9:$V$19,3,FALSE),"")</f>
        <v>☑</v>
      </c>
      <c r="M7" s="16">
        <v>44897</v>
      </c>
      <c r="N7" s="17" t="str">
        <f t="shared" si="0"/>
        <v/>
      </c>
      <c r="O7" s="16">
        <v>44898</v>
      </c>
      <c r="P7" s="17" t="str">
        <f t="shared" si="0"/>
        <v/>
      </c>
      <c r="Q7" s="13"/>
      <c r="R7" s="41"/>
      <c r="X7" s="46"/>
      <c r="AA7" s="5"/>
      <c r="AB7" s="5"/>
    </row>
    <row r="8" s="3" customFormat="1" ht="24.5" customHeight="1" spans="1:28">
      <c r="A8" s="6"/>
      <c r="B8" s="13"/>
      <c r="C8" s="18"/>
      <c r="D8" s="19"/>
      <c r="E8" s="18"/>
      <c r="F8" s="19"/>
      <c r="G8" s="18"/>
      <c r="H8" s="19"/>
      <c r="I8" s="18"/>
      <c r="J8" s="19"/>
      <c r="K8" s="18" t="s">
        <v>60</v>
      </c>
      <c r="L8" s="19">
        <f t="shared" ref="L8:P8" si="1">IFERROR(VLOOKUP(K7,$T$22:$V$30,3,FALSE),"")</f>
        <v>0</v>
      </c>
      <c r="M8" s="18" t="s">
        <v>28</v>
      </c>
      <c r="N8" s="19" t="str">
        <f t="shared" si="1"/>
        <v/>
      </c>
      <c r="O8" s="18" t="s">
        <v>29</v>
      </c>
      <c r="P8" s="19" t="str">
        <f t="shared" si="1"/>
        <v/>
      </c>
      <c r="Q8" s="13"/>
      <c r="R8" s="41"/>
      <c r="T8" s="47" t="s">
        <v>10</v>
      </c>
      <c r="U8" s="47"/>
      <c r="V8" s="48"/>
      <c r="W8" s="49"/>
      <c r="X8" s="46"/>
      <c r="AA8" s="5"/>
      <c r="AB8" s="5"/>
    </row>
    <row r="9" s="3" customFormat="1" ht="24.5" customHeight="1" spans="1:28">
      <c r="A9" s="6"/>
      <c r="B9" s="13"/>
      <c r="C9" s="20" t="str">
        <f t="shared" ref="C9:G9" si="2">IF(D9="","",IF(D7="☑","☑","★"))</f>
        <v/>
      </c>
      <c r="D9" s="21" t="str">
        <f t="shared" ref="D9:H9" si="3">IFERROR(VLOOKUP(C7,$T$9:$U$19,2,0),"")</f>
        <v/>
      </c>
      <c r="E9" s="20" t="str">
        <f t="shared" si="2"/>
        <v/>
      </c>
      <c r="F9" s="21" t="str">
        <f t="shared" si="3"/>
        <v/>
      </c>
      <c r="G9" s="22" t="str">
        <f t="shared" si="2"/>
        <v/>
      </c>
      <c r="H9" s="21" t="str">
        <f t="shared" si="3"/>
        <v/>
      </c>
      <c r="I9" s="22" t="str">
        <f t="shared" ref="I9:M9" si="4">IF(J9="","",IF(J7="☑","☑","★"))</f>
        <v/>
      </c>
      <c r="J9" s="21" t="str">
        <f t="shared" ref="J9:N9" si="5">IFERROR(VLOOKUP(I7,$T$9:$U$19,2,0),"")</f>
        <v/>
      </c>
      <c r="K9" s="22" t="str">
        <f t="shared" si="4"/>
        <v>☑</v>
      </c>
      <c r="L9" s="21" t="str">
        <f t="shared" si="5"/>
        <v>季度报表</v>
      </c>
      <c r="M9" s="22" t="str">
        <f t="shared" si="4"/>
        <v/>
      </c>
      <c r="N9" s="21" t="str">
        <f t="shared" si="5"/>
        <v/>
      </c>
      <c r="O9" s="22" t="str">
        <f>IF(P9="","",IF(P7="☑","☑","★"))</f>
        <v/>
      </c>
      <c r="P9" s="21" t="str">
        <f>IFERROR(VLOOKUP(O7,$T$9:$U$19,2,0),"")</f>
        <v/>
      </c>
      <c r="Q9" s="13"/>
      <c r="R9" s="41"/>
      <c r="T9" s="50">
        <v>44896</v>
      </c>
      <c r="U9" s="51" t="s">
        <v>11</v>
      </c>
      <c r="V9" s="52" t="s">
        <v>12</v>
      </c>
      <c r="W9" s="53"/>
      <c r="X9" s="54"/>
      <c r="AA9" s="5"/>
      <c r="AB9" s="5"/>
    </row>
    <row r="10" s="3" customFormat="1" ht="24.5" customHeight="1" spans="1:28">
      <c r="A10" s="6"/>
      <c r="B10" s="13"/>
      <c r="C10" s="23" t="str">
        <f t="shared" ref="C10:G10" si="6">IF(D10="","",IF(D8="☑","☑","●"))</f>
        <v/>
      </c>
      <c r="D10" s="24" t="str">
        <f t="shared" ref="D10:H10" si="7">IFERROR(VLOOKUP(C7,$T$22:$U$30,2,0),"")</f>
        <v/>
      </c>
      <c r="E10" s="23" t="str">
        <f t="shared" si="6"/>
        <v/>
      </c>
      <c r="F10" s="24" t="str">
        <f t="shared" si="7"/>
        <v/>
      </c>
      <c r="G10" s="25" t="str">
        <f t="shared" si="6"/>
        <v/>
      </c>
      <c r="H10" s="24" t="str">
        <f t="shared" si="7"/>
        <v/>
      </c>
      <c r="I10" s="25" t="str">
        <f t="shared" ref="I10:M10" si="8">IF(J10="","",IF(J8="☑","☑","●"))</f>
        <v/>
      </c>
      <c r="J10" s="24" t="str">
        <f t="shared" ref="J10:N10" si="9">IFERROR(VLOOKUP(I7,$T$22:$U$30,2,0),"")</f>
        <v/>
      </c>
      <c r="K10" s="25" t="str">
        <f t="shared" si="8"/>
        <v>●</v>
      </c>
      <c r="L10" s="24" t="str">
        <f t="shared" si="9"/>
        <v>预算费用</v>
      </c>
      <c r="M10" s="25" t="str">
        <f t="shared" si="8"/>
        <v/>
      </c>
      <c r="N10" s="24" t="str">
        <f t="shared" si="9"/>
        <v/>
      </c>
      <c r="O10" s="25" t="str">
        <f>IF(P10="","",IF(P8="☑","☑","●"))</f>
        <v/>
      </c>
      <c r="P10" s="24" t="str">
        <f>IFERROR(VLOOKUP(O7,$T$22:$U$30,2,0),"")</f>
        <v/>
      </c>
      <c r="Q10" s="13"/>
      <c r="R10" s="41"/>
      <c r="T10" s="50">
        <v>44902</v>
      </c>
      <c r="U10" s="51" t="s">
        <v>13</v>
      </c>
      <c r="V10" s="55"/>
      <c r="W10" s="53"/>
      <c r="X10" s="54"/>
      <c r="AA10" s="5"/>
      <c r="AB10" s="5"/>
    </row>
    <row r="11" s="3" customFormat="1" ht="24.5" customHeight="1" spans="1:28">
      <c r="A11" s="6"/>
      <c r="B11" s="13"/>
      <c r="C11" s="16">
        <v>44899</v>
      </c>
      <c r="D11" s="17" t="str">
        <f>IFERROR(VLOOKUP(C11,$T$9:$V$19,3,FALSE),"")</f>
        <v/>
      </c>
      <c r="E11" s="16">
        <v>44900</v>
      </c>
      <c r="F11" s="17" t="str">
        <f>IFERROR(VLOOKUP(E11,$T$9:$V$19,3,FALSE),"")</f>
        <v/>
      </c>
      <c r="G11" s="16">
        <v>44901</v>
      </c>
      <c r="H11" s="17" t="str">
        <f>IFERROR(VLOOKUP(G11,$T$9:$V$19,3,FALSE),"")</f>
        <v/>
      </c>
      <c r="I11" s="16">
        <v>44902</v>
      </c>
      <c r="J11" s="17">
        <f>IFERROR(VLOOKUP(I11,$T$9:$V$19,3,FALSE),"")</f>
        <v>0</v>
      </c>
      <c r="K11" s="16">
        <v>44903</v>
      </c>
      <c r="L11" s="17" t="str">
        <f>IFERROR(VLOOKUP(K11,$T$9:$V$19,3,FALSE),"")</f>
        <v/>
      </c>
      <c r="M11" s="16">
        <v>44904</v>
      </c>
      <c r="N11" s="17">
        <f>IFERROR(VLOOKUP(M11,$T$9:$V$19,3,FALSE),"")</f>
        <v>0</v>
      </c>
      <c r="O11" s="16">
        <v>44905</v>
      </c>
      <c r="P11" s="17" t="str">
        <f>IFERROR(VLOOKUP(O11,$T$9:$V$19,3,FALSE),"")</f>
        <v/>
      </c>
      <c r="Q11" s="13"/>
      <c r="R11" s="41"/>
      <c r="T11" s="50">
        <v>44904</v>
      </c>
      <c r="U11" s="51" t="s">
        <v>14</v>
      </c>
      <c r="V11" s="55"/>
      <c r="W11" s="53"/>
      <c r="X11" s="54"/>
      <c r="AA11" s="5"/>
      <c r="AB11" s="5"/>
    </row>
    <row r="12" s="3" customFormat="1" ht="24.5" customHeight="1" spans="1:28">
      <c r="A12" s="6"/>
      <c r="B12" s="13"/>
      <c r="C12" s="18" t="s">
        <v>30</v>
      </c>
      <c r="D12" s="19" t="str">
        <f>IFERROR(VLOOKUP(C11,$T$22:$V$30,3,FALSE),"")</f>
        <v/>
      </c>
      <c r="E12" s="18" t="s">
        <v>31</v>
      </c>
      <c r="F12" s="19" t="str">
        <f>IFERROR(VLOOKUP(E11,$T$22:$V$30,3,FALSE),"")</f>
        <v/>
      </c>
      <c r="G12" s="18" t="s">
        <v>32</v>
      </c>
      <c r="H12" s="19" t="str">
        <f>IFERROR(VLOOKUP(G11,$T$22:$V$30,3,FALSE),"")</f>
        <v/>
      </c>
      <c r="I12" s="18" t="s">
        <v>118</v>
      </c>
      <c r="J12" s="19" t="str">
        <f>IFERROR(VLOOKUP(I11,$T$22:$V$30,3,FALSE),"")</f>
        <v/>
      </c>
      <c r="K12" s="18" t="s">
        <v>75</v>
      </c>
      <c r="L12" s="19" t="str">
        <f>IFERROR(VLOOKUP(K11,$T$22:$V$30,3,FALSE),"")</f>
        <v/>
      </c>
      <c r="M12" s="18" t="s">
        <v>36</v>
      </c>
      <c r="N12" s="19">
        <f>IFERROR(VLOOKUP(M11,$T$22:$V$30,3,FALSE),"")</f>
        <v>0</v>
      </c>
      <c r="O12" s="18" t="s">
        <v>37</v>
      </c>
      <c r="P12" s="19" t="str">
        <f>IFERROR(VLOOKUP(O11,$T$22:$V$30,3,FALSE),"")</f>
        <v/>
      </c>
      <c r="Q12" s="13"/>
      <c r="R12" s="41"/>
      <c r="T12" s="50">
        <v>44907</v>
      </c>
      <c r="U12" s="51" t="s">
        <v>22</v>
      </c>
      <c r="V12" s="55"/>
      <c r="W12" s="53"/>
      <c r="X12" s="54"/>
      <c r="AA12" s="5"/>
      <c r="AB12" s="5"/>
    </row>
    <row r="13" s="3" customFormat="1" ht="24.5" customHeight="1" spans="1:28">
      <c r="A13" s="6"/>
      <c r="B13" s="13"/>
      <c r="C13" s="20" t="str">
        <f t="shared" ref="C13:G13" si="10">IF(D13="","",IF(D11="☑","☑","★"))</f>
        <v/>
      </c>
      <c r="D13" s="21" t="str">
        <f t="shared" ref="D13:H13" si="11">IFERROR(VLOOKUP(C11,$T$9:$U$19,2,0),"")</f>
        <v/>
      </c>
      <c r="E13" s="20" t="str">
        <f t="shared" si="10"/>
        <v/>
      </c>
      <c r="F13" s="21" t="str">
        <f t="shared" si="11"/>
        <v/>
      </c>
      <c r="G13" s="22" t="str">
        <f t="shared" si="10"/>
        <v/>
      </c>
      <c r="H13" s="21" t="str">
        <f t="shared" si="11"/>
        <v/>
      </c>
      <c r="I13" s="22" t="str">
        <f t="shared" ref="I13:M13" si="12">IF(J13="","",IF(J11="☑","☑","★"))</f>
        <v>★</v>
      </c>
      <c r="J13" s="21" t="str">
        <f t="shared" ref="J13:N13" si="13">IFERROR(VLOOKUP(I11,$T$9:$U$19,2,0),"")</f>
        <v>招聘计划</v>
      </c>
      <c r="K13" s="22" t="str">
        <f t="shared" si="12"/>
        <v/>
      </c>
      <c r="L13" s="21" t="str">
        <f t="shared" si="13"/>
        <v/>
      </c>
      <c r="M13" s="22" t="str">
        <f t="shared" si="12"/>
        <v>★</v>
      </c>
      <c r="N13" s="21" t="str">
        <f t="shared" si="13"/>
        <v>去北京出差</v>
      </c>
      <c r="O13" s="22" t="str">
        <f>IF(P13="","",IF(P11="☑","☑","★"))</f>
        <v/>
      </c>
      <c r="P13" s="21" t="str">
        <f>IFERROR(VLOOKUP(O11,$T$9:$U$19,2,0),"")</f>
        <v/>
      </c>
      <c r="Q13" s="13"/>
      <c r="R13" s="41"/>
      <c r="T13" s="50">
        <v>44913</v>
      </c>
      <c r="U13" s="51" t="s">
        <v>23</v>
      </c>
      <c r="V13" s="55"/>
      <c r="W13" s="53"/>
      <c r="X13" s="54"/>
      <c r="AA13" s="5"/>
      <c r="AB13" s="5"/>
    </row>
    <row r="14" s="3" customFormat="1" ht="24.5" customHeight="1" spans="1:28">
      <c r="A14" s="6"/>
      <c r="B14" s="13"/>
      <c r="C14" s="23" t="str">
        <f t="shared" ref="C14:G14" si="14">IF(D14="","",IF(D12="☑","☑","●"))</f>
        <v/>
      </c>
      <c r="D14" s="24" t="str">
        <f t="shared" ref="D14:H14" si="15">IFERROR(VLOOKUP(C11,$T$22:$U$30,2,0),"")</f>
        <v/>
      </c>
      <c r="E14" s="23" t="str">
        <f t="shared" si="14"/>
        <v/>
      </c>
      <c r="F14" s="24" t="str">
        <f t="shared" si="15"/>
        <v/>
      </c>
      <c r="G14" s="25" t="str">
        <f t="shared" si="14"/>
        <v/>
      </c>
      <c r="H14" s="24" t="str">
        <f t="shared" si="15"/>
        <v/>
      </c>
      <c r="I14" s="25" t="str">
        <f t="shared" ref="I14:M14" si="16">IF(J14="","",IF(J12="☑","☑","●"))</f>
        <v/>
      </c>
      <c r="J14" s="24" t="str">
        <f t="shared" ref="J14:N14" si="17">IFERROR(VLOOKUP(I11,$T$22:$U$30,2,0),"")</f>
        <v/>
      </c>
      <c r="K14" s="25" t="str">
        <f t="shared" si="16"/>
        <v/>
      </c>
      <c r="L14" s="24" t="str">
        <f t="shared" si="17"/>
        <v/>
      </c>
      <c r="M14" s="25" t="str">
        <f t="shared" si="16"/>
        <v>●</v>
      </c>
      <c r="N14" s="24" t="str">
        <f t="shared" si="17"/>
        <v>购买办公用品</v>
      </c>
      <c r="O14" s="25" t="str">
        <f>IF(P14="","",IF(P12="☑","☑","●"))</f>
        <v/>
      </c>
      <c r="P14" s="24" t="str">
        <f>IFERROR(VLOOKUP(O11,$T$22:$U$30,2,0),"")</f>
        <v/>
      </c>
      <c r="Q14" s="13"/>
      <c r="R14" s="41"/>
      <c r="T14" s="50">
        <v>44917</v>
      </c>
      <c r="U14" s="51" t="s">
        <v>24</v>
      </c>
      <c r="V14" s="55"/>
      <c r="W14" s="53"/>
      <c r="X14" s="54"/>
      <c r="AA14" s="5"/>
      <c r="AB14" s="5"/>
    </row>
    <row r="15" s="3" customFormat="1" ht="24.5" customHeight="1" spans="1:28">
      <c r="A15" s="6"/>
      <c r="B15" s="13"/>
      <c r="C15" s="16">
        <v>44906</v>
      </c>
      <c r="D15" s="17" t="str">
        <f t="shared" ref="D15:H15" si="18">IFERROR(VLOOKUP(C15,$T$9:$V$19,3,FALSE),"")</f>
        <v/>
      </c>
      <c r="E15" s="16">
        <v>44907</v>
      </c>
      <c r="F15" s="17">
        <f t="shared" si="18"/>
        <v>0</v>
      </c>
      <c r="G15" s="16">
        <v>44908</v>
      </c>
      <c r="H15" s="17" t="str">
        <f t="shared" si="18"/>
        <v/>
      </c>
      <c r="I15" s="16">
        <v>44909</v>
      </c>
      <c r="J15" s="17" t="str">
        <f t="shared" ref="J15:N15" si="19">IFERROR(VLOOKUP(I15,$T$9:$V$19,3,FALSE),"")</f>
        <v/>
      </c>
      <c r="K15" s="16">
        <v>44910</v>
      </c>
      <c r="L15" s="17" t="str">
        <f t="shared" si="19"/>
        <v/>
      </c>
      <c r="M15" s="16">
        <v>44911</v>
      </c>
      <c r="N15" s="17" t="str">
        <f t="shared" si="19"/>
        <v/>
      </c>
      <c r="O15" s="16">
        <v>44912</v>
      </c>
      <c r="P15" s="17" t="str">
        <f>IFERROR(VLOOKUP(O15,$T$9:$V$19,3,FALSE),"")</f>
        <v/>
      </c>
      <c r="Q15" s="13"/>
      <c r="R15" s="41"/>
      <c r="T15" s="50">
        <v>44920</v>
      </c>
      <c r="U15" s="51" t="s">
        <v>25</v>
      </c>
      <c r="V15" s="55"/>
      <c r="W15" s="53"/>
      <c r="X15" s="54"/>
      <c r="AA15" s="5"/>
      <c r="AB15" s="5"/>
    </row>
    <row r="16" s="3" customFormat="1" ht="24.5" customHeight="1" spans="1:28">
      <c r="A16" s="6"/>
      <c r="B16" s="13"/>
      <c r="C16" s="18" t="s">
        <v>64</v>
      </c>
      <c r="D16" s="19" t="str">
        <f t="shared" ref="D16:H16" si="20">IFERROR(VLOOKUP(C15,$T$22:$V$30,3,FALSE),"")</f>
        <v/>
      </c>
      <c r="E16" s="18" t="s">
        <v>39</v>
      </c>
      <c r="F16" s="19">
        <f t="shared" si="20"/>
        <v>0</v>
      </c>
      <c r="G16" s="18" t="s">
        <v>119</v>
      </c>
      <c r="H16" s="19" t="str">
        <f t="shared" si="20"/>
        <v/>
      </c>
      <c r="I16" s="18" t="s">
        <v>44</v>
      </c>
      <c r="J16" s="19" t="str">
        <f t="shared" ref="J16:N16" si="21">IFERROR(VLOOKUP(I15,$T$22:$V$30,3,FALSE),"")</f>
        <v/>
      </c>
      <c r="K16" s="18" t="s">
        <v>45</v>
      </c>
      <c r="L16" s="19" t="str">
        <f t="shared" si="21"/>
        <v/>
      </c>
      <c r="M16" s="18" t="s">
        <v>67</v>
      </c>
      <c r="N16" s="19" t="str">
        <f t="shared" si="21"/>
        <v/>
      </c>
      <c r="O16" s="18" t="s">
        <v>68</v>
      </c>
      <c r="P16" s="19">
        <f>IFERROR(VLOOKUP(O15,$T$22:$V$30,3,FALSE),"")</f>
        <v>0</v>
      </c>
      <c r="Q16" s="13"/>
      <c r="R16" s="41"/>
      <c r="T16" s="50">
        <v>44923</v>
      </c>
      <c r="U16" s="51" t="s">
        <v>33</v>
      </c>
      <c r="V16" s="55"/>
      <c r="W16" s="53"/>
      <c r="X16" s="54"/>
      <c r="AA16" s="5"/>
      <c r="AB16" s="5"/>
    </row>
    <row r="17" s="3" customFormat="1" ht="24.5" customHeight="1" spans="1:28">
      <c r="A17" s="6"/>
      <c r="B17" s="13"/>
      <c r="C17" s="20" t="str">
        <f t="shared" ref="C17:G17" si="22">IF(D17="","",IF(D15="☑","☑","★"))</f>
        <v/>
      </c>
      <c r="D17" s="21" t="str">
        <f t="shared" ref="D17:H17" si="23">IFERROR(VLOOKUP(C15,$T$9:$U$19,2,0),"")</f>
        <v/>
      </c>
      <c r="E17" s="20" t="str">
        <f t="shared" si="22"/>
        <v>★</v>
      </c>
      <c r="F17" s="21" t="str">
        <f t="shared" si="23"/>
        <v>参加招聘会</v>
      </c>
      <c r="G17" s="22" t="str">
        <f t="shared" si="22"/>
        <v/>
      </c>
      <c r="H17" s="21" t="str">
        <f t="shared" si="23"/>
        <v/>
      </c>
      <c r="I17" s="22" t="str">
        <f t="shared" ref="I17:M17" si="24">IF(J17="","",IF(J15="☑","☑","★"))</f>
        <v/>
      </c>
      <c r="J17" s="21" t="str">
        <f t="shared" ref="J17:N17" si="25">IFERROR(VLOOKUP(I15,$T$9:$U$19,2,0),"")</f>
        <v/>
      </c>
      <c r="K17" s="22" t="str">
        <f t="shared" si="24"/>
        <v/>
      </c>
      <c r="L17" s="21" t="str">
        <f t="shared" si="25"/>
        <v/>
      </c>
      <c r="M17" s="22" t="str">
        <f t="shared" si="24"/>
        <v/>
      </c>
      <c r="N17" s="21" t="str">
        <f t="shared" si="25"/>
        <v/>
      </c>
      <c r="O17" s="22" t="str">
        <f>IF(P17="","",IF(P15="☑","☑","★"))</f>
        <v/>
      </c>
      <c r="P17" s="21" t="str">
        <f>IFERROR(VLOOKUP(O15,$T$9:$U$19,2,0),"")</f>
        <v/>
      </c>
      <c r="Q17" s="13"/>
      <c r="R17" s="41"/>
      <c r="T17" s="50"/>
      <c r="U17" s="51"/>
      <c r="V17" s="55"/>
      <c r="W17" s="53"/>
      <c r="X17" s="54"/>
      <c r="AA17" s="5"/>
      <c r="AB17" s="5"/>
    </row>
    <row r="18" s="3" customFormat="1" ht="24.5" customHeight="1" spans="1:28">
      <c r="A18" s="6"/>
      <c r="B18" s="13"/>
      <c r="C18" s="23" t="str">
        <f t="shared" ref="C18:G18" si="26">IF(D18="","",IF(D16="☑","☑","●"))</f>
        <v/>
      </c>
      <c r="D18" s="24" t="str">
        <f t="shared" ref="D18:H18" si="27">IFERROR(VLOOKUP(C15,$T$22:$U$30,2,0),"")</f>
        <v/>
      </c>
      <c r="E18" s="23" t="str">
        <f t="shared" si="26"/>
        <v>●</v>
      </c>
      <c r="F18" s="24" t="str">
        <f t="shared" si="27"/>
        <v>报销T项目费用</v>
      </c>
      <c r="G18" s="25" t="str">
        <f t="shared" si="26"/>
        <v/>
      </c>
      <c r="H18" s="24" t="str">
        <f t="shared" si="27"/>
        <v/>
      </c>
      <c r="I18" s="25" t="str">
        <f t="shared" ref="I18:M18" si="28">IF(J18="","",IF(J16="☑","☑","●"))</f>
        <v/>
      </c>
      <c r="J18" s="24" t="str">
        <f t="shared" ref="J18:N18" si="29">IFERROR(VLOOKUP(I15,$T$22:$U$30,2,0),"")</f>
        <v/>
      </c>
      <c r="K18" s="25" t="str">
        <f t="shared" si="28"/>
        <v/>
      </c>
      <c r="L18" s="24" t="str">
        <f t="shared" si="29"/>
        <v/>
      </c>
      <c r="M18" s="25" t="str">
        <f t="shared" si="28"/>
        <v/>
      </c>
      <c r="N18" s="24" t="str">
        <f t="shared" si="29"/>
        <v/>
      </c>
      <c r="O18" s="25" t="str">
        <f>IF(P18="","",IF(P16="☑","☑","●"))</f>
        <v>●</v>
      </c>
      <c r="P18" s="24" t="str">
        <f>IFERROR(VLOOKUP(O15,$T$22:$U$30,2,0),"")</f>
        <v>采购新年礼物</v>
      </c>
      <c r="Q18" s="13"/>
      <c r="R18" s="41"/>
      <c r="T18" s="50"/>
      <c r="U18" s="51"/>
      <c r="V18" s="56"/>
      <c r="W18" s="53"/>
      <c r="X18" s="54"/>
      <c r="AA18" s="5"/>
      <c r="AB18" s="5"/>
    </row>
    <row r="19" s="3" customFormat="1" ht="24.5" customHeight="1" spans="1:28">
      <c r="A19" s="6"/>
      <c r="B19" s="13"/>
      <c r="C19" s="16">
        <v>44913</v>
      </c>
      <c r="D19" s="17">
        <f t="shared" ref="D19:H19" si="30">IFERROR(VLOOKUP(C19,$T$9:$V$19,3,FALSE),"")</f>
        <v>0</v>
      </c>
      <c r="E19" s="16">
        <v>44914</v>
      </c>
      <c r="F19" s="17" t="str">
        <f t="shared" si="30"/>
        <v/>
      </c>
      <c r="G19" s="16">
        <v>44915</v>
      </c>
      <c r="H19" s="17" t="str">
        <f t="shared" si="30"/>
        <v/>
      </c>
      <c r="I19" s="16">
        <v>44916</v>
      </c>
      <c r="J19" s="17" t="str">
        <f>IFERROR(VLOOKUP(I19,$T$9:$V$19,3,FALSE),"")</f>
        <v/>
      </c>
      <c r="K19" s="16">
        <v>44917</v>
      </c>
      <c r="L19" s="17">
        <f>IFERROR(VLOOKUP(K19,$T$9:$V$19,3,FALSE),"")</f>
        <v>0</v>
      </c>
      <c r="M19" s="16">
        <v>44918</v>
      </c>
      <c r="N19" s="17" t="str">
        <f>IFERROR(VLOOKUP(M19,$T$9:$V$19,3,FALSE),"")</f>
        <v/>
      </c>
      <c r="O19" s="16">
        <v>44919</v>
      </c>
      <c r="P19" s="17" t="str">
        <f>IFERROR(VLOOKUP(O19,$T$9:$V$19,3,FALSE),"")</f>
        <v/>
      </c>
      <c r="Q19" s="13"/>
      <c r="R19" s="41"/>
      <c r="T19" s="50"/>
      <c r="U19" s="51"/>
      <c r="V19" s="56"/>
      <c r="W19" s="53"/>
      <c r="X19" s="54"/>
      <c r="AA19" s="5"/>
      <c r="AB19" s="5"/>
    </row>
    <row r="20" s="3" customFormat="1" ht="24.5" customHeight="1" spans="1:28">
      <c r="A20" s="6"/>
      <c r="B20" s="13"/>
      <c r="C20" s="18" t="s">
        <v>48</v>
      </c>
      <c r="D20" s="19" t="str">
        <f t="shared" ref="D20:H20" si="31">IFERROR(VLOOKUP(C19,$T$22:$V$30,3,FALSE),"")</f>
        <v/>
      </c>
      <c r="E20" s="18" t="s">
        <v>49</v>
      </c>
      <c r="F20" s="19" t="str">
        <f t="shared" si="31"/>
        <v/>
      </c>
      <c r="G20" s="18" t="s">
        <v>50</v>
      </c>
      <c r="H20" s="19" t="str">
        <f t="shared" si="31"/>
        <v/>
      </c>
      <c r="I20" s="18" t="s">
        <v>54</v>
      </c>
      <c r="J20" s="19" t="str">
        <f>IFERROR(VLOOKUP(I19,$T$22:$V$30,3,FALSE),"")</f>
        <v/>
      </c>
      <c r="K20" s="18" t="s">
        <v>120</v>
      </c>
      <c r="L20" s="19" t="str">
        <f>IFERROR(VLOOKUP(K19,$T$22:$V$30,3,FALSE),"")</f>
        <v/>
      </c>
      <c r="M20" s="18" t="s">
        <v>16</v>
      </c>
      <c r="N20" s="19" t="str">
        <f>IFERROR(VLOOKUP(M19,$T$22:$V$30,3,FALSE),"")</f>
        <v/>
      </c>
      <c r="O20" s="18" t="s">
        <v>121</v>
      </c>
      <c r="P20" s="19" t="str">
        <f>IFERROR(VLOOKUP(O19,$T$22:$V$30,3,FALSE),"")</f>
        <v/>
      </c>
      <c r="Q20" s="13"/>
      <c r="R20" s="41"/>
      <c r="W20" s="53"/>
      <c r="X20" s="54"/>
      <c r="AA20" s="5"/>
      <c r="AB20" s="5"/>
    </row>
    <row r="21" s="3" customFormat="1" ht="24.5" customHeight="1" spans="1:28">
      <c r="A21" s="6"/>
      <c r="B21" s="13"/>
      <c r="C21" s="20" t="str">
        <f t="shared" ref="C21:G21" si="32">IF(D21="","",IF(D19="☑","☑","★"))</f>
        <v>★</v>
      </c>
      <c r="D21" s="21" t="str">
        <f t="shared" ref="D21:H21" si="33">IFERROR(VLOOKUP(C19,$T$9:$U$19,2,0),"")</f>
        <v>Y项目投标计划</v>
      </c>
      <c r="E21" s="20" t="str">
        <f t="shared" si="32"/>
        <v/>
      </c>
      <c r="F21" s="21" t="str">
        <f t="shared" si="33"/>
        <v/>
      </c>
      <c r="G21" s="22" t="str">
        <f t="shared" si="32"/>
        <v/>
      </c>
      <c r="H21" s="21" t="str">
        <f t="shared" si="33"/>
        <v/>
      </c>
      <c r="I21" s="22" t="str">
        <f t="shared" ref="I21:M21" si="34">IF(J21="","",IF(J19="☑","☑","★"))</f>
        <v/>
      </c>
      <c r="J21" s="21" t="str">
        <f t="shared" ref="J21:N21" si="35">IFERROR(VLOOKUP(I19,$T$9:$U$19,2,0),"")</f>
        <v/>
      </c>
      <c r="K21" s="22" t="str">
        <f t="shared" si="34"/>
        <v>★</v>
      </c>
      <c r="L21" s="21" t="str">
        <f t="shared" si="35"/>
        <v>L项目招标计划</v>
      </c>
      <c r="M21" s="22" t="str">
        <f t="shared" si="34"/>
        <v/>
      </c>
      <c r="N21" s="21" t="str">
        <f t="shared" si="35"/>
        <v/>
      </c>
      <c r="O21" s="22" t="str">
        <f>IF(P21="","",IF(P19="☑","☑","★"))</f>
        <v/>
      </c>
      <c r="P21" s="21" t="str">
        <f>IFERROR(VLOOKUP(O19,$T$9:$U$19,2,0),"")</f>
        <v/>
      </c>
      <c r="Q21" s="13"/>
      <c r="R21" s="41"/>
      <c r="T21" s="57" t="s">
        <v>41</v>
      </c>
      <c r="U21" s="57"/>
      <c r="V21" s="58"/>
      <c r="W21" s="59"/>
      <c r="X21" s="54"/>
      <c r="AA21" s="5"/>
      <c r="AB21" s="5"/>
    </row>
    <row r="22" s="3" customFormat="1" ht="24.5" customHeight="1" spans="1:28">
      <c r="A22" s="6"/>
      <c r="B22" s="13"/>
      <c r="C22" s="23" t="str">
        <f t="shared" ref="C22:G22" si="36">IF(D22="","",IF(D20="☑","☑","●"))</f>
        <v/>
      </c>
      <c r="D22" s="24" t="str">
        <f t="shared" ref="D22:H22" si="37">IFERROR(VLOOKUP(C19,$T$22:$U$30,2,0),"")</f>
        <v/>
      </c>
      <c r="E22" s="23" t="str">
        <f t="shared" si="36"/>
        <v/>
      </c>
      <c r="F22" s="24" t="str">
        <f t="shared" si="37"/>
        <v/>
      </c>
      <c r="G22" s="25" t="str">
        <f t="shared" si="36"/>
        <v/>
      </c>
      <c r="H22" s="24" t="str">
        <f t="shared" si="37"/>
        <v/>
      </c>
      <c r="I22" s="25" t="str">
        <f t="shared" ref="I22:M22" si="38">IF(J22="","",IF(J20="☑","☑","●"))</f>
        <v/>
      </c>
      <c r="J22" s="24" t="str">
        <f t="shared" ref="J22:N22" si="39">IFERROR(VLOOKUP(I19,$T$22:$U$30,2,0),"")</f>
        <v/>
      </c>
      <c r="K22" s="25" t="str">
        <f t="shared" si="38"/>
        <v/>
      </c>
      <c r="L22" s="24" t="str">
        <f t="shared" si="39"/>
        <v/>
      </c>
      <c r="M22" s="25" t="str">
        <f t="shared" si="38"/>
        <v/>
      </c>
      <c r="N22" s="24" t="str">
        <f t="shared" si="39"/>
        <v/>
      </c>
      <c r="O22" s="25" t="str">
        <f>IF(P22="","",IF(P20="☑","☑","●"))</f>
        <v/>
      </c>
      <c r="P22" s="24" t="str">
        <f>IFERROR(VLOOKUP(O19,$T$22:$U$30,2,0),"")</f>
        <v/>
      </c>
      <c r="Q22" s="13"/>
      <c r="R22" s="41"/>
      <c r="T22" s="50">
        <v>44896</v>
      </c>
      <c r="U22" s="51" t="s">
        <v>42</v>
      </c>
      <c r="V22" s="60"/>
      <c r="W22" s="61"/>
      <c r="X22" s="54"/>
      <c r="AA22" s="5"/>
      <c r="AB22" s="5"/>
    </row>
    <row r="23" s="3" customFormat="1" ht="24.5" customHeight="1" spans="1:28">
      <c r="A23" s="6"/>
      <c r="B23" s="13"/>
      <c r="C23" s="16">
        <v>44920</v>
      </c>
      <c r="D23" s="17">
        <f t="shared" ref="D23:H23" si="40">IFERROR(VLOOKUP(C23,$T$9:$V$19,3,FALSE),"")</f>
        <v>0</v>
      </c>
      <c r="E23" s="16">
        <v>44921</v>
      </c>
      <c r="F23" s="17" t="str">
        <f t="shared" si="40"/>
        <v/>
      </c>
      <c r="G23" s="16">
        <v>44922</v>
      </c>
      <c r="H23" s="17" t="str">
        <f t="shared" si="40"/>
        <v/>
      </c>
      <c r="I23" s="16">
        <v>44923</v>
      </c>
      <c r="J23" s="17">
        <f t="shared" ref="J23:N23" si="41">IFERROR(VLOOKUP(I23,$T$9:$V$19,3,FALSE),"")</f>
        <v>0</v>
      </c>
      <c r="K23" s="16">
        <v>44924</v>
      </c>
      <c r="L23" s="17" t="str">
        <f t="shared" si="41"/>
        <v/>
      </c>
      <c r="M23" s="16">
        <v>44925</v>
      </c>
      <c r="N23" s="17" t="str">
        <f t="shared" si="41"/>
        <v/>
      </c>
      <c r="O23" s="16">
        <v>44926</v>
      </c>
      <c r="P23" s="17" t="str">
        <f>IFERROR(VLOOKUP(O23,$T$9:$V$19,3,FALSE),"")</f>
        <v/>
      </c>
      <c r="Q23" s="13"/>
      <c r="R23" s="41"/>
      <c r="T23" s="50">
        <v>44904</v>
      </c>
      <c r="U23" s="51" t="s">
        <v>43</v>
      </c>
      <c r="V23" s="60"/>
      <c r="W23" s="53"/>
      <c r="X23" s="54"/>
      <c r="AA23" s="5"/>
      <c r="AB23" s="5"/>
    </row>
    <row r="24" s="3" customFormat="1" ht="24.5" customHeight="1" spans="1:28">
      <c r="A24" s="6"/>
      <c r="B24" s="13"/>
      <c r="C24" s="18" t="s">
        <v>122</v>
      </c>
      <c r="D24" s="19">
        <f t="shared" ref="D24:H24" si="42">IFERROR(VLOOKUP(C23,$T$22:$V$30,3,FALSE),"")</f>
        <v>0</v>
      </c>
      <c r="E24" s="18" t="s">
        <v>19</v>
      </c>
      <c r="F24" s="19" t="str">
        <f t="shared" si="42"/>
        <v/>
      </c>
      <c r="G24" s="18" t="s">
        <v>20</v>
      </c>
      <c r="H24" s="19" t="str">
        <f t="shared" si="42"/>
        <v/>
      </c>
      <c r="I24" s="18" t="s">
        <v>59</v>
      </c>
      <c r="J24" s="19" t="str">
        <f t="shared" ref="J24:N24" si="43">IFERROR(VLOOKUP(I23,$T$22:$V$30,3,FALSE),"")</f>
        <v/>
      </c>
      <c r="K24" s="18" t="s">
        <v>26</v>
      </c>
      <c r="L24" s="19" t="str">
        <f t="shared" si="43"/>
        <v/>
      </c>
      <c r="M24" s="18" t="s">
        <v>27</v>
      </c>
      <c r="N24" s="19" t="str">
        <f t="shared" si="43"/>
        <v/>
      </c>
      <c r="O24" s="18" t="s">
        <v>123</v>
      </c>
      <c r="P24" s="19" t="str">
        <f>IFERROR(VLOOKUP(O23,$T$22:$V$30,3,FALSE),"")</f>
        <v/>
      </c>
      <c r="Q24" s="13"/>
      <c r="R24" s="41"/>
      <c r="T24" s="50">
        <v>44907</v>
      </c>
      <c r="U24" s="51" t="s">
        <v>51</v>
      </c>
      <c r="V24" s="60"/>
      <c r="W24" s="53"/>
      <c r="X24" s="54"/>
      <c r="AA24" s="5"/>
      <c r="AB24" s="5"/>
    </row>
    <row r="25" s="3" customFormat="1" ht="24.5" customHeight="1" spans="1:28">
      <c r="A25" s="6"/>
      <c r="B25" s="13"/>
      <c r="C25" s="20" t="str">
        <f t="shared" ref="C25:G25" si="44">IF(D25="","",IF(D23="☑","☑","★"))</f>
        <v>★</v>
      </c>
      <c r="D25" s="21" t="str">
        <f t="shared" ref="D25:H25" si="45">IFERROR(VLOOKUP(C23,$T$9:$U$19,2,0),"")</f>
        <v>U项目培训</v>
      </c>
      <c r="E25" s="20" t="str">
        <f t="shared" si="44"/>
        <v/>
      </c>
      <c r="F25" s="21" t="str">
        <f t="shared" si="45"/>
        <v/>
      </c>
      <c r="G25" s="22" t="str">
        <f t="shared" si="44"/>
        <v/>
      </c>
      <c r="H25" s="21" t="str">
        <f t="shared" si="45"/>
        <v/>
      </c>
      <c r="I25" s="22" t="str">
        <f t="shared" ref="I25:M25" si="46">IF(J25="","",IF(J23="☑","☑","★"))</f>
        <v>★</v>
      </c>
      <c r="J25" s="21" t="str">
        <f t="shared" ref="J25:N25" si="47">IFERROR(VLOOKUP(I23,$T$9:$U$19,2,0),"")</f>
        <v>I项目结算</v>
      </c>
      <c r="K25" s="22" t="str">
        <f t="shared" si="46"/>
        <v/>
      </c>
      <c r="L25" s="21" t="str">
        <f t="shared" si="47"/>
        <v/>
      </c>
      <c r="M25" s="22" t="str">
        <f t="shared" si="46"/>
        <v/>
      </c>
      <c r="N25" s="21" t="str">
        <f t="shared" si="47"/>
        <v/>
      </c>
      <c r="O25" s="22" t="str">
        <f>IF(P25="","",IF(P23="☑","☑","★"))</f>
        <v/>
      </c>
      <c r="P25" s="21" t="str">
        <f>IFERROR(VLOOKUP(O23,$T$9:$U$19,2,0),"")</f>
        <v/>
      </c>
      <c r="Q25" s="13"/>
      <c r="R25" s="41"/>
      <c r="T25" s="50">
        <v>44912</v>
      </c>
      <c r="U25" s="51" t="s">
        <v>52</v>
      </c>
      <c r="V25" s="60"/>
      <c r="W25" s="53"/>
      <c r="X25" s="54"/>
      <c r="AA25" s="5"/>
      <c r="AB25" s="5"/>
    </row>
    <row r="26" s="3" customFormat="1" ht="24.5" customHeight="1" spans="1:28">
      <c r="A26" s="6"/>
      <c r="B26" s="13"/>
      <c r="C26" s="23" t="str">
        <f t="shared" ref="C26:G26" si="48">IF(D26="","",IF(D24="☑","☑","●"))</f>
        <v>●</v>
      </c>
      <c r="D26" s="24" t="str">
        <f t="shared" ref="D26:H26" si="49">IFERROR(VLOOKUP(C23,$T$22:$U$30,2,0),"")</f>
        <v>参加项目会议</v>
      </c>
      <c r="E26" s="23" t="str">
        <f t="shared" si="48"/>
        <v/>
      </c>
      <c r="F26" s="24" t="str">
        <f t="shared" si="49"/>
        <v/>
      </c>
      <c r="G26" s="25" t="str">
        <f t="shared" si="48"/>
        <v/>
      </c>
      <c r="H26" s="24" t="str">
        <f t="shared" si="49"/>
        <v/>
      </c>
      <c r="I26" s="25" t="str">
        <f t="shared" ref="I26:M26" si="50">IF(J26="","",IF(J24="☑","☑","●"))</f>
        <v/>
      </c>
      <c r="J26" s="24" t="str">
        <f t="shared" ref="J26:N26" si="51">IFERROR(VLOOKUP(I23,$T$22:$U$30,2,0),"")</f>
        <v/>
      </c>
      <c r="K26" s="25" t="str">
        <f t="shared" si="50"/>
        <v/>
      </c>
      <c r="L26" s="24" t="str">
        <f t="shared" si="51"/>
        <v/>
      </c>
      <c r="M26" s="25" t="str">
        <f t="shared" si="50"/>
        <v/>
      </c>
      <c r="N26" s="24" t="str">
        <f t="shared" si="51"/>
        <v/>
      </c>
      <c r="O26" s="25" t="str">
        <f>IF(P26="","",IF(P24="☑","☑","●"))</f>
        <v/>
      </c>
      <c r="P26" s="24" t="str">
        <f>IFERROR(VLOOKUP(O23,$T$22:$U$30,2,0),"")</f>
        <v/>
      </c>
      <c r="Q26" s="13"/>
      <c r="R26" s="41"/>
      <c r="T26" s="50">
        <v>44920</v>
      </c>
      <c r="U26" s="51" t="s">
        <v>53</v>
      </c>
      <c r="V26" s="60"/>
      <c r="W26" s="53"/>
      <c r="X26" s="54"/>
      <c r="AA26" s="5"/>
      <c r="AB26" s="5"/>
    </row>
    <row r="27" s="3" customFormat="1" ht="24.5" customHeight="1" spans="1:28">
      <c r="A27" s="6"/>
      <c r="B27" s="13"/>
      <c r="C27" s="16"/>
      <c r="D27" s="17"/>
      <c r="E27" s="16"/>
      <c r="F27" s="17"/>
      <c r="G27" s="16"/>
      <c r="H27" s="26"/>
      <c r="I27" s="16"/>
      <c r="J27" s="26"/>
      <c r="K27" s="16"/>
      <c r="L27" s="26"/>
      <c r="M27" s="16"/>
      <c r="N27" s="26"/>
      <c r="O27" s="16"/>
      <c r="P27" s="26"/>
      <c r="Q27" s="13"/>
      <c r="R27" s="41"/>
      <c r="T27" s="50"/>
      <c r="U27" s="51"/>
      <c r="V27" s="60"/>
      <c r="W27" s="53"/>
      <c r="X27" s="54"/>
      <c r="AA27" s="5"/>
      <c r="AB27" s="5"/>
    </row>
    <row r="28" s="3" customFormat="1" ht="24.5" customHeight="1" spans="1:28">
      <c r="A28" s="6"/>
      <c r="B28" s="13"/>
      <c r="C28" s="18"/>
      <c r="D28" s="19"/>
      <c r="E28" s="18"/>
      <c r="F28" s="19"/>
      <c r="G28" s="18"/>
      <c r="H28" s="27"/>
      <c r="I28" s="18"/>
      <c r="J28" s="27"/>
      <c r="K28" s="18"/>
      <c r="L28" s="27"/>
      <c r="M28" s="18"/>
      <c r="N28" s="27"/>
      <c r="O28" s="18"/>
      <c r="P28" s="27"/>
      <c r="Q28" s="13"/>
      <c r="R28" s="41"/>
      <c r="T28" s="50"/>
      <c r="U28" s="51"/>
      <c r="V28" s="60"/>
      <c r="W28" s="53"/>
      <c r="X28" s="54"/>
      <c r="AA28" s="5"/>
      <c r="AB28" s="5"/>
    </row>
    <row r="29" s="3" customFormat="1" ht="24.5" customHeight="1" spans="1:28">
      <c r="A29" s="6"/>
      <c r="B29" s="13"/>
      <c r="C29" s="22"/>
      <c r="D29" s="21"/>
      <c r="E29" s="22"/>
      <c r="F29" s="21"/>
      <c r="G29" s="22"/>
      <c r="H29" s="21"/>
      <c r="I29" s="22"/>
      <c r="J29" s="21"/>
      <c r="K29" s="22"/>
      <c r="L29" s="21"/>
      <c r="M29" s="22"/>
      <c r="N29" s="21"/>
      <c r="O29" s="22"/>
      <c r="P29" s="21"/>
      <c r="Q29" s="13"/>
      <c r="R29" s="41"/>
      <c r="T29" s="50"/>
      <c r="U29" s="51"/>
      <c r="V29" s="60"/>
      <c r="W29" s="53"/>
      <c r="X29" s="54"/>
      <c r="AA29" s="5"/>
      <c r="AB29" s="5"/>
    </row>
    <row r="30" s="3" customFormat="1" ht="24.5" customHeight="1" spans="1:28">
      <c r="A30" s="6"/>
      <c r="B30" s="13"/>
      <c r="C30" s="28"/>
      <c r="D30" s="24"/>
      <c r="E30" s="28"/>
      <c r="F30" s="24"/>
      <c r="G30" s="28"/>
      <c r="H30" s="24"/>
      <c r="I30" s="28"/>
      <c r="J30" s="24"/>
      <c r="K30" s="28"/>
      <c r="L30" s="24"/>
      <c r="M30" s="28"/>
      <c r="N30" s="24"/>
      <c r="O30" s="28"/>
      <c r="P30" s="24"/>
      <c r="Q30" s="13"/>
      <c r="R30" s="41"/>
      <c r="T30" s="50"/>
      <c r="U30" s="51"/>
      <c r="V30" s="62"/>
      <c r="W30" s="53"/>
      <c r="X30" s="54"/>
      <c r="AA30" s="5"/>
      <c r="AB30" s="5"/>
    </row>
    <row r="31" s="3" customFormat="1" ht="13" customHeight="1" spans="1:28">
      <c r="A31" s="6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41"/>
      <c r="T31" s="53"/>
      <c r="U31" s="53"/>
      <c r="V31" s="53"/>
      <c r="W31" s="53"/>
      <c r="X31" s="54"/>
      <c r="AA31" s="5"/>
      <c r="AB31" s="5"/>
    </row>
    <row r="32" s="3" customFormat="1" ht="13" customHeight="1" spans="1:28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36"/>
      <c r="T32" s="63"/>
      <c r="U32" s="63"/>
      <c r="V32" s="63"/>
      <c r="W32" s="63"/>
      <c r="X32" s="63"/>
      <c r="AA32" s="5"/>
      <c r="AB32" s="5"/>
    </row>
  </sheetData>
  <mergeCells count="13">
    <mergeCell ref="C3:E3"/>
    <mergeCell ref="F3:H3"/>
    <mergeCell ref="C6:D6"/>
    <mergeCell ref="E6:F6"/>
    <mergeCell ref="G6:H6"/>
    <mergeCell ref="I6:J6"/>
    <mergeCell ref="K6:L6"/>
    <mergeCell ref="M6:N6"/>
    <mergeCell ref="O6:P6"/>
    <mergeCell ref="S6:W6"/>
    <mergeCell ref="T8:U8"/>
    <mergeCell ref="T21:U21"/>
    <mergeCell ref="T2:V5"/>
  </mergeCells>
  <conditionalFormatting sqref="C29:C30">
    <cfRule type="cellIs" dxfId="0" priority="86" operator="equal">
      <formula>"●"</formula>
    </cfRule>
    <cfRule type="cellIs" dxfId="1" priority="85" operator="equal">
      <formula>"★"</formula>
    </cfRule>
  </conditionalFormatting>
  <conditionalFormatting sqref="D7:D8">
    <cfRule type="cellIs" dxfId="0" priority="72" operator="equal">
      <formula>"●"</formula>
    </cfRule>
    <cfRule type="cellIs" dxfId="1" priority="71" operator="equal">
      <formula>"★"</formula>
    </cfRule>
  </conditionalFormatting>
  <conditionalFormatting sqref="D11:D12">
    <cfRule type="cellIs" dxfId="0" priority="46" operator="equal">
      <formula>"●"</formula>
    </cfRule>
    <cfRule type="cellIs" dxfId="1" priority="45" operator="equal">
      <formula>"★"</formula>
    </cfRule>
  </conditionalFormatting>
  <conditionalFormatting sqref="D15:D16">
    <cfRule type="cellIs" dxfId="0" priority="44" operator="equal">
      <formula>"●"</formula>
    </cfRule>
    <cfRule type="cellIs" dxfId="1" priority="43" operator="equal">
      <formula>"★"</formula>
    </cfRule>
  </conditionalFormatting>
  <conditionalFormatting sqref="D19:D20">
    <cfRule type="cellIs" dxfId="0" priority="18" operator="equal">
      <formula>"●"</formula>
    </cfRule>
    <cfRule type="cellIs" dxfId="1" priority="17" operator="equal">
      <formula>"★"</formula>
    </cfRule>
  </conditionalFormatting>
  <conditionalFormatting sqref="D23:D24">
    <cfRule type="cellIs" dxfId="0" priority="16" operator="equal">
      <formula>"●"</formula>
    </cfRule>
    <cfRule type="cellIs" dxfId="1" priority="15" operator="equal">
      <formula>"★"</formula>
    </cfRule>
  </conditionalFormatting>
  <conditionalFormatting sqref="E29:E30">
    <cfRule type="cellIs" dxfId="0" priority="84" operator="equal">
      <formula>"●"</formula>
    </cfRule>
    <cfRule type="cellIs" dxfId="1" priority="83" operator="equal">
      <formula>"★"</formula>
    </cfRule>
  </conditionalFormatting>
  <conditionalFormatting sqref="F7:F8">
    <cfRule type="cellIs" dxfId="0" priority="70" operator="equal">
      <formula>"●"</formula>
    </cfRule>
    <cfRule type="cellIs" dxfId="1" priority="69" operator="equal">
      <formula>"★"</formula>
    </cfRule>
  </conditionalFormatting>
  <conditionalFormatting sqref="F11:F12">
    <cfRule type="cellIs" dxfId="0" priority="48" operator="equal">
      <formula>"●"</formula>
    </cfRule>
    <cfRule type="cellIs" dxfId="1" priority="47" operator="equal">
      <formula>"★"</formula>
    </cfRule>
  </conditionalFormatting>
  <conditionalFormatting sqref="F15:F16">
    <cfRule type="cellIs" dxfId="0" priority="42" operator="equal">
      <formula>"●"</formula>
    </cfRule>
    <cfRule type="cellIs" dxfId="1" priority="41" operator="equal">
      <formula>"★"</formula>
    </cfRule>
  </conditionalFormatting>
  <conditionalFormatting sqref="F19:F20">
    <cfRule type="cellIs" dxfId="0" priority="20" operator="equal">
      <formula>"●"</formula>
    </cfRule>
    <cfRule type="cellIs" dxfId="1" priority="19" operator="equal">
      <formula>"★"</formula>
    </cfRule>
  </conditionalFormatting>
  <conditionalFormatting sqref="F23:F24">
    <cfRule type="cellIs" dxfId="0" priority="14" operator="equal">
      <formula>"●"</formula>
    </cfRule>
    <cfRule type="cellIs" dxfId="1" priority="13" operator="equal">
      <formula>"★"</formula>
    </cfRule>
  </conditionalFormatting>
  <conditionalFormatting sqref="G29:G30">
    <cfRule type="cellIs" dxfId="0" priority="82" operator="equal">
      <formula>"●"</formula>
    </cfRule>
    <cfRule type="cellIs" dxfId="1" priority="81" operator="equal">
      <formula>"★"</formula>
    </cfRule>
  </conditionalFormatting>
  <conditionalFormatting sqref="H7:H8">
    <cfRule type="cellIs" dxfId="0" priority="68" operator="equal">
      <formula>"●"</formula>
    </cfRule>
    <cfRule type="cellIs" dxfId="1" priority="67" operator="equal">
      <formula>"★"</formula>
    </cfRule>
  </conditionalFormatting>
  <conditionalFormatting sqref="H11:H12">
    <cfRule type="cellIs" dxfId="0" priority="50" operator="equal">
      <formula>"●"</formula>
    </cfRule>
    <cfRule type="cellIs" dxfId="1" priority="49" operator="equal">
      <formula>"★"</formula>
    </cfRule>
  </conditionalFormatting>
  <conditionalFormatting sqref="H15:H16">
    <cfRule type="cellIs" dxfId="0" priority="40" operator="equal">
      <formula>"●"</formula>
    </cfRule>
    <cfRule type="cellIs" dxfId="1" priority="39" operator="equal">
      <formula>"★"</formula>
    </cfRule>
  </conditionalFormatting>
  <conditionalFormatting sqref="H19:H20">
    <cfRule type="cellIs" dxfId="0" priority="22" operator="equal">
      <formula>"●"</formula>
    </cfRule>
    <cfRule type="cellIs" dxfId="1" priority="21" operator="equal">
      <formula>"★"</formula>
    </cfRule>
  </conditionalFormatting>
  <conditionalFormatting sqref="H23:H24">
    <cfRule type="cellIs" dxfId="0" priority="12" operator="equal">
      <formula>"●"</formula>
    </cfRule>
    <cfRule type="cellIs" dxfId="1" priority="11" operator="equal">
      <formula>"★"</formula>
    </cfRule>
  </conditionalFormatting>
  <conditionalFormatting sqref="I29:I30">
    <cfRule type="cellIs" dxfId="0" priority="80" operator="equal">
      <formula>"●"</formula>
    </cfRule>
    <cfRule type="cellIs" dxfId="1" priority="79" operator="equal">
      <formula>"★"</formula>
    </cfRule>
  </conditionalFormatting>
  <conditionalFormatting sqref="J7:J8">
    <cfRule type="cellIs" dxfId="0" priority="66" operator="equal">
      <formula>"●"</formula>
    </cfRule>
    <cfRule type="cellIs" dxfId="1" priority="65" operator="equal">
      <formula>"★"</formula>
    </cfRule>
  </conditionalFormatting>
  <conditionalFormatting sqref="J11:J12">
    <cfRule type="cellIs" dxfId="0" priority="52" operator="equal">
      <formula>"●"</formula>
    </cfRule>
    <cfRule type="cellIs" dxfId="1" priority="51" operator="equal">
      <formula>"★"</formula>
    </cfRule>
  </conditionalFormatting>
  <conditionalFormatting sqref="J15:J16">
    <cfRule type="cellIs" dxfId="0" priority="38" operator="equal">
      <formula>"●"</formula>
    </cfRule>
    <cfRule type="cellIs" dxfId="1" priority="37" operator="equal">
      <formula>"★"</formula>
    </cfRule>
  </conditionalFormatting>
  <conditionalFormatting sqref="J19:J20">
    <cfRule type="cellIs" dxfId="0" priority="24" operator="equal">
      <formula>"●"</formula>
    </cfRule>
    <cfRule type="cellIs" dxfId="1" priority="23" operator="equal">
      <formula>"★"</formula>
    </cfRule>
  </conditionalFormatting>
  <conditionalFormatting sqref="K29:K30">
    <cfRule type="cellIs" dxfId="0" priority="78" operator="equal">
      <formula>"●"</formula>
    </cfRule>
    <cfRule type="cellIs" dxfId="1" priority="77" operator="equal">
      <formula>"★"</formula>
    </cfRule>
  </conditionalFormatting>
  <conditionalFormatting sqref="L7:L8">
    <cfRule type="cellIs" dxfId="0" priority="64" operator="equal">
      <formula>"●"</formula>
    </cfRule>
    <cfRule type="cellIs" dxfId="1" priority="63" operator="equal">
      <formula>"★"</formula>
    </cfRule>
  </conditionalFormatting>
  <conditionalFormatting sqref="L11:L12">
    <cfRule type="cellIs" dxfId="0" priority="54" operator="equal">
      <formula>"●"</formula>
    </cfRule>
    <cfRule type="cellIs" dxfId="1" priority="53" operator="equal">
      <formula>"★"</formula>
    </cfRule>
  </conditionalFormatting>
  <conditionalFormatting sqref="L15:L16">
    <cfRule type="cellIs" dxfId="0" priority="36" operator="equal">
      <formula>"●"</formula>
    </cfRule>
    <cfRule type="cellIs" dxfId="1" priority="35" operator="equal">
      <formula>"★"</formula>
    </cfRule>
  </conditionalFormatting>
  <conditionalFormatting sqref="L19:L20">
    <cfRule type="cellIs" dxfId="0" priority="26" operator="equal">
      <formula>"●"</formula>
    </cfRule>
    <cfRule type="cellIs" dxfId="1" priority="25" operator="equal">
      <formula>"★"</formula>
    </cfRule>
  </conditionalFormatting>
  <conditionalFormatting sqref="M29:M30">
    <cfRule type="cellIs" dxfId="0" priority="76" operator="equal">
      <formula>"●"</formula>
    </cfRule>
    <cfRule type="cellIs" dxfId="1" priority="75" operator="equal">
      <formula>"★"</formula>
    </cfRule>
  </conditionalFormatting>
  <conditionalFormatting sqref="N7:N8">
    <cfRule type="cellIs" dxfId="0" priority="62" operator="equal">
      <formula>"●"</formula>
    </cfRule>
    <cfRule type="cellIs" dxfId="1" priority="61" operator="equal">
      <formula>"★"</formula>
    </cfRule>
  </conditionalFormatting>
  <conditionalFormatting sqref="N11:N12">
    <cfRule type="cellIs" dxfId="0" priority="56" operator="equal">
      <formula>"●"</formula>
    </cfRule>
    <cfRule type="cellIs" dxfId="1" priority="55" operator="equal">
      <formula>"★"</formula>
    </cfRule>
  </conditionalFormatting>
  <conditionalFormatting sqref="N15:N16">
    <cfRule type="cellIs" dxfId="0" priority="34" operator="equal">
      <formula>"●"</formula>
    </cfRule>
    <cfRule type="cellIs" dxfId="1" priority="33" operator="equal">
      <formula>"★"</formula>
    </cfRule>
  </conditionalFormatting>
  <conditionalFormatting sqref="N19:N20">
    <cfRule type="cellIs" dxfId="0" priority="28" operator="equal">
      <formula>"●"</formula>
    </cfRule>
    <cfRule type="cellIs" dxfId="1" priority="27" operator="equal">
      <formula>"★"</formula>
    </cfRule>
  </conditionalFormatting>
  <conditionalFormatting sqref="O29:O30">
    <cfRule type="cellIs" dxfId="0" priority="74" operator="equal">
      <formula>"●"</formula>
    </cfRule>
    <cfRule type="cellIs" dxfId="1" priority="73" operator="equal">
      <formula>"★"</formula>
    </cfRule>
  </conditionalFormatting>
  <conditionalFormatting sqref="P7:P8">
    <cfRule type="cellIs" dxfId="0" priority="60" operator="equal">
      <formula>"●"</formula>
    </cfRule>
    <cfRule type="cellIs" dxfId="1" priority="59" operator="equal">
      <formula>"★"</formula>
    </cfRule>
  </conditionalFormatting>
  <conditionalFormatting sqref="P11:P12">
    <cfRule type="cellIs" dxfId="0" priority="58" operator="equal">
      <formula>"●"</formula>
    </cfRule>
    <cfRule type="cellIs" dxfId="1" priority="57" operator="equal">
      <formula>"★"</formula>
    </cfRule>
  </conditionalFormatting>
  <conditionalFormatting sqref="P15:P16">
    <cfRule type="cellIs" dxfId="0" priority="32" operator="equal">
      <formula>"●"</formula>
    </cfRule>
    <cfRule type="cellIs" dxfId="1" priority="31" operator="equal">
      <formula>"★"</formula>
    </cfRule>
  </conditionalFormatting>
  <conditionalFormatting sqref="P19:P20">
    <cfRule type="cellIs" dxfId="0" priority="30" operator="equal">
      <formula>"●"</formula>
    </cfRule>
    <cfRule type="cellIs" dxfId="1" priority="29" operator="equal">
      <formula>"★"</formula>
    </cfRule>
  </conditionalFormatting>
  <conditionalFormatting sqref="V22:V28">
    <cfRule type="cellIs" dxfId="3" priority="237" operator="equal">
      <formula>"☑"</formula>
    </cfRule>
    <cfRule type="cellIs" dxfId="1" priority="236" operator="equal">
      <formula>"☒"</formula>
    </cfRule>
    <cfRule type="cellIs" dxfId="2" priority="235" operator="equal">
      <formula>"▲"</formula>
    </cfRule>
  </conditionalFormatting>
  <conditionalFormatting sqref="C9:P10">
    <cfRule type="cellIs" dxfId="0" priority="10" operator="equal">
      <formula>"●"</formula>
    </cfRule>
    <cfRule type="cellIs" dxfId="1" priority="9" operator="equal">
      <formula>"★"</formula>
    </cfRule>
  </conditionalFormatting>
  <conditionalFormatting sqref="C13:P14">
    <cfRule type="cellIs" dxfId="0" priority="8" operator="equal">
      <formula>"●"</formula>
    </cfRule>
    <cfRule type="cellIs" dxfId="1" priority="7" operator="equal">
      <formula>"★"</formula>
    </cfRule>
  </conditionalFormatting>
  <conditionalFormatting sqref="C17:P18">
    <cfRule type="cellIs" dxfId="0" priority="6" operator="equal">
      <formula>"●"</formula>
    </cfRule>
    <cfRule type="cellIs" dxfId="1" priority="5" operator="equal">
      <formula>"★"</formula>
    </cfRule>
  </conditionalFormatting>
  <conditionalFormatting sqref="C21:P22">
    <cfRule type="cellIs" dxfId="0" priority="4" operator="equal">
      <formula>"●"</formula>
    </cfRule>
    <cfRule type="cellIs" dxfId="1" priority="3" operator="equal">
      <formula>"★"</formula>
    </cfRule>
  </conditionalFormatting>
  <conditionalFormatting sqref="C25:P26">
    <cfRule type="cellIs" dxfId="0" priority="2" operator="equal">
      <formula>"●"</formula>
    </cfRule>
    <cfRule type="cellIs" dxfId="1" priority="1" operator="equal">
      <formula>"★"</formula>
    </cfRule>
  </conditionalFormatting>
  <dataValidations count="1">
    <dataValidation type="list" allowBlank="1" showInputMessage="1" showErrorMessage="1" sqref="V9:V19 V22:V30">
      <formula1>"☑,☒"</formula1>
    </dataValidation>
  </dataValidations>
  <printOptions horizontalCentered="1"/>
  <pageMargins left="0" right="0" top="0" bottom="0" header="0" footer="0"/>
  <pageSetup paperSize="9" scale="80" orientation="landscape" horizontalDpi="600"/>
  <headerFooter/>
  <ignoredErrors>
    <ignoredError sqref="D9:P30" formula="1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AN42"/>
  <sheetViews>
    <sheetView showGridLines="0" workbookViewId="0">
      <selection activeCell="T16" sqref="T16"/>
    </sheetView>
  </sheetViews>
  <sheetFormatPr defaultColWidth="7.9" defaultRowHeight="13.5"/>
  <cols>
    <col min="1" max="16384" width="7.9" style="1"/>
  </cols>
  <sheetData>
    <row r="1" s="1" customFormat="1" spans="1:9">
      <c r="A1" s="2"/>
      <c r="B1" s="2"/>
      <c r="C1" s="2"/>
      <c r="D1" s="2"/>
      <c r="E1" s="2"/>
      <c r="F1" s="2"/>
      <c r="G1" s="2"/>
      <c r="H1" s="2"/>
      <c r="I1" s="2"/>
    </row>
    <row r="2" s="1" customFormat="1" spans="1:9">
      <c r="A2" s="2"/>
      <c r="B2" s="2"/>
      <c r="C2" s="2"/>
      <c r="D2" s="2"/>
      <c r="E2" s="2"/>
      <c r="F2" s="2"/>
      <c r="G2" s="2"/>
      <c r="H2" s="2"/>
      <c r="I2" s="2"/>
    </row>
    <row r="3" s="1" customFormat="1" spans="1:21">
      <c r="A3" s="2"/>
      <c r="B3" s="2"/>
      <c r="C3" s="2"/>
      <c r="D3" s="2"/>
      <c r="E3" s="2"/>
      <c r="F3" s="2"/>
      <c r="G3" s="2"/>
      <c r="H3" s="2"/>
      <c r="I3" s="2"/>
      <c r="M3" s="2"/>
      <c r="N3" s="2"/>
      <c r="O3" s="2"/>
      <c r="P3" s="2"/>
      <c r="Q3" s="2"/>
      <c r="R3" s="2"/>
      <c r="S3" s="2"/>
      <c r="T3" s="2"/>
      <c r="U3" s="2"/>
    </row>
    <row r="4" s="1" customFormat="1" spans="1:21">
      <c r="A4" s="2"/>
      <c r="B4" s="2"/>
      <c r="C4" s="2"/>
      <c r="D4" s="2"/>
      <c r="E4" s="2"/>
      <c r="F4" s="2"/>
      <c r="G4" s="2"/>
      <c r="H4" s="2"/>
      <c r="I4" s="2"/>
      <c r="M4" s="2"/>
      <c r="N4" s="2"/>
      <c r="O4" s="2"/>
      <c r="P4" s="2"/>
      <c r="Q4" s="2"/>
      <c r="R4" s="2"/>
      <c r="S4" s="2"/>
      <c r="T4" s="2"/>
      <c r="U4" s="2"/>
    </row>
    <row r="5" s="1" customFormat="1" spans="1:21">
      <c r="A5" s="2"/>
      <c r="B5" s="2"/>
      <c r="C5" s="2"/>
      <c r="D5" s="2"/>
      <c r="E5" s="2"/>
      <c r="F5" s="2"/>
      <c r="G5" s="2"/>
      <c r="H5" s="2"/>
      <c r="I5" s="2"/>
      <c r="M5" s="2"/>
      <c r="N5" s="2"/>
      <c r="O5" s="2"/>
      <c r="P5" s="2"/>
      <c r="Q5" s="2"/>
      <c r="R5" s="2"/>
      <c r="S5" s="2"/>
      <c r="T5" s="2"/>
      <c r="U5" s="2"/>
    </row>
    <row r="6" s="1" customFormat="1" spans="1:21">
      <c r="A6" s="2"/>
      <c r="B6" s="2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</row>
    <row r="7" s="1" customFormat="1" spans="1:21">
      <c r="A7" s="2"/>
      <c r="B7" s="2"/>
      <c r="C7" s="2"/>
      <c r="D7" s="2"/>
      <c r="E7" s="2"/>
      <c r="F7" s="2"/>
      <c r="G7" s="2"/>
      <c r="H7" s="2"/>
      <c r="I7" s="2"/>
      <c r="M7" s="2"/>
      <c r="N7" s="2"/>
      <c r="O7" s="2"/>
      <c r="P7" s="2"/>
      <c r="Q7" s="2"/>
      <c r="R7" s="2"/>
      <c r="S7" s="2"/>
      <c r="T7" s="2"/>
      <c r="U7" s="2"/>
    </row>
    <row r="8" s="1" customFormat="1" spans="1:21">
      <c r="A8" s="2"/>
      <c r="B8" s="2"/>
      <c r="C8" s="2"/>
      <c r="D8" s="2"/>
      <c r="E8" s="2"/>
      <c r="F8" s="2"/>
      <c r="G8" s="2"/>
      <c r="H8" s="2"/>
      <c r="I8" s="2"/>
      <c r="M8" s="2"/>
      <c r="N8" s="2"/>
      <c r="O8" s="2"/>
      <c r="P8" s="2"/>
      <c r="Q8" s="2"/>
      <c r="R8" s="2"/>
      <c r="S8" s="2"/>
      <c r="T8" s="2"/>
      <c r="U8" s="2"/>
    </row>
    <row r="9" s="1" customFormat="1" spans="1:21">
      <c r="A9" s="2"/>
      <c r="B9" s="2"/>
      <c r="C9" s="2"/>
      <c r="D9" s="2"/>
      <c r="E9" s="2"/>
      <c r="F9" s="2"/>
      <c r="G9" s="2"/>
      <c r="H9" s="2"/>
      <c r="I9" s="2"/>
      <c r="M9" s="2"/>
      <c r="N9" s="2"/>
      <c r="O9" s="2"/>
      <c r="P9" s="2"/>
      <c r="Q9" s="2"/>
      <c r="R9" s="2"/>
      <c r="S9" s="2"/>
      <c r="T9" s="2"/>
      <c r="U9" s="2"/>
    </row>
    <row r="10" s="1" customFormat="1" spans="1:21">
      <c r="A10" s="2"/>
      <c r="B10" s="2"/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  <c r="S10" s="2"/>
      <c r="T10" s="2"/>
      <c r="U10" s="2"/>
    </row>
    <row r="11" s="1" customFormat="1" spans="1:21">
      <c r="A11" s="2"/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  <c r="S11" s="2"/>
      <c r="T11" s="2"/>
      <c r="U11" s="2"/>
    </row>
    <row r="12" s="1" customFormat="1" spans="1:21">
      <c r="A12" s="2"/>
      <c r="B12" s="2"/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  <c r="S12" s="2"/>
      <c r="T12" s="2"/>
      <c r="U12" s="2"/>
    </row>
    <row r="13" s="1" customFormat="1" spans="1:21">
      <c r="A13" s="2"/>
      <c r="B13" s="2"/>
      <c r="C13" s="2"/>
      <c r="D13" s="2"/>
      <c r="E13" s="2"/>
      <c r="F13" s="2"/>
      <c r="G13" s="2"/>
      <c r="H13" s="2"/>
      <c r="I13" s="2"/>
      <c r="M13" s="2"/>
      <c r="N13" s="2"/>
      <c r="O13" s="2"/>
      <c r="P13" s="2"/>
      <c r="Q13" s="2"/>
      <c r="R13" s="2"/>
      <c r="S13" s="2"/>
      <c r="T13" s="2"/>
      <c r="U13" s="2"/>
    </row>
    <row r="14" s="1" customFormat="1" spans="1:21">
      <c r="A14" s="2"/>
      <c r="B14" s="2"/>
      <c r="C14" s="2"/>
      <c r="D14" s="2"/>
      <c r="E14" s="2"/>
      <c r="F14" s="2"/>
      <c r="G14" s="2"/>
      <c r="H14" s="2"/>
      <c r="I14" s="2"/>
      <c r="M14" s="2"/>
      <c r="N14" s="2"/>
      <c r="O14" s="2"/>
      <c r="P14" s="2"/>
      <c r="Q14" s="2"/>
      <c r="R14" s="2"/>
      <c r="S14" s="2"/>
      <c r="T14" s="2"/>
      <c r="U14" s="2"/>
    </row>
    <row r="15" s="1" customFormat="1" spans="1:40">
      <c r="A15" s="2"/>
      <c r="B15" s="2"/>
      <c r="C15" s="2"/>
      <c r="D15" s="2"/>
      <c r="E15" s="2"/>
      <c r="F15" s="2"/>
      <c r="G15" s="2"/>
      <c r="H15" s="2"/>
      <c r="I15" s="2"/>
      <c r="M15" s="2"/>
      <c r="N15" s="2"/>
      <c r="O15" s="2"/>
      <c r="P15" s="2"/>
      <c r="Q15" s="2"/>
      <c r="R15" s="2"/>
      <c r="S15" s="2"/>
      <c r="T15" s="2"/>
      <c r="U15" s="2"/>
      <c r="AF15" s="2"/>
      <c r="AG15" s="2"/>
      <c r="AH15" s="2"/>
      <c r="AI15" s="2"/>
      <c r="AJ15" s="2"/>
      <c r="AK15" s="2"/>
      <c r="AL15" s="2"/>
      <c r="AM15" s="2"/>
      <c r="AN15" s="2"/>
    </row>
    <row r="16" s="1" customFormat="1" spans="1:40">
      <c r="A16" s="2"/>
      <c r="B16" s="2"/>
      <c r="C16" s="2"/>
      <c r="D16" s="2"/>
      <c r="E16" s="2"/>
      <c r="F16" s="2"/>
      <c r="G16" s="2"/>
      <c r="H16" s="2"/>
      <c r="I16" s="2"/>
      <c r="M16" s="2"/>
      <c r="N16" s="2"/>
      <c r="O16" s="2"/>
      <c r="P16" s="2"/>
      <c r="Q16" s="2"/>
      <c r="R16" s="2"/>
      <c r="S16" s="2"/>
      <c r="T16" s="2"/>
      <c r="U16" s="2"/>
      <c r="AF16" s="2"/>
      <c r="AG16" s="2"/>
      <c r="AH16" s="2"/>
      <c r="AI16" s="2"/>
      <c r="AJ16" s="2"/>
      <c r="AK16" s="2"/>
      <c r="AL16" s="2"/>
      <c r="AM16" s="2"/>
      <c r="AN16" s="2"/>
    </row>
    <row r="17" s="1" customFormat="1" spans="1:40">
      <c r="A17" s="2"/>
      <c r="B17" s="2"/>
      <c r="C17" s="2"/>
      <c r="D17" s="2"/>
      <c r="E17" s="2"/>
      <c r="F17" s="2"/>
      <c r="G17" s="2"/>
      <c r="H17" s="2"/>
      <c r="I17" s="2"/>
      <c r="M17" s="2"/>
      <c r="N17" s="2"/>
      <c r="O17" s="2"/>
      <c r="P17" s="2"/>
      <c r="Q17" s="2"/>
      <c r="R17" s="2"/>
      <c r="S17" s="2"/>
      <c r="T17" s="2"/>
      <c r="U17" s="2"/>
      <c r="AF17" s="2"/>
      <c r="AG17" s="2"/>
      <c r="AH17" s="2"/>
      <c r="AI17" s="2"/>
      <c r="AJ17" s="2"/>
      <c r="AK17" s="2"/>
      <c r="AL17" s="2"/>
      <c r="AM17" s="2"/>
      <c r="AN17" s="2"/>
    </row>
    <row r="18" s="1" customFormat="1" spans="1:40">
      <c r="A18" s="2"/>
      <c r="B18" s="2"/>
      <c r="C18" s="2"/>
      <c r="D18" s="2"/>
      <c r="E18" s="2"/>
      <c r="F18" s="2"/>
      <c r="G18" s="2"/>
      <c r="H18" s="2"/>
      <c r="I18" s="2"/>
      <c r="M18" s="2"/>
      <c r="N18" s="2"/>
      <c r="O18" s="2"/>
      <c r="P18" s="2"/>
      <c r="Q18" s="2"/>
      <c r="R18" s="2"/>
      <c r="S18" s="2"/>
      <c r="T18" s="2"/>
      <c r="U18" s="2"/>
      <c r="AF18" s="2"/>
      <c r="AG18" s="2"/>
      <c r="AH18" s="2"/>
      <c r="AI18" s="2"/>
      <c r="AJ18" s="2"/>
      <c r="AK18" s="2"/>
      <c r="AL18" s="2"/>
      <c r="AM18" s="2"/>
      <c r="AN18" s="2"/>
    </row>
    <row r="19" s="1" customFormat="1" spans="1:40">
      <c r="A19" s="2"/>
      <c r="B19" s="2"/>
      <c r="C19" s="2"/>
      <c r="D19" s="2"/>
      <c r="E19" s="2"/>
      <c r="F19" s="2"/>
      <c r="G19" s="2"/>
      <c r="H19" s="2"/>
      <c r="I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AF19" s="2"/>
      <c r="AG19" s="2"/>
      <c r="AH19" s="2"/>
      <c r="AI19" s="2"/>
      <c r="AJ19" s="2"/>
      <c r="AK19" s="2"/>
      <c r="AL19" s="2"/>
      <c r="AM19" s="2"/>
      <c r="AN19" s="2"/>
    </row>
    <row r="20" s="1" customFormat="1" spans="1:40">
      <c r="A20" s="2"/>
      <c r="B20" s="2"/>
      <c r="C20" s="2"/>
      <c r="D20" s="2"/>
      <c r="E20" s="2"/>
      <c r="F20" s="2"/>
      <c r="G20" s="2"/>
      <c r="H20" s="2"/>
      <c r="I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AF20" s="2"/>
      <c r="AG20" s="2"/>
      <c r="AH20" s="2"/>
      <c r="AI20" s="2"/>
      <c r="AJ20" s="2"/>
      <c r="AK20" s="2"/>
      <c r="AL20" s="2"/>
      <c r="AM20" s="2"/>
      <c r="AN20" s="2"/>
    </row>
    <row r="21" s="1" customFormat="1" spans="1:40">
      <c r="A21" s="2"/>
      <c r="B21" s="2"/>
      <c r="C21" s="2"/>
      <c r="D21" s="2"/>
      <c r="E21" s="2"/>
      <c r="F21" s="2"/>
      <c r="G21" s="2"/>
      <c r="H21" s="2"/>
      <c r="I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F21" s="2"/>
      <c r="AG21" s="2"/>
      <c r="AH21" s="2"/>
      <c r="AI21" s="2"/>
      <c r="AJ21" s="2"/>
      <c r="AK21" s="2"/>
      <c r="AL21" s="2"/>
      <c r="AM21" s="2"/>
      <c r="AN21" s="2"/>
    </row>
    <row r="22" s="1" customFormat="1" spans="1:40">
      <c r="A22" s="2"/>
      <c r="B22" s="2"/>
      <c r="C22" s="2"/>
      <c r="D22" s="2"/>
      <c r="E22" s="2"/>
      <c r="F22" s="2"/>
      <c r="G22" s="2"/>
      <c r="H22" s="2"/>
      <c r="I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F22" s="2"/>
      <c r="AG22" s="2"/>
      <c r="AH22" s="2"/>
      <c r="AI22" s="2"/>
      <c r="AJ22" s="2"/>
      <c r="AK22" s="2"/>
      <c r="AL22" s="2"/>
      <c r="AM22" s="2"/>
      <c r="AN22" s="2"/>
    </row>
    <row r="23" s="1" customFormat="1" spans="1:40">
      <c r="A23" s="2"/>
      <c r="B23" s="2"/>
      <c r="C23" s="2"/>
      <c r="D23" s="2"/>
      <c r="E23" s="2"/>
      <c r="F23" s="2"/>
      <c r="G23" s="2"/>
      <c r="H23" s="2"/>
      <c r="I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F23" s="2"/>
      <c r="AG23" s="2"/>
      <c r="AH23" s="2"/>
      <c r="AI23" s="2"/>
      <c r="AJ23" s="2"/>
      <c r="AK23" s="2"/>
      <c r="AL23" s="2"/>
      <c r="AM23" s="2"/>
      <c r="AN23" s="2"/>
    </row>
    <row r="24" s="1" customFormat="1" spans="1:40">
      <c r="A24" s="2"/>
      <c r="B24" s="2"/>
      <c r="C24" s="2"/>
      <c r="D24" s="2"/>
      <c r="E24" s="2"/>
      <c r="F24" s="2"/>
      <c r="G24" s="2"/>
      <c r="H24" s="2"/>
      <c r="I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F24" s="2"/>
      <c r="AG24" s="2"/>
      <c r="AH24" s="2"/>
      <c r="AI24" s="2"/>
      <c r="AJ24" s="2"/>
      <c r="AK24" s="2"/>
      <c r="AL24" s="2"/>
      <c r="AM24" s="2"/>
      <c r="AN24" s="2"/>
    </row>
    <row r="25" s="1" customFormat="1" spans="1:40">
      <c r="A25" s="2"/>
      <c r="B25" s="2"/>
      <c r="C25" s="2"/>
      <c r="D25" s="2"/>
      <c r="E25" s="2"/>
      <c r="F25" s="2"/>
      <c r="G25" s="2"/>
      <c r="H25" s="2"/>
      <c r="I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F25" s="2"/>
      <c r="AG25" s="2"/>
      <c r="AH25" s="2"/>
      <c r="AI25" s="2"/>
      <c r="AJ25" s="2"/>
      <c r="AK25" s="2"/>
      <c r="AL25" s="2"/>
      <c r="AM25" s="2"/>
      <c r="AN25" s="2"/>
    </row>
    <row r="26" s="1" customFormat="1" spans="1:40">
      <c r="A26" s="2"/>
      <c r="B26" s="2"/>
      <c r="C26" s="2"/>
      <c r="D26" s="2"/>
      <c r="E26" s="2"/>
      <c r="F26" s="2"/>
      <c r="G26" s="2"/>
      <c r="H26" s="2"/>
      <c r="I26" s="2"/>
      <c r="M26" s="2"/>
      <c r="N26" s="2"/>
      <c r="O26" s="2"/>
      <c r="P26" s="2"/>
      <c r="Q26" s="2"/>
      <c r="R26" s="2"/>
      <c r="S26" s="2"/>
      <c r="T26" s="2"/>
      <c r="U26" s="2"/>
      <c r="AF26" s="2"/>
      <c r="AG26" s="2"/>
      <c r="AH26" s="2"/>
      <c r="AI26" s="2"/>
      <c r="AJ26" s="2"/>
      <c r="AK26" s="2"/>
      <c r="AL26" s="2"/>
      <c r="AM26" s="2"/>
      <c r="AN26" s="2"/>
    </row>
    <row r="27" s="1" customFormat="1" spans="1:40">
      <c r="A27" s="2"/>
      <c r="B27" s="2"/>
      <c r="C27" s="2"/>
      <c r="D27" s="2"/>
      <c r="E27" s="2"/>
      <c r="F27" s="2"/>
      <c r="G27" s="2"/>
      <c r="H27" s="2"/>
      <c r="I27" s="2"/>
      <c r="M27" s="2"/>
      <c r="N27" s="2"/>
      <c r="O27" s="2"/>
      <c r="P27" s="2"/>
      <c r="Q27" s="2"/>
      <c r="R27" s="2"/>
      <c r="S27" s="2"/>
      <c r="T27" s="2"/>
      <c r="U27" s="2"/>
      <c r="AF27" s="2"/>
      <c r="AG27" s="2"/>
      <c r="AH27" s="2"/>
      <c r="AI27" s="2"/>
      <c r="AJ27" s="2"/>
      <c r="AK27" s="2"/>
      <c r="AL27" s="2"/>
      <c r="AM27" s="2"/>
      <c r="AN27" s="2"/>
    </row>
    <row r="28" s="1" customFormat="1" spans="1:40">
      <c r="A28" s="2"/>
      <c r="B28" s="2"/>
      <c r="C28" s="2"/>
      <c r="D28" s="2"/>
      <c r="E28" s="2"/>
      <c r="F28" s="2"/>
      <c r="G28" s="2"/>
      <c r="H28" s="2"/>
      <c r="I28" s="2"/>
      <c r="M28" s="2"/>
      <c r="N28" s="2"/>
      <c r="O28" s="2"/>
      <c r="P28" s="2"/>
      <c r="Q28" s="2"/>
      <c r="R28" s="2"/>
      <c r="S28" s="2"/>
      <c r="T28" s="2"/>
      <c r="U28" s="2"/>
      <c r="AF28" s="2"/>
      <c r="AG28" s="2"/>
      <c r="AH28" s="2"/>
      <c r="AI28" s="2"/>
      <c r="AJ28" s="2"/>
      <c r="AK28" s="2"/>
      <c r="AL28" s="2"/>
      <c r="AM28" s="2"/>
      <c r="AN28" s="2"/>
    </row>
    <row r="29" s="1" customFormat="1" spans="1:40">
      <c r="A29" s="2"/>
      <c r="B29" s="2"/>
      <c r="C29" s="2"/>
      <c r="D29" s="2"/>
      <c r="E29" s="2"/>
      <c r="F29" s="2"/>
      <c r="G29" s="2"/>
      <c r="H29" s="2"/>
      <c r="I29" s="2"/>
      <c r="M29" s="2"/>
      <c r="N29" s="2"/>
      <c r="O29" s="2"/>
      <c r="P29" s="2"/>
      <c r="Q29" s="2"/>
      <c r="R29" s="2"/>
      <c r="S29" s="2"/>
      <c r="T29" s="2"/>
      <c r="U29" s="2"/>
      <c r="AF29" s="2"/>
      <c r="AG29" s="2"/>
      <c r="AH29" s="2"/>
      <c r="AI29" s="2"/>
      <c r="AJ29" s="2"/>
      <c r="AK29" s="2"/>
      <c r="AL29" s="2"/>
      <c r="AM29" s="2"/>
      <c r="AN29" s="2"/>
    </row>
    <row r="30" s="1" customFormat="1" spans="1:40">
      <c r="A30" s="2"/>
      <c r="B30" s="2"/>
      <c r="C30" s="2"/>
      <c r="D30" s="2"/>
      <c r="E30" s="2"/>
      <c r="F30" s="2"/>
      <c r="G30" s="2"/>
      <c r="H30" s="2"/>
      <c r="I30" s="2"/>
      <c r="M30" s="2"/>
      <c r="N30" s="2"/>
      <c r="O30" s="2"/>
      <c r="P30" s="2"/>
      <c r="Q30" s="2"/>
      <c r="R30" s="2"/>
      <c r="S30" s="2"/>
      <c r="T30" s="2"/>
      <c r="U30" s="2"/>
      <c r="AF30" s="2"/>
      <c r="AG30" s="2"/>
      <c r="AH30" s="2"/>
      <c r="AI30" s="2"/>
      <c r="AJ30" s="2"/>
      <c r="AK30" s="2"/>
      <c r="AL30" s="2"/>
      <c r="AM30" s="2"/>
      <c r="AN30" s="2"/>
    </row>
    <row r="31" s="1" customFormat="1" spans="1:40">
      <c r="A31" s="2"/>
      <c r="B31" s="2"/>
      <c r="C31" s="2"/>
      <c r="D31" s="2"/>
      <c r="E31" s="2"/>
      <c r="F31" s="2"/>
      <c r="G31" s="2"/>
      <c r="H31" s="2"/>
      <c r="I31" s="2"/>
      <c r="M31" s="2"/>
      <c r="N31" s="2"/>
      <c r="O31" s="2"/>
      <c r="P31" s="2"/>
      <c r="Q31" s="2"/>
      <c r="R31" s="2"/>
      <c r="S31" s="2"/>
      <c r="T31" s="2"/>
      <c r="U31" s="2"/>
      <c r="AF31" s="2"/>
      <c r="AG31" s="2"/>
      <c r="AH31" s="2"/>
      <c r="AI31" s="2"/>
      <c r="AJ31" s="2"/>
      <c r="AK31" s="2"/>
      <c r="AL31" s="2"/>
      <c r="AM31" s="2"/>
      <c r="AN31" s="2"/>
    </row>
    <row r="32" s="1" customFormat="1" spans="1:40">
      <c r="A32" s="2"/>
      <c r="B32" s="2"/>
      <c r="C32" s="2"/>
      <c r="D32" s="2"/>
      <c r="E32" s="2"/>
      <c r="F32" s="2"/>
      <c r="G32" s="2"/>
      <c r="H32" s="2"/>
      <c r="I32" s="2"/>
      <c r="M32" s="2"/>
      <c r="N32" s="2"/>
      <c r="O32" s="2"/>
      <c r="P32" s="2"/>
      <c r="Q32" s="2"/>
      <c r="R32" s="2"/>
      <c r="S32" s="2"/>
      <c r="T32" s="2"/>
      <c r="U32" s="2"/>
      <c r="AF32" s="2"/>
      <c r="AG32" s="2"/>
      <c r="AH32" s="2"/>
      <c r="AI32" s="2"/>
      <c r="AJ32" s="2"/>
      <c r="AK32" s="2"/>
      <c r="AL32" s="2"/>
      <c r="AM32" s="2"/>
      <c r="AN32" s="2"/>
    </row>
    <row r="33" s="1" customFormat="1" spans="1:40">
      <c r="A33" s="2"/>
      <c r="B33" s="2"/>
      <c r="C33" s="2"/>
      <c r="D33" s="2"/>
      <c r="E33" s="2"/>
      <c r="F33" s="2"/>
      <c r="G33" s="2"/>
      <c r="H33" s="2"/>
      <c r="I33" s="2"/>
      <c r="M33" s="2"/>
      <c r="N33" s="2"/>
      <c r="O33" s="2"/>
      <c r="P33" s="2"/>
      <c r="Q33" s="2"/>
      <c r="R33" s="2"/>
      <c r="S33" s="2"/>
      <c r="T33" s="2"/>
      <c r="U33" s="2"/>
      <c r="AF33" s="2"/>
      <c r="AG33" s="2"/>
      <c r="AH33" s="2"/>
      <c r="AI33" s="2"/>
      <c r="AJ33" s="2"/>
      <c r="AK33" s="2"/>
      <c r="AL33" s="2"/>
      <c r="AM33" s="2"/>
      <c r="AN33" s="2"/>
    </row>
    <row r="34" s="1" customFormat="1" spans="1:40">
      <c r="A34" s="2"/>
      <c r="B34" s="2"/>
      <c r="C34" s="2"/>
      <c r="D34" s="2"/>
      <c r="E34" s="2"/>
      <c r="F34" s="2"/>
      <c r="G34" s="2"/>
      <c r="H34" s="2"/>
      <c r="I34" s="2"/>
      <c r="M34" s="2"/>
      <c r="N34" s="2"/>
      <c r="O34" s="2"/>
      <c r="P34" s="2"/>
      <c r="Q34" s="2"/>
      <c r="R34" s="2"/>
      <c r="S34" s="2"/>
      <c r="T34" s="2"/>
      <c r="U34" s="2"/>
      <c r="AF34" s="2"/>
      <c r="AG34" s="2"/>
      <c r="AH34" s="2"/>
      <c r="AI34" s="2"/>
      <c r="AJ34" s="2"/>
      <c r="AK34" s="2"/>
      <c r="AL34" s="2"/>
      <c r="AM34" s="2"/>
      <c r="AN34" s="2"/>
    </row>
    <row r="35" s="1" customFormat="1" spans="1:40">
      <c r="A35" s="2"/>
      <c r="B35" s="2"/>
      <c r="C35" s="2"/>
      <c r="D35" s="2"/>
      <c r="E35" s="2"/>
      <c r="F35" s="2"/>
      <c r="G35" s="2"/>
      <c r="H35" s="2"/>
      <c r="I35" s="2"/>
      <c r="M35" s="2"/>
      <c r="N35" s="2"/>
      <c r="O35" s="2"/>
      <c r="P35" s="2"/>
      <c r="Q35" s="2"/>
      <c r="R35" s="2"/>
      <c r="S35" s="2"/>
      <c r="T35" s="2"/>
      <c r="U35" s="2"/>
      <c r="AF35" s="2"/>
      <c r="AG35" s="2"/>
      <c r="AH35" s="2"/>
      <c r="AI35" s="2"/>
      <c r="AJ35" s="2"/>
      <c r="AK35" s="2"/>
      <c r="AL35" s="2"/>
      <c r="AM35" s="2"/>
      <c r="AN35" s="2"/>
    </row>
    <row r="36" s="1" customFormat="1" spans="1:40">
      <c r="A36" s="2"/>
      <c r="B36" s="2"/>
      <c r="C36" s="2"/>
      <c r="D36" s="2"/>
      <c r="E36" s="2"/>
      <c r="F36" s="2"/>
      <c r="G36" s="2"/>
      <c r="H36" s="2"/>
      <c r="I36" s="2"/>
      <c r="M36" s="2"/>
      <c r="N36" s="2"/>
      <c r="O36" s="2"/>
      <c r="P36" s="2"/>
      <c r="Q36" s="2"/>
      <c r="R36" s="2"/>
      <c r="S36" s="2"/>
      <c r="T36" s="2"/>
      <c r="U36" s="2"/>
      <c r="AF36" s="2"/>
      <c r="AG36" s="2"/>
      <c r="AH36" s="2"/>
      <c r="AI36" s="2"/>
      <c r="AJ36" s="2"/>
      <c r="AK36" s="2"/>
      <c r="AL36" s="2"/>
      <c r="AM36" s="2"/>
      <c r="AN36" s="2"/>
    </row>
    <row r="37" s="1" customFormat="1" spans="1:40">
      <c r="A37" s="2"/>
      <c r="B37" s="2"/>
      <c r="C37" s="2"/>
      <c r="D37" s="2"/>
      <c r="E37" s="2"/>
      <c r="F37" s="2"/>
      <c r="G37" s="2"/>
      <c r="H37" s="2"/>
      <c r="I37" s="2"/>
      <c r="M37" s="2"/>
      <c r="N37" s="2"/>
      <c r="O37" s="2"/>
      <c r="P37" s="2"/>
      <c r="Q37" s="2"/>
      <c r="R37" s="2"/>
      <c r="S37" s="2"/>
      <c r="T37" s="2"/>
      <c r="U37" s="2"/>
      <c r="AF37" s="2"/>
      <c r="AG37" s="2"/>
      <c r="AH37" s="2"/>
      <c r="AI37" s="2"/>
      <c r="AJ37" s="2"/>
      <c r="AK37" s="2"/>
      <c r="AL37" s="2"/>
      <c r="AM37" s="2"/>
      <c r="AN37" s="2"/>
    </row>
    <row r="38" s="1" customFormat="1" spans="1:40">
      <c r="A38" s="2"/>
      <c r="B38" s="2"/>
      <c r="C38" s="2"/>
      <c r="D38" s="2"/>
      <c r="E38" s="2"/>
      <c r="F38" s="2"/>
      <c r="G38" s="2"/>
      <c r="H38" s="2"/>
      <c r="I38" s="2"/>
      <c r="M38" s="2"/>
      <c r="N38" s="2"/>
      <c r="O38" s="2"/>
      <c r="P38" s="2"/>
      <c r="Q38" s="2"/>
      <c r="R38" s="2"/>
      <c r="S38" s="2"/>
      <c r="T38" s="2"/>
      <c r="U38" s="2"/>
      <c r="AF38" s="2"/>
      <c r="AG38" s="2"/>
      <c r="AH38" s="2"/>
      <c r="AI38" s="2"/>
      <c r="AJ38" s="2"/>
      <c r="AK38" s="2"/>
      <c r="AL38" s="2"/>
      <c r="AM38" s="2"/>
      <c r="AN38" s="2"/>
    </row>
    <row r="39" s="1" customFormat="1" spans="1:40">
      <c r="A39" s="2"/>
      <c r="B39" s="2"/>
      <c r="C39" s="2"/>
      <c r="D39" s="2"/>
      <c r="E39" s="2"/>
      <c r="F39" s="2"/>
      <c r="G39" s="2"/>
      <c r="H39" s="2"/>
      <c r="I39" s="2"/>
      <c r="M39" s="2"/>
      <c r="N39" s="2"/>
      <c r="O39" s="2"/>
      <c r="P39" s="2"/>
      <c r="Q39" s="2"/>
      <c r="R39" s="2"/>
      <c r="S39" s="2"/>
      <c r="T39" s="2"/>
      <c r="U39" s="2"/>
      <c r="AF39" s="2"/>
      <c r="AG39" s="2"/>
      <c r="AH39" s="2"/>
      <c r="AI39" s="2"/>
      <c r="AJ39" s="2"/>
      <c r="AK39" s="2"/>
      <c r="AL39" s="2"/>
      <c r="AM39" s="2"/>
      <c r="AN39" s="2"/>
    </row>
    <row r="40" s="1" customFormat="1" spans="1:40">
      <c r="A40" s="2"/>
      <c r="B40" s="2"/>
      <c r="C40" s="2"/>
      <c r="D40" s="2"/>
      <c r="E40" s="2"/>
      <c r="F40" s="2"/>
      <c r="G40" s="2"/>
      <c r="H40" s="2"/>
      <c r="I40" s="2"/>
      <c r="M40" s="2"/>
      <c r="N40" s="2"/>
      <c r="O40" s="2"/>
      <c r="P40" s="2"/>
      <c r="Q40" s="2"/>
      <c r="R40" s="2"/>
      <c r="S40" s="2"/>
      <c r="T40" s="2"/>
      <c r="U40" s="2"/>
      <c r="AF40" s="2"/>
      <c r="AG40" s="2"/>
      <c r="AH40" s="2"/>
      <c r="AI40" s="2"/>
      <c r="AJ40" s="2"/>
      <c r="AK40" s="2"/>
      <c r="AL40" s="2"/>
      <c r="AM40" s="2"/>
      <c r="AN40" s="2"/>
    </row>
    <row r="41" s="1" customFormat="1" spans="1:1">
      <c r="A41" s="2"/>
    </row>
    <row r="42" s="1" customFormat="1" spans="1:1">
      <c r="A42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B32"/>
  <sheetViews>
    <sheetView showGridLines="0" workbookViewId="0">
      <selection activeCell="T2" sqref="T2:V5"/>
    </sheetView>
  </sheetViews>
  <sheetFormatPr defaultColWidth="8" defaultRowHeight="31" customHeight="1"/>
  <cols>
    <col min="1" max="1" width="1.89166666666667" style="3" customWidth="1"/>
    <col min="2" max="2" width="2" style="3" customWidth="1"/>
    <col min="3" max="3" width="3.28333333333333" style="4" customWidth="1"/>
    <col min="4" max="4" width="14.775" style="4" customWidth="1"/>
    <col min="5" max="5" width="3.28333333333333" style="4" customWidth="1"/>
    <col min="6" max="6" width="14.775" style="4" customWidth="1"/>
    <col min="7" max="7" width="3.28333333333333" style="4" customWidth="1"/>
    <col min="8" max="8" width="14.775" style="4" customWidth="1"/>
    <col min="9" max="9" width="3.28333333333333" style="4" customWidth="1"/>
    <col min="10" max="10" width="14.775" style="4" customWidth="1"/>
    <col min="11" max="11" width="3.28333333333333" style="4" customWidth="1"/>
    <col min="12" max="12" width="14.775" style="4" customWidth="1"/>
    <col min="13" max="13" width="3.28333333333333" style="4" customWidth="1"/>
    <col min="14" max="14" width="14.775" style="4" customWidth="1"/>
    <col min="15" max="15" width="3.28333333333333" style="4" customWidth="1"/>
    <col min="16" max="16" width="14.775" style="4" customWidth="1"/>
    <col min="17" max="17" width="1.89166666666667" style="4" customWidth="1"/>
    <col min="18" max="18" width="1.775" style="3" customWidth="1"/>
    <col min="19" max="19" width="2.10833333333333" style="3" customWidth="1"/>
    <col min="20" max="20" width="7.775" style="3" customWidth="1"/>
    <col min="21" max="21" width="14.4416666666667" style="3" customWidth="1"/>
    <col min="22" max="22" width="2.89166666666667" style="3" customWidth="1"/>
    <col min="23" max="23" width="1.89166666666667" style="3" customWidth="1"/>
    <col min="24" max="24" width="1.775" style="3" customWidth="1"/>
    <col min="25" max="25" width="2.28333333333333" style="3" customWidth="1"/>
    <col min="26" max="26" width="2.89166666666667" style="3" customWidth="1"/>
    <col min="27" max="28" width="8" style="5"/>
    <col min="29" max="16384" width="8" style="3"/>
  </cols>
  <sheetData>
    <row r="1" s="3" customFormat="1" ht="10" customHeight="1" spans="1:28">
      <c r="A1" s="6"/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6"/>
      <c r="S1" s="36"/>
      <c r="T1" s="37"/>
      <c r="U1" s="37"/>
      <c r="V1" s="37"/>
      <c r="W1" s="37"/>
      <c r="X1" s="36"/>
      <c r="AA1" s="5"/>
      <c r="AB1" s="5"/>
    </row>
    <row r="2" s="3" customFormat="1" ht="36" customHeight="1" spans="1:28">
      <c r="A2" s="6"/>
      <c r="B2" s="6"/>
      <c r="C2" s="8"/>
      <c r="D2" s="8"/>
      <c r="E2" s="8"/>
      <c r="F2" s="9"/>
      <c r="G2" s="8"/>
      <c r="H2" s="8"/>
      <c r="I2" s="8"/>
      <c r="J2" s="8"/>
      <c r="K2" s="29"/>
      <c r="L2" s="29"/>
      <c r="M2" s="9"/>
      <c r="N2" s="9"/>
      <c r="O2" s="30"/>
      <c r="P2" s="31"/>
      <c r="Q2" s="31"/>
      <c r="R2" s="6"/>
      <c r="T2" s="38">
        <v>2</v>
      </c>
      <c r="U2" s="38"/>
      <c r="V2" s="38"/>
      <c r="W2" s="39"/>
      <c r="X2" s="36"/>
      <c r="AA2" s="5"/>
      <c r="AB2" s="5"/>
    </row>
    <row r="3" s="3" customFormat="1" ht="33" customHeight="1" spans="1:28">
      <c r="A3" s="6"/>
      <c r="B3" s="6"/>
      <c r="C3" s="10" t="s">
        <v>0</v>
      </c>
      <c r="D3" s="10"/>
      <c r="E3" s="10"/>
      <c r="F3" s="11" t="str">
        <f>TEXT(2*28,"mmmm")</f>
        <v>February</v>
      </c>
      <c r="G3" s="11"/>
      <c r="H3" s="11"/>
      <c r="I3" s="32"/>
      <c r="J3" s="32"/>
      <c r="K3" s="32"/>
      <c r="L3" s="32"/>
      <c r="M3" s="33"/>
      <c r="N3" s="33"/>
      <c r="O3" s="30"/>
      <c r="P3" s="31"/>
      <c r="Q3" s="31"/>
      <c r="R3" s="40"/>
      <c r="T3" s="38"/>
      <c r="U3" s="38"/>
      <c r="V3" s="38"/>
      <c r="W3" s="39"/>
      <c r="X3" s="36"/>
      <c r="AA3" s="5"/>
      <c r="AB3" s="5"/>
    </row>
    <row r="4" s="3" customFormat="1" ht="11" customHeight="1" spans="1:28">
      <c r="A4" s="6"/>
      <c r="B4" s="6"/>
      <c r="C4" s="12"/>
      <c r="D4" s="12"/>
      <c r="E4" s="12"/>
      <c r="F4" s="12"/>
      <c r="G4" s="12"/>
      <c r="H4" s="12"/>
      <c r="I4" s="12"/>
      <c r="J4" s="12"/>
      <c r="K4" s="34"/>
      <c r="L4" s="34"/>
      <c r="M4" s="35"/>
      <c r="N4" s="35"/>
      <c r="O4" s="35"/>
      <c r="P4" s="35"/>
      <c r="Q4" s="35"/>
      <c r="R4" s="41"/>
      <c r="T4" s="38"/>
      <c r="U4" s="38"/>
      <c r="V4" s="38"/>
      <c r="W4" s="42"/>
      <c r="X4" s="36"/>
      <c r="AA4" s="5"/>
      <c r="AB4" s="5"/>
    </row>
    <row r="5" s="3" customFormat="1" ht="11" customHeight="1" spans="1:28">
      <c r="A5" s="6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41"/>
      <c r="T5" s="38"/>
      <c r="U5" s="38"/>
      <c r="V5" s="38"/>
      <c r="W5" s="43"/>
      <c r="X5" s="44"/>
      <c r="AA5" s="5"/>
      <c r="AB5" s="5"/>
    </row>
    <row r="6" s="3" customFormat="1" ht="32" customHeight="1" spans="1:28">
      <c r="A6" s="6"/>
      <c r="B6" s="13"/>
      <c r="C6" s="14" t="s">
        <v>1</v>
      </c>
      <c r="D6" s="15"/>
      <c r="E6" s="14" t="s">
        <v>2</v>
      </c>
      <c r="F6" s="15"/>
      <c r="G6" s="14" t="s">
        <v>3</v>
      </c>
      <c r="H6" s="15"/>
      <c r="I6" s="14" t="s">
        <v>4</v>
      </c>
      <c r="J6" s="15"/>
      <c r="K6" s="14" t="s">
        <v>5</v>
      </c>
      <c r="L6" s="15"/>
      <c r="M6" s="14" t="s">
        <v>6</v>
      </c>
      <c r="N6" s="15"/>
      <c r="O6" s="14" t="s">
        <v>7</v>
      </c>
      <c r="P6" s="15"/>
      <c r="Q6" s="13"/>
      <c r="R6" s="41"/>
      <c r="S6" s="45" t="s">
        <v>8</v>
      </c>
      <c r="T6" s="45"/>
      <c r="U6" s="45"/>
      <c r="V6" s="45"/>
      <c r="W6" s="45"/>
      <c r="X6" s="46"/>
      <c r="AA6" s="5"/>
      <c r="AB6" s="5"/>
    </row>
    <row r="7" s="3" customFormat="1" ht="24.5" customHeight="1" spans="1:28">
      <c r="A7" s="6"/>
      <c r="B7" s="13"/>
      <c r="C7" s="16"/>
      <c r="D7" s="17" t="str">
        <f t="shared" ref="D7:H7" si="0">IFERROR(VLOOKUP(C7,$T$9:$V$19,3,FALSE),"")</f>
        <v/>
      </c>
      <c r="E7" s="16"/>
      <c r="F7" s="17" t="str">
        <f t="shared" si="0"/>
        <v/>
      </c>
      <c r="G7" s="16">
        <v>44593</v>
      </c>
      <c r="H7" s="17" t="str">
        <f t="shared" si="0"/>
        <v>☑</v>
      </c>
      <c r="I7" s="16">
        <v>44594</v>
      </c>
      <c r="J7" s="17" t="str">
        <f t="shared" ref="J7:N7" si="1">IFERROR(VLOOKUP(I7,$T$9:$V$19,3,FALSE),"")</f>
        <v/>
      </c>
      <c r="K7" s="16">
        <v>44595</v>
      </c>
      <c r="L7" s="17" t="str">
        <f t="shared" si="1"/>
        <v/>
      </c>
      <c r="M7" s="16">
        <v>44596</v>
      </c>
      <c r="N7" s="17" t="str">
        <f t="shared" si="1"/>
        <v/>
      </c>
      <c r="O7" s="16">
        <v>44597</v>
      </c>
      <c r="P7" s="17" t="str">
        <f>IFERROR(VLOOKUP(O7,$T$9:$V$19,3,FALSE),"")</f>
        <v/>
      </c>
      <c r="Q7" s="13"/>
      <c r="R7" s="41"/>
      <c r="X7" s="46"/>
      <c r="AA7" s="5"/>
      <c r="AB7" s="5"/>
    </row>
    <row r="8" s="3" customFormat="1" ht="24.5" customHeight="1" spans="1:28">
      <c r="A8" s="6"/>
      <c r="B8" s="13"/>
      <c r="C8" s="18"/>
      <c r="D8" s="19" t="str">
        <f t="shared" ref="D8:H8" si="2">IFERROR(VLOOKUP(C7,$T$22:$V$30,3,FALSE),"")</f>
        <v/>
      </c>
      <c r="E8" s="18"/>
      <c r="F8" s="19" t="str">
        <f t="shared" si="2"/>
        <v/>
      </c>
      <c r="G8" s="18" t="s">
        <v>56</v>
      </c>
      <c r="H8" s="19">
        <f t="shared" si="2"/>
        <v>0</v>
      </c>
      <c r="I8" s="18" t="s">
        <v>17</v>
      </c>
      <c r="J8" s="19" t="str">
        <f t="shared" ref="J8:N8" si="3">IFERROR(VLOOKUP(I7,$T$22:$V$30,3,FALSE),"")</f>
        <v/>
      </c>
      <c r="K8" s="18" t="s">
        <v>57</v>
      </c>
      <c r="L8" s="19" t="str">
        <f t="shared" si="3"/>
        <v/>
      </c>
      <c r="M8" s="18" t="s">
        <v>58</v>
      </c>
      <c r="N8" s="19" t="str">
        <f t="shared" si="3"/>
        <v/>
      </c>
      <c r="O8" s="18" t="s">
        <v>20</v>
      </c>
      <c r="P8" s="19" t="str">
        <f>IFERROR(VLOOKUP(O7,$T$22:$V$30,3,FALSE),"")</f>
        <v/>
      </c>
      <c r="Q8" s="13"/>
      <c r="R8" s="41"/>
      <c r="T8" s="47" t="s">
        <v>10</v>
      </c>
      <c r="U8" s="47"/>
      <c r="V8" s="48"/>
      <c r="W8" s="49"/>
      <c r="X8" s="46"/>
      <c r="AA8" s="5"/>
      <c r="AB8" s="5"/>
    </row>
    <row r="9" s="3" customFormat="1" ht="24.5" customHeight="1" spans="1:28">
      <c r="A9" s="6"/>
      <c r="B9" s="13"/>
      <c r="C9" s="20" t="str">
        <f t="shared" ref="C9:G9" si="4">IF(D9="","",IF(D7="☑","☑","★"))</f>
        <v/>
      </c>
      <c r="D9" s="21" t="str">
        <f t="shared" ref="D9:H9" si="5">IFERROR(VLOOKUP(C7,$T$9:$U$19,2,0),"")</f>
        <v/>
      </c>
      <c r="E9" s="20" t="str">
        <f t="shared" si="4"/>
        <v/>
      </c>
      <c r="F9" s="21" t="str">
        <f t="shared" si="5"/>
        <v/>
      </c>
      <c r="G9" s="22" t="str">
        <f t="shared" si="4"/>
        <v>☑</v>
      </c>
      <c r="H9" s="21" t="str">
        <f t="shared" si="5"/>
        <v>季度报表</v>
      </c>
      <c r="I9" s="22" t="str">
        <f t="shared" ref="I9:M9" si="6">IF(J9="","",IF(J7="☑","☑","★"))</f>
        <v/>
      </c>
      <c r="J9" s="21" t="str">
        <f t="shared" ref="J9:N9" si="7">IFERROR(VLOOKUP(I7,$T$9:$U$19,2,0),"")</f>
        <v/>
      </c>
      <c r="K9" s="22" t="str">
        <f t="shared" si="6"/>
        <v/>
      </c>
      <c r="L9" s="21" t="str">
        <f t="shared" si="7"/>
        <v/>
      </c>
      <c r="M9" s="22" t="str">
        <f t="shared" si="6"/>
        <v/>
      </c>
      <c r="N9" s="21" t="str">
        <f t="shared" si="7"/>
        <v/>
      </c>
      <c r="O9" s="22" t="str">
        <f>IF(P9="","",IF(P7="☑","☑","★"))</f>
        <v/>
      </c>
      <c r="P9" s="21" t="str">
        <f>IFERROR(VLOOKUP(O7,$T$9:$U$19,2,0),"")</f>
        <v/>
      </c>
      <c r="Q9" s="13"/>
      <c r="R9" s="41"/>
      <c r="T9" s="50">
        <v>44593</v>
      </c>
      <c r="U9" s="51" t="s">
        <v>11</v>
      </c>
      <c r="V9" s="52" t="s">
        <v>12</v>
      </c>
      <c r="W9" s="53"/>
      <c r="X9" s="54"/>
      <c r="AA9" s="5"/>
      <c r="AB9" s="5"/>
    </row>
    <row r="10" s="3" customFormat="1" ht="24.5" customHeight="1" spans="1:28">
      <c r="A10" s="6"/>
      <c r="B10" s="13"/>
      <c r="C10" s="23" t="str">
        <f t="shared" ref="C10:G10" si="8">IF(D10="","",IF(D8="☑","☑","●"))</f>
        <v/>
      </c>
      <c r="D10" s="24" t="str">
        <f t="shared" ref="D10:H10" si="9">IFERROR(VLOOKUP(C7,$T$22:$U$30,2,0),"")</f>
        <v/>
      </c>
      <c r="E10" s="23" t="str">
        <f t="shared" si="8"/>
        <v/>
      </c>
      <c r="F10" s="24" t="str">
        <f t="shared" si="9"/>
        <v/>
      </c>
      <c r="G10" s="25" t="str">
        <f t="shared" si="8"/>
        <v>●</v>
      </c>
      <c r="H10" s="24" t="str">
        <f t="shared" si="9"/>
        <v>预算费用</v>
      </c>
      <c r="I10" s="25" t="str">
        <f t="shared" ref="I10:M10" si="10">IF(J10="","",IF(J8="☑","☑","●"))</f>
        <v/>
      </c>
      <c r="J10" s="24" t="str">
        <f t="shared" ref="J10:N10" si="11">IFERROR(VLOOKUP(I7,$T$22:$U$30,2,0),"")</f>
        <v/>
      </c>
      <c r="K10" s="25" t="str">
        <f t="shared" si="10"/>
        <v/>
      </c>
      <c r="L10" s="24" t="str">
        <f t="shared" si="11"/>
        <v/>
      </c>
      <c r="M10" s="25" t="str">
        <f t="shared" si="10"/>
        <v/>
      </c>
      <c r="N10" s="24" t="str">
        <f t="shared" si="11"/>
        <v/>
      </c>
      <c r="O10" s="25" t="str">
        <f>IF(P10="","",IF(P8="☑","☑","●"))</f>
        <v/>
      </c>
      <c r="P10" s="24" t="str">
        <f>IFERROR(VLOOKUP(O7,$T$22:$U$30,2,0),"")</f>
        <v/>
      </c>
      <c r="Q10" s="13"/>
      <c r="R10" s="41"/>
      <c r="T10" s="50">
        <v>44599</v>
      </c>
      <c r="U10" s="51" t="s">
        <v>13</v>
      </c>
      <c r="V10" s="55"/>
      <c r="W10" s="53"/>
      <c r="X10" s="54"/>
      <c r="AA10" s="5"/>
      <c r="AB10" s="5"/>
    </row>
    <row r="11" s="3" customFormat="1" ht="24.5" customHeight="1" spans="1:28">
      <c r="A11" s="6"/>
      <c r="B11" s="13"/>
      <c r="C11" s="16">
        <v>44598</v>
      </c>
      <c r="D11" s="17" t="str">
        <f>IFERROR(VLOOKUP(C11,$T$9:$V$19,3,FALSE),"")</f>
        <v/>
      </c>
      <c r="E11" s="16">
        <v>44599</v>
      </c>
      <c r="F11" s="17">
        <f>IFERROR(VLOOKUP(E11,$T$9:$V$19,3,FALSE),"")</f>
        <v>0</v>
      </c>
      <c r="G11" s="16">
        <v>44600</v>
      </c>
      <c r="H11" s="17" t="str">
        <f>IFERROR(VLOOKUP(G11,$T$9:$V$19,3,FALSE),"")</f>
        <v/>
      </c>
      <c r="I11" s="16">
        <v>44601</v>
      </c>
      <c r="J11" s="17">
        <f>IFERROR(VLOOKUP(I11,$T$9:$V$19,3,FALSE),"")</f>
        <v>0</v>
      </c>
      <c r="K11" s="16">
        <v>44602</v>
      </c>
      <c r="L11" s="17" t="str">
        <f>IFERROR(VLOOKUP(K11,$T$9:$V$19,3,FALSE),"")</f>
        <v/>
      </c>
      <c r="M11" s="16">
        <v>44603</v>
      </c>
      <c r="N11" s="17" t="str">
        <f>IFERROR(VLOOKUP(M11,$T$9:$V$19,3,FALSE),"")</f>
        <v/>
      </c>
      <c r="O11" s="16">
        <v>44604</v>
      </c>
      <c r="P11" s="17">
        <f>IFERROR(VLOOKUP(O11,$T$9:$V$19,3,FALSE),"")</f>
        <v>0</v>
      </c>
      <c r="Q11" s="13"/>
      <c r="R11" s="41"/>
      <c r="T11" s="50">
        <v>44601</v>
      </c>
      <c r="U11" s="51" t="s">
        <v>14</v>
      </c>
      <c r="V11" s="55"/>
      <c r="W11" s="53"/>
      <c r="X11" s="54"/>
      <c r="AA11" s="5"/>
      <c r="AB11" s="5"/>
    </row>
    <row r="12" s="3" customFormat="1" ht="24.5" customHeight="1" spans="1:28">
      <c r="A12" s="6"/>
      <c r="B12" s="13"/>
      <c r="C12" s="18" t="s">
        <v>59</v>
      </c>
      <c r="D12" s="19" t="str">
        <f>IFERROR(VLOOKUP(C11,$T$22:$V$30,3,FALSE),"")</f>
        <v/>
      </c>
      <c r="E12" s="18" t="s">
        <v>26</v>
      </c>
      <c r="F12" s="19" t="str">
        <f>IFERROR(VLOOKUP(E11,$T$22:$V$30,3,FALSE),"")</f>
        <v/>
      </c>
      <c r="G12" s="18" t="s">
        <v>60</v>
      </c>
      <c r="H12" s="19" t="str">
        <f>IFERROR(VLOOKUP(G11,$T$22:$V$30,3,FALSE),"")</f>
        <v/>
      </c>
      <c r="I12" s="18" t="s">
        <v>28</v>
      </c>
      <c r="J12" s="19">
        <f>IFERROR(VLOOKUP(I11,$T$22:$V$30,3,FALSE),"")</f>
        <v>0</v>
      </c>
      <c r="K12" s="18" t="s">
        <v>29</v>
      </c>
      <c r="L12" s="19" t="str">
        <f>IFERROR(VLOOKUP(K11,$T$22:$V$30,3,FALSE),"")</f>
        <v/>
      </c>
      <c r="M12" s="18" t="s">
        <v>30</v>
      </c>
      <c r="N12" s="19" t="str">
        <f>IFERROR(VLOOKUP(M11,$T$22:$V$30,3,FALSE),"")</f>
        <v/>
      </c>
      <c r="O12" s="18" t="s">
        <v>31</v>
      </c>
      <c r="P12" s="19">
        <f>IFERROR(VLOOKUP(O11,$T$22:$V$30,3,FALSE),"")</f>
        <v>0</v>
      </c>
      <c r="Q12" s="13"/>
      <c r="R12" s="41"/>
      <c r="T12" s="50">
        <v>44604</v>
      </c>
      <c r="U12" s="51" t="s">
        <v>22</v>
      </c>
      <c r="V12" s="55"/>
      <c r="W12" s="53"/>
      <c r="X12" s="54"/>
      <c r="AA12" s="5"/>
      <c r="AB12" s="5"/>
    </row>
    <row r="13" s="3" customFormat="1" ht="24.5" customHeight="1" spans="1:28">
      <c r="A13" s="6"/>
      <c r="B13" s="13"/>
      <c r="C13" s="20" t="str">
        <f t="shared" ref="C13:G13" si="12">IF(D13="","",IF(D11="☑","☑","★"))</f>
        <v/>
      </c>
      <c r="D13" s="21" t="str">
        <f t="shared" ref="D13:H13" si="13">IFERROR(VLOOKUP(C11,$T$9:$U$19,2,0),"")</f>
        <v/>
      </c>
      <c r="E13" s="20" t="str">
        <f t="shared" si="12"/>
        <v>★</v>
      </c>
      <c r="F13" s="21" t="str">
        <f t="shared" si="13"/>
        <v>招聘计划</v>
      </c>
      <c r="G13" s="22" t="str">
        <f t="shared" si="12"/>
        <v/>
      </c>
      <c r="H13" s="21" t="str">
        <f t="shared" si="13"/>
        <v/>
      </c>
      <c r="I13" s="22" t="str">
        <f t="shared" ref="I13:M13" si="14">IF(J13="","",IF(J11="☑","☑","★"))</f>
        <v>★</v>
      </c>
      <c r="J13" s="21" t="str">
        <f t="shared" ref="J13:N13" si="15">IFERROR(VLOOKUP(I11,$T$9:$U$19,2,0),"")</f>
        <v>去北京出差</v>
      </c>
      <c r="K13" s="22" t="str">
        <f t="shared" si="14"/>
        <v/>
      </c>
      <c r="L13" s="21" t="str">
        <f t="shared" si="15"/>
        <v/>
      </c>
      <c r="M13" s="22" t="str">
        <f t="shared" si="14"/>
        <v/>
      </c>
      <c r="N13" s="21" t="str">
        <f t="shared" si="15"/>
        <v/>
      </c>
      <c r="O13" s="22" t="str">
        <f>IF(P13="","",IF(P11="☑","☑","★"))</f>
        <v>★</v>
      </c>
      <c r="P13" s="21" t="str">
        <f>IFERROR(VLOOKUP(O11,$T$9:$U$19,2,0),"")</f>
        <v>参加招聘会</v>
      </c>
      <c r="Q13" s="13"/>
      <c r="R13" s="41"/>
      <c r="T13" s="50">
        <v>44610</v>
      </c>
      <c r="U13" s="51" t="s">
        <v>23</v>
      </c>
      <c r="V13" s="55"/>
      <c r="W13" s="53"/>
      <c r="X13" s="54"/>
      <c r="AA13" s="5"/>
      <c r="AB13" s="5"/>
    </row>
    <row r="14" s="3" customFormat="1" ht="24.5" customHeight="1" spans="1:28">
      <c r="A14" s="6"/>
      <c r="B14" s="13"/>
      <c r="C14" s="23" t="str">
        <f t="shared" ref="C14:G14" si="16">IF(D14="","",IF(D12="☑","☑","●"))</f>
        <v/>
      </c>
      <c r="D14" s="24" t="str">
        <f t="shared" ref="D14:H14" si="17">IFERROR(VLOOKUP(C11,$T$22:$U$30,2,0),"")</f>
        <v/>
      </c>
      <c r="E14" s="23" t="str">
        <f t="shared" si="16"/>
        <v/>
      </c>
      <c r="F14" s="24" t="str">
        <f t="shared" si="17"/>
        <v/>
      </c>
      <c r="G14" s="25" t="str">
        <f t="shared" si="16"/>
        <v/>
      </c>
      <c r="H14" s="24" t="str">
        <f t="shared" si="17"/>
        <v/>
      </c>
      <c r="I14" s="25" t="str">
        <f t="shared" ref="I14:M14" si="18">IF(J14="","",IF(J12="☑","☑","●"))</f>
        <v>●</v>
      </c>
      <c r="J14" s="24" t="str">
        <f t="shared" ref="J14:N14" si="19">IFERROR(VLOOKUP(I11,$T$22:$U$30,2,0),"")</f>
        <v>购买办公用品</v>
      </c>
      <c r="K14" s="25" t="str">
        <f t="shared" si="18"/>
        <v/>
      </c>
      <c r="L14" s="24" t="str">
        <f t="shared" si="19"/>
        <v/>
      </c>
      <c r="M14" s="25" t="str">
        <f t="shared" si="18"/>
        <v/>
      </c>
      <c r="N14" s="24" t="str">
        <f t="shared" si="19"/>
        <v/>
      </c>
      <c r="O14" s="25" t="str">
        <f>IF(P14="","",IF(P12="☑","☑","●"))</f>
        <v>●</v>
      </c>
      <c r="P14" s="24" t="str">
        <f>IFERROR(VLOOKUP(O11,$T$22:$U$30,2,0),"")</f>
        <v>报销T项目费用</v>
      </c>
      <c r="Q14" s="13"/>
      <c r="R14" s="41"/>
      <c r="T14" s="50">
        <v>44614</v>
      </c>
      <c r="U14" s="51" t="s">
        <v>24</v>
      </c>
      <c r="V14" s="55"/>
      <c r="W14" s="53"/>
      <c r="X14" s="54"/>
      <c r="AA14" s="5"/>
      <c r="AB14" s="5"/>
    </row>
    <row r="15" s="3" customFormat="1" ht="24.5" customHeight="1" spans="1:28">
      <c r="A15" s="6"/>
      <c r="B15" s="13"/>
      <c r="C15" s="16">
        <v>44605</v>
      </c>
      <c r="D15" s="17" t="str">
        <f t="shared" ref="D15:H15" si="20">IFERROR(VLOOKUP(C15,$T$9:$V$19,3,FALSE),"")</f>
        <v/>
      </c>
      <c r="E15" s="16">
        <v>44971</v>
      </c>
      <c r="F15" s="17" t="str">
        <f t="shared" si="20"/>
        <v/>
      </c>
      <c r="G15" s="16">
        <v>44972</v>
      </c>
      <c r="H15" s="17" t="str">
        <f t="shared" si="20"/>
        <v/>
      </c>
      <c r="I15" s="16">
        <v>44973</v>
      </c>
      <c r="J15" s="17" t="str">
        <f t="shared" ref="J15:N15" si="21">IFERROR(VLOOKUP(I15,$T$9:$V$19,3,FALSE),"")</f>
        <v/>
      </c>
      <c r="K15" s="16">
        <v>44974</v>
      </c>
      <c r="L15" s="17" t="str">
        <f t="shared" si="21"/>
        <v/>
      </c>
      <c r="M15" s="16">
        <v>44975</v>
      </c>
      <c r="N15" s="17" t="str">
        <f t="shared" si="21"/>
        <v/>
      </c>
      <c r="O15" s="16">
        <v>44611</v>
      </c>
      <c r="P15" s="17" t="str">
        <f>IFERROR(VLOOKUP(O15,$T$9:$V$19,3,FALSE),"")</f>
        <v/>
      </c>
      <c r="Q15" s="13"/>
      <c r="R15" s="41"/>
      <c r="T15" s="50">
        <v>44617</v>
      </c>
      <c r="U15" s="51" t="s">
        <v>25</v>
      </c>
      <c r="V15" s="55"/>
      <c r="W15" s="53"/>
      <c r="X15" s="54"/>
      <c r="AA15" s="5"/>
      <c r="AB15" s="5"/>
    </row>
    <row r="16" s="3" customFormat="1" ht="24.5" customHeight="1" spans="1:28">
      <c r="A16" s="6"/>
      <c r="B16" s="13"/>
      <c r="C16" s="18" t="s">
        <v>61</v>
      </c>
      <c r="D16" s="19" t="str">
        <f t="shared" ref="D16:H16" si="22">IFERROR(VLOOKUP(C15,$T$22:$V$30,3,FALSE),"")</f>
        <v/>
      </c>
      <c r="E16" s="18" t="s">
        <v>62</v>
      </c>
      <c r="F16" s="19" t="str">
        <f t="shared" si="22"/>
        <v/>
      </c>
      <c r="G16" s="18" t="s">
        <v>63</v>
      </c>
      <c r="H16" s="19" t="str">
        <f t="shared" si="22"/>
        <v/>
      </c>
      <c r="I16" s="18" t="s">
        <v>36</v>
      </c>
      <c r="J16" s="19" t="str">
        <f t="shared" ref="J16:N16" si="23">IFERROR(VLOOKUP(I15,$T$22:$V$30,3,FALSE),"")</f>
        <v/>
      </c>
      <c r="K16" s="18" t="s">
        <v>37</v>
      </c>
      <c r="L16" s="19" t="str">
        <f t="shared" si="23"/>
        <v/>
      </c>
      <c r="M16" s="18" t="s">
        <v>64</v>
      </c>
      <c r="N16" s="19" t="str">
        <f t="shared" si="23"/>
        <v/>
      </c>
      <c r="O16" s="18" t="s">
        <v>65</v>
      </c>
      <c r="P16" s="19" t="str">
        <f>IFERROR(VLOOKUP(O15,$T$22:$V$30,3,FALSE),"")</f>
        <v/>
      </c>
      <c r="Q16" s="13"/>
      <c r="R16" s="41"/>
      <c r="T16" s="50">
        <v>44620</v>
      </c>
      <c r="U16" s="51" t="s">
        <v>33</v>
      </c>
      <c r="V16" s="55"/>
      <c r="W16" s="53"/>
      <c r="X16" s="54"/>
      <c r="AA16" s="5"/>
      <c r="AB16" s="5"/>
    </row>
    <row r="17" s="3" customFormat="1" ht="24.5" customHeight="1" spans="1:28">
      <c r="A17" s="6"/>
      <c r="B17" s="13"/>
      <c r="C17" s="20" t="str">
        <f t="shared" ref="C17:G17" si="24">IF(D17="","",IF(D15="☑","☑","★"))</f>
        <v/>
      </c>
      <c r="D17" s="21" t="str">
        <f t="shared" ref="D17:H17" si="25">IFERROR(VLOOKUP(C15,$T$9:$U$19,2,0),"")</f>
        <v/>
      </c>
      <c r="E17" s="20" t="str">
        <f t="shared" si="24"/>
        <v/>
      </c>
      <c r="F17" s="21" t="str">
        <f t="shared" si="25"/>
        <v/>
      </c>
      <c r="G17" s="22" t="str">
        <f t="shared" si="24"/>
        <v/>
      </c>
      <c r="H17" s="21" t="str">
        <f t="shared" si="25"/>
        <v/>
      </c>
      <c r="I17" s="22" t="str">
        <f t="shared" ref="I17:M17" si="26">IF(J17="","",IF(J15="☑","☑","★"))</f>
        <v/>
      </c>
      <c r="J17" s="21" t="str">
        <f t="shared" ref="J17:N17" si="27">IFERROR(VLOOKUP(I15,$T$9:$U$19,2,0),"")</f>
        <v/>
      </c>
      <c r="K17" s="22" t="str">
        <f t="shared" si="26"/>
        <v/>
      </c>
      <c r="L17" s="21" t="str">
        <f t="shared" si="27"/>
        <v/>
      </c>
      <c r="M17" s="22" t="str">
        <f t="shared" si="26"/>
        <v/>
      </c>
      <c r="N17" s="21" t="str">
        <f t="shared" si="27"/>
        <v/>
      </c>
      <c r="O17" s="22" t="str">
        <f>IF(P17="","",IF(P15="☑","☑","★"))</f>
        <v/>
      </c>
      <c r="P17" s="21" t="str">
        <f>IFERROR(VLOOKUP(O15,$T$9:$U$19,2,0),"")</f>
        <v/>
      </c>
      <c r="Q17" s="13"/>
      <c r="R17" s="41"/>
      <c r="T17" s="50"/>
      <c r="U17" s="51"/>
      <c r="V17" s="55"/>
      <c r="W17" s="53"/>
      <c r="X17" s="54"/>
      <c r="AA17" s="5"/>
      <c r="AB17" s="5"/>
    </row>
    <row r="18" s="3" customFormat="1" ht="24.5" customHeight="1" spans="1:28">
      <c r="A18" s="6"/>
      <c r="B18" s="13"/>
      <c r="C18" s="23" t="str">
        <f t="shared" ref="C18:G18" si="28">IF(D18="","",IF(D16="☑","☑","●"))</f>
        <v/>
      </c>
      <c r="D18" s="24" t="str">
        <f t="shared" ref="D18:H18" si="29">IFERROR(VLOOKUP(C15,$T$22:$U$30,2,0),"")</f>
        <v/>
      </c>
      <c r="E18" s="23" t="str">
        <f t="shared" si="28"/>
        <v/>
      </c>
      <c r="F18" s="24" t="str">
        <f t="shared" si="29"/>
        <v/>
      </c>
      <c r="G18" s="25" t="str">
        <f t="shared" si="28"/>
        <v/>
      </c>
      <c r="H18" s="24" t="str">
        <f t="shared" si="29"/>
        <v/>
      </c>
      <c r="I18" s="25" t="str">
        <f t="shared" ref="I18:M18" si="30">IF(J18="","",IF(J16="☑","☑","●"))</f>
        <v/>
      </c>
      <c r="J18" s="24" t="str">
        <f t="shared" ref="J18:N18" si="31">IFERROR(VLOOKUP(I15,$T$22:$U$30,2,0),"")</f>
        <v/>
      </c>
      <c r="K18" s="25" t="str">
        <f t="shared" si="30"/>
        <v/>
      </c>
      <c r="L18" s="24" t="str">
        <f t="shared" si="31"/>
        <v/>
      </c>
      <c r="M18" s="25" t="str">
        <f t="shared" si="30"/>
        <v/>
      </c>
      <c r="N18" s="24" t="str">
        <f t="shared" si="31"/>
        <v/>
      </c>
      <c r="O18" s="25" t="str">
        <f>IF(P18="","",IF(P16="☑","☑","●"))</f>
        <v/>
      </c>
      <c r="P18" s="24" t="str">
        <f>IFERROR(VLOOKUP(O15,$T$22:$U$30,2,0),"")</f>
        <v/>
      </c>
      <c r="Q18" s="13"/>
      <c r="R18" s="41"/>
      <c r="T18" s="50"/>
      <c r="U18" s="51"/>
      <c r="V18" s="56"/>
      <c r="W18" s="53"/>
      <c r="X18" s="54"/>
      <c r="AA18" s="5"/>
      <c r="AB18" s="5"/>
    </row>
    <row r="19" s="3" customFormat="1" ht="24.5" customHeight="1" spans="1:28">
      <c r="A19" s="6"/>
      <c r="B19" s="13"/>
      <c r="C19" s="16">
        <v>44612</v>
      </c>
      <c r="D19" s="17" t="str">
        <f>IFERROR(VLOOKUP(C19,$T$9:$V$19,3,FALSE),"")</f>
        <v/>
      </c>
      <c r="E19" s="16">
        <v>44613</v>
      </c>
      <c r="F19" s="17" t="str">
        <f>IFERROR(VLOOKUP(E19,$T$9:$V$19,3,FALSE),"")</f>
        <v/>
      </c>
      <c r="G19" s="16">
        <v>44614</v>
      </c>
      <c r="H19" s="17">
        <f>IFERROR(VLOOKUP(G19,$T$9:$V$19,3,FALSE),"")</f>
        <v>0</v>
      </c>
      <c r="I19" s="16">
        <v>44615</v>
      </c>
      <c r="J19" s="17" t="str">
        <f>IFERROR(VLOOKUP(I19,$T$9:$V$19,3,FALSE),"")</f>
        <v/>
      </c>
      <c r="K19" s="16">
        <v>44616</v>
      </c>
      <c r="L19" s="17" t="str">
        <f>IFERROR(VLOOKUP(K19,$T$9:$V$19,3,FALSE),"")</f>
        <v/>
      </c>
      <c r="M19" s="16">
        <v>44617</v>
      </c>
      <c r="N19" s="17">
        <f>IFERROR(VLOOKUP(M19,$T$9:$V$19,3,FALSE),"")</f>
        <v>0</v>
      </c>
      <c r="O19" s="16">
        <v>44618</v>
      </c>
      <c r="P19" s="17" t="str">
        <f>IFERROR(VLOOKUP(O19,$T$9:$V$19,3,FALSE),"")</f>
        <v/>
      </c>
      <c r="Q19" s="13"/>
      <c r="R19" s="41"/>
      <c r="T19" s="50"/>
      <c r="U19" s="51"/>
      <c r="V19" s="56"/>
      <c r="W19" s="53"/>
      <c r="X19" s="54"/>
      <c r="AA19" s="5"/>
      <c r="AB19" s="5"/>
    </row>
    <row r="20" s="3" customFormat="1" ht="24.5" customHeight="1" spans="1:28">
      <c r="A20" s="6"/>
      <c r="B20" s="13"/>
      <c r="C20" s="18" t="s">
        <v>40</v>
      </c>
      <c r="D20" s="19" t="str">
        <f>IFERROR(VLOOKUP(C19,$T$22:$V$30,3,FALSE),"")</f>
        <v/>
      </c>
      <c r="E20" s="18" t="s">
        <v>44</v>
      </c>
      <c r="F20" s="19" t="str">
        <f>IFERROR(VLOOKUP(E19,$T$22:$V$30,3,FALSE),"")</f>
        <v/>
      </c>
      <c r="G20" s="18" t="s">
        <v>66</v>
      </c>
      <c r="H20" s="19" t="str">
        <f>IFERROR(VLOOKUP(G19,$T$22:$V$30,3,FALSE),"")</f>
        <v/>
      </c>
      <c r="I20" s="18" t="s">
        <v>67</v>
      </c>
      <c r="J20" s="19" t="str">
        <f>IFERROR(VLOOKUP(I19,$T$22:$V$30,3,FALSE),"")</f>
        <v/>
      </c>
      <c r="K20" s="18" t="s">
        <v>68</v>
      </c>
      <c r="L20" s="19" t="str">
        <f>IFERROR(VLOOKUP(K19,$T$22:$V$30,3,FALSE),"")</f>
        <v/>
      </c>
      <c r="M20" s="18" t="s">
        <v>48</v>
      </c>
      <c r="N20" s="19">
        <f>IFERROR(VLOOKUP(M19,$T$22:$V$30,3,FALSE),"")</f>
        <v>0</v>
      </c>
      <c r="O20" s="18" t="s">
        <v>49</v>
      </c>
      <c r="P20" s="19" t="str">
        <f>IFERROR(VLOOKUP(O19,$T$22:$V$30,3,FALSE),"")</f>
        <v/>
      </c>
      <c r="Q20" s="13"/>
      <c r="R20" s="41"/>
      <c r="W20" s="53"/>
      <c r="X20" s="54"/>
      <c r="AA20" s="5"/>
      <c r="AB20" s="5"/>
    </row>
    <row r="21" s="3" customFormat="1" ht="24.5" customHeight="1" spans="1:28">
      <c r="A21" s="6"/>
      <c r="B21" s="13"/>
      <c r="C21" s="20" t="str">
        <f t="shared" ref="C21:G21" si="32">IF(D21="","",IF(D19="☑","☑","★"))</f>
        <v/>
      </c>
      <c r="D21" s="21" t="str">
        <f t="shared" ref="D21:H21" si="33">IFERROR(VLOOKUP(C19,$T$9:$U$19,2,0),"")</f>
        <v/>
      </c>
      <c r="E21" s="20" t="str">
        <f t="shared" si="32"/>
        <v/>
      </c>
      <c r="F21" s="21" t="str">
        <f t="shared" si="33"/>
        <v/>
      </c>
      <c r="G21" s="22" t="str">
        <f t="shared" si="32"/>
        <v>★</v>
      </c>
      <c r="H21" s="21" t="str">
        <f t="shared" si="33"/>
        <v>L项目招标计划</v>
      </c>
      <c r="I21" s="22" t="str">
        <f t="shared" ref="I21:M21" si="34">IF(J21="","",IF(J19="☑","☑","★"))</f>
        <v/>
      </c>
      <c r="J21" s="21" t="str">
        <f t="shared" ref="J21:N21" si="35">IFERROR(VLOOKUP(I19,$T$9:$U$19,2,0),"")</f>
        <v/>
      </c>
      <c r="K21" s="22" t="str">
        <f t="shared" si="34"/>
        <v/>
      </c>
      <c r="L21" s="21" t="str">
        <f t="shared" si="35"/>
        <v/>
      </c>
      <c r="M21" s="22" t="str">
        <f t="shared" si="34"/>
        <v>★</v>
      </c>
      <c r="N21" s="21" t="str">
        <f t="shared" si="35"/>
        <v>U项目培训</v>
      </c>
      <c r="O21" s="22" t="str">
        <f>IF(P21="","",IF(P19="☑","☑","★"))</f>
        <v/>
      </c>
      <c r="P21" s="21" t="str">
        <f>IFERROR(VLOOKUP(O19,$T$9:$U$19,2,0),"")</f>
        <v/>
      </c>
      <c r="Q21" s="13"/>
      <c r="R21" s="41"/>
      <c r="T21" s="57" t="s">
        <v>41</v>
      </c>
      <c r="U21" s="57"/>
      <c r="V21" s="58"/>
      <c r="W21" s="59"/>
      <c r="X21" s="54"/>
      <c r="AA21" s="5"/>
      <c r="AB21" s="5"/>
    </row>
    <row r="22" s="3" customFormat="1" ht="24.5" customHeight="1" spans="1:28">
      <c r="A22" s="6"/>
      <c r="B22" s="13"/>
      <c r="C22" s="23" t="str">
        <f t="shared" ref="C22:G22" si="36">IF(D22="","",IF(D20="☑","☑","●"))</f>
        <v/>
      </c>
      <c r="D22" s="24" t="str">
        <f t="shared" ref="D22:H22" si="37">IFERROR(VLOOKUP(C19,$T$22:$U$30,2,0),"")</f>
        <v/>
      </c>
      <c r="E22" s="23" t="str">
        <f t="shared" si="36"/>
        <v/>
      </c>
      <c r="F22" s="24" t="str">
        <f t="shared" si="37"/>
        <v/>
      </c>
      <c r="G22" s="25" t="str">
        <f t="shared" si="36"/>
        <v/>
      </c>
      <c r="H22" s="24" t="str">
        <f t="shared" si="37"/>
        <v/>
      </c>
      <c r="I22" s="25" t="str">
        <f t="shared" ref="I22:M22" si="38">IF(J22="","",IF(J20="☑","☑","●"))</f>
        <v/>
      </c>
      <c r="J22" s="24" t="str">
        <f t="shared" ref="J22:N22" si="39">IFERROR(VLOOKUP(I19,$T$22:$U$30,2,0),"")</f>
        <v/>
      </c>
      <c r="K22" s="25" t="str">
        <f t="shared" si="38"/>
        <v/>
      </c>
      <c r="L22" s="24" t="str">
        <f t="shared" si="39"/>
        <v/>
      </c>
      <c r="M22" s="25" t="str">
        <f t="shared" si="38"/>
        <v>●</v>
      </c>
      <c r="N22" s="24" t="str">
        <f t="shared" si="39"/>
        <v>参加项目会议</v>
      </c>
      <c r="O22" s="25" t="str">
        <f>IF(P22="","",IF(P20="☑","☑","●"))</f>
        <v/>
      </c>
      <c r="P22" s="24" t="str">
        <f>IFERROR(VLOOKUP(O19,$T$22:$U$30,2,0),"")</f>
        <v/>
      </c>
      <c r="Q22" s="13"/>
      <c r="R22" s="41"/>
      <c r="T22" s="50">
        <v>44593</v>
      </c>
      <c r="U22" s="51" t="s">
        <v>42</v>
      </c>
      <c r="V22" s="60"/>
      <c r="W22" s="61"/>
      <c r="X22" s="54"/>
      <c r="AA22" s="5"/>
      <c r="AB22" s="5"/>
    </row>
    <row r="23" s="3" customFormat="1" ht="24.5" customHeight="1" spans="1:28">
      <c r="A23" s="6"/>
      <c r="B23" s="13"/>
      <c r="C23" s="16">
        <v>44619</v>
      </c>
      <c r="D23" s="17" t="str">
        <f>IFERROR(VLOOKUP(C23,$T$9:$V$19,3,FALSE),"")</f>
        <v/>
      </c>
      <c r="E23" s="16">
        <v>44620</v>
      </c>
      <c r="F23" s="17">
        <f>IFERROR(VLOOKUP(E23,$T$9:$V$19,3,FALSE),"")</f>
        <v>0</v>
      </c>
      <c r="G23" s="16"/>
      <c r="H23" s="17"/>
      <c r="I23" s="16"/>
      <c r="J23" s="17"/>
      <c r="K23" s="16"/>
      <c r="L23" s="17"/>
      <c r="M23" s="16"/>
      <c r="N23" s="17"/>
      <c r="O23" s="16"/>
      <c r="P23" s="17"/>
      <c r="Q23" s="13"/>
      <c r="R23" s="41"/>
      <c r="T23" s="50">
        <v>44601</v>
      </c>
      <c r="U23" s="51" t="s">
        <v>43</v>
      </c>
      <c r="V23" s="60"/>
      <c r="W23" s="53"/>
      <c r="X23" s="54"/>
      <c r="AA23" s="5"/>
      <c r="AB23" s="5"/>
    </row>
    <row r="24" s="3" customFormat="1" ht="24.5" customHeight="1" spans="1:28">
      <c r="A24" s="6"/>
      <c r="B24" s="13"/>
      <c r="C24" s="18" t="s">
        <v>50</v>
      </c>
      <c r="D24" s="19" t="str">
        <f>IFERROR(VLOOKUP(C23,$T$22:$V$30,3,FALSE),"")</f>
        <v/>
      </c>
      <c r="E24" s="18" t="s">
        <v>54</v>
      </c>
      <c r="F24" s="19" t="str">
        <f>IFERROR(VLOOKUP(E23,$T$22:$V$30,3,FALSE),"")</f>
        <v/>
      </c>
      <c r="G24" s="18"/>
      <c r="H24" s="19"/>
      <c r="I24" s="18"/>
      <c r="J24" s="19"/>
      <c r="K24" s="18"/>
      <c r="L24" s="19"/>
      <c r="M24" s="18"/>
      <c r="N24" s="19"/>
      <c r="O24" s="18"/>
      <c r="P24" s="19"/>
      <c r="Q24" s="13"/>
      <c r="R24" s="41"/>
      <c r="T24" s="50">
        <v>44604</v>
      </c>
      <c r="U24" s="51" t="s">
        <v>51</v>
      </c>
      <c r="V24" s="60"/>
      <c r="W24" s="53"/>
      <c r="X24" s="54"/>
      <c r="AA24" s="5"/>
      <c r="AB24" s="5"/>
    </row>
    <row r="25" s="3" customFormat="1" ht="24.5" customHeight="1" spans="1:28">
      <c r="A25" s="6"/>
      <c r="B25" s="13"/>
      <c r="C25" s="20" t="str">
        <f t="shared" ref="C25:G25" si="40">IF(D25="","",IF(D23="☑","☑","★"))</f>
        <v/>
      </c>
      <c r="D25" s="21" t="str">
        <f t="shared" ref="D25:H25" si="41">IFERROR(VLOOKUP(C23,$T$9:$U$19,2,0),"")</f>
        <v/>
      </c>
      <c r="E25" s="20" t="str">
        <f t="shared" si="40"/>
        <v>★</v>
      </c>
      <c r="F25" s="21" t="str">
        <f t="shared" si="41"/>
        <v>I项目结算</v>
      </c>
      <c r="G25" s="22" t="str">
        <f t="shared" si="40"/>
        <v/>
      </c>
      <c r="H25" s="21" t="str">
        <f t="shared" si="41"/>
        <v/>
      </c>
      <c r="I25" s="22" t="str">
        <f t="shared" ref="I25:M25" si="42">IF(J25="","",IF(J23="☑","☑","★"))</f>
        <v/>
      </c>
      <c r="J25" s="21" t="str">
        <f t="shared" ref="J25:N25" si="43">IFERROR(VLOOKUP(I23,$T$9:$U$19,2,0),"")</f>
        <v/>
      </c>
      <c r="K25" s="22" t="str">
        <f t="shared" si="42"/>
        <v/>
      </c>
      <c r="L25" s="21" t="str">
        <f t="shared" si="43"/>
        <v/>
      </c>
      <c r="M25" s="22" t="str">
        <f t="shared" si="42"/>
        <v/>
      </c>
      <c r="N25" s="21" t="str">
        <f t="shared" si="43"/>
        <v/>
      </c>
      <c r="O25" s="22" t="str">
        <f>IF(P25="","",IF(P23="☑","☑","★"))</f>
        <v/>
      </c>
      <c r="P25" s="21" t="str">
        <f>IFERROR(VLOOKUP(O23,$T$9:$U$19,2,0),"")</f>
        <v/>
      </c>
      <c r="Q25" s="13"/>
      <c r="R25" s="41"/>
      <c r="T25" s="50">
        <v>44609</v>
      </c>
      <c r="U25" s="51" t="s">
        <v>52</v>
      </c>
      <c r="V25" s="60"/>
      <c r="W25" s="53"/>
      <c r="X25" s="54"/>
      <c r="AA25" s="5"/>
      <c r="AB25" s="5"/>
    </row>
    <row r="26" s="3" customFormat="1" ht="24.5" customHeight="1" spans="1:28">
      <c r="A26" s="6"/>
      <c r="B26" s="13"/>
      <c r="C26" s="23" t="str">
        <f t="shared" ref="C26:G26" si="44">IF(D26="","",IF(D24="☑","☑","●"))</f>
        <v/>
      </c>
      <c r="D26" s="24" t="str">
        <f t="shared" ref="D26:H26" si="45">IFERROR(VLOOKUP(C23,$T$22:$U$30,2,0),"")</f>
        <v/>
      </c>
      <c r="E26" s="23" t="str">
        <f t="shared" si="44"/>
        <v/>
      </c>
      <c r="F26" s="24" t="str">
        <f t="shared" si="45"/>
        <v/>
      </c>
      <c r="G26" s="25" t="str">
        <f t="shared" si="44"/>
        <v/>
      </c>
      <c r="H26" s="24" t="str">
        <f t="shared" si="45"/>
        <v/>
      </c>
      <c r="I26" s="25" t="str">
        <f t="shared" ref="I26:M26" si="46">IF(J26="","",IF(J24="☑","☑","●"))</f>
        <v/>
      </c>
      <c r="J26" s="24" t="str">
        <f t="shared" ref="J26:N26" si="47">IFERROR(VLOOKUP(I23,$T$22:$U$30,2,0),"")</f>
        <v/>
      </c>
      <c r="K26" s="25" t="str">
        <f t="shared" si="46"/>
        <v/>
      </c>
      <c r="L26" s="24" t="str">
        <f t="shared" si="47"/>
        <v/>
      </c>
      <c r="M26" s="25" t="str">
        <f t="shared" si="46"/>
        <v/>
      </c>
      <c r="N26" s="24" t="str">
        <f t="shared" si="47"/>
        <v/>
      </c>
      <c r="O26" s="25" t="str">
        <f>IF(P26="","",IF(P24="☑","☑","●"))</f>
        <v/>
      </c>
      <c r="P26" s="24" t="str">
        <f>IFERROR(VLOOKUP(O23,$T$22:$U$30,2,0),"")</f>
        <v/>
      </c>
      <c r="Q26" s="13"/>
      <c r="R26" s="41"/>
      <c r="T26" s="50">
        <v>44617</v>
      </c>
      <c r="U26" s="51" t="s">
        <v>53</v>
      </c>
      <c r="V26" s="60"/>
      <c r="W26" s="53"/>
      <c r="X26" s="54"/>
      <c r="AA26" s="5"/>
      <c r="AB26" s="5"/>
    </row>
    <row r="27" s="3" customFormat="1" ht="24.5" customHeight="1" spans="1:28">
      <c r="A27" s="6"/>
      <c r="B27" s="13"/>
      <c r="C27" s="16"/>
      <c r="D27" s="17"/>
      <c r="E27" s="16"/>
      <c r="F27" s="17"/>
      <c r="G27" s="16"/>
      <c r="H27" s="26"/>
      <c r="I27" s="16"/>
      <c r="J27" s="26"/>
      <c r="K27" s="16"/>
      <c r="L27" s="26"/>
      <c r="M27" s="16"/>
      <c r="N27" s="26"/>
      <c r="O27" s="16"/>
      <c r="P27" s="26"/>
      <c r="Q27" s="13"/>
      <c r="R27" s="41"/>
      <c r="T27" s="50"/>
      <c r="U27" s="51"/>
      <c r="V27" s="60"/>
      <c r="W27" s="53"/>
      <c r="X27" s="54"/>
      <c r="AA27" s="5"/>
      <c r="AB27" s="5"/>
    </row>
    <row r="28" s="3" customFormat="1" ht="24.5" customHeight="1" spans="1:28">
      <c r="A28" s="6"/>
      <c r="B28" s="13"/>
      <c r="C28" s="18"/>
      <c r="D28" s="19"/>
      <c r="E28" s="18"/>
      <c r="F28" s="19"/>
      <c r="G28" s="18"/>
      <c r="H28" s="27"/>
      <c r="I28" s="18"/>
      <c r="J28" s="27"/>
      <c r="K28" s="18"/>
      <c r="L28" s="27"/>
      <c r="M28" s="18"/>
      <c r="N28" s="27"/>
      <c r="O28" s="18"/>
      <c r="P28" s="27"/>
      <c r="Q28" s="13"/>
      <c r="R28" s="41"/>
      <c r="T28" s="50"/>
      <c r="U28" s="51"/>
      <c r="V28" s="60"/>
      <c r="W28" s="53"/>
      <c r="X28" s="54"/>
      <c r="AA28" s="5"/>
      <c r="AB28" s="5"/>
    </row>
    <row r="29" s="3" customFormat="1" ht="24.5" customHeight="1" spans="1:28">
      <c r="A29" s="6"/>
      <c r="B29" s="13"/>
      <c r="C29" s="20" t="str">
        <f t="shared" ref="C29:G29" si="48">IF(D29="","",IF(D27="☑","☑","★"))</f>
        <v/>
      </c>
      <c r="D29" s="21" t="str">
        <f t="shared" ref="D29:H29" si="49">IFERROR(VLOOKUP(C27,$T$9:$U$19,2,0),"")</f>
        <v/>
      </c>
      <c r="E29" s="20" t="str">
        <f t="shared" si="48"/>
        <v/>
      </c>
      <c r="F29" s="21" t="str">
        <f t="shared" si="49"/>
        <v/>
      </c>
      <c r="G29" s="22" t="str">
        <f t="shared" si="48"/>
        <v/>
      </c>
      <c r="H29" s="21" t="str">
        <f t="shared" si="49"/>
        <v/>
      </c>
      <c r="I29" s="22" t="str">
        <f t="shared" ref="I29:M29" si="50">IF(J29="","",IF(J27="☑","☑","★"))</f>
        <v/>
      </c>
      <c r="J29" s="21" t="str">
        <f t="shared" ref="J29:N29" si="51">IFERROR(VLOOKUP(I27,$T$9:$U$19,2,0),"")</f>
        <v/>
      </c>
      <c r="K29" s="22" t="str">
        <f t="shared" si="50"/>
        <v/>
      </c>
      <c r="L29" s="21" t="str">
        <f t="shared" si="51"/>
        <v/>
      </c>
      <c r="M29" s="22" t="str">
        <f t="shared" si="50"/>
        <v/>
      </c>
      <c r="N29" s="21" t="str">
        <f t="shared" si="51"/>
        <v/>
      </c>
      <c r="O29" s="22" t="str">
        <f>IF(P29="","",IF(P27="☑","☑","★"))</f>
        <v/>
      </c>
      <c r="P29" s="21" t="str">
        <f>IFERROR(VLOOKUP(O27,$T$9:$U$19,2,0),"")</f>
        <v/>
      </c>
      <c r="Q29" s="13"/>
      <c r="R29" s="41"/>
      <c r="T29" s="50"/>
      <c r="U29" s="51"/>
      <c r="V29" s="60"/>
      <c r="W29" s="53"/>
      <c r="X29" s="54"/>
      <c r="AA29" s="5"/>
      <c r="AB29" s="5"/>
    </row>
    <row r="30" s="3" customFormat="1" ht="24.5" customHeight="1" spans="1:28">
      <c r="A30" s="6"/>
      <c r="B30" s="13"/>
      <c r="C30" s="23" t="str">
        <f t="shared" ref="C30:G30" si="52">IF(D30="","",IF(D28="☑","☑","●"))</f>
        <v/>
      </c>
      <c r="D30" s="24" t="str">
        <f t="shared" ref="D30:H30" si="53">IFERROR(VLOOKUP(C27,$T$22:$U$30,2,0),"")</f>
        <v/>
      </c>
      <c r="E30" s="23" t="str">
        <f t="shared" si="52"/>
        <v/>
      </c>
      <c r="F30" s="24" t="str">
        <f t="shared" si="53"/>
        <v/>
      </c>
      <c r="G30" s="25" t="str">
        <f t="shared" si="52"/>
        <v/>
      </c>
      <c r="H30" s="24" t="str">
        <f t="shared" si="53"/>
        <v/>
      </c>
      <c r="I30" s="25" t="str">
        <f t="shared" ref="I30:M30" si="54">IF(J30="","",IF(J28="☑","☑","●"))</f>
        <v/>
      </c>
      <c r="J30" s="24" t="str">
        <f t="shared" ref="J30:N30" si="55">IFERROR(VLOOKUP(I27,$T$22:$U$30,2,0),"")</f>
        <v/>
      </c>
      <c r="K30" s="25" t="str">
        <f t="shared" si="54"/>
        <v/>
      </c>
      <c r="L30" s="24" t="str">
        <f t="shared" si="55"/>
        <v/>
      </c>
      <c r="M30" s="25" t="str">
        <f t="shared" si="54"/>
        <v/>
      </c>
      <c r="N30" s="24" t="str">
        <f t="shared" si="55"/>
        <v/>
      </c>
      <c r="O30" s="25" t="str">
        <f>IF(P30="","",IF(P28="☑","☑","●"))</f>
        <v/>
      </c>
      <c r="P30" s="24" t="str">
        <f>IFERROR(VLOOKUP(O27,$T$22:$U$30,2,0),"")</f>
        <v/>
      </c>
      <c r="Q30" s="13"/>
      <c r="R30" s="41"/>
      <c r="T30" s="50"/>
      <c r="U30" s="51"/>
      <c r="V30" s="62"/>
      <c r="W30" s="53"/>
      <c r="X30" s="54"/>
      <c r="AA30" s="5"/>
      <c r="AB30" s="5"/>
    </row>
    <row r="31" s="3" customFormat="1" ht="13" customHeight="1" spans="1:28">
      <c r="A31" s="6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41"/>
      <c r="T31" s="53"/>
      <c r="U31" s="53"/>
      <c r="V31" s="53"/>
      <c r="W31" s="53"/>
      <c r="X31" s="54"/>
      <c r="AA31" s="5"/>
      <c r="AB31" s="5"/>
    </row>
    <row r="32" s="3" customFormat="1" ht="13" customHeight="1" spans="1:28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36"/>
      <c r="T32" s="63"/>
      <c r="U32" s="63"/>
      <c r="V32" s="63"/>
      <c r="W32" s="63"/>
      <c r="X32" s="63"/>
      <c r="AA32" s="5"/>
      <c r="AB32" s="5"/>
    </row>
  </sheetData>
  <mergeCells count="13">
    <mergeCell ref="C3:E3"/>
    <mergeCell ref="F3:H3"/>
    <mergeCell ref="C6:D6"/>
    <mergeCell ref="E6:F6"/>
    <mergeCell ref="G6:H6"/>
    <mergeCell ref="I6:J6"/>
    <mergeCell ref="K6:L6"/>
    <mergeCell ref="M6:N6"/>
    <mergeCell ref="O6:P6"/>
    <mergeCell ref="S6:W6"/>
    <mergeCell ref="T8:U8"/>
    <mergeCell ref="T21:U21"/>
    <mergeCell ref="T2:V5"/>
  </mergeCells>
  <conditionalFormatting sqref="V22:V28">
    <cfRule type="cellIs" dxfId="3" priority="99" operator="equal">
      <formula>"☑"</formula>
    </cfRule>
    <cfRule type="cellIs" dxfId="1" priority="98" operator="equal">
      <formula>"☒"</formula>
    </cfRule>
    <cfRule type="cellIs" dxfId="2" priority="97" operator="equal">
      <formula>"▲"</formula>
    </cfRule>
  </conditionalFormatting>
  <conditionalFormatting sqref="C7:P30">
    <cfRule type="cellIs" dxfId="1" priority="11" operator="equal">
      <formula>"★"</formula>
    </cfRule>
    <cfRule type="cellIs" dxfId="0" priority="12" operator="equal">
      <formula>"●"</formula>
    </cfRule>
  </conditionalFormatting>
  <dataValidations count="1">
    <dataValidation type="list" allowBlank="1" showInputMessage="1" showErrorMessage="1" sqref="V9:V19 V22:V30">
      <formula1>"☑,☒"</formula1>
    </dataValidation>
  </dataValidations>
  <printOptions horizontalCentered="1"/>
  <pageMargins left="0" right="0" top="0" bottom="0" header="0" footer="0"/>
  <pageSetup paperSize="9" scale="80" orientation="landscape" horizontalDpi="600"/>
  <headerFooter/>
  <ignoredErrors>
    <ignoredError sqref="D9:P30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2"/>
  <sheetViews>
    <sheetView showGridLines="0" workbookViewId="0">
      <selection activeCell="D7" sqref="D7:D8"/>
    </sheetView>
  </sheetViews>
  <sheetFormatPr defaultColWidth="8" defaultRowHeight="31" customHeight="1"/>
  <cols>
    <col min="1" max="1" width="1.89166666666667" style="3" customWidth="1"/>
    <col min="2" max="2" width="2" style="3" customWidth="1"/>
    <col min="3" max="3" width="3.28333333333333" style="4" customWidth="1"/>
    <col min="4" max="4" width="14.775" style="4" customWidth="1"/>
    <col min="5" max="5" width="3.28333333333333" style="4" customWidth="1"/>
    <col min="6" max="6" width="14.775" style="4" customWidth="1"/>
    <col min="7" max="7" width="3.28333333333333" style="4" customWidth="1"/>
    <col min="8" max="8" width="14.775" style="4" customWidth="1"/>
    <col min="9" max="9" width="3.28333333333333" style="4" customWidth="1"/>
    <col min="10" max="10" width="14.775" style="4" customWidth="1"/>
    <col min="11" max="11" width="3.28333333333333" style="4" customWidth="1"/>
    <col min="12" max="12" width="14.775" style="4" customWidth="1"/>
    <col min="13" max="13" width="3.28333333333333" style="4" customWidth="1"/>
    <col min="14" max="14" width="14.775" style="4" customWidth="1"/>
    <col min="15" max="15" width="3.28333333333333" style="4" customWidth="1"/>
    <col min="16" max="16" width="14.775" style="4" customWidth="1"/>
    <col min="17" max="17" width="1.89166666666667" style="4" customWidth="1"/>
    <col min="18" max="18" width="1.775" style="3" customWidth="1"/>
    <col min="19" max="19" width="2.10833333333333" style="3" customWidth="1"/>
    <col min="20" max="20" width="7.775" style="3" customWidth="1"/>
    <col min="21" max="21" width="14.4416666666667" style="3" customWidth="1"/>
    <col min="22" max="22" width="2.89166666666667" style="3" customWidth="1"/>
    <col min="23" max="23" width="1.89166666666667" style="3" customWidth="1"/>
    <col min="24" max="24" width="1.775" style="3" customWidth="1"/>
    <col min="25" max="25" width="2.28333333333333" style="3" customWidth="1"/>
    <col min="26" max="26" width="2.89166666666667" style="3" customWidth="1"/>
    <col min="27" max="28" width="8" style="5"/>
    <col min="29" max="16384" width="8" style="3"/>
  </cols>
  <sheetData>
    <row r="1" s="3" customFormat="1" ht="10" customHeight="1" spans="1:28">
      <c r="A1" s="6"/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6"/>
      <c r="S1" s="36"/>
      <c r="T1" s="37"/>
      <c r="U1" s="37"/>
      <c r="V1" s="37"/>
      <c r="W1" s="37"/>
      <c r="X1" s="36"/>
      <c r="AA1" s="5"/>
      <c r="AB1" s="5"/>
    </row>
    <row r="2" s="3" customFormat="1" ht="36" customHeight="1" spans="1:28">
      <c r="A2" s="6"/>
      <c r="B2" s="6"/>
      <c r="C2" s="8"/>
      <c r="D2" s="8"/>
      <c r="E2" s="8"/>
      <c r="F2" s="9"/>
      <c r="G2" s="8"/>
      <c r="H2" s="8"/>
      <c r="I2" s="8"/>
      <c r="J2" s="8"/>
      <c r="K2" s="29"/>
      <c r="L2" s="29"/>
      <c r="M2" s="9"/>
      <c r="N2" s="9"/>
      <c r="O2" s="30"/>
      <c r="P2" s="31"/>
      <c r="Q2" s="31"/>
      <c r="R2" s="6"/>
      <c r="T2" s="38">
        <v>3</v>
      </c>
      <c r="U2" s="38"/>
      <c r="V2" s="38"/>
      <c r="W2" s="39"/>
      <c r="X2" s="36"/>
      <c r="AA2" s="5"/>
      <c r="AB2" s="5"/>
    </row>
    <row r="3" s="3" customFormat="1" ht="33" customHeight="1" spans="1:28">
      <c r="A3" s="6"/>
      <c r="B3" s="6"/>
      <c r="C3" s="10" t="s">
        <v>0</v>
      </c>
      <c r="D3" s="10"/>
      <c r="E3" s="10"/>
      <c r="F3" s="11" t="str">
        <f>TEXT(3*28,"mmmm")</f>
        <v>March</v>
      </c>
      <c r="G3" s="11"/>
      <c r="H3" s="11"/>
      <c r="I3" s="32"/>
      <c r="J3" s="32"/>
      <c r="K3" s="32"/>
      <c r="L3" s="32"/>
      <c r="M3" s="33"/>
      <c r="N3" s="33"/>
      <c r="O3" s="30"/>
      <c r="P3" s="31"/>
      <c r="Q3" s="31"/>
      <c r="R3" s="40"/>
      <c r="T3" s="38"/>
      <c r="U3" s="38"/>
      <c r="V3" s="38"/>
      <c r="W3" s="39"/>
      <c r="X3" s="36"/>
      <c r="AA3" s="5"/>
      <c r="AB3" s="5"/>
    </row>
    <row r="4" s="3" customFormat="1" ht="11" customHeight="1" spans="1:28">
      <c r="A4" s="6"/>
      <c r="B4" s="6"/>
      <c r="C4" s="12"/>
      <c r="D4" s="12"/>
      <c r="E4" s="12"/>
      <c r="F4" s="12"/>
      <c r="G4" s="12"/>
      <c r="H4" s="12"/>
      <c r="I4" s="12"/>
      <c r="J4" s="12"/>
      <c r="K4" s="34"/>
      <c r="L4" s="34"/>
      <c r="M4" s="35"/>
      <c r="N4" s="35"/>
      <c r="O4" s="35"/>
      <c r="P4" s="35"/>
      <c r="Q4" s="35"/>
      <c r="R4" s="41"/>
      <c r="T4" s="38"/>
      <c r="U4" s="38"/>
      <c r="V4" s="38"/>
      <c r="W4" s="42"/>
      <c r="X4" s="36"/>
      <c r="AA4" s="5"/>
      <c r="AB4" s="5"/>
    </row>
    <row r="5" s="3" customFormat="1" ht="11" customHeight="1" spans="1:28">
      <c r="A5" s="6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41"/>
      <c r="T5" s="38"/>
      <c r="U5" s="38"/>
      <c r="V5" s="38"/>
      <c r="W5" s="43"/>
      <c r="X5" s="44"/>
      <c r="AA5" s="5"/>
      <c r="AB5" s="5"/>
    </row>
    <row r="6" s="3" customFormat="1" ht="32" customHeight="1" spans="1:28">
      <c r="A6" s="6"/>
      <c r="B6" s="13"/>
      <c r="C6" s="14" t="s">
        <v>1</v>
      </c>
      <c r="D6" s="15"/>
      <c r="E6" s="14" t="s">
        <v>2</v>
      </c>
      <c r="F6" s="15"/>
      <c r="G6" s="14" t="s">
        <v>3</v>
      </c>
      <c r="H6" s="15"/>
      <c r="I6" s="14" t="s">
        <v>4</v>
      </c>
      <c r="J6" s="15"/>
      <c r="K6" s="14" t="s">
        <v>5</v>
      </c>
      <c r="L6" s="15"/>
      <c r="M6" s="14" t="s">
        <v>6</v>
      </c>
      <c r="N6" s="15"/>
      <c r="O6" s="14" t="s">
        <v>7</v>
      </c>
      <c r="P6" s="15"/>
      <c r="Q6" s="13"/>
      <c r="R6" s="41"/>
      <c r="S6" s="45" t="s">
        <v>8</v>
      </c>
      <c r="T6" s="45"/>
      <c r="U6" s="45"/>
      <c r="V6" s="45"/>
      <c r="W6" s="45"/>
      <c r="X6" s="46"/>
      <c r="AA6" s="5"/>
      <c r="AB6" s="5"/>
    </row>
    <row r="7" s="3" customFormat="1" ht="24.5" customHeight="1" spans="1:28">
      <c r="A7" s="6"/>
      <c r="B7" s="13"/>
      <c r="C7" s="16"/>
      <c r="D7" s="17" t="str">
        <f t="shared" ref="D7:H7" si="0">IFERROR(VLOOKUP(C7,$T$9:$V$19,3,FALSE),"")</f>
        <v/>
      </c>
      <c r="E7" s="16"/>
      <c r="F7" s="17" t="str">
        <f t="shared" si="0"/>
        <v/>
      </c>
      <c r="G7" s="16">
        <v>44621</v>
      </c>
      <c r="H7" s="17" t="str">
        <f t="shared" si="0"/>
        <v>☑</v>
      </c>
      <c r="I7" s="16">
        <v>44622</v>
      </c>
      <c r="J7" s="17" t="str">
        <f t="shared" ref="J7:N7" si="1">IFERROR(VLOOKUP(I7,$T$9:$V$19,3,FALSE),"")</f>
        <v/>
      </c>
      <c r="K7" s="16">
        <v>44623</v>
      </c>
      <c r="L7" s="17" t="str">
        <f t="shared" si="1"/>
        <v/>
      </c>
      <c r="M7" s="16">
        <v>44624</v>
      </c>
      <c r="N7" s="17" t="str">
        <f t="shared" si="1"/>
        <v/>
      </c>
      <c r="O7" s="16">
        <v>44625</v>
      </c>
      <c r="P7" s="17" t="str">
        <f>IFERROR(VLOOKUP(O7,$T$9:$V$19,3,FALSE),"")</f>
        <v/>
      </c>
      <c r="Q7" s="13"/>
      <c r="R7" s="41"/>
      <c r="X7" s="46"/>
      <c r="AA7" s="5"/>
      <c r="AB7" s="5"/>
    </row>
    <row r="8" s="3" customFormat="1" ht="24.5" customHeight="1" spans="1:28">
      <c r="A8" s="6"/>
      <c r="B8" s="13"/>
      <c r="C8" s="18"/>
      <c r="D8" s="19" t="str">
        <f t="shared" ref="D8:H8" si="2">IFERROR(VLOOKUP(C7,$T$22:$V$30,3,FALSE),"")</f>
        <v/>
      </c>
      <c r="E8" s="18"/>
      <c r="F8" s="19" t="str">
        <f t="shared" si="2"/>
        <v/>
      </c>
      <c r="G8" s="18" t="s">
        <v>69</v>
      </c>
      <c r="H8" s="19">
        <f t="shared" si="2"/>
        <v>0</v>
      </c>
      <c r="I8" s="18" t="s">
        <v>15</v>
      </c>
      <c r="J8" s="19" t="str">
        <f t="shared" ref="J8:N8" si="3">IFERROR(VLOOKUP(I7,$T$22:$V$30,3,FALSE),"")</f>
        <v/>
      </c>
      <c r="K8" s="18" t="s">
        <v>70</v>
      </c>
      <c r="L8" s="19" t="str">
        <f t="shared" si="3"/>
        <v/>
      </c>
      <c r="M8" s="18" t="s">
        <v>17</v>
      </c>
      <c r="N8" s="19" t="str">
        <f t="shared" si="3"/>
        <v/>
      </c>
      <c r="O8" s="18" t="s">
        <v>71</v>
      </c>
      <c r="P8" s="19" t="str">
        <f>IFERROR(VLOOKUP(O7,$T$22:$V$30,3,FALSE),"")</f>
        <v/>
      </c>
      <c r="Q8" s="13"/>
      <c r="R8" s="41"/>
      <c r="T8" s="47" t="s">
        <v>10</v>
      </c>
      <c r="U8" s="47"/>
      <c r="V8" s="48"/>
      <c r="W8" s="49"/>
      <c r="X8" s="46"/>
      <c r="AA8" s="5"/>
      <c r="AB8" s="5"/>
    </row>
    <row r="9" s="3" customFormat="1" ht="24.5" customHeight="1" spans="1:28">
      <c r="A9" s="6"/>
      <c r="B9" s="13"/>
      <c r="C9" s="20" t="str">
        <f t="shared" ref="C9:G9" si="4">IF(D9="","",IF(D7="☑","☑","★"))</f>
        <v/>
      </c>
      <c r="D9" s="21" t="str">
        <f t="shared" ref="D9:H9" si="5">IFERROR(VLOOKUP(C7,$T$9:$U$19,2,0),"")</f>
        <v/>
      </c>
      <c r="E9" s="20" t="str">
        <f t="shared" si="4"/>
        <v/>
      </c>
      <c r="F9" s="21" t="str">
        <f t="shared" si="5"/>
        <v/>
      </c>
      <c r="G9" s="22" t="str">
        <f t="shared" si="4"/>
        <v>☑</v>
      </c>
      <c r="H9" s="21" t="str">
        <f t="shared" si="5"/>
        <v>季度报表</v>
      </c>
      <c r="I9" s="22" t="str">
        <f t="shared" ref="I9:M9" si="6">IF(J9="","",IF(J7="☑","☑","★"))</f>
        <v/>
      </c>
      <c r="J9" s="21" t="str">
        <f t="shared" ref="J9:N9" si="7">IFERROR(VLOOKUP(I7,$T$9:$U$19,2,0),"")</f>
        <v/>
      </c>
      <c r="K9" s="22" t="str">
        <f t="shared" si="6"/>
        <v/>
      </c>
      <c r="L9" s="21" t="str">
        <f t="shared" si="7"/>
        <v/>
      </c>
      <c r="M9" s="22" t="str">
        <f t="shared" si="6"/>
        <v/>
      </c>
      <c r="N9" s="21" t="str">
        <f t="shared" si="7"/>
        <v/>
      </c>
      <c r="O9" s="22" t="str">
        <f>IF(P9="","",IF(P7="☑","☑","★"))</f>
        <v/>
      </c>
      <c r="P9" s="21" t="str">
        <f>IFERROR(VLOOKUP(O7,$T$9:$U$19,2,0),"")</f>
        <v/>
      </c>
      <c r="Q9" s="13"/>
      <c r="R9" s="41"/>
      <c r="T9" s="50">
        <v>44621</v>
      </c>
      <c r="U9" s="51" t="s">
        <v>11</v>
      </c>
      <c r="V9" s="52" t="s">
        <v>12</v>
      </c>
      <c r="W9" s="53"/>
      <c r="X9" s="54"/>
      <c r="AA9" s="5"/>
      <c r="AB9" s="5"/>
    </row>
    <row r="10" s="3" customFormat="1" ht="24.5" customHeight="1" spans="1:28">
      <c r="A10" s="6"/>
      <c r="B10" s="13"/>
      <c r="C10" s="23" t="str">
        <f t="shared" ref="C10:G10" si="8">IF(D10="","",IF(D8="☑","☑","●"))</f>
        <v/>
      </c>
      <c r="D10" s="24" t="str">
        <f t="shared" ref="D10:H10" si="9">IFERROR(VLOOKUP(C7,$T$22:$U$30,2,0),"")</f>
        <v/>
      </c>
      <c r="E10" s="23" t="str">
        <f t="shared" si="8"/>
        <v/>
      </c>
      <c r="F10" s="24" t="str">
        <f t="shared" si="9"/>
        <v/>
      </c>
      <c r="G10" s="25" t="str">
        <f t="shared" si="8"/>
        <v>●</v>
      </c>
      <c r="H10" s="24" t="str">
        <f t="shared" si="9"/>
        <v>预算费用</v>
      </c>
      <c r="I10" s="25" t="str">
        <f t="shared" ref="I10:M10" si="10">IF(J10="","",IF(J8="☑","☑","●"))</f>
        <v/>
      </c>
      <c r="J10" s="24" t="str">
        <f t="shared" ref="J10:N10" si="11">IFERROR(VLOOKUP(I7,$T$22:$U$30,2,0),"")</f>
        <v/>
      </c>
      <c r="K10" s="25" t="str">
        <f t="shared" si="10"/>
        <v/>
      </c>
      <c r="L10" s="24" t="str">
        <f t="shared" si="11"/>
        <v/>
      </c>
      <c r="M10" s="25" t="str">
        <f t="shared" si="10"/>
        <v/>
      </c>
      <c r="N10" s="24" t="str">
        <f t="shared" si="11"/>
        <v/>
      </c>
      <c r="O10" s="25" t="str">
        <f>IF(P10="","",IF(P8="☑","☑","●"))</f>
        <v/>
      </c>
      <c r="P10" s="24" t="str">
        <f>IFERROR(VLOOKUP(O7,$T$22:$U$30,2,0),"")</f>
        <v/>
      </c>
      <c r="Q10" s="13"/>
      <c r="R10" s="41"/>
      <c r="T10" s="50">
        <v>44627</v>
      </c>
      <c r="U10" s="51" t="s">
        <v>13</v>
      </c>
      <c r="V10" s="55"/>
      <c r="W10" s="53"/>
      <c r="X10" s="54"/>
      <c r="AA10" s="5"/>
      <c r="AB10" s="5"/>
    </row>
    <row r="11" s="3" customFormat="1" ht="24.5" customHeight="1" spans="1:28">
      <c r="A11" s="6"/>
      <c r="B11" s="13"/>
      <c r="C11" s="16">
        <v>44626</v>
      </c>
      <c r="D11" s="17" t="str">
        <f>IFERROR(VLOOKUP(C11,$T$9:$V$19,3,FALSE),"")</f>
        <v/>
      </c>
      <c r="E11" s="16">
        <v>44627</v>
      </c>
      <c r="F11" s="17">
        <f>IFERROR(VLOOKUP(E11,$T$9:$V$19,3,FALSE),"")</f>
        <v>0</v>
      </c>
      <c r="G11" s="16">
        <v>44628</v>
      </c>
      <c r="H11" s="17" t="str">
        <f>IFERROR(VLOOKUP(G11,$T$9:$V$19,3,FALSE),"")</f>
        <v/>
      </c>
      <c r="I11" s="16">
        <v>44629</v>
      </c>
      <c r="J11" s="17">
        <f>IFERROR(VLOOKUP(I11,$T$9:$V$19,3,FALSE),"")</f>
        <v>0</v>
      </c>
      <c r="K11" s="16">
        <v>44630</v>
      </c>
      <c r="L11" s="17" t="str">
        <f>IFERROR(VLOOKUP(K11,$T$9:$V$19,3,FALSE),"")</f>
        <v/>
      </c>
      <c r="M11" s="16">
        <v>44631</v>
      </c>
      <c r="N11" s="17" t="str">
        <f>IFERROR(VLOOKUP(M11,$T$9:$V$19,3,FALSE),"")</f>
        <v/>
      </c>
      <c r="O11" s="16">
        <v>44632</v>
      </c>
      <c r="P11" s="17">
        <f>IFERROR(VLOOKUP(O11,$T$9:$V$19,3,FALSE),"")</f>
        <v>0</v>
      </c>
      <c r="Q11" s="13"/>
      <c r="R11" s="41"/>
      <c r="T11" s="50">
        <v>44629</v>
      </c>
      <c r="U11" s="51" t="s">
        <v>14</v>
      </c>
      <c r="V11" s="55"/>
      <c r="W11" s="53"/>
      <c r="X11" s="54"/>
      <c r="AA11" s="5"/>
      <c r="AB11" s="5"/>
    </row>
    <row r="12" s="3" customFormat="1" ht="24.5" customHeight="1" spans="1:28">
      <c r="A12" s="6"/>
      <c r="B12" s="13"/>
      <c r="C12" s="18" t="s">
        <v>19</v>
      </c>
      <c r="D12" s="19" t="str">
        <f>IFERROR(VLOOKUP(C11,$T$22:$V$30,3,FALSE),"")</f>
        <v/>
      </c>
      <c r="E12" s="18" t="s">
        <v>20</v>
      </c>
      <c r="F12" s="19" t="str">
        <f>IFERROR(VLOOKUP(E11,$T$22:$V$30,3,FALSE),"")</f>
        <v/>
      </c>
      <c r="G12" s="18" t="s">
        <v>72</v>
      </c>
      <c r="H12" s="19" t="str">
        <f>IFERROR(VLOOKUP(G11,$T$22:$V$30,3,FALSE),"")</f>
        <v/>
      </c>
      <c r="I12" s="18" t="s">
        <v>26</v>
      </c>
      <c r="J12" s="19">
        <f>IFERROR(VLOOKUP(I11,$T$22:$V$30,3,FALSE),"")</f>
        <v>0</v>
      </c>
      <c r="K12" s="18" t="s">
        <v>60</v>
      </c>
      <c r="L12" s="19" t="str">
        <f>IFERROR(VLOOKUP(K11,$T$22:$V$30,3,FALSE),"")</f>
        <v/>
      </c>
      <c r="M12" s="18" t="s">
        <v>28</v>
      </c>
      <c r="N12" s="19" t="str">
        <f>IFERROR(VLOOKUP(M11,$T$22:$V$30,3,FALSE),"")</f>
        <v/>
      </c>
      <c r="O12" s="18" t="s">
        <v>73</v>
      </c>
      <c r="P12" s="19">
        <f>IFERROR(VLOOKUP(O11,$T$22:$V$30,3,FALSE),"")</f>
        <v>0</v>
      </c>
      <c r="Q12" s="13"/>
      <c r="R12" s="41"/>
      <c r="T12" s="50">
        <v>44632</v>
      </c>
      <c r="U12" s="51" t="s">
        <v>22</v>
      </c>
      <c r="V12" s="55"/>
      <c r="W12" s="53"/>
      <c r="X12" s="54"/>
      <c r="AA12" s="5"/>
      <c r="AB12" s="5"/>
    </row>
    <row r="13" s="3" customFormat="1" ht="24.5" customHeight="1" spans="1:28">
      <c r="A13" s="6"/>
      <c r="B13" s="13"/>
      <c r="C13" s="20" t="str">
        <f t="shared" ref="C13:G13" si="12">IF(D13="","",IF(D11="☑","☑","★"))</f>
        <v/>
      </c>
      <c r="D13" s="21" t="str">
        <f t="shared" ref="D13:H13" si="13">IFERROR(VLOOKUP(C11,$T$9:$U$19,2,0),"")</f>
        <v/>
      </c>
      <c r="E13" s="20" t="str">
        <f t="shared" si="12"/>
        <v>★</v>
      </c>
      <c r="F13" s="21" t="str">
        <f t="shared" si="13"/>
        <v>招聘计划</v>
      </c>
      <c r="G13" s="22" t="str">
        <f t="shared" si="12"/>
        <v/>
      </c>
      <c r="H13" s="21" t="str">
        <f t="shared" si="13"/>
        <v/>
      </c>
      <c r="I13" s="22" t="str">
        <f t="shared" ref="I13:M13" si="14">IF(J13="","",IF(J11="☑","☑","★"))</f>
        <v>★</v>
      </c>
      <c r="J13" s="21" t="str">
        <f t="shared" ref="J13:N13" si="15">IFERROR(VLOOKUP(I11,$T$9:$U$19,2,0),"")</f>
        <v>去北京出差</v>
      </c>
      <c r="K13" s="22" t="str">
        <f t="shared" si="14"/>
        <v/>
      </c>
      <c r="L13" s="21" t="str">
        <f t="shared" si="15"/>
        <v/>
      </c>
      <c r="M13" s="22" t="str">
        <f t="shared" si="14"/>
        <v/>
      </c>
      <c r="N13" s="21" t="str">
        <f t="shared" si="15"/>
        <v/>
      </c>
      <c r="O13" s="22" t="str">
        <f>IF(P13="","",IF(P11="☑","☑","★"))</f>
        <v>★</v>
      </c>
      <c r="P13" s="21" t="str">
        <f>IFERROR(VLOOKUP(O11,$T$9:$U$19,2,0),"")</f>
        <v>参加招聘会</v>
      </c>
      <c r="Q13" s="13"/>
      <c r="R13" s="41"/>
      <c r="T13" s="50">
        <v>44638</v>
      </c>
      <c r="U13" s="51" t="s">
        <v>23</v>
      </c>
      <c r="V13" s="55"/>
      <c r="W13" s="53"/>
      <c r="X13" s="54"/>
      <c r="AA13" s="5"/>
      <c r="AB13" s="5"/>
    </row>
    <row r="14" s="3" customFormat="1" ht="24.5" customHeight="1" spans="1:28">
      <c r="A14" s="6"/>
      <c r="B14" s="13"/>
      <c r="C14" s="23" t="str">
        <f t="shared" ref="C14:G14" si="16">IF(D14="","",IF(D12="☑","☑","●"))</f>
        <v/>
      </c>
      <c r="D14" s="24" t="str">
        <f t="shared" ref="D14:H14" si="17">IFERROR(VLOOKUP(C11,$T$22:$U$30,2,0),"")</f>
        <v/>
      </c>
      <c r="E14" s="23" t="str">
        <f t="shared" si="16"/>
        <v/>
      </c>
      <c r="F14" s="24" t="str">
        <f t="shared" si="17"/>
        <v/>
      </c>
      <c r="G14" s="25" t="str">
        <f t="shared" si="16"/>
        <v/>
      </c>
      <c r="H14" s="24" t="str">
        <f t="shared" si="17"/>
        <v/>
      </c>
      <c r="I14" s="25" t="str">
        <f t="shared" ref="I14:M14" si="18">IF(J14="","",IF(J12="☑","☑","●"))</f>
        <v>●</v>
      </c>
      <c r="J14" s="24" t="str">
        <f t="shared" ref="J14:N14" si="19">IFERROR(VLOOKUP(I11,$T$22:$U$30,2,0),"")</f>
        <v>购买办公用品</v>
      </c>
      <c r="K14" s="25" t="str">
        <f t="shared" si="18"/>
        <v/>
      </c>
      <c r="L14" s="24" t="str">
        <f t="shared" si="19"/>
        <v/>
      </c>
      <c r="M14" s="25" t="str">
        <f t="shared" si="18"/>
        <v/>
      </c>
      <c r="N14" s="24" t="str">
        <f t="shared" si="19"/>
        <v/>
      </c>
      <c r="O14" s="25" t="str">
        <f>IF(P14="","",IF(P12="☑","☑","●"))</f>
        <v>●</v>
      </c>
      <c r="P14" s="24" t="str">
        <f>IFERROR(VLOOKUP(O11,$T$22:$U$30,2,0),"")</f>
        <v>报销T项目费用</v>
      </c>
      <c r="Q14" s="13"/>
      <c r="R14" s="41"/>
      <c r="T14" s="50">
        <v>44642</v>
      </c>
      <c r="U14" s="51" t="s">
        <v>24</v>
      </c>
      <c r="V14" s="55"/>
      <c r="W14" s="53"/>
      <c r="X14" s="54"/>
      <c r="AA14" s="5"/>
      <c r="AB14" s="5"/>
    </row>
    <row r="15" s="3" customFormat="1" ht="24.5" customHeight="1" spans="1:28">
      <c r="A15" s="6"/>
      <c r="B15" s="13"/>
      <c r="C15" s="16">
        <v>44633</v>
      </c>
      <c r="D15" s="17" t="str">
        <f t="shared" ref="D15:H15" si="20">IFERROR(VLOOKUP(C15,$T$9:$V$19,3,FALSE),"")</f>
        <v/>
      </c>
      <c r="E15" s="16">
        <v>44634</v>
      </c>
      <c r="F15" s="17" t="str">
        <f t="shared" si="20"/>
        <v/>
      </c>
      <c r="G15" s="16">
        <v>44635</v>
      </c>
      <c r="H15" s="17" t="str">
        <f t="shared" si="20"/>
        <v/>
      </c>
      <c r="I15" s="16">
        <v>44636</v>
      </c>
      <c r="J15" s="17" t="str">
        <f t="shared" ref="J15:N15" si="21">IFERROR(VLOOKUP(I15,$T$9:$V$19,3,FALSE),"")</f>
        <v/>
      </c>
      <c r="K15" s="16">
        <v>44637</v>
      </c>
      <c r="L15" s="17" t="str">
        <f t="shared" si="21"/>
        <v/>
      </c>
      <c r="M15" s="16">
        <v>44638</v>
      </c>
      <c r="N15" s="17">
        <f t="shared" si="21"/>
        <v>0</v>
      </c>
      <c r="O15" s="16">
        <v>44639</v>
      </c>
      <c r="P15" s="17" t="str">
        <f>IFERROR(VLOOKUP(O15,$T$9:$V$19,3,FALSE),"")</f>
        <v/>
      </c>
      <c r="Q15" s="13"/>
      <c r="R15" s="41"/>
      <c r="T15" s="50">
        <v>44645</v>
      </c>
      <c r="U15" s="51" t="s">
        <v>25</v>
      </c>
      <c r="V15" s="55"/>
      <c r="W15" s="53"/>
      <c r="X15" s="54"/>
      <c r="AA15" s="5"/>
      <c r="AB15" s="5"/>
    </row>
    <row r="16" s="3" customFormat="1" ht="24.5" customHeight="1" spans="1:28">
      <c r="A16" s="6"/>
      <c r="B16" s="13"/>
      <c r="C16" s="18" t="s">
        <v>30</v>
      </c>
      <c r="D16" s="19" t="str">
        <f t="shared" ref="D16:H16" si="22">IFERROR(VLOOKUP(C15,$T$22:$V$30,3,FALSE),"")</f>
        <v/>
      </c>
      <c r="E16" s="18" t="s">
        <v>31</v>
      </c>
      <c r="F16" s="19" t="str">
        <f t="shared" si="22"/>
        <v/>
      </c>
      <c r="G16" s="18" t="s">
        <v>74</v>
      </c>
      <c r="H16" s="19" t="str">
        <f t="shared" si="22"/>
        <v/>
      </c>
      <c r="I16" s="18" t="s">
        <v>34</v>
      </c>
      <c r="J16" s="19" t="str">
        <f t="shared" ref="J16:N16" si="23">IFERROR(VLOOKUP(I15,$T$22:$V$30,3,FALSE),"")</f>
        <v/>
      </c>
      <c r="K16" s="18" t="s">
        <v>75</v>
      </c>
      <c r="L16" s="19">
        <f t="shared" si="23"/>
        <v>0</v>
      </c>
      <c r="M16" s="18" t="s">
        <v>36</v>
      </c>
      <c r="N16" s="19" t="str">
        <f t="shared" si="23"/>
        <v/>
      </c>
      <c r="O16" s="18" t="s">
        <v>37</v>
      </c>
      <c r="P16" s="19" t="str">
        <f>IFERROR(VLOOKUP(O15,$T$22:$V$30,3,FALSE),"")</f>
        <v/>
      </c>
      <c r="Q16" s="13"/>
      <c r="R16" s="41"/>
      <c r="T16" s="50">
        <v>44648</v>
      </c>
      <c r="U16" s="51" t="s">
        <v>33</v>
      </c>
      <c r="V16" s="55"/>
      <c r="W16" s="53"/>
      <c r="X16" s="54"/>
      <c r="AA16" s="5"/>
      <c r="AB16" s="5"/>
    </row>
    <row r="17" s="3" customFormat="1" ht="24.5" customHeight="1" spans="1:28">
      <c r="A17" s="6"/>
      <c r="B17" s="13"/>
      <c r="C17" s="20" t="str">
        <f t="shared" ref="C17:G17" si="24">IF(D17="","",IF(D15="☑","☑","★"))</f>
        <v/>
      </c>
      <c r="D17" s="21" t="str">
        <f t="shared" ref="D17:H17" si="25">IFERROR(VLOOKUP(C15,$T$9:$U$19,2,0),"")</f>
        <v/>
      </c>
      <c r="E17" s="20" t="str">
        <f t="shared" si="24"/>
        <v/>
      </c>
      <c r="F17" s="21" t="str">
        <f t="shared" si="25"/>
        <v/>
      </c>
      <c r="G17" s="22" t="str">
        <f t="shared" si="24"/>
        <v/>
      </c>
      <c r="H17" s="21" t="str">
        <f t="shared" si="25"/>
        <v/>
      </c>
      <c r="I17" s="22" t="str">
        <f t="shared" ref="I17:M17" si="26">IF(J17="","",IF(J15="☑","☑","★"))</f>
        <v/>
      </c>
      <c r="J17" s="21" t="str">
        <f t="shared" ref="J17:N17" si="27">IFERROR(VLOOKUP(I15,$T$9:$U$19,2,0),"")</f>
        <v/>
      </c>
      <c r="K17" s="22" t="str">
        <f t="shared" si="26"/>
        <v/>
      </c>
      <c r="L17" s="21" t="str">
        <f t="shared" si="27"/>
        <v/>
      </c>
      <c r="M17" s="22" t="str">
        <f t="shared" si="26"/>
        <v>★</v>
      </c>
      <c r="N17" s="21" t="str">
        <f t="shared" si="27"/>
        <v>Y项目投标计划</v>
      </c>
      <c r="O17" s="22" t="str">
        <f>IF(P17="","",IF(P15="☑","☑","★"))</f>
        <v/>
      </c>
      <c r="P17" s="21" t="str">
        <f>IFERROR(VLOOKUP(O15,$T$9:$U$19,2,0),"")</f>
        <v/>
      </c>
      <c r="Q17" s="13"/>
      <c r="R17" s="41"/>
      <c r="T17" s="50"/>
      <c r="U17" s="51"/>
      <c r="V17" s="55"/>
      <c r="W17" s="53"/>
      <c r="X17" s="54"/>
      <c r="AA17" s="5"/>
      <c r="AB17" s="5"/>
    </row>
    <row r="18" s="3" customFormat="1" ht="24.5" customHeight="1" spans="1:28">
      <c r="A18" s="6"/>
      <c r="B18" s="13"/>
      <c r="C18" s="23" t="str">
        <f t="shared" ref="C18:G18" si="28">IF(D18="","",IF(D16="☑","☑","●"))</f>
        <v/>
      </c>
      <c r="D18" s="24" t="str">
        <f t="shared" ref="D18:H18" si="29">IFERROR(VLOOKUP(C15,$T$22:$U$30,2,0),"")</f>
        <v/>
      </c>
      <c r="E18" s="23" t="str">
        <f t="shared" si="28"/>
        <v/>
      </c>
      <c r="F18" s="24" t="str">
        <f t="shared" si="29"/>
        <v/>
      </c>
      <c r="G18" s="25" t="str">
        <f t="shared" si="28"/>
        <v/>
      </c>
      <c r="H18" s="24" t="str">
        <f t="shared" si="29"/>
        <v/>
      </c>
      <c r="I18" s="25" t="str">
        <f t="shared" ref="I18:M18" si="30">IF(J18="","",IF(J16="☑","☑","●"))</f>
        <v/>
      </c>
      <c r="J18" s="24" t="str">
        <f t="shared" ref="J18:N18" si="31">IFERROR(VLOOKUP(I15,$T$22:$U$30,2,0),"")</f>
        <v/>
      </c>
      <c r="K18" s="25" t="str">
        <f t="shared" si="30"/>
        <v>●</v>
      </c>
      <c r="L18" s="24" t="str">
        <f t="shared" si="31"/>
        <v>采购新年礼物</v>
      </c>
      <c r="M18" s="25" t="str">
        <f t="shared" si="30"/>
        <v/>
      </c>
      <c r="N18" s="24" t="str">
        <f t="shared" si="31"/>
        <v/>
      </c>
      <c r="O18" s="25" t="str">
        <f>IF(P18="","",IF(P16="☑","☑","●"))</f>
        <v/>
      </c>
      <c r="P18" s="24" t="str">
        <f>IFERROR(VLOOKUP(O15,$T$22:$U$30,2,0),"")</f>
        <v/>
      </c>
      <c r="Q18" s="13"/>
      <c r="R18" s="41"/>
      <c r="T18" s="50"/>
      <c r="U18" s="51"/>
      <c r="V18" s="56"/>
      <c r="W18" s="53"/>
      <c r="X18" s="54"/>
      <c r="AA18" s="5"/>
      <c r="AB18" s="5"/>
    </row>
    <row r="19" s="3" customFormat="1" ht="24.5" customHeight="1" spans="1:28">
      <c r="A19" s="6"/>
      <c r="B19" s="13"/>
      <c r="C19" s="16">
        <v>44640</v>
      </c>
      <c r="D19" s="17" t="str">
        <f>IFERROR(VLOOKUP(C19,$T$9:$V$19,3,FALSE),"")</f>
        <v/>
      </c>
      <c r="E19" s="16">
        <v>44641</v>
      </c>
      <c r="F19" s="17" t="str">
        <f>IFERROR(VLOOKUP(E19,$T$9:$V$19,3,FALSE),"")</f>
        <v/>
      </c>
      <c r="G19" s="16">
        <v>44642</v>
      </c>
      <c r="H19" s="17">
        <f>IFERROR(VLOOKUP(G19,$T$9:$V$19,3,FALSE),"")</f>
        <v>0</v>
      </c>
      <c r="I19" s="16">
        <v>44643</v>
      </c>
      <c r="J19" s="17" t="str">
        <f>IFERROR(VLOOKUP(I19,$T$9:$V$19,3,FALSE),"")</f>
        <v/>
      </c>
      <c r="K19" s="16">
        <v>44644</v>
      </c>
      <c r="L19" s="17" t="str">
        <f>IFERROR(VLOOKUP(K19,$T$9:$V$19,3,FALSE),"")</f>
        <v/>
      </c>
      <c r="M19" s="16">
        <v>44645</v>
      </c>
      <c r="N19" s="17">
        <f>IFERROR(VLOOKUP(M19,$T$9:$V$19,3,FALSE),"")</f>
        <v>0</v>
      </c>
      <c r="O19" s="16">
        <v>44646</v>
      </c>
      <c r="P19" s="17" t="str">
        <f>IFERROR(VLOOKUP(O19,$T$9:$V$19,3,FALSE),"")</f>
        <v/>
      </c>
      <c r="Q19" s="13"/>
      <c r="R19" s="41"/>
      <c r="T19" s="50"/>
      <c r="U19" s="51"/>
      <c r="V19" s="56"/>
      <c r="W19" s="53"/>
      <c r="X19" s="54"/>
      <c r="AA19" s="5"/>
      <c r="AB19" s="5"/>
    </row>
    <row r="20" s="3" customFormat="1" ht="24.5" customHeight="1" spans="1:28">
      <c r="A20" s="6"/>
      <c r="B20" s="13"/>
      <c r="C20" s="18" t="s">
        <v>76</v>
      </c>
      <c r="D20" s="19" t="str">
        <f>IFERROR(VLOOKUP(C19,$T$22:$V$30,3,FALSE),"")</f>
        <v/>
      </c>
      <c r="E20" s="18" t="s">
        <v>39</v>
      </c>
      <c r="F20" s="19" t="str">
        <f>IFERROR(VLOOKUP(E19,$T$22:$V$30,3,FALSE),"")</f>
        <v/>
      </c>
      <c r="G20" s="18" t="s">
        <v>40</v>
      </c>
      <c r="H20" s="19" t="str">
        <f>IFERROR(VLOOKUP(G19,$T$22:$V$30,3,FALSE),"")</f>
        <v/>
      </c>
      <c r="I20" s="18" t="s">
        <v>44</v>
      </c>
      <c r="J20" s="19" t="str">
        <f>IFERROR(VLOOKUP(I19,$T$22:$V$30,3,FALSE),"")</f>
        <v/>
      </c>
      <c r="K20" s="18" t="s">
        <v>45</v>
      </c>
      <c r="L20" s="19" t="str">
        <f>IFERROR(VLOOKUP(K19,$T$22:$V$30,3,FALSE),"")</f>
        <v/>
      </c>
      <c r="M20" s="18" t="s">
        <v>67</v>
      </c>
      <c r="N20" s="19">
        <f>IFERROR(VLOOKUP(M19,$T$22:$V$30,3,FALSE),"")</f>
        <v>0</v>
      </c>
      <c r="O20" s="18" t="s">
        <v>68</v>
      </c>
      <c r="P20" s="19" t="str">
        <f>IFERROR(VLOOKUP(O19,$T$22:$V$30,3,FALSE),"")</f>
        <v/>
      </c>
      <c r="Q20" s="13"/>
      <c r="R20" s="41"/>
      <c r="W20" s="53"/>
      <c r="X20" s="54"/>
      <c r="AA20" s="5"/>
      <c r="AB20" s="5"/>
    </row>
    <row r="21" s="3" customFormat="1" ht="24.5" customHeight="1" spans="1:28">
      <c r="A21" s="6"/>
      <c r="B21" s="13"/>
      <c r="C21" s="20" t="str">
        <f t="shared" ref="C21:G21" si="32">IF(D21="","",IF(D19="☑","☑","★"))</f>
        <v/>
      </c>
      <c r="D21" s="21" t="str">
        <f t="shared" ref="D21:H21" si="33">IFERROR(VLOOKUP(C19,$T$9:$U$19,2,0),"")</f>
        <v/>
      </c>
      <c r="E21" s="20" t="str">
        <f t="shared" si="32"/>
        <v/>
      </c>
      <c r="F21" s="21" t="str">
        <f t="shared" si="33"/>
        <v/>
      </c>
      <c r="G21" s="22" t="str">
        <f t="shared" si="32"/>
        <v>★</v>
      </c>
      <c r="H21" s="21" t="str">
        <f t="shared" si="33"/>
        <v>L项目招标计划</v>
      </c>
      <c r="I21" s="22" t="str">
        <f t="shared" ref="I21:M21" si="34">IF(J21="","",IF(J19="☑","☑","★"))</f>
        <v/>
      </c>
      <c r="J21" s="21" t="str">
        <f t="shared" ref="J21:N21" si="35">IFERROR(VLOOKUP(I19,$T$9:$U$19,2,0),"")</f>
        <v/>
      </c>
      <c r="K21" s="22" t="str">
        <f t="shared" si="34"/>
        <v/>
      </c>
      <c r="L21" s="21" t="str">
        <f t="shared" si="35"/>
        <v/>
      </c>
      <c r="M21" s="22" t="str">
        <f t="shared" si="34"/>
        <v>★</v>
      </c>
      <c r="N21" s="21" t="str">
        <f t="shared" si="35"/>
        <v>U项目培训</v>
      </c>
      <c r="O21" s="22" t="str">
        <f>IF(P21="","",IF(P19="☑","☑","★"))</f>
        <v/>
      </c>
      <c r="P21" s="21" t="str">
        <f>IFERROR(VLOOKUP(O19,$T$9:$U$19,2,0),"")</f>
        <v/>
      </c>
      <c r="Q21" s="13"/>
      <c r="R21" s="41"/>
      <c r="T21" s="57" t="s">
        <v>41</v>
      </c>
      <c r="U21" s="57"/>
      <c r="V21" s="58"/>
      <c r="W21" s="59"/>
      <c r="X21" s="54"/>
      <c r="AA21" s="5"/>
      <c r="AB21" s="5"/>
    </row>
    <row r="22" s="3" customFormat="1" ht="24.5" customHeight="1" spans="1:28">
      <c r="A22" s="6"/>
      <c r="B22" s="13"/>
      <c r="C22" s="23" t="str">
        <f t="shared" ref="C22:G22" si="36">IF(D22="","",IF(D20="☑","☑","●"))</f>
        <v/>
      </c>
      <c r="D22" s="24" t="str">
        <f t="shared" ref="D22:H22" si="37">IFERROR(VLOOKUP(C19,$T$22:$U$30,2,0),"")</f>
        <v/>
      </c>
      <c r="E22" s="23" t="str">
        <f t="shared" si="36"/>
        <v/>
      </c>
      <c r="F22" s="24" t="str">
        <f t="shared" si="37"/>
        <v/>
      </c>
      <c r="G22" s="25" t="str">
        <f t="shared" si="36"/>
        <v/>
      </c>
      <c r="H22" s="24" t="str">
        <f t="shared" si="37"/>
        <v/>
      </c>
      <c r="I22" s="25" t="str">
        <f t="shared" ref="I22:M22" si="38">IF(J22="","",IF(J20="☑","☑","●"))</f>
        <v/>
      </c>
      <c r="J22" s="24" t="str">
        <f t="shared" ref="J22:N22" si="39">IFERROR(VLOOKUP(I19,$T$22:$U$30,2,0),"")</f>
        <v/>
      </c>
      <c r="K22" s="25" t="str">
        <f t="shared" si="38"/>
        <v/>
      </c>
      <c r="L22" s="24" t="str">
        <f t="shared" si="39"/>
        <v/>
      </c>
      <c r="M22" s="25" t="str">
        <f t="shared" si="38"/>
        <v>●</v>
      </c>
      <c r="N22" s="24" t="str">
        <f t="shared" si="39"/>
        <v>参加项目会议</v>
      </c>
      <c r="O22" s="25" t="str">
        <f>IF(P22="","",IF(P20="☑","☑","●"))</f>
        <v/>
      </c>
      <c r="P22" s="24" t="str">
        <f>IFERROR(VLOOKUP(O19,$T$22:$U$30,2,0),"")</f>
        <v/>
      </c>
      <c r="Q22" s="13"/>
      <c r="R22" s="41"/>
      <c r="T22" s="50">
        <v>44621</v>
      </c>
      <c r="U22" s="51" t="s">
        <v>42</v>
      </c>
      <c r="V22" s="60"/>
      <c r="W22" s="61"/>
      <c r="X22" s="54"/>
      <c r="AA22" s="5"/>
      <c r="AB22" s="5"/>
    </row>
    <row r="23" s="3" customFormat="1" ht="24.5" customHeight="1" spans="1:28">
      <c r="A23" s="6"/>
      <c r="B23" s="13"/>
      <c r="C23" s="16">
        <v>44647</v>
      </c>
      <c r="D23" s="17" t="str">
        <f t="shared" ref="D23:H23" si="40">IFERROR(VLOOKUP(C23,$T$9:$V$19,3,FALSE),"")</f>
        <v/>
      </c>
      <c r="E23" s="16">
        <v>44648</v>
      </c>
      <c r="F23" s="17">
        <f t="shared" si="40"/>
        <v>0</v>
      </c>
      <c r="G23" s="16">
        <v>44649</v>
      </c>
      <c r="H23" s="17" t="str">
        <f t="shared" si="40"/>
        <v/>
      </c>
      <c r="I23" s="16">
        <v>44650</v>
      </c>
      <c r="J23" s="17" t="str">
        <f>IFERROR(VLOOKUP(I23,$T$9:$V$19,3,FALSE),"")</f>
        <v/>
      </c>
      <c r="K23" s="16">
        <v>44651</v>
      </c>
      <c r="L23" s="17" t="str">
        <f>IFERROR(VLOOKUP(K23,$T$9:$V$19,3,FALSE),"")</f>
        <v/>
      </c>
      <c r="M23" s="16"/>
      <c r="N23" s="17"/>
      <c r="O23" s="16"/>
      <c r="P23" s="17"/>
      <c r="Q23" s="13"/>
      <c r="R23" s="41"/>
      <c r="T23" s="50">
        <v>44629</v>
      </c>
      <c r="U23" s="51" t="s">
        <v>43</v>
      </c>
      <c r="V23" s="60"/>
      <c r="W23" s="53"/>
      <c r="X23" s="54"/>
      <c r="AA23" s="5"/>
      <c r="AB23" s="5"/>
    </row>
    <row r="24" s="3" customFormat="1" ht="24.5" customHeight="1" spans="1:28">
      <c r="A24" s="6"/>
      <c r="B24" s="13"/>
      <c r="C24" s="18" t="s">
        <v>48</v>
      </c>
      <c r="D24" s="19" t="str">
        <f t="shared" ref="D24:H24" si="41">IFERROR(VLOOKUP(C23,$T$22:$V$30,3,FALSE),"")</f>
        <v/>
      </c>
      <c r="E24" s="18" t="s">
        <v>49</v>
      </c>
      <c r="F24" s="19" t="str">
        <f t="shared" si="41"/>
        <v/>
      </c>
      <c r="G24" s="18" t="s">
        <v>50</v>
      </c>
      <c r="H24" s="19" t="str">
        <f t="shared" si="41"/>
        <v/>
      </c>
      <c r="I24" s="18" t="s">
        <v>54</v>
      </c>
      <c r="J24" s="19" t="str">
        <f>IFERROR(VLOOKUP(I23,$T$22:$V$30,3,FALSE),"")</f>
        <v/>
      </c>
      <c r="K24" s="18" t="s">
        <v>69</v>
      </c>
      <c r="L24" s="19" t="str">
        <f>IFERROR(VLOOKUP(K23,$T$22:$V$30,3,FALSE),"")</f>
        <v/>
      </c>
      <c r="M24" s="18"/>
      <c r="N24" s="19"/>
      <c r="O24" s="18"/>
      <c r="P24" s="19"/>
      <c r="Q24" s="13"/>
      <c r="R24" s="41"/>
      <c r="T24" s="50">
        <v>44632</v>
      </c>
      <c r="U24" s="51" t="s">
        <v>51</v>
      </c>
      <c r="V24" s="60"/>
      <c r="W24" s="53"/>
      <c r="X24" s="54"/>
      <c r="AA24" s="5"/>
      <c r="AB24" s="5"/>
    </row>
    <row r="25" s="3" customFormat="1" ht="24.5" customHeight="1" spans="1:28">
      <c r="A25" s="6"/>
      <c r="B25" s="13"/>
      <c r="C25" s="20" t="str">
        <f t="shared" ref="C25:G25" si="42">IF(D25="","",IF(D23="☑","☑","★"))</f>
        <v/>
      </c>
      <c r="D25" s="21" t="str">
        <f t="shared" ref="D25:H25" si="43">IFERROR(VLOOKUP(C23,$T$9:$U$19,2,0),"")</f>
        <v/>
      </c>
      <c r="E25" s="20" t="str">
        <f t="shared" si="42"/>
        <v>★</v>
      </c>
      <c r="F25" s="21" t="str">
        <f t="shared" si="43"/>
        <v>I项目结算</v>
      </c>
      <c r="G25" s="22" t="str">
        <f t="shared" si="42"/>
        <v/>
      </c>
      <c r="H25" s="21" t="str">
        <f t="shared" si="43"/>
        <v/>
      </c>
      <c r="I25" s="22" t="str">
        <f t="shared" ref="I25:M25" si="44">IF(J25="","",IF(J23="☑","☑","★"))</f>
        <v/>
      </c>
      <c r="J25" s="21" t="str">
        <f t="shared" ref="J25:N25" si="45">IFERROR(VLOOKUP(I23,$T$9:$U$19,2,0),"")</f>
        <v/>
      </c>
      <c r="K25" s="22" t="str">
        <f t="shared" si="44"/>
        <v/>
      </c>
      <c r="L25" s="21" t="str">
        <f t="shared" si="45"/>
        <v/>
      </c>
      <c r="M25" s="22" t="str">
        <f t="shared" si="44"/>
        <v/>
      </c>
      <c r="N25" s="21" t="str">
        <f t="shared" si="45"/>
        <v/>
      </c>
      <c r="O25" s="22" t="str">
        <f>IF(P25="","",IF(P23="☑","☑","★"))</f>
        <v/>
      </c>
      <c r="P25" s="21" t="str">
        <f>IFERROR(VLOOKUP(O23,$T$9:$U$19,2,0),"")</f>
        <v/>
      </c>
      <c r="Q25" s="13"/>
      <c r="R25" s="41"/>
      <c r="T25" s="50">
        <v>44637</v>
      </c>
      <c r="U25" s="51" t="s">
        <v>52</v>
      </c>
      <c r="V25" s="60"/>
      <c r="W25" s="53"/>
      <c r="X25" s="54"/>
      <c r="AA25" s="5"/>
      <c r="AB25" s="5"/>
    </row>
    <row r="26" s="3" customFormat="1" ht="24.5" customHeight="1" spans="1:28">
      <c r="A26" s="6"/>
      <c r="B26" s="13"/>
      <c r="C26" s="23" t="str">
        <f t="shared" ref="C26:G26" si="46">IF(D26="","",IF(D24="☑","☑","●"))</f>
        <v/>
      </c>
      <c r="D26" s="24" t="str">
        <f t="shared" ref="D26:H26" si="47">IFERROR(VLOOKUP(C23,$T$22:$U$30,2,0),"")</f>
        <v/>
      </c>
      <c r="E26" s="23" t="str">
        <f t="shared" si="46"/>
        <v/>
      </c>
      <c r="F26" s="24" t="str">
        <f t="shared" si="47"/>
        <v/>
      </c>
      <c r="G26" s="25" t="str">
        <f t="shared" si="46"/>
        <v/>
      </c>
      <c r="H26" s="24" t="str">
        <f t="shared" si="47"/>
        <v/>
      </c>
      <c r="I26" s="25" t="str">
        <f t="shared" ref="I26:M26" si="48">IF(J26="","",IF(J24="☑","☑","●"))</f>
        <v/>
      </c>
      <c r="J26" s="24" t="str">
        <f t="shared" ref="J26:N26" si="49">IFERROR(VLOOKUP(I23,$T$22:$U$30,2,0),"")</f>
        <v/>
      </c>
      <c r="K26" s="25" t="str">
        <f t="shared" si="48"/>
        <v/>
      </c>
      <c r="L26" s="24" t="str">
        <f t="shared" si="49"/>
        <v/>
      </c>
      <c r="M26" s="25" t="str">
        <f t="shared" si="48"/>
        <v/>
      </c>
      <c r="N26" s="24" t="str">
        <f t="shared" si="49"/>
        <v/>
      </c>
      <c r="O26" s="25" t="str">
        <f>IF(P26="","",IF(P24="☑","☑","●"))</f>
        <v/>
      </c>
      <c r="P26" s="24" t="str">
        <f>IFERROR(VLOOKUP(O23,$T$22:$U$30,2,0),"")</f>
        <v/>
      </c>
      <c r="Q26" s="13"/>
      <c r="R26" s="41"/>
      <c r="T26" s="50">
        <v>44645</v>
      </c>
      <c r="U26" s="51" t="s">
        <v>53</v>
      </c>
      <c r="V26" s="60"/>
      <c r="W26" s="53"/>
      <c r="X26" s="54"/>
      <c r="AA26" s="5"/>
      <c r="AB26" s="5"/>
    </row>
    <row r="27" s="3" customFormat="1" ht="24.5" customHeight="1" spans="1:28">
      <c r="A27" s="6"/>
      <c r="B27" s="13"/>
      <c r="C27" s="16"/>
      <c r="D27" s="17"/>
      <c r="E27" s="16"/>
      <c r="F27" s="17"/>
      <c r="G27" s="16"/>
      <c r="H27" s="26"/>
      <c r="I27" s="16"/>
      <c r="J27" s="26"/>
      <c r="K27" s="16"/>
      <c r="L27" s="26"/>
      <c r="M27" s="16"/>
      <c r="N27" s="26"/>
      <c r="O27" s="16"/>
      <c r="P27" s="26"/>
      <c r="Q27" s="13"/>
      <c r="R27" s="41"/>
      <c r="T27" s="50"/>
      <c r="U27" s="51"/>
      <c r="V27" s="60"/>
      <c r="W27" s="53"/>
      <c r="X27" s="54"/>
      <c r="AA27" s="5"/>
      <c r="AB27" s="5"/>
    </row>
    <row r="28" s="3" customFormat="1" ht="24.5" customHeight="1" spans="1:28">
      <c r="A28" s="6"/>
      <c r="B28" s="13"/>
      <c r="C28" s="18"/>
      <c r="D28" s="19"/>
      <c r="E28" s="18"/>
      <c r="F28" s="19"/>
      <c r="G28" s="18"/>
      <c r="H28" s="27"/>
      <c r="I28" s="18"/>
      <c r="J28" s="27"/>
      <c r="K28" s="18"/>
      <c r="L28" s="27"/>
      <c r="M28" s="18"/>
      <c r="N28" s="27"/>
      <c r="O28" s="18"/>
      <c r="P28" s="27"/>
      <c r="Q28" s="13"/>
      <c r="R28" s="41"/>
      <c r="T28" s="50"/>
      <c r="U28" s="51"/>
      <c r="V28" s="60"/>
      <c r="W28" s="53"/>
      <c r="X28" s="54"/>
      <c r="AA28" s="5"/>
      <c r="AB28" s="5"/>
    </row>
    <row r="29" s="3" customFormat="1" ht="24.5" customHeight="1" spans="1:28">
      <c r="A29" s="6"/>
      <c r="B29" s="13"/>
      <c r="C29" s="22"/>
      <c r="D29" s="21"/>
      <c r="E29" s="22"/>
      <c r="F29" s="21"/>
      <c r="G29" s="22"/>
      <c r="H29" s="21"/>
      <c r="I29" s="22"/>
      <c r="J29" s="21"/>
      <c r="K29" s="22"/>
      <c r="L29" s="21"/>
      <c r="M29" s="22"/>
      <c r="N29" s="21"/>
      <c r="O29" s="22"/>
      <c r="P29" s="21"/>
      <c r="Q29" s="13"/>
      <c r="R29" s="41"/>
      <c r="T29" s="50"/>
      <c r="U29" s="51"/>
      <c r="V29" s="60"/>
      <c r="W29" s="53"/>
      <c r="X29" s="54"/>
      <c r="AA29" s="5"/>
      <c r="AB29" s="5"/>
    </row>
    <row r="30" s="3" customFormat="1" ht="24.5" customHeight="1" spans="1:28">
      <c r="A30" s="6"/>
      <c r="B30" s="13"/>
      <c r="C30" s="28"/>
      <c r="D30" s="24"/>
      <c r="E30" s="28"/>
      <c r="F30" s="24"/>
      <c r="G30" s="28"/>
      <c r="H30" s="24"/>
      <c r="I30" s="28"/>
      <c r="J30" s="24"/>
      <c r="K30" s="28"/>
      <c r="L30" s="24"/>
      <c r="M30" s="28"/>
      <c r="N30" s="24"/>
      <c r="O30" s="28"/>
      <c r="P30" s="24"/>
      <c r="Q30" s="13"/>
      <c r="R30" s="41"/>
      <c r="T30" s="50"/>
      <c r="U30" s="51"/>
      <c r="V30" s="62"/>
      <c r="W30" s="53"/>
      <c r="X30" s="54"/>
      <c r="AA30" s="5"/>
      <c r="AB30" s="5"/>
    </row>
    <row r="31" s="3" customFormat="1" ht="13" customHeight="1" spans="1:28">
      <c r="A31" s="6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41"/>
      <c r="T31" s="53"/>
      <c r="U31" s="53"/>
      <c r="V31" s="53"/>
      <c r="W31" s="53"/>
      <c r="X31" s="54"/>
      <c r="AA31" s="5"/>
      <c r="AB31" s="5"/>
    </row>
    <row r="32" s="3" customFormat="1" ht="13" customHeight="1" spans="1:28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36"/>
      <c r="T32" s="63"/>
      <c r="U32" s="63"/>
      <c r="V32" s="63"/>
      <c r="W32" s="63"/>
      <c r="X32" s="63"/>
      <c r="AA32" s="5"/>
      <c r="AB32" s="5"/>
    </row>
  </sheetData>
  <mergeCells count="13">
    <mergeCell ref="C3:E3"/>
    <mergeCell ref="F3:H3"/>
    <mergeCell ref="C6:D6"/>
    <mergeCell ref="E6:F6"/>
    <mergeCell ref="G6:H6"/>
    <mergeCell ref="I6:J6"/>
    <mergeCell ref="K6:L6"/>
    <mergeCell ref="M6:N6"/>
    <mergeCell ref="O6:P6"/>
    <mergeCell ref="S6:W6"/>
    <mergeCell ref="T8:U8"/>
    <mergeCell ref="T21:U21"/>
    <mergeCell ref="T2:V5"/>
  </mergeCells>
  <conditionalFormatting sqref="C29:C30">
    <cfRule type="cellIs" dxfId="0" priority="90" operator="equal">
      <formula>"●"</formula>
    </cfRule>
    <cfRule type="cellIs" dxfId="1" priority="89" operator="equal">
      <formula>"★"</formula>
    </cfRule>
  </conditionalFormatting>
  <conditionalFormatting sqref="D7:D8">
    <cfRule type="cellIs" dxfId="0" priority="76" operator="equal">
      <formula>"●"</formula>
    </cfRule>
    <cfRule type="cellIs" dxfId="1" priority="75" operator="equal">
      <formula>"★"</formula>
    </cfRule>
  </conditionalFormatting>
  <conditionalFormatting sqref="D11:D12">
    <cfRule type="cellIs" dxfId="0" priority="50" operator="equal">
      <formula>"●"</formula>
    </cfRule>
    <cfRule type="cellIs" dxfId="1" priority="49" operator="equal">
      <formula>"★"</formula>
    </cfRule>
  </conditionalFormatting>
  <conditionalFormatting sqref="D15:D16">
    <cfRule type="cellIs" dxfId="0" priority="48" operator="equal">
      <formula>"●"</formula>
    </cfRule>
    <cfRule type="cellIs" dxfId="1" priority="47" operator="equal">
      <formula>"★"</formula>
    </cfRule>
  </conditionalFormatting>
  <conditionalFormatting sqref="D19:D20">
    <cfRule type="cellIs" dxfId="0" priority="22" operator="equal">
      <formula>"●"</formula>
    </cfRule>
    <cfRule type="cellIs" dxfId="1" priority="21" operator="equal">
      <formula>"★"</formula>
    </cfRule>
  </conditionalFormatting>
  <conditionalFormatting sqref="D23:D24">
    <cfRule type="cellIs" dxfId="0" priority="20" operator="equal">
      <formula>"●"</formula>
    </cfRule>
    <cfRule type="cellIs" dxfId="1" priority="19" operator="equal">
      <formula>"★"</formula>
    </cfRule>
  </conditionalFormatting>
  <conditionalFormatting sqref="E29:E30">
    <cfRule type="cellIs" dxfId="0" priority="88" operator="equal">
      <formula>"●"</formula>
    </cfRule>
    <cfRule type="cellIs" dxfId="1" priority="87" operator="equal">
      <formula>"★"</formula>
    </cfRule>
  </conditionalFormatting>
  <conditionalFormatting sqref="F7:F8">
    <cfRule type="cellIs" dxfId="0" priority="74" operator="equal">
      <formula>"●"</formula>
    </cfRule>
    <cfRule type="cellIs" dxfId="1" priority="73" operator="equal">
      <formula>"★"</formula>
    </cfRule>
  </conditionalFormatting>
  <conditionalFormatting sqref="F11:F12">
    <cfRule type="cellIs" dxfId="0" priority="52" operator="equal">
      <formula>"●"</formula>
    </cfRule>
    <cfRule type="cellIs" dxfId="1" priority="51" operator="equal">
      <formula>"★"</formula>
    </cfRule>
  </conditionalFormatting>
  <conditionalFormatting sqref="F15:F16">
    <cfRule type="cellIs" dxfId="0" priority="46" operator="equal">
      <formula>"●"</formula>
    </cfRule>
    <cfRule type="cellIs" dxfId="1" priority="45" operator="equal">
      <formula>"★"</formula>
    </cfRule>
  </conditionalFormatting>
  <conditionalFormatting sqref="F19:F20">
    <cfRule type="cellIs" dxfId="0" priority="24" operator="equal">
      <formula>"●"</formula>
    </cfRule>
    <cfRule type="cellIs" dxfId="1" priority="23" operator="equal">
      <formula>"★"</formula>
    </cfRule>
  </conditionalFormatting>
  <conditionalFormatting sqref="F23:F24">
    <cfRule type="cellIs" dxfId="0" priority="18" operator="equal">
      <formula>"●"</formula>
    </cfRule>
    <cfRule type="cellIs" dxfId="1" priority="17" operator="equal">
      <formula>"★"</formula>
    </cfRule>
  </conditionalFormatting>
  <conditionalFormatting sqref="G29:G30">
    <cfRule type="cellIs" dxfId="0" priority="86" operator="equal">
      <formula>"●"</formula>
    </cfRule>
    <cfRule type="cellIs" dxfId="1" priority="85" operator="equal">
      <formula>"★"</formula>
    </cfRule>
  </conditionalFormatting>
  <conditionalFormatting sqref="H7:H8">
    <cfRule type="cellIs" dxfId="0" priority="72" operator="equal">
      <formula>"●"</formula>
    </cfRule>
    <cfRule type="cellIs" dxfId="1" priority="71" operator="equal">
      <formula>"★"</formula>
    </cfRule>
  </conditionalFormatting>
  <conditionalFormatting sqref="H11:H12">
    <cfRule type="cellIs" dxfId="0" priority="54" operator="equal">
      <formula>"●"</formula>
    </cfRule>
    <cfRule type="cellIs" dxfId="1" priority="53" operator="equal">
      <formula>"★"</formula>
    </cfRule>
  </conditionalFormatting>
  <conditionalFormatting sqref="H15:H16">
    <cfRule type="cellIs" dxfId="0" priority="44" operator="equal">
      <formula>"●"</formula>
    </cfRule>
    <cfRule type="cellIs" dxfId="1" priority="43" operator="equal">
      <formula>"★"</formula>
    </cfRule>
  </conditionalFormatting>
  <conditionalFormatting sqref="H19:H20">
    <cfRule type="cellIs" dxfId="0" priority="26" operator="equal">
      <formula>"●"</formula>
    </cfRule>
    <cfRule type="cellIs" dxfId="1" priority="25" operator="equal">
      <formula>"★"</formula>
    </cfRule>
  </conditionalFormatting>
  <conditionalFormatting sqref="H23:H24">
    <cfRule type="cellIs" dxfId="0" priority="16" operator="equal">
      <formula>"●"</formula>
    </cfRule>
    <cfRule type="cellIs" dxfId="1" priority="15" operator="equal">
      <formula>"★"</formula>
    </cfRule>
  </conditionalFormatting>
  <conditionalFormatting sqref="I29:I30">
    <cfRule type="cellIs" dxfId="0" priority="84" operator="equal">
      <formula>"●"</formula>
    </cfRule>
    <cfRule type="cellIs" dxfId="1" priority="83" operator="equal">
      <formula>"★"</formula>
    </cfRule>
  </conditionalFormatting>
  <conditionalFormatting sqref="J7:J8">
    <cfRule type="cellIs" dxfId="0" priority="70" operator="equal">
      <formula>"●"</formula>
    </cfRule>
    <cfRule type="cellIs" dxfId="1" priority="69" operator="equal">
      <formula>"★"</formula>
    </cfRule>
  </conditionalFormatting>
  <conditionalFormatting sqref="J11:J12">
    <cfRule type="cellIs" dxfId="0" priority="56" operator="equal">
      <formula>"●"</formula>
    </cfRule>
    <cfRule type="cellIs" dxfId="1" priority="55" operator="equal">
      <formula>"★"</formula>
    </cfRule>
  </conditionalFormatting>
  <conditionalFormatting sqref="J15:J16">
    <cfRule type="cellIs" dxfId="0" priority="42" operator="equal">
      <formula>"●"</formula>
    </cfRule>
    <cfRule type="cellIs" dxfId="1" priority="41" operator="equal">
      <formula>"★"</formula>
    </cfRule>
  </conditionalFormatting>
  <conditionalFormatting sqref="J19:J20">
    <cfRule type="cellIs" dxfId="0" priority="28" operator="equal">
      <formula>"●"</formula>
    </cfRule>
    <cfRule type="cellIs" dxfId="1" priority="27" operator="equal">
      <formula>"★"</formula>
    </cfRule>
  </conditionalFormatting>
  <conditionalFormatting sqref="J23:J24">
    <cfRule type="cellIs" dxfId="0" priority="14" operator="equal">
      <formula>"●"</formula>
    </cfRule>
    <cfRule type="cellIs" dxfId="1" priority="13" operator="equal">
      <formula>"★"</formula>
    </cfRule>
  </conditionalFormatting>
  <conditionalFormatting sqref="K29:K30">
    <cfRule type="cellIs" dxfId="0" priority="82" operator="equal">
      <formula>"●"</formula>
    </cfRule>
    <cfRule type="cellIs" dxfId="1" priority="81" operator="equal">
      <formula>"★"</formula>
    </cfRule>
  </conditionalFormatting>
  <conditionalFormatting sqref="L7:L8">
    <cfRule type="cellIs" dxfId="0" priority="68" operator="equal">
      <formula>"●"</formula>
    </cfRule>
    <cfRule type="cellIs" dxfId="1" priority="67" operator="equal">
      <formula>"★"</formula>
    </cfRule>
  </conditionalFormatting>
  <conditionalFormatting sqref="L11:L12">
    <cfRule type="cellIs" dxfId="0" priority="58" operator="equal">
      <formula>"●"</formula>
    </cfRule>
    <cfRule type="cellIs" dxfId="1" priority="57" operator="equal">
      <formula>"★"</formula>
    </cfRule>
  </conditionalFormatting>
  <conditionalFormatting sqref="L15:L16">
    <cfRule type="cellIs" dxfId="0" priority="40" operator="equal">
      <formula>"●"</formula>
    </cfRule>
    <cfRule type="cellIs" dxfId="1" priority="39" operator="equal">
      <formula>"★"</formula>
    </cfRule>
  </conditionalFormatting>
  <conditionalFormatting sqref="L19:L20">
    <cfRule type="cellIs" dxfId="0" priority="30" operator="equal">
      <formula>"●"</formula>
    </cfRule>
    <cfRule type="cellIs" dxfId="1" priority="29" operator="equal">
      <formula>"★"</formula>
    </cfRule>
  </conditionalFormatting>
  <conditionalFormatting sqref="L23:L24">
    <cfRule type="cellIs" dxfId="0" priority="12" operator="equal">
      <formula>"●"</formula>
    </cfRule>
    <cfRule type="cellIs" dxfId="1" priority="11" operator="equal">
      <formula>"★"</formula>
    </cfRule>
  </conditionalFormatting>
  <conditionalFormatting sqref="M29:M30">
    <cfRule type="cellIs" dxfId="0" priority="80" operator="equal">
      <formula>"●"</formula>
    </cfRule>
    <cfRule type="cellIs" dxfId="1" priority="79" operator="equal">
      <formula>"★"</formula>
    </cfRule>
  </conditionalFormatting>
  <conditionalFormatting sqref="N7:N8">
    <cfRule type="cellIs" dxfId="0" priority="66" operator="equal">
      <formula>"●"</formula>
    </cfRule>
    <cfRule type="cellIs" dxfId="1" priority="65" operator="equal">
      <formula>"★"</formula>
    </cfRule>
  </conditionalFormatting>
  <conditionalFormatting sqref="N11:N12">
    <cfRule type="cellIs" dxfId="0" priority="60" operator="equal">
      <formula>"●"</formula>
    </cfRule>
    <cfRule type="cellIs" dxfId="1" priority="59" operator="equal">
      <formula>"★"</formula>
    </cfRule>
  </conditionalFormatting>
  <conditionalFormatting sqref="N15:N16">
    <cfRule type="cellIs" dxfId="0" priority="38" operator="equal">
      <formula>"●"</formula>
    </cfRule>
    <cfRule type="cellIs" dxfId="1" priority="37" operator="equal">
      <formula>"★"</formula>
    </cfRule>
  </conditionalFormatting>
  <conditionalFormatting sqref="N19:N20">
    <cfRule type="cellIs" dxfId="0" priority="32" operator="equal">
      <formula>"●"</formula>
    </cfRule>
    <cfRule type="cellIs" dxfId="1" priority="31" operator="equal">
      <formula>"★"</formula>
    </cfRule>
  </conditionalFormatting>
  <conditionalFormatting sqref="O29:O30">
    <cfRule type="cellIs" dxfId="0" priority="78" operator="equal">
      <formula>"●"</formula>
    </cfRule>
    <cfRule type="cellIs" dxfId="1" priority="77" operator="equal">
      <formula>"★"</formula>
    </cfRule>
  </conditionalFormatting>
  <conditionalFormatting sqref="P7:P8">
    <cfRule type="cellIs" dxfId="0" priority="64" operator="equal">
      <formula>"●"</formula>
    </cfRule>
    <cfRule type="cellIs" dxfId="1" priority="63" operator="equal">
      <formula>"★"</formula>
    </cfRule>
  </conditionalFormatting>
  <conditionalFormatting sqref="P11:P12">
    <cfRule type="cellIs" dxfId="0" priority="62" operator="equal">
      <formula>"●"</formula>
    </cfRule>
    <cfRule type="cellIs" dxfId="1" priority="61" operator="equal">
      <formula>"★"</formula>
    </cfRule>
  </conditionalFormatting>
  <conditionalFormatting sqref="P15:P16">
    <cfRule type="cellIs" dxfId="0" priority="36" operator="equal">
      <formula>"●"</formula>
    </cfRule>
    <cfRule type="cellIs" dxfId="1" priority="35" operator="equal">
      <formula>"★"</formula>
    </cfRule>
  </conditionalFormatting>
  <conditionalFormatting sqref="P19:P20">
    <cfRule type="cellIs" dxfId="0" priority="34" operator="equal">
      <formula>"●"</formula>
    </cfRule>
    <cfRule type="cellIs" dxfId="1" priority="33" operator="equal">
      <formula>"★"</formula>
    </cfRule>
  </conditionalFormatting>
  <conditionalFormatting sqref="V22:V28">
    <cfRule type="cellIs" dxfId="3" priority="151" operator="equal">
      <formula>"☑"</formula>
    </cfRule>
    <cfRule type="cellIs" dxfId="1" priority="150" operator="equal">
      <formula>"☒"</formula>
    </cfRule>
    <cfRule type="cellIs" dxfId="2" priority="149" operator="equal">
      <formula>"▲"</formula>
    </cfRule>
  </conditionalFormatting>
  <conditionalFormatting sqref="C9:P10">
    <cfRule type="cellIs" dxfId="0" priority="10" operator="equal">
      <formula>"●"</formula>
    </cfRule>
    <cfRule type="cellIs" dxfId="1" priority="9" operator="equal">
      <formula>"★"</formula>
    </cfRule>
  </conditionalFormatting>
  <conditionalFormatting sqref="C13:P14">
    <cfRule type="cellIs" dxfId="0" priority="8" operator="equal">
      <formula>"●"</formula>
    </cfRule>
    <cfRule type="cellIs" dxfId="1" priority="7" operator="equal">
      <formula>"★"</formula>
    </cfRule>
  </conditionalFormatting>
  <conditionalFormatting sqref="C17:P18">
    <cfRule type="cellIs" dxfId="0" priority="6" operator="equal">
      <formula>"●"</formula>
    </cfRule>
    <cfRule type="cellIs" dxfId="1" priority="5" operator="equal">
      <formula>"★"</formula>
    </cfRule>
  </conditionalFormatting>
  <conditionalFormatting sqref="C21:P22">
    <cfRule type="cellIs" dxfId="0" priority="4" operator="equal">
      <formula>"●"</formula>
    </cfRule>
    <cfRule type="cellIs" dxfId="1" priority="3" operator="equal">
      <formula>"★"</formula>
    </cfRule>
  </conditionalFormatting>
  <conditionalFormatting sqref="C25:P26">
    <cfRule type="cellIs" dxfId="0" priority="2" operator="equal">
      <formula>"●"</formula>
    </cfRule>
    <cfRule type="cellIs" dxfId="1" priority="1" operator="equal">
      <formula>"★"</formula>
    </cfRule>
  </conditionalFormatting>
  <dataValidations count="1">
    <dataValidation type="list" allowBlank="1" showInputMessage="1" showErrorMessage="1" sqref="V9:V19 V22:V30">
      <formula1>"☑,☒"</formula1>
    </dataValidation>
  </dataValidations>
  <printOptions horizontalCentered="1"/>
  <pageMargins left="0" right="0" top="0" bottom="0" header="0" footer="0"/>
  <pageSetup paperSize="9" scale="80" orientation="landscape" horizontalDpi="600"/>
  <headerFooter/>
  <ignoredErrors>
    <ignoredError sqref="D9:P28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B32"/>
  <sheetViews>
    <sheetView showGridLines="0" workbookViewId="0">
      <selection activeCell="H22" sqref="H22"/>
    </sheetView>
  </sheetViews>
  <sheetFormatPr defaultColWidth="8" defaultRowHeight="31" customHeight="1"/>
  <cols>
    <col min="1" max="1" width="1.89166666666667" style="3" customWidth="1"/>
    <col min="2" max="2" width="2" style="3" customWidth="1"/>
    <col min="3" max="3" width="3.28333333333333" style="4" customWidth="1"/>
    <col min="4" max="4" width="14.775" style="4" customWidth="1"/>
    <col min="5" max="5" width="3.28333333333333" style="4" customWidth="1"/>
    <col min="6" max="6" width="14.775" style="4" customWidth="1"/>
    <col min="7" max="7" width="3.28333333333333" style="4" customWidth="1"/>
    <col min="8" max="8" width="14.775" style="4" customWidth="1"/>
    <col min="9" max="9" width="3.28333333333333" style="4" customWidth="1"/>
    <col min="10" max="10" width="14.775" style="4" customWidth="1"/>
    <col min="11" max="11" width="3.28333333333333" style="4" customWidth="1"/>
    <col min="12" max="12" width="14.775" style="4" customWidth="1"/>
    <col min="13" max="13" width="3.28333333333333" style="4" customWidth="1"/>
    <col min="14" max="14" width="14.775" style="4" customWidth="1"/>
    <col min="15" max="15" width="3.28333333333333" style="4" customWidth="1"/>
    <col min="16" max="16" width="14.775" style="4" customWidth="1"/>
    <col min="17" max="17" width="1.89166666666667" style="4" customWidth="1"/>
    <col min="18" max="18" width="1.775" style="3" customWidth="1"/>
    <col min="19" max="19" width="2.10833333333333" style="3" customWidth="1"/>
    <col min="20" max="20" width="7.775" style="3" customWidth="1"/>
    <col min="21" max="21" width="14.4416666666667" style="3" customWidth="1"/>
    <col min="22" max="22" width="2.89166666666667" style="3" customWidth="1"/>
    <col min="23" max="23" width="1.89166666666667" style="3" customWidth="1"/>
    <col min="24" max="24" width="1.775" style="3" customWidth="1"/>
    <col min="25" max="25" width="2.28333333333333" style="3" customWidth="1"/>
    <col min="26" max="26" width="2.89166666666667" style="3" customWidth="1"/>
    <col min="27" max="28" width="8" style="5"/>
    <col min="29" max="16384" width="8" style="3"/>
  </cols>
  <sheetData>
    <row r="1" s="3" customFormat="1" ht="10" customHeight="1" spans="1:28">
      <c r="A1" s="6"/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6"/>
      <c r="S1" s="36"/>
      <c r="T1" s="37"/>
      <c r="U1" s="37"/>
      <c r="V1" s="37"/>
      <c r="W1" s="37"/>
      <c r="X1" s="36"/>
      <c r="AA1" s="5"/>
      <c r="AB1" s="5"/>
    </row>
    <row r="2" s="3" customFormat="1" ht="36" customHeight="1" spans="1:28">
      <c r="A2" s="6"/>
      <c r="B2" s="6"/>
      <c r="C2" s="8"/>
      <c r="D2" s="8"/>
      <c r="E2" s="8"/>
      <c r="F2" s="9"/>
      <c r="G2" s="8"/>
      <c r="H2" s="8"/>
      <c r="I2" s="8"/>
      <c r="J2" s="8"/>
      <c r="K2" s="29"/>
      <c r="L2" s="29"/>
      <c r="M2" s="9"/>
      <c r="N2" s="9"/>
      <c r="O2" s="30"/>
      <c r="P2" s="31"/>
      <c r="Q2" s="31"/>
      <c r="R2" s="6"/>
      <c r="T2" s="38">
        <v>4</v>
      </c>
      <c r="U2" s="38"/>
      <c r="V2" s="38"/>
      <c r="W2" s="39"/>
      <c r="X2" s="36"/>
      <c r="AA2" s="5"/>
      <c r="AB2" s="5"/>
    </row>
    <row r="3" s="3" customFormat="1" ht="33" customHeight="1" spans="1:28">
      <c r="A3" s="6"/>
      <c r="B3" s="6"/>
      <c r="C3" s="10" t="s">
        <v>0</v>
      </c>
      <c r="D3" s="10"/>
      <c r="E3" s="10"/>
      <c r="F3" s="11" t="str">
        <f>TEXT(4*28,"mmmm")</f>
        <v>April</v>
      </c>
      <c r="G3" s="11"/>
      <c r="H3" s="11"/>
      <c r="I3" s="32"/>
      <c r="J3" s="32"/>
      <c r="K3" s="32"/>
      <c r="L3" s="32"/>
      <c r="M3" s="33"/>
      <c r="N3" s="33"/>
      <c r="O3" s="30"/>
      <c r="P3" s="31"/>
      <c r="Q3" s="31"/>
      <c r="R3" s="40"/>
      <c r="T3" s="38"/>
      <c r="U3" s="38"/>
      <c r="V3" s="38"/>
      <c r="W3" s="39"/>
      <c r="X3" s="36"/>
      <c r="AA3" s="5"/>
      <c r="AB3" s="5"/>
    </row>
    <row r="4" s="3" customFormat="1" ht="11" customHeight="1" spans="1:28">
      <c r="A4" s="6"/>
      <c r="B4" s="6"/>
      <c r="C4" s="12"/>
      <c r="D4" s="12"/>
      <c r="E4" s="12"/>
      <c r="F4" s="12"/>
      <c r="G4" s="12"/>
      <c r="H4" s="12"/>
      <c r="I4" s="12"/>
      <c r="J4" s="12"/>
      <c r="K4" s="34"/>
      <c r="L4" s="34"/>
      <c r="M4" s="35"/>
      <c r="N4" s="35"/>
      <c r="O4" s="35"/>
      <c r="P4" s="35"/>
      <c r="Q4" s="35"/>
      <c r="R4" s="41"/>
      <c r="T4" s="38"/>
      <c r="U4" s="38"/>
      <c r="V4" s="38"/>
      <c r="W4" s="42"/>
      <c r="X4" s="36"/>
      <c r="AA4" s="5"/>
      <c r="AB4" s="5"/>
    </row>
    <row r="5" s="3" customFormat="1" ht="11" customHeight="1" spans="1:28">
      <c r="A5" s="6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41"/>
      <c r="T5" s="38"/>
      <c r="U5" s="38"/>
      <c r="V5" s="38"/>
      <c r="W5" s="43"/>
      <c r="X5" s="44"/>
      <c r="AA5" s="5"/>
      <c r="AB5" s="5"/>
    </row>
    <row r="6" s="3" customFormat="1" ht="32" customHeight="1" spans="1:28">
      <c r="A6" s="6"/>
      <c r="B6" s="13"/>
      <c r="C6" s="14" t="s">
        <v>1</v>
      </c>
      <c r="D6" s="15"/>
      <c r="E6" s="14" t="s">
        <v>2</v>
      </c>
      <c r="F6" s="15"/>
      <c r="G6" s="14" t="s">
        <v>3</v>
      </c>
      <c r="H6" s="15"/>
      <c r="I6" s="14" t="s">
        <v>4</v>
      </c>
      <c r="J6" s="15"/>
      <c r="K6" s="14" t="s">
        <v>5</v>
      </c>
      <c r="L6" s="15"/>
      <c r="M6" s="14" t="s">
        <v>6</v>
      </c>
      <c r="N6" s="15"/>
      <c r="O6" s="14" t="s">
        <v>7</v>
      </c>
      <c r="P6" s="15"/>
      <c r="Q6" s="13"/>
      <c r="R6" s="41"/>
      <c r="S6" s="45" t="s">
        <v>8</v>
      </c>
      <c r="T6" s="45"/>
      <c r="U6" s="45"/>
      <c r="V6" s="45"/>
      <c r="W6" s="45"/>
      <c r="X6" s="46"/>
      <c r="AA6" s="5"/>
      <c r="AB6" s="5"/>
    </row>
    <row r="7" s="3" customFormat="1" ht="24.5" customHeight="1" spans="1:28">
      <c r="A7" s="6"/>
      <c r="B7" s="13"/>
      <c r="C7" s="16"/>
      <c r="D7" s="17" t="str">
        <f t="shared" ref="D7:H7" si="0">IFERROR(VLOOKUP(C7,$T$9:$V$19,3,FALSE),"")</f>
        <v/>
      </c>
      <c r="E7" s="16"/>
      <c r="F7" s="17" t="str">
        <f t="shared" si="0"/>
        <v/>
      </c>
      <c r="G7" s="16"/>
      <c r="H7" s="17" t="str">
        <f t="shared" si="0"/>
        <v/>
      </c>
      <c r="I7" s="16"/>
      <c r="J7" s="17" t="str">
        <f t="shared" ref="J7:N7" si="1">IFERROR(VLOOKUP(I7,$T$9:$V$19,3,FALSE),"")</f>
        <v/>
      </c>
      <c r="K7" s="16"/>
      <c r="L7" s="17" t="str">
        <f t="shared" si="1"/>
        <v/>
      </c>
      <c r="M7" s="16">
        <v>44652</v>
      </c>
      <c r="N7" s="17" t="str">
        <f t="shared" si="1"/>
        <v>☑</v>
      </c>
      <c r="O7" s="16">
        <v>44653</v>
      </c>
      <c r="P7" s="17" t="str">
        <f>IFERROR(VLOOKUP(O7,$T$9:$V$19,3,FALSE),"")</f>
        <v/>
      </c>
      <c r="Q7" s="13"/>
      <c r="R7" s="41"/>
      <c r="X7" s="46"/>
      <c r="AA7" s="5"/>
      <c r="AB7" s="5"/>
    </row>
    <row r="8" s="3" customFormat="1" ht="24.5" customHeight="1" spans="1:28">
      <c r="A8" s="6"/>
      <c r="B8" s="13"/>
      <c r="C8" s="18"/>
      <c r="D8" s="19" t="str">
        <f t="shared" ref="D8:H8" si="2">IFERROR(VLOOKUP(C7,$T$22:$V$30,3,FALSE),"")</f>
        <v/>
      </c>
      <c r="E8" s="18"/>
      <c r="F8" s="19" t="str">
        <f t="shared" si="2"/>
        <v/>
      </c>
      <c r="G8" s="18"/>
      <c r="H8" s="19" t="str">
        <f t="shared" si="2"/>
        <v/>
      </c>
      <c r="I8" s="18"/>
      <c r="J8" s="19" t="str">
        <f t="shared" ref="J8:N8" si="3">IFERROR(VLOOKUP(I7,$T$22:$V$30,3,FALSE),"")</f>
        <v/>
      </c>
      <c r="K8" s="18"/>
      <c r="L8" s="19" t="str">
        <f t="shared" si="3"/>
        <v/>
      </c>
      <c r="M8" s="18" t="s">
        <v>77</v>
      </c>
      <c r="N8" s="19">
        <f t="shared" si="3"/>
        <v>0</v>
      </c>
      <c r="O8" s="18" t="s">
        <v>17</v>
      </c>
      <c r="P8" s="19" t="str">
        <f>IFERROR(VLOOKUP(O7,$T$22:$V$30,3,FALSE),"")</f>
        <v/>
      </c>
      <c r="Q8" s="13"/>
      <c r="R8" s="41"/>
      <c r="T8" s="47" t="s">
        <v>10</v>
      </c>
      <c r="U8" s="47"/>
      <c r="V8" s="48"/>
      <c r="W8" s="49"/>
      <c r="X8" s="46"/>
      <c r="AA8" s="5"/>
      <c r="AB8" s="5"/>
    </row>
    <row r="9" s="3" customFormat="1" ht="24.5" customHeight="1" spans="1:28">
      <c r="A9" s="6"/>
      <c r="B9" s="13"/>
      <c r="C9" s="20" t="str">
        <f t="shared" ref="C9:G9" si="4">IF(D9="","",IF(D7="☑","☑","★"))</f>
        <v/>
      </c>
      <c r="D9" s="21" t="str">
        <f t="shared" ref="D9:H9" si="5">IFERROR(VLOOKUP(C7,$T$9:$U$19,2,0),"")</f>
        <v/>
      </c>
      <c r="E9" s="20" t="str">
        <f t="shared" si="4"/>
        <v/>
      </c>
      <c r="F9" s="21" t="str">
        <f t="shared" si="5"/>
        <v/>
      </c>
      <c r="G9" s="22" t="str">
        <f t="shared" si="4"/>
        <v/>
      </c>
      <c r="H9" s="21" t="str">
        <f t="shared" si="5"/>
        <v/>
      </c>
      <c r="I9" s="22" t="str">
        <f t="shared" ref="I9:M9" si="6">IF(J9="","",IF(J7="☑","☑","★"))</f>
        <v/>
      </c>
      <c r="J9" s="21" t="str">
        <f t="shared" ref="J9:N9" si="7">IFERROR(VLOOKUP(I7,$T$9:$U$19,2,0),"")</f>
        <v/>
      </c>
      <c r="K9" s="22" t="str">
        <f t="shared" si="6"/>
        <v/>
      </c>
      <c r="L9" s="21" t="str">
        <f t="shared" si="7"/>
        <v/>
      </c>
      <c r="M9" s="22" t="str">
        <f t="shared" si="6"/>
        <v>☑</v>
      </c>
      <c r="N9" s="21" t="str">
        <f t="shared" si="7"/>
        <v>季度报表</v>
      </c>
      <c r="O9" s="22" t="str">
        <f>IF(P9="","",IF(P7="☑","☑","★"))</f>
        <v/>
      </c>
      <c r="P9" s="21" t="str">
        <f>IFERROR(VLOOKUP(O7,$T$9:$U$19,2,0),"")</f>
        <v/>
      </c>
      <c r="Q9" s="13"/>
      <c r="R9" s="41"/>
      <c r="T9" s="50">
        <v>44652</v>
      </c>
      <c r="U9" s="51" t="s">
        <v>11</v>
      </c>
      <c r="V9" s="52" t="s">
        <v>12</v>
      </c>
      <c r="W9" s="53"/>
      <c r="X9" s="54"/>
      <c r="AA9" s="5"/>
      <c r="AB9" s="5"/>
    </row>
    <row r="10" s="3" customFormat="1" ht="24.5" customHeight="1" spans="1:28">
      <c r="A10" s="6"/>
      <c r="B10" s="13"/>
      <c r="C10" s="23" t="str">
        <f t="shared" ref="C10:G10" si="8">IF(D10="","",IF(D8="☑","☑","●"))</f>
        <v/>
      </c>
      <c r="D10" s="24" t="str">
        <f t="shared" ref="D10:H10" si="9">IFERROR(VLOOKUP(C7,$T$22:$U$30,2,0),"")</f>
        <v/>
      </c>
      <c r="E10" s="23" t="str">
        <f t="shared" si="8"/>
        <v/>
      </c>
      <c r="F10" s="24" t="str">
        <f t="shared" si="9"/>
        <v/>
      </c>
      <c r="G10" s="25" t="str">
        <f t="shared" si="8"/>
        <v/>
      </c>
      <c r="H10" s="24" t="str">
        <f t="shared" si="9"/>
        <v/>
      </c>
      <c r="I10" s="25" t="str">
        <f t="shared" ref="I10:M10" si="10">IF(J10="","",IF(J8="☑","☑","●"))</f>
        <v/>
      </c>
      <c r="J10" s="24" t="str">
        <f t="shared" ref="J10:N10" si="11">IFERROR(VLOOKUP(I7,$T$22:$U$30,2,0),"")</f>
        <v/>
      </c>
      <c r="K10" s="25" t="str">
        <f t="shared" si="10"/>
        <v/>
      </c>
      <c r="L10" s="24" t="str">
        <f t="shared" si="11"/>
        <v/>
      </c>
      <c r="M10" s="25" t="str">
        <f t="shared" si="10"/>
        <v>●</v>
      </c>
      <c r="N10" s="24" t="str">
        <f t="shared" si="11"/>
        <v>预算费用</v>
      </c>
      <c r="O10" s="25" t="str">
        <f>IF(P10="","",IF(P8="☑","☑","●"))</f>
        <v/>
      </c>
      <c r="P10" s="24" t="str">
        <f>IFERROR(VLOOKUP(O7,$T$22:$U$30,2,0),"")</f>
        <v/>
      </c>
      <c r="Q10" s="13"/>
      <c r="R10" s="41"/>
      <c r="T10" s="50">
        <v>44658</v>
      </c>
      <c r="U10" s="51" t="s">
        <v>13</v>
      </c>
      <c r="V10" s="55"/>
      <c r="W10" s="53"/>
      <c r="X10" s="54"/>
      <c r="AA10" s="5"/>
      <c r="AB10" s="5"/>
    </row>
    <row r="11" s="3" customFormat="1" ht="24.5" customHeight="1" spans="1:28">
      <c r="A11" s="6"/>
      <c r="B11" s="13"/>
      <c r="C11" s="16">
        <v>44654</v>
      </c>
      <c r="D11" s="17" t="str">
        <f>IFERROR(VLOOKUP(C11,$T$9:$V$19,3,FALSE),"")</f>
        <v/>
      </c>
      <c r="E11" s="16">
        <v>44655</v>
      </c>
      <c r="F11" s="17" t="str">
        <f>IFERROR(VLOOKUP(E11,$T$9:$V$19,3,FALSE),"")</f>
        <v/>
      </c>
      <c r="G11" s="16">
        <v>44656</v>
      </c>
      <c r="H11" s="17" t="str">
        <f>IFERROR(VLOOKUP(G11,$T$9:$V$19,3,FALSE),"")</f>
        <v/>
      </c>
      <c r="I11" s="16">
        <v>44657</v>
      </c>
      <c r="J11" s="17" t="str">
        <f>IFERROR(VLOOKUP(I11,$T$9:$V$19,3,FALSE),"")</f>
        <v/>
      </c>
      <c r="K11" s="16">
        <v>44658</v>
      </c>
      <c r="L11" s="17">
        <f>IFERROR(VLOOKUP(K11,$T$9:$V$19,3,FALSE),"")</f>
        <v>0</v>
      </c>
      <c r="M11" s="16">
        <v>44659</v>
      </c>
      <c r="N11" s="17" t="str">
        <f>IFERROR(VLOOKUP(M11,$T$9:$V$19,3,FALSE),"")</f>
        <v/>
      </c>
      <c r="O11" s="16">
        <v>44660</v>
      </c>
      <c r="P11" s="17">
        <f>IFERROR(VLOOKUP(O11,$T$9:$V$19,3,FALSE),"")</f>
        <v>0</v>
      </c>
      <c r="Q11" s="13"/>
      <c r="R11" s="41"/>
      <c r="T11" s="50">
        <v>44660</v>
      </c>
      <c r="U11" s="51" t="s">
        <v>14</v>
      </c>
      <c r="V11" s="55"/>
      <c r="W11" s="53"/>
      <c r="X11" s="54"/>
      <c r="AA11" s="5"/>
      <c r="AB11" s="5"/>
    </row>
    <row r="12" s="3" customFormat="1" ht="24.5" customHeight="1" spans="1:28">
      <c r="A12" s="6"/>
      <c r="B12" s="13"/>
      <c r="C12" s="18" t="s">
        <v>57</v>
      </c>
      <c r="D12" s="19" t="str">
        <f>IFERROR(VLOOKUP(C11,$T$22:$V$30,3,FALSE),"")</f>
        <v/>
      </c>
      <c r="E12" s="18" t="s">
        <v>19</v>
      </c>
      <c r="F12" s="19" t="str">
        <f>IFERROR(VLOOKUP(E11,$T$22:$V$30,3,FALSE),"")</f>
        <v/>
      </c>
      <c r="G12" s="18" t="s">
        <v>78</v>
      </c>
      <c r="H12" s="19" t="str">
        <f>IFERROR(VLOOKUP(G11,$T$22:$V$30,3,FALSE),"")</f>
        <v/>
      </c>
      <c r="I12" s="18" t="s">
        <v>59</v>
      </c>
      <c r="J12" s="19" t="str">
        <f>IFERROR(VLOOKUP(I11,$T$22:$V$30,3,FALSE),"")</f>
        <v/>
      </c>
      <c r="K12" s="18" t="s">
        <v>26</v>
      </c>
      <c r="L12" s="19" t="str">
        <f>IFERROR(VLOOKUP(K11,$T$22:$V$30,3,FALSE),"")</f>
        <v/>
      </c>
      <c r="M12" s="18" t="s">
        <v>60</v>
      </c>
      <c r="N12" s="19" t="str">
        <f>IFERROR(VLOOKUP(M11,$T$22:$V$30,3,FALSE),"")</f>
        <v/>
      </c>
      <c r="O12" s="18" t="s">
        <v>28</v>
      </c>
      <c r="P12" s="19">
        <f>IFERROR(VLOOKUP(O11,$T$22:$V$30,3,FALSE),"")</f>
        <v>0</v>
      </c>
      <c r="Q12" s="13"/>
      <c r="R12" s="41"/>
      <c r="T12" s="50">
        <v>44663</v>
      </c>
      <c r="U12" s="51" t="s">
        <v>22</v>
      </c>
      <c r="V12" s="55"/>
      <c r="W12" s="53"/>
      <c r="X12" s="54"/>
      <c r="AA12" s="5"/>
      <c r="AB12" s="5"/>
    </row>
    <row r="13" s="3" customFormat="1" ht="24.5" customHeight="1" spans="1:28">
      <c r="A13" s="6"/>
      <c r="B13" s="13"/>
      <c r="C13" s="20" t="str">
        <f t="shared" ref="C13:G13" si="12">IF(D13="","",IF(D11="☑","☑","★"))</f>
        <v/>
      </c>
      <c r="D13" s="21" t="str">
        <f t="shared" ref="D13:H13" si="13">IFERROR(VLOOKUP(C11,$T$9:$U$19,2,0),"")</f>
        <v/>
      </c>
      <c r="E13" s="20" t="str">
        <f t="shared" si="12"/>
        <v/>
      </c>
      <c r="F13" s="21" t="str">
        <f t="shared" si="13"/>
        <v/>
      </c>
      <c r="G13" s="22" t="str">
        <f t="shared" si="12"/>
        <v/>
      </c>
      <c r="H13" s="21" t="str">
        <f t="shared" si="13"/>
        <v/>
      </c>
      <c r="I13" s="22" t="str">
        <f t="shared" ref="I13:M13" si="14">IF(J13="","",IF(J11="☑","☑","★"))</f>
        <v/>
      </c>
      <c r="J13" s="21" t="str">
        <f t="shared" ref="J13:N13" si="15">IFERROR(VLOOKUP(I11,$T$9:$U$19,2,0),"")</f>
        <v/>
      </c>
      <c r="K13" s="22" t="str">
        <f t="shared" si="14"/>
        <v>★</v>
      </c>
      <c r="L13" s="21" t="str">
        <f t="shared" si="15"/>
        <v>招聘计划</v>
      </c>
      <c r="M13" s="22" t="str">
        <f t="shared" si="14"/>
        <v/>
      </c>
      <c r="N13" s="21" t="str">
        <f t="shared" si="15"/>
        <v/>
      </c>
      <c r="O13" s="22" t="str">
        <f>IF(P13="","",IF(P11="☑","☑","★"))</f>
        <v>★</v>
      </c>
      <c r="P13" s="21" t="str">
        <f>IFERROR(VLOOKUP(O11,$T$9:$U$19,2,0),"")</f>
        <v>去北京出差</v>
      </c>
      <c r="Q13" s="13"/>
      <c r="R13" s="41"/>
      <c r="T13" s="50">
        <v>44669</v>
      </c>
      <c r="U13" s="51" t="s">
        <v>23</v>
      </c>
      <c r="V13" s="55"/>
      <c r="W13" s="53"/>
      <c r="X13" s="54"/>
      <c r="AA13" s="5"/>
      <c r="AB13" s="5"/>
    </row>
    <row r="14" s="3" customFormat="1" ht="24.5" customHeight="1" spans="1:28">
      <c r="A14" s="6"/>
      <c r="B14" s="13"/>
      <c r="C14" s="23" t="str">
        <f t="shared" ref="C14:G14" si="16">IF(D14="","",IF(D12="☑","☑","●"))</f>
        <v/>
      </c>
      <c r="D14" s="24" t="str">
        <f t="shared" ref="D14:H14" si="17">IFERROR(VLOOKUP(C11,$T$22:$U$30,2,0),"")</f>
        <v/>
      </c>
      <c r="E14" s="23" t="str">
        <f t="shared" si="16"/>
        <v/>
      </c>
      <c r="F14" s="24" t="str">
        <f t="shared" si="17"/>
        <v/>
      </c>
      <c r="G14" s="25" t="str">
        <f t="shared" si="16"/>
        <v/>
      </c>
      <c r="H14" s="24" t="str">
        <f t="shared" si="17"/>
        <v/>
      </c>
      <c r="I14" s="25" t="str">
        <f t="shared" ref="I14:M14" si="18">IF(J14="","",IF(J12="☑","☑","●"))</f>
        <v/>
      </c>
      <c r="J14" s="24" t="str">
        <f t="shared" ref="J14:N14" si="19">IFERROR(VLOOKUP(I11,$T$22:$U$30,2,0),"")</f>
        <v/>
      </c>
      <c r="K14" s="25" t="str">
        <f t="shared" si="18"/>
        <v/>
      </c>
      <c r="L14" s="24" t="str">
        <f t="shared" si="19"/>
        <v/>
      </c>
      <c r="M14" s="25" t="str">
        <f t="shared" si="18"/>
        <v/>
      </c>
      <c r="N14" s="24" t="str">
        <f t="shared" si="19"/>
        <v/>
      </c>
      <c r="O14" s="25" t="str">
        <f>IF(P14="","",IF(P12="☑","☑","●"))</f>
        <v>●</v>
      </c>
      <c r="P14" s="24" t="str">
        <f>IFERROR(VLOOKUP(O11,$T$22:$U$30,2,0),"")</f>
        <v>购买办公用品</v>
      </c>
      <c r="Q14" s="13"/>
      <c r="R14" s="41"/>
      <c r="T14" s="50">
        <v>44673</v>
      </c>
      <c r="U14" s="51" t="s">
        <v>24</v>
      </c>
      <c r="V14" s="55"/>
      <c r="W14" s="53"/>
      <c r="X14" s="54"/>
      <c r="AA14" s="5"/>
      <c r="AB14" s="5"/>
    </row>
    <row r="15" s="3" customFormat="1" ht="24.5" customHeight="1" spans="1:28">
      <c r="A15" s="6"/>
      <c r="B15" s="13"/>
      <c r="C15" s="16">
        <v>44661</v>
      </c>
      <c r="D15" s="17" t="str">
        <f t="shared" ref="D15:H15" si="20">IFERROR(VLOOKUP(C15,$T$9:$V$19,3,FALSE),"")</f>
        <v/>
      </c>
      <c r="E15" s="16">
        <v>44662</v>
      </c>
      <c r="F15" s="17" t="str">
        <f t="shared" si="20"/>
        <v/>
      </c>
      <c r="G15" s="16">
        <v>44663</v>
      </c>
      <c r="H15" s="17">
        <f t="shared" si="20"/>
        <v>0</v>
      </c>
      <c r="I15" s="16">
        <v>44664</v>
      </c>
      <c r="J15" s="17" t="str">
        <f t="shared" ref="J15:N15" si="21">IFERROR(VLOOKUP(I15,$T$9:$V$19,3,FALSE),"")</f>
        <v/>
      </c>
      <c r="K15" s="16">
        <v>44665</v>
      </c>
      <c r="L15" s="17" t="str">
        <f t="shared" si="21"/>
        <v/>
      </c>
      <c r="M15" s="16">
        <v>44666</v>
      </c>
      <c r="N15" s="17" t="str">
        <f t="shared" si="21"/>
        <v/>
      </c>
      <c r="O15" s="16">
        <v>44667</v>
      </c>
      <c r="P15" s="17" t="str">
        <f>IFERROR(VLOOKUP(O15,$T$9:$V$19,3,FALSE),"")</f>
        <v/>
      </c>
      <c r="Q15" s="13"/>
      <c r="R15" s="41"/>
      <c r="T15" s="50">
        <v>44676</v>
      </c>
      <c r="U15" s="51" t="s">
        <v>25</v>
      </c>
      <c r="V15" s="55"/>
      <c r="W15" s="53"/>
      <c r="X15" s="54"/>
      <c r="AA15" s="5"/>
      <c r="AB15" s="5"/>
    </row>
    <row r="16" s="3" customFormat="1" ht="24.5" customHeight="1" spans="1:28">
      <c r="A16" s="6"/>
      <c r="B16" s="13"/>
      <c r="C16" s="18" t="s">
        <v>29</v>
      </c>
      <c r="D16" s="19" t="str">
        <f t="shared" ref="D16:H16" si="22">IFERROR(VLOOKUP(C15,$T$22:$V$30,3,FALSE),"")</f>
        <v/>
      </c>
      <c r="E16" s="18" t="s">
        <v>30</v>
      </c>
      <c r="F16" s="19" t="str">
        <f t="shared" si="22"/>
        <v/>
      </c>
      <c r="G16" s="18" t="s">
        <v>31</v>
      </c>
      <c r="H16" s="19">
        <f t="shared" si="22"/>
        <v>0</v>
      </c>
      <c r="I16" s="18" t="s">
        <v>32</v>
      </c>
      <c r="J16" s="19" t="str">
        <f t="shared" ref="J16:N16" si="23">IFERROR(VLOOKUP(I15,$T$22:$V$30,3,FALSE),"")</f>
        <v/>
      </c>
      <c r="K16" s="18" t="s">
        <v>34</v>
      </c>
      <c r="L16" s="19" t="str">
        <f t="shared" si="23"/>
        <v/>
      </c>
      <c r="M16" s="18" t="s">
        <v>75</v>
      </c>
      <c r="N16" s="19" t="str">
        <f t="shared" si="23"/>
        <v/>
      </c>
      <c r="O16" s="18" t="s">
        <v>36</v>
      </c>
      <c r="P16" s="19" t="str">
        <f>IFERROR(VLOOKUP(O15,$T$22:$V$30,3,FALSE),"")</f>
        <v/>
      </c>
      <c r="Q16" s="13"/>
      <c r="R16" s="41"/>
      <c r="T16" s="50">
        <v>44679</v>
      </c>
      <c r="U16" s="51" t="s">
        <v>33</v>
      </c>
      <c r="V16" s="55"/>
      <c r="W16" s="53"/>
      <c r="X16" s="54"/>
      <c r="AA16" s="5"/>
      <c r="AB16" s="5"/>
    </row>
    <row r="17" s="3" customFormat="1" ht="24.5" customHeight="1" spans="1:28">
      <c r="A17" s="6"/>
      <c r="B17" s="13"/>
      <c r="C17" s="20" t="str">
        <f t="shared" ref="C17:G17" si="24">IF(D17="","",IF(D15="☑","☑","★"))</f>
        <v/>
      </c>
      <c r="D17" s="21" t="str">
        <f t="shared" ref="D17:H17" si="25">IFERROR(VLOOKUP(C15,$T$9:$U$19,2,0),"")</f>
        <v/>
      </c>
      <c r="E17" s="20" t="str">
        <f t="shared" si="24"/>
        <v/>
      </c>
      <c r="F17" s="21" t="str">
        <f t="shared" si="25"/>
        <v/>
      </c>
      <c r="G17" s="22" t="str">
        <f t="shared" si="24"/>
        <v>★</v>
      </c>
      <c r="H17" s="21" t="str">
        <f t="shared" si="25"/>
        <v>参加招聘会</v>
      </c>
      <c r="I17" s="22" t="str">
        <f t="shared" ref="I17:M17" si="26">IF(J17="","",IF(J15="☑","☑","★"))</f>
        <v/>
      </c>
      <c r="J17" s="21" t="str">
        <f t="shared" ref="J17:N17" si="27">IFERROR(VLOOKUP(I15,$T$9:$U$19,2,0),"")</f>
        <v/>
      </c>
      <c r="K17" s="22" t="str">
        <f t="shared" si="26"/>
        <v/>
      </c>
      <c r="L17" s="21" t="str">
        <f t="shared" si="27"/>
        <v/>
      </c>
      <c r="M17" s="22" t="str">
        <f t="shared" si="26"/>
        <v/>
      </c>
      <c r="N17" s="21" t="str">
        <f t="shared" si="27"/>
        <v/>
      </c>
      <c r="O17" s="22" t="str">
        <f>IF(P17="","",IF(P15="☑","☑","★"))</f>
        <v/>
      </c>
      <c r="P17" s="21" t="str">
        <f>IFERROR(VLOOKUP(O15,$T$9:$U$19,2,0),"")</f>
        <v/>
      </c>
      <c r="Q17" s="13"/>
      <c r="R17" s="41"/>
      <c r="T17" s="50"/>
      <c r="U17" s="51"/>
      <c r="V17" s="55"/>
      <c r="W17" s="53"/>
      <c r="X17" s="54"/>
      <c r="AA17" s="5"/>
      <c r="AB17" s="5"/>
    </row>
    <row r="18" s="3" customFormat="1" ht="24.5" customHeight="1" spans="1:28">
      <c r="A18" s="6"/>
      <c r="B18" s="13"/>
      <c r="C18" s="23" t="str">
        <f t="shared" ref="C18:G18" si="28">IF(D18="","",IF(D16="☑","☑","●"))</f>
        <v/>
      </c>
      <c r="D18" s="24" t="str">
        <f t="shared" ref="D18:H18" si="29">IFERROR(VLOOKUP(C15,$T$22:$U$30,2,0),"")</f>
        <v/>
      </c>
      <c r="E18" s="23" t="str">
        <f t="shared" si="28"/>
        <v/>
      </c>
      <c r="F18" s="24" t="str">
        <f t="shared" si="29"/>
        <v/>
      </c>
      <c r="G18" s="25" t="str">
        <f t="shared" si="28"/>
        <v>●</v>
      </c>
      <c r="H18" s="24" t="str">
        <f t="shared" si="29"/>
        <v>报销T项目费用</v>
      </c>
      <c r="I18" s="25" t="str">
        <f t="shared" ref="I18:M18" si="30">IF(J18="","",IF(J16="☑","☑","●"))</f>
        <v/>
      </c>
      <c r="J18" s="24" t="str">
        <f t="shared" ref="J18:N18" si="31">IFERROR(VLOOKUP(I15,$T$22:$U$30,2,0),"")</f>
        <v/>
      </c>
      <c r="K18" s="25" t="str">
        <f t="shared" si="30"/>
        <v/>
      </c>
      <c r="L18" s="24" t="str">
        <f t="shared" si="31"/>
        <v/>
      </c>
      <c r="M18" s="25" t="str">
        <f t="shared" si="30"/>
        <v/>
      </c>
      <c r="N18" s="24" t="str">
        <f t="shared" si="31"/>
        <v/>
      </c>
      <c r="O18" s="25" t="str">
        <f>IF(P18="","",IF(P16="☑","☑","●"))</f>
        <v/>
      </c>
      <c r="P18" s="24" t="str">
        <f>IFERROR(VLOOKUP(O15,$T$22:$U$30,2,0),"")</f>
        <v/>
      </c>
      <c r="Q18" s="13"/>
      <c r="R18" s="41"/>
      <c r="T18" s="50"/>
      <c r="U18" s="51"/>
      <c r="V18" s="56"/>
      <c r="W18" s="53"/>
      <c r="X18" s="54"/>
      <c r="AA18" s="5"/>
      <c r="AB18" s="5"/>
    </row>
    <row r="19" s="3" customFormat="1" ht="24.5" customHeight="1" spans="1:28">
      <c r="A19" s="6"/>
      <c r="B19" s="13"/>
      <c r="C19" s="16">
        <v>44668</v>
      </c>
      <c r="D19" s="17" t="str">
        <f>IFERROR(VLOOKUP(C19,$T$9:$V$19,3,FALSE),"")</f>
        <v/>
      </c>
      <c r="E19" s="16">
        <v>44669</v>
      </c>
      <c r="F19" s="17">
        <f>IFERROR(VLOOKUP(E19,$T$9:$V$19,3,FALSE),"")</f>
        <v>0</v>
      </c>
      <c r="G19" s="16">
        <v>44670</v>
      </c>
      <c r="H19" s="17" t="str">
        <f>IFERROR(VLOOKUP(G19,$T$9:$V$19,3,FALSE),"")</f>
        <v/>
      </c>
      <c r="I19" s="16">
        <v>44671</v>
      </c>
      <c r="J19" s="17" t="str">
        <f>IFERROR(VLOOKUP(I19,$T$9:$V$19,3,FALSE),"")</f>
        <v/>
      </c>
      <c r="K19" s="16">
        <v>44672</v>
      </c>
      <c r="L19" s="17" t="str">
        <f>IFERROR(VLOOKUP(K19,$T$9:$V$19,3,FALSE),"")</f>
        <v/>
      </c>
      <c r="M19" s="16">
        <v>44673</v>
      </c>
      <c r="N19" s="17">
        <f>IFERROR(VLOOKUP(M19,$T$9:$V$19,3,FALSE),"")</f>
        <v>0</v>
      </c>
      <c r="O19" s="16">
        <v>44674</v>
      </c>
      <c r="P19" s="17" t="str">
        <f>IFERROR(VLOOKUP(O19,$T$9:$V$19,3,FALSE),"")</f>
        <v/>
      </c>
      <c r="Q19" s="13"/>
      <c r="R19" s="41"/>
      <c r="T19" s="50"/>
      <c r="U19" s="51"/>
      <c r="V19" s="56"/>
      <c r="W19" s="53"/>
      <c r="X19" s="54"/>
      <c r="AA19" s="5"/>
      <c r="AB19" s="5"/>
    </row>
    <row r="20" s="3" customFormat="1" ht="24.5" customHeight="1" spans="1:28">
      <c r="A20" s="6"/>
      <c r="B20" s="13"/>
      <c r="C20" s="18" t="s">
        <v>37</v>
      </c>
      <c r="D20" s="19">
        <f>IFERROR(VLOOKUP(C19,$T$22:$V$30,3,FALSE),"")</f>
        <v>0</v>
      </c>
      <c r="E20" s="18" t="s">
        <v>64</v>
      </c>
      <c r="F20" s="19" t="str">
        <f>IFERROR(VLOOKUP(E19,$T$22:$V$30,3,FALSE),"")</f>
        <v/>
      </c>
      <c r="G20" s="18" t="s">
        <v>39</v>
      </c>
      <c r="H20" s="19" t="str">
        <f>IFERROR(VLOOKUP(G19,$T$22:$V$30,3,FALSE),"")</f>
        <v/>
      </c>
      <c r="I20" s="18" t="s">
        <v>79</v>
      </c>
      <c r="J20" s="19" t="str">
        <f>IFERROR(VLOOKUP(I19,$T$22:$V$30,3,FALSE),"")</f>
        <v/>
      </c>
      <c r="K20" s="18" t="s">
        <v>44</v>
      </c>
      <c r="L20" s="19" t="str">
        <f>IFERROR(VLOOKUP(K19,$T$22:$V$30,3,FALSE),"")</f>
        <v/>
      </c>
      <c r="M20" s="18" t="s">
        <v>45</v>
      </c>
      <c r="N20" s="19" t="str">
        <f>IFERROR(VLOOKUP(M19,$T$22:$V$30,3,FALSE),"")</f>
        <v/>
      </c>
      <c r="O20" s="18" t="s">
        <v>67</v>
      </c>
      <c r="P20" s="19" t="str">
        <f>IFERROR(VLOOKUP(O19,$T$22:$V$30,3,FALSE),"")</f>
        <v/>
      </c>
      <c r="Q20" s="13"/>
      <c r="R20" s="41"/>
      <c r="W20" s="53"/>
      <c r="X20" s="54"/>
      <c r="AA20" s="5"/>
      <c r="AB20" s="5"/>
    </row>
    <row r="21" s="3" customFormat="1" ht="24.5" customHeight="1" spans="1:28">
      <c r="A21" s="6"/>
      <c r="B21" s="13"/>
      <c r="C21" s="20" t="str">
        <f t="shared" ref="C21:G21" si="32">IF(D21="","",IF(D19="☑","☑","★"))</f>
        <v/>
      </c>
      <c r="D21" s="21" t="str">
        <f t="shared" ref="D21:H21" si="33">IFERROR(VLOOKUP(C19,$T$9:$U$19,2,0),"")</f>
        <v/>
      </c>
      <c r="E21" s="20" t="str">
        <f t="shared" si="32"/>
        <v>★</v>
      </c>
      <c r="F21" s="21" t="str">
        <f t="shared" si="33"/>
        <v>Y项目投标计划</v>
      </c>
      <c r="G21" s="22" t="str">
        <f t="shared" si="32"/>
        <v/>
      </c>
      <c r="H21" s="21" t="str">
        <f t="shared" si="33"/>
        <v/>
      </c>
      <c r="I21" s="22" t="str">
        <f t="shared" ref="I21:M21" si="34">IF(J21="","",IF(J19="☑","☑","★"))</f>
        <v/>
      </c>
      <c r="J21" s="21" t="str">
        <f t="shared" ref="J21:N21" si="35">IFERROR(VLOOKUP(I19,$T$9:$U$19,2,0),"")</f>
        <v/>
      </c>
      <c r="K21" s="22" t="str">
        <f t="shared" si="34"/>
        <v/>
      </c>
      <c r="L21" s="21" t="str">
        <f t="shared" si="35"/>
        <v/>
      </c>
      <c r="M21" s="22" t="str">
        <f t="shared" si="34"/>
        <v>★</v>
      </c>
      <c r="N21" s="21" t="str">
        <f t="shared" si="35"/>
        <v>L项目招标计划</v>
      </c>
      <c r="O21" s="22" t="str">
        <f>IF(P21="","",IF(P19="☑","☑","★"))</f>
        <v/>
      </c>
      <c r="P21" s="21" t="str">
        <f>IFERROR(VLOOKUP(O19,$T$9:$U$19,2,0),"")</f>
        <v/>
      </c>
      <c r="Q21" s="13"/>
      <c r="R21" s="41"/>
      <c r="T21" s="57" t="s">
        <v>41</v>
      </c>
      <c r="U21" s="57"/>
      <c r="V21" s="58"/>
      <c r="W21" s="59"/>
      <c r="X21" s="54"/>
      <c r="AA21" s="5"/>
      <c r="AB21" s="5"/>
    </row>
    <row r="22" s="3" customFormat="1" ht="24.5" customHeight="1" spans="1:28">
      <c r="A22" s="6"/>
      <c r="B22" s="13"/>
      <c r="C22" s="23" t="str">
        <f t="shared" ref="C22:G22" si="36">IF(D22="","",IF(D20="☑","☑","●"))</f>
        <v>●</v>
      </c>
      <c r="D22" s="24" t="str">
        <f t="shared" ref="D22:H22" si="37">IFERROR(VLOOKUP(C19,$T$22:$U$30,2,0),"")</f>
        <v>采购新年礼物</v>
      </c>
      <c r="E22" s="23" t="str">
        <f t="shared" si="36"/>
        <v/>
      </c>
      <c r="F22" s="24" t="str">
        <f t="shared" si="37"/>
        <v/>
      </c>
      <c r="G22" s="25" t="str">
        <f t="shared" si="36"/>
        <v/>
      </c>
      <c r="H22" s="24" t="str">
        <f t="shared" si="37"/>
        <v/>
      </c>
      <c r="I22" s="25" t="str">
        <f t="shared" ref="I22:M22" si="38">IF(J22="","",IF(J20="☑","☑","●"))</f>
        <v/>
      </c>
      <c r="J22" s="24" t="str">
        <f t="shared" ref="J22:N22" si="39">IFERROR(VLOOKUP(I19,$T$22:$U$30,2,0),"")</f>
        <v/>
      </c>
      <c r="K22" s="25" t="str">
        <f t="shared" si="38"/>
        <v/>
      </c>
      <c r="L22" s="24" t="str">
        <f t="shared" si="39"/>
        <v/>
      </c>
      <c r="M22" s="25" t="str">
        <f t="shared" si="38"/>
        <v/>
      </c>
      <c r="N22" s="24" t="str">
        <f t="shared" si="39"/>
        <v/>
      </c>
      <c r="O22" s="25" t="str">
        <f>IF(P22="","",IF(P20="☑","☑","●"))</f>
        <v/>
      </c>
      <c r="P22" s="24" t="str">
        <f>IFERROR(VLOOKUP(O19,$T$22:$U$30,2,0),"")</f>
        <v/>
      </c>
      <c r="Q22" s="13"/>
      <c r="R22" s="41"/>
      <c r="T22" s="50">
        <v>44652</v>
      </c>
      <c r="U22" s="51" t="s">
        <v>42</v>
      </c>
      <c r="V22" s="60"/>
      <c r="W22" s="61"/>
      <c r="X22" s="54"/>
      <c r="AA22" s="5"/>
      <c r="AB22" s="5"/>
    </row>
    <row r="23" s="3" customFormat="1" ht="24.5" customHeight="1" spans="1:28">
      <c r="A23" s="6"/>
      <c r="B23" s="13"/>
      <c r="C23" s="16">
        <v>44675</v>
      </c>
      <c r="D23" s="17" t="str">
        <f t="shared" ref="D23:H23" si="40">IFERROR(VLOOKUP(C23,$T$9:$V$19,3,FALSE),"")</f>
        <v/>
      </c>
      <c r="E23" s="16">
        <v>44676</v>
      </c>
      <c r="F23" s="17">
        <f t="shared" si="40"/>
        <v>0</v>
      </c>
      <c r="G23" s="16">
        <v>44677</v>
      </c>
      <c r="H23" s="17" t="str">
        <f t="shared" si="40"/>
        <v/>
      </c>
      <c r="I23" s="16">
        <v>44678</v>
      </c>
      <c r="J23" s="17" t="str">
        <f t="shared" ref="J23:N23" si="41">IFERROR(VLOOKUP(I23,$T$9:$V$19,3,FALSE),"")</f>
        <v/>
      </c>
      <c r="K23" s="16">
        <v>44679</v>
      </c>
      <c r="L23" s="17">
        <f t="shared" si="41"/>
        <v>0</v>
      </c>
      <c r="M23" s="16">
        <v>44680</v>
      </c>
      <c r="N23" s="17" t="str">
        <f t="shared" si="41"/>
        <v/>
      </c>
      <c r="O23" s="16">
        <v>44681</v>
      </c>
      <c r="P23" s="17" t="str">
        <f>IFERROR(VLOOKUP(O23,$T$9:$V$19,3,FALSE),"")</f>
        <v/>
      </c>
      <c r="Q23" s="13"/>
      <c r="R23" s="41"/>
      <c r="T23" s="50">
        <v>44660</v>
      </c>
      <c r="U23" s="51" t="s">
        <v>43</v>
      </c>
      <c r="V23" s="60"/>
      <c r="W23" s="53"/>
      <c r="X23" s="54"/>
      <c r="AA23" s="5"/>
      <c r="AB23" s="5"/>
    </row>
    <row r="24" s="3" customFormat="1" ht="24.5" customHeight="1" spans="1:28">
      <c r="A24" s="6"/>
      <c r="B24" s="13"/>
      <c r="C24" s="18" t="s">
        <v>68</v>
      </c>
      <c r="D24" s="19" t="str">
        <f t="shared" ref="D24:H24" si="42">IFERROR(VLOOKUP(C23,$T$22:$V$30,3,FALSE),"")</f>
        <v/>
      </c>
      <c r="E24" s="18" t="s">
        <v>48</v>
      </c>
      <c r="F24" s="19">
        <f t="shared" si="42"/>
        <v>0</v>
      </c>
      <c r="G24" s="18" t="s">
        <v>49</v>
      </c>
      <c r="H24" s="19" t="str">
        <f t="shared" si="42"/>
        <v/>
      </c>
      <c r="I24" s="18" t="s">
        <v>50</v>
      </c>
      <c r="J24" s="19" t="str">
        <f t="shared" ref="J24:N24" si="43">IFERROR(VLOOKUP(I23,$T$22:$V$30,3,FALSE),"")</f>
        <v/>
      </c>
      <c r="K24" s="18" t="s">
        <v>54</v>
      </c>
      <c r="L24" s="19" t="str">
        <f t="shared" si="43"/>
        <v/>
      </c>
      <c r="M24" s="18" t="s">
        <v>69</v>
      </c>
      <c r="N24" s="19" t="str">
        <f t="shared" si="43"/>
        <v/>
      </c>
      <c r="O24" s="18" t="s">
        <v>15</v>
      </c>
      <c r="P24" s="19" t="str">
        <f>IFERROR(VLOOKUP(O23,$T$22:$V$30,3,FALSE),"")</f>
        <v/>
      </c>
      <c r="Q24" s="13"/>
      <c r="R24" s="41"/>
      <c r="T24" s="50">
        <v>44663</v>
      </c>
      <c r="U24" s="51" t="s">
        <v>51</v>
      </c>
      <c r="V24" s="60"/>
      <c r="W24" s="53"/>
      <c r="X24" s="54"/>
      <c r="AA24" s="5"/>
      <c r="AB24" s="5"/>
    </row>
    <row r="25" s="3" customFormat="1" ht="24.5" customHeight="1" spans="1:28">
      <c r="A25" s="6"/>
      <c r="B25" s="13"/>
      <c r="C25" s="20" t="str">
        <f t="shared" ref="C25:G25" si="44">IF(D25="","",IF(D23="☑","☑","★"))</f>
        <v/>
      </c>
      <c r="D25" s="21" t="str">
        <f t="shared" ref="D25:H25" si="45">IFERROR(VLOOKUP(C23,$T$9:$U$19,2,0),"")</f>
        <v/>
      </c>
      <c r="E25" s="20" t="str">
        <f t="shared" si="44"/>
        <v>★</v>
      </c>
      <c r="F25" s="21" t="str">
        <f t="shared" si="45"/>
        <v>U项目培训</v>
      </c>
      <c r="G25" s="22" t="str">
        <f t="shared" si="44"/>
        <v/>
      </c>
      <c r="H25" s="21" t="str">
        <f t="shared" si="45"/>
        <v/>
      </c>
      <c r="I25" s="22" t="str">
        <f t="shared" ref="I25:M25" si="46">IF(J25="","",IF(J23="☑","☑","★"))</f>
        <v/>
      </c>
      <c r="J25" s="21" t="str">
        <f t="shared" ref="J25:N25" si="47">IFERROR(VLOOKUP(I23,$T$9:$U$19,2,0),"")</f>
        <v/>
      </c>
      <c r="K25" s="22" t="str">
        <f t="shared" si="46"/>
        <v>★</v>
      </c>
      <c r="L25" s="21" t="str">
        <f t="shared" si="47"/>
        <v>I项目结算</v>
      </c>
      <c r="M25" s="22" t="str">
        <f t="shared" si="46"/>
        <v/>
      </c>
      <c r="N25" s="21" t="str">
        <f t="shared" si="47"/>
        <v/>
      </c>
      <c r="O25" s="22" t="str">
        <f>IF(P25="","",IF(P23="☑","☑","★"))</f>
        <v/>
      </c>
      <c r="P25" s="21" t="str">
        <f>IFERROR(VLOOKUP(O23,$T$9:$U$19,2,0),"")</f>
        <v/>
      </c>
      <c r="Q25" s="13"/>
      <c r="R25" s="41"/>
      <c r="T25" s="50">
        <v>44668</v>
      </c>
      <c r="U25" s="51" t="s">
        <v>52</v>
      </c>
      <c r="V25" s="60"/>
      <c r="W25" s="53"/>
      <c r="X25" s="54"/>
      <c r="AA25" s="5"/>
      <c r="AB25" s="5"/>
    </row>
    <row r="26" s="3" customFormat="1" ht="24.5" customHeight="1" spans="1:28">
      <c r="A26" s="6"/>
      <c r="B26" s="13"/>
      <c r="C26" s="23" t="str">
        <f t="shared" ref="C26:G26" si="48">IF(D26="","",IF(D24="☑","☑","●"))</f>
        <v/>
      </c>
      <c r="D26" s="24" t="str">
        <f t="shared" ref="D26:H26" si="49">IFERROR(VLOOKUP(C23,$T$22:$U$30,2,0),"")</f>
        <v/>
      </c>
      <c r="E26" s="23" t="str">
        <f t="shared" si="48"/>
        <v>●</v>
      </c>
      <c r="F26" s="24" t="str">
        <f t="shared" si="49"/>
        <v>参加项目会议</v>
      </c>
      <c r="G26" s="25" t="str">
        <f t="shared" si="48"/>
        <v/>
      </c>
      <c r="H26" s="24" t="str">
        <f t="shared" si="49"/>
        <v/>
      </c>
      <c r="I26" s="25" t="str">
        <f t="shared" ref="I26:M26" si="50">IF(J26="","",IF(J24="☑","☑","●"))</f>
        <v/>
      </c>
      <c r="J26" s="24" t="str">
        <f t="shared" ref="J26:N26" si="51">IFERROR(VLOOKUP(I23,$T$22:$U$30,2,0),"")</f>
        <v/>
      </c>
      <c r="K26" s="25" t="str">
        <f t="shared" si="50"/>
        <v/>
      </c>
      <c r="L26" s="24" t="str">
        <f t="shared" si="51"/>
        <v/>
      </c>
      <c r="M26" s="25" t="str">
        <f t="shared" si="50"/>
        <v/>
      </c>
      <c r="N26" s="24" t="str">
        <f t="shared" si="51"/>
        <v/>
      </c>
      <c r="O26" s="25" t="str">
        <f>IF(P26="","",IF(P24="☑","☑","●"))</f>
        <v/>
      </c>
      <c r="P26" s="24" t="str">
        <f>IFERROR(VLOOKUP(O23,$T$22:$U$30,2,0),"")</f>
        <v/>
      </c>
      <c r="Q26" s="13"/>
      <c r="R26" s="41"/>
      <c r="T26" s="50">
        <v>44676</v>
      </c>
      <c r="U26" s="51" t="s">
        <v>53</v>
      </c>
      <c r="V26" s="60"/>
      <c r="W26" s="53"/>
      <c r="X26" s="54"/>
      <c r="AA26" s="5"/>
      <c r="AB26" s="5"/>
    </row>
    <row r="27" s="3" customFormat="1" ht="24.5" customHeight="1" spans="1:28">
      <c r="A27" s="6"/>
      <c r="B27" s="13"/>
      <c r="C27" s="16"/>
      <c r="D27" s="17"/>
      <c r="E27" s="16"/>
      <c r="F27" s="17"/>
      <c r="G27" s="16"/>
      <c r="H27" s="26"/>
      <c r="I27" s="16"/>
      <c r="J27" s="26"/>
      <c r="K27" s="16"/>
      <c r="L27" s="26"/>
      <c r="M27" s="16"/>
      <c r="N27" s="26"/>
      <c r="O27" s="16"/>
      <c r="P27" s="26"/>
      <c r="Q27" s="13"/>
      <c r="R27" s="41"/>
      <c r="T27" s="50"/>
      <c r="U27" s="51"/>
      <c r="V27" s="60"/>
      <c r="W27" s="53"/>
      <c r="X27" s="54"/>
      <c r="AA27" s="5"/>
      <c r="AB27" s="5"/>
    </row>
    <row r="28" s="3" customFormat="1" ht="24.5" customHeight="1" spans="1:28">
      <c r="A28" s="6"/>
      <c r="B28" s="13"/>
      <c r="C28" s="18"/>
      <c r="D28" s="19"/>
      <c r="E28" s="18"/>
      <c r="F28" s="19"/>
      <c r="G28" s="18"/>
      <c r="H28" s="27"/>
      <c r="I28" s="18"/>
      <c r="J28" s="27"/>
      <c r="K28" s="18"/>
      <c r="L28" s="27"/>
      <c r="M28" s="18"/>
      <c r="N28" s="27"/>
      <c r="O28" s="18"/>
      <c r="P28" s="27"/>
      <c r="Q28" s="13"/>
      <c r="R28" s="41"/>
      <c r="T28" s="50"/>
      <c r="U28" s="51"/>
      <c r="V28" s="60"/>
      <c r="W28" s="53"/>
      <c r="X28" s="54"/>
      <c r="AA28" s="5"/>
      <c r="AB28" s="5"/>
    </row>
    <row r="29" s="3" customFormat="1" ht="24.5" customHeight="1" spans="1:28">
      <c r="A29" s="6"/>
      <c r="B29" s="13"/>
      <c r="C29" s="20"/>
      <c r="D29" s="21"/>
      <c r="E29" s="20"/>
      <c r="F29" s="21"/>
      <c r="G29" s="22"/>
      <c r="H29" s="21"/>
      <c r="I29" s="22"/>
      <c r="J29" s="21"/>
      <c r="K29" s="22"/>
      <c r="L29" s="21"/>
      <c r="M29" s="22"/>
      <c r="N29" s="21"/>
      <c r="O29" s="22"/>
      <c r="P29" s="21"/>
      <c r="Q29" s="13"/>
      <c r="R29" s="41"/>
      <c r="T29" s="50"/>
      <c r="U29" s="51"/>
      <c r="V29" s="60"/>
      <c r="W29" s="53"/>
      <c r="X29" s="54"/>
      <c r="AA29" s="5"/>
      <c r="AB29" s="5"/>
    </row>
    <row r="30" s="3" customFormat="1" ht="24.5" customHeight="1" spans="1:28">
      <c r="A30" s="6"/>
      <c r="B30" s="13"/>
      <c r="C30" s="23"/>
      <c r="D30" s="24"/>
      <c r="E30" s="23"/>
      <c r="F30" s="24"/>
      <c r="G30" s="25"/>
      <c r="H30" s="24"/>
      <c r="I30" s="25"/>
      <c r="J30" s="24"/>
      <c r="K30" s="25"/>
      <c r="L30" s="24"/>
      <c r="M30" s="25"/>
      <c r="N30" s="24"/>
      <c r="O30" s="25"/>
      <c r="P30" s="24"/>
      <c r="Q30" s="13"/>
      <c r="R30" s="41"/>
      <c r="T30" s="50"/>
      <c r="U30" s="51"/>
      <c r="V30" s="62"/>
      <c r="W30" s="53"/>
      <c r="X30" s="54"/>
      <c r="AA30" s="5"/>
      <c r="AB30" s="5"/>
    </row>
    <row r="31" s="3" customFormat="1" ht="13" customHeight="1" spans="1:28">
      <c r="A31" s="6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41"/>
      <c r="T31" s="53"/>
      <c r="U31" s="53"/>
      <c r="V31" s="53"/>
      <c r="W31" s="53"/>
      <c r="X31" s="54"/>
      <c r="AA31" s="5"/>
      <c r="AB31" s="5"/>
    </row>
    <row r="32" s="3" customFormat="1" ht="13" customHeight="1" spans="1:28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36"/>
      <c r="T32" s="63"/>
      <c r="U32" s="63"/>
      <c r="V32" s="63"/>
      <c r="W32" s="63"/>
      <c r="X32" s="63"/>
      <c r="AA32" s="5"/>
      <c r="AB32" s="5"/>
    </row>
  </sheetData>
  <mergeCells count="13">
    <mergeCell ref="C3:E3"/>
    <mergeCell ref="F3:H3"/>
    <mergeCell ref="C6:D6"/>
    <mergeCell ref="E6:F6"/>
    <mergeCell ref="G6:H6"/>
    <mergeCell ref="I6:J6"/>
    <mergeCell ref="K6:L6"/>
    <mergeCell ref="M6:N6"/>
    <mergeCell ref="O6:P6"/>
    <mergeCell ref="S6:W6"/>
    <mergeCell ref="T8:U8"/>
    <mergeCell ref="T21:U21"/>
    <mergeCell ref="T2:V5"/>
  </mergeCells>
  <conditionalFormatting sqref="V22:V28">
    <cfRule type="cellIs" dxfId="3" priority="157" operator="equal">
      <formula>"☑"</formula>
    </cfRule>
    <cfRule type="cellIs" dxfId="1" priority="156" operator="equal">
      <formula>"☒"</formula>
    </cfRule>
    <cfRule type="cellIs" dxfId="2" priority="155" operator="equal">
      <formula>"▲"</formula>
    </cfRule>
  </conditionalFormatting>
  <conditionalFormatting sqref="C7:P30">
    <cfRule type="cellIs" dxfId="0" priority="2" operator="equal">
      <formula>"●"</formula>
    </cfRule>
    <cfRule type="cellIs" dxfId="1" priority="1" operator="equal">
      <formula>"★"</formula>
    </cfRule>
  </conditionalFormatting>
  <dataValidations count="1">
    <dataValidation type="list" allowBlank="1" showInputMessage="1" showErrorMessage="1" sqref="V9:V19 V22:V30">
      <formula1>"☑,☒"</formula1>
    </dataValidation>
  </dataValidations>
  <printOptions horizontalCentered="1"/>
  <pageMargins left="0" right="0" top="0" bottom="0" header="0" footer="0"/>
  <pageSetup paperSize="9" scale="80" orientation="landscape" horizontalDpi="600"/>
  <headerFooter/>
  <ignoredErrors>
    <ignoredError sqref="D9:P30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B32"/>
  <sheetViews>
    <sheetView showGridLines="0" workbookViewId="0">
      <selection activeCell="H17" sqref="H17"/>
    </sheetView>
  </sheetViews>
  <sheetFormatPr defaultColWidth="8" defaultRowHeight="31" customHeight="1"/>
  <cols>
    <col min="1" max="1" width="1.89166666666667" style="3" customWidth="1"/>
    <col min="2" max="2" width="2" style="3" customWidth="1"/>
    <col min="3" max="3" width="3.28333333333333" style="4" customWidth="1"/>
    <col min="4" max="4" width="14.775" style="4" customWidth="1"/>
    <col min="5" max="5" width="3.28333333333333" style="4" customWidth="1"/>
    <col min="6" max="6" width="14.775" style="4" customWidth="1"/>
    <col min="7" max="7" width="3.28333333333333" style="4" customWidth="1"/>
    <col min="8" max="8" width="14.775" style="4" customWidth="1"/>
    <col min="9" max="9" width="3.28333333333333" style="4" customWidth="1"/>
    <col min="10" max="10" width="14.775" style="4" customWidth="1"/>
    <col min="11" max="11" width="3.28333333333333" style="4" customWidth="1"/>
    <col min="12" max="12" width="14.775" style="4" customWidth="1"/>
    <col min="13" max="13" width="3.28333333333333" style="4" customWidth="1"/>
    <col min="14" max="14" width="14.775" style="4" customWidth="1"/>
    <col min="15" max="15" width="3.28333333333333" style="4" customWidth="1"/>
    <col min="16" max="16" width="14.775" style="4" customWidth="1"/>
    <col min="17" max="17" width="1.89166666666667" style="4" customWidth="1"/>
    <col min="18" max="18" width="1.775" style="3" customWidth="1"/>
    <col min="19" max="19" width="2.10833333333333" style="3" customWidth="1"/>
    <col min="20" max="20" width="7.775" style="3" customWidth="1"/>
    <col min="21" max="21" width="14.4416666666667" style="3" customWidth="1"/>
    <col min="22" max="22" width="2.89166666666667" style="3" customWidth="1"/>
    <col min="23" max="23" width="1.89166666666667" style="3" customWidth="1"/>
    <col min="24" max="24" width="1.775" style="3" customWidth="1"/>
    <col min="25" max="25" width="2.28333333333333" style="3" customWidth="1"/>
    <col min="26" max="26" width="2.89166666666667" style="3" customWidth="1"/>
    <col min="27" max="28" width="8" style="5"/>
    <col min="29" max="16384" width="8" style="3"/>
  </cols>
  <sheetData>
    <row r="1" s="3" customFormat="1" ht="10" customHeight="1" spans="1:28">
      <c r="A1" s="6"/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6"/>
      <c r="S1" s="36"/>
      <c r="T1" s="37"/>
      <c r="U1" s="37"/>
      <c r="V1" s="37"/>
      <c r="W1" s="37"/>
      <c r="X1" s="36"/>
      <c r="AA1" s="5"/>
      <c r="AB1" s="5"/>
    </row>
    <row r="2" s="3" customFormat="1" ht="36" customHeight="1" spans="1:28">
      <c r="A2" s="6"/>
      <c r="B2" s="6"/>
      <c r="C2" s="8"/>
      <c r="D2" s="8"/>
      <c r="E2" s="8"/>
      <c r="F2" s="9"/>
      <c r="G2" s="8"/>
      <c r="H2" s="8"/>
      <c r="I2" s="8"/>
      <c r="J2" s="8"/>
      <c r="K2" s="29"/>
      <c r="L2" s="29"/>
      <c r="M2" s="9"/>
      <c r="N2" s="9"/>
      <c r="O2" s="30"/>
      <c r="P2" s="31"/>
      <c r="Q2" s="31"/>
      <c r="R2" s="6"/>
      <c r="T2" s="38">
        <v>5</v>
      </c>
      <c r="U2" s="38"/>
      <c r="V2" s="38"/>
      <c r="W2" s="39"/>
      <c r="X2" s="36"/>
      <c r="AA2" s="5"/>
      <c r="AB2" s="5"/>
    </row>
    <row r="3" s="3" customFormat="1" ht="33" customHeight="1" spans="1:28">
      <c r="A3" s="6"/>
      <c r="B3" s="6"/>
      <c r="C3" s="10" t="s">
        <v>0</v>
      </c>
      <c r="D3" s="10"/>
      <c r="E3" s="10"/>
      <c r="F3" s="11" t="str">
        <f>TEXT(5*28,"mmmm")</f>
        <v>May</v>
      </c>
      <c r="G3" s="11"/>
      <c r="H3" s="11"/>
      <c r="I3" s="32"/>
      <c r="J3" s="32"/>
      <c r="K3" s="32"/>
      <c r="L3" s="32"/>
      <c r="M3" s="33"/>
      <c r="N3" s="33"/>
      <c r="O3" s="30"/>
      <c r="P3" s="31"/>
      <c r="Q3" s="31"/>
      <c r="R3" s="40"/>
      <c r="T3" s="38"/>
      <c r="U3" s="38"/>
      <c r="V3" s="38"/>
      <c r="W3" s="39"/>
      <c r="X3" s="36"/>
      <c r="AA3" s="5"/>
      <c r="AB3" s="5"/>
    </row>
    <row r="4" s="3" customFormat="1" ht="11" customHeight="1" spans="1:28">
      <c r="A4" s="6"/>
      <c r="B4" s="6"/>
      <c r="C4" s="12"/>
      <c r="D4" s="12"/>
      <c r="E4" s="12"/>
      <c r="F4" s="12"/>
      <c r="G4" s="12"/>
      <c r="H4" s="12"/>
      <c r="I4" s="12"/>
      <c r="J4" s="12"/>
      <c r="K4" s="34"/>
      <c r="L4" s="34"/>
      <c r="M4" s="35"/>
      <c r="N4" s="35"/>
      <c r="O4" s="35"/>
      <c r="P4" s="35"/>
      <c r="Q4" s="35"/>
      <c r="R4" s="41"/>
      <c r="T4" s="38"/>
      <c r="U4" s="38"/>
      <c r="V4" s="38"/>
      <c r="W4" s="42"/>
      <c r="X4" s="36"/>
      <c r="AA4" s="5"/>
      <c r="AB4" s="5"/>
    </row>
    <row r="5" s="3" customFormat="1" ht="11" customHeight="1" spans="1:28">
      <c r="A5" s="6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41"/>
      <c r="T5" s="38"/>
      <c r="U5" s="38"/>
      <c r="V5" s="38"/>
      <c r="W5" s="43"/>
      <c r="X5" s="44"/>
      <c r="AA5" s="5"/>
      <c r="AB5" s="5"/>
    </row>
    <row r="6" s="3" customFormat="1" ht="32" customHeight="1" spans="1:28">
      <c r="A6" s="6"/>
      <c r="B6" s="13"/>
      <c r="C6" s="14" t="s">
        <v>1</v>
      </c>
      <c r="D6" s="15"/>
      <c r="E6" s="14" t="s">
        <v>2</v>
      </c>
      <c r="F6" s="15"/>
      <c r="G6" s="14" t="s">
        <v>3</v>
      </c>
      <c r="H6" s="15"/>
      <c r="I6" s="14" t="s">
        <v>4</v>
      </c>
      <c r="J6" s="15"/>
      <c r="K6" s="14" t="s">
        <v>5</v>
      </c>
      <c r="L6" s="15"/>
      <c r="M6" s="14" t="s">
        <v>6</v>
      </c>
      <c r="N6" s="15"/>
      <c r="O6" s="14" t="s">
        <v>7</v>
      </c>
      <c r="P6" s="15"/>
      <c r="Q6" s="13"/>
      <c r="R6" s="41"/>
      <c r="S6" s="45" t="s">
        <v>8</v>
      </c>
      <c r="T6" s="45"/>
      <c r="U6" s="45"/>
      <c r="V6" s="45"/>
      <c r="W6" s="45"/>
      <c r="X6" s="46"/>
      <c r="AA6" s="5"/>
      <c r="AB6" s="5"/>
    </row>
    <row r="7" s="3" customFormat="1" ht="24.5" customHeight="1" spans="1:28">
      <c r="A7" s="6"/>
      <c r="B7" s="13"/>
      <c r="C7" s="16">
        <v>44682</v>
      </c>
      <c r="D7" s="17" t="str">
        <f t="shared" ref="D7:H7" si="0">IFERROR(VLOOKUP(C7,$T$9:$V$19,3,FALSE),"")</f>
        <v>☑</v>
      </c>
      <c r="E7" s="16">
        <v>44683</v>
      </c>
      <c r="F7" s="17" t="str">
        <f t="shared" si="0"/>
        <v/>
      </c>
      <c r="G7" s="16">
        <v>44684</v>
      </c>
      <c r="H7" s="17" t="str">
        <f t="shared" si="0"/>
        <v/>
      </c>
      <c r="I7" s="16">
        <v>44685</v>
      </c>
      <c r="J7" s="17" t="str">
        <f t="shared" ref="J7:N7" si="1">IFERROR(VLOOKUP(I7,$T$9:$V$19,3,FALSE),"")</f>
        <v/>
      </c>
      <c r="K7" s="16">
        <v>44686</v>
      </c>
      <c r="L7" s="17" t="str">
        <f t="shared" si="1"/>
        <v/>
      </c>
      <c r="M7" s="16">
        <v>44687</v>
      </c>
      <c r="N7" s="17" t="str">
        <f t="shared" si="1"/>
        <v/>
      </c>
      <c r="O7" s="16">
        <v>44688</v>
      </c>
      <c r="P7" s="17">
        <f>IFERROR(VLOOKUP(O7,$T$9:$V$19,3,FALSE),"")</f>
        <v>0</v>
      </c>
      <c r="Q7" s="13"/>
      <c r="R7" s="41"/>
      <c r="X7" s="46"/>
      <c r="AA7" s="5"/>
      <c r="AB7" s="5"/>
    </row>
    <row r="8" s="3" customFormat="1" ht="24.5" customHeight="1" spans="1:28">
      <c r="A8" s="6"/>
      <c r="B8" s="13"/>
      <c r="C8" s="18" t="s">
        <v>80</v>
      </c>
      <c r="D8" s="19">
        <f t="shared" ref="D8:H8" si="2">IFERROR(VLOOKUP(C7,$T$22:$V$30,3,FALSE),"")</f>
        <v>0</v>
      </c>
      <c r="E8" s="18" t="s">
        <v>17</v>
      </c>
      <c r="F8" s="19" t="str">
        <f t="shared" si="2"/>
        <v/>
      </c>
      <c r="G8" s="18" t="s">
        <v>57</v>
      </c>
      <c r="H8" s="19" t="str">
        <f t="shared" si="2"/>
        <v/>
      </c>
      <c r="I8" s="18" t="s">
        <v>81</v>
      </c>
      <c r="J8" s="19" t="str">
        <f t="shared" ref="J8:N8" si="3">IFERROR(VLOOKUP(I7,$T$22:$V$30,3,FALSE),"")</f>
        <v/>
      </c>
      <c r="K8" s="18" t="s">
        <v>82</v>
      </c>
      <c r="L8" s="19" t="str">
        <f t="shared" si="3"/>
        <v/>
      </c>
      <c r="M8" s="18" t="s">
        <v>59</v>
      </c>
      <c r="N8" s="19" t="str">
        <f t="shared" si="3"/>
        <v/>
      </c>
      <c r="O8" s="18" t="s">
        <v>26</v>
      </c>
      <c r="P8" s="19" t="str">
        <f>IFERROR(VLOOKUP(O7,$T$22:$V$30,3,FALSE),"")</f>
        <v/>
      </c>
      <c r="Q8" s="13"/>
      <c r="R8" s="41"/>
      <c r="T8" s="47" t="s">
        <v>10</v>
      </c>
      <c r="U8" s="47"/>
      <c r="V8" s="48"/>
      <c r="W8" s="49"/>
      <c r="X8" s="46"/>
      <c r="AA8" s="5"/>
      <c r="AB8" s="5"/>
    </row>
    <row r="9" s="3" customFormat="1" ht="24.5" customHeight="1" spans="1:28">
      <c r="A9" s="6"/>
      <c r="B9" s="13"/>
      <c r="C9" s="20" t="str">
        <f t="shared" ref="C9:G9" si="4">IF(D9="","",IF(D7="☑","☑","★"))</f>
        <v>☑</v>
      </c>
      <c r="D9" s="21" t="str">
        <f t="shared" ref="D9:H9" si="5">IFERROR(VLOOKUP(C7,$T$9:$U$19,2,0),"")</f>
        <v>季度报表</v>
      </c>
      <c r="E9" s="20" t="str">
        <f t="shared" si="4"/>
        <v/>
      </c>
      <c r="F9" s="21" t="str">
        <f t="shared" si="5"/>
        <v/>
      </c>
      <c r="G9" s="22" t="str">
        <f t="shared" si="4"/>
        <v/>
      </c>
      <c r="H9" s="21" t="str">
        <f t="shared" si="5"/>
        <v/>
      </c>
      <c r="I9" s="22" t="str">
        <f t="shared" ref="I9:M9" si="6">IF(J9="","",IF(J7="☑","☑","★"))</f>
        <v/>
      </c>
      <c r="J9" s="21" t="str">
        <f t="shared" ref="J9:N9" si="7">IFERROR(VLOOKUP(I7,$T$9:$U$19,2,0),"")</f>
        <v/>
      </c>
      <c r="K9" s="22" t="str">
        <f t="shared" si="6"/>
        <v/>
      </c>
      <c r="L9" s="21" t="str">
        <f t="shared" si="7"/>
        <v/>
      </c>
      <c r="M9" s="22" t="str">
        <f t="shared" si="6"/>
        <v/>
      </c>
      <c r="N9" s="21" t="str">
        <f t="shared" si="7"/>
        <v/>
      </c>
      <c r="O9" s="22" t="str">
        <f>IF(P9="","",IF(P7="☑","☑","★"))</f>
        <v>★</v>
      </c>
      <c r="P9" s="21" t="str">
        <f>IFERROR(VLOOKUP(O7,$T$9:$U$19,2,0),"")</f>
        <v>招聘计划</v>
      </c>
      <c r="Q9" s="13"/>
      <c r="R9" s="41"/>
      <c r="T9" s="50">
        <v>44682</v>
      </c>
      <c r="U9" s="51" t="s">
        <v>11</v>
      </c>
      <c r="V9" s="52" t="s">
        <v>12</v>
      </c>
      <c r="W9" s="53"/>
      <c r="X9" s="54"/>
      <c r="AA9" s="5"/>
      <c r="AB9" s="5"/>
    </row>
    <row r="10" s="3" customFormat="1" ht="24.5" customHeight="1" spans="1:28">
      <c r="A10" s="6"/>
      <c r="B10" s="13"/>
      <c r="C10" s="23" t="str">
        <f t="shared" ref="C10:G10" si="8">IF(D10="","",IF(D8="☑","☑","●"))</f>
        <v>●</v>
      </c>
      <c r="D10" s="24" t="str">
        <f t="shared" ref="D10:H10" si="9">IFERROR(VLOOKUP(C7,$T$22:$U$30,2,0),"")</f>
        <v>预算费用</v>
      </c>
      <c r="E10" s="23" t="str">
        <f t="shared" si="8"/>
        <v/>
      </c>
      <c r="F10" s="24" t="str">
        <f t="shared" si="9"/>
        <v/>
      </c>
      <c r="G10" s="25" t="str">
        <f t="shared" si="8"/>
        <v/>
      </c>
      <c r="H10" s="24" t="str">
        <f t="shared" si="9"/>
        <v/>
      </c>
      <c r="I10" s="25" t="str">
        <f t="shared" ref="I10:M10" si="10">IF(J10="","",IF(J8="☑","☑","●"))</f>
        <v/>
      </c>
      <c r="J10" s="24" t="str">
        <f t="shared" ref="J10:N10" si="11">IFERROR(VLOOKUP(I7,$T$22:$U$30,2,0),"")</f>
        <v/>
      </c>
      <c r="K10" s="25" t="str">
        <f t="shared" si="10"/>
        <v/>
      </c>
      <c r="L10" s="24" t="str">
        <f t="shared" si="11"/>
        <v/>
      </c>
      <c r="M10" s="25" t="str">
        <f t="shared" si="10"/>
        <v/>
      </c>
      <c r="N10" s="24" t="str">
        <f t="shared" si="11"/>
        <v/>
      </c>
      <c r="O10" s="25" t="str">
        <f>IF(P10="","",IF(P8="☑","☑","●"))</f>
        <v/>
      </c>
      <c r="P10" s="24" t="str">
        <f>IFERROR(VLOOKUP(O7,$T$22:$U$30,2,0),"")</f>
        <v/>
      </c>
      <c r="Q10" s="13"/>
      <c r="R10" s="41"/>
      <c r="T10" s="50">
        <v>44688</v>
      </c>
      <c r="U10" s="51" t="s">
        <v>13</v>
      </c>
      <c r="V10" s="55"/>
      <c r="W10" s="53"/>
      <c r="X10" s="54"/>
      <c r="AA10" s="5"/>
      <c r="AB10" s="5"/>
    </row>
    <row r="11" s="3" customFormat="1" ht="24.5" customHeight="1" spans="1:28">
      <c r="A11" s="6"/>
      <c r="B11" s="13"/>
      <c r="C11" s="16">
        <v>44689</v>
      </c>
      <c r="D11" s="17" t="str">
        <f>IFERROR(VLOOKUP(C11,$T$9:$V$19,3,FALSE),"")</f>
        <v/>
      </c>
      <c r="E11" s="16">
        <v>44690</v>
      </c>
      <c r="F11" s="17">
        <f>IFERROR(VLOOKUP(E11,$T$9:$V$19,3,FALSE),"")</f>
        <v>0</v>
      </c>
      <c r="G11" s="16">
        <v>44691</v>
      </c>
      <c r="H11" s="17" t="str">
        <f>IFERROR(VLOOKUP(G11,$T$9:$V$19,3,FALSE),"")</f>
        <v/>
      </c>
      <c r="I11" s="16">
        <v>44692</v>
      </c>
      <c r="J11" s="17" t="str">
        <f>IFERROR(VLOOKUP(I11,$T$9:$V$19,3,FALSE),"")</f>
        <v/>
      </c>
      <c r="K11" s="16">
        <v>44693</v>
      </c>
      <c r="L11" s="17">
        <f>IFERROR(VLOOKUP(K11,$T$9:$V$19,3,FALSE),"")</f>
        <v>0</v>
      </c>
      <c r="M11" s="16">
        <v>44694</v>
      </c>
      <c r="N11" s="17" t="str">
        <f>IFERROR(VLOOKUP(M11,$T$9:$V$19,3,FALSE),"")</f>
        <v/>
      </c>
      <c r="O11" s="16">
        <v>44695</v>
      </c>
      <c r="P11" s="17" t="str">
        <f>IFERROR(VLOOKUP(O11,$T$9:$V$19,3,FALSE),"")</f>
        <v/>
      </c>
      <c r="Q11" s="13"/>
      <c r="R11" s="41"/>
      <c r="T11" s="50">
        <v>44690</v>
      </c>
      <c r="U11" s="51" t="s">
        <v>14</v>
      </c>
      <c r="V11" s="55"/>
      <c r="W11" s="53"/>
      <c r="X11" s="54"/>
      <c r="AA11" s="5"/>
      <c r="AB11" s="5"/>
    </row>
    <row r="12" s="3" customFormat="1" ht="24.5" customHeight="1" spans="1:28">
      <c r="A12" s="6"/>
      <c r="B12" s="13"/>
      <c r="C12" s="18" t="s">
        <v>83</v>
      </c>
      <c r="D12" s="19" t="str">
        <f>IFERROR(VLOOKUP(C11,$T$22:$V$30,3,FALSE),"")</f>
        <v/>
      </c>
      <c r="E12" s="18" t="s">
        <v>28</v>
      </c>
      <c r="F12" s="19">
        <f>IFERROR(VLOOKUP(E11,$T$22:$V$30,3,FALSE),"")</f>
        <v>0</v>
      </c>
      <c r="G12" s="18" t="s">
        <v>29</v>
      </c>
      <c r="H12" s="19" t="str">
        <f>IFERROR(VLOOKUP(G11,$T$22:$V$30,3,FALSE),"")</f>
        <v/>
      </c>
      <c r="I12" s="18" t="s">
        <v>30</v>
      </c>
      <c r="J12" s="19" t="str">
        <f>IFERROR(VLOOKUP(I11,$T$22:$V$30,3,FALSE),"")</f>
        <v/>
      </c>
      <c r="K12" s="18" t="s">
        <v>31</v>
      </c>
      <c r="L12" s="19">
        <f>IFERROR(VLOOKUP(K11,$T$22:$V$30,3,FALSE),"")</f>
        <v>0</v>
      </c>
      <c r="M12" s="18" t="s">
        <v>32</v>
      </c>
      <c r="N12" s="19" t="str">
        <f>IFERROR(VLOOKUP(M11,$T$22:$V$30,3,FALSE),"")</f>
        <v/>
      </c>
      <c r="O12" s="18" t="s">
        <v>34</v>
      </c>
      <c r="P12" s="19" t="str">
        <f>IFERROR(VLOOKUP(O11,$T$22:$V$30,3,FALSE),"")</f>
        <v/>
      </c>
      <c r="Q12" s="13"/>
      <c r="R12" s="41"/>
      <c r="T12" s="50">
        <v>44693</v>
      </c>
      <c r="U12" s="51" t="s">
        <v>22</v>
      </c>
      <c r="V12" s="55"/>
      <c r="W12" s="53"/>
      <c r="X12" s="54"/>
      <c r="AA12" s="5"/>
      <c r="AB12" s="5"/>
    </row>
    <row r="13" s="3" customFormat="1" ht="24.5" customHeight="1" spans="1:28">
      <c r="A13" s="6"/>
      <c r="B13" s="13"/>
      <c r="C13" s="20" t="str">
        <f t="shared" ref="C13:G13" si="12">IF(D13="","",IF(D11="☑","☑","★"))</f>
        <v/>
      </c>
      <c r="D13" s="21" t="str">
        <f t="shared" ref="D13:H13" si="13">IFERROR(VLOOKUP(C11,$T$9:$U$19,2,0),"")</f>
        <v/>
      </c>
      <c r="E13" s="20" t="str">
        <f t="shared" si="12"/>
        <v>★</v>
      </c>
      <c r="F13" s="21" t="str">
        <f t="shared" si="13"/>
        <v>去北京出差</v>
      </c>
      <c r="G13" s="22" t="str">
        <f t="shared" si="12"/>
        <v/>
      </c>
      <c r="H13" s="21" t="str">
        <f t="shared" si="13"/>
        <v/>
      </c>
      <c r="I13" s="22" t="str">
        <f t="shared" ref="I13:M13" si="14">IF(J13="","",IF(J11="☑","☑","★"))</f>
        <v/>
      </c>
      <c r="J13" s="21" t="str">
        <f t="shared" ref="J13:N13" si="15">IFERROR(VLOOKUP(I11,$T$9:$U$19,2,0),"")</f>
        <v/>
      </c>
      <c r="K13" s="22" t="str">
        <f t="shared" si="14"/>
        <v>★</v>
      </c>
      <c r="L13" s="21" t="str">
        <f t="shared" si="15"/>
        <v>参加招聘会</v>
      </c>
      <c r="M13" s="22" t="str">
        <f t="shared" si="14"/>
        <v/>
      </c>
      <c r="N13" s="21" t="str">
        <f t="shared" si="15"/>
        <v/>
      </c>
      <c r="O13" s="22" t="str">
        <f>IF(P13="","",IF(P11="☑","☑","★"))</f>
        <v/>
      </c>
      <c r="P13" s="21" t="str">
        <f>IFERROR(VLOOKUP(O11,$T$9:$U$19,2,0),"")</f>
        <v/>
      </c>
      <c r="Q13" s="13"/>
      <c r="R13" s="41"/>
      <c r="T13" s="50">
        <v>44699</v>
      </c>
      <c r="U13" s="51" t="s">
        <v>23</v>
      </c>
      <c r="V13" s="55"/>
      <c r="W13" s="53"/>
      <c r="X13" s="54"/>
      <c r="AA13" s="5"/>
      <c r="AB13" s="5"/>
    </row>
    <row r="14" s="3" customFormat="1" ht="24.5" customHeight="1" spans="1:28">
      <c r="A14" s="6"/>
      <c r="B14" s="13"/>
      <c r="C14" s="23" t="str">
        <f t="shared" ref="C14:G14" si="16">IF(D14="","",IF(D12="☑","☑","●"))</f>
        <v/>
      </c>
      <c r="D14" s="24" t="str">
        <f t="shared" ref="D14:H14" si="17">IFERROR(VLOOKUP(C11,$T$22:$U$30,2,0),"")</f>
        <v/>
      </c>
      <c r="E14" s="23" t="str">
        <f t="shared" si="16"/>
        <v>●</v>
      </c>
      <c r="F14" s="24" t="str">
        <f t="shared" si="17"/>
        <v>购买办公用品</v>
      </c>
      <c r="G14" s="25" t="str">
        <f t="shared" si="16"/>
        <v/>
      </c>
      <c r="H14" s="24" t="str">
        <f t="shared" si="17"/>
        <v/>
      </c>
      <c r="I14" s="25" t="str">
        <f t="shared" ref="I14:M14" si="18">IF(J14="","",IF(J12="☑","☑","●"))</f>
        <v/>
      </c>
      <c r="J14" s="24" t="str">
        <f t="shared" ref="J14:N14" si="19">IFERROR(VLOOKUP(I11,$T$22:$U$30,2,0),"")</f>
        <v/>
      </c>
      <c r="K14" s="25" t="str">
        <f t="shared" si="18"/>
        <v>●</v>
      </c>
      <c r="L14" s="24" t="str">
        <f t="shared" si="19"/>
        <v>报销T项目费用</v>
      </c>
      <c r="M14" s="25" t="str">
        <f t="shared" si="18"/>
        <v/>
      </c>
      <c r="N14" s="24" t="str">
        <f t="shared" si="19"/>
        <v/>
      </c>
      <c r="O14" s="25" t="str">
        <f>IF(P14="","",IF(P12="☑","☑","●"))</f>
        <v/>
      </c>
      <c r="P14" s="24" t="str">
        <f>IFERROR(VLOOKUP(O11,$T$22:$U$30,2,0),"")</f>
        <v/>
      </c>
      <c r="Q14" s="13"/>
      <c r="R14" s="41"/>
      <c r="T14" s="50">
        <v>44703</v>
      </c>
      <c r="U14" s="51" t="s">
        <v>24</v>
      </c>
      <c r="V14" s="55"/>
      <c r="W14" s="53"/>
      <c r="X14" s="54"/>
      <c r="AA14" s="5"/>
      <c r="AB14" s="5"/>
    </row>
    <row r="15" s="3" customFormat="1" ht="24.5" customHeight="1" spans="1:28">
      <c r="A15" s="6"/>
      <c r="B15" s="13"/>
      <c r="C15" s="16">
        <v>44696</v>
      </c>
      <c r="D15" s="17" t="str">
        <f t="shared" ref="D15:H15" si="20">IFERROR(VLOOKUP(C15,$T$9:$V$19,3,FALSE),"")</f>
        <v/>
      </c>
      <c r="E15" s="16">
        <v>44697</v>
      </c>
      <c r="F15" s="17" t="str">
        <f t="shared" si="20"/>
        <v/>
      </c>
      <c r="G15" s="16">
        <v>44698</v>
      </c>
      <c r="H15" s="17" t="str">
        <f t="shared" si="20"/>
        <v/>
      </c>
      <c r="I15" s="16">
        <v>44699</v>
      </c>
      <c r="J15" s="17">
        <f t="shared" ref="J15:N15" si="21">IFERROR(VLOOKUP(I15,$T$9:$V$19,3,FALSE),"")</f>
        <v>0</v>
      </c>
      <c r="K15" s="16">
        <v>44700</v>
      </c>
      <c r="L15" s="17" t="str">
        <f t="shared" si="21"/>
        <v/>
      </c>
      <c r="M15" s="16">
        <v>44701</v>
      </c>
      <c r="N15" s="17" t="str">
        <f t="shared" si="21"/>
        <v/>
      </c>
      <c r="O15" s="16">
        <v>44702</v>
      </c>
      <c r="P15" s="17" t="str">
        <f>IFERROR(VLOOKUP(O15,$T$9:$V$19,3,FALSE),"")</f>
        <v/>
      </c>
      <c r="Q15" s="13"/>
      <c r="R15" s="41"/>
      <c r="T15" s="50">
        <v>44706</v>
      </c>
      <c r="U15" s="51" t="s">
        <v>25</v>
      </c>
      <c r="V15" s="55"/>
      <c r="W15" s="53"/>
      <c r="X15" s="54"/>
      <c r="AA15" s="5"/>
      <c r="AB15" s="5"/>
    </row>
    <row r="16" s="3" customFormat="1" ht="24.5" customHeight="1" spans="1:28">
      <c r="A16" s="6"/>
      <c r="B16" s="13"/>
      <c r="C16" s="18" t="s">
        <v>75</v>
      </c>
      <c r="D16" s="19" t="str">
        <f t="shared" ref="D16:H16" si="22">IFERROR(VLOOKUP(C15,$T$22:$V$30,3,FALSE),"")</f>
        <v/>
      </c>
      <c r="E16" s="18" t="s">
        <v>36</v>
      </c>
      <c r="F16" s="19" t="str">
        <f t="shared" si="22"/>
        <v/>
      </c>
      <c r="G16" s="18" t="s">
        <v>37</v>
      </c>
      <c r="H16" s="19">
        <f t="shared" si="22"/>
        <v>0</v>
      </c>
      <c r="I16" s="18" t="s">
        <v>64</v>
      </c>
      <c r="J16" s="19" t="str">
        <f t="shared" ref="J16:N16" si="23">IFERROR(VLOOKUP(I15,$T$22:$V$30,3,FALSE),"")</f>
        <v/>
      </c>
      <c r="K16" s="18" t="s">
        <v>39</v>
      </c>
      <c r="L16" s="19" t="str">
        <f t="shared" si="23"/>
        <v/>
      </c>
      <c r="M16" s="18" t="s">
        <v>40</v>
      </c>
      <c r="N16" s="19" t="str">
        <f t="shared" si="23"/>
        <v/>
      </c>
      <c r="O16" s="18" t="s">
        <v>84</v>
      </c>
      <c r="P16" s="19" t="str">
        <f>IFERROR(VLOOKUP(O15,$T$22:$V$30,3,FALSE),"")</f>
        <v/>
      </c>
      <c r="Q16" s="13"/>
      <c r="R16" s="41"/>
      <c r="T16" s="50">
        <v>44709</v>
      </c>
      <c r="U16" s="51" t="s">
        <v>33</v>
      </c>
      <c r="V16" s="55"/>
      <c r="W16" s="53"/>
      <c r="X16" s="54"/>
      <c r="AA16" s="5"/>
      <c r="AB16" s="5"/>
    </row>
    <row r="17" s="3" customFormat="1" ht="24.5" customHeight="1" spans="1:28">
      <c r="A17" s="6"/>
      <c r="B17" s="13"/>
      <c r="C17" s="20" t="str">
        <f t="shared" ref="C17:G17" si="24">IF(D17="","",IF(D15="☑","☑","★"))</f>
        <v/>
      </c>
      <c r="D17" s="21" t="str">
        <f t="shared" ref="D17:H17" si="25">IFERROR(VLOOKUP(C15,$T$9:$U$19,2,0),"")</f>
        <v/>
      </c>
      <c r="E17" s="20" t="str">
        <f t="shared" si="24"/>
        <v/>
      </c>
      <c r="F17" s="21" t="str">
        <f t="shared" si="25"/>
        <v/>
      </c>
      <c r="G17" s="22" t="str">
        <f t="shared" si="24"/>
        <v/>
      </c>
      <c r="H17" s="21" t="str">
        <f t="shared" si="25"/>
        <v/>
      </c>
      <c r="I17" s="22" t="str">
        <f t="shared" ref="I17:M17" si="26">IF(J17="","",IF(J15="☑","☑","★"))</f>
        <v>★</v>
      </c>
      <c r="J17" s="21" t="str">
        <f t="shared" ref="J17:N17" si="27">IFERROR(VLOOKUP(I15,$T$9:$U$19,2,0),"")</f>
        <v>Y项目投标计划</v>
      </c>
      <c r="K17" s="22" t="str">
        <f t="shared" si="26"/>
        <v/>
      </c>
      <c r="L17" s="21" t="str">
        <f t="shared" si="27"/>
        <v/>
      </c>
      <c r="M17" s="22" t="str">
        <f t="shared" si="26"/>
        <v/>
      </c>
      <c r="N17" s="21" t="str">
        <f t="shared" si="27"/>
        <v/>
      </c>
      <c r="O17" s="22" t="str">
        <f>IF(P17="","",IF(P15="☑","☑","★"))</f>
        <v/>
      </c>
      <c r="P17" s="21" t="str">
        <f>IFERROR(VLOOKUP(O15,$T$9:$U$19,2,0),"")</f>
        <v/>
      </c>
      <c r="Q17" s="13"/>
      <c r="R17" s="41"/>
      <c r="T17" s="50"/>
      <c r="U17" s="51"/>
      <c r="V17" s="55"/>
      <c r="W17" s="53"/>
      <c r="X17" s="54"/>
      <c r="AA17" s="5"/>
      <c r="AB17" s="5"/>
    </row>
    <row r="18" s="3" customFormat="1" ht="24.5" customHeight="1" spans="1:28">
      <c r="A18" s="6"/>
      <c r="B18" s="13"/>
      <c r="C18" s="23" t="str">
        <f t="shared" ref="C18:G18" si="28">IF(D18="","",IF(D16="☑","☑","●"))</f>
        <v/>
      </c>
      <c r="D18" s="24" t="str">
        <f t="shared" ref="D18:H18" si="29">IFERROR(VLOOKUP(C15,$T$22:$U$30,2,0),"")</f>
        <v/>
      </c>
      <c r="E18" s="23" t="str">
        <f t="shared" si="28"/>
        <v/>
      </c>
      <c r="F18" s="24" t="str">
        <f t="shared" si="29"/>
        <v/>
      </c>
      <c r="G18" s="25" t="str">
        <f t="shared" si="28"/>
        <v>●</v>
      </c>
      <c r="H18" s="24" t="str">
        <f t="shared" si="29"/>
        <v>采购新年礼物</v>
      </c>
      <c r="I18" s="25" t="str">
        <f t="shared" ref="I18:M18" si="30">IF(J18="","",IF(J16="☑","☑","●"))</f>
        <v/>
      </c>
      <c r="J18" s="24" t="str">
        <f t="shared" ref="J18:N18" si="31">IFERROR(VLOOKUP(I15,$T$22:$U$30,2,0),"")</f>
        <v/>
      </c>
      <c r="K18" s="25" t="str">
        <f t="shared" si="30"/>
        <v/>
      </c>
      <c r="L18" s="24" t="str">
        <f t="shared" si="31"/>
        <v/>
      </c>
      <c r="M18" s="25" t="str">
        <f t="shared" si="30"/>
        <v/>
      </c>
      <c r="N18" s="24" t="str">
        <f t="shared" si="31"/>
        <v/>
      </c>
      <c r="O18" s="25" t="str">
        <f>IF(P18="","",IF(P16="☑","☑","●"))</f>
        <v/>
      </c>
      <c r="P18" s="24" t="str">
        <f>IFERROR(VLOOKUP(O15,$T$22:$U$30,2,0),"")</f>
        <v/>
      </c>
      <c r="Q18" s="13"/>
      <c r="R18" s="41"/>
      <c r="T18" s="50"/>
      <c r="U18" s="51"/>
      <c r="V18" s="56"/>
      <c r="W18" s="53"/>
      <c r="X18" s="54"/>
      <c r="AA18" s="5"/>
      <c r="AB18" s="5"/>
    </row>
    <row r="19" s="3" customFormat="1" ht="24.5" customHeight="1" spans="1:28">
      <c r="A19" s="6"/>
      <c r="B19" s="13"/>
      <c r="C19" s="16">
        <v>44703</v>
      </c>
      <c r="D19" s="17">
        <f>IFERROR(VLOOKUP(C19,$T$9:$V$19,3,FALSE),"")</f>
        <v>0</v>
      </c>
      <c r="E19" s="16">
        <v>44704</v>
      </c>
      <c r="F19" s="17" t="str">
        <f>IFERROR(VLOOKUP(E19,$T$9:$V$19,3,FALSE),"")</f>
        <v/>
      </c>
      <c r="G19" s="16">
        <v>44705</v>
      </c>
      <c r="H19" s="17" t="str">
        <f>IFERROR(VLOOKUP(G19,$T$9:$V$19,3,FALSE),"")</f>
        <v/>
      </c>
      <c r="I19" s="16">
        <v>44706</v>
      </c>
      <c r="J19" s="17">
        <f>IFERROR(VLOOKUP(I19,$T$9:$V$19,3,FALSE),"")</f>
        <v>0</v>
      </c>
      <c r="K19" s="16">
        <v>44707</v>
      </c>
      <c r="L19" s="17" t="str">
        <f>IFERROR(VLOOKUP(K19,$T$9:$V$19,3,FALSE),"")</f>
        <v/>
      </c>
      <c r="M19" s="16">
        <v>44708</v>
      </c>
      <c r="N19" s="17" t="str">
        <f>IFERROR(VLOOKUP(M19,$T$9:$V$19,3,FALSE),"")</f>
        <v/>
      </c>
      <c r="O19" s="16">
        <v>44709</v>
      </c>
      <c r="P19" s="17">
        <f>IFERROR(VLOOKUP(O19,$T$9:$V$19,3,FALSE),"")</f>
        <v>0</v>
      </c>
      <c r="Q19" s="13"/>
      <c r="R19" s="41"/>
      <c r="T19" s="50"/>
      <c r="U19" s="51"/>
      <c r="V19" s="56"/>
      <c r="W19" s="53"/>
      <c r="X19" s="54"/>
      <c r="AA19" s="5"/>
      <c r="AB19" s="5"/>
    </row>
    <row r="20" s="3" customFormat="1" ht="24.5" customHeight="1" spans="1:28">
      <c r="A20" s="6"/>
      <c r="B20" s="13"/>
      <c r="C20" s="18" t="s">
        <v>45</v>
      </c>
      <c r="D20" s="19" t="str">
        <f>IFERROR(VLOOKUP(C19,$T$22:$V$30,3,FALSE),"")</f>
        <v/>
      </c>
      <c r="E20" s="18" t="s">
        <v>67</v>
      </c>
      <c r="F20" s="19" t="str">
        <f>IFERROR(VLOOKUP(E19,$T$22:$V$30,3,FALSE),"")</f>
        <v/>
      </c>
      <c r="G20" s="18" t="s">
        <v>68</v>
      </c>
      <c r="H20" s="19" t="str">
        <f>IFERROR(VLOOKUP(G19,$T$22:$V$30,3,FALSE),"")</f>
        <v/>
      </c>
      <c r="I20" s="18" t="s">
        <v>48</v>
      </c>
      <c r="J20" s="19">
        <f>IFERROR(VLOOKUP(I19,$T$22:$V$30,3,FALSE),"")</f>
        <v>0</v>
      </c>
      <c r="K20" s="18" t="s">
        <v>49</v>
      </c>
      <c r="L20" s="19" t="str">
        <f>IFERROR(VLOOKUP(K19,$T$22:$V$30,3,FALSE),"")</f>
        <v/>
      </c>
      <c r="M20" s="18" t="s">
        <v>50</v>
      </c>
      <c r="N20" s="19" t="str">
        <f>IFERROR(VLOOKUP(M19,$T$22:$V$30,3,FALSE),"")</f>
        <v/>
      </c>
      <c r="O20" s="18" t="s">
        <v>54</v>
      </c>
      <c r="P20" s="19" t="str">
        <f>IFERROR(VLOOKUP(O19,$T$22:$V$30,3,FALSE),"")</f>
        <v/>
      </c>
      <c r="Q20" s="13"/>
      <c r="R20" s="41"/>
      <c r="W20" s="53"/>
      <c r="X20" s="54"/>
      <c r="AA20" s="5"/>
      <c r="AB20" s="5"/>
    </row>
    <row r="21" s="3" customFormat="1" ht="24.5" customHeight="1" spans="1:28">
      <c r="A21" s="6"/>
      <c r="B21" s="13"/>
      <c r="C21" s="20" t="str">
        <f t="shared" ref="C21:G21" si="32">IF(D21="","",IF(D19="☑","☑","★"))</f>
        <v>★</v>
      </c>
      <c r="D21" s="21" t="str">
        <f t="shared" ref="D21:H21" si="33">IFERROR(VLOOKUP(C19,$T$9:$U$19,2,0),"")</f>
        <v>L项目招标计划</v>
      </c>
      <c r="E21" s="20" t="str">
        <f t="shared" si="32"/>
        <v/>
      </c>
      <c r="F21" s="21" t="str">
        <f t="shared" si="33"/>
        <v/>
      </c>
      <c r="G21" s="22" t="str">
        <f t="shared" si="32"/>
        <v/>
      </c>
      <c r="H21" s="21" t="str">
        <f t="shared" si="33"/>
        <v/>
      </c>
      <c r="I21" s="22" t="str">
        <f t="shared" ref="I21:M21" si="34">IF(J21="","",IF(J19="☑","☑","★"))</f>
        <v>★</v>
      </c>
      <c r="J21" s="21" t="str">
        <f t="shared" ref="J21:N21" si="35">IFERROR(VLOOKUP(I19,$T$9:$U$19,2,0),"")</f>
        <v>U项目培训</v>
      </c>
      <c r="K21" s="22" t="str">
        <f t="shared" si="34"/>
        <v/>
      </c>
      <c r="L21" s="21" t="str">
        <f t="shared" si="35"/>
        <v/>
      </c>
      <c r="M21" s="22" t="str">
        <f t="shared" si="34"/>
        <v/>
      </c>
      <c r="N21" s="21" t="str">
        <f t="shared" si="35"/>
        <v/>
      </c>
      <c r="O21" s="22" t="str">
        <f>IF(P21="","",IF(P19="☑","☑","★"))</f>
        <v>★</v>
      </c>
      <c r="P21" s="21" t="str">
        <f>IFERROR(VLOOKUP(O19,$T$9:$U$19,2,0),"")</f>
        <v>I项目结算</v>
      </c>
      <c r="Q21" s="13"/>
      <c r="R21" s="41"/>
      <c r="T21" s="57" t="s">
        <v>41</v>
      </c>
      <c r="U21" s="57"/>
      <c r="V21" s="58"/>
      <c r="W21" s="59"/>
      <c r="X21" s="54"/>
      <c r="AA21" s="5"/>
      <c r="AB21" s="5"/>
    </row>
    <row r="22" s="3" customFormat="1" ht="24.5" customHeight="1" spans="1:28">
      <c r="A22" s="6"/>
      <c r="B22" s="13"/>
      <c r="C22" s="23" t="str">
        <f t="shared" ref="C22:G22" si="36">IF(D22="","",IF(D20="☑","☑","●"))</f>
        <v/>
      </c>
      <c r="D22" s="24" t="str">
        <f t="shared" ref="D22:H22" si="37">IFERROR(VLOOKUP(C19,$T$22:$U$30,2,0),"")</f>
        <v/>
      </c>
      <c r="E22" s="23" t="str">
        <f t="shared" si="36"/>
        <v/>
      </c>
      <c r="F22" s="24" t="str">
        <f t="shared" si="37"/>
        <v/>
      </c>
      <c r="G22" s="25" t="str">
        <f t="shared" si="36"/>
        <v/>
      </c>
      <c r="H22" s="24" t="str">
        <f t="shared" si="37"/>
        <v/>
      </c>
      <c r="I22" s="25" t="str">
        <f t="shared" ref="I22:M22" si="38">IF(J22="","",IF(J20="☑","☑","●"))</f>
        <v>●</v>
      </c>
      <c r="J22" s="24" t="str">
        <f t="shared" ref="J22:N22" si="39">IFERROR(VLOOKUP(I19,$T$22:$U$30,2,0),"")</f>
        <v>参加项目会议</v>
      </c>
      <c r="K22" s="25" t="str">
        <f t="shared" si="38"/>
        <v/>
      </c>
      <c r="L22" s="24" t="str">
        <f t="shared" si="39"/>
        <v/>
      </c>
      <c r="M22" s="25" t="str">
        <f t="shared" si="38"/>
        <v/>
      </c>
      <c r="N22" s="24" t="str">
        <f t="shared" si="39"/>
        <v/>
      </c>
      <c r="O22" s="25" t="str">
        <f>IF(P22="","",IF(P20="☑","☑","●"))</f>
        <v/>
      </c>
      <c r="P22" s="24" t="str">
        <f>IFERROR(VLOOKUP(O19,$T$22:$U$30,2,0),"")</f>
        <v/>
      </c>
      <c r="Q22" s="13"/>
      <c r="R22" s="41"/>
      <c r="T22" s="50">
        <v>44682</v>
      </c>
      <c r="U22" s="51" t="s">
        <v>42</v>
      </c>
      <c r="V22" s="60"/>
      <c r="W22" s="61"/>
      <c r="X22" s="54"/>
      <c r="AA22" s="5"/>
      <c r="AB22" s="5"/>
    </row>
    <row r="23" s="3" customFormat="1" ht="24.5" customHeight="1" spans="1:28">
      <c r="A23" s="6"/>
      <c r="B23" s="13"/>
      <c r="C23" s="16">
        <v>44710</v>
      </c>
      <c r="D23" s="17" t="str">
        <f t="shared" ref="D23:H23" si="40">IFERROR(VLOOKUP(C23,$T$9:$V$19,3,FALSE),"")</f>
        <v/>
      </c>
      <c r="E23" s="16">
        <v>44711</v>
      </c>
      <c r="F23" s="17" t="str">
        <f t="shared" si="40"/>
        <v/>
      </c>
      <c r="G23" s="16">
        <v>44712</v>
      </c>
      <c r="H23" s="17" t="str">
        <f t="shared" si="40"/>
        <v/>
      </c>
      <c r="I23" s="16"/>
      <c r="J23" s="17"/>
      <c r="K23" s="16"/>
      <c r="L23" s="17"/>
      <c r="M23" s="16"/>
      <c r="N23" s="17"/>
      <c r="O23" s="16"/>
      <c r="P23" s="17"/>
      <c r="Q23" s="13"/>
      <c r="R23" s="41"/>
      <c r="T23" s="50">
        <v>44690</v>
      </c>
      <c r="U23" s="51" t="s">
        <v>43</v>
      </c>
      <c r="V23" s="60"/>
      <c r="W23" s="53"/>
      <c r="X23" s="54"/>
      <c r="AA23" s="5"/>
      <c r="AB23" s="5"/>
    </row>
    <row r="24" s="3" customFormat="1" ht="24.5" customHeight="1" spans="1:28">
      <c r="A24" s="6"/>
      <c r="B24" s="13"/>
      <c r="C24" s="18" t="s">
        <v>69</v>
      </c>
      <c r="D24" s="19" t="str">
        <f t="shared" ref="D24:H24" si="41">IFERROR(VLOOKUP(C23,$T$22:$V$30,3,FALSE),"")</f>
        <v/>
      </c>
      <c r="E24" s="18" t="s">
        <v>85</v>
      </c>
      <c r="F24" s="19" t="str">
        <f t="shared" si="41"/>
        <v/>
      </c>
      <c r="G24" s="18" t="s">
        <v>17</v>
      </c>
      <c r="H24" s="19" t="str">
        <f t="shared" si="41"/>
        <v/>
      </c>
      <c r="I24" s="18"/>
      <c r="J24" s="19"/>
      <c r="K24" s="18"/>
      <c r="L24" s="19"/>
      <c r="M24" s="18"/>
      <c r="N24" s="19"/>
      <c r="O24" s="18"/>
      <c r="P24" s="19"/>
      <c r="Q24" s="13"/>
      <c r="R24" s="41"/>
      <c r="T24" s="50">
        <v>44693</v>
      </c>
      <c r="U24" s="51" t="s">
        <v>51</v>
      </c>
      <c r="V24" s="60"/>
      <c r="W24" s="53"/>
      <c r="X24" s="54"/>
      <c r="AA24" s="5"/>
      <c r="AB24" s="5"/>
    </row>
    <row r="25" s="3" customFormat="1" ht="24.5" customHeight="1" spans="1:28">
      <c r="A25" s="6"/>
      <c r="B25" s="13"/>
      <c r="C25" s="20" t="str">
        <f t="shared" ref="C25:G25" si="42">IF(D25="","",IF(D23="☑","☑","★"))</f>
        <v/>
      </c>
      <c r="D25" s="21" t="str">
        <f t="shared" ref="D25:H25" si="43">IFERROR(VLOOKUP(C23,$T$9:$U$19,2,0),"")</f>
        <v/>
      </c>
      <c r="E25" s="20" t="str">
        <f t="shared" si="42"/>
        <v/>
      </c>
      <c r="F25" s="21" t="str">
        <f t="shared" si="43"/>
        <v/>
      </c>
      <c r="G25" s="22" t="str">
        <f t="shared" si="42"/>
        <v/>
      </c>
      <c r="H25" s="21" t="str">
        <f t="shared" si="43"/>
        <v/>
      </c>
      <c r="I25" s="22" t="str">
        <f t="shared" ref="I25:M25" si="44">IF(J25="","",IF(J23="☑","☑","★"))</f>
        <v/>
      </c>
      <c r="J25" s="21" t="str">
        <f t="shared" ref="J25:N25" si="45">IFERROR(VLOOKUP(I23,$T$9:$U$19,2,0),"")</f>
        <v/>
      </c>
      <c r="K25" s="22" t="str">
        <f t="shared" si="44"/>
        <v/>
      </c>
      <c r="L25" s="21" t="str">
        <f t="shared" si="45"/>
        <v/>
      </c>
      <c r="M25" s="22" t="str">
        <f t="shared" si="44"/>
        <v/>
      </c>
      <c r="N25" s="21" t="str">
        <f t="shared" si="45"/>
        <v/>
      </c>
      <c r="O25" s="22" t="str">
        <f>IF(P25="","",IF(P23="☑","☑","★"))</f>
        <v/>
      </c>
      <c r="P25" s="21" t="str">
        <f>IFERROR(VLOOKUP(O23,$T$9:$U$19,2,0),"")</f>
        <v/>
      </c>
      <c r="Q25" s="13"/>
      <c r="R25" s="41"/>
      <c r="T25" s="50">
        <v>44698</v>
      </c>
      <c r="U25" s="51" t="s">
        <v>52</v>
      </c>
      <c r="V25" s="60"/>
      <c r="W25" s="53"/>
      <c r="X25" s="54"/>
      <c r="AA25" s="5"/>
      <c r="AB25" s="5"/>
    </row>
    <row r="26" s="3" customFormat="1" ht="24.5" customHeight="1" spans="1:28">
      <c r="A26" s="6"/>
      <c r="B26" s="13"/>
      <c r="C26" s="23" t="str">
        <f t="shared" ref="C26:G26" si="46">IF(D26="","",IF(D24="☑","☑","●"))</f>
        <v/>
      </c>
      <c r="D26" s="24" t="str">
        <f t="shared" ref="D26:H26" si="47">IFERROR(VLOOKUP(C23,$T$22:$U$30,2,0),"")</f>
        <v/>
      </c>
      <c r="E26" s="23" t="str">
        <f t="shared" si="46"/>
        <v/>
      </c>
      <c r="F26" s="24" t="str">
        <f t="shared" si="47"/>
        <v/>
      </c>
      <c r="G26" s="25" t="str">
        <f t="shared" si="46"/>
        <v/>
      </c>
      <c r="H26" s="24" t="str">
        <f t="shared" si="47"/>
        <v/>
      </c>
      <c r="I26" s="25" t="str">
        <f t="shared" ref="I26:M26" si="48">IF(J26="","",IF(J24="☑","☑","●"))</f>
        <v/>
      </c>
      <c r="J26" s="24" t="str">
        <f t="shared" ref="J26:N26" si="49">IFERROR(VLOOKUP(I23,$T$22:$U$30,2,0),"")</f>
        <v/>
      </c>
      <c r="K26" s="25" t="str">
        <f t="shared" si="48"/>
        <v/>
      </c>
      <c r="L26" s="24" t="str">
        <f t="shared" si="49"/>
        <v/>
      </c>
      <c r="M26" s="25" t="str">
        <f t="shared" si="48"/>
        <v/>
      </c>
      <c r="N26" s="24" t="str">
        <f t="shared" si="49"/>
        <v/>
      </c>
      <c r="O26" s="25" t="str">
        <f>IF(P26="","",IF(P24="☑","☑","●"))</f>
        <v/>
      </c>
      <c r="P26" s="24" t="str">
        <f>IFERROR(VLOOKUP(O23,$T$22:$U$30,2,0),"")</f>
        <v/>
      </c>
      <c r="Q26" s="13"/>
      <c r="R26" s="41"/>
      <c r="T26" s="50">
        <v>44706</v>
      </c>
      <c r="U26" s="51" t="s">
        <v>53</v>
      </c>
      <c r="V26" s="60"/>
      <c r="W26" s="53"/>
      <c r="X26" s="54"/>
      <c r="AA26" s="5"/>
      <c r="AB26" s="5"/>
    </row>
    <row r="27" s="3" customFormat="1" ht="24.5" customHeight="1" spans="1:28">
      <c r="A27" s="6"/>
      <c r="B27" s="13"/>
      <c r="C27" s="16"/>
      <c r="D27" s="17"/>
      <c r="E27" s="16"/>
      <c r="F27" s="17"/>
      <c r="G27" s="16"/>
      <c r="H27" s="26"/>
      <c r="I27" s="16"/>
      <c r="J27" s="26"/>
      <c r="K27" s="16"/>
      <c r="L27" s="26"/>
      <c r="M27" s="16"/>
      <c r="N27" s="26"/>
      <c r="O27" s="16"/>
      <c r="P27" s="26"/>
      <c r="Q27" s="13"/>
      <c r="R27" s="41"/>
      <c r="T27" s="50"/>
      <c r="U27" s="51"/>
      <c r="V27" s="60"/>
      <c r="W27" s="53"/>
      <c r="X27" s="54"/>
      <c r="AA27" s="5"/>
      <c r="AB27" s="5"/>
    </row>
    <row r="28" s="3" customFormat="1" ht="24.5" customHeight="1" spans="1:28">
      <c r="A28" s="6"/>
      <c r="B28" s="13"/>
      <c r="C28" s="18"/>
      <c r="D28" s="19"/>
      <c r="E28" s="18"/>
      <c r="F28" s="19"/>
      <c r="G28" s="18"/>
      <c r="H28" s="27"/>
      <c r="I28" s="18"/>
      <c r="J28" s="27"/>
      <c r="K28" s="18"/>
      <c r="L28" s="27"/>
      <c r="M28" s="18"/>
      <c r="N28" s="27"/>
      <c r="O28" s="18"/>
      <c r="P28" s="27"/>
      <c r="Q28" s="13"/>
      <c r="R28" s="41"/>
      <c r="T28" s="50"/>
      <c r="U28" s="51"/>
      <c r="V28" s="60"/>
      <c r="W28" s="53"/>
      <c r="X28" s="54"/>
      <c r="AA28" s="5"/>
      <c r="AB28" s="5"/>
    </row>
    <row r="29" s="3" customFormat="1" ht="24.5" customHeight="1" spans="1:28">
      <c r="A29" s="6"/>
      <c r="B29" s="13"/>
      <c r="C29" s="22"/>
      <c r="D29" s="21"/>
      <c r="E29" s="22"/>
      <c r="F29" s="21"/>
      <c r="G29" s="22"/>
      <c r="H29" s="21"/>
      <c r="I29" s="22"/>
      <c r="J29" s="21"/>
      <c r="K29" s="22"/>
      <c r="L29" s="21"/>
      <c r="M29" s="22"/>
      <c r="N29" s="21"/>
      <c r="O29" s="22"/>
      <c r="P29" s="21"/>
      <c r="Q29" s="13"/>
      <c r="R29" s="41"/>
      <c r="T29" s="50"/>
      <c r="U29" s="51"/>
      <c r="V29" s="60"/>
      <c r="W29" s="53"/>
      <c r="X29" s="54"/>
      <c r="AA29" s="5"/>
      <c r="AB29" s="5"/>
    </row>
    <row r="30" s="3" customFormat="1" ht="24.5" customHeight="1" spans="1:28">
      <c r="A30" s="6"/>
      <c r="B30" s="13"/>
      <c r="C30" s="28"/>
      <c r="D30" s="24"/>
      <c r="E30" s="28"/>
      <c r="F30" s="24"/>
      <c r="G30" s="28"/>
      <c r="H30" s="24"/>
      <c r="I30" s="28"/>
      <c r="J30" s="24"/>
      <c r="K30" s="28"/>
      <c r="L30" s="24"/>
      <c r="M30" s="28"/>
      <c r="N30" s="24"/>
      <c r="O30" s="28"/>
      <c r="P30" s="24"/>
      <c r="Q30" s="13"/>
      <c r="R30" s="41"/>
      <c r="T30" s="50"/>
      <c r="U30" s="51"/>
      <c r="V30" s="62"/>
      <c r="W30" s="53"/>
      <c r="X30" s="54"/>
      <c r="AA30" s="5"/>
      <c r="AB30" s="5"/>
    </row>
    <row r="31" s="3" customFormat="1" ht="13" customHeight="1" spans="1:28">
      <c r="A31" s="6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41"/>
      <c r="T31" s="53"/>
      <c r="U31" s="53"/>
      <c r="V31" s="53"/>
      <c r="W31" s="53"/>
      <c r="X31" s="54"/>
      <c r="AA31" s="5"/>
      <c r="AB31" s="5"/>
    </row>
    <row r="32" s="3" customFormat="1" ht="13" customHeight="1" spans="1:28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36"/>
      <c r="T32" s="63"/>
      <c r="U32" s="63"/>
      <c r="V32" s="63"/>
      <c r="W32" s="63"/>
      <c r="X32" s="63"/>
      <c r="AA32" s="5"/>
      <c r="AB32" s="5"/>
    </row>
  </sheetData>
  <mergeCells count="13">
    <mergeCell ref="C3:E3"/>
    <mergeCell ref="F3:H3"/>
    <mergeCell ref="C6:D6"/>
    <mergeCell ref="E6:F6"/>
    <mergeCell ref="G6:H6"/>
    <mergeCell ref="I6:J6"/>
    <mergeCell ref="K6:L6"/>
    <mergeCell ref="M6:N6"/>
    <mergeCell ref="O6:P6"/>
    <mergeCell ref="S6:W6"/>
    <mergeCell ref="T8:U8"/>
    <mergeCell ref="T21:U21"/>
    <mergeCell ref="T2:V5"/>
  </mergeCells>
  <conditionalFormatting sqref="C29:C30">
    <cfRule type="cellIs" dxfId="0" priority="86" operator="equal">
      <formula>"●"</formula>
    </cfRule>
    <cfRule type="cellIs" dxfId="1" priority="85" operator="equal">
      <formula>"★"</formula>
    </cfRule>
  </conditionalFormatting>
  <conditionalFormatting sqref="D7:D8">
    <cfRule type="cellIs" dxfId="0" priority="72" operator="equal">
      <formula>"●"</formula>
    </cfRule>
    <cfRule type="cellIs" dxfId="1" priority="71" operator="equal">
      <formula>"★"</formula>
    </cfRule>
  </conditionalFormatting>
  <conditionalFormatting sqref="D11:D12">
    <cfRule type="cellIs" dxfId="0" priority="46" operator="equal">
      <formula>"●"</formula>
    </cfRule>
    <cfRule type="cellIs" dxfId="1" priority="45" operator="equal">
      <formula>"★"</formula>
    </cfRule>
  </conditionalFormatting>
  <conditionalFormatting sqref="D15:D16">
    <cfRule type="cellIs" dxfId="0" priority="44" operator="equal">
      <formula>"●"</formula>
    </cfRule>
    <cfRule type="cellIs" dxfId="1" priority="43" operator="equal">
      <formula>"★"</formula>
    </cfRule>
  </conditionalFormatting>
  <conditionalFormatting sqref="D19:D20">
    <cfRule type="cellIs" dxfId="0" priority="18" operator="equal">
      <formula>"●"</formula>
    </cfRule>
    <cfRule type="cellIs" dxfId="1" priority="17" operator="equal">
      <formula>"★"</formula>
    </cfRule>
  </conditionalFormatting>
  <conditionalFormatting sqref="D23:D24">
    <cfRule type="cellIs" dxfId="0" priority="16" operator="equal">
      <formula>"●"</formula>
    </cfRule>
    <cfRule type="cellIs" dxfId="1" priority="15" operator="equal">
      <formula>"★"</formula>
    </cfRule>
  </conditionalFormatting>
  <conditionalFormatting sqref="E29:E30">
    <cfRule type="cellIs" dxfId="0" priority="84" operator="equal">
      <formula>"●"</formula>
    </cfRule>
    <cfRule type="cellIs" dxfId="1" priority="83" operator="equal">
      <formula>"★"</formula>
    </cfRule>
  </conditionalFormatting>
  <conditionalFormatting sqref="F7:F8">
    <cfRule type="cellIs" dxfId="0" priority="70" operator="equal">
      <formula>"●"</formula>
    </cfRule>
    <cfRule type="cellIs" dxfId="1" priority="69" operator="equal">
      <formula>"★"</formula>
    </cfRule>
  </conditionalFormatting>
  <conditionalFormatting sqref="F11:F12">
    <cfRule type="cellIs" dxfId="0" priority="48" operator="equal">
      <formula>"●"</formula>
    </cfRule>
    <cfRule type="cellIs" dxfId="1" priority="47" operator="equal">
      <formula>"★"</formula>
    </cfRule>
  </conditionalFormatting>
  <conditionalFormatting sqref="F15:F16">
    <cfRule type="cellIs" dxfId="0" priority="42" operator="equal">
      <formula>"●"</formula>
    </cfRule>
    <cfRule type="cellIs" dxfId="1" priority="41" operator="equal">
      <formula>"★"</formula>
    </cfRule>
  </conditionalFormatting>
  <conditionalFormatting sqref="F19:F20">
    <cfRule type="cellIs" dxfId="0" priority="20" operator="equal">
      <formula>"●"</formula>
    </cfRule>
    <cfRule type="cellIs" dxfId="1" priority="19" operator="equal">
      <formula>"★"</formula>
    </cfRule>
  </conditionalFormatting>
  <conditionalFormatting sqref="F23:F24">
    <cfRule type="cellIs" dxfId="0" priority="14" operator="equal">
      <formula>"●"</formula>
    </cfRule>
    <cfRule type="cellIs" dxfId="1" priority="13" operator="equal">
      <formula>"★"</formula>
    </cfRule>
  </conditionalFormatting>
  <conditionalFormatting sqref="G29:G30">
    <cfRule type="cellIs" dxfId="0" priority="82" operator="equal">
      <formula>"●"</formula>
    </cfRule>
    <cfRule type="cellIs" dxfId="1" priority="81" operator="equal">
      <formula>"★"</formula>
    </cfRule>
  </conditionalFormatting>
  <conditionalFormatting sqref="H7:H8">
    <cfRule type="cellIs" dxfId="0" priority="68" operator="equal">
      <formula>"●"</formula>
    </cfRule>
    <cfRule type="cellIs" dxfId="1" priority="67" operator="equal">
      <formula>"★"</formula>
    </cfRule>
  </conditionalFormatting>
  <conditionalFormatting sqref="H11:H12">
    <cfRule type="cellIs" dxfId="0" priority="50" operator="equal">
      <formula>"●"</formula>
    </cfRule>
    <cfRule type="cellIs" dxfId="1" priority="49" operator="equal">
      <formula>"★"</formula>
    </cfRule>
  </conditionalFormatting>
  <conditionalFormatting sqref="H15:H16">
    <cfRule type="cellIs" dxfId="0" priority="40" operator="equal">
      <formula>"●"</formula>
    </cfRule>
    <cfRule type="cellIs" dxfId="1" priority="39" operator="equal">
      <formula>"★"</formula>
    </cfRule>
  </conditionalFormatting>
  <conditionalFormatting sqref="H19:H20">
    <cfRule type="cellIs" dxfId="0" priority="22" operator="equal">
      <formula>"●"</formula>
    </cfRule>
    <cfRule type="cellIs" dxfId="1" priority="21" operator="equal">
      <formula>"★"</formula>
    </cfRule>
  </conditionalFormatting>
  <conditionalFormatting sqref="H23:H24">
    <cfRule type="cellIs" dxfId="0" priority="12" operator="equal">
      <formula>"●"</formula>
    </cfRule>
    <cfRule type="cellIs" dxfId="1" priority="11" operator="equal">
      <formula>"★"</formula>
    </cfRule>
  </conditionalFormatting>
  <conditionalFormatting sqref="I29:I30">
    <cfRule type="cellIs" dxfId="0" priority="80" operator="equal">
      <formula>"●"</formula>
    </cfRule>
    <cfRule type="cellIs" dxfId="1" priority="79" operator="equal">
      <formula>"★"</formula>
    </cfRule>
  </conditionalFormatting>
  <conditionalFormatting sqref="J7:J8">
    <cfRule type="cellIs" dxfId="0" priority="66" operator="equal">
      <formula>"●"</formula>
    </cfRule>
    <cfRule type="cellIs" dxfId="1" priority="65" operator="equal">
      <formula>"★"</formula>
    </cfRule>
  </conditionalFormatting>
  <conditionalFormatting sqref="J11:J12">
    <cfRule type="cellIs" dxfId="0" priority="52" operator="equal">
      <formula>"●"</formula>
    </cfRule>
    <cfRule type="cellIs" dxfId="1" priority="51" operator="equal">
      <formula>"★"</formula>
    </cfRule>
  </conditionalFormatting>
  <conditionalFormatting sqref="J15:J16">
    <cfRule type="cellIs" dxfId="0" priority="38" operator="equal">
      <formula>"●"</formula>
    </cfRule>
    <cfRule type="cellIs" dxfId="1" priority="37" operator="equal">
      <formula>"★"</formula>
    </cfRule>
  </conditionalFormatting>
  <conditionalFormatting sqref="J19:J20">
    <cfRule type="cellIs" dxfId="0" priority="24" operator="equal">
      <formula>"●"</formula>
    </cfRule>
    <cfRule type="cellIs" dxfId="1" priority="23" operator="equal">
      <formula>"★"</formula>
    </cfRule>
  </conditionalFormatting>
  <conditionalFormatting sqref="K29:K30">
    <cfRule type="cellIs" dxfId="0" priority="78" operator="equal">
      <formula>"●"</formula>
    </cfRule>
    <cfRule type="cellIs" dxfId="1" priority="77" operator="equal">
      <formula>"★"</formula>
    </cfRule>
  </conditionalFormatting>
  <conditionalFormatting sqref="L7:L8">
    <cfRule type="cellIs" dxfId="0" priority="64" operator="equal">
      <formula>"●"</formula>
    </cfRule>
    <cfRule type="cellIs" dxfId="1" priority="63" operator="equal">
      <formula>"★"</formula>
    </cfRule>
  </conditionalFormatting>
  <conditionalFormatting sqref="L11:L12">
    <cfRule type="cellIs" dxfId="0" priority="54" operator="equal">
      <formula>"●"</formula>
    </cfRule>
    <cfRule type="cellIs" dxfId="1" priority="53" operator="equal">
      <formula>"★"</formula>
    </cfRule>
  </conditionalFormatting>
  <conditionalFormatting sqref="L15:L16">
    <cfRule type="cellIs" dxfId="0" priority="36" operator="equal">
      <formula>"●"</formula>
    </cfRule>
    <cfRule type="cellIs" dxfId="1" priority="35" operator="equal">
      <formula>"★"</formula>
    </cfRule>
  </conditionalFormatting>
  <conditionalFormatting sqref="L19:L20">
    <cfRule type="cellIs" dxfId="0" priority="26" operator="equal">
      <formula>"●"</formula>
    </cfRule>
    <cfRule type="cellIs" dxfId="1" priority="25" operator="equal">
      <formula>"★"</formula>
    </cfRule>
  </conditionalFormatting>
  <conditionalFormatting sqref="M29:M30">
    <cfRule type="cellIs" dxfId="0" priority="76" operator="equal">
      <formula>"●"</formula>
    </cfRule>
    <cfRule type="cellIs" dxfId="1" priority="75" operator="equal">
      <formula>"★"</formula>
    </cfRule>
  </conditionalFormatting>
  <conditionalFormatting sqref="N7:N8">
    <cfRule type="cellIs" dxfId="0" priority="62" operator="equal">
      <formula>"●"</formula>
    </cfRule>
    <cfRule type="cellIs" dxfId="1" priority="61" operator="equal">
      <formula>"★"</formula>
    </cfRule>
  </conditionalFormatting>
  <conditionalFormatting sqref="N11:N12">
    <cfRule type="cellIs" dxfId="0" priority="56" operator="equal">
      <formula>"●"</formula>
    </cfRule>
    <cfRule type="cellIs" dxfId="1" priority="55" operator="equal">
      <formula>"★"</formula>
    </cfRule>
  </conditionalFormatting>
  <conditionalFormatting sqref="N15:N16">
    <cfRule type="cellIs" dxfId="0" priority="34" operator="equal">
      <formula>"●"</formula>
    </cfRule>
    <cfRule type="cellIs" dxfId="1" priority="33" operator="equal">
      <formula>"★"</formula>
    </cfRule>
  </conditionalFormatting>
  <conditionalFormatting sqref="N19:N20">
    <cfRule type="cellIs" dxfId="0" priority="28" operator="equal">
      <formula>"●"</formula>
    </cfRule>
    <cfRule type="cellIs" dxfId="1" priority="27" operator="equal">
      <formula>"★"</formula>
    </cfRule>
  </conditionalFormatting>
  <conditionalFormatting sqref="O29:O30">
    <cfRule type="cellIs" dxfId="0" priority="74" operator="equal">
      <formula>"●"</formula>
    </cfRule>
    <cfRule type="cellIs" dxfId="1" priority="73" operator="equal">
      <formula>"★"</formula>
    </cfRule>
  </conditionalFormatting>
  <conditionalFormatting sqref="P7:P8">
    <cfRule type="cellIs" dxfId="0" priority="60" operator="equal">
      <formula>"●"</formula>
    </cfRule>
    <cfRule type="cellIs" dxfId="1" priority="59" operator="equal">
      <formula>"★"</formula>
    </cfRule>
  </conditionalFormatting>
  <conditionalFormatting sqref="P11:P12">
    <cfRule type="cellIs" dxfId="0" priority="58" operator="equal">
      <formula>"●"</formula>
    </cfRule>
    <cfRule type="cellIs" dxfId="1" priority="57" operator="equal">
      <formula>"★"</formula>
    </cfRule>
  </conditionalFormatting>
  <conditionalFormatting sqref="P15:P16">
    <cfRule type="cellIs" dxfId="0" priority="32" operator="equal">
      <formula>"●"</formula>
    </cfRule>
    <cfRule type="cellIs" dxfId="1" priority="31" operator="equal">
      <formula>"★"</formula>
    </cfRule>
  </conditionalFormatting>
  <conditionalFormatting sqref="P19:P20">
    <cfRule type="cellIs" dxfId="0" priority="30" operator="equal">
      <formula>"●"</formula>
    </cfRule>
    <cfRule type="cellIs" dxfId="1" priority="29" operator="equal">
      <formula>"★"</formula>
    </cfRule>
  </conditionalFormatting>
  <conditionalFormatting sqref="V22:V28">
    <cfRule type="cellIs" dxfId="3" priority="147" operator="equal">
      <formula>"☑"</formula>
    </cfRule>
    <cfRule type="cellIs" dxfId="1" priority="146" operator="equal">
      <formula>"☒"</formula>
    </cfRule>
    <cfRule type="cellIs" dxfId="2" priority="145" operator="equal">
      <formula>"▲"</formula>
    </cfRule>
  </conditionalFormatting>
  <conditionalFormatting sqref="C9:P10">
    <cfRule type="cellIs" dxfId="0" priority="10" operator="equal">
      <formula>"●"</formula>
    </cfRule>
    <cfRule type="cellIs" dxfId="1" priority="9" operator="equal">
      <formula>"★"</formula>
    </cfRule>
  </conditionalFormatting>
  <conditionalFormatting sqref="C13:P14">
    <cfRule type="cellIs" dxfId="0" priority="8" operator="equal">
      <formula>"●"</formula>
    </cfRule>
    <cfRule type="cellIs" dxfId="1" priority="7" operator="equal">
      <formula>"★"</formula>
    </cfRule>
  </conditionalFormatting>
  <conditionalFormatting sqref="C17:P18">
    <cfRule type="cellIs" dxfId="0" priority="6" operator="equal">
      <formula>"●"</formula>
    </cfRule>
    <cfRule type="cellIs" dxfId="1" priority="5" operator="equal">
      <formula>"★"</formula>
    </cfRule>
  </conditionalFormatting>
  <conditionalFormatting sqref="C21:P22">
    <cfRule type="cellIs" dxfId="0" priority="4" operator="equal">
      <formula>"●"</formula>
    </cfRule>
    <cfRule type="cellIs" dxfId="1" priority="3" operator="equal">
      <formula>"★"</formula>
    </cfRule>
  </conditionalFormatting>
  <conditionalFormatting sqref="C25:P26">
    <cfRule type="cellIs" dxfId="0" priority="2" operator="equal">
      <formula>"●"</formula>
    </cfRule>
    <cfRule type="cellIs" dxfId="1" priority="1" operator="equal">
      <formula>"★"</formula>
    </cfRule>
  </conditionalFormatting>
  <dataValidations count="1">
    <dataValidation type="list" allowBlank="1" showInputMessage="1" showErrorMessage="1" sqref="V9:V19 V22:V30">
      <formula1>"☑,☒"</formula1>
    </dataValidation>
  </dataValidations>
  <printOptions horizontalCentered="1"/>
  <pageMargins left="0" right="0" top="0" bottom="0" header="0" footer="0"/>
  <pageSetup paperSize="9" scale="80" orientation="landscape" horizontalDpi="600"/>
  <headerFooter/>
  <ignoredErrors>
    <ignoredError sqref="D9:P26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AB32"/>
  <sheetViews>
    <sheetView showGridLines="0" workbookViewId="0">
      <selection activeCell="H17" sqref="H17"/>
    </sheetView>
  </sheetViews>
  <sheetFormatPr defaultColWidth="8" defaultRowHeight="31" customHeight="1"/>
  <cols>
    <col min="1" max="1" width="1.89166666666667" style="3" customWidth="1"/>
    <col min="2" max="2" width="2" style="3" customWidth="1"/>
    <col min="3" max="3" width="3.28333333333333" style="4" customWidth="1"/>
    <col min="4" max="4" width="14.775" style="4" customWidth="1"/>
    <col min="5" max="5" width="3.28333333333333" style="4" customWidth="1"/>
    <col min="6" max="6" width="14.775" style="4" customWidth="1"/>
    <col min="7" max="7" width="3.28333333333333" style="4" customWidth="1"/>
    <col min="8" max="8" width="14.775" style="4" customWidth="1"/>
    <col min="9" max="9" width="3.28333333333333" style="4" customWidth="1"/>
    <col min="10" max="10" width="14.775" style="4" customWidth="1"/>
    <col min="11" max="11" width="3.28333333333333" style="4" customWidth="1"/>
    <col min="12" max="12" width="14.775" style="4" customWidth="1"/>
    <col min="13" max="13" width="3.28333333333333" style="4" customWidth="1"/>
    <col min="14" max="14" width="14.775" style="4" customWidth="1"/>
    <col min="15" max="15" width="3.28333333333333" style="4" customWidth="1"/>
    <col min="16" max="16" width="14.775" style="4" customWidth="1"/>
    <col min="17" max="17" width="1.89166666666667" style="4" customWidth="1"/>
    <col min="18" max="18" width="1.775" style="3" customWidth="1"/>
    <col min="19" max="19" width="2.10833333333333" style="3" customWidth="1"/>
    <col min="20" max="20" width="7.775" style="3" customWidth="1"/>
    <col min="21" max="21" width="14.4416666666667" style="3" customWidth="1"/>
    <col min="22" max="22" width="2.89166666666667" style="3" customWidth="1"/>
    <col min="23" max="23" width="1.89166666666667" style="3" customWidth="1"/>
    <col min="24" max="24" width="1.775" style="3" customWidth="1"/>
    <col min="25" max="25" width="2.28333333333333" style="3" customWidth="1"/>
    <col min="26" max="26" width="2.89166666666667" style="3" customWidth="1"/>
    <col min="27" max="28" width="8" style="5"/>
    <col min="29" max="16384" width="8" style="3"/>
  </cols>
  <sheetData>
    <row r="1" s="3" customFormat="1" ht="10" customHeight="1" spans="1:28">
      <c r="A1" s="6"/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6"/>
      <c r="S1" s="36"/>
      <c r="T1" s="37"/>
      <c r="U1" s="37"/>
      <c r="V1" s="37"/>
      <c r="W1" s="37"/>
      <c r="X1" s="36"/>
      <c r="AA1" s="5"/>
      <c r="AB1" s="5"/>
    </row>
    <row r="2" s="3" customFormat="1" ht="36" customHeight="1" spans="1:28">
      <c r="A2" s="6"/>
      <c r="B2" s="6"/>
      <c r="C2" s="8"/>
      <c r="D2" s="8"/>
      <c r="E2" s="8"/>
      <c r="F2" s="9"/>
      <c r="G2" s="8"/>
      <c r="H2" s="8"/>
      <c r="I2" s="8"/>
      <c r="J2" s="8"/>
      <c r="K2" s="29"/>
      <c r="L2" s="29"/>
      <c r="M2" s="9"/>
      <c r="N2" s="9"/>
      <c r="O2" s="30"/>
      <c r="P2" s="31"/>
      <c r="Q2" s="31"/>
      <c r="R2" s="6"/>
      <c r="T2" s="38">
        <v>6</v>
      </c>
      <c r="U2" s="38"/>
      <c r="V2" s="38"/>
      <c r="W2" s="39"/>
      <c r="X2" s="36"/>
      <c r="AA2" s="5"/>
      <c r="AB2" s="5"/>
    </row>
    <row r="3" s="3" customFormat="1" ht="33" customHeight="1" spans="1:28">
      <c r="A3" s="6"/>
      <c r="B3" s="6"/>
      <c r="C3" s="10" t="s">
        <v>0</v>
      </c>
      <c r="D3" s="10"/>
      <c r="E3" s="10"/>
      <c r="F3" s="11" t="str">
        <f>TEXT(6*28,"mmmm")</f>
        <v>June</v>
      </c>
      <c r="G3" s="11"/>
      <c r="H3" s="11"/>
      <c r="I3" s="32"/>
      <c r="J3" s="32"/>
      <c r="K3" s="32"/>
      <c r="L3" s="32"/>
      <c r="M3" s="33"/>
      <c r="N3" s="33"/>
      <c r="O3" s="30"/>
      <c r="P3" s="31"/>
      <c r="Q3" s="31"/>
      <c r="R3" s="40"/>
      <c r="T3" s="38"/>
      <c r="U3" s="38"/>
      <c r="V3" s="38"/>
      <c r="W3" s="39"/>
      <c r="X3" s="36"/>
      <c r="AA3" s="5"/>
      <c r="AB3" s="5"/>
    </row>
    <row r="4" s="3" customFormat="1" ht="11" customHeight="1" spans="1:28">
      <c r="A4" s="6"/>
      <c r="B4" s="6"/>
      <c r="C4" s="12"/>
      <c r="D4" s="12"/>
      <c r="E4" s="12"/>
      <c r="F4" s="12"/>
      <c r="G4" s="12"/>
      <c r="H4" s="12"/>
      <c r="I4" s="12"/>
      <c r="J4" s="12"/>
      <c r="K4" s="34"/>
      <c r="L4" s="34"/>
      <c r="M4" s="35"/>
      <c r="N4" s="35"/>
      <c r="O4" s="35"/>
      <c r="P4" s="35"/>
      <c r="Q4" s="35"/>
      <c r="R4" s="41"/>
      <c r="T4" s="38"/>
      <c r="U4" s="38"/>
      <c r="V4" s="38"/>
      <c r="W4" s="42"/>
      <c r="X4" s="36"/>
      <c r="AA4" s="5"/>
      <c r="AB4" s="5"/>
    </row>
    <row r="5" s="3" customFormat="1" ht="11" customHeight="1" spans="1:28">
      <c r="A5" s="6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41"/>
      <c r="T5" s="38"/>
      <c r="U5" s="38"/>
      <c r="V5" s="38"/>
      <c r="W5" s="43"/>
      <c r="X5" s="44"/>
      <c r="AA5" s="5"/>
      <c r="AB5" s="5"/>
    </row>
    <row r="6" s="3" customFormat="1" ht="32" customHeight="1" spans="1:28">
      <c r="A6" s="6"/>
      <c r="B6" s="13"/>
      <c r="C6" s="14" t="s">
        <v>1</v>
      </c>
      <c r="D6" s="15"/>
      <c r="E6" s="14" t="s">
        <v>2</v>
      </c>
      <c r="F6" s="15"/>
      <c r="G6" s="14" t="s">
        <v>3</v>
      </c>
      <c r="H6" s="15"/>
      <c r="I6" s="14" t="s">
        <v>4</v>
      </c>
      <c r="J6" s="15"/>
      <c r="K6" s="14" t="s">
        <v>5</v>
      </c>
      <c r="L6" s="15"/>
      <c r="M6" s="14" t="s">
        <v>6</v>
      </c>
      <c r="N6" s="15"/>
      <c r="O6" s="14" t="s">
        <v>7</v>
      </c>
      <c r="P6" s="15"/>
      <c r="Q6" s="13"/>
      <c r="R6" s="41"/>
      <c r="S6" s="45" t="s">
        <v>8</v>
      </c>
      <c r="T6" s="45"/>
      <c r="U6" s="45"/>
      <c r="V6" s="45"/>
      <c r="W6" s="45"/>
      <c r="X6" s="46"/>
      <c r="AA6" s="5"/>
      <c r="AB6" s="5"/>
    </row>
    <row r="7" s="3" customFormat="1" ht="24.5" customHeight="1" spans="1:28">
      <c r="A7" s="6"/>
      <c r="B7" s="13"/>
      <c r="C7" s="16"/>
      <c r="D7" s="17" t="str">
        <f t="shared" ref="D7:H7" si="0">IFERROR(VLOOKUP(C7,$T$9:$V$19,3,FALSE),"")</f>
        <v/>
      </c>
      <c r="E7" s="16"/>
      <c r="F7" s="17" t="str">
        <f t="shared" si="0"/>
        <v/>
      </c>
      <c r="G7" s="16"/>
      <c r="H7" s="17" t="str">
        <f t="shared" si="0"/>
        <v/>
      </c>
      <c r="I7" s="16">
        <v>44713</v>
      </c>
      <c r="J7" s="17" t="str">
        <f t="shared" ref="J7:N7" si="1">IFERROR(VLOOKUP(I7,$T$9:$V$19,3,FALSE),"")</f>
        <v>☑</v>
      </c>
      <c r="K7" s="16">
        <v>44714</v>
      </c>
      <c r="L7" s="17" t="str">
        <f t="shared" si="1"/>
        <v/>
      </c>
      <c r="M7" s="16">
        <v>44715</v>
      </c>
      <c r="N7" s="17" t="str">
        <f t="shared" si="1"/>
        <v/>
      </c>
      <c r="O7" s="16">
        <v>44716</v>
      </c>
      <c r="P7" s="17" t="str">
        <f>IFERROR(VLOOKUP(O7,$T$9:$V$19,3,FALSE),"")</f>
        <v/>
      </c>
      <c r="Q7" s="13"/>
      <c r="R7" s="41"/>
      <c r="X7" s="46"/>
      <c r="AA7" s="5"/>
      <c r="AB7" s="5"/>
    </row>
    <row r="8" s="3" customFormat="1" ht="24.5" customHeight="1" spans="1:28">
      <c r="A8" s="6"/>
      <c r="B8" s="13"/>
      <c r="C8" s="18"/>
      <c r="D8" s="19" t="str">
        <f t="shared" ref="D8:H8" si="2">IFERROR(VLOOKUP(C7,$T$22:$V$30,3,FALSE),"")</f>
        <v/>
      </c>
      <c r="E8" s="18"/>
      <c r="F8" s="19" t="str">
        <f t="shared" si="2"/>
        <v/>
      </c>
      <c r="G8" s="18"/>
      <c r="H8" s="19" t="str">
        <f t="shared" si="2"/>
        <v/>
      </c>
      <c r="I8" s="18" t="s">
        <v>86</v>
      </c>
      <c r="J8" s="19">
        <f t="shared" ref="J8:N8" si="3">IFERROR(VLOOKUP(I7,$T$22:$V$30,3,FALSE),"")</f>
        <v>0</v>
      </c>
      <c r="K8" s="18" t="s">
        <v>19</v>
      </c>
      <c r="L8" s="19" t="str">
        <f t="shared" si="3"/>
        <v/>
      </c>
      <c r="M8" s="18" t="s">
        <v>87</v>
      </c>
      <c r="N8" s="19" t="str">
        <f t="shared" si="3"/>
        <v/>
      </c>
      <c r="O8" s="18" t="s">
        <v>59</v>
      </c>
      <c r="P8" s="19" t="str">
        <f>IFERROR(VLOOKUP(O7,$T$22:$V$30,3,FALSE),"")</f>
        <v/>
      </c>
      <c r="Q8" s="13"/>
      <c r="R8" s="41"/>
      <c r="T8" s="47" t="s">
        <v>10</v>
      </c>
      <c r="U8" s="47"/>
      <c r="V8" s="48"/>
      <c r="W8" s="49"/>
      <c r="X8" s="46"/>
      <c r="AA8" s="5"/>
      <c r="AB8" s="5"/>
    </row>
    <row r="9" s="3" customFormat="1" ht="24.5" customHeight="1" spans="1:28">
      <c r="A9" s="6"/>
      <c r="B9" s="13"/>
      <c r="C9" s="20" t="str">
        <f t="shared" ref="C9:G9" si="4">IF(D9="","",IF(D7="☑","☑","★"))</f>
        <v/>
      </c>
      <c r="D9" s="21" t="str">
        <f t="shared" ref="D9:H9" si="5">IFERROR(VLOOKUP(C7,$T$9:$U$19,2,0),"")</f>
        <v/>
      </c>
      <c r="E9" s="20" t="str">
        <f t="shared" si="4"/>
        <v/>
      </c>
      <c r="F9" s="21" t="str">
        <f t="shared" si="5"/>
        <v/>
      </c>
      <c r="G9" s="22" t="str">
        <f t="shared" si="4"/>
        <v/>
      </c>
      <c r="H9" s="21" t="str">
        <f t="shared" si="5"/>
        <v/>
      </c>
      <c r="I9" s="22" t="str">
        <f t="shared" ref="I9:M9" si="6">IF(J9="","",IF(J7="☑","☑","★"))</f>
        <v>☑</v>
      </c>
      <c r="J9" s="21" t="str">
        <f t="shared" ref="J9:N9" si="7">IFERROR(VLOOKUP(I7,$T$9:$U$19,2,0),"")</f>
        <v>季度报表</v>
      </c>
      <c r="K9" s="22" t="str">
        <f t="shared" si="6"/>
        <v/>
      </c>
      <c r="L9" s="21" t="str">
        <f t="shared" si="7"/>
        <v/>
      </c>
      <c r="M9" s="22" t="str">
        <f t="shared" si="6"/>
        <v/>
      </c>
      <c r="N9" s="21" t="str">
        <f t="shared" si="7"/>
        <v/>
      </c>
      <c r="O9" s="22" t="str">
        <f>IF(P9="","",IF(P7="☑","☑","★"))</f>
        <v/>
      </c>
      <c r="P9" s="21" t="str">
        <f>IFERROR(VLOOKUP(O7,$T$9:$U$19,2,0),"")</f>
        <v/>
      </c>
      <c r="Q9" s="13"/>
      <c r="R9" s="41"/>
      <c r="T9" s="50">
        <v>44713</v>
      </c>
      <c r="U9" s="51" t="s">
        <v>11</v>
      </c>
      <c r="V9" s="52" t="s">
        <v>12</v>
      </c>
      <c r="W9" s="53"/>
      <c r="X9" s="54"/>
      <c r="AA9" s="5"/>
      <c r="AB9" s="5"/>
    </row>
    <row r="10" s="3" customFormat="1" ht="24.5" customHeight="1" spans="1:28">
      <c r="A10" s="6"/>
      <c r="B10" s="13"/>
      <c r="C10" s="23" t="str">
        <f t="shared" ref="C10:G10" si="8">IF(D10="","",IF(D8="☑","☑","●"))</f>
        <v/>
      </c>
      <c r="D10" s="24" t="str">
        <f t="shared" ref="D10:H10" si="9">IFERROR(VLOOKUP(C7,$T$22:$U$30,2,0),"")</f>
        <v/>
      </c>
      <c r="E10" s="23" t="str">
        <f t="shared" si="8"/>
        <v/>
      </c>
      <c r="F10" s="24" t="str">
        <f t="shared" si="9"/>
        <v/>
      </c>
      <c r="G10" s="25" t="str">
        <f t="shared" si="8"/>
        <v/>
      </c>
      <c r="H10" s="24" t="str">
        <f t="shared" si="9"/>
        <v/>
      </c>
      <c r="I10" s="25" t="str">
        <f t="shared" ref="I10:M10" si="10">IF(J10="","",IF(J8="☑","☑","●"))</f>
        <v>●</v>
      </c>
      <c r="J10" s="24" t="str">
        <f t="shared" ref="J10:N10" si="11">IFERROR(VLOOKUP(I7,$T$22:$U$30,2,0),"")</f>
        <v>预算费用</v>
      </c>
      <c r="K10" s="25" t="str">
        <f t="shared" si="10"/>
        <v/>
      </c>
      <c r="L10" s="24" t="str">
        <f t="shared" si="11"/>
        <v/>
      </c>
      <c r="M10" s="25" t="str">
        <f t="shared" si="10"/>
        <v/>
      </c>
      <c r="N10" s="24" t="str">
        <f t="shared" si="11"/>
        <v/>
      </c>
      <c r="O10" s="25" t="str">
        <f>IF(P10="","",IF(P8="☑","☑","●"))</f>
        <v/>
      </c>
      <c r="P10" s="24" t="str">
        <f>IFERROR(VLOOKUP(O7,$T$22:$U$30,2,0),"")</f>
        <v/>
      </c>
      <c r="Q10" s="13"/>
      <c r="R10" s="41"/>
      <c r="T10" s="50">
        <v>44719</v>
      </c>
      <c r="U10" s="51" t="s">
        <v>13</v>
      </c>
      <c r="V10" s="55"/>
      <c r="W10" s="53"/>
      <c r="X10" s="54"/>
      <c r="AA10" s="5"/>
      <c r="AB10" s="5"/>
    </row>
    <row r="11" s="3" customFormat="1" ht="24.5" customHeight="1" spans="1:28">
      <c r="A11" s="6"/>
      <c r="B11" s="13"/>
      <c r="C11" s="16">
        <v>44717</v>
      </c>
      <c r="D11" s="17" t="str">
        <f>IFERROR(VLOOKUP(C11,$T$9:$V$19,3,FALSE),"")</f>
        <v/>
      </c>
      <c r="E11" s="16">
        <v>44718</v>
      </c>
      <c r="F11" s="17" t="str">
        <f>IFERROR(VLOOKUP(E11,$T$9:$V$19,3,FALSE),"")</f>
        <v/>
      </c>
      <c r="G11" s="16">
        <v>44719</v>
      </c>
      <c r="H11" s="17">
        <f>IFERROR(VLOOKUP(G11,$T$9:$V$19,3,FALSE),"")</f>
        <v>0</v>
      </c>
      <c r="I11" s="16">
        <v>44720</v>
      </c>
      <c r="J11" s="17" t="str">
        <f>IFERROR(VLOOKUP(I11,$T$9:$V$19,3,FALSE),"")</f>
        <v/>
      </c>
      <c r="K11" s="16">
        <v>44721</v>
      </c>
      <c r="L11" s="17">
        <f>IFERROR(VLOOKUP(K11,$T$9:$V$19,3,FALSE),"")</f>
        <v>0</v>
      </c>
      <c r="M11" s="16">
        <v>44722</v>
      </c>
      <c r="N11" s="17" t="str">
        <f>IFERROR(VLOOKUP(M11,$T$9:$V$19,3,FALSE),"")</f>
        <v/>
      </c>
      <c r="O11" s="16">
        <v>44723</v>
      </c>
      <c r="P11" s="17" t="str">
        <f>IFERROR(VLOOKUP(O11,$T$9:$V$19,3,FALSE),"")</f>
        <v/>
      </c>
      <c r="Q11" s="13"/>
      <c r="R11" s="41"/>
      <c r="T11" s="50">
        <v>44721</v>
      </c>
      <c r="U11" s="51" t="s">
        <v>14</v>
      </c>
      <c r="V11" s="55"/>
      <c r="W11" s="53"/>
      <c r="X11" s="54"/>
      <c r="AA11" s="5"/>
      <c r="AB11" s="5"/>
    </row>
    <row r="12" s="3" customFormat="1" ht="24.5" customHeight="1" spans="1:28">
      <c r="A12" s="6"/>
      <c r="B12" s="13"/>
      <c r="C12" s="18" t="s">
        <v>26</v>
      </c>
      <c r="D12" s="19" t="str">
        <f>IFERROR(VLOOKUP(C11,$T$22:$V$30,3,FALSE),"")</f>
        <v/>
      </c>
      <c r="E12" s="18" t="s">
        <v>88</v>
      </c>
      <c r="F12" s="19" t="str">
        <f>IFERROR(VLOOKUP(E11,$T$22:$V$30,3,FALSE),"")</f>
        <v/>
      </c>
      <c r="G12" s="18" t="s">
        <v>28</v>
      </c>
      <c r="H12" s="19" t="str">
        <f>IFERROR(VLOOKUP(G11,$T$22:$V$30,3,FALSE),"")</f>
        <v/>
      </c>
      <c r="I12" s="18" t="s">
        <v>29</v>
      </c>
      <c r="J12" s="19" t="str">
        <f>IFERROR(VLOOKUP(I11,$T$22:$V$30,3,FALSE),"")</f>
        <v/>
      </c>
      <c r="K12" s="18" t="s">
        <v>30</v>
      </c>
      <c r="L12" s="19">
        <f>IFERROR(VLOOKUP(K11,$T$22:$V$30,3,FALSE),"")</f>
        <v>0</v>
      </c>
      <c r="M12" s="18" t="s">
        <v>31</v>
      </c>
      <c r="N12" s="19" t="str">
        <f>IFERROR(VLOOKUP(M11,$T$22:$V$30,3,FALSE),"")</f>
        <v/>
      </c>
      <c r="O12" s="18" t="s">
        <v>32</v>
      </c>
      <c r="P12" s="19" t="str">
        <f>IFERROR(VLOOKUP(O11,$T$22:$V$30,3,FALSE),"")</f>
        <v/>
      </c>
      <c r="Q12" s="13"/>
      <c r="R12" s="41"/>
      <c r="T12" s="50">
        <v>44724</v>
      </c>
      <c r="U12" s="51" t="s">
        <v>22</v>
      </c>
      <c r="V12" s="55"/>
      <c r="W12" s="53"/>
      <c r="X12" s="54"/>
      <c r="AA12" s="5"/>
      <c r="AB12" s="5"/>
    </row>
    <row r="13" s="3" customFormat="1" ht="24.5" customHeight="1" spans="1:28">
      <c r="A13" s="6"/>
      <c r="B13" s="13"/>
      <c r="C13" s="20" t="str">
        <f t="shared" ref="C13:G13" si="12">IF(D13="","",IF(D11="☑","☑","★"))</f>
        <v/>
      </c>
      <c r="D13" s="21" t="str">
        <f t="shared" ref="D13:H13" si="13">IFERROR(VLOOKUP(C11,$T$9:$U$19,2,0),"")</f>
        <v/>
      </c>
      <c r="E13" s="20" t="str">
        <f t="shared" si="12"/>
        <v/>
      </c>
      <c r="F13" s="21" t="str">
        <f t="shared" si="13"/>
        <v/>
      </c>
      <c r="G13" s="22" t="str">
        <f t="shared" si="12"/>
        <v>★</v>
      </c>
      <c r="H13" s="21" t="str">
        <f t="shared" si="13"/>
        <v>招聘计划</v>
      </c>
      <c r="I13" s="22" t="str">
        <f t="shared" ref="I13:M13" si="14">IF(J13="","",IF(J11="☑","☑","★"))</f>
        <v/>
      </c>
      <c r="J13" s="21" t="str">
        <f t="shared" ref="J13:N13" si="15">IFERROR(VLOOKUP(I11,$T$9:$U$19,2,0),"")</f>
        <v/>
      </c>
      <c r="K13" s="22" t="str">
        <f t="shared" si="14"/>
        <v>★</v>
      </c>
      <c r="L13" s="21" t="str">
        <f t="shared" si="15"/>
        <v>去北京出差</v>
      </c>
      <c r="M13" s="22" t="str">
        <f t="shared" si="14"/>
        <v/>
      </c>
      <c r="N13" s="21" t="str">
        <f t="shared" si="15"/>
        <v/>
      </c>
      <c r="O13" s="22" t="str">
        <f>IF(P13="","",IF(P11="☑","☑","★"))</f>
        <v/>
      </c>
      <c r="P13" s="21" t="str">
        <f>IFERROR(VLOOKUP(O11,$T$9:$U$19,2,0),"")</f>
        <v/>
      </c>
      <c r="Q13" s="13"/>
      <c r="R13" s="41"/>
      <c r="T13" s="50">
        <v>44730</v>
      </c>
      <c r="U13" s="51" t="s">
        <v>23</v>
      </c>
      <c r="V13" s="55"/>
      <c r="W13" s="53"/>
      <c r="X13" s="54"/>
      <c r="AA13" s="5"/>
      <c r="AB13" s="5"/>
    </row>
    <row r="14" s="3" customFormat="1" ht="24.5" customHeight="1" spans="1:28">
      <c r="A14" s="6"/>
      <c r="B14" s="13"/>
      <c r="C14" s="23" t="str">
        <f t="shared" ref="C14:G14" si="16">IF(D14="","",IF(D12="☑","☑","●"))</f>
        <v/>
      </c>
      <c r="D14" s="24" t="str">
        <f t="shared" ref="D14:H14" si="17">IFERROR(VLOOKUP(C11,$T$22:$U$30,2,0),"")</f>
        <v/>
      </c>
      <c r="E14" s="23" t="str">
        <f t="shared" si="16"/>
        <v/>
      </c>
      <c r="F14" s="24" t="str">
        <f t="shared" si="17"/>
        <v/>
      </c>
      <c r="G14" s="25" t="str">
        <f t="shared" si="16"/>
        <v/>
      </c>
      <c r="H14" s="24" t="str">
        <f t="shared" si="17"/>
        <v/>
      </c>
      <c r="I14" s="25" t="str">
        <f t="shared" ref="I14:M14" si="18">IF(J14="","",IF(J12="☑","☑","●"))</f>
        <v/>
      </c>
      <c r="J14" s="24" t="str">
        <f t="shared" ref="J14:N14" si="19">IFERROR(VLOOKUP(I11,$T$22:$U$30,2,0),"")</f>
        <v/>
      </c>
      <c r="K14" s="25" t="str">
        <f t="shared" si="18"/>
        <v>●</v>
      </c>
      <c r="L14" s="24" t="str">
        <f t="shared" si="19"/>
        <v>购买办公用品</v>
      </c>
      <c r="M14" s="25" t="str">
        <f t="shared" si="18"/>
        <v/>
      </c>
      <c r="N14" s="24" t="str">
        <f t="shared" si="19"/>
        <v/>
      </c>
      <c r="O14" s="25" t="str">
        <f>IF(P14="","",IF(P12="☑","☑","●"))</f>
        <v/>
      </c>
      <c r="P14" s="24" t="str">
        <f>IFERROR(VLOOKUP(O11,$T$22:$U$30,2,0),"")</f>
        <v/>
      </c>
      <c r="Q14" s="13"/>
      <c r="R14" s="41"/>
      <c r="T14" s="50">
        <v>44734</v>
      </c>
      <c r="U14" s="51" t="s">
        <v>24</v>
      </c>
      <c r="V14" s="55"/>
      <c r="W14" s="53"/>
      <c r="X14" s="54"/>
      <c r="AA14" s="5"/>
      <c r="AB14" s="5"/>
    </row>
    <row r="15" s="3" customFormat="1" ht="24.5" customHeight="1" spans="1:28">
      <c r="A15" s="6"/>
      <c r="B15" s="13"/>
      <c r="C15" s="16">
        <v>44724</v>
      </c>
      <c r="D15" s="17">
        <f t="shared" ref="D15:H15" si="20">IFERROR(VLOOKUP(C15,$T$9:$V$19,3,FALSE),"")</f>
        <v>0</v>
      </c>
      <c r="E15" s="16">
        <v>44725</v>
      </c>
      <c r="F15" s="17" t="str">
        <f t="shared" si="20"/>
        <v/>
      </c>
      <c r="G15" s="16">
        <v>44726</v>
      </c>
      <c r="H15" s="17" t="str">
        <f t="shared" si="20"/>
        <v/>
      </c>
      <c r="I15" s="16">
        <v>44727</v>
      </c>
      <c r="J15" s="17" t="str">
        <f t="shared" ref="J15:N15" si="21">IFERROR(VLOOKUP(I15,$T$9:$V$19,3,FALSE),"")</f>
        <v/>
      </c>
      <c r="K15" s="16">
        <v>44728</v>
      </c>
      <c r="L15" s="17" t="str">
        <f t="shared" si="21"/>
        <v/>
      </c>
      <c r="M15" s="16">
        <v>44729</v>
      </c>
      <c r="N15" s="17" t="str">
        <f t="shared" si="21"/>
        <v/>
      </c>
      <c r="O15" s="16">
        <v>44730</v>
      </c>
      <c r="P15" s="17">
        <f>IFERROR(VLOOKUP(O15,$T$9:$V$19,3,FALSE),"")</f>
        <v>0</v>
      </c>
      <c r="Q15" s="13"/>
      <c r="R15" s="41"/>
      <c r="T15" s="50">
        <v>44737</v>
      </c>
      <c r="U15" s="51" t="s">
        <v>25</v>
      </c>
      <c r="V15" s="55"/>
      <c r="W15" s="53"/>
      <c r="X15" s="54"/>
      <c r="AA15" s="5"/>
      <c r="AB15" s="5"/>
    </row>
    <row r="16" s="3" customFormat="1" ht="24.5" customHeight="1" spans="1:28">
      <c r="A16" s="6"/>
      <c r="B16" s="13"/>
      <c r="C16" s="18" t="s">
        <v>34</v>
      </c>
      <c r="D16" s="19">
        <f t="shared" ref="D16:H16" si="22">IFERROR(VLOOKUP(C15,$T$22:$V$30,3,FALSE),"")</f>
        <v>0</v>
      </c>
      <c r="E16" s="18" t="s">
        <v>75</v>
      </c>
      <c r="F16" s="19" t="str">
        <f t="shared" si="22"/>
        <v/>
      </c>
      <c r="G16" s="18" t="s">
        <v>36</v>
      </c>
      <c r="H16" s="19" t="str">
        <f t="shared" si="22"/>
        <v/>
      </c>
      <c r="I16" s="18" t="s">
        <v>37</v>
      </c>
      <c r="J16" s="19" t="str">
        <f t="shared" ref="J16:N16" si="23">IFERROR(VLOOKUP(I15,$T$22:$V$30,3,FALSE),"")</f>
        <v/>
      </c>
      <c r="K16" s="18" t="s">
        <v>64</v>
      </c>
      <c r="L16" s="19" t="str">
        <f t="shared" si="23"/>
        <v/>
      </c>
      <c r="M16" s="18" t="s">
        <v>39</v>
      </c>
      <c r="N16" s="19">
        <f t="shared" si="23"/>
        <v>0</v>
      </c>
      <c r="O16" s="18" t="s">
        <v>40</v>
      </c>
      <c r="P16" s="19" t="str">
        <f>IFERROR(VLOOKUP(O15,$T$22:$V$30,3,FALSE),"")</f>
        <v/>
      </c>
      <c r="Q16" s="13"/>
      <c r="R16" s="41"/>
      <c r="T16" s="50">
        <v>44740</v>
      </c>
      <c r="U16" s="51" t="s">
        <v>33</v>
      </c>
      <c r="V16" s="55"/>
      <c r="W16" s="53"/>
      <c r="X16" s="54"/>
      <c r="AA16" s="5"/>
      <c r="AB16" s="5"/>
    </row>
    <row r="17" s="3" customFormat="1" ht="24.5" customHeight="1" spans="1:28">
      <c r="A17" s="6"/>
      <c r="B17" s="13"/>
      <c r="C17" s="20" t="str">
        <f t="shared" ref="C17:G17" si="24">IF(D17="","",IF(D15="☑","☑","★"))</f>
        <v>★</v>
      </c>
      <c r="D17" s="21" t="str">
        <f t="shared" ref="D17:H17" si="25">IFERROR(VLOOKUP(C15,$T$9:$U$19,2,0),"")</f>
        <v>参加招聘会</v>
      </c>
      <c r="E17" s="20" t="str">
        <f t="shared" si="24"/>
        <v/>
      </c>
      <c r="F17" s="21" t="str">
        <f t="shared" si="25"/>
        <v/>
      </c>
      <c r="G17" s="22" t="str">
        <f t="shared" si="24"/>
        <v/>
      </c>
      <c r="H17" s="21" t="str">
        <f t="shared" si="25"/>
        <v/>
      </c>
      <c r="I17" s="22" t="str">
        <f t="shared" ref="I17:M17" si="26">IF(J17="","",IF(J15="☑","☑","★"))</f>
        <v/>
      </c>
      <c r="J17" s="21" t="str">
        <f t="shared" ref="J17:N17" si="27">IFERROR(VLOOKUP(I15,$T$9:$U$19,2,0),"")</f>
        <v/>
      </c>
      <c r="K17" s="22" t="str">
        <f t="shared" si="26"/>
        <v/>
      </c>
      <c r="L17" s="21" t="str">
        <f t="shared" si="27"/>
        <v/>
      </c>
      <c r="M17" s="22" t="str">
        <f t="shared" si="26"/>
        <v/>
      </c>
      <c r="N17" s="21" t="str">
        <f t="shared" si="27"/>
        <v/>
      </c>
      <c r="O17" s="22" t="str">
        <f>IF(P17="","",IF(P15="☑","☑","★"))</f>
        <v>★</v>
      </c>
      <c r="P17" s="21" t="str">
        <f>IFERROR(VLOOKUP(O15,$T$9:$U$19,2,0),"")</f>
        <v>Y项目投标计划</v>
      </c>
      <c r="Q17" s="13"/>
      <c r="R17" s="41"/>
      <c r="T17" s="50"/>
      <c r="U17" s="51"/>
      <c r="V17" s="55"/>
      <c r="W17" s="53"/>
      <c r="X17" s="54"/>
      <c r="AA17" s="5"/>
      <c r="AB17" s="5"/>
    </row>
    <row r="18" s="3" customFormat="1" ht="24.5" customHeight="1" spans="1:28">
      <c r="A18" s="6"/>
      <c r="B18" s="13"/>
      <c r="C18" s="23" t="str">
        <f t="shared" ref="C18:G18" si="28">IF(D18="","",IF(D16="☑","☑","●"))</f>
        <v>●</v>
      </c>
      <c r="D18" s="24" t="str">
        <f t="shared" ref="D18:H18" si="29">IFERROR(VLOOKUP(C15,$T$22:$U$30,2,0),"")</f>
        <v>报销T项目费用</v>
      </c>
      <c r="E18" s="23" t="str">
        <f t="shared" si="28"/>
        <v/>
      </c>
      <c r="F18" s="24" t="str">
        <f t="shared" si="29"/>
        <v/>
      </c>
      <c r="G18" s="25" t="str">
        <f t="shared" si="28"/>
        <v/>
      </c>
      <c r="H18" s="24" t="str">
        <f t="shared" si="29"/>
        <v/>
      </c>
      <c r="I18" s="25" t="str">
        <f t="shared" ref="I18:M18" si="30">IF(J18="","",IF(J16="☑","☑","●"))</f>
        <v/>
      </c>
      <c r="J18" s="24" t="str">
        <f t="shared" ref="J18:N18" si="31">IFERROR(VLOOKUP(I15,$T$22:$U$30,2,0),"")</f>
        <v/>
      </c>
      <c r="K18" s="25" t="str">
        <f t="shared" si="30"/>
        <v/>
      </c>
      <c r="L18" s="24" t="str">
        <f t="shared" si="31"/>
        <v/>
      </c>
      <c r="M18" s="25" t="str">
        <f t="shared" si="30"/>
        <v>●</v>
      </c>
      <c r="N18" s="24" t="str">
        <f t="shared" si="31"/>
        <v>采购新年礼物</v>
      </c>
      <c r="O18" s="25" t="str">
        <f>IF(P18="","",IF(P16="☑","☑","●"))</f>
        <v/>
      </c>
      <c r="P18" s="24" t="str">
        <f>IFERROR(VLOOKUP(O15,$T$22:$U$30,2,0),"")</f>
        <v/>
      </c>
      <c r="Q18" s="13"/>
      <c r="R18" s="41"/>
      <c r="T18" s="50"/>
      <c r="U18" s="51"/>
      <c r="V18" s="56"/>
      <c r="W18" s="53"/>
      <c r="X18" s="54"/>
      <c r="AA18" s="5"/>
      <c r="AB18" s="5"/>
    </row>
    <row r="19" s="3" customFormat="1" ht="24.5" customHeight="1" spans="1:28">
      <c r="A19" s="6"/>
      <c r="B19" s="13"/>
      <c r="C19" s="16">
        <v>44731</v>
      </c>
      <c r="D19" s="17" t="str">
        <f>IFERROR(VLOOKUP(C19,$T$9:$V$19,3,FALSE),"")</f>
        <v/>
      </c>
      <c r="E19" s="16">
        <v>44732</v>
      </c>
      <c r="F19" s="17" t="str">
        <f>IFERROR(VLOOKUP(E19,$T$9:$V$19,3,FALSE),"")</f>
        <v/>
      </c>
      <c r="G19" s="16">
        <v>44733</v>
      </c>
      <c r="H19" s="17" t="str">
        <f>IFERROR(VLOOKUP(G19,$T$9:$V$19,3,FALSE),"")</f>
        <v/>
      </c>
      <c r="I19" s="16">
        <v>44734</v>
      </c>
      <c r="J19" s="17">
        <f>IFERROR(VLOOKUP(I19,$T$9:$V$19,3,FALSE),"")</f>
        <v>0</v>
      </c>
      <c r="K19" s="16">
        <v>44735</v>
      </c>
      <c r="L19" s="17" t="str">
        <f>IFERROR(VLOOKUP(K19,$T$9:$V$19,3,FALSE),"")</f>
        <v/>
      </c>
      <c r="M19" s="16">
        <v>44736</v>
      </c>
      <c r="N19" s="17" t="str">
        <f>IFERROR(VLOOKUP(M19,$T$9:$V$19,3,FALSE),"")</f>
        <v/>
      </c>
      <c r="O19" s="16">
        <v>44737</v>
      </c>
      <c r="P19" s="17">
        <f>IFERROR(VLOOKUP(O19,$T$9:$V$19,3,FALSE),"")</f>
        <v>0</v>
      </c>
      <c r="Q19" s="13"/>
      <c r="R19" s="41"/>
      <c r="T19" s="50"/>
      <c r="U19" s="51"/>
      <c r="V19" s="56"/>
      <c r="W19" s="53"/>
      <c r="X19" s="54"/>
      <c r="AA19" s="5"/>
      <c r="AB19" s="5"/>
    </row>
    <row r="20" s="3" customFormat="1" ht="24.5" customHeight="1" spans="1:28">
      <c r="A20" s="6"/>
      <c r="B20" s="13"/>
      <c r="C20" s="18" t="s">
        <v>89</v>
      </c>
      <c r="D20" s="19" t="str">
        <f>IFERROR(VLOOKUP(C19,$T$22:$V$30,3,FALSE),"")</f>
        <v/>
      </c>
      <c r="E20" s="18" t="s">
        <v>45</v>
      </c>
      <c r="F20" s="19" t="str">
        <f>IFERROR(VLOOKUP(E19,$T$22:$V$30,3,FALSE),"")</f>
        <v/>
      </c>
      <c r="G20" s="18" t="s">
        <v>90</v>
      </c>
      <c r="H20" s="19" t="str">
        <f>IFERROR(VLOOKUP(G19,$T$22:$V$30,3,FALSE),"")</f>
        <v/>
      </c>
      <c r="I20" s="18" t="s">
        <v>68</v>
      </c>
      <c r="J20" s="19" t="str">
        <f>IFERROR(VLOOKUP(I19,$T$22:$V$30,3,FALSE),"")</f>
        <v/>
      </c>
      <c r="K20" s="18" t="s">
        <v>48</v>
      </c>
      <c r="L20" s="19" t="str">
        <f>IFERROR(VLOOKUP(K19,$T$22:$V$30,3,FALSE),"")</f>
        <v/>
      </c>
      <c r="M20" s="18" t="s">
        <v>49</v>
      </c>
      <c r="N20" s="19" t="str">
        <f>IFERROR(VLOOKUP(M19,$T$22:$V$30,3,FALSE),"")</f>
        <v/>
      </c>
      <c r="O20" s="18" t="s">
        <v>50</v>
      </c>
      <c r="P20" s="19">
        <f>IFERROR(VLOOKUP(O19,$T$22:$V$30,3,FALSE),"")</f>
        <v>0</v>
      </c>
      <c r="Q20" s="13"/>
      <c r="R20" s="41"/>
      <c r="W20" s="53"/>
      <c r="X20" s="54"/>
      <c r="AA20" s="5"/>
      <c r="AB20" s="5"/>
    </row>
    <row r="21" s="3" customFormat="1" ht="24.5" customHeight="1" spans="1:28">
      <c r="A21" s="6"/>
      <c r="B21" s="13"/>
      <c r="C21" s="20" t="str">
        <f t="shared" ref="C21:G21" si="32">IF(D21="","",IF(D19="☑","☑","★"))</f>
        <v/>
      </c>
      <c r="D21" s="21" t="str">
        <f t="shared" ref="D21:H21" si="33">IFERROR(VLOOKUP(C19,$T$9:$U$19,2,0),"")</f>
        <v/>
      </c>
      <c r="E21" s="20" t="str">
        <f t="shared" si="32"/>
        <v/>
      </c>
      <c r="F21" s="21" t="str">
        <f t="shared" si="33"/>
        <v/>
      </c>
      <c r="G21" s="22" t="str">
        <f t="shared" si="32"/>
        <v/>
      </c>
      <c r="H21" s="21" t="str">
        <f t="shared" si="33"/>
        <v/>
      </c>
      <c r="I21" s="22" t="str">
        <f t="shared" ref="I21:M21" si="34">IF(J21="","",IF(J19="☑","☑","★"))</f>
        <v>★</v>
      </c>
      <c r="J21" s="21" t="str">
        <f t="shared" ref="J21:N21" si="35">IFERROR(VLOOKUP(I19,$T$9:$U$19,2,0),"")</f>
        <v>L项目招标计划</v>
      </c>
      <c r="K21" s="22" t="str">
        <f t="shared" si="34"/>
        <v/>
      </c>
      <c r="L21" s="21" t="str">
        <f t="shared" si="35"/>
        <v/>
      </c>
      <c r="M21" s="22" t="str">
        <f t="shared" si="34"/>
        <v/>
      </c>
      <c r="N21" s="21" t="str">
        <f t="shared" si="35"/>
        <v/>
      </c>
      <c r="O21" s="22" t="str">
        <f>IF(P21="","",IF(P19="☑","☑","★"))</f>
        <v>★</v>
      </c>
      <c r="P21" s="21" t="str">
        <f>IFERROR(VLOOKUP(O19,$T$9:$U$19,2,0),"")</f>
        <v>U项目培训</v>
      </c>
      <c r="Q21" s="13"/>
      <c r="R21" s="41"/>
      <c r="T21" s="57" t="s">
        <v>41</v>
      </c>
      <c r="U21" s="57"/>
      <c r="V21" s="58"/>
      <c r="W21" s="59"/>
      <c r="X21" s="54"/>
      <c r="AA21" s="5"/>
      <c r="AB21" s="5"/>
    </row>
    <row r="22" s="3" customFormat="1" ht="24.5" customHeight="1" spans="1:28">
      <c r="A22" s="6"/>
      <c r="B22" s="13"/>
      <c r="C22" s="23" t="str">
        <f t="shared" ref="C22:G22" si="36">IF(D22="","",IF(D20="☑","☑","●"))</f>
        <v/>
      </c>
      <c r="D22" s="24" t="str">
        <f t="shared" ref="D22:H22" si="37">IFERROR(VLOOKUP(C19,$T$22:$U$30,2,0),"")</f>
        <v/>
      </c>
      <c r="E22" s="23" t="str">
        <f t="shared" si="36"/>
        <v/>
      </c>
      <c r="F22" s="24" t="str">
        <f t="shared" si="37"/>
        <v/>
      </c>
      <c r="G22" s="25" t="str">
        <f t="shared" si="36"/>
        <v/>
      </c>
      <c r="H22" s="24" t="str">
        <f t="shared" si="37"/>
        <v/>
      </c>
      <c r="I22" s="25" t="str">
        <f t="shared" ref="I22:M22" si="38">IF(J22="","",IF(J20="☑","☑","●"))</f>
        <v/>
      </c>
      <c r="J22" s="24" t="str">
        <f t="shared" ref="J22:N22" si="39">IFERROR(VLOOKUP(I19,$T$22:$U$30,2,0),"")</f>
        <v/>
      </c>
      <c r="K22" s="25" t="str">
        <f t="shared" si="38"/>
        <v/>
      </c>
      <c r="L22" s="24" t="str">
        <f t="shared" si="39"/>
        <v/>
      </c>
      <c r="M22" s="25" t="str">
        <f t="shared" si="38"/>
        <v/>
      </c>
      <c r="N22" s="24" t="str">
        <f t="shared" si="39"/>
        <v/>
      </c>
      <c r="O22" s="25" t="str">
        <f>IF(P22="","",IF(P20="☑","☑","●"))</f>
        <v>●</v>
      </c>
      <c r="P22" s="24" t="str">
        <f>IFERROR(VLOOKUP(O19,$T$22:$U$30,2,0),"")</f>
        <v>参加项目会议</v>
      </c>
      <c r="Q22" s="13"/>
      <c r="R22" s="41"/>
      <c r="T22" s="50">
        <v>44713</v>
      </c>
      <c r="U22" s="51" t="s">
        <v>42</v>
      </c>
      <c r="V22" s="60"/>
      <c r="W22" s="61"/>
      <c r="X22" s="54"/>
      <c r="AA22" s="5"/>
      <c r="AB22" s="5"/>
    </row>
    <row r="23" s="3" customFormat="1" ht="24.5" customHeight="1" spans="1:28">
      <c r="A23" s="6"/>
      <c r="B23" s="13"/>
      <c r="C23" s="16">
        <v>44738</v>
      </c>
      <c r="D23" s="17" t="str">
        <f t="shared" ref="D23:H23" si="40">IFERROR(VLOOKUP(C23,$T$9:$V$19,3,FALSE),"")</f>
        <v/>
      </c>
      <c r="E23" s="16">
        <v>44739</v>
      </c>
      <c r="F23" s="17" t="str">
        <f t="shared" si="40"/>
        <v/>
      </c>
      <c r="G23" s="16">
        <v>44740</v>
      </c>
      <c r="H23" s="17">
        <f t="shared" si="40"/>
        <v>0</v>
      </c>
      <c r="I23" s="16">
        <v>44741</v>
      </c>
      <c r="J23" s="17" t="str">
        <f>IFERROR(VLOOKUP(I23,$T$9:$V$19,3,FALSE),"")</f>
        <v/>
      </c>
      <c r="K23" s="16">
        <v>44742</v>
      </c>
      <c r="L23" s="17" t="str">
        <f>IFERROR(VLOOKUP(K23,$T$9:$V$19,3,FALSE),"")</f>
        <v/>
      </c>
      <c r="M23" s="16"/>
      <c r="N23" s="17"/>
      <c r="O23" s="16"/>
      <c r="P23" s="17"/>
      <c r="Q23" s="13"/>
      <c r="R23" s="41"/>
      <c r="T23" s="50">
        <v>44721</v>
      </c>
      <c r="U23" s="51" t="s">
        <v>43</v>
      </c>
      <c r="V23" s="60"/>
      <c r="W23" s="53"/>
      <c r="X23" s="54"/>
      <c r="AA23" s="5"/>
      <c r="AB23" s="5"/>
    </row>
    <row r="24" s="3" customFormat="1" ht="24.5" customHeight="1" spans="1:28">
      <c r="A24" s="6"/>
      <c r="B24" s="13"/>
      <c r="C24" s="18" t="s">
        <v>54</v>
      </c>
      <c r="D24" s="19" t="str">
        <f t="shared" ref="D24:H24" si="41">IFERROR(VLOOKUP(C23,$T$22:$V$30,3,FALSE),"")</f>
        <v/>
      </c>
      <c r="E24" s="18" t="s">
        <v>69</v>
      </c>
      <c r="F24" s="19" t="str">
        <f t="shared" si="41"/>
        <v/>
      </c>
      <c r="G24" s="18" t="s">
        <v>15</v>
      </c>
      <c r="H24" s="19" t="str">
        <f t="shared" si="41"/>
        <v/>
      </c>
      <c r="I24" s="18" t="s">
        <v>91</v>
      </c>
      <c r="J24" s="19" t="str">
        <f>IFERROR(VLOOKUP(I23,$T$22:$V$30,3,FALSE),"")</f>
        <v/>
      </c>
      <c r="K24" s="18" t="s">
        <v>17</v>
      </c>
      <c r="L24" s="19" t="str">
        <f>IFERROR(VLOOKUP(K23,$T$22:$V$30,3,FALSE),"")</f>
        <v/>
      </c>
      <c r="M24" s="18"/>
      <c r="N24" s="19"/>
      <c r="O24" s="18"/>
      <c r="P24" s="19"/>
      <c r="Q24" s="13"/>
      <c r="R24" s="41"/>
      <c r="T24" s="50">
        <v>44724</v>
      </c>
      <c r="U24" s="51" t="s">
        <v>51</v>
      </c>
      <c r="V24" s="60"/>
      <c r="W24" s="53"/>
      <c r="X24" s="54"/>
      <c r="AA24" s="5"/>
      <c r="AB24" s="5"/>
    </row>
    <row r="25" s="3" customFormat="1" ht="24.5" customHeight="1" spans="1:28">
      <c r="A25" s="6"/>
      <c r="B25" s="13"/>
      <c r="C25" s="20" t="str">
        <f t="shared" ref="C25:G25" si="42">IF(D25="","",IF(D23="☑","☑","★"))</f>
        <v/>
      </c>
      <c r="D25" s="21" t="str">
        <f t="shared" ref="D25:H25" si="43">IFERROR(VLOOKUP(C23,$T$9:$U$19,2,0),"")</f>
        <v/>
      </c>
      <c r="E25" s="20" t="str">
        <f t="shared" si="42"/>
        <v/>
      </c>
      <c r="F25" s="21" t="str">
        <f t="shared" si="43"/>
        <v/>
      </c>
      <c r="G25" s="22" t="str">
        <f t="shared" si="42"/>
        <v>★</v>
      </c>
      <c r="H25" s="21" t="str">
        <f t="shared" si="43"/>
        <v>I项目结算</v>
      </c>
      <c r="I25" s="22" t="str">
        <f t="shared" ref="I25:M25" si="44">IF(J25="","",IF(J23="☑","☑","★"))</f>
        <v/>
      </c>
      <c r="J25" s="21" t="str">
        <f t="shared" ref="J25:N25" si="45">IFERROR(VLOOKUP(I23,$T$9:$U$19,2,0),"")</f>
        <v/>
      </c>
      <c r="K25" s="22" t="str">
        <f t="shared" si="44"/>
        <v/>
      </c>
      <c r="L25" s="21" t="str">
        <f t="shared" si="45"/>
        <v/>
      </c>
      <c r="M25" s="22" t="str">
        <f t="shared" si="44"/>
        <v/>
      </c>
      <c r="N25" s="21" t="str">
        <f t="shared" si="45"/>
        <v/>
      </c>
      <c r="O25" s="22" t="str">
        <f>IF(P25="","",IF(P23="☑","☑","★"))</f>
        <v/>
      </c>
      <c r="P25" s="21" t="str">
        <f>IFERROR(VLOOKUP(O23,$T$9:$U$19,2,0),"")</f>
        <v/>
      </c>
      <c r="Q25" s="13"/>
      <c r="R25" s="41"/>
      <c r="T25" s="50">
        <v>44729</v>
      </c>
      <c r="U25" s="51" t="s">
        <v>52</v>
      </c>
      <c r="V25" s="60"/>
      <c r="W25" s="53"/>
      <c r="X25" s="54"/>
      <c r="AA25" s="5"/>
      <c r="AB25" s="5"/>
    </row>
    <row r="26" s="3" customFormat="1" ht="24.5" customHeight="1" spans="1:28">
      <c r="A26" s="6"/>
      <c r="B26" s="13"/>
      <c r="C26" s="23" t="str">
        <f t="shared" ref="C26:G26" si="46">IF(D26="","",IF(D24="☑","☑","●"))</f>
        <v/>
      </c>
      <c r="D26" s="24" t="str">
        <f t="shared" ref="D26:H26" si="47">IFERROR(VLOOKUP(C23,$T$22:$U$30,2,0),"")</f>
        <v/>
      </c>
      <c r="E26" s="23" t="str">
        <f t="shared" si="46"/>
        <v/>
      </c>
      <c r="F26" s="24" t="str">
        <f t="shared" si="47"/>
        <v/>
      </c>
      <c r="G26" s="25" t="str">
        <f t="shared" si="46"/>
        <v/>
      </c>
      <c r="H26" s="24" t="str">
        <f t="shared" si="47"/>
        <v/>
      </c>
      <c r="I26" s="25" t="str">
        <f t="shared" ref="I26:M26" si="48">IF(J26="","",IF(J24="☑","☑","●"))</f>
        <v/>
      </c>
      <c r="J26" s="24" t="str">
        <f t="shared" ref="J26:N26" si="49">IFERROR(VLOOKUP(I23,$T$22:$U$30,2,0),"")</f>
        <v/>
      </c>
      <c r="K26" s="25" t="str">
        <f t="shared" si="48"/>
        <v/>
      </c>
      <c r="L26" s="24" t="str">
        <f t="shared" si="49"/>
        <v/>
      </c>
      <c r="M26" s="25" t="str">
        <f t="shared" si="48"/>
        <v/>
      </c>
      <c r="N26" s="24" t="str">
        <f t="shared" si="49"/>
        <v/>
      </c>
      <c r="O26" s="25" t="str">
        <f>IF(P26="","",IF(P24="☑","☑","●"))</f>
        <v/>
      </c>
      <c r="P26" s="24" t="str">
        <f>IFERROR(VLOOKUP(O23,$T$22:$U$30,2,0),"")</f>
        <v/>
      </c>
      <c r="Q26" s="13"/>
      <c r="R26" s="41"/>
      <c r="T26" s="50">
        <v>44737</v>
      </c>
      <c r="U26" s="51" t="s">
        <v>53</v>
      </c>
      <c r="V26" s="60"/>
      <c r="W26" s="53"/>
      <c r="X26" s="54"/>
      <c r="AA26" s="5"/>
      <c r="AB26" s="5"/>
    </row>
    <row r="27" s="3" customFormat="1" ht="24.5" customHeight="1" spans="1:28">
      <c r="A27" s="6"/>
      <c r="B27" s="13"/>
      <c r="C27" s="16"/>
      <c r="D27" s="17"/>
      <c r="E27" s="16"/>
      <c r="F27" s="17"/>
      <c r="G27" s="16"/>
      <c r="H27" s="26"/>
      <c r="I27" s="16"/>
      <c r="J27" s="26"/>
      <c r="K27" s="16"/>
      <c r="L27" s="26"/>
      <c r="M27" s="16"/>
      <c r="N27" s="26"/>
      <c r="O27" s="16"/>
      <c r="P27" s="26"/>
      <c r="Q27" s="13"/>
      <c r="R27" s="41"/>
      <c r="T27" s="50"/>
      <c r="U27" s="51"/>
      <c r="V27" s="60"/>
      <c r="W27" s="53"/>
      <c r="X27" s="54"/>
      <c r="AA27" s="5"/>
      <c r="AB27" s="5"/>
    </row>
    <row r="28" s="3" customFormat="1" ht="24.5" customHeight="1" spans="1:28">
      <c r="A28" s="6"/>
      <c r="B28" s="13"/>
      <c r="C28" s="18"/>
      <c r="D28" s="19"/>
      <c r="E28" s="18"/>
      <c r="F28" s="19"/>
      <c r="G28" s="18"/>
      <c r="H28" s="27"/>
      <c r="I28" s="18"/>
      <c r="J28" s="27"/>
      <c r="K28" s="18"/>
      <c r="L28" s="27"/>
      <c r="M28" s="18"/>
      <c r="N28" s="27"/>
      <c r="O28" s="18"/>
      <c r="P28" s="27"/>
      <c r="Q28" s="13"/>
      <c r="R28" s="41"/>
      <c r="T28" s="50"/>
      <c r="U28" s="51"/>
      <c r="V28" s="60"/>
      <c r="W28" s="53"/>
      <c r="X28" s="54"/>
      <c r="AA28" s="5"/>
      <c r="AB28" s="5"/>
    </row>
    <row r="29" s="3" customFormat="1" ht="24.5" customHeight="1" spans="1:28">
      <c r="A29" s="6"/>
      <c r="B29" s="13"/>
      <c r="C29" s="22"/>
      <c r="D29" s="21"/>
      <c r="E29" s="22"/>
      <c r="F29" s="21"/>
      <c r="G29" s="22"/>
      <c r="H29" s="21"/>
      <c r="I29" s="22"/>
      <c r="J29" s="21"/>
      <c r="K29" s="22"/>
      <c r="L29" s="21"/>
      <c r="M29" s="22"/>
      <c r="N29" s="21"/>
      <c r="O29" s="22"/>
      <c r="P29" s="21"/>
      <c r="Q29" s="13"/>
      <c r="R29" s="41"/>
      <c r="T29" s="50"/>
      <c r="U29" s="51"/>
      <c r="V29" s="60"/>
      <c r="W29" s="53"/>
      <c r="X29" s="54"/>
      <c r="AA29" s="5"/>
      <c r="AB29" s="5"/>
    </row>
    <row r="30" s="3" customFormat="1" ht="24.5" customHeight="1" spans="1:28">
      <c r="A30" s="6"/>
      <c r="B30" s="13"/>
      <c r="C30" s="28"/>
      <c r="D30" s="24"/>
      <c r="E30" s="28"/>
      <c r="F30" s="24"/>
      <c r="G30" s="28"/>
      <c r="H30" s="24"/>
      <c r="I30" s="28"/>
      <c r="J30" s="24"/>
      <c r="K30" s="28"/>
      <c r="L30" s="24"/>
      <c r="M30" s="28"/>
      <c r="N30" s="24"/>
      <c r="O30" s="28"/>
      <c r="P30" s="24"/>
      <c r="Q30" s="13"/>
      <c r="R30" s="41"/>
      <c r="T30" s="50"/>
      <c r="U30" s="51"/>
      <c r="V30" s="62"/>
      <c r="W30" s="53"/>
      <c r="X30" s="54"/>
      <c r="AA30" s="5"/>
      <c r="AB30" s="5"/>
    </row>
    <row r="31" s="3" customFormat="1" ht="13" customHeight="1" spans="1:28">
      <c r="A31" s="6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41"/>
      <c r="T31" s="53"/>
      <c r="U31" s="53"/>
      <c r="V31" s="53"/>
      <c r="W31" s="53"/>
      <c r="X31" s="54"/>
      <c r="AA31" s="5"/>
      <c r="AB31" s="5"/>
    </row>
    <row r="32" s="3" customFormat="1" ht="13" customHeight="1" spans="1:28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36"/>
      <c r="T32" s="63"/>
      <c r="U32" s="63"/>
      <c r="V32" s="63"/>
      <c r="W32" s="63"/>
      <c r="X32" s="63"/>
      <c r="AA32" s="5"/>
      <c r="AB32" s="5"/>
    </row>
  </sheetData>
  <mergeCells count="13">
    <mergeCell ref="C3:E3"/>
    <mergeCell ref="F3:H3"/>
    <mergeCell ref="C6:D6"/>
    <mergeCell ref="E6:F6"/>
    <mergeCell ref="G6:H6"/>
    <mergeCell ref="I6:J6"/>
    <mergeCell ref="K6:L6"/>
    <mergeCell ref="M6:N6"/>
    <mergeCell ref="O6:P6"/>
    <mergeCell ref="S6:W6"/>
    <mergeCell ref="T8:U8"/>
    <mergeCell ref="T21:U21"/>
    <mergeCell ref="T2:V5"/>
  </mergeCells>
  <conditionalFormatting sqref="C29:C30">
    <cfRule type="cellIs" dxfId="0" priority="86" operator="equal">
      <formula>"●"</formula>
    </cfRule>
    <cfRule type="cellIs" dxfId="1" priority="85" operator="equal">
      <formula>"★"</formula>
    </cfRule>
  </conditionalFormatting>
  <conditionalFormatting sqref="D7:D8">
    <cfRule type="cellIs" dxfId="0" priority="72" operator="equal">
      <formula>"●"</formula>
    </cfRule>
    <cfRule type="cellIs" dxfId="1" priority="71" operator="equal">
      <formula>"★"</formula>
    </cfRule>
  </conditionalFormatting>
  <conditionalFormatting sqref="D11:D12">
    <cfRule type="cellIs" dxfId="0" priority="46" operator="equal">
      <formula>"●"</formula>
    </cfRule>
    <cfRule type="cellIs" dxfId="1" priority="45" operator="equal">
      <formula>"★"</formula>
    </cfRule>
  </conditionalFormatting>
  <conditionalFormatting sqref="D15:D16">
    <cfRule type="cellIs" dxfId="0" priority="44" operator="equal">
      <formula>"●"</formula>
    </cfRule>
    <cfRule type="cellIs" dxfId="1" priority="43" operator="equal">
      <formula>"★"</formula>
    </cfRule>
  </conditionalFormatting>
  <conditionalFormatting sqref="D19:D20">
    <cfRule type="cellIs" dxfId="0" priority="18" operator="equal">
      <formula>"●"</formula>
    </cfRule>
    <cfRule type="cellIs" dxfId="1" priority="17" operator="equal">
      <formula>"★"</formula>
    </cfRule>
  </conditionalFormatting>
  <conditionalFormatting sqref="D23:D24">
    <cfRule type="cellIs" dxfId="0" priority="16" operator="equal">
      <formula>"●"</formula>
    </cfRule>
    <cfRule type="cellIs" dxfId="1" priority="15" operator="equal">
      <formula>"★"</formula>
    </cfRule>
  </conditionalFormatting>
  <conditionalFormatting sqref="E29:E30">
    <cfRule type="cellIs" dxfId="0" priority="84" operator="equal">
      <formula>"●"</formula>
    </cfRule>
    <cfRule type="cellIs" dxfId="1" priority="83" operator="equal">
      <formula>"★"</formula>
    </cfRule>
  </conditionalFormatting>
  <conditionalFormatting sqref="F7:F8">
    <cfRule type="cellIs" dxfId="0" priority="70" operator="equal">
      <formula>"●"</formula>
    </cfRule>
    <cfRule type="cellIs" dxfId="1" priority="69" operator="equal">
      <formula>"★"</formula>
    </cfRule>
  </conditionalFormatting>
  <conditionalFormatting sqref="F11:F12">
    <cfRule type="cellIs" dxfId="0" priority="48" operator="equal">
      <formula>"●"</formula>
    </cfRule>
    <cfRule type="cellIs" dxfId="1" priority="47" operator="equal">
      <formula>"★"</formula>
    </cfRule>
  </conditionalFormatting>
  <conditionalFormatting sqref="F15:F16">
    <cfRule type="cellIs" dxfId="0" priority="42" operator="equal">
      <formula>"●"</formula>
    </cfRule>
    <cfRule type="cellIs" dxfId="1" priority="41" operator="equal">
      <formula>"★"</formula>
    </cfRule>
  </conditionalFormatting>
  <conditionalFormatting sqref="F19:F20">
    <cfRule type="cellIs" dxfId="0" priority="20" operator="equal">
      <formula>"●"</formula>
    </cfRule>
    <cfRule type="cellIs" dxfId="1" priority="19" operator="equal">
      <formula>"★"</formula>
    </cfRule>
  </conditionalFormatting>
  <conditionalFormatting sqref="F23:F24">
    <cfRule type="cellIs" dxfId="0" priority="14" operator="equal">
      <formula>"●"</formula>
    </cfRule>
    <cfRule type="cellIs" dxfId="1" priority="13" operator="equal">
      <formula>"★"</formula>
    </cfRule>
  </conditionalFormatting>
  <conditionalFormatting sqref="G29:G30">
    <cfRule type="cellIs" dxfId="0" priority="82" operator="equal">
      <formula>"●"</formula>
    </cfRule>
    <cfRule type="cellIs" dxfId="1" priority="81" operator="equal">
      <formula>"★"</formula>
    </cfRule>
  </conditionalFormatting>
  <conditionalFormatting sqref="H7:H8">
    <cfRule type="cellIs" dxfId="0" priority="68" operator="equal">
      <formula>"●"</formula>
    </cfRule>
    <cfRule type="cellIs" dxfId="1" priority="67" operator="equal">
      <formula>"★"</formula>
    </cfRule>
  </conditionalFormatting>
  <conditionalFormatting sqref="H11:H12">
    <cfRule type="cellIs" dxfId="0" priority="50" operator="equal">
      <formula>"●"</formula>
    </cfRule>
    <cfRule type="cellIs" dxfId="1" priority="49" operator="equal">
      <formula>"★"</formula>
    </cfRule>
  </conditionalFormatting>
  <conditionalFormatting sqref="H15:H16">
    <cfRule type="cellIs" dxfId="0" priority="40" operator="equal">
      <formula>"●"</formula>
    </cfRule>
    <cfRule type="cellIs" dxfId="1" priority="39" operator="equal">
      <formula>"★"</formula>
    </cfRule>
  </conditionalFormatting>
  <conditionalFormatting sqref="H19:H20">
    <cfRule type="cellIs" dxfId="0" priority="22" operator="equal">
      <formula>"●"</formula>
    </cfRule>
    <cfRule type="cellIs" dxfId="1" priority="21" operator="equal">
      <formula>"★"</formula>
    </cfRule>
  </conditionalFormatting>
  <conditionalFormatting sqref="H23:H24">
    <cfRule type="cellIs" dxfId="0" priority="12" operator="equal">
      <formula>"●"</formula>
    </cfRule>
    <cfRule type="cellIs" dxfId="1" priority="11" operator="equal">
      <formula>"★"</formula>
    </cfRule>
  </conditionalFormatting>
  <conditionalFormatting sqref="I29:I30">
    <cfRule type="cellIs" dxfId="0" priority="80" operator="equal">
      <formula>"●"</formula>
    </cfRule>
    <cfRule type="cellIs" dxfId="1" priority="79" operator="equal">
      <formula>"★"</formula>
    </cfRule>
  </conditionalFormatting>
  <conditionalFormatting sqref="J7:J8">
    <cfRule type="cellIs" dxfId="0" priority="66" operator="equal">
      <formula>"●"</formula>
    </cfRule>
    <cfRule type="cellIs" dxfId="1" priority="65" operator="equal">
      <formula>"★"</formula>
    </cfRule>
  </conditionalFormatting>
  <conditionalFormatting sqref="J11:J12">
    <cfRule type="cellIs" dxfId="0" priority="52" operator="equal">
      <formula>"●"</formula>
    </cfRule>
    <cfRule type="cellIs" dxfId="1" priority="51" operator="equal">
      <formula>"★"</formula>
    </cfRule>
  </conditionalFormatting>
  <conditionalFormatting sqref="J15:J16">
    <cfRule type="cellIs" dxfId="0" priority="38" operator="equal">
      <formula>"●"</formula>
    </cfRule>
    <cfRule type="cellIs" dxfId="1" priority="37" operator="equal">
      <formula>"★"</formula>
    </cfRule>
  </conditionalFormatting>
  <conditionalFormatting sqref="J19:J20">
    <cfRule type="cellIs" dxfId="0" priority="24" operator="equal">
      <formula>"●"</formula>
    </cfRule>
    <cfRule type="cellIs" dxfId="1" priority="23" operator="equal">
      <formula>"★"</formula>
    </cfRule>
  </conditionalFormatting>
  <conditionalFormatting sqref="K29:K30">
    <cfRule type="cellIs" dxfId="0" priority="78" operator="equal">
      <formula>"●"</formula>
    </cfRule>
    <cfRule type="cellIs" dxfId="1" priority="77" operator="equal">
      <formula>"★"</formula>
    </cfRule>
  </conditionalFormatting>
  <conditionalFormatting sqref="L7:L8">
    <cfRule type="cellIs" dxfId="0" priority="64" operator="equal">
      <formula>"●"</formula>
    </cfRule>
    <cfRule type="cellIs" dxfId="1" priority="63" operator="equal">
      <formula>"★"</formula>
    </cfRule>
  </conditionalFormatting>
  <conditionalFormatting sqref="L11:L12">
    <cfRule type="cellIs" dxfId="0" priority="54" operator="equal">
      <formula>"●"</formula>
    </cfRule>
    <cfRule type="cellIs" dxfId="1" priority="53" operator="equal">
      <formula>"★"</formula>
    </cfRule>
  </conditionalFormatting>
  <conditionalFormatting sqref="L15:L16">
    <cfRule type="cellIs" dxfId="0" priority="36" operator="equal">
      <formula>"●"</formula>
    </cfRule>
    <cfRule type="cellIs" dxfId="1" priority="35" operator="equal">
      <formula>"★"</formula>
    </cfRule>
  </conditionalFormatting>
  <conditionalFormatting sqref="L19:L20">
    <cfRule type="cellIs" dxfId="0" priority="26" operator="equal">
      <formula>"●"</formula>
    </cfRule>
    <cfRule type="cellIs" dxfId="1" priority="25" operator="equal">
      <formula>"★"</formula>
    </cfRule>
  </conditionalFormatting>
  <conditionalFormatting sqref="M29:M30">
    <cfRule type="cellIs" dxfId="0" priority="76" operator="equal">
      <formula>"●"</formula>
    </cfRule>
    <cfRule type="cellIs" dxfId="1" priority="75" operator="equal">
      <formula>"★"</formula>
    </cfRule>
  </conditionalFormatting>
  <conditionalFormatting sqref="N7:N8">
    <cfRule type="cellIs" dxfId="0" priority="62" operator="equal">
      <formula>"●"</formula>
    </cfRule>
    <cfRule type="cellIs" dxfId="1" priority="61" operator="equal">
      <formula>"★"</formula>
    </cfRule>
  </conditionalFormatting>
  <conditionalFormatting sqref="N11:N12">
    <cfRule type="cellIs" dxfId="0" priority="56" operator="equal">
      <formula>"●"</formula>
    </cfRule>
    <cfRule type="cellIs" dxfId="1" priority="55" operator="equal">
      <formula>"★"</formula>
    </cfRule>
  </conditionalFormatting>
  <conditionalFormatting sqref="N15:N16">
    <cfRule type="cellIs" dxfId="0" priority="34" operator="equal">
      <formula>"●"</formula>
    </cfRule>
    <cfRule type="cellIs" dxfId="1" priority="33" operator="equal">
      <formula>"★"</formula>
    </cfRule>
  </conditionalFormatting>
  <conditionalFormatting sqref="N19:N20">
    <cfRule type="cellIs" dxfId="0" priority="28" operator="equal">
      <formula>"●"</formula>
    </cfRule>
    <cfRule type="cellIs" dxfId="1" priority="27" operator="equal">
      <formula>"★"</formula>
    </cfRule>
  </conditionalFormatting>
  <conditionalFormatting sqref="O29:O30">
    <cfRule type="cellIs" dxfId="0" priority="74" operator="equal">
      <formula>"●"</formula>
    </cfRule>
    <cfRule type="cellIs" dxfId="1" priority="73" operator="equal">
      <formula>"★"</formula>
    </cfRule>
  </conditionalFormatting>
  <conditionalFormatting sqref="P7:P8">
    <cfRule type="cellIs" dxfId="0" priority="60" operator="equal">
      <formula>"●"</formula>
    </cfRule>
    <cfRule type="cellIs" dxfId="1" priority="59" operator="equal">
      <formula>"★"</formula>
    </cfRule>
  </conditionalFormatting>
  <conditionalFormatting sqref="P11:P12">
    <cfRule type="cellIs" dxfId="0" priority="58" operator="equal">
      <formula>"●"</formula>
    </cfRule>
    <cfRule type="cellIs" dxfId="1" priority="57" operator="equal">
      <formula>"★"</formula>
    </cfRule>
  </conditionalFormatting>
  <conditionalFormatting sqref="P15:P16">
    <cfRule type="cellIs" dxfId="0" priority="32" operator="equal">
      <formula>"●"</formula>
    </cfRule>
    <cfRule type="cellIs" dxfId="1" priority="31" operator="equal">
      <formula>"★"</formula>
    </cfRule>
  </conditionalFormatting>
  <conditionalFormatting sqref="P19:P20">
    <cfRule type="cellIs" dxfId="0" priority="30" operator="equal">
      <formula>"●"</formula>
    </cfRule>
    <cfRule type="cellIs" dxfId="1" priority="29" operator="equal">
      <formula>"★"</formula>
    </cfRule>
  </conditionalFormatting>
  <conditionalFormatting sqref="V22:V28">
    <cfRule type="cellIs" dxfId="3" priority="237" operator="equal">
      <formula>"☑"</formula>
    </cfRule>
    <cfRule type="cellIs" dxfId="1" priority="236" operator="equal">
      <formula>"☒"</formula>
    </cfRule>
    <cfRule type="cellIs" dxfId="2" priority="235" operator="equal">
      <formula>"▲"</formula>
    </cfRule>
  </conditionalFormatting>
  <conditionalFormatting sqref="C9:P10">
    <cfRule type="cellIs" dxfId="0" priority="10" operator="equal">
      <formula>"●"</formula>
    </cfRule>
    <cfRule type="cellIs" dxfId="1" priority="9" operator="equal">
      <formula>"★"</formula>
    </cfRule>
  </conditionalFormatting>
  <conditionalFormatting sqref="C13:P14">
    <cfRule type="cellIs" dxfId="0" priority="8" operator="equal">
      <formula>"●"</formula>
    </cfRule>
    <cfRule type="cellIs" dxfId="1" priority="7" operator="equal">
      <formula>"★"</formula>
    </cfRule>
  </conditionalFormatting>
  <conditionalFormatting sqref="C17:P18">
    <cfRule type="cellIs" dxfId="0" priority="6" operator="equal">
      <formula>"●"</formula>
    </cfRule>
    <cfRule type="cellIs" dxfId="1" priority="5" operator="equal">
      <formula>"★"</formula>
    </cfRule>
  </conditionalFormatting>
  <conditionalFormatting sqref="C21:P22">
    <cfRule type="cellIs" dxfId="0" priority="4" operator="equal">
      <formula>"●"</formula>
    </cfRule>
    <cfRule type="cellIs" dxfId="1" priority="3" operator="equal">
      <formula>"★"</formula>
    </cfRule>
  </conditionalFormatting>
  <conditionalFormatting sqref="C25:P26">
    <cfRule type="cellIs" dxfId="0" priority="2" operator="equal">
      <formula>"●"</formula>
    </cfRule>
    <cfRule type="cellIs" dxfId="1" priority="1" operator="equal">
      <formula>"★"</formula>
    </cfRule>
  </conditionalFormatting>
  <dataValidations count="1">
    <dataValidation type="list" allowBlank="1" showInputMessage="1" showErrorMessage="1" sqref="V9:V19 V22:V30">
      <formula1>"☑,☒"</formula1>
    </dataValidation>
  </dataValidations>
  <printOptions horizontalCentered="1"/>
  <pageMargins left="0" right="0" top="0" bottom="0" header="0" footer="0"/>
  <pageSetup paperSize="9" scale="80" orientation="landscape" horizontalDpi="600"/>
  <headerFooter/>
  <ignoredErrors>
    <ignoredError sqref="D9:P30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AB32"/>
  <sheetViews>
    <sheetView showGridLines="0" workbookViewId="0">
      <selection activeCell="J23" sqref="J23"/>
    </sheetView>
  </sheetViews>
  <sheetFormatPr defaultColWidth="8" defaultRowHeight="31" customHeight="1"/>
  <cols>
    <col min="1" max="1" width="1.89166666666667" style="3" customWidth="1"/>
    <col min="2" max="2" width="2" style="3" customWidth="1"/>
    <col min="3" max="3" width="3.28333333333333" style="4" customWidth="1"/>
    <col min="4" max="4" width="14.775" style="4" customWidth="1"/>
    <col min="5" max="5" width="3.28333333333333" style="4" customWidth="1"/>
    <col min="6" max="6" width="14.775" style="4" customWidth="1"/>
    <col min="7" max="7" width="3.28333333333333" style="4" customWidth="1"/>
    <col min="8" max="8" width="14.775" style="4" customWidth="1"/>
    <col min="9" max="9" width="3.28333333333333" style="4" customWidth="1"/>
    <col min="10" max="10" width="14.775" style="4" customWidth="1"/>
    <col min="11" max="11" width="3.28333333333333" style="4" customWidth="1"/>
    <col min="12" max="12" width="14.775" style="4" customWidth="1"/>
    <col min="13" max="13" width="3.28333333333333" style="4" customWidth="1"/>
    <col min="14" max="14" width="14.775" style="4" customWidth="1"/>
    <col min="15" max="15" width="3.28333333333333" style="4" customWidth="1"/>
    <col min="16" max="16" width="14.775" style="4" customWidth="1"/>
    <col min="17" max="17" width="1.89166666666667" style="4" customWidth="1"/>
    <col min="18" max="18" width="1.775" style="3" customWidth="1"/>
    <col min="19" max="19" width="2.10833333333333" style="3" customWidth="1"/>
    <col min="20" max="20" width="7.775" style="3" customWidth="1"/>
    <col min="21" max="21" width="14.4416666666667" style="3" customWidth="1"/>
    <col min="22" max="22" width="2.89166666666667" style="3" customWidth="1"/>
    <col min="23" max="23" width="1.89166666666667" style="3" customWidth="1"/>
    <col min="24" max="24" width="1.775" style="3" customWidth="1"/>
    <col min="25" max="25" width="2.28333333333333" style="3" customWidth="1"/>
    <col min="26" max="26" width="2.89166666666667" style="3" customWidth="1"/>
    <col min="27" max="28" width="8" style="5"/>
    <col min="29" max="16384" width="8" style="3"/>
  </cols>
  <sheetData>
    <row r="1" s="3" customFormat="1" ht="10" customHeight="1" spans="1:28">
      <c r="A1" s="6"/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6"/>
      <c r="S1" s="36"/>
      <c r="T1" s="37"/>
      <c r="U1" s="37"/>
      <c r="V1" s="37"/>
      <c r="W1" s="37"/>
      <c r="X1" s="36"/>
      <c r="AA1" s="5"/>
      <c r="AB1" s="5"/>
    </row>
    <row r="2" s="3" customFormat="1" ht="36" customHeight="1" spans="1:28">
      <c r="A2" s="6"/>
      <c r="B2" s="6"/>
      <c r="C2" s="8"/>
      <c r="D2" s="8"/>
      <c r="E2" s="8"/>
      <c r="F2" s="9"/>
      <c r="G2" s="8"/>
      <c r="H2" s="8"/>
      <c r="I2" s="8"/>
      <c r="J2" s="8"/>
      <c r="K2" s="29"/>
      <c r="L2" s="29"/>
      <c r="M2" s="9"/>
      <c r="N2" s="9"/>
      <c r="O2" s="30"/>
      <c r="P2" s="31"/>
      <c r="Q2" s="31"/>
      <c r="R2" s="6"/>
      <c r="T2" s="38">
        <v>7</v>
      </c>
      <c r="U2" s="38"/>
      <c r="V2" s="38"/>
      <c r="W2" s="39"/>
      <c r="X2" s="36"/>
      <c r="AA2" s="5"/>
      <c r="AB2" s="5"/>
    </row>
    <row r="3" s="3" customFormat="1" ht="33" customHeight="1" spans="1:28">
      <c r="A3" s="6"/>
      <c r="B3" s="6"/>
      <c r="C3" s="10" t="s">
        <v>0</v>
      </c>
      <c r="D3" s="10"/>
      <c r="E3" s="10"/>
      <c r="F3" s="11" t="str">
        <f>TEXT(7*28,"mmmm")</f>
        <v>July</v>
      </c>
      <c r="G3" s="11"/>
      <c r="H3" s="11"/>
      <c r="I3" s="32"/>
      <c r="J3" s="32"/>
      <c r="K3" s="32"/>
      <c r="L3" s="32"/>
      <c r="M3" s="33"/>
      <c r="N3" s="33"/>
      <c r="O3" s="30"/>
      <c r="P3" s="31"/>
      <c r="Q3" s="31"/>
      <c r="R3" s="40"/>
      <c r="T3" s="38"/>
      <c r="U3" s="38"/>
      <c r="V3" s="38"/>
      <c r="W3" s="39"/>
      <c r="X3" s="36"/>
      <c r="AA3" s="5"/>
      <c r="AB3" s="5"/>
    </row>
    <row r="4" s="3" customFormat="1" ht="11" customHeight="1" spans="1:28">
      <c r="A4" s="6"/>
      <c r="B4" s="6"/>
      <c r="C4" s="12"/>
      <c r="D4" s="12"/>
      <c r="E4" s="12"/>
      <c r="F4" s="12"/>
      <c r="G4" s="12"/>
      <c r="H4" s="12"/>
      <c r="I4" s="12"/>
      <c r="J4" s="12"/>
      <c r="K4" s="34"/>
      <c r="L4" s="34"/>
      <c r="M4" s="35"/>
      <c r="N4" s="35"/>
      <c r="O4" s="35"/>
      <c r="P4" s="35"/>
      <c r="Q4" s="35"/>
      <c r="R4" s="41"/>
      <c r="T4" s="38"/>
      <c r="U4" s="38"/>
      <c r="V4" s="38"/>
      <c r="W4" s="42"/>
      <c r="X4" s="36"/>
      <c r="AA4" s="5"/>
      <c r="AB4" s="5"/>
    </row>
    <row r="5" s="3" customFormat="1" ht="11" customHeight="1" spans="1:28">
      <c r="A5" s="6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41"/>
      <c r="T5" s="38"/>
      <c r="U5" s="38"/>
      <c r="V5" s="38"/>
      <c r="W5" s="43"/>
      <c r="X5" s="44"/>
      <c r="AA5" s="5"/>
      <c r="AB5" s="5"/>
    </row>
    <row r="6" s="3" customFormat="1" ht="32" customHeight="1" spans="1:28">
      <c r="A6" s="6"/>
      <c r="B6" s="13"/>
      <c r="C6" s="14" t="s">
        <v>1</v>
      </c>
      <c r="D6" s="15"/>
      <c r="E6" s="14" t="s">
        <v>2</v>
      </c>
      <c r="F6" s="15"/>
      <c r="G6" s="14" t="s">
        <v>3</v>
      </c>
      <c r="H6" s="15"/>
      <c r="I6" s="14" t="s">
        <v>4</v>
      </c>
      <c r="J6" s="15"/>
      <c r="K6" s="14" t="s">
        <v>5</v>
      </c>
      <c r="L6" s="15"/>
      <c r="M6" s="14" t="s">
        <v>6</v>
      </c>
      <c r="N6" s="15"/>
      <c r="O6" s="14" t="s">
        <v>7</v>
      </c>
      <c r="P6" s="15"/>
      <c r="Q6" s="13"/>
      <c r="R6" s="41"/>
      <c r="S6" s="45" t="s">
        <v>8</v>
      </c>
      <c r="T6" s="45"/>
      <c r="U6" s="45"/>
      <c r="V6" s="45"/>
      <c r="W6" s="45"/>
      <c r="X6" s="46"/>
      <c r="AA6" s="5"/>
      <c r="AB6" s="5"/>
    </row>
    <row r="7" s="3" customFormat="1" ht="24.5" customHeight="1" spans="1:28">
      <c r="A7" s="6"/>
      <c r="B7" s="13"/>
      <c r="C7" s="16"/>
      <c r="D7" s="17" t="str">
        <f t="shared" ref="D7:H7" si="0">IFERROR(VLOOKUP(C7,$T$9:$V$19,3,FALSE),"")</f>
        <v/>
      </c>
      <c r="E7" s="16"/>
      <c r="F7" s="17" t="str">
        <f t="shared" si="0"/>
        <v/>
      </c>
      <c r="G7" s="16"/>
      <c r="H7" s="17" t="str">
        <f t="shared" si="0"/>
        <v/>
      </c>
      <c r="I7" s="16"/>
      <c r="J7" s="17" t="str">
        <f t="shared" ref="J7:N7" si="1">IFERROR(VLOOKUP(I7,$T$9:$V$19,3,FALSE),"")</f>
        <v/>
      </c>
      <c r="K7" s="16"/>
      <c r="L7" s="17" t="str">
        <f t="shared" si="1"/>
        <v/>
      </c>
      <c r="M7" s="16">
        <v>44743</v>
      </c>
      <c r="N7" s="17" t="str">
        <f t="shared" si="1"/>
        <v>☑</v>
      </c>
      <c r="O7" s="16">
        <v>44744</v>
      </c>
      <c r="P7" s="17" t="str">
        <f>IFERROR(VLOOKUP(O7,$T$9:$V$19,3,FALSE),"")</f>
        <v/>
      </c>
      <c r="Q7" s="13"/>
      <c r="R7" s="41"/>
      <c r="X7" s="46"/>
      <c r="AA7" s="5"/>
      <c r="AB7" s="5"/>
    </row>
    <row r="8" s="3" customFormat="1" ht="24.5" customHeight="1" spans="1:28">
      <c r="A8" s="6"/>
      <c r="B8" s="13"/>
      <c r="C8" s="18"/>
      <c r="D8" s="19" t="str">
        <f t="shared" ref="D8:H8" si="2">IFERROR(VLOOKUP(C7,$T$22:$V$30,3,FALSE),"")</f>
        <v/>
      </c>
      <c r="E8" s="18"/>
      <c r="F8" s="19" t="str">
        <f t="shared" si="2"/>
        <v/>
      </c>
      <c r="G8" s="18"/>
      <c r="H8" s="19" t="str">
        <f t="shared" si="2"/>
        <v/>
      </c>
      <c r="I8" s="18"/>
      <c r="J8" s="19" t="str">
        <f t="shared" ref="J8:N8" si="3">IFERROR(VLOOKUP(I7,$T$22:$V$30,3,FALSE),"")</f>
        <v/>
      </c>
      <c r="K8" s="18"/>
      <c r="L8" s="19" t="str">
        <f t="shared" si="3"/>
        <v/>
      </c>
      <c r="M8" s="18" t="s">
        <v>92</v>
      </c>
      <c r="N8" s="19">
        <f t="shared" si="3"/>
        <v>0</v>
      </c>
      <c r="O8" s="18" t="s">
        <v>19</v>
      </c>
      <c r="P8" s="19" t="str">
        <f>IFERROR(VLOOKUP(O7,$T$22:$V$30,3,FALSE),"")</f>
        <v/>
      </c>
      <c r="Q8" s="13"/>
      <c r="R8" s="41"/>
      <c r="T8" s="47" t="s">
        <v>10</v>
      </c>
      <c r="U8" s="47"/>
      <c r="V8" s="48"/>
      <c r="W8" s="49"/>
      <c r="X8" s="46"/>
      <c r="AA8" s="5"/>
      <c r="AB8" s="5"/>
    </row>
    <row r="9" s="3" customFormat="1" ht="24.5" customHeight="1" spans="1:28">
      <c r="A9" s="6"/>
      <c r="B9" s="13"/>
      <c r="C9" s="20" t="str">
        <f t="shared" ref="C9:G9" si="4">IF(D9="","",IF(D7="☑","☑","★"))</f>
        <v/>
      </c>
      <c r="D9" s="21" t="str">
        <f t="shared" ref="D9:H9" si="5">IFERROR(VLOOKUP(C7,$T$9:$U$19,2,0),"")</f>
        <v/>
      </c>
      <c r="E9" s="20" t="str">
        <f t="shared" si="4"/>
        <v/>
      </c>
      <c r="F9" s="21" t="str">
        <f t="shared" si="5"/>
        <v/>
      </c>
      <c r="G9" s="22" t="str">
        <f t="shared" si="4"/>
        <v/>
      </c>
      <c r="H9" s="21" t="str">
        <f t="shared" si="5"/>
        <v/>
      </c>
      <c r="I9" s="22" t="str">
        <f t="shared" ref="I9:M9" si="6">IF(J9="","",IF(J7="☑","☑","★"))</f>
        <v/>
      </c>
      <c r="J9" s="21" t="str">
        <f t="shared" ref="J9:N9" si="7">IFERROR(VLOOKUP(I7,$T$9:$U$19,2,0),"")</f>
        <v/>
      </c>
      <c r="K9" s="22" t="str">
        <f t="shared" si="6"/>
        <v/>
      </c>
      <c r="L9" s="21" t="str">
        <f t="shared" si="7"/>
        <v/>
      </c>
      <c r="M9" s="22" t="str">
        <f t="shared" si="6"/>
        <v>☑</v>
      </c>
      <c r="N9" s="21" t="str">
        <f t="shared" si="7"/>
        <v>季度报表</v>
      </c>
      <c r="O9" s="22" t="str">
        <f>IF(P9="","",IF(P7="☑","☑","★"))</f>
        <v/>
      </c>
      <c r="P9" s="21" t="str">
        <f>IFERROR(VLOOKUP(O7,$T$9:$U$19,2,0),"")</f>
        <v/>
      </c>
      <c r="Q9" s="13"/>
      <c r="R9" s="41"/>
      <c r="T9" s="50">
        <v>44743</v>
      </c>
      <c r="U9" s="51" t="s">
        <v>11</v>
      </c>
      <c r="V9" s="52" t="s">
        <v>12</v>
      </c>
      <c r="W9" s="53"/>
      <c r="X9" s="54"/>
      <c r="AA9" s="5"/>
      <c r="AB9" s="5"/>
    </row>
    <row r="10" s="3" customFormat="1" ht="24.5" customHeight="1" spans="1:28">
      <c r="A10" s="6"/>
      <c r="B10" s="13"/>
      <c r="C10" s="23" t="str">
        <f t="shared" ref="C10:G10" si="8">IF(D10="","",IF(D8="☑","☑","●"))</f>
        <v/>
      </c>
      <c r="D10" s="24" t="str">
        <f t="shared" ref="D10:H10" si="9">IFERROR(VLOOKUP(C7,$T$22:$U$30,2,0),"")</f>
        <v/>
      </c>
      <c r="E10" s="23" t="str">
        <f t="shared" si="8"/>
        <v/>
      </c>
      <c r="F10" s="24" t="str">
        <f t="shared" si="9"/>
        <v/>
      </c>
      <c r="G10" s="25" t="str">
        <f t="shared" si="8"/>
        <v/>
      </c>
      <c r="H10" s="24" t="str">
        <f t="shared" si="9"/>
        <v/>
      </c>
      <c r="I10" s="25" t="str">
        <f t="shared" ref="I10:M10" si="10">IF(J10="","",IF(J8="☑","☑","●"))</f>
        <v/>
      </c>
      <c r="J10" s="24" t="str">
        <f t="shared" ref="J10:N10" si="11">IFERROR(VLOOKUP(I7,$T$22:$U$30,2,0),"")</f>
        <v/>
      </c>
      <c r="K10" s="25" t="str">
        <f t="shared" si="10"/>
        <v/>
      </c>
      <c r="L10" s="24" t="str">
        <f t="shared" si="11"/>
        <v/>
      </c>
      <c r="M10" s="25" t="str">
        <f t="shared" si="10"/>
        <v>●</v>
      </c>
      <c r="N10" s="24" t="str">
        <f t="shared" si="11"/>
        <v>预算费用</v>
      </c>
      <c r="O10" s="25" t="str">
        <f>IF(P10="","",IF(P8="☑","☑","●"))</f>
        <v/>
      </c>
      <c r="P10" s="24" t="str">
        <f>IFERROR(VLOOKUP(O7,$T$22:$U$30,2,0),"")</f>
        <v/>
      </c>
      <c r="Q10" s="13"/>
      <c r="R10" s="41"/>
      <c r="T10" s="50">
        <v>44749</v>
      </c>
      <c r="U10" s="51" t="s">
        <v>13</v>
      </c>
      <c r="V10" s="55"/>
      <c r="W10" s="53"/>
      <c r="X10" s="54"/>
      <c r="AA10" s="5"/>
      <c r="AB10" s="5"/>
    </row>
    <row r="11" s="3" customFormat="1" ht="24.5" customHeight="1" spans="1:28">
      <c r="A11" s="6"/>
      <c r="B11" s="13"/>
      <c r="C11" s="16">
        <v>44745</v>
      </c>
      <c r="D11" s="17" t="str">
        <f>IFERROR(VLOOKUP(C11,$T$9:$V$19,3,FALSE),"")</f>
        <v/>
      </c>
      <c r="E11" s="16">
        <v>44746</v>
      </c>
      <c r="F11" s="17" t="str">
        <f>IFERROR(VLOOKUP(E11,$T$9:$V$19,3,FALSE),"")</f>
        <v/>
      </c>
      <c r="G11" s="16">
        <v>44747</v>
      </c>
      <c r="H11" s="17" t="str">
        <f>IFERROR(VLOOKUP(G11,$T$9:$V$19,3,FALSE),"")</f>
        <v/>
      </c>
      <c r="I11" s="16">
        <v>44748</v>
      </c>
      <c r="J11" s="17" t="str">
        <f>IFERROR(VLOOKUP(I11,$T$9:$V$19,3,FALSE),"")</f>
        <v/>
      </c>
      <c r="K11" s="16">
        <v>44749</v>
      </c>
      <c r="L11" s="17">
        <f>IFERROR(VLOOKUP(K11,$T$9:$V$19,3,FALSE),"")</f>
        <v>0</v>
      </c>
      <c r="M11" s="16">
        <v>44750</v>
      </c>
      <c r="N11" s="17" t="str">
        <f>IFERROR(VLOOKUP(M11,$T$9:$V$19,3,FALSE),"")</f>
        <v/>
      </c>
      <c r="O11" s="16">
        <v>44751</v>
      </c>
      <c r="P11" s="17">
        <f>IFERROR(VLOOKUP(O11,$T$9:$V$19,3,FALSE),"")</f>
        <v>0</v>
      </c>
      <c r="Q11" s="13"/>
      <c r="R11" s="41"/>
      <c r="T11" s="50">
        <v>44751</v>
      </c>
      <c r="U11" s="51" t="s">
        <v>14</v>
      </c>
      <c r="V11" s="55"/>
      <c r="W11" s="53"/>
      <c r="X11" s="54"/>
      <c r="AA11" s="5"/>
      <c r="AB11" s="5"/>
    </row>
    <row r="12" s="3" customFormat="1" ht="24.5" customHeight="1" spans="1:28">
      <c r="A12" s="6"/>
      <c r="B12" s="13"/>
      <c r="C12" s="18" t="s">
        <v>20</v>
      </c>
      <c r="D12" s="19" t="str">
        <f>IFERROR(VLOOKUP(C11,$T$22:$V$30,3,FALSE),"")</f>
        <v/>
      </c>
      <c r="E12" s="18" t="s">
        <v>59</v>
      </c>
      <c r="F12" s="19" t="str">
        <f>IFERROR(VLOOKUP(E11,$T$22:$V$30,3,FALSE),"")</f>
        <v/>
      </c>
      <c r="G12" s="18" t="s">
        <v>26</v>
      </c>
      <c r="H12" s="19" t="str">
        <f>IFERROR(VLOOKUP(G11,$T$22:$V$30,3,FALSE),"")</f>
        <v/>
      </c>
      <c r="I12" s="18" t="s">
        <v>60</v>
      </c>
      <c r="J12" s="19" t="str">
        <f>IFERROR(VLOOKUP(I11,$T$22:$V$30,3,FALSE),"")</f>
        <v/>
      </c>
      <c r="K12" s="18" t="s">
        <v>93</v>
      </c>
      <c r="L12" s="19" t="str">
        <f>IFERROR(VLOOKUP(K11,$T$22:$V$30,3,FALSE),"")</f>
        <v/>
      </c>
      <c r="M12" s="18" t="s">
        <v>29</v>
      </c>
      <c r="N12" s="19" t="str">
        <f>IFERROR(VLOOKUP(M11,$T$22:$V$30,3,FALSE),"")</f>
        <v/>
      </c>
      <c r="O12" s="18" t="s">
        <v>30</v>
      </c>
      <c r="P12" s="19">
        <f>IFERROR(VLOOKUP(O11,$T$22:$V$30,3,FALSE),"")</f>
        <v>0</v>
      </c>
      <c r="Q12" s="13"/>
      <c r="R12" s="41"/>
      <c r="T12" s="50">
        <v>44754</v>
      </c>
      <c r="U12" s="51" t="s">
        <v>22</v>
      </c>
      <c r="V12" s="55"/>
      <c r="W12" s="53"/>
      <c r="X12" s="54"/>
      <c r="AA12" s="5"/>
      <c r="AB12" s="5"/>
    </row>
    <row r="13" s="3" customFormat="1" ht="24.5" customHeight="1" spans="1:28">
      <c r="A13" s="6"/>
      <c r="B13" s="13"/>
      <c r="C13" s="20" t="str">
        <f t="shared" ref="C13:G13" si="12">IF(D13="","",IF(D11="☑","☑","★"))</f>
        <v/>
      </c>
      <c r="D13" s="21" t="str">
        <f t="shared" ref="D13:H13" si="13">IFERROR(VLOOKUP(C11,$T$9:$U$19,2,0),"")</f>
        <v/>
      </c>
      <c r="E13" s="20" t="str">
        <f t="shared" si="12"/>
        <v/>
      </c>
      <c r="F13" s="21" t="str">
        <f t="shared" si="13"/>
        <v/>
      </c>
      <c r="G13" s="22" t="str">
        <f t="shared" si="12"/>
        <v/>
      </c>
      <c r="H13" s="21" t="str">
        <f t="shared" si="13"/>
        <v/>
      </c>
      <c r="I13" s="22" t="str">
        <f t="shared" ref="I13:M13" si="14">IF(J13="","",IF(J11="☑","☑","★"))</f>
        <v/>
      </c>
      <c r="J13" s="21" t="str">
        <f t="shared" ref="J13:N13" si="15">IFERROR(VLOOKUP(I11,$T$9:$U$19,2,0),"")</f>
        <v/>
      </c>
      <c r="K13" s="22" t="str">
        <f t="shared" si="14"/>
        <v>★</v>
      </c>
      <c r="L13" s="21" t="str">
        <f t="shared" si="15"/>
        <v>招聘计划</v>
      </c>
      <c r="M13" s="22" t="str">
        <f t="shared" si="14"/>
        <v/>
      </c>
      <c r="N13" s="21" t="str">
        <f t="shared" si="15"/>
        <v/>
      </c>
      <c r="O13" s="22" t="str">
        <f>IF(P13="","",IF(P11="☑","☑","★"))</f>
        <v>★</v>
      </c>
      <c r="P13" s="21" t="str">
        <f>IFERROR(VLOOKUP(O11,$T$9:$U$19,2,0),"")</f>
        <v>去北京出差</v>
      </c>
      <c r="Q13" s="13"/>
      <c r="R13" s="41"/>
      <c r="T13" s="50">
        <v>44760</v>
      </c>
      <c r="U13" s="51" t="s">
        <v>23</v>
      </c>
      <c r="V13" s="55"/>
      <c r="W13" s="53"/>
      <c r="X13" s="54"/>
      <c r="AA13" s="5"/>
      <c r="AB13" s="5"/>
    </row>
    <row r="14" s="3" customFormat="1" ht="24.5" customHeight="1" spans="1:28">
      <c r="A14" s="6"/>
      <c r="B14" s="13"/>
      <c r="C14" s="23" t="str">
        <f t="shared" ref="C14:G14" si="16">IF(D14="","",IF(D12="☑","☑","●"))</f>
        <v/>
      </c>
      <c r="D14" s="24" t="str">
        <f t="shared" ref="D14:H14" si="17">IFERROR(VLOOKUP(C11,$T$22:$U$30,2,0),"")</f>
        <v/>
      </c>
      <c r="E14" s="23" t="str">
        <f t="shared" si="16"/>
        <v/>
      </c>
      <c r="F14" s="24" t="str">
        <f t="shared" si="17"/>
        <v/>
      </c>
      <c r="G14" s="25" t="str">
        <f t="shared" si="16"/>
        <v/>
      </c>
      <c r="H14" s="24" t="str">
        <f t="shared" si="17"/>
        <v/>
      </c>
      <c r="I14" s="25" t="str">
        <f t="shared" ref="I14:M14" si="18">IF(J14="","",IF(J12="☑","☑","●"))</f>
        <v/>
      </c>
      <c r="J14" s="24" t="str">
        <f t="shared" ref="J14:N14" si="19">IFERROR(VLOOKUP(I11,$T$22:$U$30,2,0),"")</f>
        <v/>
      </c>
      <c r="K14" s="25" t="str">
        <f t="shared" si="18"/>
        <v/>
      </c>
      <c r="L14" s="24" t="str">
        <f t="shared" si="19"/>
        <v/>
      </c>
      <c r="M14" s="25" t="str">
        <f t="shared" si="18"/>
        <v/>
      </c>
      <c r="N14" s="24" t="str">
        <f t="shared" si="19"/>
        <v/>
      </c>
      <c r="O14" s="25" t="str">
        <f>IF(P14="","",IF(P12="☑","☑","●"))</f>
        <v>●</v>
      </c>
      <c r="P14" s="24" t="str">
        <f>IFERROR(VLOOKUP(O11,$T$22:$U$30,2,0),"")</f>
        <v>购买办公用品</v>
      </c>
      <c r="Q14" s="13"/>
      <c r="R14" s="41"/>
      <c r="T14" s="50">
        <v>44764</v>
      </c>
      <c r="U14" s="51" t="s">
        <v>24</v>
      </c>
      <c r="V14" s="55"/>
      <c r="W14" s="53"/>
      <c r="X14" s="54"/>
      <c r="AA14" s="5"/>
      <c r="AB14" s="5"/>
    </row>
    <row r="15" s="3" customFormat="1" ht="24.5" customHeight="1" spans="1:28">
      <c r="A15" s="6"/>
      <c r="B15" s="13"/>
      <c r="C15" s="16">
        <v>44752</v>
      </c>
      <c r="D15" s="17" t="str">
        <f t="shared" ref="D15:H15" si="20">IFERROR(VLOOKUP(C15,$T$9:$V$19,3,FALSE),"")</f>
        <v/>
      </c>
      <c r="E15" s="16">
        <v>44753</v>
      </c>
      <c r="F15" s="17" t="str">
        <f t="shared" si="20"/>
        <v/>
      </c>
      <c r="G15" s="16">
        <v>44754</v>
      </c>
      <c r="H15" s="17">
        <f t="shared" si="20"/>
        <v>0</v>
      </c>
      <c r="I15" s="16">
        <v>44755</v>
      </c>
      <c r="J15" s="17" t="str">
        <f t="shared" ref="J15:N15" si="21">IFERROR(VLOOKUP(I15,$T$9:$V$19,3,FALSE),"")</f>
        <v/>
      </c>
      <c r="K15" s="16">
        <v>44756</v>
      </c>
      <c r="L15" s="17" t="str">
        <f t="shared" si="21"/>
        <v/>
      </c>
      <c r="M15" s="16">
        <v>44757</v>
      </c>
      <c r="N15" s="17" t="str">
        <f t="shared" si="21"/>
        <v/>
      </c>
      <c r="O15" s="16">
        <v>44758</v>
      </c>
      <c r="P15" s="17" t="str">
        <f>IFERROR(VLOOKUP(O15,$T$9:$V$19,3,FALSE),"")</f>
        <v/>
      </c>
      <c r="Q15" s="13"/>
      <c r="R15" s="41"/>
      <c r="T15" s="50">
        <v>44767</v>
      </c>
      <c r="U15" s="51" t="s">
        <v>25</v>
      </c>
      <c r="V15" s="55"/>
      <c r="W15" s="53"/>
      <c r="X15" s="54"/>
      <c r="AA15" s="5"/>
      <c r="AB15" s="5"/>
    </row>
    <row r="16" s="3" customFormat="1" ht="24.5" customHeight="1" spans="1:28">
      <c r="A16" s="6"/>
      <c r="B16" s="13"/>
      <c r="C16" s="18" t="s">
        <v>31</v>
      </c>
      <c r="D16" s="19" t="str">
        <f t="shared" ref="D16:H16" si="22">IFERROR(VLOOKUP(C15,$T$22:$V$30,3,FALSE),"")</f>
        <v/>
      </c>
      <c r="E16" s="18" t="s">
        <v>32</v>
      </c>
      <c r="F16" s="19" t="str">
        <f t="shared" si="22"/>
        <v/>
      </c>
      <c r="G16" s="18" t="s">
        <v>34</v>
      </c>
      <c r="H16" s="19">
        <f t="shared" si="22"/>
        <v>0</v>
      </c>
      <c r="I16" s="18" t="s">
        <v>75</v>
      </c>
      <c r="J16" s="19" t="str">
        <f t="shared" ref="J16:N16" si="23">IFERROR(VLOOKUP(I15,$T$22:$V$30,3,FALSE),"")</f>
        <v/>
      </c>
      <c r="K16" s="18" t="s">
        <v>36</v>
      </c>
      <c r="L16" s="19" t="str">
        <f t="shared" si="23"/>
        <v/>
      </c>
      <c r="M16" s="18" t="s">
        <v>37</v>
      </c>
      <c r="N16" s="19" t="str">
        <f t="shared" si="23"/>
        <v/>
      </c>
      <c r="O16" s="18" t="s">
        <v>94</v>
      </c>
      <c r="P16" s="19" t="str">
        <f>IFERROR(VLOOKUP(O15,$T$22:$V$30,3,FALSE),"")</f>
        <v/>
      </c>
      <c r="Q16" s="13"/>
      <c r="R16" s="41"/>
      <c r="T16" s="50">
        <v>44770</v>
      </c>
      <c r="U16" s="51" t="s">
        <v>33</v>
      </c>
      <c r="V16" s="55"/>
      <c r="W16" s="53"/>
      <c r="X16" s="54"/>
      <c r="AA16" s="5"/>
      <c r="AB16" s="5"/>
    </row>
    <row r="17" s="3" customFormat="1" ht="24.5" customHeight="1" spans="1:28">
      <c r="A17" s="6"/>
      <c r="B17" s="13"/>
      <c r="C17" s="20" t="str">
        <f t="shared" ref="C17:G17" si="24">IF(D17="","",IF(D15="☑","☑","★"))</f>
        <v/>
      </c>
      <c r="D17" s="21" t="str">
        <f t="shared" ref="D17:H17" si="25">IFERROR(VLOOKUP(C15,$T$9:$U$19,2,0),"")</f>
        <v/>
      </c>
      <c r="E17" s="20" t="str">
        <f t="shared" si="24"/>
        <v/>
      </c>
      <c r="F17" s="21" t="str">
        <f t="shared" si="25"/>
        <v/>
      </c>
      <c r="G17" s="22" t="str">
        <f t="shared" si="24"/>
        <v>★</v>
      </c>
      <c r="H17" s="21" t="str">
        <f t="shared" si="25"/>
        <v>参加招聘会</v>
      </c>
      <c r="I17" s="22" t="str">
        <f t="shared" ref="I17:M17" si="26">IF(J17="","",IF(J15="☑","☑","★"))</f>
        <v/>
      </c>
      <c r="J17" s="21" t="str">
        <f t="shared" ref="J17:N17" si="27">IFERROR(VLOOKUP(I15,$T$9:$U$19,2,0),"")</f>
        <v/>
      </c>
      <c r="K17" s="22" t="str">
        <f t="shared" si="26"/>
        <v/>
      </c>
      <c r="L17" s="21" t="str">
        <f t="shared" si="27"/>
        <v/>
      </c>
      <c r="M17" s="22" t="str">
        <f t="shared" si="26"/>
        <v/>
      </c>
      <c r="N17" s="21" t="str">
        <f t="shared" si="27"/>
        <v/>
      </c>
      <c r="O17" s="22" t="str">
        <f>IF(P17="","",IF(P15="☑","☑","★"))</f>
        <v/>
      </c>
      <c r="P17" s="21" t="str">
        <f>IFERROR(VLOOKUP(O15,$T$9:$U$19,2,0),"")</f>
        <v/>
      </c>
      <c r="Q17" s="13"/>
      <c r="R17" s="41"/>
      <c r="T17" s="50"/>
      <c r="U17" s="51"/>
      <c r="V17" s="55"/>
      <c r="W17" s="53"/>
      <c r="X17" s="54"/>
      <c r="AA17" s="5"/>
      <c r="AB17" s="5"/>
    </row>
    <row r="18" s="3" customFormat="1" ht="24.5" customHeight="1" spans="1:28">
      <c r="A18" s="6"/>
      <c r="B18" s="13"/>
      <c r="C18" s="23" t="str">
        <f t="shared" ref="C18:G18" si="28">IF(D18="","",IF(D16="☑","☑","●"))</f>
        <v/>
      </c>
      <c r="D18" s="24" t="str">
        <f t="shared" ref="D18:H18" si="29">IFERROR(VLOOKUP(C15,$T$22:$U$30,2,0),"")</f>
        <v/>
      </c>
      <c r="E18" s="23" t="str">
        <f t="shared" si="28"/>
        <v/>
      </c>
      <c r="F18" s="24" t="str">
        <f t="shared" si="29"/>
        <v/>
      </c>
      <c r="G18" s="25" t="str">
        <f t="shared" si="28"/>
        <v>●</v>
      </c>
      <c r="H18" s="24" t="str">
        <f t="shared" si="29"/>
        <v>报销T项目费用</v>
      </c>
      <c r="I18" s="25" t="str">
        <f t="shared" ref="I18:M18" si="30">IF(J18="","",IF(J16="☑","☑","●"))</f>
        <v/>
      </c>
      <c r="J18" s="24" t="str">
        <f t="shared" ref="J18:N18" si="31">IFERROR(VLOOKUP(I15,$T$22:$U$30,2,0),"")</f>
        <v/>
      </c>
      <c r="K18" s="25" t="str">
        <f t="shared" si="30"/>
        <v/>
      </c>
      <c r="L18" s="24" t="str">
        <f t="shared" si="31"/>
        <v/>
      </c>
      <c r="M18" s="25" t="str">
        <f t="shared" si="30"/>
        <v/>
      </c>
      <c r="N18" s="24" t="str">
        <f t="shared" si="31"/>
        <v/>
      </c>
      <c r="O18" s="25" t="str">
        <f>IF(P18="","",IF(P16="☑","☑","●"))</f>
        <v/>
      </c>
      <c r="P18" s="24" t="str">
        <f>IFERROR(VLOOKUP(O15,$T$22:$U$30,2,0),"")</f>
        <v/>
      </c>
      <c r="Q18" s="13"/>
      <c r="R18" s="41"/>
      <c r="T18" s="50"/>
      <c r="U18" s="51"/>
      <c r="V18" s="56"/>
      <c r="W18" s="53"/>
      <c r="X18" s="54"/>
      <c r="AA18" s="5"/>
      <c r="AB18" s="5"/>
    </row>
    <row r="19" s="3" customFormat="1" ht="24.5" customHeight="1" spans="1:28">
      <c r="A19" s="6"/>
      <c r="B19" s="13"/>
      <c r="C19" s="16">
        <v>44759</v>
      </c>
      <c r="D19" s="17" t="str">
        <f>IFERROR(VLOOKUP(C19,$T$9:$V$19,3,FALSE),"")</f>
        <v/>
      </c>
      <c r="E19" s="16">
        <v>44760</v>
      </c>
      <c r="F19" s="17">
        <f>IFERROR(VLOOKUP(E19,$T$9:$V$19,3,FALSE),"")</f>
        <v>0</v>
      </c>
      <c r="G19" s="16">
        <v>44761</v>
      </c>
      <c r="H19" s="17" t="str">
        <f>IFERROR(VLOOKUP(G19,$T$9:$V$19,3,FALSE),"")</f>
        <v/>
      </c>
      <c r="I19" s="16">
        <v>44762</v>
      </c>
      <c r="J19" s="17" t="str">
        <f>IFERROR(VLOOKUP(I19,$T$9:$V$19,3,FALSE),"")</f>
        <v/>
      </c>
      <c r="K19" s="16">
        <v>44763</v>
      </c>
      <c r="L19" s="17" t="str">
        <f>IFERROR(VLOOKUP(K19,$T$9:$V$19,3,FALSE),"")</f>
        <v/>
      </c>
      <c r="M19" s="16">
        <v>44764</v>
      </c>
      <c r="N19" s="17">
        <f>IFERROR(VLOOKUP(M19,$T$9:$V$19,3,FALSE),"")</f>
        <v>0</v>
      </c>
      <c r="O19" s="16">
        <v>44765</v>
      </c>
      <c r="P19" s="17" t="str">
        <f>IFERROR(VLOOKUP(O19,$T$9:$V$19,3,FALSE),"")</f>
        <v/>
      </c>
      <c r="Q19" s="13"/>
      <c r="R19" s="41"/>
      <c r="T19" s="50"/>
      <c r="U19" s="51"/>
      <c r="V19" s="56"/>
      <c r="W19" s="53"/>
      <c r="X19" s="54"/>
      <c r="AA19" s="5"/>
      <c r="AB19" s="5"/>
    </row>
    <row r="20" s="3" customFormat="1" ht="24.5" customHeight="1" spans="1:28">
      <c r="A20" s="6"/>
      <c r="B20" s="13"/>
      <c r="C20" s="18" t="s">
        <v>39</v>
      </c>
      <c r="D20" s="19">
        <f>IFERROR(VLOOKUP(C19,$T$22:$V$30,3,FALSE),"")</f>
        <v>0</v>
      </c>
      <c r="E20" s="18" t="s">
        <v>40</v>
      </c>
      <c r="F20" s="19" t="str">
        <f>IFERROR(VLOOKUP(E19,$T$22:$V$30,3,FALSE),"")</f>
        <v/>
      </c>
      <c r="G20" s="18" t="s">
        <v>44</v>
      </c>
      <c r="H20" s="19" t="str">
        <f>IFERROR(VLOOKUP(G19,$T$22:$V$30,3,FALSE),"")</f>
        <v/>
      </c>
      <c r="I20" s="18" t="s">
        <v>45</v>
      </c>
      <c r="J20" s="19" t="str">
        <f>IFERROR(VLOOKUP(I19,$T$22:$V$30,3,FALSE),"")</f>
        <v/>
      </c>
      <c r="K20" s="18" t="s">
        <v>67</v>
      </c>
      <c r="L20" s="19" t="str">
        <f>IFERROR(VLOOKUP(K19,$T$22:$V$30,3,FALSE),"")</f>
        <v/>
      </c>
      <c r="M20" s="18" t="s">
        <v>68</v>
      </c>
      <c r="N20" s="19" t="str">
        <f>IFERROR(VLOOKUP(M19,$T$22:$V$30,3,FALSE),"")</f>
        <v/>
      </c>
      <c r="O20" s="18" t="s">
        <v>95</v>
      </c>
      <c r="P20" s="19" t="str">
        <f>IFERROR(VLOOKUP(O19,$T$22:$V$30,3,FALSE),"")</f>
        <v/>
      </c>
      <c r="Q20" s="13"/>
      <c r="R20" s="41"/>
      <c r="W20" s="53"/>
      <c r="X20" s="54"/>
      <c r="AA20" s="5"/>
      <c r="AB20" s="5"/>
    </row>
    <row r="21" s="3" customFormat="1" ht="24.5" customHeight="1" spans="1:28">
      <c r="A21" s="6"/>
      <c r="B21" s="13"/>
      <c r="C21" s="20" t="str">
        <f t="shared" ref="C21:G21" si="32">IF(D21="","",IF(D19="☑","☑","★"))</f>
        <v/>
      </c>
      <c r="D21" s="21" t="str">
        <f t="shared" ref="D21:H21" si="33">IFERROR(VLOOKUP(C19,$T$9:$U$19,2,0),"")</f>
        <v/>
      </c>
      <c r="E21" s="20" t="str">
        <f t="shared" si="32"/>
        <v>★</v>
      </c>
      <c r="F21" s="21" t="str">
        <f t="shared" si="33"/>
        <v>Y项目投标计划</v>
      </c>
      <c r="G21" s="22" t="str">
        <f t="shared" si="32"/>
        <v/>
      </c>
      <c r="H21" s="21" t="str">
        <f t="shared" si="33"/>
        <v/>
      </c>
      <c r="I21" s="22" t="str">
        <f t="shared" ref="I21:M21" si="34">IF(J21="","",IF(J19="☑","☑","★"))</f>
        <v/>
      </c>
      <c r="J21" s="21" t="str">
        <f t="shared" ref="J21:N21" si="35">IFERROR(VLOOKUP(I19,$T$9:$U$19,2,0),"")</f>
        <v/>
      </c>
      <c r="K21" s="22" t="str">
        <f t="shared" si="34"/>
        <v/>
      </c>
      <c r="L21" s="21" t="str">
        <f t="shared" si="35"/>
        <v/>
      </c>
      <c r="M21" s="22" t="str">
        <f t="shared" si="34"/>
        <v>★</v>
      </c>
      <c r="N21" s="21" t="str">
        <f t="shared" si="35"/>
        <v>L项目招标计划</v>
      </c>
      <c r="O21" s="22" t="str">
        <f>IF(P21="","",IF(P19="☑","☑","★"))</f>
        <v/>
      </c>
      <c r="P21" s="21" t="str">
        <f>IFERROR(VLOOKUP(O19,$T$9:$U$19,2,0),"")</f>
        <v/>
      </c>
      <c r="Q21" s="13"/>
      <c r="R21" s="41"/>
      <c r="T21" s="57" t="s">
        <v>41</v>
      </c>
      <c r="U21" s="57"/>
      <c r="V21" s="58"/>
      <c r="W21" s="59"/>
      <c r="X21" s="54"/>
      <c r="AA21" s="5"/>
      <c r="AB21" s="5"/>
    </row>
    <row r="22" s="3" customFormat="1" ht="24.5" customHeight="1" spans="1:28">
      <c r="A22" s="6"/>
      <c r="B22" s="13"/>
      <c r="C22" s="23" t="str">
        <f t="shared" ref="C22:G22" si="36">IF(D22="","",IF(D20="☑","☑","●"))</f>
        <v>●</v>
      </c>
      <c r="D22" s="24" t="str">
        <f t="shared" ref="D22:H22" si="37">IFERROR(VLOOKUP(C19,$T$22:$U$30,2,0),"")</f>
        <v>采购新年礼物</v>
      </c>
      <c r="E22" s="23" t="str">
        <f t="shared" si="36"/>
        <v/>
      </c>
      <c r="F22" s="24" t="str">
        <f t="shared" si="37"/>
        <v/>
      </c>
      <c r="G22" s="25" t="str">
        <f t="shared" si="36"/>
        <v/>
      </c>
      <c r="H22" s="24" t="str">
        <f t="shared" si="37"/>
        <v/>
      </c>
      <c r="I22" s="25" t="str">
        <f t="shared" ref="I22:M22" si="38">IF(J22="","",IF(J20="☑","☑","●"))</f>
        <v/>
      </c>
      <c r="J22" s="24" t="str">
        <f t="shared" ref="J22:N22" si="39">IFERROR(VLOOKUP(I19,$T$22:$U$30,2,0),"")</f>
        <v/>
      </c>
      <c r="K22" s="25" t="str">
        <f t="shared" si="38"/>
        <v/>
      </c>
      <c r="L22" s="24" t="str">
        <f t="shared" si="39"/>
        <v/>
      </c>
      <c r="M22" s="25" t="str">
        <f t="shared" si="38"/>
        <v/>
      </c>
      <c r="N22" s="24" t="str">
        <f t="shared" si="39"/>
        <v/>
      </c>
      <c r="O22" s="25" t="str">
        <f>IF(P22="","",IF(P20="☑","☑","●"))</f>
        <v/>
      </c>
      <c r="P22" s="24" t="str">
        <f>IFERROR(VLOOKUP(O19,$T$22:$U$30,2,0),"")</f>
        <v/>
      </c>
      <c r="Q22" s="13"/>
      <c r="R22" s="41"/>
      <c r="T22" s="50">
        <v>44743</v>
      </c>
      <c r="U22" s="51" t="s">
        <v>42</v>
      </c>
      <c r="V22" s="60"/>
      <c r="W22" s="61"/>
      <c r="X22" s="54"/>
      <c r="AA22" s="5"/>
      <c r="AB22" s="5"/>
    </row>
    <row r="23" s="3" customFormat="1" ht="24.5" customHeight="1" spans="1:28">
      <c r="A23" s="6"/>
      <c r="B23" s="13"/>
      <c r="C23" s="16">
        <v>44766</v>
      </c>
      <c r="D23" s="17" t="str">
        <f t="shared" ref="D23:H23" si="40">IFERROR(VLOOKUP(C23,$T$9:$V$19,3,FALSE),"")</f>
        <v/>
      </c>
      <c r="E23" s="16">
        <v>44767</v>
      </c>
      <c r="F23" s="17">
        <f t="shared" si="40"/>
        <v>0</v>
      </c>
      <c r="G23" s="16">
        <v>44768</v>
      </c>
      <c r="H23" s="17" t="str">
        <f t="shared" si="40"/>
        <v/>
      </c>
      <c r="I23" s="16">
        <v>44769</v>
      </c>
      <c r="J23" s="17" t="str">
        <f t="shared" ref="J23:N23" si="41">IFERROR(VLOOKUP(I23,$T$9:$V$19,3,FALSE),"")</f>
        <v/>
      </c>
      <c r="K23" s="16">
        <v>44770</v>
      </c>
      <c r="L23" s="17">
        <f t="shared" si="41"/>
        <v>0</v>
      </c>
      <c r="M23" s="16">
        <v>44771</v>
      </c>
      <c r="N23" s="17" t="str">
        <f t="shared" si="41"/>
        <v/>
      </c>
      <c r="O23" s="16">
        <v>44772</v>
      </c>
      <c r="P23" s="17" t="str">
        <f>IFERROR(VLOOKUP(O23,$T$9:$V$19,3,FALSE),"")</f>
        <v/>
      </c>
      <c r="Q23" s="13"/>
      <c r="R23" s="41"/>
      <c r="T23" s="50">
        <v>44751</v>
      </c>
      <c r="U23" s="51" t="s">
        <v>43</v>
      </c>
      <c r="V23" s="60"/>
      <c r="W23" s="53"/>
      <c r="X23" s="54"/>
      <c r="AA23" s="5"/>
      <c r="AB23" s="5"/>
    </row>
    <row r="24" s="3" customFormat="1" ht="24.5" customHeight="1" spans="1:28">
      <c r="A24" s="6"/>
      <c r="B24" s="13"/>
      <c r="C24" s="18" t="s">
        <v>49</v>
      </c>
      <c r="D24" s="19" t="str">
        <f t="shared" ref="D24:H24" si="42">IFERROR(VLOOKUP(C23,$T$22:$V$30,3,FALSE),"")</f>
        <v/>
      </c>
      <c r="E24" s="18" t="s">
        <v>50</v>
      </c>
      <c r="F24" s="19">
        <f t="shared" si="42"/>
        <v>0</v>
      </c>
      <c r="G24" s="18" t="s">
        <v>96</v>
      </c>
      <c r="H24" s="19" t="str">
        <f t="shared" si="42"/>
        <v/>
      </c>
      <c r="I24" s="18" t="s">
        <v>69</v>
      </c>
      <c r="J24" s="19" t="str">
        <f t="shared" ref="J24:N24" si="43">IFERROR(VLOOKUP(I23,$T$22:$V$30,3,FALSE),"")</f>
        <v/>
      </c>
      <c r="K24" s="18" t="s">
        <v>15</v>
      </c>
      <c r="L24" s="19" t="str">
        <f t="shared" si="43"/>
        <v/>
      </c>
      <c r="M24" s="18" t="s">
        <v>97</v>
      </c>
      <c r="N24" s="19" t="str">
        <f t="shared" si="43"/>
        <v/>
      </c>
      <c r="O24" s="18" t="s">
        <v>17</v>
      </c>
      <c r="P24" s="19" t="str">
        <f>IFERROR(VLOOKUP(O23,$T$22:$V$30,3,FALSE),"")</f>
        <v/>
      </c>
      <c r="Q24" s="13"/>
      <c r="R24" s="41"/>
      <c r="T24" s="50">
        <v>44754</v>
      </c>
      <c r="U24" s="51" t="s">
        <v>51</v>
      </c>
      <c r="V24" s="60"/>
      <c r="W24" s="53"/>
      <c r="X24" s="54"/>
      <c r="AA24" s="5"/>
      <c r="AB24" s="5"/>
    </row>
    <row r="25" s="3" customFormat="1" ht="24.5" customHeight="1" spans="1:28">
      <c r="A25" s="6"/>
      <c r="B25" s="13"/>
      <c r="C25" s="20" t="str">
        <f t="shared" ref="C25:G25" si="44">IF(D25="","",IF(D23="☑","☑","★"))</f>
        <v/>
      </c>
      <c r="D25" s="21" t="str">
        <f t="shared" ref="D25:H25" si="45">IFERROR(VLOOKUP(C23,$T$9:$U$19,2,0),"")</f>
        <v/>
      </c>
      <c r="E25" s="20" t="str">
        <f t="shared" si="44"/>
        <v>★</v>
      </c>
      <c r="F25" s="21" t="str">
        <f t="shared" si="45"/>
        <v>U项目培训</v>
      </c>
      <c r="G25" s="22" t="str">
        <f t="shared" si="44"/>
        <v/>
      </c>
      <c r="H25" s="21" t="str">
        <f t="shared" si="45"/>
        <v/>
      </c>
      <c r="I25" s="22" t="str">
        <f t="shared" ref="I25:M25" si="46">IF(J25="","",IF(J23="☑","☑","★"))</f>
        <v/>
      </c>
      <c r="J25" s="21" t="str">
        <f t="shared" ref="J25:N25" si="47">IFERROR(VLOOKUP(I23,$T$9:$U$19,2,0),"")</f>
        <v/>
      </c>
      <c r="K25" s="22" t="str">
        <f t="shared" si="46"/>
        <v>★</v>
      </c>
      <c r="L25" s="21" t="str">
        <f t="shared" si="47"/>
        <v>I项目结算</v>
      </c>
      <c r="M25" s="22" t="str">
        <f t="shared" si="46"/>
        <v/>
      </c>
      <c r="N25" s="21" t="str">
        <f t="shared" si="47"/>
        <v/>
      </c>
      <c r="O25" s="22" t="str">
        <f>IF(P25="","",IF(P23="☑","☑","★"))</f>
        <v/>
      </c>
      <c r="P25" s="21" t="str">
        <f>IFERROR(VLOOKUP(O23,$T$9:$U$19,2,0),"")</f>
        <v/>
      </c>
      <c r="Q25" s="13"/>
      <c r="R25" s="41"/>
      <c r="T25" s="50">
        <v>44759</v>
      </c>
      <c r="U25" s="51" t="s">
        <v>52</v>
      </c>
      <c r="V25" s="60"/>
      <c r="W25" s="53"/>
      <c r="X25" s="54"/>
      <c r="AA25" s="5"/>
      <c r="AB25" s="5"/>
    </row>
    <row r="26" s="3" customFormat="1" ht="24.5" customHeight="1" spans="1:28">
      <c r="A26" s="6"/>
      <c r="B26" s="13"/>
      <c r="C26" s="23" t="str">
        <f t="shared" ref="C26:G26" si="48">IF(D26="","",IF(D24="☑","☑","●"))</f>
        <v/>
      </c>
      <c r="D26" s="24" t="str">
        <f t="shared" ref="D26:H26" si="49">IFERROR(VLOOKUP(C23,$T$22:$U$30,2,0),"")</f>
        <v/>
      </c>
      <c r="E26" s="23" t="str">
        <f t="shared" si="48"/>
        <v>●</v>
      </c>
      <c r="F26" s="24" t="str">
        <f t="shared" si="49"/>
        <v>参加项目会议</v>
      </c>
      <c r="G26" s="25" t="str">
        <f t="shared" si="48"/>
        <v/>
      </c>
      <c r="H26" s="24" t="str">
        <f t="shared" si="49"/>
        <v/>
      </c>
      <c r="I26" s="25" t="str">
        <f t="shared" ref="I26:M26" si="50">IF(J26="","",IF(J24="☑","☑","●"))</f>
        <v/>
      </c>
      <c r="J26" s="24" t="str">
        <f t="shared" ref="J26:N26" si="51">IFERROR(VLOOKUP(I23,$T$22:$U$30,2,0),"")</f>
        <v/>
      </c>
      <c r="K26" s="25" t="str">
        <f t="shared" si="50"/>
        <v/>
      </c>
      <c r="L26" s="24" t="str">
        <f t="shared" si="51"/>
        <v/>
      </c>
      <c r="M26" s="25" t="str">
        <f t="shared" si="50"/>
        <v/>
      </c>
      <c r="N26" s="24" t="str">
        <f t="shared" si="51"/>
        <v/>
      </c>
      <c r="O26" s="25" t="str">
        <f>IF(P26="","",IF(P24="☑","☑","●"))</f>
        <v/>
      </c>
      <c r="P26" s="24" t="str">
        <f>IFERROR(VLOOKUP(O23,$T$22:$U$30,2,0),"")</f>
        <v/>
      </c>
      <c r="Q26" s="13"/>
      <c r="R26" s="41"/>
      <c r="T26" s="50">
        <v>44767</v>
      </c>
      <c r="U26" s="51" t="s">
        <v>53</v>
      </c>
      <c r="V26" s="60"/>
      <c r="W26" s="53"/>
      <c r="X26" s="54"/>
      <c r="AA26" s="5"/>
      <c r="AB26" s="5"/>
    </row>
    <row r="27" s="3" customFormat="1" ht="24.5" customHeight="1" spans="1:28">
      <c r="A27" s="6"/>
      <c r="B27" s="13"/>
      <c r="C27" s="16">
        <v>44773</v>
      </c>
      <c r="D27" s="17" t="str">
        <f>IFERROR(VLOOKUP(C27,$T$9:$V$19,3,FALSE),"")</f>
        <v/>
      </c>
      <c r="E27" s="16"/>
      <c r="F27" s="17"/>
      <c r="G27" s="16"/>
      <c r="H27" s="26"/>
      <c r="I27" s="16"/>
      <c r="J27" s="26"/>
      <c r="K27" s="16"/>
      <c r="L27" s="26"/>
      <c r="M27" s="16"/>
      <c r="N27" s="26"/>
      <c r="O27" s="16"/>
      <c r="P27" s="26"/>
      <c r="Q27" s="13"/>
      <c r="R27" s="41"/>
      <c r="T27" s="50"/>
      <c r="U27" s="51"/>
      <c r="V27" s="60"/>
      <c r="W27" s="53"/>
      <c r="X27" s="54"/>
      <c r="AA27" s="5"/>
      <c r="AB27" s="5"/>
    </row>
    <row r="28" s="3" customFormat="1" ht="24.5" customHeight="1" spans="1:28">
      <c r="A28" s="6"/>
      <c r="B28" s="13"/>
      <c r="C28" s="18" t="s">
        <v>57</v>
      </c>
      <c r="D28" s="19" t="str">
        <f>IFERROR(VLOOKUP(C27,$T$22:$V$30,3,FALSE),"")</f>
        <v/>
      </c>
      <c r="E28" s="18"/>
      <c r="F28" s="19"/>
      <c r="G28" s="18"/>
      <c r="H28" s="27"/>
      <c r="I28" s="18"/>
      <c r="J28" s="27"/>
      <c r="K28" s="18"/>
      <c r="L28" s="27"/>
      <c r="M28" s="18"/>
      <c r="N28" s="27"/>
      <c r="O28" s="18"/>
      <c r="P28" s="27"/>
      <c r="Q28" s="13"/>
      <c r="R28" s="41"/>
      <c r="T28" s="50"/>
      <c r="U28" s="51"/>
      <c r="V28" s="60"/>
      <c r="W28" s="53"/>
      <c r="X28" s="54"/>
      <c r="AA28" s="5"/>
      <c r="AB28" s="5"/>
    </row>
    <row r="29" s="3" customFormat="1" ht="24.5" customHeight="1" spans="1:28">
      <c r="A29" s="6"/>
      <c r="B29" s="13"/>
      <c r="C29" s="22" t="str">
        <f t="shared" ref="C29:G29" si="52">IF(D29="","",IF(D27="☑","☑","★"))</f>
        <v/>
      </c>
      <c r="D29" s="21" t="str">
        <f t="shared" ref="D29:H29" si="53">IFERROR(VLOOKUP(C27,$T$9:$U$19,2,0),"")</f>
        <v/>
      </c>
      <c r="E29" s="22" t="str">
        <f t="shared" si="52"/>
        <v/>
      </c>
      <c r="F29" s="21" t="str">
        <f t="shared" si="53"/>
        <v/>
      </c>
      <c r="G29" s="22" t="str">
        <f t="shared" si="52"/>
        <v/>
      </c>
      <c r="H29" s="21" t="str">
        <f t="shared" si="53"/>
        <v/>
      </c>
      <c r="I29" s="22" t="str">
        <f t="shared" ref="I29:M29" si="54">IF(J29="","",IF(J27="☑","☑","★"))</f>
        <v/>
      </c>
      <c r="J29" s="21" t="str">
        <f t="shared" ref="J29:N29" si="55">IFERROR(VLOOKUP(I27,$T$9:$U$19,2,0),"")</f>
        <v/>
      </c>
      <c r="K29" s="22" t="str">
        <f t="shared" si="54"/>
        <v/>
      </c>
      <c r="L29" s="21" t="str">
        <f t="shared" si="55"/>
        <v/>
      </c>
      <c r="M29" s="22" t="str">
        <f t="shared" si="54"/>
        <v/>
      </c>
      <c r="N29" s="21" t="str">
        <f t="shared" si="55"/>
        <v/>
      </c>
      <c r="O29" s="22" t="str">
        <f>IF(P29="","",IF(P27="☑","☑","★"))</f>
        <v/>
      </c>
      <c r="P29" s="21" t="str">
        <f>IFERROR(VLOOKUP(O27,$T$9:$U$19,2,0),"")</f>
        <v/>
      </c>
      <c r="Q29" s="13"/>
      <c r="R29" s="41"/>
      <c r="T29" s="50"/>
      <c r="U29" s="51"/>
      <c r="V29" s="60"/>
      <c r="W29" s="53"/>
      <c r="X29" s="54"/>
      <c r="AA29" s="5"/>
      <c r="AB29" s="5"/>
    </row>
    <row r="30" s="3" customFormat="1" ht="24.5" customHeight="1" spans="1:28">
      <c r="A30" s="6"/>
      <c r="B30" s="13"/>
      <c r="C30" s="28" t="str">
        <f t="shared" ref="C30:G30" si="56">IF(D30="","",IF(D28="☑","☑","●"))</f>
        <v/>
      </c>
      <c r="D30" s="24" t="str">
        <f t="shared" ref="D30:H30" si="57">IFERROR(VLOOKUP(C27,$T$22:$U$30,2,0),"")</f>
        <v/>
      </c>
      <c r="E30" s="28" t="str">
        <f t="shared" si="56"/>
        <v/>
      </c>
      <c r="F30" s="24" t="str">
        <f t="shared" si="57"/>
        <v/>
      </c>
      <c r="G30" s="28" t="str">
        <f t="shared" si="56"/>
        <v/>
      </c>
      <c r="H30" s="24" t="str">
        <f t="shared" si="57"/>
        <v/>
      </c>
      <c r="I30" s="28" t="str">
        <f t="shared" ref="I30:M30" si="58">IF(J30="","",IF(J28="☑","☑","●"))</f>
        <v/>
      </c>
      <c r="J30" s="24" t="str">
        <f t="shared" ref="J30:N30" si="59">IFERROR(VLOOKUP(I27,$T$22:$U$30,2,0),"")</f>
        <v/>
      </c>
      <c r="K30" s="28" t="str">
        <f t="shared" si="58"/>
        <v/>
      </c>
      <c r="L30" s="24" t="str">
        <f t="shared" si="59"/>
        <v/>
      </c>
      <c r="M30" s="28" t="str">
        <f t="shared" si="58"/>
        <v/>
      </c>
      <c r="N30" s="24" t="str">
        <f t="shared" si="59"/>
        <v/>
      </c>
      <c r="O30" s="28" t="str">
        <f>IF(P30="","",IF(P28="☑","☑","●"))</f>
        <v/>
      </c>
      <c r="P30" s="24" t="str">
        <f>IFERROR(VLOOKUP(O27,$T$22:$U$30,2,0),"")</f>
        <v/>
      </c>
      <c r="Q30" s="13"/>
      <c r="R30" s="41"/>
      <c r="T30" s="50"/>
      <c r="U30" s="51"/>
      <c r="V30" s="62"/>
      <c r="W30" s="53"/>
      <c r="X30" s="54"/>
      <c r="AA30" s="5"/>
      <c r="AB30" s="5"/>
    </row>
    <row r="31" s="3" customFormat="1" ht="13" customHeight="1" spans="1:28">
      <c r="A31" s="6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41"/>
      <c r="T31" s="53"/>
      <c r="U31" s="53"/>
      <c r="V31" s="53"/>
      <c r="W31" s="53"/>
      <c r="X31" s="54"/>
      <c r="AA31" s="5"/>
      <c r="AB31" s="5"/>
    </row>
    <row r="32" s="3" customFormat="1" ht="13" customHeight="1" spans="1:28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36"/>
      <c r="T32" s="63"/>
      <c r="U32" s="63"/>
      <c r="V32" s="63"/>
      <c r="W32" s="63"/>
      <c r="X32" s="63"/>
      <c r="AA32" s="5"/>
      <c r="AB32" s="5"/>
    </row>
  </sheetData>
  <mergeCells count="13">
    <mergeCell ref="C3:E3"/>
    <mergeCell ref="F3:H3"/>
    <mergeCell ref="C6:D6"/>
    <mergeCell ref="E6:F6"/>
    <mergeCell ref="G6:H6"/>
    <mergeCell ref="I6:J6"/>
    <mergeCell ref="K6:L6"/>
    <mergeCell ref="M6:N6"/>
    <mergeCell ref="O6:P6"/>
    <mergeCell ref="S6:W6"/>
    <mergeCell ref="T8:U8"/>
    <mergeCell ref="T21:U21"/>
    <mergeCell ref="T2:V5"/>
  </mergeCells>
  <conditionalFormatting sqref="C29:C30">
    <cfRule type="cellIs" dxfId="0" priority="86" operator="equal">
      <formula>"●"</formula>
    </cfRule>
    <cfRule type="cellIs" dxfId="1" priority="85" operator="equal">
      <formula>"★"</formula>
    </cfRule>
  </conditionalFormatting>
  <conditionalFormatting sqref="D7:D8">
    <cfRule type="cellIs" dxfId="0" priority="72" operator="equal">
      <formula>"●"</formula>
    </cfRule>
    <cfRule type="cellIs" dxfId="1" priority="71" operator="equal">
      <formula>"★"</formula>
    </cfRule>
  </conditionalFormatting>
  <conditionalFormatting sqref="D11:D12">
    <cfRule type="cellIs" dxfId="0" priority="46" operator="equal">
      <formula>"●"</formula>
    </cfRule>
    <cfRule type="cellIs" dxfId="1" priority="45" operator="equal">
      <formula>"★"</formula>
    </cfRule>
  </conditionalFormatting>
  <conditionalFormatting sqref="D15:D16">
    <cfRule type="cellIs" dxfId="0" priority="44" operator="equal">
      <formula>"●"</formula>
    </cfRule>
    <cfRule type="cellIs" dxfId="1" priority="43" operator="equal">
      <formula>"★"</formula>
    </cfRule>
  </conditionalFormatting>
  <conditionalFormatting sqref="D19:D20">
    <cfRule type="cellIs" dxfId="0" priority="18" operator="equal">
      <formula>"●"</formula>
    </cfRule>
    <cfRule type="cellIs" dxfId="1" priority="17" operator="equal">
      <formula>"★"</formula>
    </cfRule>
  </conditionalFormatting>
  <conditionalFormatting sqref="D23:D24">
    <cfRule type="cellIs" dxfId="0" priority="16" operator="equal">
      <formula>"●"</formula>
    </cfRule>
    <cfRule type="cellIs" dxfId="1" priority="15" operator="equal">
      <formula>"★"</formula>
    </cfRule>
  </conditionalFormatting>
  <conditionalFormatting sqref="E29:E30">
    <cfRule type="cellIs" dxfId="0" priority="84" operator="equal">
      <formula>"●"</formula>
    </cfRule>
    <cfRule type="cellIs" dxfId="1" priority="83" operator="equal">
      <formula>"★"</formula>
    </cfRule>
  </conditionalFormatting>
  <conditionalFormatting sqref="F7:F8">
    <cfRule type="cellIs" dxfId="0" priority="70" operator="equal">
      <formula>"●"</formula>
    </cfRule>
    <cfRule type="cellIs" dxfId="1" priority="69" operator="equal">
      <formula>"★"</formula>
    </cfRule>
  </conditionalFormatting>
  <conditionalFormatting sqref="F11:F12">
    <cfRule type="cellIs" dxfId="0" priority="48" operator="equal">
      <formula>"●"</formula>
    </cfRule>
    <cfRule type="cellIs" dxfId="1" priority="47" operator="equal">
      <formula>"★"</formula>
    </cfRule>
  </conditionalFormatting>
  <conditionalFormatting sqref="F15:F16">
    <cfRule type="cellIs" dxfId="0" priority="42" operator="equal">
      <formula>"●"</formula>
    </cfRule>
    <cfRule type="cellIs" dxfId="1" priority="41" operator="equal">
      <formula>"★"</formula>
    </cfRule>
  </conditionalFormatting>
  <conditionalFormatting sqref="F19:F20">
    <cfRule type="cellIs" dxfId="0" priority="20" operator="equal">
      <formula>"●"</formula>
    </cfRule>
    <cfRule type="cellIs" dxfId="1" priority="19" operator="equal">
      <formula>"★"</formula>
    </cfRule>
  </conditionalFormatting>
  <conditionalFormatting sqref="F23:F24">
    <cfRule type="cellIs" dxfId="0" priority="14" operator="equal">
      <formula>"●"</formula>
    </cfRule>
    <cfRule type="cellIs" dxfId="1" priority="13" operator="equal">
      <formula>"★"</formula>
    </cfRule>
  </conditionalFormatting>
  <conditionalFormatting sqref="G29:G30">
    <cfRule type="cellIs" dxfId="0" priority="82" operator="equal">
      <formula>"●"</formula>
    </cfRule>
    <cfRule type="cellIs" dxfId="1" priority="81" operator="equal">
      <formula>"★"</formula>
    </cfRule>
  </conditionalFormatting>
  <conditionalFormatting sqref="H7:H8">
    <cfRule type="cellIs" dxfId="0" priority="68" operator="equal">
      <formula>"●"</formula>
    </cfRule>
    <cfRule type="cellIs" dxfId="1" priority="67" operator="equal">
      <formula>"★"</formula>
    </cfRule>
  </conditionalFormatting>
  <conditionalFormatting sqref="H11:H12">
    <cfRule type="cellIs" dxfId="0" priority="50" operator="equal">
      <formula>"●"</formula>
    </cfRule>
    <cfRule type="cellIs" dxfId="1" priority="49" operator="equal">
      <formula>"★"</formula>
    </cfRule>
  </conditionalFormatting>
  <conditionalFormatting sqref="H15:H16">
    <cfRule type="cellIs" dxfId="0" priority="40" operator="equal">
      <formula>"●"</formula>
    </cfRule>
    <cfRule type="cellIs" dxfId="1" priority="39" operator="equal">
      <formula>"★"</formula>
    </cfRule>
  </conditionalFormatting>
  <conditionalFormatting sqref="H19:H20">
    <cfRule type="cellIs" dxfId="0" priority="22" operator="equal">
      <formula>"●"</formula>
    </cfRule>
    <cfRule type="cellIs" dxfId="1" priority="21" operator="equal">
      <formula>"★"</formula>
    </cfRule>
  </conditionalFormatting>
  <conditionalFormatting sqref="H23:H24">
    <cfRule type="cellIs" dxfId="0" priority="12" operator="equal">
      <formula>"●"</formula>
    </cfRule>
    <cfRule type="cellIs" dxfId="1" priority="11" operator="equal">
      <formula>"★"</formula>
    </cfRule>
  </conditionalFormatting>
  <conditionalFormatting sqref="I29:I30">
    <cfRule type="cellIs" dxfId="0" priority="80" operator="equal">
      <formula>"●"</formula>
    </cfRule>
    <cfRule type="cellIs" dxfId="1" priority="79" operator="equal">
      <formula>"★"</formula>
    </cfRule>
  </conditionalFormatting>
  <conditionalFormatting sqref="J7:J8">
    <cfRule type="cellIs" dxfId="0" priority="66" operator="equal">
      <formula>"●"</formula>
    </cfRule>
    <cfRule type="cellIs" dxfId="1" priority="65" operator="equal">
      <formula>"★"</formula>
    </cfRule>
  </conditionalFormatting>
  <conditionalFormatting sqref="J11:J12">
    <cfRule type="cellIs" dxfId="0" priority="52" operator="equal">
      <formula>"●"</formula>
    </cfRule>
    <cfRule type="cellIs" dxfId="1" priority="51" operator="equal">
      <formula>"★"</formula>
    </cfRule>
  </conditionalFormatting>
  <conditionalFormatting sqref="J15:J16">
    <cfRule type="cellIs" dxfId="0" priority="38" operator="equal">
      <formula>"●"</formula>
    </cfRule>
    <cfRule type="cellIs" dxfId="1" priority="37" operator="equal">
      <formula>"★"</formula>
    </cfRule>
  </conditionalFormatting>
  <conditionalFormatting sqref="J19:J20">
    <cfRule type="cellIs" dxfId="0" priority="24" operator="equal">
      <formula>"●"</formula>
    </cfRule>
    <cfRule type="cellIs" dxfId="1" priority="23" operator="equal">
      <formula>"★"</formula>
    </cfRule>
  </conditionalFormatting>
  <conditionalFormatting sqref="K29:K30">
    <cfRule type="cellIs" dxfId="0" priority="78" operator="equal">
      <formula>"●"</formula>
    </cfRule>
    <cfRule type="cellIs" dxfId="1" priority="77" operator="equal">
      <formula>"★"</formula>
    </cfRule>
  </conditionalFormatting>
  <conditionalFormatting sqref="L7:L8">
    <cfRule type="cellIs" dxfId="0" priority="64" operator="equal">
      <formula>"●"</formula>
    </cfRule>
    <cfRule type="cellIs" dxfId="1" priority="63" operator="equal">
      <formula>"★"</formula>
    </cfRule>
  </conditionalFormatting>
  <conditionalFormatting sqref="L11:L12">
    <cfRule type="cellIs" dxfId="0" priority="54" operator="equal">
      <formula>"●"</formula>
    </cfRule>
    <cfRule type="cellIs" dxfId="1" priority="53" operator="equal">
      <formula>"★"</formula>
    </cfRule>
  </conditionalFormatting>
  <conditionalFormatting sqref="L15:L16">
    <cfRule type="cellIs" dxfId="0" priority="36" operator="equal">
      <formula>"●"</formula>
    </cfRule>
    <cfRule type="cellIs" dxfId="1" priority="35" operator="equal">
      <formula>"★"</formula>
    </cfRule>
  </conditionalFormatting>
  <conditionalFormatting sqref="L19:L20">
    <cfRule type="cellIs" dxfId="0" priority="26" operator="equal">
      <formula>"●"</formula>
    </cfRule>
    <cfRule type="cellIs" dxfId="1" priority="25" operator="equal">
      <formula>"★"</formula>
    </cfRule>
  </conditionalFormatting>
  <conditionalFormatting sqref="M29:M30">
    <cfRule type="cellIs" dxfId="0" priority="76" operator="equal">
      <formula>"●"</formula>
    </cfRule>
    <cfRule type="cellIs" dxfId="1" priority="75" operator="equal">
      <formula>"★"</formula>
    </cfRule>
  </conditionalFormatting>
  <conditionalFormatting sqref="N7:N8">
    <cfRule type="cellIs" dxfId="0" priority="62" operator="equal">
      <formula>"●"</formula>
    </cfRule>
    <cfRule type="cellIs" dxfId="1" priority="61" operator="equal">
      <formula>"★"</formula>
    </cfRule>
  </conditionalFormatting>
  <conditionalFormatting sqref="N11:N12">
    <cfRule type="cellIs" dxfId="0" priority="56" operator="equal">
      <formula>"●"</formula>
    </cfRule>
    <cfRule type="cellIs" dxfId="1" priority="55" operator="equal">
      <formula>"★"</formula>
    </cfRule>
  </conditionalFormatting>
  <conditionalFormatting sqref="N15:N16">
    <cfRule type="cellIs" dxfId="0" priority="34" operator="equal">
      <formula>"●"</formula>
    </cfRule>
    <cfRule type="cellIs" dxfId="1" priority="33" operator="equal">
      <formula>"★"</formula>
    </cfRule>
  </conditionalFormatting>
  <conditionalFormatting sqref="N19:N20">
    <cfRule type="cellIs" dxfId="0" priority="28" operator="equal">
      <formula>"●"</formula>
    </cfRule>
    <cfRule type="cellIs" dxfId="1" priority="27" operator="equal">
      <formula>"★"</formula>
    </cfRule>
  </conditionalFormatting>
  <conditionalFormatting sqref="O29:O30">
    <cfRule type="cellIs" dxfId="0" priority="74" operator="equal">
      <formula>"●"</formula>
    </cfRule>
    <cfRule type="cellIs" dxfId="1" priority="73" operator="equal">
      <formula>"★"</formula>
    </cfRule>
  </conditionalFormatting>
  <conditionalFormatting sqref="P7:P8">
    <cfRule type="cellIs" dxfId="0" priority="60" operator="equal">
      <formula>"●"</formula>
    </cfRule>
    <cfRule type="cellIs" dxfId="1" priority="59" operator="equal">
      <formula>"★"</formula>
    </cfRule>
  </conditionalFormatting>
  <conditionalFormatting sqref="P11:P12">
    <cfRule type="cellIs" dxfId="0" priority="58" operator="equal">
      <formula>"●"</formula>
    </cfRule>
    <cfRule type="cellIs" dxfId="1" priority="57" operator="equal">
      <formula>"★"</formula>
    </cfRule>
  </conditionalFormatting>
  <conditionalFormatting sqref="P15:P16">
    <cfRule type="cellIs" dxfId="0" priority="32" operator="equal">
      <formula>"●"</formula>
    </cfRule>
    <cfRule type="cellIs" dxfId="1" priority="31" operator="equal">
      <formula>"★"</formula>
    </cfRule>
  </conditionalFormatting>
  <conditionalFormatting sqref="P19:P20">
    <cfRule type="cellIs" dxfId="0" priority="30" operator="equal">
      <formula>"●"</formula>
    </cfRule>
    <cfRule type="cellIs" dxfId="1" priority="29" operator="equal">
      <formula>"★"</formula>
    </cfRule>
  </conditionalFormatting>
  <conditionalFormatting sqref="V22:V28">
    <cfRule type="cellIs" dxfId="3" priority="245" operator="equal">
      <formula>"☑"</formula>
    </cfRule>
    <cfRule type="cellIs" dxfId="1" priority="244" operator="equal">
      <formula>"☒"</formula>
    </cfRule>
    <cfRule type="cellIs" dxfId="2" priority="243" operator="equal">
      <formula>"▲"</formula>
    </cfRule>
  </conditionalFormatting>
  <conditionalFormatting sqref="C9:P10">
    <cfRule type="cellIs" dxfId="0" priority="10" operator="equal">
      <formula>"●"</formula>
    </cfRule>
    <cfRule type="cellIs" dxfId="1" priority="9" operator="equal">
      <formula>"★"</formula>
    </cfRule>
  </conditionalFormatting>
  <conditionalFormatting sqref="C13:P14">
    <cfRule type="cellIs" dxfId="0" priority="8" operator="equal">
      <formula>"●"</formula>
    </cfRule>
    <cfRule type="cellIs" dxfId="1" priority="7" operator="equal">
      <formula>"★"</formula>
    </cfRule>
  </conditionalFormatting>
  <conditionalFormatting sqref="C17:P18">
    <cfRule type="cellIs" dxfId="0" priority="6" operator="equal">
      <formula>"●"</formula>
    </cfRule>
    <cfRule type="cellIs" dxfId="1" priority="5" operator="equal">
      <formula>"★"</formula>
    </cfRule>
  </conditionalFormatting>
  <conditionalFormatting sqref="C21:P22">
    <cfRule type="cellIs" dxfId="0" priority="4" operator="equal">
      <formula>"●"</formula>
    </cfRule>
    <cfRule type="cellIs" dxfId="1" priority="3" operator="equal">
      <formula>"★"</formula>
    </cfRule>
  </conditionalFormatting>
  <conditionalFormatting sqref="C25:P26">
    <cfRule type="cellIs" dxfId="0" priority="2" operator="equal">
      <formula>"●"</formula>
    </cfRule>
    <cfRule type="cellIs" dxfId="1" priority="1" operator="equal">
      <formula>"★"</formula>
    </cfRule>
  </conditionalFormatting>
  <dataValidations count="1">
    <dataValidation type="list" allowBlank="1" showInputMessage="1" showErrorMessage="1" sqref="V9:V19 V22:V30">
      <formula1>"☑,☒"</formula1>
    </dataValidation>
  </dataValidations>
  <printOptions horizontalCentered="1"/>
  <pageMargins left="0" right="0" top="0" bottom="0" header="0" footer="0"/>
  <pageSetup paperSize="9" scale="80" orientation="landscape" horizontalDpi="600"/>
  <headerFooter/>
  <ignoredErrors>
    <ignoredError sqref="D9:P30" formula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B32"/>
  <sheetViews>
    <sheetView showGridLines="0" workbookViewId="0">
      <selection activeCell="J15" sqref="J15"/>
    </sheetView>
  </sheetViews>
  <sheetFormatPr defaultColWidth="8" defaultRowHeight="31" customHeight="1"/>
  <cols>
    <col min="1" max="1" width="1.89166666666667" style="3" customWidth="1"/>
    <col min="2" max="2" width="2" style="3" customWidth="1"/>
    <col min="3" max="3" width="3.28333333333333" style="4" customWidth="1"/>
    <col min="4" max="4" width="14.775" style="4" customWidth="1"/>
    <col min="5" max="5" width="3.28333333333333" style="4" customWidth="1"/>
    <col min="6" max="6" width="14.775" style="4" customWidth="1"/>
    <col min="7" max="7" width="3.28333333333333" style="4" customWidth="1"/>
    <col min="8" max="8" width="14.775" style="4" customWidth="1"/>
    <col min="9" max="9" width="3.28333333333333" style="4" customWidth="1"/>
    <col min="10" max="10" width="14.775" style="4" customWidth="1"/>
    <col min="11" max="11" width="3.28333333333333" style="4" customWidth="1"/>
    <col min="12" max="12" width="14.775" style="4" customWidth="1"/>
    <col min="13" max="13" width="3.28333333333333" style="4" customWidth="1"/>
    <col min="14" max="14" width="14.775" style="4" customWidth="1"/>
    <col min="15" max="15" width="3.28333333333333" style="4" customWidth="1"/>
    <col min="16" max="16" width="14.775" style="4" customWidth="1"/>
    <col min="17" max="17" width="1.89166666666667" style="4" customWidth="1"/>
    <col min="18" max="18" width="1.775" style="3" customWidth="1"/>
    <col min="19" max="19" width="2.10833333333333" style="3" customWidth="1"/>
    <col min="20" max="20" width="7.775" style="3" customWidth="1"/>
    <col min="21" max="21" width="14.4416666666667" style="3" customWidth="1"/>
    <col min="22" max="22" width="2.89166666666667" style="3" customWidth="1"/>
    <col min="23" max="23" width="1.89166666666667" style="3" customWidth="1"/>
    <col min="24" max="24" width="1.775" style="3" customWidth="1"/>
    <col min="25" max="25" width="2.28333333333333" style="3" customWidth="1"/>
    <col min="26" max="26" width="2.89166666666667" style="3" customWidth="1"/>
    <col min="27" max="28" width="8" style="5"/>
    <col min="29" max="16384" width="8" style="3"/>
  </cols>
  <sheetData>
    <row r="1" s="3" customFormat="1" ht="10" customHeight="1" spans="1:28">
      <c r="A1" s="6"/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6"/>
      <c r="S1" s="36"/>
      <c r="T1" s="37"/>
      <c r="U1" s="37"/>
      <c r="V1" s="37"/>
      <c r="W1" s="37"/>
      <c r="X1" s="36"/>
      <c r="AA1" s="5"/>
      <c r="AB1" s="5"/>
    </row>
    <row r="2" s="3" customFormat="1" ht="36" customHeight="1" spans="1:28">
      <c r="A2" s="6"/>
      <c r="B2" s="6"/>
      <c r="C2" s="8"/>
      <c r="D2" s="8"/>
      <c r="E2" s="8"/>
      <c r="F2" s="9"/>
      <c r="G2" s="8"/>
      <c r="H2" s="8"/>
      <c r="I2" s="8"/>
      <c r="J2" s="8"/>
      <c r="K2" s="29"/>
      <c r="L2" s="29"/>
      <c r="M2" s="9"/>
      <c r="N2" s="9"/>
      <c r="O2" s="30"/>
      <c r="P2" s="31"/>
      <c r="Q2" s="31"/>
      <c r="R2" s="6"/>
      <c r="T2" s="38">
        <v>8</v>
      </c>
      <c r="U2" s="38"/>
      <c r="V2" s="38"/>
      <c r="W2" s="39"/>
      <c r="X2" s="36"/>
      <c r="AA2" s="5"/>
      <c r="AB2" s="5"/>
    </row>
    <row r="3" s="3" customFormat="1" ht="33" customHeight="1" spans="1:28">
      <c r="A3" s="6"/>
      <c r="B3" s="6"/>
      <c r="C3" s="10" t="s">
        <v>0</v>
      </c>
      <c r="D3" s="10"/>
      <c r="E3" s="10"/>
      <c r="F3" s="11" t="str">
        <f>TEXT(8*28,"mmmm")</f>
        <v>August</v>
      </c>
      <c r="G3" s="11"/>
      <c r="H3" s="11"/>
      <c r="I3" s="32"/>
      <c r="J3" s="32"/>
      <c r="K3" s="32"/>
      <c r="L3" s="32"/>
      <c r="M3" s="33"/>
      <c r="N3" s="33"/>
      <c r="O3" s="30"/>
      <c r="P3" s="31"/>
      <c r="Q3" s="31"/>
      <c r="R3" s="40"/>
      <c r="T3" s="38"/>
      <c r="U3" s="38"/>
      <c r="V3" s="38"/>
      <c r="W3" s="39"/>
      <c r="X3" s="36"/>
      <c r="AA3" s="5"/>
      <c r="AB3" s="5"/>
    </row>
    <row r="4" s="3" customFormat="1" ht="11" customHeight="1" spans="1:28">
      <c r="A4" s="6"/>
      <c r="B4" s="6"/>
      <c r="C4" s="12"/>
      <c r="D4" s="12"/>
      <c r="E4" s="12"/>
      <c r="F4" s="12"/>
      <c r="G4" s="12"/>
      <c r="H4" s="12"/>
      <c r="I4" s="12"/>
      <c r="J4" s="12"/>
      <c r="K4" s="34"/>
      <c r="L4" s="34"/>
      <c r="M4" s="35"/>
      <c r="N4" s="35"/>
      <c r="O4" s="35"/>
      <c r="P4" s="35"/>
      <c r="Q4" s="35"/>
      <c r="R4" s="41"/>
      <c r="T4" s="38"/>
      <c r="U4" s="38"/>
      <c r="V4" s="38"/>
      <c r="W4" s="42"/>
      <c r="X4" s="36"/>
      <c r="AA4" s="5"/>
      <c r="AB4" s="5"/>
    </row>
    <row r="5" s="3" customFormat="1" ht="11" customHeight="1" spans="1:28">
      <c r="A5" s="6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41"/>
      <c r="T5" s="38"/>
      <c r="U5" s="38"/>
      <c r="V5" s="38"/>
      <c r="W5" s="43"/>
      <c r="X5" s="44"/>
      <c r="AA5" s="5"/>
      <c r="AB5" s="5"/>
    </row>
    <row r="6" s="3" customFormat="1" ht="32" customHeight="1" spans="1:28">
      <c r="A6" s="6"/>
      <c r="B6" s="13"/>
      <c r="C6" s="14" t="s">
        <v>1</v>
      </c>
      <c r="D6" s="15"/>
      <c r="E6" s="14" t="s">
        <v>2</v>
      </c>
      <c r="F6" s="15"/>
      <c r="G6" s="14" t="s">
        <v>3</v>
      </c>
      <c r="H6" s="15"/>
      <c r="I6" s="14" t="s">
        <v>4</v>
      </c>
      <c r="J6" s="15"/>
      <c r="K6" s="14" t="s">
        <v>5</v>
      </c>
      <c r="L6" s="15"/>
      <c r="M6" s="14" t="s">
        <v>6</v>
      </c>
      <c r="N6" s="15"/>
      <c r="O6" s="14" t="s">
        <v>7</v>
      </c>
      <c r="P6" s="15"/>
      <c r="Q6" s="13"/>
      <c r="R6" s="41"/>
      <c r="S6" s="45" t="s">
        <v>8</v>
      </c>
      <c r="T6" s="45"/>
      <c r="U6" s="45"/>
      <c r="V6" s="45"/>
      <c r="W6" s="45"/>
      <c r="X6" s="46"/>
      <c r="AA6" s="5"/>
      <c r="AB6" s="5"/>
    </row>
    <row r="7" s="3" customFormat="1" ht="24.5" customHeight="1" spans="1:28">
      <c r="A7" s="6"/>
      <c r="B7" s="13"/>
      <c r="C7" s="16"/>
      <c r="D7" s="17" t="str">
        <f t="shared" ref="D7:H7" si="0">IFERROR(VLOOKUP(C7,$T$9:$V$19,3,FALSE),"")</f>
        <v/>
      </c>
      <c r="E7" s="16">
        <v>44774</v>
      </c>
      <c r="F7" s="17" t="str">
        <f t="shared" si="0"/>
        <v>☑</v>
      </c>
      <c r="G7" s="16">
        <v>44775</v>
      </c>
      <c r="H7" s="17" t="str">
        <f t="shared" si="0"/>
        <v/>
      </c>
      <c r="I7" s="16">
        <v>44776</v>
      </c>
      <c r="J7" s="17" t="str">
        <f t="shared" ref="J7:N7" si="1">IFERROR(VLOOKUP(I7,$T$9:$V$19,3,FALSE),"")</f>
        <v/>
      </c>
      <c r="K7" s="16">
        <v>44777</v>
      </c>
      <c r="L7" s="17" t="str">
        <f t="shared" si="1"/>
        <v/>
      </c>
      <c r="M7" s="16">
        <v>44778</v>
      </c>
      <c r="N7" s="17" t="str">
        <f t="shared" si="1"/>
        <v/>
      </c>
      <c r="O7" s="16">
        <v>44779</v>
      </c>
      <c r="P7" s="17" t="str">
        <f>IFERROR(VLOOKUP(O7,$T$9:$V$19,3,FALSE),"")</f>
        <v/>
      </c>
      <c r="Q7" s="13"/>
      <c r="R7" s="41"/>
      <c r="X7" s="46"/>
      <c r="AA7" s="5"/>
      <c r="AB7" s="5"/>
    </row>
    <row r="8" s="3" customFormat="1" ht="24.5" customHeight="1" spans="1:28">
      <c r="A8" s="6"/>
      <c r="B8" s="13"/>
      <c r="C8" s="18"/>
      <c r="D8" s="19" t="str">
        <f t="shared" ref="D8:H8" si="2">IFERROR(VLOOKUP(C7,$T$22:$V$30,3,FALSE),"")</f>
        <v/>
      </c>
      <c r="E8" s="18" t="s">
        <v>98</v>
      </c>
      <c r="F8" s="19">
        <f t="shared" si="2"/>
        <v>0</v>
      </c>
      <c r="G8" s="18" t="s">
        <v>20</v>
      </c>
      <c r="H8" s="19" t="str">
        <f t="shared" si="2"/>
        <v/>
      </c>
      <c r="I8" s="18" t="s">
        <v>59</v>
      </c>
      <c r="J8" s="19" t="str">
        <f t="shared" ref="J8:N8" si="3">IFERROR(VLOOKUP(I7,$T$22:$V$30,3,FALSE),"")</f>
        <v/>
      </c>
      <c r="K8" s="18" t="s">
        <v>26</v>
      </c>
      <c r="L8" s="19" t="str">
        <f t="shared" si="3"/>
        <v/>
      </c>
      <c r="M8" s="18" t="s">
        <v>60</v>
      </c>
      <c r="N8" s="19" t="str">
        <f t="shared" si="3"/>
        <v/>
      </c>
      <c r="O8" s="18" t="s">
        <v>28</v>
      </c>
      <c r="P8" s="19" t="str">
        <f>IFERROR(VLOOKUP(O7,$T$22:$V$30,3,FALSE),"")</f>
        <v/>
      </c>
      <c r="Q8" s="13"/>
      <c r="R8" s="41"/>
      <c r="T8" s="47" t="s">
        <v>10</v>
      </c>
      <c r="U8" s="47"/>
      <c r="V8" s="48"/>
      <c r="W8" s="49"/>
      <c r="X8" s="46"/>
      <c r="AA8" s="5"/>
      <c r="AB8" s="5"/>
    </row>
    <row r="9" s="3" customFormat="1" ht="24.5" customHeight="1" spans="1:28">
      <c r="A9" s="6"/>
      <c r="B9" s="13"/>
      <c r="C9" s="20" t="str">
        <f t="shared" ref="C9:G9" si="4">IF(D9="","",IF(D7="☑","☑","★"))</f>
        <v/>
      </c>
      <c r="D9" s="21" t="str">
        <f t="shared" ref="D9:H9" si="5">IFERROR(VLOOKUP(C7,$T$9:$U$19,2,0),"")</f>
        <v/>
      </c>
      <c r="E9" s="20" t="str">
        <f t="shared" si="4"/>
        <v>☑</v>
      </c>
      <c r="F9" s="21" t="str">
        <f t="shared" si="5"/>
        <v>季度报表</v>
      </c>
      <c r="G9" s="22" t="str">
        <f t="shared" si="4"/>
        <v/>
      </c>
      <c r="H9" s="21" t="str">
        <f t="shared" si="5"/>
        <v/>
      </c>
      <c r="I9" s="22" t="str">
        <f t="shared" ref="I9:M9" si="6">IF(J9="","",IF(J7="☑","☑","★"))</f>
        <v/>
      </c>
      <c r="J9" s="21" t="str">
        <f t="shared" ref="J9:N9" si="7">IFERROR(VLOOKUP(I7,$T$9:$U$19,2,0),"")</f>
        <v/>
      </c>
      <c r="K9" s="22" t="str">
        <f t="shared" si="6"/>
        <v/>
      </c>
      <c r="L9" s="21" t="str">
        <f t="shared" si="7"/>
        <v/>
      </c>
      <c r="M9" s="22" t="str">
        <f t="shared" si="6"/>
        <v/>
      </c>
      <c r="N9" s="21" t="str">
        <f t="shared" si="7"/>
        <v/>
      </c>
      <c r="O9" s="22" t="str">
        <f>IF(P9="","",IF(P7="☑","☑","★"))</f>
        <v/>
      </c>
      <c r="P9" s="21" t="str">
        <f>IFERROR(VLOOKUP(O7,$T$9:$U$19,2,0),"")</f>
        <v/>
      </c>
      <c r="Q9" s="13"/>
      <c r="R9" s="41"/>
      <c r="T9" s="50">
        <v>44774</v>
      </c>
      <c r="U9" s="51" t="s">
        <v>11</v>
      </c>
      <c r="V9" s="52" t="s">
        <v>12</v>
      </c>
      <c r="W9" s="53"/>
      <c r="X9" s="54"/>
      <c r="AA9" s="5"/>
      <c r="AB9" s="5"/>
    </row>
    <row r="10" s="3" customFormat="1" ht="24.5" customHeight="1" spans="1:28">
      <c r="A10" s="6"/>
      <c r="B10" s="13"/>
      <c r="C10" s="23" t="str">
        <f t="shared" ref="C10:G10" si="8">IF(D10="","",IF(D8="☑","☑","●"))</f>
        <v/>
      </c>
      <c r="D10" s="24" t="str">
        <f t="shared" ref="D10:H10" si="9">IFERROR(VLOOKUP(C7,$T$22:$U$30,2,0),"")</f>
        <v/>
      </c>
      <c r="E10" s="23" t="str">
        <f t="shared" si="8"/>
        <v>●</v>
      </c>
      <c r="F10" s="24" t="str">
        <f t="shared" si="9"/>
        <v>预算费用</v>
      </c>
      <c r="G10" s="25" t="str">
        <f t="shared" si="8"/>
        <v/>
      </c>
      <c r="H10" s="24" t="str">
        <f t="shared" si="9"/>
        <v/>
      </c>
      <c r="I10" s="25" t="str">
        <f t="shared" ref="I10:M10" si="10">IF(J10="","",IF(J8="☑","☑","●"))</f>
        <v/>
      </c>
      <c r="J10" s="24" t="str">
        <f t="shared" ref="J10:N10" si="11">IFERROR(VLOOKUP(I7,$T$22:$U$30,2,0),"")</f>
        <v/>
      </c>
      <c r="K10" s="25" t="str">
        <f t="shared" si="10"/>
        <v/>
      </c>
      <c r="L10" s="24" t="str">
        <f t="shared" si="11"/>
        <v/>
      </c>
      <c r="M10" s="25" t="str">
        <f t="shared" si="10"/>
        <v/>
      </c>
      <c r="N10" s="24" t="str">
        <f t="shared" si="11"/>
        <v/>
      </c>
      <c r="O10" s="25" t="str">
        <f>IF(P10="","",IF(P8="☑","☑","●"))</f>
        <v/>
      </c>
      <c r="P10" s="24" t="str">
        <f>IFERROR(VLOOKUP(O7,$T$22:$U$30,2,0),"")</f>
        <v/>
      </c>
      <c r="Q10" s="13"/>
      <c r="R10" s="41"/>
      <c r="T10" s="50">
        <v>44780</v>
      </c>
      <c r="U10" s="51" t="s">
        <v>13</v>
      </c>
      <c r="V10" s="55"/>
      <c r="W10" s="53"/>
      <c r="X10" s="54"/>
      <c r="AA10" s="5"/>
      <c r="AB10" s="5"/>
    </row>
    <row r="11" s="3" customFormat="1" ht="24.5" customHeight="1" spans="1:28">
      <c r="A11" s="6"/>
      <c r="B11" s="13"/>
      <c r="C11" s="16">
        <v>44780</v>
      </c>
      <c r="D11" s="17">
        <f t="shared" ref="D11:H11" si="12">IFERROR(VLOOKUP(C11,$T$9:$V$19,3,FALSE),"")</f>
        <v>0</v>
      </c>
      <c r="E11" s="16">
        <v>44781</v>
      </c>
      <c r="F11" s="17" t="str">
        <f t="shared" si="12"/>
        <v/>
      </c>
      <c r="G11" s="16">
        <v>44782</v>
      </c>
      <c r="H11" s="17">
        <f t="shared" si="12"/>
        <v>0</v>
      </c>
      <c r="I11" s="16">
        <v>44783</v>
      </c>
      <c r="J11" s="17" t="str">
        <f t="shared" ref="J11:N11" si="13">IFERROR(VLOOKUP(I11,$T$9:$V$19,3,FALSE),"")</f>
        <v/>
      </c>
      <c r="K11" s="16">
        <v>44784</v>
      </c>
      <c r="L11" s="17" t="str">
        <f t="shared" si="13"/>
        <v/>
      </c>
      <c r="M11" s="16">
        <v>44785</v>
      </c>
      <c r="N11" s="17">
        <f t="shared" si="13"/>
        <v>0</v>
      </c>
      <c r="O11" s="16">
        <v>44786</v>
      </c>
      <c r="P11" s="17" t="str">
        <f>IFERROR(VLOOKUP(O11,$T$9:$V$19,3,FALSE),"")</f>
        <v/>
      </c>
      <c r="Q11" s="13"/>
      <c r="R11" s="41"/>
      <c r="T11" s="50">
        <v>44782</v>
      </c>
      <c r="U11" s="51" t="s">
        <v>14</v>
      </c>
      <c r="V11" s="55"/>
      <c r="W11" s="53"/>
      <c r="X11" s="54"/>
      <c r="AA11" s="5"/>
      <c r="AB11" s="5"/>
    </row>
    <row r="12" s="3" customFormat="1" ht="24.5" customHeight="1" spans="1:28">
      <c r="A12" s="6"/>
      <c r="B12" s="13"/>
      <c r="C12" s="18" t="s">
        <v>99</v>
      </c>
      <c r="D12" s="19" t="str">
        <f t="shared" ref="D12:H12" si="14">IFERROR(VLOOKUP(C11,$T$22:$V$30,3,FALSE),"")</f>
        <v/>
      </c>
      <c r="E12" s="18" t="s">
        <v>30</v>
      </c>
      <c r="F12" s="19" t="str">
        <f t="shared" si="14"/>
        <v/>
      </c>
      <c r="G12" s="18" t="s">
        <v>31</v>
      </c>
      <c r="H12" s="19">
        <f t="shared" si="14"/>
        <v>0</v>
      </c>
      <c r="I12" s="18" t="s">
        <v>32</v>
      </c>
      <c r="J12" s="19" t="str">
        <f t="shared" ref="J12:N12" si="15">IFERROR(VLOOKUP(I11,$T$22:$V$30,3,FALSE),"")</f>
        <v/>
      </c>
      <c r="K12" s="18" t="s">
        <v>34</v>
      </c>
      <c r="L12" s="19" t="str">
        <f t="shared" si="15"/>
        <v/>
      </c>
      <c r="M12" s="18" t="s">
        <v>100</v>
      </c>
      <c r="N12" s="19">
        <f t="shared" si="15"/>
        <v>0</v>
      </c>
      <c r="O12" s="18" t="s">
        <v>36</v>
      </c>
      <c r="P12" s="19" t="str">
        <f>IFERROR(VLOOKUP(O11,$T$22:$V$30,3,FALSE),"")</f>
        <v/>
      </c>
      <c r="Q12" s="13"/>
      <c r="R12" s="41"/>
      <c r="T12" s="50">
        <v>44785</v>
      </c>
      <c r="U12" s="51" t="s">
        <v>22</v>
      </c>
      <c r="V12" s="55"/>
      <c r="W12" s="53"/>
      <c r="X12" s="54"/>
      <c r="AA12" s="5"/>
      <c r="AB12" s="5"/>
    </row>
    <row r="13" s="3" customFormat="1" ht="24.5" customHeight="1" spans="1:28">
      <c r="A13" s="6"/>
      <c r="B13" s="13"/>
      <c r="C13" s="20" t="str">
        <f t="shared" ref="C13:G13" si="16">IF(D13="","",IF(D11="☑","☑","★"))</f>
        <v>★</v>
      </c>
      <c r="D13" s="21" t="str">
        <f t="shared" ref="D13:H13" si="17">IFERROR(VLOOKUP(C11,$T$9:$U$19,2,0),"")</f>
        <v>招聘计划</v>
      </c>
      <c r="E13" s="20" t="str">
        <f t="shared" si="16"/>
        <v/>
      </c>
      <c r="F13" s="21" t="str">
        <f t="shared" si="17"/>
        <v/>
      </c>
      <c r="G13" s="22" t="str">
        <f t="shared" si="16"/>
        <v>★</v>
      </c>
      <c r="H13" s="21" t="str">
        <f t="shared" si="17"/>
        <v>去北京出差</v>
      </c>
      <c r="I13" s="22" t="str">
        <f t="shared" ref="I13:M13" si="18">IF(J13="","",IF(J11="☑","☑","★"))</f>
        <v/>
      </c>
      <c r="J13" s="21" t="str">
        <f t="shared" ref="J13:N13" si="19">IFERROR(VLOOKUP(I11,$T$9:$U$19,2,0),"")</f>
        <v/>
      </c>
      <c r="K13" s="22" t="str">
        <f t="shared" si="18"/>
        <v/>
      </c>
      <c r="L13" s="21" t="str">
        <f t="shared" si="19"/>
        <v/>
      </c>
      <c r="M13" s="22" t="str">
        <f t="shared" si="18"/>
        <v>★</v>
      </c>
      <c r="N13" s="21" t="str">
        <f t="shared" si="19"/>
        <v>参加招聘会</v>
      </c>
      <c r="O13" s="22" t="str">
        <f>IF(P13="","",IF(P11="☑","☑","★"))</f>
        <v/>
      </c>
      <c r="P13" s="21" t="str">
        <f>IFERROR(VLOOKUP(O11,$T$9:$U$19,2,0),"")</f>
        <v/>
      </c>
      <c r="Q13" s="13"/>
      <c r="R13" s="41"/>
      <c r="T13" s="50">
        <v>44791</v>
      </c>
      <c r="U13" s="51" t="s">
        <v>23</v>
      </c>
      <c r="V13" s="55"/>
      <c r="W13" s="53"/>
      <c r="X13" s="54"/>
      <c r="AA13" s="5"/>
      <c r="AB13" s="5"/>
    </row>
    <row r="14" s="3" customFormat="1" ht="24.5" customHeight="1" spans="1:28">
      <c r="A14" s="6"/>
      <c r="B14" s="13"/>
      <c r="C14" s="23" t="str">
        <f t="shared" ref="C14:G14" si="20">IF(D14="","",IF(D12="☑","☑","●"))</f>
        <v/>
      </c>
      <c r="D14" s="24" t="str">
        <f t="shared" ref="D14:H14" si="21">IFERROR(VLOOKUP(C11,$T$22:$U$30,2,0),"")</f>
        <v/>
      </c>
      <c r="E14" s="23" t="str">
        <f t="shared" si="20"/>
        <v/>
      </c>
      <c r="F14" s="24" t="str">
        <f t="shared" si="21"/>
        <v/>
      </c>
      <c r="G14" s="25" t="str">
        <f t="shared" si="20"/>
        <v>●</v>
      </c>
      <c r="H14" s="24" t="str">
        <f t="shared" si="21"/>
        <v>购买办公用品</v>
      </c>
      <c r="I14" s="25" t="str">
        <f t="shared" ref="I14:M14" si="22">IF(J14="","",IF(J12="☑","☑","●"))</f>
        <v/>
      </c>
      <c r="J14" s="24" t="str">
        <f t="shared" ref="J14:N14" si="23">IFERROR(VLOOKUP(I11,$T$22:$U$30,2,0),"")</f>
        <v/>
      </c>
      <c r="K14" s="25" t="str">
        <f t="shared" si="22"/>
        <v/>
      </c>
      <c r="L14" s="24" t="str">
        <f t="shared" si="23"/>
        <v/>
      </c>
      <c r="M14" s="25" t="str">
        <f t="shared" si="22"/>
        <v>●</v>
      </c>
      <c r="N14" s="24" t="str">
        <f t="shared" si="23"/>
        <v>报销T项目费用</v>
      </c>
      <c r="O14" s="25" t="str">
        <f>IF(P14="","",IF(P12="☑","☑","●"))</f>
        <v/>
      </c>
      <c r="P14" s="24" t="str">
        <f>IFERROR(VLOOKUP(O11,$T$22:$U$30,2,0),"")</f>
        <v/>
      </c>
      <c r="Q14" s="13"/>
      <c r="R14" s="41"/>
      <c r="T14" s="50">
        <v>44795</v>
      </c>
      <c r="U14" s="51" t="s">
        <v>24</v>
      </c>
      <c r="V14" s="55"/>
      <c r="W14" s="53"/>
      <c r="X14" s="54"/>
      <c r="AA14" s="5"/>
      <c r="AB14" s="5"/>
    </row>
    <row r="15" s="3" customFormat="1" ht="24.5" customHeight="1" spans="1:28">
      <c r="A15" s="6"/>
      <c r="B15" s="13"/>
      <c r="C15" s="16">
        <v>44787</v>
      </c>
      <c r="D15" s="17" t="str">
        <f>IFERROR(VLOOKUP(C15,$T$9:$V$19,3,FALSE),"")</f>
        <v/>
      </c>
      <c r="E15" s="16">
        <v>44788</v>
      </c>
      <c r="F15" s="17" t="str">
        <f>IFERROR(VLOOKUP(E15,$T$9:$V$19,3,FALSE),"")</f>
        <v/>
      </c>
      <c r="G15" s="16">
        <v>44789</v>
      </c>
      <c r="H15" s="17" t="str">
        <f>IFERROR(VLOOKUP(G15,$T$9:$V$19,3,FALSE),"")</f>
        <v/>
      </c>
      <c r="I15" s="16">
        <v>44790</v>
      </c>
      <c r="J15" s="17" t="str">
        <f>IFERROR(VLOOKUP(I15,$T$9:$V$19,3,FALSE),"")</f>
        <v/>
      </c>
      <c r="K15" s="16">
        <v>44791</v>
      </c>
      <c r="L15" s="17">
        <f>IFERROR(VLOOKUP(K15,$T$9:$V$19,3,FALSE),"")</f>
        <v>0</v>
      </c>
      <c r="M15" s="16">
        <v>44792</v>
      </c>
      <c r="N15" s="17" t="str">
        <f>IFERROR(VLOOKUP(M15,$T$9:$V$19,3,FALSE),"")</f>
        <v/>
      </c>
      <c r="O15" s="16">
        <v>44793</v>
      </c>
      <c r="P15" s="17" t="str">
        <f>IFERROR(VLOOKUP(O15,$T$9:$V$19,3,FALSE),"")</f>
        <v/>
      </c>
      <c r="Q15" s="13"/>
      <c r="R15" s="41"/>
      <c r="T15" s="50">
        <v>44798</v>
      </c>
      <c r="U15" s="51" t="s">
        <v>25</v>
      </c>
      <c r="V15" s="55"/>
      <c r="W15" s="53"/>
      <c r="X15" s="54"/>
      <c r="AA15" s="5"/>
      <c r="AB15" s="5"/>
    </row>
    <row r="16" s="3" customFormat="1" ht="24.5" customHeight="1" spans="1:28">
      <c r="A16" s="6"/>
      <c r="B16" s="13"/>
      <c r="C16" s="18" t="s">
        <v>37</v>
      </c>
      <c r="D16" s="19" t="str">
        <f>IFERROR(VLOOKUP(C15,$T$22:$V$30,3,FALSE),"")</f>
        <v/>
      </c>
      <c r="E16" s="18" t="s">
        <v>101</v>
      </c>
      <c r="F16" s="19" t="str">
        <f>IFERROR(VLOOKUP(E15,$T$22:$V$30,3,FALSE),"")</f>
        <v/>
      </c>
      <c r="G16" s="18" t="s">
        <v>39</v>
      </c>
      <c r="H16" s="19" t="str">
        <f>IFERROR(VLOOKUP(G15,$T$22:$V$30,3,FALSE),"")</f>
        <v/>
      </c>
      <c r="I16" s="18" t="s">
        <v>40</v>
      </c>
      <c r="J16" s="19">
        <f>IFERROR(VLOOKUP(I15,$T$22:$V$30,3,FALSE),"")</f>
        <v>0</v>
      </c>
      <c r="K16" s="18" t="s">
        <v>44</v>
      </c>
      <c r="L16" s="19" t="str">
        <f>IFERROR(VLOOKUP(K15,$T$22:$V$30,3,FALSE),"")</f>
        <v/>
      </c>
      <c r="M16" s="18" t="s">
        <v>45</v>
      </c>
      <c r="N16" s="19" t="str">
        <f>IFERROR(VLOOKUP(M15,$T$22:$V$30,3,FALSE),"")</f>
        <v/>
      </c>
      <c r="O16" s="18" t="s">
        <v>67</v>
      </c>
      <c r="P16" s="19" t="str">
        <f>IFERROR(VLOOKUP(O15,$T$22:$V$30,3,FALSE),"")</f>
        <v/>
      </c>
      <c r="Q16" s="13"/>
      <c r="R16" s="41"/>
      <c r="T16" s="50">
        <v>44801</v>
      </c>
      <c r="U16" s="51" t="s">
        <v>33</v>
      </c>
      <c r="V16" s="55"/>
      <c r="W16" s="53"/>
      <c r="X16" s="54"/>
      <c r="AA16" s="5"/>
      <c r="AB16" s="5"/>
    </row>
    <row r="17" s="3" customFormat="1" ht="24.5" customHeight="1" spans="1:28">
      <c r="A17" s="6"/>
      <c r="B17" s="13"/>
      <c r="C17" s="20" t="str">
        <f t="shared" ref="C17:G17" si="24">IF(D17="","",IF(D15="☑","☑","★"))</f>
        <v/>
      </c>
      <c r="D17" s="21" t="str">
        <f t="shared" ref="D17:H17" si="25">IFERROR(VLOOKUP(C15,$T$9:$U$19,2,0),"")</f>
        <v/>
      </c>
      <c r="E17" s="20" t="str">
        <f t="shared" si="24"/>
        <v/>
      </c>
      <c r="F17" s="21" t="str">
        <f t="shared" si="25"/>
        <v/>
      </c>
      <c r="G17" s="22" t="str">
        <f t="shared" si="24"/>
        <v/>
      </c>
      <c r="H17" s="21" t="str">
        <f t="shared" si="25"/>
        <v/>
      </c>
      <c r="I17" s="22" t="str">
        <f t="shared" ref="I17:M17" si="26">IF(J17="","",IF(J15="☑","☑","★"))</f>
        <v/>
      </c>
      <c r="J17" s="21" t="str">
        <f t="shared" ref="J17:N17" si="27">IFERROR(VLOOKUP(I15,$T$9:$U$19,2,0),"")</f>
        <v/>
      </c>
      <c r="K17" s="22" t="str">
        <f t="shared" si="26"/>
        <v>★</v>
      </c>
      <c r="L17" s="21" t="str">
        <f t="shared" si="27"/>
        <v>Y项目投标计划</v>
      </c>
      <c r="M17" s="22" t="str">
        <f t="shared" si="26"/>
        <v/>
      </c>
      <c r="N17" s="21" t="str">
        <f t="shared" si="27"/>
        <v/>
      </c>
      <c r="O17" s="22" t="str">
        <f>IF(P17="","",IF(P15="☑","☑","★"))</f>
        <v/>
      </c>
      <c r="P17" s="21" t="str">
        <f>IFERROR(VLOOKUP(O15,$T$9:$U$19,2,0),"")</f>
        <v/>
      </c>
      <c r="Q17" s="13"/>
      <c r="R17" s="41"/>
      <c r="T17" s="50"/>
      <c r="U17" s="51"/>
      <c r="V17" s="55"/>
      <c r="W17" s="53"/>
      <c r="X17" s="54"/>
      <c r="AA17" s="5"/>
      <c r="AB17" s="5"/>
    </row>
    <row r="18" s="3" customFormat="1" ht="24.5" customHeight="1" spans="1:28">
      <c r="A18" s="6"/>
      <c r="B18" s="13"/>
      <c r="C18" s="23" t="str">
        <f t="shared" ref="C18:G18" si="28">IF(D18="","",IF(D16="☑","☑","●"))</f>
        <v/>
      </c>
      <c r="D18" s="24" t="str">
        <f t="shared" ref="D18:H18" si="29">IFERROR(VLOOKUP(C15,$T$22:$U$30,2,0),"")</f>
        <v/>
      </c>
      <c r="E18" s="23" t="str">
        <f t="shared" si="28"/>
        <v/>
      </c>
      <c r="F18" s="24" t="str">
        <f t="shared" si="29"/>
        <v/>
      </c>
      <c r="G18" s="25" t="str">
        <f t="shared" si="28"/>
        <v/>
      </c>
      <c r="H18" s="24" t="str">
        <f t="shared" si="29"/>
        <v/>
      </c>
      <c r="I18" s="25" t="str">
        <f t="shared" ref="I18:M18" si="30">IF(J18="","",IF(J16="☑","☑","●"))</f>
        <v>●</v>
      </c>
      <c r="J18" s="24" t="str">
        <f t="shared" ref="J18:N18" si="31">IFERROR(VLOOKUP(I15,$T$22:$U$30,2,0),"")</f>
        <v>采购新年礼物</v>
      </c>
      <c r="K18" s="25" t="str">
        <f t="shared" si="30"/>
        <v/>
      </c>
      <c r="L18" s="24" t="str">
        <f t="shared" si="31"/>
        <v/>
      </c>
      <c r="M18" s="25" t="str">
        <f t="shared" si="30"/>
        <v/>
      </c>
      <c r="N18" s="24" t="str">
        <f t="shared" si="31"/>
        <v/>
      </c>
      <c r="O18" s="25" t="str">
        <f>IF(P18="","",IF(P16="☑","☑","●"))</f>
        <v/>
      </c>
      <c r="P18" s="24" t="str">
        <f>IFERROR(VLOOKUP(O15,$T$22:$U$30,2,0),"")</f>
        <v/>
      </c>
      <c r="Q18" s="13"/>
      <c r="R18" s="41"/>
      <c r="T18" s="50"/>
      <c r="U18" s="51"/>
      <c r="V18" s="56"/>
      <c r="W18" s="53"/>
      <c r="X18" s="54"/>
      <c r="AA18" s="5"/>
      <c r="AB18" s="5"/>
    </row>
    <row r="19" s="3" customFormat="1" ht="24.5" customHeight="1" spans="1:28">
      <c r="A19" s="6"/>
      <c r="B19" s="13"/>
      <c r="C19" s="16">
        <v>44429</v>
      </c>
      <c r="D19" s="17" t="str">
        <f t="shared" ref="D19:H19" si="32">IFERROR(VLOOKUP(C19,$T$9:$V$19,3,FALSE),"")</f>
        <v/>
      </c>
      <c r="E19" s="16">
        <v>44795</v>
      </c>
      <c r="F19" s="17">
        <f t="shared" si="32"/>
        <v>0</v>
      </c>
      <c r="G19" s="16">
        <v>44796</v>
      </c>
      <c r="H19" s="17" t="str">
        <f t="shared" si="32"/>
        <v/>
      </c>
      <c r="I19" s="16">
        <v>44797</v>
      </c>
      <c r="J19" s="17" t="str">
        <f t="shared" ref="J19:N19" si="33">IFERROR(VLOOKUP(I19,$T$9:$V$19,3,FALSE),"")</f>
        <v/>
      </c>
      <c r="K19" s="16">
        <v>44798</v>
      </c>
      <c r="L19" s="17">
        <f t="shared" si="33"/>
        <v>0</v>
      </c>
      <c r="M19" s="16">
        <v>44799</v>
      </c>
      <c r="N19" s="17" t="str">
        <f t="shared" si="33"/>
        <v/>
      </c>
      <c r="O19" s="16">
        <v>44800</v>
      </c>
      <c r="P19" s="17" t="str">
        <f>IFERROR(VLOOKUP(O19,$T$9:$V$19,3,FALSE),"")</f>
        <v/>
      </c>
      <c r="Q19" s="13"/>
      <c r="R19" s="41"/>
      <c r="T19" s="50"/>
      <c r="U19" s="51"/>
      <c r="V19" s="56"/>
      <c r="W19" s="53"/>
      <c r="X19" s="54"/>
      <c r="AA19" s="5"/>
      <c r="AB19" s="5"/>
    </row>
    <row r="20" s="3" customFormat="1" ht="24.5" customHeight="1" spans="1:28">
      <c r="A20" s="6"/>
      <c r="B20" s="13"/>
      <c r="C20" s="18" t="s">
        <v>68</v>
      </c>
      <c r="D20" s="19" t="str">
        <f t="shared" ref="D20:H20" si="34">IFERROR(VLOOKUP(C19,$T$22:$V$30,3,FALSE),"")</f>
        <v/>
      </c>
      <c r="E20" s="18" t="s">
        <v>48</v>
      </c>
      <c r="F20" s="19" t="str">
        <f t="shared" si="34"/>
        <v/>
      </c>
      <c r="G20" s="18" t="s">
        <v>102</v>
      </c>
      <c r="H20" s="19" t="str">
        <f t="shared" si="34"/>
        <v/>
      </c>
      <c r="I20" s="18" t="s">
        <v>50</v>
      </c>
      <c r="J20" s="19" t="str">
        <f t="shared" ref="J20:N20" si="35">IFERROR(VLOOKUP(I19,$T$22:$V$30,3,FALSE),"")</f>
        <v/>
      </c>
      <c r="K20" s="18" t="s">
        <v>54</v>
      </c>
      <c r="L20" s="19">
        <f t="shared" si="35"/>
        <v>0</v>
      </c>
      <c r="M20" s="18" t="s">
        <v>69</v>
      </c>
      <c r="N20" s="19" t="str">
        <f t="shared" si="35"/>
        <v/>
      </c>
      <c r="O20" s="18" t="s">
        <v>103</v>
      </c>
      <c r="P20" s="19" t="str">
        <f>IFERROR(VLOOKUP(O19,$T$22:$V$30,3,FALSE),"")</f>
        <v/>
      </c>
      <c r="Q20" s="13"/>
      <c r="R20" s="41"/>
      <c r="W20" s="53"/>
      <c r="X20" s="54"/>
      <c r="AA20" s="5"/>
      <c r="AB20" s="5"/>
    </row>
    <row r="21" s="3" customFormat="1" ht="24.5" customHeight="1" spans="1:28">
      <c r="A21" s="6"/>
      <c r="B21" s="13"/>
      <c r="C21" s="20" t="str">
        <f t="shared" ref="C21:G21" si="36">IF(D21="","",IF(D19="☑","☑","★"))</f>
        <v/>
      </c>
      <c r="D21" s="21" t="str">
        <f t="shared" ref="D21:H21" si="37">IFERROR(VLOOKUP(C19,$T$9:$U$19,2,0),"")</f>
        <v/>
      </c>
      <c r="E21" s="20" t="str">
        <f t="shared" si="36"/>
        <v>★</v>
      </c>
      <c r="F21" s="21" t="str">
        <f t="shared" si="37"/>
        <v>L项目招标计划</v>
      </c>
      <c r="G21" s="22" t="str">
        <f t="shared" si="36"/>
        <v/>
      </c>
      <c r="H21" s="21" t="str">
        <f t="shared" si="37"/>
        <v/>
      </c>
      <c r="I21" s="22" t="str">
        <f t="shared" ref="I21:M21" si="38">IF(J21="","",IF(J19="☑","☑","★"))</f>
        <v/>
      </c>
      <c r="J21" s="21" t="str">
        <f t="shared" ref="J21:N21" si="39">IFERROR(VLOOKUP(I19,$T$9:$U$19,2,0),"")</f>
        <v/>
      </c>
      <c r="K21" s="22" t="str">
        <f t="shared" si="38"/>
        <v>★</v>
      </c>
      <c r="L21" s="21" t="str">
        <f t="shared" si="39"/>
        <v>U项目培训</v>
      </c>
      <c r="M21" s="22" t="str">
        <f t="shared" si="38"/>
        <v/>
      </c>
      <c r="N21" s="21" t="str">
        <f t="shared" si="39"/>
        <v/>
      </c>
      <c r="O21" s="22" t="str">
        <f>IF(P21="","",IF(P19="☑","☑","★"))</f>
        <v/>
      </c>
      <c r="P21" s="21" t="str">
        <f>IFERROR(VLOOKUP(O19,$T$9:$U$19,2,0),"")</f>
        <v/>
      </c>
      <c r="Q21" s="13"/>
      <c r="R21" s="41"/>
      <c r="T21" s="57" t="s">
        <v>41</v>
      </c>
      <c r="U21" s="57"/>
      <c r="V21" s="58"/>
      <c r="W21" s="59"/>
      <c r="X21" s="54"/>
      <c r="AA21" s="5"/>
      <c r="AB21" s="5"/>
    </row>
    <row r="22" s="3" customFormat="1" ht="24.5" customHeight="1" spans="1:28">
      <c r="A22" s="6"/>
      <c r="B22" s="13"/>
      <c r="C22" s="23" t="str">
        <f t="shared" ref="C22:G22" si="40">IF(D22="","",IF(D20="☑","☑","●"))</f>
        <v/>
      </c>
      <c r="D22" s="24" t="str">
        <f t="shared" ref="D22:H22" si="41">IFERROR(VLOOKUP(C19,$T$22:$U$30,2,0),"")</f>
        <v/>
      </c>
      <c r="E22" s="23" t="str">
        <f t="shared" si="40"/>
        <v/>
      </c>
      <c r="F22" s="24" t="str">
        <f t="shared" si="41"/>
        <v/>
      </c>
      <c r="G22" s="25" t="str">
        <f t="shared" si="40"/>
        <v/>
      </c>
      <c r="H22" s="24" t="str">
        <f t="shared" si="41"/>
        <v/>
      </c>
      <c r="I22" s="25" t="str">
        <f t="shared" ref="I22:M22" si="42">IF(J22="","",IF(J20="☑","☑","●"))</f>
        <v/>
      </c>
      <c r="J22" s="24" t="str">
        <f t="shared" ref="J22:N22" si="43">IFERROR(VLOOKUP(I19,$T$22:$U$30,2,0),"")</f>
        <v/>
      </c>
      <c r="K22" s="25" t="str">
        <f t="shared" si="42"/>
        <v>●</v>
      </c>
      <c r="L22" s="24" t="str">
        <f t="shared" si="43"/>
        <v>参加项目会议</v>
      </c>
      <c r="M22" s="25" t="str">
        <f t="shared" si="42"/>
        <v/>
      </c>
      <c r="N22" s="24" t="str">
        <f t="shared" si="43"/>
        <v/>
      </c>
      <c r="O22" s="25" t="str">
        <f>IF(P22="","",IF(P20="☑","☑","●"))</f>
        <v/>
      </c>
      <c r="P22" s="24" t="str">
        <f>IFERROR(VLOOKUP(O19,$T$22:$U$30,2,0),"")</f>
        <v/>
      </c>
      <c r="Q22" s="13"/>
      <c r="R22" s="41"/>
      <c r="T22" s="50">
        <v>44774</v>
      </c>
      <c r="U22" s="51" t="s">
        <v>42</v>
      </c>
      <c r="V22" s="60"/>
      <c r="W22" s="61"/>
      <c r="X22" s="54"/>
      <c r="AA22" s="5"/>
      <c r="AB22" s="5"/>
    </row>
    <row r="23" s="3" customFormat="1" ht="24.5" customHeight="1" spans="1:28">
      <c r="A23" s="6"/>
      <c r="B23" s="13"/>
      <c r="C23" s="16">
        <v>44801</v>
      </c>
      <c r="D23" s="17">
        <f t="shared" ref="D23:H23" si="44">IFERROR(VLOOKUP(C23,$T$9:$V$19,3,FALSE),"")</f>
        <v>0</v>
      </c>
      <c r="E23" s="16">
        <v>44802</v>
      </c>
      <c r="F23" s="17" t="str">
        <f t="shared" si="44"/>
        <v/>
      </c>
      <c r="G23" s="16">
        <v>44803</v>
      </c>
      <c r="H23" s="17" t="str">
        <f t="shared" si="44"/>
        <v/>
      </c>
      <c r="I23" s="16">
        <v>44804</v>
      </c>
      <c r="J23" s="17" t="str">
        <f>IFERROR(VLOOKUP(I23,$T$9:$V$19,3,FALSE),"")</f>
        <v/>
      </c>
      <c r="K23" s="16"/>
      <c r="L23" s="17"/>
      <c r="M23" s="16"/>
      <c r="N23" s="17"/>
      <c r="O23" s="16"/>
      <c r="P23" s="17"/>
      <c r="Q23" s="13"/>
      <c r="R23" s="41"/>
      <c r="T23" s="50">
        <v>44782</v>
      </c>
      <c r="U23" s="51" t="s">
        <v>43</v>
      </c>
      <c r="V23" s="60"/>
      <c r="W23" s="53"/>
      <c r="X23" s="54"/>
      <c r="AA23" s="5"/>
      <c r="AB23" s="5"/>
    </row>
    <row r="24" s="3" customFormat="1" ht="24.5" customHeight="1" spans="1:28">
      <c r="A24" s="6"/>
      <c r="B24" s="13"/>
      <c r="C24" s="18" t="s">
        <v>17</v>
      </c>
      <c r="D24" s="19" t="str">
        <f t="shared" ref="D24:H24" si="45">IFERROR(VLOOKUP(C23,$T$22:$V$30,3,FALSE),"")</f>
        <v/>
      </c>
      <c r="E24" s="18" t="s">
        <v>57</v>
      </c>
      <c r="F24" s="19" t="str">
        <f t="shared" si="45"/>
        <v/>
      </c>
      <c r="G24" s="18" t="s">
        <v>19</v>
      </c>
      <c r="H24" s="19" t="str">
        <f t="shared" si="45"/>
        <v/>
      </c>
      <c r="I24" s="18" t="s">
        <v>20</v>
      </c>
      <c r="J24" s="19" t="str">
        <f>IFERROR(VLOOKUP(I23,$T$22:$V$30,3,FALSE),"")</f>
        <v/>
      </c>
      <c r="K24" s="18"/>
      <c r="L24" s="19"/>
      <c r="M24" s="18"/>
      <c r="N24" s="19"/>
      <c r="O24" s="18"/>
      <c r="P24" s="19"/>
      <c r="Q24" s="13"/>
      <c r="R24" s="41"/>
      <c r="T24" s="50">
        <v>44785</v>
      </c>
      <c r="U24" s="51" t="s">
        <v>51</v>
      </c>
      <c r="V24" s="60"/>
      <c r="W24" s="53"/>
      <c r="X24" s="54"/>
      <c r="AA24" s="5"/>
      <c r="AB24" s="5"/>
    </row>
    <row r="25" s="3" customFormat="1" ht="24.5" customHeight="1" spans="1:28">
      <c r="A25" s="6"/>
      <c r="B25" s="13"/>
      <c r="C25" s="20" t="str">
        <f t="shared" ref="C25:G25" si="46">IF(D25="","",IF(D23="☑","☑","★"))</f>
        <v>★</v>
      </c>
      <c r="D25" s="21" t="str">
        <f t="shared" ref="D25:H25" si="47">IFERROR(VLOOKUP(C23,$T$9:$U$19,2,0),"")</f>
        <v>I项目结算</v>
      </c>
      <c r="E25" s="20" t="str">
        <f t="shared" si="46"/>
        <v/>
      </c>
      <c r="F25" s="21" t="str">
        <f t="shared" si="47"/>
        <v/>
      </c>
      <c r="G25" s="22" t="str">
        <f t="shared" si="46"/>
        <v/>
      </c>
      <c r="H25" s="21" t="str">
        <f t="shared" si="47"/>
        <v/>
      </c>
      <c r="I25" s="22" t="str">
        <f t="shared" ref="I25:M25" si="48">IF(J25="","",IF(J23="☑","☑","★"))</f>
        <v/>
      </c>
      <c r="J25" s="21" t="str">
        <f t="shared" ref="J25:N25" si="49">IFERROR(VLOOKUP(I23,$T$9:$U$19,2,0),"")</f>
        <v/>
      </c>
      <c r="K25" s="22" t="str">
        <f t="shared" si="48"/>
        <v/>
      </c>
      <c r="L25" s="21" t="str">
        <f t="shared" si="49"/>
        <v/>
      </c>
      <c r="M25" s="22" t="str">
        <f t="shared" si="48"/>
        <v/>
      </c>
      <c r="N25" s="21" t="str">
        <f t="shared" si="49"/>
        <v/>
      </c>
      <c r="O25" s="22" t="str">
        <f>IF(P25="","",IF(P23="☑","☑","★"))</f>
        <v/>
      </c>
      <c r="P25" s="21" t="str">
        <f>IFERROR(VLOOKUP(O23,$T$9:$U$19,2,0),"")</f>
        <v/>
      </c>
      <c r="Q25" s="13"/>
      <c r="R25" s="41"/>
      <c r="T25" s="50">
        <v>44790</v>
      </c>
      <c r="U25" s="51" t="s">
        <v>52</v>
      </c>
      <c r="V25" s="60"/>
      <c r="W25" s="53"/>
      <c r="X25" s="54"/>
      <c r="AA25" s="5"/>
      <c r="AB25" s="5"/>
    </row>
    <row r="26" s="3" customFormat="1" ht="24.5" customHeight="1" spans="1:28">
      <c r="A26" s="6"/>
      <c r="B26" s="13"/>
      <c r="C26" s="23" t="str">
        <f t="shared" ref="C26:G26" si="50">IF(D26="","",IF(D24="☑","☑","●"))</f>
        <v/>
      </c>
      <c r="D26" s="24" t="str">
        <f t="shared" ref="D26:H26" si="51">IFERROR(VLOOKUP(C23,$T$22:$U$30,2,0),"")</f>
        <v/>
      </c>
      <c r="E26" s="23" t="str">
        <f t="shared" si="50"/>
        <v/>
      </c>
      <c r="F26" s="24" t="str">
        <f t="shared" si="51"/>
        <v/>
      </c>
      <c r="G26" s="25" t="str">
        <f t="shared" si="50"/>
        <v/>
      </c>
      <c r="H26" s="24" t="str">
        <f t="shared" si="51"/>
        <v/>
      </c>
      <c r="I26" s="25" t="str">
        <f t="shared" ref="I26:M26" si="52">IF(J26="","",IF(J24="☑","☑","●"))</f>
        <v/>
      </c>
      <c r="J26" s="24" t="str">
        <f t="shared" ref="J26:N26" si="53">IFERROR(VLOOKUP(I23,$T$22:$U$30,2,0),"")</f>
        <v/>
      </c>
      <c r="K26" s="25" t="str">
        <f t="shared" si="52"/>
        <v/>
      </c>
      <c r="L26" s="24" t="str">
        <f t="shared" si="53"/>
        <v/>
      </c>
      <c r="M26" s="25" t="str">
        <f t="shared" si="52"/>
        <v/>
      </c>
      <c r="N26" s="24" t="str">
        <f t="shared" si="53"/>
        <v/>
      </c>
      <c r="O26" s="25" t="str">
        <f>IF(P26="","",IF(P24="☑","☑","●"))</f>
        <v/>
      </c>
      <c r="P26" s="24" t="str">
        <f>IFERROR(VLOOKUP(O23,$T$22:$U$30,2,0),"")</f>
        <v/>
      </c>
      <c r="Q26" s="13"/>
      <c r="R26" s="41"/>
      <c r="T26" s="50">
        <v>44798</v>
      </c>
      <c r="U26" s="51" t="s">
        <v>53</v>
      </c>
      <c r="V26" s="60"/>
      <c r="W26" s="53"/>
      <c r="X26" s="54"/>
      <c r="AA26" s="5"/>
      <c r="AB26" s="5"/>
    </row>
    <row r="27" s="3" customFormat="1" ht="24.5" customHeight="1" spans="1:28">
      <c r="A27" s="6"/>
      <c r="B27" s="13"/>
      <c r="C27" s="16"/>
      <c r="D27" s="17"/>
      <c r="E27" s="16"/>
      <c r="F27" s="17"/>
      <c r="G27" s="16"/>
      <c r="H27" s="26"/>
      <c r="I27" s="16"/>
      <c r="J27" s="26"/>
      <c r="K27" s="16"/>
      <c r="L27" s="26"/>
      <c r="M27" s="16"/>
      <c r="N27" s="26"/>
      <c r="O27" s="16"/>
      <c r="P27" s="26"/>
      <c r="Q27" s="13"/>
      <c r="R27" s="41"/>
      <c r="T27" s="50"/>
      <c r="U27" s="51"/>
      <c r="V27" s="60"/>
      <c r="W27" s="53"/>
      <c r="X27" s="54"/>
      <c r="AA27" s="5"/>
      <c r="AB27" s="5"/>
    </row>
    <row r="28" s="3" customFormat="1" ht="24.5" customHeight="1" spans="1:28">
      <c r="A28" s="6"/>
      <c r="B28" s="13"/>
      <c r="C28" s="18"/>
      <c r="D28" s="19"/>
      <c r="E28" s="18"/>
      <c r="F28" s="19"/>
      <c r="G28" s="18"/>
      <c r="H28" s="27"/>
      <c r="I28" s="18"/>
      <c r="J28" s="27"/>
      <c r="K28" s="18"/>
      <c r="L28" s="27"/>
      <c r="M28" s="18"/>
      <c r="N28" s="27"/>
      <c r="O28" s="18"/>
      <c r="P28" s="27"/>
      <c r="Q28" s="13"/>
      <c r="R28" s="41"/>
      <c r="T28" s="50"/>
      <c r="U28" s="51"/>
      <c r="V28" s="60"/>
      <c r="W28" s="53"/>
      <c r="X28" s="54"/>
      <c r="AA28" s="5"/>
      <c r="AB28" s="5"/>
    </row>
    <row r="29" s="3" customFormat="1" ht="24.5" customHeight="1" spans="1:28">
      <c r="A29" s="6"/>
      <c r="B29" s="13"/>
      <c r="C29" s="22"/>
      <c r="D29" s="21"/>
      <c r="E29" s="22"/>
      <c r="F29" s="21"/>
      <c r="G29" s="22"/>
      <c r="H29" s="21"/>
      <c r="I29" s="22"/>
      <c r="J29" s="21"/>
      <c r="K29" s="22"/>
      <c r="L29" s="21"/>
      <c r="M29" s="22"/>
      <c r="N29" s="21"/>
      <c r="O29" s="22"/>
      <c r="P29" s="21"/>
      <c r="Q29" s="13"/>
      <c r="R29" s="41"/>
      <c r="T29" s="50"/>
      <c r="U29" s="51"/>
      <c r="V29" s="60"/>
      <c r="W29" s="53"/>
      <c r="X29" s="54"/>
      <c r="AA29" s="5"/>
      <c r="AB29" s="5"/>
    </row>
    <row r="30" s="3" customFormat="1" ht="24.5" customHeight="1" spans="1:28">
      <c r="A30" s="6"/>
      <c r="B30" s="13"/>
      <c r="C30" s="28"/>
      <c r="D30" s="24"/>
      <c r="E30" s="28"/>
      <c r="F30" s="24"/>
      <c r="G30" s="28"/>
      <c r="H30" s="24"/>
      <c r="I30" s="28"/>
      <c r="J30" s="24"/>
      <c r="K30" s="28"/>
      <c r="L30" s="24"/>
      <c r="M30" s="28"/>
      <c r="N30" s="24"/>
      <c r="O30" s="28"/>
      <c r="P30" s="24"/>
      <c r="Q30" s="13"/>
      <c r="R30" s="41"/>
      <c r="T30" s="50"/>
      <c r="U30" s="51"/>
      <c r="V30" s="62"/>
      <c r="W30" s="53"/>
      <c r="X30" s="54"/>
      <c r="AA30" s="5"/>
      <c r="AB30" s="5"/>
    </row>
    <row r="31" s="3" customFormat="1" ht="13" customHeight="1" spans="1:28">
      <c r="A31" s="6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41"/>
      <c r="T31" s="53"/>
      <c r="U31" s="53"/>
      <c r="V31" s="53"/>
      <c r="W31" s="53"/>
      <c r="X31" s="54"/>
      <c r="AA31" s="5"/>
      <c r="AB31" s="5"/>
    </row>
    <row r="32" s="3" customFormat="1" ht="13" customHeight="1" spans="1:28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36"/>
      <c r="T32" s="63"/>
      <c r="U32" s="63"/>
      <c r="V32" s="63"/>
      <c r="W32" s="63"/>
      <c r="X32" s="63"/>
      <c r="AA32" s="5"/>
      <c r="AB32" s="5"/>
    </row>
  </sheetData>
  <mergeCells count="13">
    <mergeCell ref="C3:E3"/>
    <mergeCell ref="F3:H3"/>
    <mergeCell ref="C6:D6"/>
    <mergeCell ref="E6:F6"/>
    <mergeCell ref="G6:H6"/>
    <mergeCell ref="I6:J6"/>
    <mergeCell ref="K6:L6"/>
    <mergeCell ref="M6:N6"/>
    <mergeCell ref="O6:P6"/>
    <mergeCell ref="S6:W6"/>
    <mergeCell ref="T8:U8"/>
    <mergeCell ref="T21:U21"/>
    <mergeCell ref="T2:V5"/>
  </mergeCells>
  <conditionalFormatting sqref="C29:C30">
    <cfRule type="cellIs" dxfId="0" priority="86" operator="equal">
      <formula>"●"</formula>
    </cfRule>
    <cfRule type="cellIs" dxfId="1" priority="85" operator="equal">
      <formula>"★"</formula>
    </cfRule>
  </conditionalFormatting>
  <conditionalFormatting sqref="D7:D8">
    <cfRule type="cellIs" dxfId="0" priority="72" operator="equal">
      <formula>"●"</formula>
    </cfRule>
    <cfRule type="cellIs" dxfId="1" priority="71" operator="equal">
      <formula>"★"</formula>
    </cfRule>
  </conditionalFormatting>
  <conditionalFormatting sqref="D11:D12">
    <cfRule type="cellIs" dxfId="0" priority="46" operator="equal">
      <formula>"●"</formula>
    </cfRule>
    <cfRule type="cellIs" dxfId="1" priority="45" operator="equal">
      <formula>"★"</formula>
    </cfRule>
  </conditionalFormatting>
  <conditionalFormatting sqref="D15:D16">
    <cfRule type="cellIs" dxfId="0" priority="44" operator="equal">
      <formula>"●"</formula>
    </cfRule>
    <cfRule type="cellIs" dxfId="1" priority="43" operator="equal">
      <formula>"★"</formula>
    </cfRule>
  </conditionalFormatting>
  <conditionalFormatting sqref="D19:D20">
    <cfRule type="cellIs" dxfId="0" priority="18" operator="equal">
      <formula>"●"</formula>
    </cfRule>
    <cfRule type="cellIs" dxfId="1" priority="17" operator="equal">
      <formula>"★"</formula>
    </cfRule>
  </conditionalFormatting>
  <conditionalFormatting sqref="D23:D24">
    <cfRule type="cellIs" dxfId="0" priority="16" operator="equal">
      <formula>"●"</formula>
    </cfRule>
    <cfRule type="cellIs" dxfId="1" priority="15" operator="equal">
      <formula>"★"</formula>
    </cfRule>
  </conditionalFormatting>
  <conditionalFormatting sqref="E29:E30">
    <cfRule type="cellIs" dxfId="0" priority="84" operator="equal">
      <formula>"●"</formula>
    </cfRule>
    <cfRule type="cellIs" dxfId="1" priority="83" operator="equal">
      <formula>"★"</formula>
    </cfRule>
  </conditionalFormatting>
  <conditionalFormatting sqref="F7:F8">
    <cfRule type="cellIs" dxfId="0" priority="70" operator="equal">
      <formula>"●"</formula>
    </cfRule>
    <cfRule type="cellIs" dxfId="1" priority="69" operator="equal">
      <formula>"★"</formula>
    </cfRule>
  </conditionalFormatting>
  <conditionalFormatting sqref="F11:F12">
    <cfRule type="cellIs" dxfId="0" priority="48" operator="equal">
      <formula>"●"</formula>
    </cfRule>
    <cfRule type="cellIs" dxfId="1" priority="47" operator="equal">
      <formula>"★"</formula>
    </cfRule>
  </conditionalFormatting>
  <conditionalFormatting sqref="F15:F16">
    <cfRule type="cellIs" dxfId="0" priority="42" operator="equal">
      <formula>"●"</formula>
    </cfRule>
    <cfRule type="cellIs" dxfId="1" priority="41" operator="equal">
      <formula>"★"</formula>
    </cfRule>
  </conditionalFormatting>
  <conditionalFormatting sqref="F19:F20">
    <cfRule type="cellIs" dxfId="0" priority="20" operator="equal">
      <formula>"●"</formula>
    </cfRule>
    <cfRule type="cellIs" dxfId="1" priority="19" operator="equal">
      <formula>"★"</formula>
    </cfRule>
  </conditionalFormatting>
  <conditionalFormatting sqref="F23:F24">
    <cfRule type="cellIs" dxfId="0" priority="14" operator="equal">
      <formula>"●"</formula>
    </cfRule>
    <cfRule type="cellIs" dxfId="1" priority="13" operator="equal">
      <formula>"★"</formula>
    </cfRule>
  </conditionalFormatting>
  <conditionalFormatting sqref="G29:G30">
    <cfRule type="cellIs" dxfId="0" priority="82" operator="equal">
      <formula>"●"</formula>
    </cfRule>
    <cfRule type="cellIs" dxfId="1" priority="81" operator="equal">
      <formula>"★"</formula>
    </cfRule>
  </conditionalFormatting>
  <conditionalFormatting sqref="H7:H8">
    <cfRule type="cellIs" dxfId="0" priority="68" operator="equal">
      <formula>"●"</formula>
    </cfRule>
    <cfRule type="cellIs" dxfId="1" priority="67" operator="equal">
      <formula>"★"</formula>
    </cfRule>
  </conditionalFormatting>
  <conditionalFormatting sqref="H11:H12">
    <cfRule type="cellIs" dxfId="0" priority="50" operator="equal">
      <formula>"●"</formula>
    </cfRule>
    <cfRule type="cellIs" dxfId="1" priority="49" operator="equal">
      <formula>"★"</formula>
    </cfRule>
  </conditionalFormatting>
  <conditionalFormatting sqref="H15:H16">
    <cfRule type="cellIs" dxfId="0" priority="40" operator="equal">
      <formula>"●"</formula>
    </cfRule>
    <cfRule type="cellIs" dxfId="1" priority="39" operator="equal">
      <formula>"★"</formula>
    </cfRule>
  </conditionalFormatting>
  <conditionalFormatting sqref="H19:H20">
    <cfRule type="cellIs" dxfId="0" priority="22" operator="equal">
      <formula>"●"</formula>
    </cfRule>
    <cfRule type="cellIs" dxfId="1" priority="21" operator="equal">
      <formula>"★"</formula>
    </cfRule>
  </conditionalFormatting>
  <conditionalFormatting sqref="H23:H24">
    <cfRule type="cellIs" dxfId="0" priority="12" operator="equal">
      <formula>"●"</formula>
    </cfRule>
    <cfRule type="cellIs" dxfId="1" priority="11" operator="equal">
      <formula>"★"</formula>
    </cfRule>
  </conditionalFormatting>
  <conditionalFormatting sqref="I29:I30">
    <cfRule type="cellIs" dxfId="0" priority="80" operator="equal">
      <formula>"●"</formula>
    </cfRule>
    <cfRule type="cellIs" dxfId="1" priority="79" operator="equal">
      <formula>"★"</formula>
    </cfRule>
  </conditionalFormatting>
  <conditionalFormatting sqref="J7:J8">
    <cfRule type="cellIs" dxfId="0" priority="66" operator="equal">
      <formula>"●"</formula>
    </cfRule>
    <cfRule type="cellIs" dxfId="1" priority="65" operator="equal">
      <formula>"★"</formula>
    </cfRule>
  </conditionalFormatting>
  <conditionalFormatting sqref="J11:J12">
    <cfRule type="cellIs" dxfId="0" priority="52" operator="equal">
      <formula>"●"</formula>
    </cfRule>
    <cfRule type="cellIs" dxfId="1" priority="51" operator="equal">
      <formula>"★"</formula>
    </cfRule>
  </conditionalFormatting>
  <conditionalFormatting sqref="J15:J16">
    <cfRule type="cellIs" dxfId="0" priority="38" operator="equal">
      <formula>"●"</formula>
    </cfRule>
    <cfRule type="cellIs" dxfId="1" priority="37" operator="equal">
      <formula>"★"</formula>
    </cfRule>
  </conditionalFormatting>
  <conditionalFormatting sqref="J19:J20">
    <cfRule type="cellIs" dxfId="0" priority="24" operator="equal">
      <formula>"●"</formula>
    </cfRule>
    <cfRule type="cellIs" dxfId="1" priority="23" operator="equal">
      <formula>"★"</formula>
    </cfRule>
  </conditionalFormatting>
  <conditionalFormatting sqref="K29:K30">
    <cfRule type="cellIs" dxfId="0" priority="78" operator="equal">
      <formula>"●"</formula>
    </cfRule>
    <cfRule type="cellIs" dxfId="1" priority="77" operator="equal">
      <formula>"★"</formula>
    </cfRule>
  </conditionalFormatting>
  <conditionalFormatting sqref="L7:L8">
    <cfRule type="cellIs" dxfId="0" priority="64" operator="equal">
      <formula>"●"</formula>
    </cfRule>
    <cfRule type="cellIs" dxfId="1" priority="63" operator="equal">
      <formula>"★"</formula>
    </cfRule>
  </conditionalFormatting>
  <conditionalFormatting sqref="L11:L12">
    <cfRule type="cellIs" dxfId="0" priority="54" operator="equal">
      <formula>"●"</formula>
    </cfRule>
    <cfRule type="cellIs" dxfId="1" priority="53" operator="equal">
      <formula>"★"</formula>
    </cfRule>
  </conditionalFormatting>
  <conditionalFormatting sqref="L15:L16">
    <cfRule type="cellIs" dxfId="0" priority="36" operator="equal">
      <formula>"●"</formula>
    </cfRule>
    <cfRule type="cellIs" dxfId="1" priority="35" operator="equal">
      <formula>"★"</formula>
    </cfRule>
  </conditionalFormatting>
  <conditionalFormatting sqref="L19:L20">
    <cfRule type="cellIs" dxfId="0" priority="26" operator="equal">
      <formula>"●"</formula>
    </cfRule>
    <cfRule type="cellIs" dxfId="1" priority="25" operator="equal">
      <formula>"★"</formula>
    </cfRule>
  </conditionalFormatting>
  <conditionalFormatting sqref="M29:M30">
    <cfRule type="cellIs" dxfId="0" priority="76" operator="equal">
      <formula>"●"</formula>
    </cfRule>
    <cfRule type="cellIs" dxfId="1" priority="75" operator="equal">
      <formula>"★"</formula>
    </cfRule>
  </conditionalFormatting>
  <conditionalFormatting sqref="N7:N8">
    <cfRule type="cellIs" dxfId="0" priority="62" operator="equal">
      <formula>"●"</formula>
    </cfRule>
    <cfRule type="cellIs" dxfId="1" priority="61" operator="equal">
      <formula>"★"</formula>
    </cfRule>
  </conditionalFormatting>
  <conditionalFormatting sqref="N11:N12">
    <cfRule type="cellIs" dxfId="0" priority="56" operator="equal">
      <formula>"●"</formula>
    </cfRule>
    <cfRule type="cellIs" dxfId="1" priority="55" operator="equal">
      <formula>"★"</formula>
    </cfRule>
  </conditionalFormatting>
  <conditionalFormatting sqref="N15:N16">
    <cfRule type="cellIs" dxfId="0" priority="34" operator="equal">
      <formula>"●"</formula>
    </cfRule>
    <cfRule type="cellIs" dxfId="1" priority="33" operator="equal">
      <formula>"★"</formula>
    </cfRule>
  </conditionalFormatting>
  <conditionalFormatting sqref="N19:N20">
    <cfRule type="cellIs" dxfId="0" priority="28" operator="equal">
      <formula>"●"</formula>
    </cfRule>
    <cfRule type="cellIs" dxfId="1" priority="27" operator="equal">
      <formula>"★"</formula>
    </cfRule>
  </conditionalFormatting>
  <conditionalFormatting sqref="O29:O30">
    <cfRule type="cellIs" dxfId="0" priority="74" operator="equal">
      <formula>"●"</formula>
    </cfRule>
    <cfRule type="cellIs" dxfId="1" priority="73" operator="equal">
      <formula>"★"</formula>
    </cfRule>
  </conditionalFormatting>
  <conditionalFormatting sqref="P7:P8">
    <cfRule type="cellIs" dxfId="0" priority="60" operator="equal">
      <formula>"●"</formula>
    </cfRule>
    <cfRule type="cellIs" dxfId="1" priority="59" operator="equal">
      <formula>"★"</formula>
    </cfRule>
  </conditionalFormatting>
  <conditionalFormatting sqref="P11:P12">
    <cfRule type="cellIs" dxfId="0" priority="58" operator="equal">
      <formula>"●"</formula>
    </cfRule>
    <cfRule type="cellIs" dxfId="1" priority="57" operator="equal">
      <formula>"★"</formula>
    </cfRule>
  </conditionalFormatting>
  <conditionalFormatting sqref="P15:P16">
    <cfRule type="cellIs" dxfId="0" priority="32" operator="equal">
      <formula>"●"</formula>
    </cfRule>
    <cfRule type="cellIs" dxfId="1" priority="31" operator="equal">
      <formula>"★"</formula>
    </cfRule>
  </conditionalFormatting>
  <conditionalFormatting sqref="P19:P20">
    <cfRule type="cellIs" dxfId="0" priority="30" operator="equal">
      <formula>"●"</formula>
    </cfRule>
    <cfRule type="cellIs" dxfId="1" priority="29" operator="equal">
      <formula>"★"</formula>
    </cfRule>
  </conditionalFormatting>
  <conditionalFormatting sqref="V22:V28">
    <cfRule type="cellIs" dxfId="3" priority="235" operator="equal">
      <formula>"☑"</formula>
    </cfRule>
    <cfRule type="cellIs" dxfId="1" priority="234" operator="equal">
      <formula>"☒"</formula>
    </cfRule>
    <cfRule type="cellIs" dxfId="2" priority="233" operator="equal">
      <formula>"▲"</formula>
    </cfRule>
  </conditionalFormatting>
  <conditionalFormatting sqref="C9:P10">
    <cfRule type="cellIs" dxfId="0" priority="10" operator="equal">
      <formula>"●"</formula>
    </cfRule>
    <cfRule type="cellIs" dxfId="1" priority="9" operator="equal">
      <formula>"★"</formula>
    </cfRule>
  </conditionalFormatting>
  <conditionalFormatting sqref="C13:P14">
    <cfRule type="cellIs" dxfId="0" priority="8" operator="equal">
      <formula>"●"</formula>
    </cfRule>
    <cfRule type="cellIs" dxfId="1" priority="7" operator="equal">
      <formula>"★"</formula>
    </cfRule>
  </conditionalFormatting>
  <conditionalFormatting sqref="C17:P18">
    <cfRule type="cellIs" dxfId="0" priority="6" operator="equal">
      <formula>"●"</formula>
    </cfRule>
    <cfRule type="cellIs" dxfId="1" priority="5" operator="equal">
      <formula>"★"</formula>
    </cfRule>
  </conditionalFormatting>
  <conditionalFormatting sqref="C21:P22">
    <cfRule type="cellIs" dxfId="0" priority="4" operator="equal">
      <formula>"●"</formula>
    </cfRule>
    <cfRule type="cellIs" dxfId="1" priority="3" operator="equal">
      <formula>"★"</formula>
    </cfRule>
  </conditionalFormatting>
  <conditionalFormatting sqref="C25:P26">
    <cfRule type="cellIs" dxfId="0" priority="2" operator="equal">
      <formula>"●"</formula>
    </cfRule>
    <cfRule type="cellIs" dxfId="1" priority="1" operator="equal">
      <formula>"★"</formula>
    </cfRule>
  </conditionalFormatting>
  <dataValidations count="1">
    <dataValidation type="list" allowBlank="1" showInputMessage="1" showErrorMessage="1" sqref="V9:V19 V22:V30">
      <formula1>"☑,☒"</formula1>
    </dataValidation>
  </dataValidations>
  <printOptions horizontalCentered="1"/>
  <pageMargins left="0" right="0" top="0" bottom="0" header="0" footer="0"/>
  <pageSetup paperSize="9" scale="80" orientation="landscape" horizontalDpi="600"/>
  <headerFooter/>
  <ignoredErrors>
    <ignoredError sqref="D9:O26" formula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AB32"/>
  <sheetViews>
    <sheetView showGridLines="0" workbookViewId="0">
      <selection activeCell="AC15" sqref="AC15"/>
    </sheetView>
  </sheetViews>
  <sheetFormatPr defaultColWidth="8" defaultRowHeight="31" customHeight="1"/>
  <cols>
    <col min="1" max="1" width="1.89166666666667" style="3" customWidth="1"/>
    <col min="2" max="2" width="2" style="3" customWidth="1"/>
    <col min="3" max="3" width="3.28333333333333" style="4" customWidth="1"/>
    <col min="4" max="4" width="14.775" style="4" customWidth="1"/>
    <col min="5" max="5" width="3.28333333333333" style="4" customWidth="1"/>
    <col min="6" max="6" width="14.775" style="4" customWidth="1"/>
    <col min="7" max="7" width="3.28333333333333" style="4" customWidth="1"/>
    <col min="8" max="8" width="14.775" style="4" customWidth="1"/>
    <col min="9" max="9" width="3.28333333333333" style="4" customWidth="1"/>
    <col min="10" max="10" width="14.775" style="4" customWidth="1"/>
    <col min="11" max="11" width="3.28333333333333" style="4" customWidth="1"/>
    <col min="12" max="12" width="14.775" style="4" customWidth="1"/>
    <col min="13" max="13" width="3.28333333333333" style="4" customWidth="1"/>
    <col min="14" max="14" width="14.775" style="4" customWidth="1"/>
    <col min="15" max="15" width="3.28333333333333" style="4" customWidth="1"/>
    <col min="16" max="16" width="14.775" style="4" customWidth="1"/>
    <col min="17" max="17" width="1.89166666666667" style="4" customWidth="1"/>
    <col min="18" max="18" width="1.775" style="3" customWidth="1"/>
    <col min="19" max="19" width="2.10833333333333" style="3" customWidth="1"/>
    <col min="20" max="20" width="7.775" style="3" customWidth="1"/>
    <col min="21" max="21" width="14.4416666666667" style="3" customWidth="1"/>
    <col min="22" max="22" width="2.89166666666667" style="3" customWidth="1"/>
    <col min="23" max="23" width="1.89166666666667" style="3" customWidth="1"/>
    <col min="24" max="24" width="1.775" style="3" customWidth="1"/>
    <col min="25" max="25" width="2.28333333333333" style="3" customWidth="1"/>
    <col min="26" max="26" width="2.89166666666667" style="3" customWidth="1"/>
    <col min="27" max="28" width="8" style="5"/>
    <col min="29" max="16384" width="8" style="3"/>
  </cols>
  <sheetData>
    <row r="1" s="3" customFormat="1" ht="10" customHeight="1" spans="1:28">
      <c r="A1" s="6"/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6"/>
      <c r="S1" s="36"/>
      <c r="T1" s="37"/>
      <c r="U1" s="37"/>
      <c r="V1" s="37"/>
      <c r="W1" s="37"/>
      <c r="X1" s="36"/>
      <c r="AA1" s="5"/>
      <c r="AB1" s="5"/>
    </row>
    <row r="2" s="3" customFormat="1" ht="36" customHeight="1" spans="1:28">
      <c r="A2" s="6"/>
      <c r="B2" s="6"/>
      <c r="C2" s="8"/>
      <c r="D2" s="8"/>
      <c r="E2" s="8"/>
      <c r="F2" s="9"/>
      <c r="G2" s="8"/>
      <c r="H2" s="8"/>
      <c r="I2" s="8"/>
      <c r="J2" s="8"/>
      <c r="K2" s="29"/>
      <c r="L2" s="29"/>
      <c r="M2" s="9"/>
      <c r="N2" s="9"/>
      <c r="O2" s="30"/>
      <c r="P2" s="31"/>
      <c r="Q2" s="31"/>
      <c r="R2" s="6"/>
      <c r="T2" s="38">
        <v>9</v>
      </c>
      <c r="U2" s="38"/>
      <c r="V2" s="38"/>
      <c r="W2" s="39"/>
      <c r="X2" s="36"/>
      <c r="AA2" s="5"/>
      <c r="AB2" s="5"/>
    </row>
    <row r="3" s="3" customFormat="1" ht="33" customHeight="1" spans="1:28">
      <c r="A3" s="6"/>
      <c r="B3" s="6"/>
      <c r="C3" s="10" t="s">
        <v>0</v>
      </c>
      <c r="D3" s="10"/>
      <c r="E3" s="10"/>
      <c r="F3" s="11" t="str">
        <f>TEXT(9*28,"mmmm")</f>
        <v>September</v>
      </c>
      <c r="G3" s="11"/>
      <c r="H3" s="11"/>
      <c r="I3" s="32"/>
      <c r="J3" s="32"/>
      <c r="K3" s="32"/>
      <c r="L3" s="32"/>
      <c r="M3" s="33"/>
      <c r="N3" s="33"/>
      <c r="O3" s="30"/>
      <c r="P3" s="31"/>
      <c r="Q3" s="31"/>
      <c r="R3" s="40"/>
      <c r="T3" s="38"/>
      <c r="U3" s="38"/>
      <c r="V3" s="38"/>
      <c r="W3" s="39"/>
      <c r="X3" s="36"/>
      <c r="AA3" s="5"/>
      <c r="AB3" s="5"/>
    </row>
    <row r="4" s="3" customFormat="1" ht="11" customHeight="1" spans="1:28">
      <c r="A4" s="6"/>
      <c r="B4" s="6"/>
      <c r="C4" s="12"/>
      <c r="D4" s="12"/>
      <c r="E4" s="12"/>
      <c r="F4" s="12"/>
      <c r="G4" s="12"/>
      <c r="H4" s="12"/>
      <c r="I4" s="12"/>
      <c r="J4" s="12"/>
      <c r="K4" s="34"/>
      <c r="L4" s="34"/>
      <c r="M4" s="35"/>
      <c r="N4" s="35"/>
      <c r="O4" s="35"/>
      <c r="P4" s="35"/>
      <c r="Q4" s="35"/>
      <c r="R4" s="41"/>
      <c r="T4" s="38"/>
      <c r="U4" s="38"/>
      <c r="V4" s="38"/>
      <c r="W4" s="42"/>
      <c r="X4" s="36"/>
      <c r="AA4" s="5"/>
      <c r="AB4" s="5"/>
    </row>
    <row r="5" s="3" customFormat="1" ht="11" customHeight="1" spans="1:28">
      <c r="A5" s="6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41"/>
      <c r="T5" s="38"/>
      <c r="U5" s="38"/>
      <c r="V5" s="38"/>
      <c r="W5" s="43"/>
      <c r="X5" s="44"/>
      <c r="AA5" s="5"/>
      <c r="AB5" s="5"/>
    </row>
    <row r="6" s="3" customFormat="1" ht="32" customHeight="1" spans="1:28">
      <c r="A6" s="6"/>
      <c r="B6" s="13"/>
      <c r="C6" s="14" t="s">
        <v>1</v>
      </c>
      <c r="D6" s="15"/>
      <c r="E6" s="14" t="s">
        <v>2</v>
      </c>
      <c r="F6" s="15"/>
      <c r="G6" s="14" t="s">
        <v>3</v>
      </c>
      <c r="H6" s="15"/>
      <c r="I6" s="14" t="s">
        <v>4</v>
      </c>
      <c r="J6" s="15"/>
      <c r="K6" s="14" t="s">
        <v>5</v>
      </c>
      <c r="L6" s="15"/>
      <c r="M6" s="14" t="s">
        <v>6</v>
      </c>
      <c r="N6" s="15"/>
      <c r="O6" s="14" t="s">
        <v>7</v>
      </c>
      <c r="P6" s="15"/>
      <c r="Q6" s="13"/>
      <c r="R6" s="41"/>
      <c r="S6" s="45" t="s">
        <v>8</v>
      </c>
      <c r="T6" s="45"/>
      <c r="U6" s="45"/>
      <c r="V6" s="45"/>
      <c r="W6" s="45"/>
      <c r="X6" s="46"/>
      <c r="AA6" s="5"/>
      <c r="AB6" s="5"/>
    </row>
    <row r="7" s="3" customFormat="1" ht="24.5" customHeight="1" spans="1:28">
      <c r="A7" s="6"/>
      <c r="B7" s="13"/>
      <c r="C7" s="16"/>
      <c r="D7" s="17" t="str">
        <f t="shared" ref="D7:H7" si="0">IFERROR(VLOOKUP(C7,$T$9:$V$19,3,FALSE),"")</f>
        <v/>
      </c>
      <c r="E7" s="16"/>
      <c r="F7" s="17" t="str">
        <f t="shared" si="0"/>
        <v/>
      </c>
      <c r="G7" s="16"/>
      <c r="H7" s="17" t="str">
        <f t="shared" si="0"/>
        <v/>
      </c>
      <c r="I7" s="16"/>
      <c r="J7" s="17" t="str">
        <f t="shared" ref="J7:N7" si="1">IFERROR(VLOOKUP(I7,$T$9:$V$19,3,FALSE),"")</f>
        <v/>
      </c>
      <c r="K7" s="16">
        <v>44805</v>
      </c>
      <c r="L7" s="17" t="str">
        <f t="shared" si="1"/>
        <v>☑</v>
      </c>
      <c r="M7" s="16">
        <v>44806</v>
      </c>
      <c r="N7" s="17" t="str">
        <f t="shared" si="1"/>
        <v/>
      </c>
      <c r="O7" s="16">
        <v>44807</v>
      </c>
      <c r="P7" s="17" t="str">
        <f>IFERROR(VLOOKUP(O7,$T$9:$V$19,3,FALSE),"")</f>
        <v/>
      </c>
      <c r="Q7" s="13"/>
      <c r="R7" s="41"/>
      <c r="X7" s="46"/>
      <c r="AA7" s="5"/>
      <c r="AB7" s="5"/>
    </row>
    <row r="8" s="3" customFormat="1" ht="24.5" customHeight="1" spans="1:28">
      <c r="A8" s="6"/>
      <c r="B8" s="13"/>
      <c r="C8" s="18" t="str">
        <f t="shared" ref="C8:G8" si="2">IF(D8="","",IF(D6="☑","☑","★"))</f>
        <v/>
      </c>
      <c r="D8" s="19" t="str">
        <f t="shared" ref="D8:H8" si="3">IFERROR(VLOOKUP(C6,$T$9:$U$19,2,0),"")</f>
        <v/>
      </c>
      <c r="E8" s="18" t="str">
        <f t="shared" si="2"/>
        <v/>
      </c>
      <c r="F8" s="19" t="str">
        <f t="shared" si="3"/>
        <v/>
      </c>
      <c r="G8" s="18" t="str">
        <f t="shared" si="2"/>
        <v/>
      </c>
      <c r="H8" s="19" t="str">
        <f t="shared" si="3"/>
        <v/>
      </c>
      <c r="I8" s="18" t="str">
        <f t="shared" ref="I8:M8" si="4">IF(J8="","",IF(J6="☑","☑","★"))</f>
        <v/>
      </c>
      <c r="J8" s="19" t="str">
        <f t="shared" ref="J8:N8" si="5">IFERROR(VLOOKUP(I6,$T$9:$U$19,2,0),"")</f>
        <v/>
      </c>
      <c r="K8" s="18" t="str">
        <f t="shared" si="4"/>
        <v/>
      </c>
      <c r="L8" s="19" t="str">
        <f t="shared" si="5"/>
        <v/>
      </c>
      <c r="M8" s="18" t="str">
        <f t="shared" si="4"/>
        <v/>
      </c>
      <c r="N8" s="19" t="str">
        <f t="shared" si="5"/>
        <v/>
      </c>
      <c r="O8" s="18" t="str">
        <f>IF(P8="","",IF(P6="☑","☑","★"))</f>
        <v/>
      </c>
      <c r="P8" s="19" t="str">
        <f>IFERROR(VLOOKUP(O6,$T$9:$U$19,2,0),"")</f>
        <v/>
      </c>
      <c r="Q8" s="13"/>
      <c r="R8" s="41"/>
      <c r="T8" s="47" t="s">
        <v>10</v>
      </c>
      <c r="U8" s="47"/>
      <c r="V8" s="48"/>
      <c r="W8" s="49"/>
      <c r="X8" s="46"/>
      <c r="AA8" s="5"/>
      <c r="AB8" s="5"/>
    </row>
    <row r="9" s="3" customFormat="1" ht="24.5" customHeight="1" spans="1:28">
      <c r="A9" s="6"/>
      <c r="B9" s="13"/>
      <c r="C9" s="20" t="str">
        <f t="shared" ref="C9:G9" si="6">IF(D9="","",IF(D7="☑","☑","●"))</f>
        <v/>
      </c>
      <c r="D9" s="21" t="str">
        <f t="shared" ref="D9:H9" si="7">IFERROR(VLOOKUP(C6,$T$22:$U$30,2,0),"")</f>
        <v/>
      </c>
      <c r="E9" s="20" t="str">
        <f t="shared" si="6"/>
        <v/>
      </c>
      <c r="F9" s="21" t="str">
        <f t="shared" si="7"/>
        <v/>
      </c>
      <c r="G9" s="22" t="str">
        <f t="shared" si="6"/>
        <v/>
      </c>
      <c r="H9" s="21" t="str">
        <f t="shared" si="7"/>
        <v/>
      </c>
      <c r="I9" s="22" t="str">
        <f t="shared" ref="I9:M9" si="8">IF(J9="","",IF(J7="☑","☑","●"))</f>
        <v/>
      </c>
      <c r="J9" s="21" t="str">
        <f t="shared" ref="J9:N9" si="9">IFERROR(VLOOKUP(I6,$T$22:$U$30,2,0),"")</f>
        <v/>
      </c>
      <c r="K9" s="22" t="str">
        <f t="shared" si="8"/>
        <v/>
      </c>
      <c r="L9" s="21" t="str">
        <f t="shared" si="9"/>
        <v/>
      </c>
      <c r="M9" s="22" t="str">
        <f t="shared" si="8"/>
        <v/>
      </c>
      <c r="N9" s="21" t="str">
        <f t="shared" si="9"/>
        <v/>
      </c>
      <c r="O9" s="22" t="str">
        <f>IF(P9="","",IF(P7="☑","☑","●"))</f>
        <v/>
      </c>
      <c r="P9" s="21" t="str">
        <f>IFERROR(VLOOKUP(O6,$T$22:$U$30,2,0),"")</f>
        <v/>
      </c>
      <c r="Q9" s="13"/>
      <c r="R9" s="41"/>
      <c r="T9" s="50">
        <v>44805</v>
      </c>
      <c r="U9" s="51" t="s">
        <v>11</v>
      </c>
      <c r="V9" s="52" t="s">
        <v>12</v>
      </c>
      <c r="W9" s="53"/>
      <c r="X9" s="54"/>
      <c r="AA9" s="5"/>
      <c r="AB9" s="5"/>
    </row>
    <row r="10" s="3" customFormat="1" ht="24.5" customHeight="1" spans="1:28">
      <c r="A10" s="6"/>
      <c r="B10" s="13"/>
      <c r="C10" s="23"/>
      <c r="D10" s="24"/>
      <c r="E10" s="23"/>
      <c r="F10" s="24"/>
      <c r="G10" s="25"/>
      <c r="H10" s="24"/>
      <c r="I10" s="25"/>
      <c r="J10" s="24"/>
      <c r="K10" s="25"/>
      <c r="L10" s="24"/>
      <c r="M10" s="25"/>
      <c r="N10" s="24"/>
      <c r="O10" s="25"/>
      <c r="P10" s="24"/>
      <c r="Q10" s="13"/>
      <c r="R10" s="41"/>
      <c r="T10" s="50">
        <v>44811</v>
      </c>
      <c r="U10" s="51" t="s">
        <v>13</v>
      </c>
      <c r="V10" s="55"/>
      <c r="W10" s="53"/>
      <c r="X10" s="54"/>
      <c r="AA10" s="5"/>
      <c r="AB10" s="5"/>
    </row>
    <row r="11" s="3" customFormat="1" ht="24.5" customHeight="1" spans="1:28">
      <c r="A11" s="6"/>
      <c r="B11" s="13"/>
      <c r="C11" s="16">
        <v>44808</v>
      </c>
      <c r="D11" s="17" t="str">
        <f>IFERROR(VLOOKUP(C11,$T$9:$V$19,3,FALSE),"")</f>
        <v/>
      </c>
      <c r="E11" s="16">
        <v>44809</v>
      </c>
      <c r="F11" s="17" t="str">
        <f>IFERROR(VLOOKUP(E11,$T$9:$V$19,3,FALSE),"")</f>
        <v/>
      </c>
      <c r="G11" s="16">
        <v>44810</v>
      </c>
      <c r="H11" s="17" t="str">
        <f>IFERROR(VLOOKUP(G11,$T$9:$V$19,3,FALSE),"")</f>
        <v/>
      </c>
      <c r="I11" s="16">
        <v>44811</v>
      </c>
      <c r="J11" s="17">
        <f>IFERROR(VLOOKUP(I11,$T$9:$V$19,3,FALSE),"")</f>
        <v>0</v>
      </c>
      <c r="K11" s="16">
        <v>44812</v>
      </c>
      <c r="L11" s="17" t="str">
        <f>IFERROR(VLOOKUP(K11,$T$9:$V$19,3,FALSE),"")</f>
        <v/>
      </c>
      <c r="M11" s="16">
        <v>44813</v>
      </c>
      <c r="N11" s="17">
        <f>IFERROR(VLOOKUP(M11,$T$9:$V$19,3,FALSE),"")</f>
        <v>0</v>
      </c>
      <c r="O11" s="16">
        <v>44814</v>
      </c>
      <c r="P11" s="17" t="str">
        <f>IFERROR(VLOOKUP(O11,$T$9:$V$19,3,FALSE),"")</f>
        <v/>
      </c>
      <c r="Q11" s="13"/>
      <c r="R11" s="41"/>
      <c r="T11" s="50">
        <v>44813</v>
      </c>
      <c r="U11" s="51" t="s">
        <v>14</v>
      </c>
      <c r="V11" s="55"/>
      <c r="W11" s="53"/>
      <c r="X11" s="54"/>
      <c r="AA11" s="5"/>
      <c r="AB11" s="5"/>
    </row>
    <row r="12" s="3" customFormat="1" ht="24.5" customHeight="1" spans="1:28">
      <c r="A12" s="6"/>
      <c r="B12" s="13"/>
      <c r="C12" s="18" t="s">
        <v>28</v>
      </c>
      <c r="D12" s="19" t="str">
        <f>IFERROR(VLOOKUP(C11,$T$22:$V$30,3,FALSE),"")</f>
        <v/>
      </c>
      <c r="E12" s="18" t="s">
        <v>29</v>
      </c>
      <c r="F12" s="19" t="str">
        <f>IFERROR(VLOOKUP(E11,$T$22:$V$30,3,FALSE),"")</f>
        <v/>
      </c>
      <c r="G12" s="18" t="s">
        <v>30</v>
      </c>
      <c r="H12" s="19" t="str">
        <f>IFERROR(VLOOKUP(G11,$T$22:$V$30,3,FALSE),"")</f>
        <v/>
      </c>
      <c r="I12" s="18" t="s">
        <v>104</v>
      </c>
      <c r="J12" s="19" t="str">
        <f>IFERROR(VLOOKUP(I11,$T$22:$V$30,3,FALSE),"")</f>
        <v/>
      </c>
      <c r="K12" s="18" t="s">
        <v>32</v>
      </c>
      <c r="L12" s="19" t="str">
        <f>IFERROR(VLOOKUP(K11,$T$22:$V$30,3,FALSE),"")</f>
        <v/>
      </c>
      <c r="M12" s="18" t="s">
        <v>34</v>
      </c>
      <c r="N12" s="19">
        <f>IFERROR(VLOOKUP(M11,$T$22:$V$30,3,FALSE),"")</f>
        <v>0</v>
      </c>
      <c r="O12" s="18" t="s">
        <v>105</v>
      </c>
      <c r="P12" s="19" t="str">
        <f>IFERROR(VLOOKUP(O11,$T$22:$V$30,3,FALSE),"")</f>
        <v/>
      </c>
      <c r="Q12" s="13"/>
      <c r="R12" s="41"/>
      <c r="T12" s="50">
        <v>44816</v>
      </c>
      <c r="U12" s="51" t="s">
        <v>22</v>
      </c>
      <c r="V12" s="55"/>
      <c r="W12" s="53"/>
      <c r="X12" s="54"/>
      <c r="AA12" s="5"/>
      <c r="AB12" s="5"/>
    </row>
    <row r="13" s="3" customFormat="1" ht="24.5" customHeight="1" spans="1:28">
      <c r="A13" s="6"/>
      <c r="B13" s="13"/>
      <c r="C13" s="20" t="str">
        <f t="shared" ref="C13:G13" si="10">IF(D13="","",IF(D11="☑","☑","★"))</f>
        <v/>
      </c>
      <c r="D13" s="21" t="str">
        <f t="shared" ref="D13:H13" si="11">IFERROR(VLOOKUP(C11,$T$9:$U$19,2,0),"")</f>
        <v/>
      </c>
      <c r="E13" s="20" t="str">
        <f t="shared" si="10"/>
        <v/>
      </c>
      <c r="F13" s="21" t="str">
        <f t="shared" si="11"/>
        <v/>
      </c>
      <c r="G13" s="22" t="str">
        <f t="shared" si="10"/>
        <v/>
      </c>
      <c r="H13" s="21" t="str">
        <f t="shared" si="11"/>
        <v/>
      </c>
      <c r="I13" s="22" t="str">
        <f t="shared" ref="I13:M13" si="12">IF(J13="","",IF(J11="☑","☑","★"))</f>
        <v>★</v>
      </c>
      <c r="J13" s="21" t="str">
        <f t="shared" ref="J13:N13" si="13">IFERROR(VLOOKUP(I11,$T$9:$U$19,2,0),"")</f>
        <v>招聘计划</v>
      </c>
      <c r="K13" s="22" t="str">
        <f t="shared" si="12"/>
        <v/>
      </c>
      <c r="L13" s="21" t="str">
        <f t="shared" si="13"/>
        <v/>
      </c>
      <c r="M13" s="22" t="str">
        <f t="shared" si="12"/>
        <v>★</v>
      </c>
      <c r="N13" s="21" t="str">
        <f t="shared" si="13"/>
        <v>去北京出差</v>
      </c>
      <c r="O13" s="22" t="str">
        <f>IF(P13="","",IF(P11="☑","☑","★"))</f>
        <v/>
      </c>
      <c r="P13" s="21" t="str">
        <f>IFERROR(VLOOKUP(O11,$T$9:$U$19,2,0),"")</f>
        <v/>
      </c>
      <c r="Q13" s="13"/>
      <c r="R13" s="41"/>
      <c r="T13" s="50">
        <v>44822</v>
      </c>
      <c r="U13" s="51" t="s">
        <v>23</v>
      </c>
      <c r="V13" s="55"/>
      <c r="W13" s="53"/>
      <c r="X13" s="54"/>
      <c r="AA13" s="5"/>
      <c r="AB13" s="5"/>
    </row>
    <row r="14" s="3" customFormat="1" ht="24.5" customHeight="1" spans="1:28">
      <c r="A14" s="6"/>
      <c r="B14" s="13"/>
      <c r="C14" s="23" t="str">
        <f t="shared" ref="C14:G14" si="14">IF(D14="","",IF(D12="☑","☑","●"))</f>
        <v/>
      </c>
      <c r="D14" s="24" t="str">
        <f t="shared" ref="D14:H14" si="15">IFERROR(VLOOKUP(C11,$T$22:$U$30,2,0),"")</f>
        <v/>
      </c>
      <c r="E14" s="23" t="str">
        <f t="shared" si="14"/>
        <v/>
      </c>
      <c r="F14" s="24" t="str">
        <f t="shared" si="15"/>
        <v/>
      </c>
      <c r="G14" s="25" t="str">
        <f t="shared" si="14"/>
        <v/>
      </c>
      <c r="H14" s="24" t="str">
        <f t="shared" si="15"/>
        <v/>
      </c>
      <c r="I14" s="25" t="str">
        <f t="shared" ref="I14:M14" si="16">IF(J14="","",IF(J12="☑","☑","●"))</f>
        <v/>
      </c>
      <c r="J14" s="24" t="str">
        <f t="shared" ref="J14:N14" si="17">IFERROR(VLOOKUP(I11,$T$22:$U$30,2,0),"")</f>
        <v/>
      </c>
      <c r="K14" s="25" t="str">
        <f t="shared" si="16"/>
        <v/>
      </c>
      <c r="L14" s="24" t="str">
        <f t="shared" si="17"/>
        <v/>
      </c>
      <c r="M14" s="25" t="str">
        <f t="shared" si="16"/>
        <v>●</v>
      </c>
      <c r="N14" s="24" t="str">
        <f t="shared" si="17"/>
        <v>购买办公用品</v>
      </c>
      <c r="O14" s="25" t="str">
        <f>IF(P14="","",IF(P12="☑","☑","●"))</f>
        <v/>
      </c>
      <c r="P14" s="24" t="str">
        <f>IFERROR(VLOOKUP(O11,$T$22:$U$30,2,0),"")</f>
        <v/>
      </c>
      <c r="Q14" s="13"/>
      <c r="R14" s="41"/>
      <c r="T14" s="50">
        <v>44826</v>
      </c>
      <c r="U14" s="51" t="s">
        <v>24</v>
      </c>
      <c r="V14" s="55"/>
      <c r="W14" s="53"/>
      <c r="X14" s="54"/>
      <c r="AA14" s="5"/>
      <c r="AB14" s="5"/>
    </row>
    <row r="15" s="3" customFormat="1" ht="24.5" customHeight="1" spans="1:28">
      <c r="A15" s="6"/>
      <c r="B15" s="13"/>
      <c r="C15" s="16">
        <v>44815</v>
      </c>
      <c r="D15" s="17" t="str">
        <f t="shared" ref="D15:H15" si="18">IFERROR(VLOOKUP(C15,$T$9:$V$19,3,FALSE),"")</f>
        <v/>
      </c>
      <c r="E15" s="16">
        <v>44816</v>
      </c>
      <c r="F15" s="17">
        <f t="shared" si="18"/>
        <v>0</v>
      </c>
      <c r="G15" s="16">
        <v>44817</v>
      </c>
      <c r="H15" s="17" t="str">
        <f t="shared" si="18"/>
        <v/>
      </c>
      <c r="I15" s="16">
        <v>44818</v>
      </c>
      <c r="J15" s="17" t="str">
        <f t="shared" ref="J15:N15" si="19">IFERROR(VLOOKUP(I15,$T$9:$V$19,3,FALSE),"")</f>
        <v/>
      </c>
      <c r="K15" s="16">
        <v>44819</v>
      </c>
      <c r="L15" s="17" t="str">
        <f t="shared" si="19"/>
        <v/>
      </c>
      <c r="M15" s="16">
        <v>44820</v>
      </c>
      <c r="N15" s="17" t="str">
        <f t="shared" si="19"/>
        <v/>
      </c>
      <c r="O15" s="16">
        <v>44821</v>
      </c>
      <c r="P15" s="17" t="str">
        <f>IFERROR(VLOOKUP(O15,$T$9:$V$19,3,FALSE),"")</f>
        <v/>
      </c>
      <c r="Q15" s="13"/>
      <c r="R15" s="41"/>
      <c r="T15" s="50">
        <v>44829</v>
      </c>
      <c r="U15" s="51" t="s">
        <v>25</v>
      </c>
      <c r="V15" s="55"/>
      <c r="W15" s="53"/>
      <c r="X15" s="54"/>
      <c r="AA15" s="5"/>
      <c r="AB15" s="5"/>
    </row>
    <row r="16" s="3" customFormat="1" ht="24.5" customHeight="1" spans="1:28">
      <c r="A16" s="6"/>
      <c r="B16" s="13"/>
      <c r="C16" s="18" t="s">
        <v>36</v>
      </c>
      <c r="D16" s="19" t="str">
        <f t="shared" ref="D16:H16" si="20">IFERROR(VLOOKUP(C15,$T$22:$V$30,3,FALSE),"")</f>
        <v/>
      </c>
      <c r="E16" s="18" t="s">
        <v>37</v>
      </c>
      <c r="F16" s="19">
        <f t="shared" si="20"/>
        <v>0</v>
      </c>
      <c r="G16" s="18" t="s">
        <v>64</v>
      </c>
      <c r="H16" s="19" t="str">
        <f t="shared" si="20"/>
        <v/>
      </c>
      <c r="I16" s="18" t="s">
        <v>39</v>
      </c>
      <c r="J16" s="19" t="str">
        <f t="shared" ref="J16:N16" si="21">IFERROR(VLOOKUP(I15,$T$22:$V$30,3,FALSE),"")</f>
        <v/>
      </c>
      <c r="K16" s="18" t="s">
        <v>40</v>
      </c>
      <c r="L16" s="19" t="str">
        <f t="shared" si="21"/>
        <v/>
      </c>
      <c r="M16" s="18" t="s">
        <v>44</v>
      </c>
      <c r="N16" s="19" t="str">
        <f t="shared" si="21"/>
        <v/>
      </c>
      <c r="O16" s="18" t="s">
        <v>45</v>
      </c>
      <c r="P16" s="19">
        <f>IFERROR(VLOOKUP(O15,$T$22:$V$30,3,FALSE),"")</f>
        <v>0</v>
      </c>
      <c r="Q16" s="13"/>
      <c r="R16" s="41"/>
      <c r="T16" s="50">
        <v>44834</v>
      </c>
      <c r="U16" s="51" t="s">
        <v>33</v>
      </c>
      <c r="V16" s="55" t="s">
        <v>12</v>
      </c>
      <c r="W16" s="53"/>
      <c r="X16" s="54"/>
      <c r="AA16" s="5"/>
      <c r="AB16" s="5"/>
    </row>
    <row r="17" s="3" customFormat="1" ht="24.5" customHeight="1" spans="1:28">
      <c r="A17" s="6"/>
      <c r="B17" s="13"/>
      <c r="C17" s="20" t="str">
        <f t="shared" ref="C17:G17" si="22">IF(D17="","",IF(D15="☑","☑","★"))</f>
        <v/>
      </c>
      <c r="D17" s="21" t="str">
        <f t="shared" ref="D17:H17" si="23">IFERROR(VLOOKUP(C15,$T$9:$U$19,2,0),"")</f>
        <v/>
      </c>
      <c r="E17" s="20" t="str">
        <f t="shared" si="22"/>
        <v>★</v>
      </c>
      <c r="F17" s="21" t="str">
        <f t="shared" si="23"/>
        <v>参加招聘会</v>
      </c>
      <c r="G17" s="22" t="str">
        <f t="shared" si="22"/>
        <v/>
      </c>
      <c r="H17" s="21" t="str">
        <f t="shared" si="23"/>
        <v/>
      </c>
      <c r="I17" s="22" t="str">
        <f t="shared" ref="I17:M17" si="24">IF(J17="","",IF(J15="☑","☑","★"))</f>
        <v/>
      </c>
      <c r="J17" s="21" t="str">
        <f t="shared" ref="J17:N17" si="25">IFERROR(VLOOKUP(I15,$T$9:$U$19,2,0),"")</f>
        <v/>
      </c>
      <c r="K17" s="22" t="str">
        <f t="shared" si="24"/>
        <v/>
      </c>
      <c r="L17" s="21" t="str">
        <f t="shared" si="25"/>
        <v/>
      </c>
      <c r="M17" s="22" t="str">
        <f t="shared" si="24"/>
        <v/>
      </c>
      <c r="N17" s="21" t="str">
        <f t="shared" si="25"/>
        <v/>
      </c>
      <c r="O17" s="22" t="str">
        <f>IF(P17="","",IF(P15="☑","☑","★"))</f>
        <v/>
      </c>
      <c r="P17" s="21" t="str">
        <f>IFERROR(VLOOKUP(O15,$T$9:$U$19,2,0),"")</f>
        <v/>
      </c>
      <c r="Q17" s="13"/>
      <c r="R17" s="41"/>
      <c r="T17" s="50"/>
      <c r="U17" s="51"/>
      <c r="V17" s="55"/>
      <c r="W17" s="53"/>
      <c r="X17" s="54"/>
      <c r="AA17" s="5"/>
      <c r="AB17" s="5"/>
    </row>
    <row r="18" s="3" customFormat="1" ht="24.5" customHeight="1" spans="1:28">
      <c r="A18" s="6"/>
      <c r="B18" s="13"/>
      <c r="C18" s="23" t="str">
        <f t="shared" ref="C18:G18" si="26">IF(D18="","",IF(D16="☑","☑","●"))</f>
        <v/>
      </c>
      <c r="D18" s="24" t="str">
        <f t="shared" ref="D18:H18" si="27">IFERROR(VLOOKUP(C15,$T$22:$U$30,2,0),"")</f>
        <v/>
      </c>
      <c r="E18" s="23" t="str">
        <f t="shared" si="26"/>
        <v>●</v>
      </c>
      <c r="F18" s="24" t="str">
        <f t="shared" si="27"/>
        <v>报销T项目费用</v>
      </c>
      <c r="G18" s="25" t="str">
        <f t="shared" si="26"/>
        <v/>
      </c>
      <c r="H18" s="24" t="str">
        <f t="shared" si="27"/>
        <v/>
      </c>
      <c r="I18" s="25" t="str">
        <f t="shared" ref="I18:M18" si="28">IF(J18="","",IF(J16="☑","☑","●"))</f>
        <v/>
      </c>
      <c r="J18" s="24" t="str">
        <f t="shared" ref="J18:N18" si="29">IFERROR(VLOOKUP(I15,$T$22:$U$30,2,0),"")</f>
        <v/>
      </c>
      <c r="K18" s="25" t="str">
        <f t="shared" si="28"/>
        <v/>
      </c>
      <c r="L18" s="24" t="str">
        <f t="shared" si="29"/>
        <v/>
      </c>
      <c r="M18" s="25" t="str">
        <f t="shared" si="28"/>
        <v/>
      </c>
      <c r="N18" s="24" t="str">
        <f t="shared" si="29"/>
        <v/>
      </c>
      <c r="O18" s="25" t="str">
        <f>IF(P18="","",IF(P16="☑","☑","●"))</f>
        <v>●</v>
      </c>
      <c r="P18" s="24" t="str">
        <f>IFERROR(VLOOKUP(O15,$T$22:$U$30,2,0),"")</f>
        <v>采购新年礼物</v>
      </c>
      <c r="Q18" s="13"/>
      <c r="R18" s="41"/>
      <c r="T18" s="50"/>
      <c r="U18" s="51"/>
      <c r="V18" s="56"/>
      <c r="W18" s="53"/>
      <c r="X18" s="54"/>
      <c r="AA18" s="5"/>
      <c r="AB18" s="5"/>
    </row>
    <row r="19" s="3" customFormat="1" ht="24.5" customHeight="1" spans="1:28">
      <c r="A19" s="6"/>
      <c r="B19" s="13"/>
      <c r="C19" s="16">
        <v>44822</v>
      </c>
      <c r="D19" s="17">
        <f>IFERROR(VLOOKUP(C19,$T$9:$V$19,3,FALSE),"")</f>
        <v>0</v>
      </c>
      <c r="E19" s="16">
        <v>44823</v>
      </c>
      <c r="F19" s="17" t="str">
        <f>IFERROR(VLOOKUP(E19,$T$9:$V$19,3,FALSE),"")</f>
        <v/>
      </c>
      <c r="G19" s="16">
        <v>44824</v>
      </c>
      <c r="H19" s="17" t="str">
        <f>IFERROR(VLOOKUP(G19,$T$9:$V$19,3,FALSE),"")</f>
        <v/>
      </c>
      <c r="I19" s="16">
        <v>44825</v>
      </c>
      <c r="J19" s="17" t="str">
        <f>IFERROR(VLOOKUP(I19,$T$9:$V$19,3,FALSE),"")</f>
        <v/>
      </c>
      <c r="K19" s="16">
        <v>44826</v>
      </c>
      <c r="L19" s="17">
        <f>IFERROR(VLOOKUP(K19,$T$9:$V$19,3,FALSE),"")</f>
        <v>0</v>
      </c>
      <c r="M19" s="16">
        <v>44827</v>
      </c>
      <c r="N19" s="17" t="str">
        <f>IFERROR(VLOOKUP(M19,$T$9:$V$19,3,FALSE),"")</f>
        <v/>
      </c>
      <c r="O19" s="16">
        <v>44828</v>
      </c>
      <c r="P19" s="17" t="str">
        <f>IFERROR(VLOOKUP(O19,$T$9:$V$19,3,FALSE),"")</f>
        <v/>
      </c>
      <c r="Q19" s="13"/>
      <c r="R19" s="41"/>
      <c r="T19" s="50"/>
      <c r="U19" s="51"/>
      <c r="V19" s="56"/>
      <c r="W19" s="53"/>
      <c r="X19" s="54"/>
      <c r="AA19" s="5"/>
      <c r="AB19" s="5"/>
    </row>
    <row r="20" s="3" customFormat="1" ht="24.5" customHeight="1" spans="1:28">
      <c r="A20" s="6"/>
      <c r="B20" s="13"/>
      <c r="C20" s="18" t="s">
        <v>106</v>
      </c>
      <c r="D20" s="19" t="str">
        <f>IFERROR(VLOOKUP(C19,$T$22:$V$30,3,FALSE),"")</f>
        <v/>
      </c>
      <c r="E20" s="18" t="s">
        <v>68</v>
      </c>
      <c r="F20" s="19" t="str">
        <f>IFERROR(VLOOKUP(E19,$T$22:$V$30,3,FALSE),"")</f>
        <v/>
      </c>
      <c r="G20" s="18" t="s">
        <v>48</v>
      </c>
      <c r="H20" s="19" t="str">
        <f>IFERROR(VLOOKUP(G19,$T$22:$V$30,3,FALSE),"")</f>
        <v/>
      </c>
      <c r="I20" s="18" t="s">
        <v>49</v>
      </c>
      <c r="J20" s="19" t="str">
        <f>IFERROR(VLOOKUP(I19,$T$22:$V$30,3,FALSE),"")</f>
        <v/>
      </c>
      <c r="K20" s="18" t="s">
        <v>50</v>
      </c>
      <c r="L20" s="19" t="str">
        <f>IFERROR(VLOOKUP(K19,$T$22:$V$30,3,FALSE),"")</f>
        <v/>
      </c>
      <c r="M20" s="18" t="s">
        <v>107</v>
      </c>
      <c r="N20" s="19" t="str">
        <f>IFERROR(VLOOKUP(M19,$T$22:$V$30,3,FALSE),"")</f>
        <v/>
      </c>
      <c r="O20" s="18" t="s">
        <v>69</v>
      </c>
      <c r="P20" s="19" t="str">
        <f>IFERROR(VLOOKUP(O19,$T$22:$V$30,3,FALSE),"")</f>
        <v/>
      </c>
      <c r="Q20" s="13"/>
      <c r="R20" s="41"/>
      <c r="W20" s="53"/>
      <c r="X20" s="54"/>
      <c r="AA20" s="5"/>
      <c r="AB20" s="5"/>
    </row>
    <row r="21" s="3" customFormat="1" ht="24.5" customHeight="1" spans="1:28">
      <c r="A21" s="6"/>
      <c r="B21" s="13"/>
      <c r="C21" s="20" t="str">
        <f t="shared" ref="C21:G21" si="30">IF(D21="","",IF(D19="☑","☑","★"))</f>
        <v>★</v>
      </c>
      <c r="D21" s="21" t="str">
        <f t="shared" ref="D21:H21" si="31">IFERROR(VLOOKUP(C19,$T$9:$U$19,2,0),"")</f>
        <v>Y项目投标计划</v>
      </c>
      <c r="E21" s="20" t="str">
        <f t="shared" si="30"/>
        <v/>
      </c>
      <c r="F21" s="21" t="str">
        <f t="shared" si="31"/>
        <v/>
      </c>
      <c r="G21" s="22" t="str">
        <f t="shared" si="30"/>
        <v/>
      </c>
      <c r="H21" s="21" t="str">
        <f t="shared" si="31"/>
        <v/>
      </c>
      <c r="I21" s="22" t="str">
        <f t="shared" ref="I21:M21" si="32">IF(J21="","",IF(J19="☑","☑","★"))</f>
        <v/>
      </c>
      <c r="J21" s="21" t="str">
        <f t="shared" ref="J21:N21" si="33">IFERROR(VLOOKUP(I19,$T$9:$U$19,2,0),"")</f>
        <v/>
      </c>
      <c r="K21" s="22" t="str">
        <f t="shared" si="32"/>
        <v>★</v>
      </c>
      <c r="L21" s="21" t="str">
        <f t="shared" si="33"/>
        <v>L项目招标计划</v>
      </c>
      <c r="M21" s="22" t="str">
        <f t="shared" si="32"/>
        <v/>
      </c>
      <c r="N21" s="21" t="str">
        <f t="shared" si="33"/>
        <v/>
      </c>
      <c r="O21" s="22" t="str">
        <f>IF(P21="","",IF(P19="☑","☑","★"))</f>
        <v/>
      </c>
      <c r="P21" s="21" t="str">
        <f>IFERROR(VLOOKUP(O19,$T$9:$U$19,2,0),"")</f>
        <v/>
      </c>
      <c r="Q21" s="13"/>
      <c r="R21" s="41"/>
      <c r="T21" s="57" t="s">
        <v>41</v>
      </c>
      <c r="U21" s="57"/>
      <c r="V21" s="58"/>
      <c r="W21" s="59"/>
      <c r="X21" s="54"/>
      <c r="AA21" s="5"/>
      <c r="AB21" s="5"/>
    </row>
    <row r="22" s="3" customFormat="1" ht="24.5" customHeight="1" spans="1:28">
      <c r="A22" s="6"/>
      <c r="B22" s="13"/>
      <c r="C22" s="23" t="str">
        <f t="shared" ref="C22:G22" si="34">IF(D22="","",IF(D20="☑","☑","●"))</f>
        <v/>
      </c>
      <c r="D22" s="24" t="str">
        <f t="shared" ref="D22:H22" si="35">IFERROR(VLOOKUP(C19,$T$22:$U$30,2,0),"")</f>
        <v/>
      </c>
      <c r="E22" s="23" t="str">
        <f t="shared" si="34"/>
        <v/>
      </c>
      <c r="F22" s="24" t="str">
        <f t="shared" si="35"/>
        <v/>
      </c>
      <c r="G22" s="25" t="str">
        <f t="shared" si="34"/>
        <v/>
      </c>
      <c r="H22" s="24" t="str">
        <f t="shared" si="35"/>
        <v/>
      </c>
      <c r="I22" s="25" t="str">
        <f t="shared" ref="I22:M22" si="36">IF(J22="","",IF(J20="☑","☑","●"))</f>
        <v/>
      </c>
      <c r="J22" s="24" t="str">
        <f t="shared" ref="J22:N22" si="37">IFERROR(VLOOKUP(I19,$T$22:$U$30,2,0),"")</f>
        <v/>
      </c>
      <c r="K22" s="25" t="str">
        <f t="shared" si="36"/>
        <v/>
      </c>
      <c r="L22" s="24" t="str">
        <f t="shared" si="37"/>
        <v/>
      </c>
      <c r="M22" s="25" t="str">
        <f t="shared" si="36"/>
        <v/>
      </c>
      <c r="N22" s="24" t="str">
        <f t="shared" si="37"/>
        <v/>
      </c>
      <c r="O22" s="25" t="str">
        <f>IF(P22="","",IF(P20="☑","☑","●"))</f>
        <v/>
      </c>
      <c r="P22" s="24" t="str">
        <f>IFERROR(VLOOKUP(O19,$T$22:$U$30,2,0),"")</f>
        <v/>
      </c>
      <c r="Q22" s="13"/>
      <c r="R22" s="41"/>
      <c r="T22" s="50">
        <v>44805</v>
      </c>
      <c r="U22" s="51" t="s">
        <v>42</v>
      </c>
      <c r="V22" s="60"/>
      <c r="W22" s="61"/>
      <c r="X22" s="54"/>
      <c r="AA22" s="5"/>
      <c r="AB22" s="5"/>
    </row>
    <row r="23" s="3" customFormat="1" ht="24.5" customHeight="1" spans="1:28">
      <c r="A23" s="6"/>
      <c r="B23" s="13"/>
      <c r="C23" s="16">
        <v>44829</v>
      </c>
      <c r="D23" s="17">
        <f t="shared" ref="D23:H23" si="38">IFERROR(VLOOKUP(C23,$T$9:$V$19,3,FALSE),"")</f>
        <v>0</v>
      </c>
      <c r="E23" s="16">
        <v>44830</v>
      </c>
      <c r="F23" s="17" t="str">
        <f t="shared" si="38"/>
        <v/>
      </c>
      <c r="G23" s="16">
        <v>44831</v>
      </c>
      <c r="H23" s="17" t="str">
        <f t="shared" si="38"/>
        <v/>
      </c>
      <c r="I23" s="16">
        <v>44832</v>
      </c>
      <c r="J23" s="17" t="str">
        <f t="shared" ref="J23:N23" si="39">IFERROR(VLOOKUP(I23,$T$9:$V$19,3,FALSE),"")</f>
        <v/>
      </c>
      <c r="K23" s="16">
        <v>44833</v>
      </c>
      <c r="L23" s="17" t="str">
        <f t="shared" si="39"/>
        <v/>
      </c>
      <c r="M23" s="16">
        <v>44834</v>
      </c>
      <c r="N23" s="17" t="str">
        <f t="shared" si="39"/>
        <v>☑</v>
      </c>
      <c r="O23" s="16"/>
      <c r="P23" s="17"/>
      <c r="Q23" s="13"/>
      <c r="R23" s="41"/>
      <c r="T23" s="50">
        <v>44813</v>
      </c>
      <c r="U23" s="51" t="s">
        <v>43</v>
      </c>
      <c r="V23" s="60"/>
      <c r="W23" s="53"/>
      <c r="X23" s="54"/>
      <c r="AA23" s="5"/>
      <c r="AB23" s="5"/>
    </row>
    <row r="24" s="3" customFormat="1" ht="24.5" customHeight="1" spans="1:28">
      <c r="A24" s="6"/>
      <c r="B24" s="13"/>
      <c r="C24" s="18" t="s">
        <v>15</v>
      </c>
      <c r="D24" s="19">
        <f t="shared" ref="D24:H24" si="40">IFERROR(VLOOKUP(C23,$T$22:$V$30,3,FALSE),"")</f>
        <v>0</v>
      </c>
      <c r="E24" s="18" t="s">
        <v>108</v>
      </c>
      <c r="F24" s="19" t="str">
        <f t="shared" si="40"/>
        <v/>
      </c>
      <c r="G24" s="18" t="s">
        <v>17</v>
      </c>
      <c r="H24" s="19" t="str">
        <f t="shared" si="40"/>
        <v/>
      </c>
      <c r="I24" s="18" t="s">
        <v>57</v>
      </c>
      <c r="J24" s="19" t="str">
        <f t="shared" ref="J24:N24" si="41">IFERROR(VLOOKUP(I23,$T$22:$V$30,3,FALSE),"")</f>
        <v/>
      </c>
      <c r="K24" s="18" t="s">
        <v>19</v>
      </c>
      <c r="L24" s="19" t="str">
        <f t="shared" si="41"/>
        <v/>
      </c>
      <c r="M24" s="18" t="s">
        <v>20</v>
      </c>
      <c r="N24" s="19" t="str">
        <f t="shared" si="41"/>
        <v/>
      </c>
      <c r="O24" s="18"/>
      <c r="P24" s="19"/>
      <c r="Q24" s="13"/>
      <c r="R24" s="41"/>
      <c r="T24" s="50">
        <v>44816</v>
      </c>
      <c r="U24" s="51" t="s">
        <v>51</v>
      </c>
      <c r="V24" s="60"/>
      <c r="W24" s="53"/>
      <c r="X24" s="54"/>
      <c r="AA24" s="5"/>
      <c r="AB24" s="5"/>
    </row>
    <row r="25" s="3" customFormat="1" ht="24.5" customHeight="1" spans="1:28">
      <c r="A25" s="6"/>
      <c r="B25" s="13"/>
      <c r="C25" s="20" t="str">
        <f t="shared" ref="C25:G25" si="42">IF(D25="","",IF(D23="☑","☑","★"))</f>
        <v>★</v>
      </c>
      <c r="D25" s="21" t="str">
        <f t="shared" ref="D25:H25" si="43">IFERROR(VLOOKUP(C23,$T$9:$U$19,2,0),"")</f>
        <v>U项目培训</v>
      </c>
      <c r="E25" s="20" t="str">
        <f t="shared" si="42"/>
        <v/>
      </c>
      <c r="F25" s="21" t="str">
        <f t="shared" si="43"/>
        <v/>
      </c>
      <c r="G25" s="22" t="str">
        <f t="shared" si="42"/>
        <v/>
      </c>
      <c r="H25" s="21" t="str">
        <f t="shared" si="43"/>
        <v/>
      </c>
      <c r="I25" s="22" t="str">
        <f t="shared" ref="I25:M25" si="44">IF(J25="","",IF(J23="☑","☑","★"))</f>
        <v/>
      </c>
      <c r="J25" s="21" t="str">
        <f t="shared" ref="J25:N25" si="45">IFERROR(VLOOKUP(I23,$T$9:$U$19,2,0),"")</f>
        <v/>
      </c>
      <c r="K25" s="22" t="str">
        <f t="shared" si="44"/>
        <v/>
      </c>
      <c r="L25" s="21" t="str">
        <f t="shared" si="45"/>
        <v/>
      </c>
      <c r="M25" s="22" t="str">
        <f t="shared" si="44"/>
        <v>☑</v>
      </c>
      <c r="N25" s="21" t="str">
        <f t="shared" si="45"/>
        <v>I项目结算</v>
      </c>
      <c r="O25" s="22" t="str">
        <f>IF(P25="","",IF(P23="☑","☑","★"))</f>
        <v/>
      </c>
      <c r="P25" s="21" t="str">
        <f>IFERROR(VLOOKUP(O23,$T$9:$U$19,2,0),"")</f>
        <v/>
      </c>
      <c r="Q25" s="13"/>
      <c r="R25" s="41"/>
      <c r="T25" s="50">
        <v>44821</v>
      </c>
      <c r="U25" s="51" t="s">
        <v>52</v>
      </c>
      <c r="V25" s="60"/>
      <c r="W25" s="53"/>
      <c r="X25" s="54"/>
      <c r="AA25" s="5"/>
      <c r="AB25" s="5"/>
    </row>
    <row r="26" s="3" customFormat="1" ht="24.5" customHeight="1" spans="1:28">
      <c r="A26" s="6"/>
      <c r="B26" s="13"/>
      <c r="C26" s="23" t="str">
        <f t="shared" ref="C26:G26" si="46">IF(D26="","",IF(D24="☑","☑","●"))</f>
        <v>●</v>
      </c>
      <c r="D26" s="24" t="str">
        <f t="shared" ref="D26:H26" si="47">IFERROR(VLOOKUP(C23,$T$22:$U$30,2,0),"")</f>
        <v>参加项目会议</v>
      </c>
      <c r="E26" s="23" t="str">
        <f t="shared" si="46"/>
        <v/>
      </c>
      <c r="F26" s="24" t="str">
        <f t="shared" si="47"/>
        <v/>
      </c>
      <c r="G26" s="25" t="str">
        <f t="shared" si="46"/>
        <v/>
      </c>
      <c r="H26" s="24" t="str">
        <f t="shared" si="47"/>
        <v/>
      </c>
      <c r="I26" s="25" t="str">
        <f t="shared" ref="I26:M26" si="48">IF(J26="","",IF(J24="☑","☑","●"))</f>
        <v/>
      </c>
      <c r="J26" s="24" t="str">
        <f t="shared" ref="J26:N26" si="49">IFERROR(VLOOKUP(I23,$T$22:$U$30,2,0),"")</f>
        <v/>
      </c>
      <c r="K26" s="25" t="str">
        <f t="shared" si="48"/>
        <v/>
      </c>
      <c r="L26" s="24" t="str">
        <f t="shared" si="49"/>
        <v/>
      </c>
      <c r="M26" s="25" t="str">
        <f t="shared" si="48"/>
        <v/>
      </c>
      <c r="N26" s="24" t="str">
        <f t="shared" si="49"/>
        <v/>
      </c>
      <c r="O26" s="25" t="str">
        <f>IF(P26="","",IF(P24="☑","☑","●"))</f>
        <v/>
      </c>
      <c r="P26" s="24" t="str">
        <f>IFERROR(VLOOKUP(O23,$T$22:$U$30,2,0),"")</f>
        <v/>
      </c>
      <c r="Q26" s="13"/>
      <c r="R26" s="41"/>
      <c r="T26" s="50">
        <v>44829</v>
      </c>
      <c r="U26" s="51" t="s">
        <v>53</v>
      </c>
      <c r="V26" s="60"/>
      <c r="W26" s="53"/>
      <c r="X26" s="54"/>
      <c r="AA26" s="5"/>
      <c r="AB26" s="5"/>
    </row>
    <row r="27" s="3" customFormat="1" ht="24.5" customHeight="1" spans="1:28">
      <c r="A27" s="6"/>
      <c r="B27" s="13"/>
      <c r="C27" s="16"/>
      <c r="D27" s="17"/>
      <c r="E27" s="16"/>
      <c r="F27" s="17"/>
      <c r="G27" s="16"/>
      <c r="H27" s="26"/>
      <c r="I27" s="16"/>
      <c r="J27" s="26"/>
      <c r="K27" s="16"/>
      <c r="L27" s="26"/>
      <c r="M27" s="16"/>
      <c r="N27" s="26"/>
      <c r="O27" s="16"/>
      <c r="P27" s="26"/>
      <c r="Q27" s="13"/>
      <c r="R27" s="41"/>
      <c r="T27" s="50"/>
      <c r="U27" s="51"/>
      <c r="V27" s="60"/>
      <c r="W27" s="53"/>
      <c r="X27" s="54"/>
      <c r="AA27" s="5"/>
      <c r="AB27" s="5"/>
    </row>
    <row r="28" s="3" customFormat="1" ht="24.5" customHeight="1" spans="1:28">
      <c r="A28" s="6"/>
      <c r="B28" s="13"/>
      <c r="C28" s="18"/>
      <c r="D28" s="19"/>
      <c r="E28" s="18"/>
      <c r="F28" s="19"/>
      <c r="G28" s="18"/>
      <c r="H28" s="27"/>
      <c r="I28" s="18"/>
      <c r="J28" s="27"/>
      <c r="K28" s="18"/>
      <c r="L28" s="27"/>
      <c r="M28" s="18"/>
      <c r="N28" s="27"/>
      <c r="O28" s="18"/>
      <c r="P28" s="27"/>
      <c r="Q28" s="13"/>
      <c r="R28" s="41"/>
      <c r="T28" s="50"/>
      <c r="U28" s="51"/>
      <c r="V28" s="60"/>
      <c r="W28" s="53"/>
      <c r="X28" s="54"/>
      <c r="AA28" s="5"/>
      <c r="AB28" s="5"/>
    </row>
    <row r="29" s="3" customFormat="1" ht="24.5" customHeight="1" spans="1:28">
      <c r="A29" s="6"/>
      <c r="B29" s="13"/>
      <c r="C29" s="22"/>
      <c r="D29" s="21"/>
      <c r="E29" s="22"/>
      <c r="F29" s="21"/>
      <c r="G29" s="22"/>
      <c r="H29" s="21"/>
      <c r="I29" s="22"/>
      <c r="J29" s="21"/>
      <c r="K29" s="22"/>
      <c r="L29" s="21"/>
      <c r="M29" s="22"/>
      <c r="N29" s="21"/>
      <c r="O29" s="22"/>
      <c r="P29" s="21"/>
      <c r="Q29" s="13"/>
      <c r="R29" s="41"/>
      <c r="T29" s="50"/>
      <c r="U29" s="51"/>
      <c r="V29" s="60"/>
      <c r="W29" s="53"/>
      <c r="X29" s="54"/>
      <c r="AA29" s="5"/>
      <c r="AB29" s="5"/>
    </row>
    <row r="30" s="3" customFormat="1" ht="24.5" customHeight="1" spans="1:28">
      <c r="A30" s="6"/>
      <c r="B30" s="13"/>
      <c r="C30" s="28"/>
      <c r="D30" s="24"/>
      <c r="E30" s="28"/>
      <c r="F30" s="24"/>
      <c r="G30" s="28"/>
      <c r="H30" s="24"/>
      <c r="I30" s="28"/>
      <c r="J30" s="24"/>
      <c r="K30" s="28"/>
      <c r="L30" s="24"/>
      <c r="M30" s="28"/>
      <c r="N30" s="24"/>
      <c r="O30" s="28"/>
      <c r="P30" s="24"/>
      <c r="Q30" s="13"/>
      <c r="R30" s="41"/>
      <c r="T30" s="50"/>
      <c r="U30" s="51"/>
      <c r="V30" s="62"/>
      <c r="W30" s="53"/>
      <c r="X30" s="54"/>
      <c r="AA30" s="5"/>
      <c r="AB30" s="5"/>
    </row>
    <row r="31" s="3" customFormat="1" ht="13" customHeight="1" spans="1:28">
      <c r="A31" s="6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41"/>
      <c r="T31" s="53"/>
      <c r="U31" s="53"/>
      <c r="V31" s="53"/>
      <c r="W31" s="53"/>
      <c r="X31" s="54"/>
      <c r="AA31" s="5"/>
      <c r="AB31" s="5"/>
    </row>
    <row r="32" s="3" customFormat="1" ht="13" customHeight="1" spans="1:28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36"/>
      <c r="T32" s="63"/>
      <c r="U32" s="63"/>
      <c r="V32" s="63"/>
      <c r="W32" s="63"/>
      <c r="X32" s="63"/>
      <c r="AA32" s="5"/>
      <c r="AB32" s="5"/>
    </row>
  </sheetData>
  <mergeCells count="13">
    <mergeCell ref="C3:E3"/>
    <mergeCell ref="F3:H3"/>
    <mergeCell ref="C6:D6"/>
    <mergeCell ref="E6:F6"/>
    <mergeCell ref="G6:H6"/>
    <mergeCell ref="I6:J6"/>
    <mergeCell ref="K6:L6"/>
    <mergeCell ref="M6:N6"/>
    <mergeCell ref="O6:P6"/>
    <mergeCell ref="S6:W6"/>
    <mergeCell ref="T8:U8"/>
    <mergeCell ref="T21:U21"/>
    <mergeCell ref="T2:V5"/>
  </mergeCells>
  <conditionalFormatting sqref="C29:C30">
    <cfRule type="cellIs" dxfId="0" priority="86" operator="equal">
      <formula>"●"</formula>
    </cfRule>
    <cfRule type="cellIs" dxfId="1" priority="85" operator="equal">
      <formula>"★"</formula>
    </cfRule>
  </conditionalFormatting>
  <conditionalFormatting sqref="D7:D8">
    <cfRule type="cellIs" dxfId="0" priority="72" operator="equal">
      <formula>"●"</formula>
    </cfRule>
    <cfRule type="cellIs" dxfId="1" priority="71" operator="equal">
      <formula>"★"</formula>
    </cfRule>
  </conditionalFormatting>
  <conditionalFormatting sqref="D11:D12">
    <cfRule type="cellIs" dxfId="0" priority="46" operator="equal">
      <formula>"●"</formula>
    </cfRule>
    <cfRule type="cellIs" dxfId="1" priority="45" operator="equal">
      <formula>"★"</formula>
    </cfRule>
  </conditionalFormatting>
  <conditionalFormatting sqref="D15:D16">
    <cfRule type="cellIs" dxfId="0" priority="44" operator="equal">
      <formula>"●"</formula>
    </cfRule>
    <cfRule type="cellIs" dxfId="1" priority="43" operator="equal">
      <formula>"★"</formula>
    </cfRule>
  </conditionalFormatting>
  <conditionalFormatting sqref="D19:D20">
    <cfRule type="cellIs" dxfId="0" priority="18" operator="equal">
      <formula>"●"</formula>
    </cfRule>
    <cfRule type="cellIs" dxfId="1" priority="17" operator="equal">
      <formula>"★"</formula>
    </cfRule>
  </conditionalFormatting>
  <conditionalFormatting sqref="D23:D24">
    <cfRule type="cellIs" dxfId="0" priority="16" operator="equal">
      <formula>"●"</formula>
    </cfRule>
    <cfRule type="cellIs" dxfId="1" priority="15" operator="equal">
      <formula>"★"</formula>
    </cfRule>
  </conditionalFormatting>
  <conditionalFormatting sqref="E29:E30">
    <cfRule type="cellIs" dxfId="0" priority="84" operator="equal">
      <formula>"●"</formula>
    </cfRule>
    <cfRule type="cellIs" dxfId="1" priority="83" operator="equal">
      <formula>"★"</formula>
    </cfRule>
  </conditionalFormatting>
  <conditionalFormatting sqref="F7:F8">
    <cfRule type="cellIs" dxfId="0" priority="70" operator="equal">
      <formula>"●"</formula>
    </cfRule>
    <cfRule type="cellIs" dxfId="1" priority="69" operator="equal">
      <formula>"★"</formula>
    </cfRule>
  </conditionalFormatting>
  <conditionalFormatting sqref="F11:F12">
    <cfRule type="cellIs" dxfId="0" priority="48" operator="equal">
      <formula>"●"</formula>
    </cfRule>
    <cfRule type="cellIs" dxfId="1" priority="47" operator="equal">
      <formula>"★"</formula>
    </cfRule>
  </conditionalFormatting>
  <conditionalFormatting sqref="F15:F16">
    <cfRule type="cellIs" dxfId="0" priority="42" operator="equal">
      <formula>"●"</formula>
    </cfRule>
    <cfRule type="cellIs" dxfId="1" priority="41" operator="equal">
      <formula>"★"</formula>
    </cfRule>
  </conditionalFormatting>
  <conditionalFormatting sqref="F19:F20">
    <cfRule type="cellIs" dxfId="0" priority="20" operator="equal">
      <formula>"●"</formula>
    </cfRule>
    <cfRule type="cellIs" dxfId="1" priority="19" operator="equal">
      <formula>"★"</formula>
    </cfRule>
  </conditionalFormatting>
  <conditionalFormatting sqref="F23:F24">
    <cfRule type="cellIs" dxfId="0" priority="14" operator="equal">
      <formula>"●"</formula>
    </cfRule>
    <cfRule type="cellIs" dxfId="1" priority="13" operator="equal">
      <formula>"★"</formula>
    </cfRule>
  </conditionalFormatting>
  <conditionalFormatting sqref="G29:G30">
    <cfRule type="cellIs" dxfId="0" priority="82" operator="equal">
      <formula>"●"</formula>
    </cfRule>
    <cfRule type="cellIs" dxfId="1" priority="81" operator="equal">
      <formula>"★"</formula>
    </cfRule>
  </conditionalFormatting>
  <conditionalFormatting sqref="H7:H8">
    <cfRule type="cellIs" dxfId="0" priority="68" operator="equal">
      <formula>"●"</formula>
    </cfRule>
    <cfRule type="cellIs" dxfId="1" priority="67" operator="equal">
      <formula>"★"</formula>
    </cfRule>
  </conditionalFormatting>
  <conditionalFormatting sqref="H11:H12">
    <cfRule type="cellIs" dxfId="0" priority="50" operator="equal">
      <formula>"●"</formula>
    </cfRule>
    <cfRule type="cellIs" dxfId="1" priority="49" operator="equal">
      <formula>"★"</formula>
    </cfRule>
  </conditionalFormatting>
  <conditionalFormatting sqref="H15:H16">
    <cfRule type="cellIs" dxfId="0" priority="40" operator="equal">
      <formula>"●"</formula>
    </cfRule>
    <cfRule type="cellIs" dxfId="1" priority="39" operator="equal">
      <formula>"★"</formula>
    </cfRule>
  </conditionalFormatting>
  <conditionalFormatting sqref="H19:H20">
    <cfRule type="cellIs" dxfId="0" priority="22" operator="equal">
      <formula>"●"</formula>
    </cfRule>
    <cfRule type="cellIs" dxfId="1" priority="21" operator="equal">
      <formula>"★"</formula>
    </cfRule>
  </conditionalFormatting>
  <conditionalFormatting sqref="H23:H24">
    <cfRule type="cellIs" dxfId="0" priority="12" operator="equal">
      <formula>"●"</formula>
    </cfRule>
    <cfRule type="cellIs" dxfId="1" priority="11" operator="equal">
      <formula>"★"</formula>
    </cfRule>
  </conditionalFormatting>
  <conditionalFormatting sqref="I29:I30">
    <cfRule type="cellIs" dxfId="0" priority="80" operator="equal">
      <formula>"●"</formula>
    </cfRule>
    <cfRule type="cellIs" dxfId="1" priority="79" operator="equal">
      <formula>"★"</formula>
    </cfRule>
  </conditionalFormatting>
  <conditionalFormatting sqref="J7:J8">
    <cfRule type="cellIs" dxfId="0" priority="66" operator="equal">
      <formula>"●"</formula>
    </cfRule>
    <cfRule type="cellIs" dxfId="1" priority="65" operator="equal">
      <formula>"★"</formula>
    </cfRule>
  </conditionalFormatting>
  <conditionalFormatting sqref="J11:J12">
    <cfRule type="cellIs" dxfId="0" priority="52" operator="equal">
      <formula>"●"</formula>
    </cfRule>
    <cfRule type="cellIs" dxfId="1" priority="51" operator="equal">
      <formula>"★"</formula>
    </cfRule>
  </conditionalFormatting>
  <conditionalFormatting sqref="J15:J16">
    <cfRule type="cellIs" dxfId="0" priority="38" operator="equal">
      <formula>"●"</formula>
    </cfRule>
    <cfRule type="cellIs" dxfId="1" priority="37" operator="equal">
      <formula>"★"</formula>
    </cfRule>
  </conditionalFormatting>
  <conditionalFormatting sqref="J19:J20">
    <cfRule type="cellIs" dxfId="0" priority="24" operator="equal">
      <formula>"●"</formula>
    </cfRule>
    <cfRule type="cellIs" dxfId="1" priority="23" operator="equal">
      <formula>"★"</formula>
    </cfRule>
  </conditionalFormatting>
  <conditionalFormatting sqref="K29:K30">
    <cfRule type="cellIs" dxfId="0" priority="78" operator="equal">
      <formula>"●"</formula>
    </cfRule>
    <cfRule type="cellIs" dxfId="1" priority="77" operator="equal">
      <formula>"★"</formula>
    </cfRule>
  </conditionalFormatting>
  <conditionalFormatting sqref="L7:L8">
    <cfRule type="cellIs" dxfId="0" priority="64" operator="equal">
      <formula>"●"</formula>
    </cfRule>
    <cfRule type="cellIs" dxfId="1" priority="63" operator="equal">
      <formula>"★"</formula>
    </cfRule>
  </conditionalFormatting>
  <conditionalFormatting sqref="L11:L12">
    <cfRule type="cellIs" dxfId="0" priority="54" operator="equal">
      <formula>"●"</formula>
    </cfRule>
    <cfRule type="cellIs" dxfId="1" priority="53" operator="equal">
      <formula>"★"</formula>
    </cfRule>
  </conditionalFormatting>
  <conditionalFormatting sqref="L15:L16">
    <cfRule type="cellIs" dxfId="0" priority="36" operator="equal">
      <formula>"●"</formula>
    </cfRule>
    <cfRule type="cellIs" dxfId="1" priority="35" operator="equal">
      <formula>"★"</formula>
    </cfRule>
  </conditionalFormatting>
  <conditionalFormatting sqref="L19:L20">
    <cfRule type="cellIs" dxfId="0" priority="26" operator="equal">
      <formula>"●"</formula>
    </cfRule>
    <cfRule type="cellIs" dxfId="1" priority="25" operator="equal">
      <formula>"★"</formula>
    </cfRule>
  </conditionalFormatting>
  <conditionalFormatting sqref="M29:M30">
    <cfRule type="cellIs" dxfId="0" priority="76" operator="equal">
      <formula>"●"</formula>
    </cfRule>
    <cfRule type="cellIs" dxfId="1" priority="75" operator="equal">
      <formula>"★"</formula>
    </cfRule>
  </conditionalFormatting>
  <conditionalFormatting sqref="N7:N8">
    <cfRule type="cellIs" dxfId="0" priority="62" operator="equal">
      <formula>"●"</formula>
    </cfRule>
    <cfRule type="cellIs" dxfId="1" priority="61" operator="equal">
      <formula>"★"</formula>
    </cfRule>
  </conditionalFormatting>
  <conditionalFormatting sqref="N11:N12">
    <cfRule type="cellIs" dxfId="0" priority="56" operator="equal">
      <formula>"●"</formula>
    </cfRule>
    <cfRule type="cellIs" dxfId="1" priority="55" operator="equal">
      <formula>"★"</formula>
    </cfRule>
  </conditionalFormatting>
  <conditionalFormatting sqref="N15:N16">
    <cfRule type="cellIs" dxfId="0" priority="34" operator="equal">
      <formula>"●"</formula>
    </cfRule>
    <cfRule type="cellIs" dxfId="1" priority="33" operator="equal">
      <formula>"★"</formula>
    </cfRule>
  </conditionalFormatting>
  <conditionalFormatting sqref="N19:N20">
    <cfRule type="cellIs" dxfId="0" priority="28" operator="equal">
      <formula>"●"</formula>
    </cfRule>
    <cfRule type="cellIs" dxfId="1" priority="27" operator="equal">
      <formula>"★"</formula>
    </cfRule>
  </conditionalFormatting>
  <conditionalFormatting sqref="O29:O30">
    <cfRule type="cellIs" dxfId="0" priority="74" operator="equal">
      <formula>"●"</formula>
    </cfRule>
    <cfRule type="cellIs" dxfId="1" priority="73" operator="equal">
      <formula>"★"</formula>
    </cfRule>
  </conditionalFormatting>
  <conditionalFormatting sqref="P7:P8">
    <cfRule type="cellIs" dxfId="0" priority="60" operator="equal">
      <formula>"●"</formula>
    </cfRule>
    <cfRule type="cellIs" dxfId="1" priority="59" operator="equal">
      <formula>"★"</formula>
    </cfRule>
  </conditionalFormatting>
  <conditionalFormatting sqref="P11:P12">
    <cfRule type="cellIs" dxfId="0" priority="58" operator="equal">
      <formula>"●"</formula>
    </cfRule>
    <cfRule type="cellIs" dxfId="1" priority="57" operator="equal">
      <formula>"★"</formula>
    </cfRule>
  </conditionalFormatting>
  <conditionalFormatting sqref="P15:P16">
    <cfRule type="cellIs" dxfId="0" priority="32" operator="equal">
      <formula>"●"</formula>
    </cfRule>
    <cfRule type="cellIs" dxfId="1" priority="31" operator="equal">
      <formula>"★"</formula>
    </cfRule>
  </conditionalFormatting>
  <conditionalFormatting sqref="P19:P20">
    <cfRule type="cellIs" dxfId="0" priority="30" operator="equal">
      <formula>"●"</formula>
    </cfRule>
    <cfRule type="cellIs" dxfId="1" priority="29" operator="equal">
      <formula>"★"</formula>
    </cfRule>
  </conditionalFormatting>
  <conditionalFormatting sqref="V22:V28">
    <cfRule type="cellIs" dxfId="3" priority="239" operator="equal">
      <formula>"☑"</formula>
    </cfRule>
    <cfRule type="cellIs" dxfId="1" priority="238" operator="equal">
      <formula>"☒"</formula>
    </cfRule>
    <cfRule type="cellIs" dxfId="2" priority="237" operator="equal">
      <formula>"▲"</formula>
    </cfRule>
  </conditionalFormatting>
  <conditionalFormatting sqref="C9:P10">
    <cfRule type="cellIs" dxfId="0" priority="10" operator="equal">
      <formula>"●"</formula>
    </cfRule>
    <cfRule type="cellIs" dxfId="1" priority="9" operator="equal">
      <formula>"★"</formula>
    </cfRule>
  </conditionalFormatting>
  <conditionalFormatting sqref="C13:P14">
    <cfRule type="cellIs" dxfId="0" priority="8" operator="equal">
      <formula>"●"</formula>
    </cfRule>
    <cfRule type="cellIs" dxfId="1" priority="7" operator="equal">
      <formula>"★"</formula>
    </cfRule>
  </conditionalFormatting>
  <conditionalFormatting sqref="C17:P18">
    <cfRule type="cellIs" dxfId="0" priority="6" operator="equal">
      <formula>"●"</formula>
    </cfRule>
    <cfRule type="cellIs" dxfId="1" priority="5" operator="equal">
      <formula>"★"</formula>
    </cfRule>
  </conditionalFormatting>
  <conditionalFormatting sqref="C21:P22">
    <cfRule type="cellIs" dxfId="0" priority="4" operator="equal">
      <formula>"●"</formula>
    </cfRule>
    <cfRule type="cellIs" dxfId="1" priority="3" operator="equal">
      <formula>"★"</formula>
    </cfRule>
  </conditionalFormatting>
  <conditionalFormatting sqref="C25:P26">
    <cfRule type="cellIs" dxfId="0" priority="2" operator="equal">
      <formula>"●"</formula>
    </cfRule>
    <cfRule type="cellIs" dxfId="1" priority="1" operator="equal">
      <formula>"★"</formula>
    </cfRule>
  </conditionalFormatting>
  <dataValidations count="1">
    <dataValidation type="list" allowBlank="1" showInputMessage="1" showErrorMessage="1" sqref="V9:V19 V22:V30">
      <formula1>"☑,☒"</formula1>
    </dataValidation>
  </dataValidations>
  <printOptions horizontalCentered="1"/>
  <pageMargins left="0" right="0" top="0" bottom="0" header="0" footer="0"/>
  <pageSetup paperSize="9" scale="80" orientation="landscape" horizontalDpi="600"/>
  <headerFooter/>
  <ignoredErrors>
    <ignoredError sqref="D8:P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反正我也没差</cp:lastModifiedBy>
  <dcterms:created xsi:type="dcterms:W3CDTF">2021-12-09T01:55:00Z</dcterms:created>
  <dcterms:modified xsi:type="dcterms:W3CDTF">2022-05-08T03:35:22Z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407CFC82AC47481E8DF6961973388F2C</vt:lpwstr>
  </property>
  <property fmtid="{D5CDD505-2E9C-101B-9397-08002B2CF9AE}" pid="3" name="KSOProductBuildVer">
    <vt:lpwstr>2052-11.8.6.8556</vt:lpwstr>
  </property>
  <property fmtid="{D5CDD505-2E9C-101B-9397-08002B2CF9AE}" pid="4" name="KSOTemplateUUID">
    <vt:lpwstr>v1.0_mb_dm8olhKheAVNzGdBKRdnDw==</vt:lpwstr>
  </property>
</Properties>
</file>