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<sst xmlns="http://schemas.openxmlformats.org/spreadsheetml/2006/main" count="55" uniqueCount="29">
  <si>
    <t>年</t>
  </si>
  <si>
    <t>月</t>
  </si>
  <si>
    <t>今天</t>
  </si>
  <si>
    <t>工作计划明细表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</si>
  <si>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</si>
  <si>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</si>
  <si>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</si>
  <si>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</si>
  <si>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</si>
  <si>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</si>
  <si>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</si>
  <si>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序号</t>
  </si>
  <si>
    <t>工作内容</t>
  </si>
  <si>
    <t>预计完成时间</t>
  </si>
  <si>
    <t>完成进度</t>
  </si>
  <si>
    <t>完成状态</t>
  </si>
  <si>
    <t>备注</t>
  </si>
  <si>
    <t>内容1</t>
  </si>
  <si>
    <t>已完成</t>
  </si>
  <si>
    <t>内容2</t>
  </si>
  <si>
    <t>进行中</t>
  </si>
  <si>
    <t>内容3</t>
  </si>
  <si>
    <t>内容4</t>
  </si>
  <si>
    <t>内容5</t>
  </si>
  <si>
    <t>未开始</t>
  </si>
  <si>
    <t>内容6</t>
  </si>
  <si>
    <t>内容7</t>
  </si>
  <si>
    <t>内容8</t>
  </si>
  <si>
    <t>总任务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</si>
</sst>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</numFmts>
  <fonts count="27">
    <font>
      <sz val="11"/>
      <color theme="1"/>
      <name val="宋体"/>
      <charset val="134"/>
      <scheme val="minor"/>
    </font>
    <font>
      <sz val="11"/>
      <color theme="1"/>
      <name val="阿里巴巴普惠体 2.0 55 Regular"/>
      <charset val="134"/>
    </font>
    <font>
      <sz val="11"/>
      <name val="方正兰亭黑简体"/>
      <charset val="134"/>
    </font>
    <font>
      <sz val="10"/>
      <name val="方正兰亭黑简体"/>
      <charset val="134"/>
    </font>
    <font>
      <sz val="12"/>
      <name val="方正兰亭黑简体"/>
      <charset val="134"/>
    </font>
    <font>
      <b/>
      <sz val="12"/>
      <color theme="0"/>
      <name val="方正兰亭黑简体"/>
      <charset val="134"/>
    </font>
    <font>
      <b/>
      <sz val="11"/>
      <color theme="0"/>
      <name val="方正兰亭黑简体"/>
      <charset val="134"/>
    </font>
    <font>
      <sz val="16"/>
      <name val="方正兰亭黑简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AFAF"/>
        <bgColor indexed="64"/>
      </patternFill>
    </fill>
    <fill>
      <patternFill patternType="solid">
        <fgColor rgb="FFB9BAD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ck">
        <color rgb="FFF8AFAF"/>
      </left>
      <right style="thin">
        <color theme="2"/>
      </right>
      <top style="thick">
        <color rgb="FFF8AFAF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ck">
        <color rgb="FFF8AFAF"/>
      </top>
      <bottom style="thin">
        <color theme="2"/>
      </bottom>
      <diagonal/>
    </border>
    <border>
      <left style="thin">
        <color theme="2"/>
      </left>
      <right style="thick">
        <color rgb="FFF8AFAF"/>
      </right>
      <top style="thick">
        <color rgb="FFF8AFAF"/>
      </top>
      <bottom style="thin">
        <color theme="2"/>
      </bottom>
      <diagonal/>
    </border>
    <border>
      <left style="thick">
        <color rgb="FFF8AFAF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ck">
        <color rgb="FFF8AFAF"/>
      </right>
      <top style="thin">
        <color theme="2"/>
      </top>
      <bottom style="thin">
        <color theme="2"/>
      </bottom>
      <diagonal/>
    </border>
    <border>
      <left style="thick">
        <color rgb="FFF8AFAF"/>
      </left>
      <right style="thin">
        <color theme="2"/>
      </right>
      <top style="thin">
        <color theme="2"/>
      </top>
      <bottom style="thick">
        <color rgb="FFF8AFAF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ck">
        <color rgb="FFF8AFAF"/>
      </bottom>
      <diagonal/>
    </border>
    <border>
      <left style="thin">
        <color theme="2"/>
      </left>
      <right style="thick">
        <color rgb="FFF8AFAF"/>
      </right>
      <top style="thin">
        <color theme="2"/>
      </top>
      <bottom style="thick">
        <color rgb="FFF8AFAF"/>
      </bottom>
      <diagonal/>
    </border>
    <border>
      <left style="thick">
        <color rgb="FFB9BADE"/>
      </left>
      <right style="thin">
        <color theme="2"/>
      </right>
      <top style="thick">
        <color rgb="FFB9BADE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ck">
        <color rgb="FFB9BADE"/>
      </top>
      <bottom style="thin">
        <color theme="2"/>
      </bottom>
      <diagonal/>
    </border>
    <border>
      <left style="thin">
        <color theme="2"/>
      </left>
      <right style="thick">
        <color rgb="FFB9BADE"/>
      </right>
      <top style="thick">
        <color rgb="FFB9BADE"/>
      </top>
      <bottom style="thin">
        <color theme="2"/>
      </bottom>
      <diagonal/>
    </border>
    <border>
      <left style="thick">
        <color rgb="FFB9BADE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ck">
        <color rgb="FFB9BADE"/>
      </right>
      <top style="thin">
        <color theme="2"/>
      </top>
      <bottom style="thin">
        <color theme="2"/>
      </bottom>
      <diagonal/>
    </border>
    <border>
      <left style="thick">
        <color rgb="FFB9BADE"/>
      </left>
      <right style="thin">
        <color theme="2"/>
      </right>
      <top style="thin">
        <color theme="2"/>
      </top>
      <bottom style="thick">
        <color rgb="FFB9BADE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ck">
        <color rgb="FFB9BADE"/>
      </bottom>
      <diagonal/>
    </border>
    <border>
      <left style="thin">
        <color theme="2"/>
      </left>
      <right style="thick">
        <color rgb="FFB9BADE"/>
      </right>
      <top style="thin">
        <color theme="2"/>
      </top>
      <bottom style="thick">
        <color rgb="FFB9BAD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3" borderId="24" applyNumberFormat="0" applyAlignment="0" applyProtection="0">
      <alignment vertical="center"/>
    </xf>
    <xf numFmtId="0" fontId="25" fillId="23" borderId="20" applyNumberFormat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 wrapText="1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9" fontId="3" fillId="2" borderId="5" xfId="11" applyFont="1" applyFill="1" applyBorder="1" applyAlignment="1">
      <alignment horizontal="center" vertical="center"/>
    </xf>
    <xf numFmtId="9" fontId="3" fillId="2" borderId="5" xfId="11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9" fontId="3" fillId="2" borderId="16" xfId="1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C00000"/>
      </font>
      <fill>
        <gradientFill degree="90">
          <stop position="0">
            <color rgb="FFF8AFAF"/>
          </stop>
          <stop position="1">
            <color rgb="FFF8AFAF"/>
          </stop>
        </gradientFill>
      </fill>
    </dxf>
    <dxf>
      <font>
        <color theme="0"/>
      </font>
    </dxf>
  </dxfs>
  <tableStyles count="0" defaultTableStyle="TableStyleMedium2" defaultPivotStyle="PivotStyleLight16"/>
  <colors>
    <mruColors>
      <color rgb="00B9BADE"/>
      <color rgb="00FFAD8E"/>
      <color rgb="00F8AF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/>
          <c:explosion val="3"/>
          <c:dPt>
            <c:idx val="0"/>
            <c:bubble3D val="0"/>
            <c:spPr>
              <a:solidFill>
                <a:srgbClr val="B9BAD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4C4B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8AFA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旗黑-55简" panose="00020600040101010101" charset="-122"/>
                    <a:ea typeface="汉仪旗黑-55简" panose="00020600040101010101" charset="-122"/>
                    <a:cs typeface="汉仪旗黑-55简" panose="00020600040101010101" charset="-122"/>
                    <a:sym typeface="汉仪旗黑-55简" panose="00020600040101010101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</c:strCache>
            </c:strRef>
          </c:cat>
          <c:val>
            <c:numRef>
              <c:f>Sheet1!$C$14:$C$16</c:f>
              <c:numCache>
                <c:formatCode>General</c:formatCode>
                <c:ptCount val="3"/>
                <c:pt idx="0">
                  <c:v>14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汉仪旗黑-55简" panose="0002060004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汉仪旗黑-55简" panose="0002060004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汉仪旗黑-55简" panose="00020600040101010101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2"/>
              <a:ea typeface="汉仪旗黑-55简" panose="00020600040101010101" charset="-122"/>
              <a:cs typeface="汉仪旗黑-55简" panose="00020600040101010101" charset="-122"/>
              <a:sym typeface="汉仪旗黑-55简" panose="00020600040101010101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2"/>
          <a:ea typeface="汉仪旗黑-55简" panose="00020600040101010101" charset="-122"/>
          <a:cs typeface="汉仪旗黑-55简" panose="00020600040101010101" charset="-122"/>
          <a:sym typeface="汉仪旗黑-55简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849630</xdr:colOff>
      <xdr:row>5</xdr:row>
      <xdr:rowOff>0</xdr:rowOff>
    </xdr:from>
    <xdr:ext cx="389890" cy="1299210"/>
    <xdr:sp>
      <xdr:nvSpPr>
        <xdr:cNvPr id="2" name="矩形 1"/>
        <xdr:cNvSpPr/>
      </xdr:nvSpPr>
      <xdr:spPr>
        <a:xfrm>
          <a:off x="3867150" y="1524000"/>
          <a:ext cx="389890" cy="1299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</a:t>
          </a:r>
          <a:endParaRPr lang="en-US" altLang="zh-CN" sz="7200" b="1"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2</xdr:col>
      <xdr:colOff>374015</xdr:colOff>
      <xdr:row>10</xdr:row>
      <xdr:rowOff>165100</xdr:rowOff>
    </xdr:from>
    <xdr:to>
      <xdr:col>8</xdr:col>
      <xdr:colOff>117475</xdr:colOff>
      <xdr:row>17</xdr:row>
      <xdr:rowOff>184150</xdr:rowOff>
    </xdr:to>
    <xdr:graphicFrame>
      <xdr:nvGraphicFramePr>
        <xdr:cNvPr id="4" name="图表 3"/>
        <xdr:cNvGraphicFramePr/>
      </xdr:nvGraphicFramePr>
      <xdr:xfrm>
        <a:off x="1288415" y="3276600"/>
        <a:ext cx="3283585" cy="224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144145</xdr:rowOff>
    </xdr:from>
    <xdr:to>
      <xdr:col>18</xdr:col>
      <xdr:colOff>12700</xdr:colOff>
      <xdr:row>71</xdr:row>
      <xdr:rowOff>88900</xdr:rowOff>
    </xdr:to>
    <xdr:sp>
      <xdr:nvSpPr>
        <xdr:cNvPr id="2" name="矩形 1"/>
        <xdr:cNvSpPr/>
      </xdr:nvSpPr>
      <xdr:spPr>
        <a:xfrm>
          <a:off x="9525" y="315595"/>
          <a:ext cx="10850245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33</xdr:row>
      <xdr:rowOff>131445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0825" y="4854575"/>
          <a:ext cx="3028950" cy="934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5</xdr:row>
      <xdr:rowOff>137795</xdr:rowOff>
    </xdr:from>
    <xdr:to>
      <xdr:col>9</xdr:col>
      <xdr:colOff>454660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05230" y="995045"/>
          <a:ext cx="4672965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9860" y="1898650"/>
          <a:ext cx="303720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239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0" name="组合 69"/>
        <xdr:cNvGrpSpPr/>
      </xdr:nvGrpSpPr>
      <xdr:grpSpPr>
        <a:xfrm rot="0">
          <a:off x="1489710" y="2733675"/>
          <a:ext cx="2917825" cy="597535"/>
          <a:chOff x="7139" y="3569"/>
          <a:chExt cx="4652" cy="1008"/>
        </a:xfrm>
      </xdr:grpSpPr>
      <xdr:sp>
        <xdr:nvSpPr>
          <xdr:cNvPr id="21" name="文本框 20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2" name="文本框 21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3" name="组合 77"/>
        <xdr:cNvGrpSpPr/>
      </xdr:nvGrpSpPr>
      <xdr:grpSpPr>
        <a:xfrm rot="0">
          <a:off x="1478280" y="4343400"/>
          <a:ext cx="3439160" cy="601980"/>
          <a:chOff x="7127" y="5903"/>
          <a:chExt cx="5482" cy="1014"/>
        </a:xfrm>
      </xdr:grpSpPr>
      <xdr:sp>
        <xdr:nvSpPr>
          <xdr:cNvPr id="24" name="文本框 23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5" name="文本框 24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136525</xdr:rowOff>
    </xdr:to>
    <xdr:pic>
      <xdr:nvPicPr>
        <xdr:cNvPr id="26" name="图片 25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0835" y="3388995"/>
          <a:ext cx="3979545" cy="51943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29" name="直接连接符 28"/>
        <xdr:cNvCxnSpPr/>
      </xdr:nvCxnSpPr>
      <xdr:spPr>
        <a:xfrm>
          <a:off x="61239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136525</xdr:rowOff>
    </xdr:to>
    <xdr:pic>
      <xdr:nvPicPr>
        <xdr:cNvPr id="35" name="图片 34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0835" y="3388995"/>
          <a:ext cx="3979545" cy="51943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0"/>
  <sheetViews>
    <sheetView tabSelected="1" workbookViewId="0">
      <selection activeCell="R26" sqref="R26"/>
    </sheetView>
  </sheetViews>
  <sheetFormatPr defaultColWidth="9" defaultRowHeight="33" customHeight="1"/>
  <cols>
    <col min="1" max="1" width="4.25" style="3" customWidth="1"/>
    <col min="2" max="8" width="7.75" style="5" customWidth="1"/>
    <col min="9" max="9" width="1.5" style="3" customWidth="1"/>
    <col min="10" max="10" width="6.75" style="3" customWidth="1"/>
    <col min="11" max="11" width="16.3833333333333" style="3" customWidth="1"/>
    <col min="12" max="12" width="14.1333333333333" style="3" customWidth="1"/>
    <col min="13" max="13" width="10.8833333333333" style="3" customWidth="1"/>
    <col min="14" max="16384" width="9" style="3"/>
  </cols>
  <sheetData>
    <row r="1" s="3" customFormat="1" customHeight="1" spans="2:8">
      <c r="B1" s="5"/>
      <c r="C1" s="5"/>
      <c r="D1" s="5"/>
      <c r="E1" s="5"/>
      <c r="F1" s="5"/>
      <c r="G1" s="5"/>
      <c r="H1" s="5"/>
    </row>
    <row r="2" s="3" customFormat="1" ht="25" customHeight="1" spans="2:15">
      <c r="B2" s="5">
        <v>2022</v>
      </c>
      <c r="C2" s="5" t="s">
        <v>0</v>
      </c>
      <c r="D2" s="5">
        <v>4</v>
      </c>
      <c r="E2" s="5" t="s">
        <v>1</v>
      </c>
      <c r="F2" s="5" t="s">
        <v>2</v>
      </c>
      <c r="G2" s="6">
        <f ca="1">TODAY()</f>
        <v>44689</v>
      </c>
      <c r="H2" s="6"/>
      <c r="J2" s="23" t="s">
        <v>3</v>
      </c>
      <c r="K2" s="23"/>
      <c r="L2" s="23"/>
      <c r="M2" s="23"/>
      <c r="N2" s="23"/>
      <c r="O2" s="23"/>
    </row>
    <row r="3" s="3" customFormat="1" ht="10" customHeight="1" spans="2:8">
      <c r="B3" s="5"/>
      <c r="C3" s="5"/>
      <c r="D3" s="5"/>
      <c r="E3" s="5"/>
      <c r="F3" s="5"/>
      <c r="G3" s="5"/>
      <c r="H3" s="5"/>
    </row>
    <row r="4" s="3" customFormat="1" ht="27" customHeight="1" spans="2:15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J4" s="24" t="s">
        <v>11</v>
      </c>
      <c r="K4" s="25" t="s">
        <v>12</v>
      </c>
      <c r="L4" s="25" t="s">
        <v>13</v>
      </c>
      <c r="M4" s="25" t="s">
        <v>14</v>
      </c>
      <c r="N4" s="25" t="s">
        <v>15</v>
      </c>
      <c r="O4" s="26" t="s">
        <v>16</v>
      </c>
    </row>
    <row r="5" s="4" customFormat="1" ht="25" customHeight="1" spans="2:15">
      <c r="B5" s="10">
        <f>DATE($B$2,$D$2,1)-MATCH(TEXT(DATE($B$2,$D$2,1),"aaaa"),$B$4:$H$4,0)+COLUMN(A:A)</f>
        <v>44647</v>
      </c>
      <c r="C5" s="11">
        <f>DATE($B$2,$D$2,1)-MATCH(TEXT(DATE($B$2,$D$2,1),"aaaa"),$B$4:$H$4,0)+COLUMN(B:B)</f>
        <v>44648</v>
      </c>
      <c r="D5" s="11">
        <f>DATE($B$2,$D$2,1)-MATCH(TEXT(DATE($B$2,$D$2,1),"aaaa"),$B$4:$H$4,0)+COLUMN(C:C)</f>
        <v>44649</v>
      </c>
      <c r="E5" s="11">
        <f>DATE($B$2,$D$2,1)-MATCH(TEXT(DATE($B$2,$D$2,1),"aaaa"),$B$4:$H$4,0)+COLUMN(D:D)</f>
        <v>44650</v>
      </c>
      <c r="F5" s="12">
        <f>DATE($B$2,$D$2,1)-MATCH(TEXT(DATE($B$2,$D$2,1),"aaaa"),$B$4:$H$4,0)+COLUMN(E:E)</f>
        <v>44651</v>
      </c>
      <c r="G5" s="11">
        <f>DATE($B$2,$D$2,1)-MATCH(TEXT(DATE($B$2,$D$2,1),"aaaa"),$B$4:$H$4,0)+COLUMN(F:F)</f>
        <v>44652</v>
      </c>
      <c r="H5" s="13">
        <f>DATE($B$2,$D$2,1)-MATCH(TEXT(DATE($B$2,$D$2,1),"aaaa"),$B$4:$H$4,0)+COLUMN(G:G)</f>
        <v>44653</v>
      </c>
      <c r="J5" s="27">
        <v>1</v>
      </c>
      <c r="K5" s="28" t="s">
        <v>17</v>
      </c>
      <c r="L5" s="29">
        <v>44604</v>
      </c>
      <c r="M5" s="30">
        <v>1</v>
      </c>
      <c r="N5" s="28" t="s">
        <v>18</v>
      </c>
      <c r="O5" s="31"/>
    </row>
    <row r="6" s="4" customFormat="1" ht="25" customHeight="1" spans="2:15">
      <c r="B6" s="10">
        <f>DATE($B$2,$D$2,1)-MATCH(TEXT(DATE($B$2,$D$2,1),"aaaa"),$B$4:$H$4,0)+COLUMN(A:A)+7</f>
        <v>44654</v>
      </c>
      <c r="C6" s="11">
        <f>DATE($B$2,$D$2,1)-MATCH(TEXT(DATE($B$2,$D$2,1),"aaaa"),$B$4:$H$4,0)+COLUMN(B:B)+7</f>
        <v>44655</v>
      </c>
      <c r="D6" s="11">
        <f>DATE($B$2,$D$2,1)-MATCH(TEXT(DATE($B$2,$D$2,1),"aaaa"),$B$4:$H$4,0)+COLUMN(C:C)+7</f>
        <v>44656</v>
      </c>
      <c r="E6" s="11">
        <f>DATE($B$2,$D$2,1)-MATCH(TEXT(DATE($B$2,$D$2,1),"aaaa"),$B$4:$H$4,0)+COLUMN(D:D)+7</f>
        <v>44657</v>
      </c>
      <c r="F6" s="11">
        <f>DATE($B$2,$D$2,1)-MATCH(TEXT(DATE($B$2,$D$2,1),"aaaa"),$B$4:$H$4,0)+COLUMN(E:E)+7</f>
        <v>44658</v>
      </c>
      <c r="G6" s="11">
        <f>DATE($B$2,$D$2,1)-MATCH(TEXT(DATE($B$2,$D$2,1),"aaaa"),$B$4:$H$4,0)+COLUMN(F:F)+7</f>
        <v>44659</v>
      </c>
      <c r="H6" s="13">
        <f>DATE($B$2,$D$2,1)-MATCH(TEXT(DATE($B$2,$D$2,1),"aaaa"),$B$4:$H$4,0)+COLUMN(G:G)+7</f>
        <v>44660</v>
      </c>
      <c r="J6" s="27">
        <v>2</v>
      </c>
      <c r="K6" s="28" t="s">
        <v>19</v>
      </c>
      <c r="L6" s="28"/>
      <c r="M6" s="30">
        <v>0.4</v>
      </c>
      <c r="N6" s="28" t="s">
        <v>20</v>
      </c>
      <c r="O6" s="31"/>
    </row>
    <row r="7" s="4" customFormat="1" ht="25" customHeight="1" spans="2:15">
      <c r="B7" s="10">
        <f>DATE($B$2,$D$2,1)-MATCH(TEXT(DATE($B$2,$D$2,1),"aaaa"),$B$4:$H$4,0)+COLUMN(A:A)+14</f>
        <v>44661</v>
      </c>
      <c r="C7" s="11">
        <f>DATE($B$2,$D$2,1)-MATCH(TEXT(DATE($B$2,$D$2,1),"aaaa"),$B$4:$H$4,0)+COLUMN(B:B)+14</f>
        <v>44662</v>
      </c>
      <c r="D7" s="11">
        <f>DATE($B$2,$D$2,1)-MATCH(TEXT(DATE($B$2,$D$2,1),"aaaa"),$B$4:$H$4,0)+COLUMN(C:C)+14</f>
        <v>44663</v>
      </c>
      <c r="E7" s="11">
        <f>DATE($B$2,$D$2,1)-MATCH(TEXT(DATE($B$2,$D$2,1),"aaaa"),$B$4:$H$4,0)+COLUMN(D:D)+14</f>
        <v>44664</v>
      </c>
      <c r="F7" s="11">
        <f>DATE($B$2,$D$2,1)-MATCH(TEXT(DATE($B$2,$D$2,1),"aaaa"),$B$4:$H$4,0)+COLUMN(E:E)+14</f>
        <v>44665</v>
      </c>
      <c r="G7" s="11">
        <f>DATE($B$2,$D$2,1)-MATCH(TEXT(DATE($B$2,$D$2,1),"aaaa"),$B$4:$H$4,0)+COLUMN(F:F)+14</f>
        <v>44666</v>
      </c>
      <c r="H7" s="13">
        <f>DATE($B$2,$D$2,1)-MATCH(TEXT(DATE($B$2,$D$2,1),"aaaa"),$B$4:$H$4,0)+COLUMN(G:G)+14</f>
        <v>44667</v>
      </c>
      <c r="J7" s="27">
        <v>3</v>
      </c>
      <c r="K7" s="28" t="s">
        <v>21</v>
      </c>
      <c r="L7" s="28"/>
      <c r="M7" s="30">
        <v>0.6</v>
      </c>
      <c r="N7" s="28" t="s">
        <v>20</v>
      </c>
      <c r="O7" s="31"/>
    </row>
    <row r="8" s="4" customFormat="1" ht="25" customHeight="1" spans="2:15">
      <c r="B8" s="10">
        <f>DATE($B$2,$D$2,1)-MATCH(TEXT(DATE($B$2,$D$2,1),"aaaa"),$B$4:$H$4,0)+COLUMN(A:A)+21</f>
        <v>44668</v>
      </c>
      <c r="C8" s="11">
        <f>DATE($B$2,$D$2,1)-MATCH(TEXT(DATE($B$2,$D$2,1),"aaaa"),$B$4:$H$4,0)+COLUMN(B:B)+21</f>
        <v>44669</v>
      </c>
      <c r="D8" s="11">
        <f>DATE($B$2,$D$2,1)-MATCH(TEXT(DATE($B$2,$D$2,1),"aaaa"),$B$4:$H$4,0)+COLUMN(C:C)+21</f>
        <v>44670</v>
      </c>
      <c r="E8" s="11">
        <f>DATE($B$2,$D$2,1)-MATCH(TEXT(DATE($B$2,$D$2,1),"aaaa"),$B$4:$H$4,0)+COLUMN(D:D)+21</f>
        <v>44671</v>
      </c>
      <c r="F8" s="11">
        <f>DATE($B$2,$D$2,1)-MATCH(TEXT(DATE($B$2,$D$2,1),"aaaa"),$B$4:$H$4,0)+COLUMN(E:E)+21</f>
        <v>44672</v>
      </c>
      <c r="G8" s="11">
        <f>DATE($B$2,$D$2,1)-MATCH(TEXT(DATE($B$2,$D$2,1),"aaaa"),$B$4:$H$4,0)+COLUMN(F:F)+21</f>
        <v>44673</v>
      </c>
      <c r="H8" s="13">
        <f>DATE($B$2,$D$2,1)-MATCH(TEXT(DATE($B$2,$D$2,1),"aaaa"),$B$4:$H$4,0)+COLUMN(G:G)+21</f>
        <v>44674</v>
      </c>
      <c r="J8" s="27">
        <v>4</v>
      </c>
      <c r="K8" s="28" t="s">
        <v>22</v>
      </c>
      <c r="L8" s="28"/>
      <c r="M8" s="30">
        <v>1</v>
      </c>
      <c r="N8" s="28" t="s">
        <v>18</v>
      </c>
      <c r="O8" s="31"/>
    </row>
    <row r="9" s="4" customFormat="1" ht="25" customHeight="1" spans="2:15">
      <c r="B9" s="10">
        <f>DATE($B$2,$D$2,1)-MATCH(TEXT(DATE($B$2,$D$2,1),"aaaa"),$B$4:$H$4,0)+COLUMN(A:A)+28</f>
        <v>44675</v>
      </c>
      <c r="C9" s="11">
        <f>DATE($B$2,$D$2,1)-MATCH(TEXT(DATE($B$2,$D$2,1),"aaaa"),$B$4:$H$4,0)+COLUMN(B:B)+28</f>
        <v>44676</v>
      </c>
      <c r="D9" s="11">
        <f>DATE($B$2,$D$2,1)-MATCH(TEXT(DATE($B$2,$D$2,1),"aaaa"),$B$4:$H$4,0)+COLUMN(C:C)+28</f>
        <v>44677</v>
      </c>
      <c r="E9" s="11">
        <f>DATE($B$2,$D$2,1)-MATCH(TEXT(DATE($B$2,$D$2,1),"aaaa"),$B$4:$H$4,0)+COLUMN(D:D)+28</f>
        <v>44678</v>
      </c>
      <c r="F9" s="11">
        <f>DATE($B$2,$D$2,1)-MATCH(TEXT(DATE($B$2,$D$2,1),"aaaa"),$B$4:$H$4,0)+COLUMN(E:E)+28</f>
        <v>44679</v>
      </c>
      <c r="G9" s="11">
        <f>DATE($B$2,$D$2,1)-MATCH(TEXT(DATE($B$2,$D$2,1),"aaaa"),$B$4:$H$4,0)+COLUMN(F:F)+28</f>
        <v>44680</v>
      </c>
      <c r="H9" s="13">
        <f>DATE($B$2,$D$2,1)-MATCH(TEXT(DATE($B$2,$D$2,1),"aaaa"),$B$4:$H$4,0)+COLUMN(G:G)+28</f>
        <v>44681</v>
      </c>
      <c r="J9" s="27">
        <v>5</v>
      </c>
      <c r="K9" s="28" t="s">
        <v>23</v>
      </c>
      <c r="L9" s="28"/>
      <c r="M9" s="30">
        <v>0</v>
      </c>
      <c r="N9" s="28" t="s">
        <v>24</v>
      </c>
      <c r="O9" s="31"/>
    </row>
    <row r="10" s="4" customFormat="1" ht="25" customHeight="1" spans="2:15">
      <c r="B10" s="14">
        <f>DATE($B$2,$D$2,1)-MATCH(TEXT(DATE($B$2,$D$2,1),"aaaa"),$B$4:$H$4,0)+COLUMN(A:A)+35</f>
        <v>44682</v>
      </c>
      <c r="C10" s="15">
        <f>DATE($B$2,$D$2,1)-MATCH(TEXT(DATE($B$2,$D$2,1),"aaaa"),$B$4:$H$4,0)+COLUMN(B:B)+35</f>
        <v>44683</v>
      </c>
      <c r="D10" s="15"/>
      <c r="E10" s="15"/>
      <c r="F10" s="15"/>
      <c r="G10" s="15"/>
      <c r="H10" s="16"/>
      <c r="J10" s="27">
        <v>6</v>
      </c>
      <c r="K10" s="28" t="s">
        <v>25</v>
      </c>
      <c r="L10" s="28"/>
      <c r="M10" s="30">
        <v>0.23</v>
      </c>
      <c r="N10" s="28" t="s">
        <v>20</v>
      </c>
      <c r="O10" s="31"/>
    </row>
    <row r="11" s="4" customFormat="1" ht="25" customHeight="1" spans="10:15">
      <c r="J11" s="27">
        <v>7</v>
      </c>
      <c r="K11" s="28" t="s">
        <v>26</v>
      </c>
      <c r="L11" s="28"/>
      <c r="M11" s="32">
        <v>0</v>
      </c>
      <c r="N11" s="28" t="s">
        <v>24</v>
      </c>
      <c r="O11" s="31"/>
    </row>
    <row r="12" s="4" customFormat="1" ht="25" customHeight="1" spans="10:15">
      <c r="J12" s="27">
        <v>8</v>
      </c>
      <c r="K12" s="28" t="s">
        <v>27</v>
      </c>
      <c r="L12" s="28"/>
      <c r="M12" s="32">
        <v>0</v>
      </c>
      <c r="N12" s="28" t="s">
        <v>24</v>
      </c>
      <c r="O12" s="31"/>
    </row>
    <row r="13" s="4" customFormat="1" ht="25" customHeight="1" spans="2:15">
      <c r="B13" s="17" t="s">
        <v>28</v>
      </c>
      <c r="C13" s="18">
        <f>SUM(C14:C16)</f>
        <v>26</v>
      </c>
      <c r="J13" s="27">
        <v>9</v>
      </c>
      <c r="K13" s="28"/>
      <c r="L13" s="28"/>
      <c r="M13" s="33">
        <v>0.67</v>
      </c>
      <c r="N13" s="28" t="s">
        <v>20</v>
      </c>
      <c r="O13" s="31"/>
    </row>
    <row r="14" s="4" customFormat="1" ht="25" customHeight="1" spans="2:15">
      <c r="B14" s="19" t="s">
        <v>18</v>
      </c>
      <c r="C14" s="20">
        <f>COUNTIF($N$5:$N$1005,"已完成")</f>
        <v>14</v>
      </c>
      <c r="J14" s="27">
        <v>10</v>
      </c>
      <c r="K14" s="28"/>
      <c r="L14" s="28"/>
      <c r="M14" s="33">
        <v>1</v>
      </c>
      <c r="N14" s="28" t="s">
        <v>18</v>
      </c>
      <c r="O14" s="31"/>
    </row>
    <row r="15" s="4" customFormat="1" ht="25" customHeight="1" spans="2:15">
      <c r="B15" s="19" t="s">
        <v>20</v>
      </c>
      <c r="C15" s="20">
        <f>COUNTIF($N$5:$N$1005,"进行中")</f>
        <v>7</v>
      </c>
      <c r="J15" s="27">
        <v>11</v>
      </c>
      <c r="K15" s="28"/>
      <c r="L15" s="28"/>
      <c r="M15" s="33">
        <v>0</v>
      </c>
      <c r="N15" s="28" t="s">
        <v>24</v>
      </c>
      <c r="O15" s="31"/>
    </row>
    <row r="16" s="4" customFormat="1" ht="25" customHeight="1" spans="2:15">
      <c r="B16" s="21" t="s">
        <v>24</v>
      </c>
      <c r="C16" s="22">
        <f>COUNTIF($N$5:$N$1005,"未开始")</f>
        <v>5</v>
      </c>
      <c r="J16" s="27">
        <v>12</v>
      </c>
      <c r="K16" s="28"/>
      <c r="L16" s="28"/>
      <c r="M16" s="33">
        <v>0.78</v>
      </c>
      <c r="N16" s="28" t="s">
        <v>20</v>
      </c>
      <c r="O16" s="31"/>
    </row>
    <row r="17" s="4" customFormat="1" ht="25" customHeight="1" spans="10:15">
      <c r="J17" s="27">
        <v>13</v>
      </c>
      <c r="K17" s="28"/>
      <c r="L17" s="28"/>
      <c r="M17" s="33">
        <v>0</v>
      </c>
      <c r="N17" s="28" t="s">
        <v>24</v>
      </c>
      <c r="O17" s="31"/>
    </row>
    <row r="18" s="4" customFormat="1" ht="25" customHeight="1" spans="10:15">
      <c r="J18" s="27">
        <v>14</v>
      </c>
      <c r="K18" s="28"/>
      <c r="L18" s="28"/>
      <c r="M18" s="33">
        <v>1</v>
      </c>
      <c r="N18" s="28" t="s">
        <v>18</v>
      </c>
      <c r="O18" s="31"/>
    </row>
    <row r="19" customHeight="1" spans="10:15">
      <c r="J19" s="27">
        <v>15</v>
      </c>
      <c r="K19" s="28"/>
      <c r="L19" s="28"/>
      <c r="M19" s="33">
        <v>0.1</v>
      </c>
      <c r="N19" s="28" t="s">
        <v>18</v>
      </c>
      <c r="O19" s="31"/>
    </row>
    <row r="20" customHeight="1" spans="10:15">
      <c r="J20" s="27">
        <v>16</v>
      </c>
      <c r="K20" s="28"/>
      <c r="L20" s="28"/>
      <c r="M20" s="33">
        <v>0.2</v>
      </c>
      <c r="N20" s="28" t="s">
        <v>18</v>
      </c>
      <c r="O20" s="31"/>
    </row>
    <row r="21" customHeight="1" spans="10:15">
      <c r="J21" s="27">
        <v>17</v>
      </c>
      <c r="K21" s="28"/>
      <c r="L21" s="28"/>
      <c r="M21" s="33">
        <v>1</v>
      </c>
      <c r="N21" s="28" t="s">
        <v>18</v>
      </c>
      <c r="O21" s="31"/>
    </row>
    <row r="22" customHeight="1" spans="10:15">
      <c r="J22" s="27">
        <v>18</v>
      </c>
      <c r="K22" s="28"/>
      <c r="L22" s="28"/>
      <c r="M22" s="33">
        <v>0.2</v>
      </c>
      <c r="N22" s="28" t="s">
        <v>20</v>
      </c>
      <c r="O22" s="31"/>
    </row>
    <row r="23" customHeight="1" spans="10:15">
      <c r="J23" s="27">
        <v>19</v>
      </c>
      <c r="K23" s="28"/>
      <c r="L23" s="28"/>
      <c r="M23" s="33">
        <v>1</v>
      </c>
      <c r="N23" s="28" t="s">
        <v>18</v>
      </c>
      <c r="O23" s="31"/>
    </row>
    <row r="24" customHeight="1" spans="10:15">
      <c r="J24" s="27">
        <v>20</v>
      </c>
      <c r="K24" s="28"/>
      <c r="L24" s="28"/>
      <c r="M24" s="33">
        <v>1</v>
      </c>
      <c r="N24" s="28" t="s">
        <v>18</v>
      </c>
      <c r="O24" s="31"/>
    </row>
    <row r="25" customHeight="1" spans="10:15">
      <c r="J25" s="27">
        <v>21</v>
      </c>
      <c r="K25" s="28"/>
      <c r="L25" s="28"/>
      <c r="M25" s="33">
        <v>1</v>
      </c>
      <c r="N25" s="28" t="s">
        <v>18</v>
      </c>
      <c r="O25" s="31"/>
    </row>
    <row r="26" customHeight="1" spans="10:15">
      <c r="J26" s="27">
        <v>22</v>
      </c>
      <c r="K26" s="28"/>
      <c r="L26" s="28"/>
      <c r="M26" s="33">
        <v>1</v>
      </c>
      <c r="N26" s="28" t="s">
        <v>18</v>
      </c>
      <c r="O26" s="31"/>
    </row>
    <row r="27" customHeight="1" spans="10:15">
      <c r="J27" s="27">
        <v>23</v>
      </c>
      <c r="K27" s="28"/>
      <c r="L27" s="28"/>
      <c r="M27" s="33">
        <v>0.2</v>
      </c>
      <c r="N27" s="28" t="s">
        <v>20</v>
      </c>
      <c r="O27" s="31"/>
    </row>
    <row r="28" customHeight="1" spans="10:15">
      <c r="J28" s="27">
        <v>24</v>
      </c>
      <c r="K28" s="28"/>
      <c r="L28" s="28"/>
      <c r="M28" s="33">
        <v>0.1</v>
      </c>
      <c r="N28" s="28" t="s">
        <v>18</v>
      </c>
      <c r="O28" s="31"/>
    </row>
    <row r="29" customHeight="1" spans="10:15">
      <c r="J29" s="27">
        <v>25</v>
      </c>
      <c r="K29" s="28"/>
      <c r="L29" s="28"/>
      <c r="M29" s="33">
        <v>0.5</v>
      </c>
      <c r="N29" s="28" t="s">
        <v>18</v>
      </c>
      <c r="O29" s="31"/>
    </row>
    <row r="30" customHeight="1" spans="10:15">
      <c r="J30" s="34">
        <v>26</v>
      </c>
      <c r="K30" s="35"/>
      <c r="L30" s="35"/>
      <c r="M30" s="36">
        <v>1</v>
      </c>
      <c r="N30" s="35" t="s">
        <v>18</v>
      </c>
      <c r="O30" s="37"/>
    </row>
  </sheetData>
  <mergeCells count="3">
    <mergeCell ref="B1:H1"/>
    <mergeCell ref="G2:H2"/>
    <mergeCell ref="J2:O2"/>
  </mergeCells>
  <conditionalFormatting sqref="M5:M30">
    <cfRule type="dataBar" priority="1">
      <dataBar>
        <cfvo type="min"/>
        <cfvo type="max"/>
        <color rgb="FFB9BADE"/>
      </dataBar>
      <extLst>
        <ext xmlns:x14="http://schemas.microsoft.com/office/spreadsheetml/2009/9/main" uri="{B025F937-C7B1-47D3-B67F-A62EFF666E3E}">
          <x14:id>{aa79a914-b541-4777-9498-cdef78677b13}</x14:id>
        </ext>
      </extLst>
    </cfRule>
  </conditionalFormatting>
  <conditionalFormatting sqref="B5:H10">
    <cfRule type="expression" dxfId="0" priority="3">
      <formula>B5=TODAY()</formula>
    </cfRule>
    <cfRule type="expression" dxfId="1" priority="4">
      <formula>MONTH(B5)&lt;&gt;$D$2</formula>
    </cfRule>
  </conditionalFormatting>
  <dataValidations count="3">
    <dataValidation type="list" allowBlank="1" showInputMessage="1" showErrorMessage="1" sqref="D2 D3">
      <formula1>"1,2,3,4,5,6,7,8,9,10,11,12"</formula1>
    </dataValidation>
    <dataValidation type="list" allowBlank="1" showInputMessage="1" showErrorMessage="1" sqref="B2 B3">
      <formula1>"2022,2023,2024,2025,2026"</formula1>
    </dataValidation>
    <dataValidation type="list" allowBlank="1" showInputMessage="1" showErrorMessage="1" sqref="N18 N19 N20 N21 N22 N29 N30 N5:N17 N23:N28">
      <formula1>"已完成,未开始,进行中"</formula1>
    </dataValidation>
  </dataValidations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9a914-b541-4777-9498-cdef78677b13}">
            <x14:dataBar minLength="0" maxLength="100" border="1" negativeBarBorderColorSameAsPositive="0">
              <x14:cfvo type="autoMin"/>
              <x14:cfvo type="autoMax"/>
              <x14:borderColor rgb="FFB9BADE"/>
              <x14:negativeFillColor rgb="FFFF0000"/>
              <x14:negativeBorderColor rgb="FFFF0000"/>
              <x14:axisColor rgb="FF000000"/>
            </x14:dataBar>
          </x14:cfRule>
          <xm:sqref>M5:M30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workbookViewId="0">
      <selection activeCell="Y26" sqref="Y26"/>
    </sheetView>
  </sheetViews>
  <sheetFormatPr defaultColWidth="7.90833333333333" defaultRowHeight="13.5"/>
  <cols>
    <col min="1" max="16384" width="7.90833333333333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裘琴琴</dc:creator>
  <cp:lastModifiedBy>反正我也没差</cp:lastModifiedBy>
  <dcterms:created xsi:type="dcterms:W3CDTF">2022-04-14T06:15:00Z</dcterms:created>
  <dcterms:modified xsi:type="dcterms:W3CDTF">2022-05-08T03:05:48Z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C4766B194A3C4E1CAAA3E36BC6107C05</vt:lpwstr>
  </property>
  <property fmtid="{D5CDD505-2E9C-101B-9397-08002B2CF9AE}" pid="4" name="KSOTemplateUUID">
    <vt:lpwstr>v1.0_mb_NttcUKu9wp2LTO2tD2vgUw==</vt:lpwstr>
  </property>
</Properties>
</file>