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<sst xmlns="http://schemas.openxmlformats.org/spreadsheetml/2006/main" count="81" uniqueCount="55">
  <si>
    <t>月度工作计划表-甘特图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</si>
  <si>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</si>
  <si>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</si>
  <si>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</si>
  <si>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</si>
  <si>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</si>
  <si>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</si>
  <si>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</si>
  <si>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</si>
  <si>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</si>
  <si>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合计事项</t>
  </si>
  <si>
    <t>重要事项</t>
  </si>
  <si>
    <t>紧急事项</t>
  </si>
  <si>
    <t>一般事项</t>
  </si>
  <si>
    <t>日常事项</t>
  </si>
  <si>
    <t>已完成事项</t>
  </si>
  <si>
    <t>进行中事项</t>
  </si>
  <si>
    <t>未开始事项</t>
  </si>
  <si>
    <t>本月主要问题</t>
  </si>
  <si>
    <t>1、</t>
  </si>
  <si>
    <t>2、</t>
  </si>
  <si>
    <t>3、</t>
  </si>
  <si>
    <t>4、</t>
  </si>
  <si>
    <t>开始日期</t>
  </si>
  <si>
    <t>结束日期</t>
  </si>
  <si>
    <t>5、</t>
  </si>
  <si>
    <t>序号</t>
  </si>
  <si>
    <t>工作计划名称</t>
  </si>
  <si>
    <t>重要程度</t>
  </si>
  <si>
    <t>截止日期</t>
  </si>
  <si>
    <t>持续天数</t>
  </si>
  <si>
    <t>完成进度</t>
  </si>
  <si>
    <t>剩余进度</t>
  </si>
  <si>
    <t>完成状态</t>
  </si>
  <si>
    <t>负责人</t>
  </si>
  <si>
    <t>计划内容1</t>
  </si>
  <si>
    <t>紧急</t>
  </si>
  <si>
    <t>已完成</t>
  </si>
  <si>
    <t>计划内容2</t>
  </si>
  <si>
    <t>一般</t>
  </si>
  <si>
    <t>计划内容3</t>
  </si>
  <si>
    <t>重要</t>
  </si>
  <si>
    <t>进行中</t>
  </si>
  <si>
    <t>计划内容4</t>
  </si>
  <si>
    <t>日常</t>
  </si>
  <si>
    <t>未开始</t>
  </si>
  <si>
    <t>计划内容5</t>
  </si>
  <si>
    <t>计划内容6</t>
  </si>
  <si>
    <t>计划内容7</t>
  </si>
  <si>
    <t>计划内容8</t>
  </si>
  <si>
    <t>计划内容9</t>
  </si>
  <si>
    <t>计划内容10</t>
  </si>
  <si>
    <t>计划内容11</t>
  </si>
  <si>
    <t>计划内容12</t>
  </si>
  <si>
    <t>计划内容13</t>
  </si>
</sst>
</file>

<file path=xl/styles.xml><?xml version="1.0" encoding="utf-8"?>
<styleSheet xmlns="http://schemas.openxmlformats.org/spreadsheetml/2006/main">
  <numFmts count="6">
    <numFmt numFmtId="176" formatCode="d"/>
    <numFmt numFmtId="177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2"/>
      <name val="字魂59号-创粗黑"/>
      <charset val="134"/>
    </font>
    <font>
      <sz val="12"/>
      <color theme="1"/>
      <name val="字魂59号-创粗黑"/>
      <charset val="134"/>
    </font>
    <font>
      <sz val="28"/>
      <name val="字魂59号-创粗黑"/>
      <charset val="134"/>
    </font>
    <font>
      <b/>
      <sz val="16"/>
      <name val="字魂59号-创粗黑"/>
      <charset val="134"/>
    </font>
    <font>
      <b/>
      <i/>
      <sz val="12"/>
      <name val="字魂59号-创粗黑"/>
      <charset val="134"/>
    </font>
    <font>
      <i/>
      <sz val="12"/>
      <name val="字魂59号-创粗黑"/>
      <charset val="134"/>
    </font>
    <font>
      <b/>
      <sz val="12"/>
      <name val="字魂59号-创粗黑"/>
      <charset val="134"/>
    </font>
    <font>
      <b/>
      <sz val="12"/>
      <color theme="0"/>
      <name val="字魂59号-创粗黑"/>
      <charset val="134"/>
    </font>
    <font>
      <sz val="12"/>
      <color theme="0"/>
      <name val="字魂59号-创粗黑"/>
      <charset val="134"/>
    </font>
    <font>
      <sz val="11"/>
      <color theme="1" tint="0.35"/>
      <name val="字魂59号-创粗黑"/>
      <charset val="134"/>
    </font>
    <font>
      <b/>
      <sz val="12"/>
      <color rgb="FFEB5E5E"/>
      <name val="字魂59号-创粗黑"/>
      <charset val="134"/>
    </font>
    <font>
      <b/>
      <sz val="12"/>
      <color rgb="FF3EAFB6"/>
      <name val="字魂59号-创粗黑"/>
      <charset val="134"/>
    </font>
    <font>
      <sz val="20"/>
      <color theme="1" tint="0.25"/>
      <name val="字魂59号-创粗黑"/>
      <charset val="134"/>
    </font>
    <font>
      <sz val="12"/>
      <color theme="1" tint="0.25"/>
      <name val="字魂59号-创粗黑"/>
      <charset val="134"/>
    </font>
    <font>
      <b/>
      <sz val="12"/>
      <color rgb="FFDDA317"/>
      <name val="字魂59号-创粗黑"/>
      <charset val="134"/>
    </font>
    <font>
      <b/>
      <sz val="12"/>
      <color rgb="FF52A46B"/>
      <name val="字魂59号-创粗黑"/>
      <charset val="134"/>
    </font>
    <font>
      <b/>
      <sz val="36"/>
      <name val="字魂59号-创粗黑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A1A1"/>
        <bgColor indexed="64"/>
      </patternFill>
    </fill>
    <fill>
      <patternFill patternType="solid">
        <fgColor theme="0" tint="-0.05"/>
        <bgColor indexed="64"/>
      </patternFill>
    </fill>
    <fill>
      <gradientFill>
        <stop position="0">
          <color rgb="FFF7F7F9"/>
        </stop>
        <stop position="1">
          <color theme="0" tint="-0.15"/>
        </stop>
      </gradientFill>
    </fill>
    <fill>
      <patternFill patternType="solid">
        <fgColor rgb="FFFBDFDF"/>
        <bgColor indexed="64"/>
      </patternFill>
    </fill>
    <fill>
      <patternFill patternType="solid">
        <fgColor rgb="FFD7F0F2"/>
        <bgColor indexed="64"/>
      </patternFill>
    </fill>
    <fill>
      <patternFill patternType="solid">
        <fgColor rgb="FFF9E9C2"/>
        <bgColor indexed="64"/>
      </patternFill>
    </fill>
    <fill>
      <patternFill patternType="solid">
        <fgColor rgb="FFD2E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3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 tint="-0.15"/>
      </top>
      <bottom/>
      <diagonal/>
    </border>
    <border>
      <left/>
      <right/>
      <top/>
      <bottom style="thin">
        <color theme="0" tint="-0.15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/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/>
      <diagonal/>
    </border>
    <border>
      <left/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/>
      </right>
      <top style="thin">
        <color theme="0" tint="-0.15"/>
      </top>
      <bottom/>
      <diagonal/>
    </border>
    <border>
      <left style="thin">
        <color theme="0"/>
      </left>
      <right style="thin">
        <color theme="0"/>
      </right>
      <top style="thin">
        <color theme="0" tint="-0.15"/>
      </top>
      <bottom/>
      <diagonal/>
    </border>
    <border>
      <left style="thin">
        <color theme="0" tint="-0.15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 tint="-0.15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0" tint="-0.15"/>
      </left>
      <right/>
      <top style="thick">
        <color theme="0"/>
      </top>
      <bottom style="thin">
        <color theme="0" tint="-0.15"/>
      </bottom>
      <diagonal/>
    </border>
    <border>
      <left/>
      <right/>
      <top style="thick">
        <color theme="0"/>
      </top>
      <bottom style="thin">
        <color theme="0" tint="-0.15"/>
      </bottom>
      <diagonal/>
    </border>
    <border>
      <left/>
      <right style="thin">
        <color theme="0" tint="-0.15"/>
      </right>
      <top/>
      <bottom style="thick">
        <color theme="0"/>
      </bottom>
      <diagonal/>
    </border>
    <border>
      <left/>
      <right style="thin">
        <color theme="0" tint="-0.15"/>
      </right>
      <top style="thick">
        <color theme="0"/>
      </top>
      <bottom style="thick">
        <color theme="0"/>
      </bottom>
      <diagonal/>
    </border>
    <border>
      <left/>
      <right style="thin">
        <color theme="0" tint="-0.15"/>
      </right>
      <top style="thick">
        <color theme="0"/>
      </top>
      <bottom style="thin">
        <color theme="0" tint="-0.1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5" fillId="1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9" borderId="32" applyNumberFormat="0" applyFon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4" fillId="11" borderId="31" applyNumberFormat="0" applyAlignment="0" applyProtection="0">
      <alignment vertical="center"/>
    </xf>
    <xf numFmtId="0" fontId="20" fillId="11" borderId="27" applyNumberFormat="0" applyAlignment="0" applyProtection="0">
      <alignment vertical="center"/>
    </xf>
    <xf numFmtId="0" fontId="28" fillId="13" borderId="30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1" fillId="0" borderId="0" xfId="1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176" fontId="7" fillId="5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top"/>
    </xf>
    <xf numFmtId="177" fontId="1" fillId="2" borderId="0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9" fontId="14" fillId="5" borderId="1" xfId="11" applyFont="1" applyFill="1" applyBorder="1" applyAlignment="1">
      <alignment horizontal="center" vertical="center"/>
    </xf>
    <xf numFmtId="10" fontId="14" fillId="5" borderId="1" xfId="11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9" fontId="14" fillId="5" borderId="8" xfId="11" applyFont="1" applyFill="1" applyBorder="1" applyAlignment="1">
      <alignment horizontal="center" vertical="center"/>
    </xf>
    <xf numFmtId="10" fontId="14" fillId="5" borderId="8" xfId="11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177" fontId="8" fillId="4" borderId="11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9" fontId="1" fillId="2" borderId="0" xfId="1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9" fontId="1" fillId="3" borderId="0" xfId="1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" fillId="0" borderId="0" xfId="0" applyNumberFormat="1" applyFont="1" applyFill="1" applyAlignment="1">
      <alignment horizontal="center" vertical="center"/>
    </xf>
    <xf numFmtId="9" fontId="1" fillId="0" borderId="0" xfId="11" applyFont="1" applyFill="1" applyAlignment="1">
      <alignment horizontal="center" vertical="center"/>
    </xf>
    <xf numFmtId="9" fontId="1" fillId="3" borderId="0" xfId="11" applyFont="1" applyFill="1" applyAlignment="1">
      <alignment horizontal="center" vertical="center"/>
    </xf>
    <xf numFmtId="177" fontId="1" fillId="0" borderId="13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vertical="center"/>
    </xf>
    <xf numFmtId="177" fontId="1" fillId="3" borderId="0" xfId="0" applyNumberFormat="1" applyFont="1" applyFill="1" applyBorder="1" applyAlignment="1">
      <alignment vertical="center"/>
    </xf>
    <xf numFmtId="177" fontId="1" fillId="0" borderId="14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0" fontId="8" fillId="4" borderId="11" xfId="11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9" fontId="1" fillId="0" borderId="5" xfId="11" applyNumberFormat="1" applyFont="1" applyFill="1" applyBorder="1" applyAlignment="1">
      <alignment horizontal="center" vertical="center"/>
    </xf>
    <xf numFmtId="9" fontId="1" fillId="0" borderId="5" xfId="11" applyFont="1" applyFill="1" applyBorder="1" applyAlignment="1">
      <alignment horizontal="center" vertical="center"/>
    </xf>
    <xf numFmtId="9" fontId="1" fillId="0" borderId="5" xfId="11" applyNumberFormat="1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9" fontId="1" fillId="2" borderId="0" xfId="11" applyFont="1" applyFill="1" applyAlignment="1">
      <alignment horizontal="center" vertical="center"/>
    </xf>
    <xf numFmtId="177" fontId="1" fillId="2" borderId="0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176" fontId="9" fillId="4" borderId="15" xfId="0" applyNumberFormat="1" applyFont="1" applyFill="1" applyBorder="1" applyAlignment="1">
      <alignment horizontal="center" vertical="center"/>
    </xf>
    <xf numFmtId="176" fontId="9" fillId="4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76" fontId="9" fillId="3" borderId="13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176" fontId="9" fillId="3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ont>
        <color theme="0" tint="-0.0499893185216834"/>
      </font>
    </dxf>
    <dxf>
      <font>
        <color rgb="FFDDA317"/>
      </font>
      <fill>
        <gradientFill degree="90">
          <stop position="0">
            <color rgb="FFF9E9C2"/>
          </stop>
          <stop position="1">
            <color rgb="FFF9E9C2"/>
          </stop>
        </gradientFill>
      </fill>
    </dxf>
    <dxf>
      <font>
        <color rgb="FF468E5A"/>
      </font>
      <fill>
        <gradientFill degree="90">
          <stop position="0">
            <color rgb="FFD2E9D9"/>
          </stop>
          <stop position="1">
            <color rgb="FFD2E9D9"/>
          </stop>
        </gradientFill>
      </fill>
    </dxf>
    <dxf>
      <font>
        <color rgb="FF359CA3"/>
      </font>
      <fill>
        <gradientFill degree="90">
          <stop position="0">
            <color rgb="FFD7F0F2"/>
          </stop>
          <stop position="1">
            <color rgb="FFD7F0F2"/>
          </stop>
        </gradientFill>
      </fill>
    </dxf>
    <dxf>
      <font>
        <color rgb="FFED6B6B"/>
      </font>
      <fill>
        <gradientFill degree="90">
          <stop position="0">
            <color rgb="FFFBDFDF"/>
          </stop>
          <stop position="1">
            <color rgb="FFFBDFDF"/>
          </stop>
        </gradientFill>
      </fill>
    </dxf>
    <dxf>
      <font>
        <color theme="0" tint="-0.05"/>
      </font>
    </dxf>
    <dxf>
      <fill>
        <patternFill patternType="solid">
          <bgColor theme="5" tint="0.8"/>
        </patternFill>
      </fill>
    </dxf>
    <dxf>
      <fill>
        <gradientFill degree="90">
          <stop position="0">
            <color rgb="FFF3A1A1"/>
          </stop>
          <stop position="1">
            <color rgb="FFF3A1A1"/>
          </stop>
        </gradientFill>
      </fill>
    </dxf>
    <dxf>
      <fill>
        <gradientFill degree="90">
          <stop position="0">
            <color rgb="FFFCE1E1"/>
          </stop>
          <stop position="1">
            <color rgb="FFFCE1E1"/>
          </stop>
        </gradientFill>
      </fill>
    </dxf>
  </dxfs>
  <tableStyles count="0" defaultTableStyle="TableStyleMedium2" defaultPivotStyle="PivotStyleLight16"/>
  <colors>
    <mruColors>
      <color rgb="00DDA317"/>
      <color rgb="0088C49B"/>
      <color rgb="0052A46B"/>
      <color rgb="00FBDFDF"/>
      <color rgb="00D7F0F2"/>
      <color rgb="00F9E9C2"/>
      <color rgb="00D2E9D9"/>
      <color rgb="00ED6B6B"/>
      <color rgb="00359CA3"/>
      <color rgb="00468E5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"开始日期"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{"计划内容9","计划内容1","计划内容2","计划内容3","计划内容4","计划内容5","计划内容7","计划内容6","计划内容2","计划内容3","计划内容4","计划内容5","计划内容7","计划内容6"}</c:f>
              <c:strCache>
                <c:ptCount val="14"/>
                <c:pt idx="0">
                  <c:v>计划内容9</c:v>
                </c:pt>
                <c:pt idx="1">
                  <c:v>计划内容1</c:v>
                </c:pt>
                <c:pt idx="2">
                  <c:v>计划内容2</c:v>
                </c:pt>
                <c:pt idx="3">
                  <c:v>计划内容3</c:v>
                </c:pt>
                <c:pt idx="4">
                  <c:v>计划内容4</c:v>
                </c:pt>
                <c:pt idx="5">
                  <c:v>计划内容5</c:v>
                </c:pt>
                <c:pt idx="6">
                  <c:v>计划内容7</c:v>
                </c:pt>
                <c:pt idx="7">
                  <c:v>计划内容6</c:v>
                </c:pt>
                <c:pt idx="8">
                  <c:v>计划内容2</c:v>
                </c:pt>
                <c:pt idx="9">
                  <c:v>计划内容3</c:v>
                </c:pt>
                <c:pt idx="10">
                  <c:v>计划内容4</c:v>
                </c:pt>
                <c:pt idx="11">
                  <c:v>计划内容5</c:v>
                </c:pt>
                <c:pt idx="12">
                  <c:v>计划内容7</c:v>
                </c:pt>
                <c:pt idx="13">
                  <c:v>计划内容6</c:v>
                </c:pt>
              </c:strCache>
            </c:strRef>
          </c:cat>
          <c:val>
            <c:numRef>
              <c:f>{44044,44046,44048,44050,44052,44054,44060,44058,44048,44050,44052,44054,44060,44058}</c:f>
              <c:numCache>
                <c:formatCode>General</c:formatCode>
                <c:ptCount val="14"/>
                <c:pt idx="0">
                  <c:v>44044</c:v>
                </c:pt>
                <c:pt idx="1">
                  <c:v>44046</c:v>
                </c:pt>
                <c:pt idx="2">
                  <c:v>44048</c:v>
                </c:pt>
                <c:pt idx="3">
                  <c:v>44050</c:v>
                </c:pt>
                <c:pt idx="4">
                  <c:v>44052</c:v>
                </c:pt>
                <c:pt idx="5">
                  <c:v>44054</c:v>
                </c:pt>
                <c:pt idx="6">
                  <c:v>44060</c:v>
                </c:pt>
                <c:pt idx="7">
                  <c:v>44058</c:v>
                </c:pt>
                <c:pt idx="8">
                  <c:v>44048</c:v>
                </c:pt>
                <c:pt idx="9">
                  <c:v>44050</c:v>
                </c:pt>
                <c:pt idx="10">
                  <c:v>44052</c:v>
                </c:pt>
                <c:pt idx="11">
                  <c:v>44054</c:v>
                </c:pt>
                <c:pt idx="12">
                  <c:v>44060</c:v>
                </c:pt>
                <c:pt idx="13">
                  <c:v>44058</c:v>
                </c:pt>
              </c:numCache>
            </c:numRef>
          </c:val>
        </c:ser>
        <c:ser>
          <c:idx val="1"/>
          <c:order val="1"/>
          <c:tx>
            <c:strRef>
              <c:f>"持续天数"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rgbClr val="DFA1A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{"计划内容9","计划内容1","计划内容2","计划内容3","计划内容4","计划内容5","计划内容7","计划内容6","计划内容2","计划内容3","计划内容4","计划内容5","计划内容7","计划内容6"}</c:f>
              <c:strCache>
                <c:ptCount val="14"/>
                <c:pt idx="0">
                  <c:v>计划内容9</c:v>
                </c:pt>
                <c:pt idx="1">
                  <c:v>计划内容1</c:v>
                </c:pt>
                <c:pt idx="2">
                  <c:v>计划内容2</c:v>
                </c:pt>
                <c:pt idx="3">
                  <c:v>计划内容3</c:v>
                </c:pt>
                <c:pt idx="4">
                  <c:v>计划内容4</c:v>
                </c:pt>
                <c:pt idx="5">
                  <c:v>计划内容5</c:v>
                </c:pt>
                <c:pt idx="6">
                  <c:v>计划内容7</c:v>
                </c:pt>
                <c:pt idx="7">
                  <c:v>计划内容6</c:v>
                </c:pt>
                <c:pt idx="8">
                  <c:v>计划内容2</c:v>
                </c:pt>
                <c:pt idx="9">
                  <c:v>计划内容3</c:v>
                </c:pt>
                <c:pt idx="10">
                  <c:v>计划内容4</c:v>
                </c:pt>
                <c:pt idx="11">
                  <c:v>计划内容5</c:v>
                </c:pt>
                <c:pt idx="12">
                  <c:v>计划内容7</c:v>
                </c:pt>
                <c:pt idx="13">
                  <c:v>计划内容6</c:v>
                </c:pt>
              </c:strCache>
            </c:strRef>
          </c:cat>
          <c:val>
            <c:numRef>
              <c:f>{9,10,11,12,13,14,15,14,11,12,13,14,15,14}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766323"/>
        <c:axId val="560020428"/>
      </c:barChart>
      <c:catAx>
        <c:axId val="279766323"/>
        <c:scaling>
          <c:orientation val="maxMin"/>
        </c:scaling>
        <c:delete val="1"/>
        <c:axPos val="l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020428"/>
        <c:crosses val="autoZero"/>
        <c:auto val="1"/>
        <c:lblAlgn val="ctr"/>
        <c:lblOffset val="100"/>
        <c:noMultiLvlLbl val="0"/>
      </c:catAx>
      <c:valAx>
        <c:axId val="560020428"/>
        <c:scaling>
          <c:orientation val="minMax"/>
          <c:max val="44074"/>
          <c:min val="44044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7663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971550</xdr:colOff>
      <xdr:row>16</xdr:row>
      <xdr:rowOff>151765</xdr:rowOff>
    </xdr:from>
    <xdr:to>
      <xdr:col>25</xdr:col>
      <xdr:colOff>971550</xdr:colOff>
      <xdr:row>31</xdr:row>
      <xdr:rowOff>163195</xdr:rowOff>
    </xdr:to>
    <xdr:graphicFrame>
      <xdr:nvGraphicFramePr>
        <xdr:cNvPr id="2" name="图表 1"/>
        <xdr:cNvGraphicFramePr/>
      </xdr:nvGraphicFramePr>
      <xdr:xfrm>
        <a:off x="11364595" y="3872865"/>
        <a:ext cx="0" cy="4583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8"/>
  <sheetViews>
    <sheetView showGridLines="0" tabSelected="1" topLeftCell="H22" workbookViewId="0">
      <selection activeCell="A1" sqref="A1:BF36"/>
    </sheetView>
  </sheetViews>
  <sheetFormatPr defaultColWidth="9" defaultRowHeight="23" customHeight="1"/>
  <cols>
    <col min="1" max="1" width="3.55833333333333" style="2" customWidth="1"/>
    <col min="2" max="2" width="2.36666666666667" style="2" customWidth="1"/>
    <col min="3" max="9" width="5.18333333333333" style="1" customWidth="1"/>
    <col min="10" max="10" width="2.375" style="1" customWidth="1"/>
    <col min="11" max="11" width="2" style="1" customWidth="1"/>
    <col min="12" max="12" width="1.90833333333333" style="2" customWidth="1"/>
    <col min="13" max="13" width="0.75" style="2" customWidth="1"/>
    <col min="14" max="15" width="11.05" style="1" customWidth="1"/>
    <col min="16" max="16" width="11.05" style="3" customWidth="1"/>
    <col min="17" max="17" width="11.05" style="1" customWidth="1"/>
    <col min="18" max="18" width="11.05" style="3" customWidth="1"/>
    <col min="19" max="19" width="11.05" style="4" customWidth="1"/>
    <col min="20" max="21" width="11.05" style="5" customWidth="1"/>
    <col min="22" max="22" width="2" style="5" customWidth="1"/>
    <col min="23" max="24" width="2.125" style="5" customWidth="1"/>
    <col min="25" max="25" width="2.625" style="5" customWidth="1"/>
    <col min="26" max="57" width="2.625" style="1" customWidth="1"/>
    <col min="58" max="58" width="2.5" style="1" customWidth="1"/>
    <col min="59" max="16373" width="9" style="1"/>
    <col min="16374" max="16384" width="9" style="6"/>
  </cols>
  <sheetData>
    <row r="1" ht="13" customHeight="1" spans="1:5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</row>
    <row r="2" ht="43" customHeight="1" spans="1:58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7"/>
      <c r="BF2" s="7"/>
    </row>
    <row r="3" s="1" customFormat="1" ht="17" customHeight="1" spans="1:16384">
      <c r="A3" s="7"/>
      <c r="B3" s="7"/>
      <c r="C3" s="9"/>
      <c r="D3" s="9"/>
      <c r="E3" s="9"/>
      <c r="F3" s="9"/>
      <c r="G3" s="9"/>
      <c r="H3" s="9"/>
      <c r="I3" s="9"/>
      <c r="J3" s="9"/>
      <c r="K3" s="9"/>
      <c r="L3" s="7"/>
      <c r="M3" s="7"/>
      <c r="N3" s="9"/>
      <c r="O3" s="9"/>
      <c r="P3" s="36"/>
      <c r="Q3" s="9"/>
      <c r="R3" s="36"/>
      <c r="S3" s="60"/>
      <c r="T3" s="61"/>
      <c r="U3" s="61"/>
      <c r="V3" s="61"/>
      <c r="W3" s="61"/>
      <c r="X3" s="61"/>
      <c r="Y3" s="61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="1" customFormat="1" ht="14" customHeight="1" spans="1:16384">
      <c r="A4" s="7"/>
      <c r="B4" s="10"/>
      <c r="C4" s="11"/>
      <c r="D4" s="11"/>
      <c r="E4" s="12"/>
      <c r="F4" s="12"/>
      <c r="G4" s="12"/>
      <c r="H4" s="12"/>
      <c r="I4" s="12"/>
      <c r="J4" s="12"/>
      <c r="K4" s="37"/>
      <c r="L4" s="16"/>
      <c r="M4" s="16"/>
      <c r="N4" s="12"/>
      <c r="O4" s="12"/>
      <c r="P4" s="38"/>
      <c r="Q4" s="12"/>
      <c r="R4" s="38"/>
      <c r="S4" s="62"/>
      <c r="T4" s="63"/>
      <c r="U4" s="63"/>
      <c r="V4" s="63"/>
      <c r="W4" s="37"/>
      <c r="X4" s="63"/>
      <c r="Y4" s="63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9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="1" customFormat="1" ht="12" customHeight="1" spans="1:16384">
      <c r="A5" s="7"/>
      <c r="B5" s="10"/>
      <c r="C5" s="9"/>
      <c r="D5" s="9"/>
      <c r="E5" s="9"/>
      <c r="F5" s="9"/>
      <c r="G5" s="9"/>
      <c r="H5" s="9"/>
      <c r="I5" s="9"/>
      <c r="J5" s="12"/>
      <c r="K5" s="37"/>
      <c r="L5" s="16"/>
      <c r="M5" s="16"/>
      <c r="N5" s="9"/>
      <c r="O5" s="9"/>
      <c r="P5" s="9"/>
      <c r="Q5" s="9"/>
      <c r="R5" s="9"/>
      <c r="S5" s="9"/>
      <c r="T5" s="9"/>
      <c r="U5" s="9"/>
      <c r="V5" s="63"/>
      <c r="W5" s="37"/>
      <c r="X5" s="63"/>
      <c r="Y5" s="61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12"/>
      <c r="BF5" s="9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="1" customFormat="1" customHeight="1" spans="1:16384">
      <c r="A6" s="7"/>
      <c r="B6" s="10"/>
      <c r="C6" s="13">
        <v>2021</v>
      </c>
      <c r="D6" s="13"/>
      <c r="E6" s="14" t="s">
        <v>1</v>
      </c>
      <c r="F6" s="15">
        <v>3</v>
      </c>
      <c r="G6" s="14" t="s">
        <v>2</v>
      </c>
      <c r="H6" s="9"/>
      <c r="I6" s="9"/>
      <c r="J6" s="12"/>
      <c r="K6" s="37"/>
      <c r="L6" s="16"/>
      <c r="M6" s="16"/>
      <c r="N6" s="9"/>
      <c r="O6" s="9"/>
      <c r="P6" s="36"/>
      <c r="Q6" s="9"/>
      <c r="R6" s="36"/>
      <c r="S6" s="60"/>
      <c r="T6" s="61"/>
      <c r="U6" s="61"/>
      <c r="V6" s="63"/>
      <c r="W6" s="37"/>
      <c r="X6" s="64"/>
      <c r="Y6" s="61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12"/>
      <c r="BF6" s="9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s="1" customFormat="1" ht="6" customHeight="1" spans="1:16384">
      <c r="A7" s="7"/>
      <c r="B7" s="16"/>
      <c r="C7" s="17"/>
      <c r="D7" s="18"/>
      <c r="E7" s="9"/>
      <c r="F7" s="9"/>
      <c r="G7" s="19"/>
      <c r="H7" s="19"/>
      <c r="I7" s="19"/>
      <c r="J7" s="32"/>
      <c r="K7" s="37"/>
      <c r="L7" s="16"/>
      <c r="M7" s="16"/>
      <c r="N7" s="9"/>
      <c r="O7" s="9"/>
      <c r="P7" s="36"/>
      <c r="Q7" s="9"/>
      <c r="R7" s="36"/>
      <c r="S7" s="60"/>
      <c r="T7" s="61"/>
      <c r="U7" s="61"/>
      <c r="V7" s="63"/>
      <c r="W7" s="37"/>
      <c r="X7" s="64"/>
      <c r="Y7" s="61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12"/>
      <c r="BF7" s="9"/>
      <c r="XET7" s="6"/>
      <c r="XEU7" s="6"/>
      <c r="XEV7" s="6"/>
      <c r="XEW7" s="6"/>
      <c r="XEX7" s="6"/>
      <c r="XEY7" s="6"/>
      <c r="XEZ7" s="6"/>
      <c r="XFA7" s="6"/>
      <c r="XFB7" s="6"/>
      <c r="XFC7" s="6"/>
      <c r="XFD7" s="6"/>
    </row>
    <row r="8" s="1" customFormat="1" customHeight="1" spans="1:16384">
      <c r="A8" s="7"/>
      <c r="B8" s="16"/>
      <c r="C8" s="20" t="s">
        <v>3</v>
      </c>
      <c r="D8" s="21" t="s">
        <v>4</v>
      </c>
      <c r="E8" s="21" t="s">
        <v>5</v>
      </c>
      <c r="F8" s="21" t="s">
        <v>6</v>
      </c>
      <c r="G8" s="21" t="s">
        <v>7</v>
      </c>
      <c r="H8" s="21" t="s">
        <v>8</v>
      </c>
      <c r="I8" s="26" t="s">
        <v>9</v>
      </c>
      <c r="J8" s="39"/>
      <c r="K8" s="37"/>
      <c r="L8" s="16"/>
      <c r="M8" s="16"/>
      <c r="N8" s="21" t="s">
        <v>10</v>
      </c>
      <c r="O8" s="40" t="s">
        <v>11</v>
      </c>
      <c r="P8" s="41" t="s">
        <v>12</v>
      </c>
      <c r="Q8" s="65" t="s">
        <v>13</v>
      </c>
      <c r="R8" s="66" t="s">
        <v>14</v>
      </c>
      <c r="S8" s="21" t="s">
        <v>15</v>
      </c>
      <c r="T8" s="21" t="s">
        <v>16</v>
      </c>
      <c r="U8" s="26" t="s">
        <v>17</v>
      </c>
      <c r="V8" s="39"/>
      <c r="W8" s="37"/>
      <c r="X8" s="64"/>
      <c r="Y8" s="82"/>
      <c r="Z8" s="26" t="s">
        <v>18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96"/>
      <c r="AN8" s="26" t="s">
        <v>18</v>
      </c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98"/>
      <c r="BE8" s="77"/>
      <c r="BF8" s="97"/>
      <c r="XET8" s="6"/>
      <c r="XEU8" s="6"/>
      <c r="XEV8" s="6"/>
      <c r="XEW8" s="6"/>
      <c r="XEX8" s="6"/>
      <c r="XEY8" s="6"/>
      <c r="XEZ8" s="6"/>
      <c r="XFA8" s="6"/>
      <c r="XFB8" s="6"/>
      <c r="XFC8" s="6"/>
      <c r="XFD8" s="6"/>
    </row>
    <row r="9" s="1" customFormat="1" ht="21" customHeight="1" spans="1:16384">
      <c r="A9" s="7"/>
      <c r="B9" s="16"/>
      <c r="C9" s="22">
        <f>DATE($C$6,$F$6,1)-WEEKDAY(DATE($C$6,$F$6,1),2)</f>
        <v>44255</v>
      </c>
      <c r="D9" s="22">
        <f t="shared" ref="D9:I9" si="0">C9+1</f>
        <v>44256</v>
      </c>
      <c r="E9" s="22">
        <f t="shared" si="0"/>
        <v>44257</v>
      </c>
      <c r="F9" s="22">
        <f t="shared" si="0"/>
        <v>44258</v>
      </c>
      <c r="G9" s="22">
        <f t="shared" si="0"/>
        <v>44259</v>
      </c>
      <c r="H9" s="22">
        <f t="shared" si="0"/>
        <v>44260</v>
      </c>
      <c r="I9" s="22">
        <f t="shared" si="0"/>
        <v>44261</v>
      </c>
      <c r="J9" s="42"/>
      <c r="K9" s="37"/>
      <c r="L9" s="16"/>
      <c r="M9" s="16"/>
      <c r="N9" s="43">
        <f>O9+P9+Q9+R9</f>
        <v>13</v>
      </c>
      <c r="O9" s="43">
        <f>COUNTIF($O$18:$O$207,"重要")</f>
        <v>4</v>
      </c>
      <c r="P9" s="44">
        <f>COUNTIF($O$18:$O$207,"紧急")</f>
        <v>3</v>
      </c>
      <c r="Q9" s="44">
        <f>COUNTIF($O$18:$O$207,"一般")</f>
        <v>3</v>
      </c>
      <c r="R9" s="44">
        <f>COUNTIF($O$18:$O$207,"日常")</f>
        <v>3</v>
      </c>
      <c r="S9" s="44">
        <f>COUNTIF($T$18:$T$207,"已完成")</f>
        <v>4</v>
      </c>
      <c r="T9" s="44">
        <f>COUNTIF($T$18:$T$207,"进行中")</f>
        <v>6</v>
      </c>
      <c r="U9" s="44">
        <f>COUNTIF($T$18:$T$207,"未开始")</f>
        <v>3</v>
      </c>
      <c r="V9" s="67"/>
      <c r="W9" s="37"/>
      <c r="X9" s="64"/>
      <c r="Y9" s="83"/>
      <c r="Z9" s="10"/>
      <c r="AA9" s="10"/>
      <c r="AB9" s="10"/>
      <c r="AC9" s="10"/>
      <c r="AD9" s="10"/>
      <c r="AE9" s="10"/>
      <c r="AF9" s="10"/>
      <c r="AG9" s="16"/>
      <c r="AH9" s="10"/>
      <c r="AI9" s="10"/>
      <c r="AJ9" s="10"/>
      <c r="AK9" s="10"/>
      <c r="AL9" s="10"/>
      <c r="AM9" s="97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99"/>
      <c r="BE9" s="84"/>
      <c r="BF9" s="9"/>
      <c r="XET9" s="6"/>
      <c r="XEU9" s="6"/>
      <c r="XEV9" s="6"/>
      <c r="XEW9" s="6"/>
      <c r="XEX9" s="6"/>
      <c r="XEY9" s="6"/>
      <c r="XEZ9" s="6"/>
      <c r="XFA9" s="6"/>
      <c r="XFB9" s="6"/>
      <c r="XFC9" s="6"/>
      <c r="XFD9" s="6"/>
    </row>
    <row r="10" s="1" customFormat="1" ht="21" customHeight="1" spans="1:16384">
      <c r="A10" s="7"/>
      <c r="B10" s="16"/>
      <c r="C10" s="22">
        <f t="shared" ref="C10:C14" si="1">I9+1</f>
        <v>44262</v>
      </c>
      <c r="D10" s="22">
        <f t="shared" ref="D10:I10" si="2">C10+1</f>
        <v>44263</v>
      </c>
      <c r="E10" s="22">
        <f t="shared" si="2"/>
        <v>44264</v>
      </c>
      <c r="F10" s="22">
        <f t="shared" si="2"/>
        <v>44265</v>
      </c>
      <c r="G10" s="22">
        <f t="shared" si="2"/>
        <v>44266</v>
      </c>
      <c r="H10" s="22">
        <f t="shared" si="2"/>
        <v>44267</v>
      </c>
      <c r="I10" s="22">
        <f t="shared" si="2"/>
        <v>44268</v>
      </c>
      <c r="J10" s="42"/>
      <c r="K10" s="37"/>
      <c r="L10" s="16"/>
      <c r="M10" s="16"/>
      <c r="N10" s="43"/>
      <c r="O10" s="43"/>
      <c r="P10" s="44"/>
      <c r="Q10" s="44"/>
      <c r="R10" s="44"/>
      <c r="S10" s="44"/>
      <c r="T10" s="44"/>
      <c r="U10" s="44"/>
      <c r="V10" s="67"/>
      <c r="W10" s="37"/>
      <c r="X10" s="64"/>
      <c r="Y10" s="83"/>
      <c r="Z10" s="10"/>
      <c r="AA10" s="84" t="s">
        <v>19</v>
      </c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10"/>
      <c r="AM10" s="97"/>
      <c r="AN10" s="10"/>
      <c r="AO10" s="84" t="s">
        <v>19</v>
      </c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10"/>
      <c r="BD10" s="99"/>
      <c r="BE10" s="84"/>
      <c r="BF10" s="9"/>
      <c r="XET10" s="6"/>
      <c r="XEU10" s="6"/>
      <c r="XEV10" s="6"/>
      <c r="XEW10" s="6"/>
      <c r="XEX10" s="6"/>
      <c r="XEY10" s="6"/>
      <c r="XEZ10" s="6"/>
      <c r="XFA10" s="6"/>
      <c r="XFB10" s="6"/>
      <c r="XFC10" s="6"/>
      <c r="XFD10" s="6"/>
    </row>
    <row r="11" s="1" customFormat="1" ht="21" customHeight="1" spans="1:16384">
      <c r="A11" s="7"/>
      <c r="B11" s="16"/>
      <c r="C11" s="22">
        <f t="shared" si="1"/>
        <v>44269</v>
      </c>
      <c r="D11" s="22">
        <f t="shared" ref="D11:I11" si="3">C11+1</f>
        <v>44270</v>
      </c>
      <c r="E11" s="22">
        <f t="shared" si="3"/>
        <v>44271</v>
      </c>
      <c r="F11" s="22">
        <f t="shared" si="3"/>
        <v>44272</v>
      </c>
      <c r="G11" s="22">
        <f t="shared" si="3"/>
        <v>44273</v>
      </c>
      <c r="H11" s="22">
        <f t="shared" si="3"/>
        <v>44274</v>
      </c>
      <c r="I11" s="22">
        <f t="shared" si="3"/>
        <v>44275</v>
      </c>
      <c r="J11" s="42"/>
      <c r="K11" s="37"/>
      <c r="L11" s="16"/>
      <c r="M11" s="16"/>
      <c r="N11" s="45"/>
      <c r="O11" s="46">
        <f>O9/$N$9</f>
        <v>0.307692307692308</v>
      </c>
      <c r="P11" s="46">
        <f t="shared" ref="P11:U11" si="4">P9/$N$9</f>
        <v>0.230769230769231</v>
      </c>
      <c r="Q11" s="46">
        <f t="shared" si="4"/>
        <v>0.230769230769231</v>
      </c>
      <c r="R11" s="46">
        <f t="shared" si="4"/>
        <v>0.230769230769231</v>
      </c>
      <c r="S11" s="46">
        <f t="shared" si="4"/>
        <v>0.307692307692308</v>
      </c>
      <c r="T11" s="46">
        <f t="shared" si="4"/>
        <v>0.461538461538462</v>
      </c>
      <c r="U11" s="46">
        <f t="shared" si="4"/>
        <v>0.230769230769231</v>
      </c>
      <c r="V11" s="67"/>
      <c r="W11" s="37"/>
      <c r="X11" s="64"/>
      <c r="Y11" s="83"/>
      <c r="Z11" s="10"/>
      <c r="AA11" s="84" t="s">
        <v>20</v>
      </c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10"/>
      <c r="AM11" s="97"/>
      <c r="AN11" s="10"/>
      <c r="AO11" s="84" t="s">
        <v>20</v>
      </c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10"/>
      <c r="BD11" s="99"/>
      <c r="BE11" s="84"/>
      <c r="BF11" s="9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="1" customFormat="1" ht="21" customHeight="1" spans="1:16384">
      <c r="A12" s="7"/>
      <c r="B12" s="16"/>
      <c r="C12" s="22">
        <f t="shared" si="1"/>
        <v>44276</v>
      </c>
      <c r="D12" s="22">
        <f t="shared" ref="D12:I12" si="5">C12+1</f>
        <v>44277</v>
      </c>
      <c r="E12" s="22">
        <f t="shared" si="5"/>
        <v>44278</v>
      </c>
      <c r="F12" s="22">
        <f t="shared" si="5"/>
        <v>44279</v>
      </c>
      <c r="G12" s="22">
        <f t="shared" si="5"/>
        <v>44280</v>
      </c>
      <c r="H12" s="22">
        <f t="shared" si="5"/>
        <v>44281</v>
      </c>
      <c r="I12" s="22">
        <f t="shared" si="5"/>
        <v>44282</v>
      </c>
      <c r="J12" s="47"/>
      <c r="K12" s="37"/>
      <c r="L12" s="10"/>
      <c r="M12" s="10"/>
      <c r="N12" s="48"/>
      <c r="O12" s="49"/>
      <c r="P12" s="49"/>
      <c r="Q12" s="49"/>
      <c r="R12" s="49"/>
      <c r="S12" s="49"/>
      <c r="T12" s="49"/>
      <c r="U12" s="49"/>
      <c r="V12" s="67"/>
      <c r="W12" s="37"/>
      <c r="X12" s="64"/>
      <c r="Y12" s="83"/>
      <c r="Z12" s="10"/>
      <c r="AA12" s="84" t="s">
        <v>21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10"/>
      <c r="AM12" s="97"/>
      <c r="AN12" s="10"/>
      <c r="AO12" s="84" t="s">
        <v>21</v>
      </c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10"/>
      <c r="BD12" s="99"/>
      <c r="BE12" s="84"/>
      <c r="BF12" s="9"/>
      <c r="XET12" s="6"/>
      <c r="XEU12" s="6"/>
      <c r="XEV12" s="6"/>
      <c r="XEW12" s="6"/>
      <c r="XEX12" s="6"/>
      <c r="XEY12" s="6"/>
      <c r="XEZ12" s="6"/>
      <c r="XFA12" s="6"/>
      <c r="XFB12" s="6"/>
      <c r="XFC12" s="6"/>
      <c r="XFD12" s="6"/>
    </row>
    <row r="13" s="1" customFormat="1" ht="21" customHeight="1" spans="1:16384">
      <c r="A13" s="7"/>
      <c r="B13" s="16"/>
      <c r="C13" s="22">
        <f t="shared" si="1"/>
        <v>44283</v>
      </c>
      <c r="D13" s="22">
        <f t="shared" ref="D13:I13" si="6">C13+1</f>
        <v>44284</v>
      </c>
      <c r="E13" s="22">
        <f t="shared" si="6"/>
        <v>44285</v>
      </c>
      <c r="F13" s="22">
        <f t="shared" si="6"/>
        <v>44286</v>
      </c>
      <c r="G13" s="22">
        <f t="shared" si="6"/>
        <v>44287</v>
      </c>
      <c r="H13" s="22">
        <f t="shared" si="6"/>
        <v>44288</v>
      </c>
      <c r="I13" s="22">
        <f t="shared" si="6"/>
        <v>44289</v>
      </c>
      <c r="J13" s="47"/>
      <c r="K13" s="37"/>
      <c r="L13" s="50"/>
      <c r="M13" s="50"/>
      <c r="N13" s="50"/>
      <c r="O13" s="50"/>
      <c r="P13" s="51"/>
      <c r="Q13" s="50"/>
      <c r="R13" s="51"/>
      <c r="S13" s="68"/>
      <c r="T13" s="69"/>
      <c r="U13" s="69"/>
      <c r="V13" s="70"/>
      <c r="W13" s="37"/>
      <c r="X13" s="64"/>
      <c r="Y13" s="85"/>
      <c r="Z13" s="10"/>
      <c r="AA13" s="84" t="s">
        <v>22</v>
      </c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16"/>
      <c r="AM13" s="7"/>
      <c r="AN13" s="10"/>
      <c r="AO13" s="84" t="s">
        <v>22</v>
      </c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10"/>
      <c r="BD13" s="9"/>
      <c r="BE13" s="12"/>
      <c r="BF13" s="9"/>
      <c r="XET13" s="6"/>
      <c r="XEU13" s="6"/>
      <c r="XEV13" s="6"/>
      <c r="XEW13" s="6"/>
      <c r="XEX13" s="6"/>
      <c r="XEY13" s="6"/>
      <c r="XEZ13" s="6"/>
      <c r="XFA13" s="6"/>
      <c r="XFB13" s="6"/>
      <c r="XFC13" s="6"/>
      <c r="XFD13" s="6"/>
    </row>
    <row r="14" s="1" customFormat="1" ht="21" customHeight="1" spans="1:58">
      <c r="A14" s="23"/>
      <c r="B14" s="24"/>
      <c r="C14" s="22">
        <f t="shared" si="1"/>
        <v>44290</v>
      </c>
      <c r="D14" s="22">
        <f t="shared" ref="D14:I14" si="7">C14+1</f>
        <v>44291</v>
      </c>
      <c r="E14" s="22">
        <f t="shared" si="7"/>
        <v>44292</v>
      </c>
      <c r="F14" s="22">
        <f t="shared" si="7"/>
        <v>44293</v>
      </c>
      <c r="G14" s="22">
        <f t="shared" si="7"/>
        <v>44294</v>
      </c>
      <c r="H14" s="22">
        <f t="shared" si="7"/>
        <v>44295</v>
      </c>
      <c r="I14" s="22">
        <f t="shared" si="7"/>
        <v>44296</v>
      </c>
      <c r="J14" s="42"/>
      <c r="K14" s="37"/>
      <c r="L14" s="50"/>
      <c r="M14" s="50"/>
      <c r="N14" s="52" t="s">
        <v>23</v>
      </c>
      <c r="O14" s="53">
        <v>44256</v>
      </c>
      <c r="P14" s="52" t="s">
        <v>24</v>
      </c>
      <c r="Q14" s="71">
        <v>44286</v>
      </c>
      <c r="T14" s="72"/>
      <c r="U14" s="72"/>
      <c r="V14" s="73"/>
      <c r="W14" s="37"/>
      <c r="X14" s="64"/>
      <c r="Y14" s="86"/>
      <c r="Z14" s="73"/>
      <c r="AA14" s="84" t="s">
        <v>25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16"/>
      <c r="AM14" s="7"/>
      <c r="AN14" s="10"/>
      <c r="AO14" s="84" t="s">
        <v>25</v>
      </c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10"/>
      <c r="BD14" s="9"/>
      <c r="BE14" s="12"/>
      <c r="BF14" s="9"/>
    </row>
    <row r="15" s="1" customFormat="1" ht="7" customHeight="1" spans="1:58">
      <c r="A15" s="23"/>
      <c r="B15" s="24"/>
      <c r="C15" s="22"/>
      <c r="D15" s="22"/>
      <c r="E15" s="22"/>
      <c r="F15" s="22"/>
      <c r="G15" s="22"/>
      <c r="H15" s="22"/>
      <c r="I15" s="22"/>
      <c r="J15" s="42"/>
      <c r="K15" s="37"/>
      <c r="L15" s="50"/>
      <c r="M15" s="50"/>
      <c r="N15" s="54"/>
      <c r="O15" s="55"/>
      <c r="P15" s="54"/>
      <c r="Q15" s="74"/>
      <c r="T15" s="72"/>
      <c r="U15" s="72"/>
      <c r="V15" s="73"/>
      <c r="W15" s="37"/>
      <c r="X15" s="64"/>
      <c r="Y15" s="86"/>
      <c r="Z15" s="86"/>
      <c r="AA15" s="9"/>
      <c r="AB15" s="87"/>
      <c r="AC15" s="87"/>
      <c r="AD15" s="87"/>
      <c r="AE15" s="87"/>
      <c r="AF15" s="9"/>
      <c r="AG15" s="86"/>
      <c r="AH15" s="86"/>
      <c r="AI15" s="86"/>
      <c r="AJ15" s="86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12"/>
      <c r="BF15" s="9"/>
    </row>
    <row r="16" s="1" customFormat="1" ht="9" customHeight="1" spans="1:58">
      <c r="A16" s="7"/>
      <c r="B16" s="16"/>
      <c r="K16" s="37"/>
      <c r="L16" s="2"/>
      <c r="M16" s="2"/>
      <c r="P16" s="3"/>
      <c r="R16" s="3"/>
      <c r="S16" s="4"/>
      <c r="T16" s="5"/>
      <c r="U16" s="5"/>
      <c r="V16" s="63"/>
      <c r="W16" s="37"/>
      <c r="X16" s="64"/>
      <c r="Y16" s="63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9"/>
    </row>
    <row r="17" s="1" customFormat="1" ht="24" customHeight="1" spans="1:58">
      <c r="A17" s="7"/>
      <c r="B17" s="24"/>
      <c r="C17" s="25" t="s">
        <v>26</v>
      </c>
      <c r="D17" s="26" t="s">
        <v>27</v>
      </c>
      <c r="E17" s="27"/>
      <c r="F17" s="27"/>
      <c r="G17" s="27"/>
      <c r="H17" s="27"/>
      <c r="I17" s="27"/>
      <c r="J17" s="12"/>
      <c r="K17" s="37"/>
      <c r="L17" s="16"/>
      <c r="M17" s="16"/>
      <c r="N17" s="56" t="s">
        <v>23</v>
      </c>
      <c r="O17" s="57" t="s">
        <v>28</v>
      </c>
      <c r="P17" s="56" t="s">
        <v>29</v>
      </c>
      <c r="Q17" s="75" t="s">
        <v>30</v>
      </c>
      <c r="R17" s="75" t="s">
        <v>31</v>
      </c>
      <c r="S17" s="76" t="s">
        <v>32</v>
      </c>
      <c r="T17" s="57" t="s">
        <v>33</v>
      </c>
      <c r="U17" s="27" t="s">
        <v>34</v>
      </c>
      <c r="V17" s="77"/>
      <c r="W17" s="37"/>
      <c r="X17" s="64"/>
      <c r="Y17" s="88">
        <f>O14</f>
        <v>44256</v>
      </c>
      <c r="Z17" s="89">
        <f>IF(Y17="","",IF((Y17+1)&gt;$Q$14,"",(Y17+1)))</f>
        <v>44257</v>
      </c>
      <c r="AA17" s="89">
        <f>IF(Z17="","",IF((Z17+1)&gt;$Q$14,"",(Z17+1)))</f>
        <v>44258</v>
      </c>
      <c r="AB17" s="89">
        <f t="shared" ref="AB17:BD17" si="8">IF(AA17="","",IF((AA17+1)&gt;$Q$14,"",(AA17+1)))</f>
        <v>44259</v>
      </c>
      <c r="AC17" s="89">
        <f t="shared" si="8"/>
        <v>44260</v>
      </c>
      <c r="AD17" s="89">
        <f t="shared" si="8"/>
        <v>44261</v>
      </c>
      <c r="AE17" s="89">
        <f t="shared" si="8"/>
        <v>44262</v>
      </c>
      <c r="AF17" s="89">
        <f t="shared" si="8"/>
        <v>44263</v>
      </c>
      <c r="AG17" s="89">
        <f t="shared" si="8"/>
        <v>44264</v>
      </c>
      <c r="AH17" s="89">
        <f t="shared" si="8"/>
        <v>44265</v>
      </c>
      <c r="AI17" s="89">
        <f t="shared" si="8"/>
        <v>44266</v>
      </c>
      <c r="AJ17" s="89">
        <f t="shared" si="8"/>
        <v>44267</v>
      </c>
      <c r="AK17" s="89">
        <f t="shared" si="8"/>
        <v>44268</v>
      </c>
      <c r="AL17" s="89">
        <f t="shared" si="8"/>
        <v>44269</v>
      </c>
      <c r="AM17" s="89">
        <f t="shared" si="8"/>
        <v>44270</v>
      </c>
      <c r="AN17" s="89">
        <f t="shared" si="8"/>
        <v>44271</v>
      </c>
      <c r="AO17" s="89">
        <f t="shared" si="8"/>
        <v>44272</v>
      </c>
      <c r="AP17" s="89">
        <f t="shared" si="8"/>
        <v>44273</v>
      </c>
      <c r="AQ17" s="89">
        <f t="shared" si="8"/>
        <v>44274</v>
      </c>
      <c r="AR17" s="89">
        <f t="shared" si="8"/>
        <v>44275</v>
      </c>
      <c r="AS17" s="89">
        <f t="shared" si="8"/>
        <v>44276</v>
      </c>
      <c r="AT17" s="89">
        <f t="shared" si="8"/>
        <v>44277</v>
      </c>
      <c r="AU17" s="89">
        <f t="shared" si="8"/>
        <v>44278</v>
      </c>
      <c r="AV17" s="89">
        <f t="shared" si="8"/>
        <v>44279</v>
      </c>
      <c r="AW17" s="89">
        <f t="shared" si="8"/>
        <v>44280</v>
      </c>
      <c r="AX17" s="89">
        <f t="shared" si="8"/>
        <v>44281</v>
      </c>
      <c r="AY17" s="89">
        <f t="shared" si="8"/>
        <v>44282</v>
      </c>
      <c r="AZ17" s="89">
        <f t="shared" si="8"/>
        <v>44283</v>
      </c>
      <c r="BA17" s="89">
        <f t="shared" si="8"/>
        <v>44284</v>
      </c>
      <c r="BB17" s="89">
        <f t="shared" si="8"/>
        <v>44285</v>
      </c>
      <c r="BC17" s="89">
        <f t="shared" si="8"/>
        <v>44286</v>
      </c>
      <c r="BD17" s="100"/>
      <c r="BE17" s="104"/>
      <c r="BF17" s="9"/>
    </row>
    <row r="18" s="1" customFormat="1" ht="24" customHeight="1" spans="1:58">
      <c r="A18" s="7"/>
      <c r="B18" s="24"/>
      <c r="C18" s="28">
        <v>1</v>
      </c>
      <c r="D18" s="29" t="s">
        <v>35</v>
      </c>
      <c r="E18" s="30"/>
      <c r="F18" s="30"/>
      <c r="G18" s="30"/>
      <c r="H18" s="30"/>
      <c r="I18" s="58"/>
      <c r="J18" s="12"/>
      <c r="K18" s="37"/>
      <c r="L18" s="16"/>
      <c r="M18" s="16"/>
      <c r="N18" s="59">
        <v>44256</v>
      </c>
      <c r="O18" s="28" t="s">
        <v>36</v>
      </c>
      <c r="P18" s="59">
        <v>44264</v>
      </c>
      <c r="Q18" s="78">
        <f>IF(N18="","",P18-N18+1)</f>
        <v>9</v>
      </c>
      <c r="R18" s="79">
        <v>1</v>
      </c>
      <c r="S18" s="80">
        <f>IF(D18="","",1-R18)</f>
        <v>0</v>
      </c>
      <c r="T18" s="28" t="s">
        <v>37</v>
      </c>
      <c r="U18" s="58"/>
      <c r="V18" s="11"/>
      <c r="W18" s="37"/>
      <c r="X18" s="64"/>
      <c r="Y18" s="90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101"/>
      <c r="BE18" s="12"/>
      <c r="BF18" s="9"/>
    </row>
    <row r="19" s="1" customFormat="1" ht="24" customHeight="1" spans="1:58">
      <c r="A19" s="7"/>
      <c r="B19" s="24"/>
      <c r="C19" s="28">
        <v>2</v>
      </c>
      <c r="D19" s="29" t="s">
        <v>38</v>
      </c>
      <c r="E19" s="30"/>
      <c r="F19" s="30"/>
      <c r="G19" s="30"/>
      <c r="H19" s="30"/>
      <c r="I19" s="58"/>
      <c r="J19" s="12"/>
      <c r="K19" s="37"/>
      <c r="L19" s="16"/>
      <c r="M19" s="16"/>
      <c r="N19" s="59">
        <v>44258</v>
      </c>
      <c r="O19" s="28" t="s">
        <v>39</v>
      </c>
      <c r="P19" s="59">
        <v>44267</v>
      </c>
      <c r="Q19" s="78">
        <f t="shared" ref="Q19:Q34" si="9">IF(N19="","",P19-N19+1)</f>
        <v>10</v>
      </c>
      <c r="R19" s="81">
        <v>1</v>
      </c>
      <c r="S19" s="80">
        <f t="shared" ref="S19:S31" si="10">IF(D19="","",1-R19)</f>
        <v>0</v>
      </c>
      <c r="T19" s="28" t="s">
        <v>37</v>
      </c>
      <c r="U19" s="58"/>
      <c r="V19" s="11"/>
      <c r="W19" s="37"/>
      <c r="X19" s="64"/>
      <c r="Y19" s="92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102"/>
      <c r="BE19" s="12"/>
      <c r="BF19" s="9"/>
    </row>
    <row r="20" s="1" customFormat="1" ht="24" customHeight="1" spans="1:58">
      <c r="A20" s="7"/>
      <c r="B20" s="24"/>
      <c r="C20" s="28">
        <v>3</v>
      </c>
      <c r="D20" s="29" t="s">
        <v>40</v>
      </c>
      <c r="E20" s="30"/>
      <c r="F20" s="30"/>
      <c r="G20" s="30"/>
      <c r="H20" s="30"/>
      <c r="I20" s="58"/>
      <c r="J20" s="12"/>
      <c r="K20" s="37"/>
      <c r="L20" s="16"/>
      <c r="M20" s="16"/>
      <c r="N20" s="59">
        <v>44260</v>
      </c>
      <c r="O20" s="28" t="s">
        <v>41</v>
      </c>
      <c r="P20" s="59">
        <v>44270</v>
      </c>
      <c r="Q20" s="78">
        <f t="shared" si="9"/>
        <v>11</v>
      </c>
      <c r="R20" s="79">
        <v>0.9</v>
      </c>
      <c r="S20" s="80">
        <f t="shared" si="10"/>
        <v>0.1</v>
      </c>
      <c r="T20" s="28" t="s">
        <v>42</v>
      </c>
      <c r="U20" s="58"/>
      <c r="V20" s="11"/>
      <c r="W20" s="37"/>
      <c r="X20" s="64"/>
      <c r="Y20" s="92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102"/>
      <c r="BE20" s="12"/>
      <c r="BF20" s="9"/>
    </row>
    <row r="21" s="1" customFormat="1" ht="24" customHeight="1" spans="1:58">
      <c r="A21" s="7"/>
      <c r="B21" s="24"/>
      <c r="C21" s="28">
        <v>4</v>
      </c>
      <c r="D21" s="29" t="s">
        <v>43</v>
      </c>
      <c r="E21" s="30"/>
      <c r="F21" s="30"/>
      <c r="G21" s="30"/>
      <c r="H21" s="30"/>
      <c r="I21" s="58"/>
      <c r="J21" s="12"/>
      <c r="K21" s="37"/>
      <c r="L21" s="16"/>
      <c r="M21" s="16"/>
      <c r="N21" s="59">
        <v>44262</v>
      </c>
      <c r="O21" s="28" t="s">
        <v>44</v>
      </c>
      <c r="P21" s="59">
        <v>44273</v>
      </c>
      <c r="Q21" s="78">
        <f t="shared" si="9"/>
        <v>12</v>
      </c>
      <c r="R21" s="79">
        <v>0.8</v>
      </c>
      <c r="S21" s="80">
        <f t="shared" si="10"/>
        <v>0.2</v>
      </c>
      <c r="T21" s="28" t="s">
        <v>45</v>
      </c>
      <c r="U21" s="58"/>
      <c r="V21" s="11"/>
      <c r="W21" s="37"/>
      <c r="X21" s="64"/>
      <c r="Y21" s="92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102"/>
      <c r="BE21" s="12"/>
      <c r="BF21" s="9"/>
    </row>
    <row r="22" s="1" customFormat="1" ht="24" customHeight="1" spans="1:58">
      <c r="A22" s="7"/>
      <c r="B22" s="24"/>
      <c r="C22" s="28">
        <v>5</v>
      </c>
      <c r="D22" s="29" t="s">
        <v>46</v>
      </c>
      <c r="E22" s="30"/>
      <c r="F22" s="30"/>
      <c r="G22" s="30"/>
      <c r="H22" s="30"/>
      <c r="I22" s="58"/>
      <c r="J22" s="12"/>
      <c r="K22" s="37"/>
      <c r="L22" s="16"/>
      <c r="M22" s="16"/>
      <c r="N22" s="59">
        <v>44264</v>
      </c>
      <c r="O22" s="28" t="s">
        <v>36</v>
      </c>
      <c r="P22" s="59">
        <v>44276</v>
      </c>
      <c r="Q22" s="78">
        <f t="shared" si="9"/>
        <v>13</v>
      </c>
      <c r="R22" s="79">
        <v>0.7</v>
      </c>
      <c r="S22" s="80">
        <f t="shared" si="10"/>
        <v>0.3</v>
      </c>
      <c r="T22" s="28" t="s">
        <v>37</v>
      </c>
      <c r="U22" s="58"/>
      <c r="V22" s="11"/>
      <c r="W22" s="37"/>
      <c r="X22" s="64"/>
      <c r="Y22" s="92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102"/>
      <c r="BE22" s="12"/>
      <c r="BF22" s="9"/>
    </row>
    <row r="23" s="1" customFormat="1" ht="24" customHeight="1" spans="1:58">
      <c r="A23" s="7"/>
      <c r="B23" s="24"/>
      <c r="C23" s="28">
        <v>6</v>
      </c>
      <c r="D23" s="29" t="s">
        <v>47</v>
      </c>
      <c r="E23" s="30"/>
      <c r="F23" s="30"/>
      <c r="G23" s="30"/>
      <c r="H23" s="30"/>
      <c r="I23" s="58"/>
      <c r="J23" s="12"/>
      <c r="K23" s="37"/>
      <c r="L23" s="16"/>
      <c r="M23" s="16"/>
      <c r="N23" s="59">
        <v>44266</v>
      </c>
      <c r="O23" s="28" t="s">
        <v>41</v>
      </c>
      <c r="P23" s="59">
        <v>44279</v>
      </c>
      <c r="Q23" s="78">
        <f t="shared" si="9"/>
        <v>14</v>
      </c>
      <c r="R23" s="79">
        <v>0.6</v>
      </c>
      <c r="S23" s="80">
        <f t="shared" si="10"/>
        <v>0.4</v>
      </c>
      <c r="T23" s="28" t="s">
        <v>42</v>
      </c>
      <c r="U23" s="58"/>
      <c r="V23" s="11"/>
      <c r="W23" s="37"/>
      <c r="X23" s="64"/>
      <c r="Y23" s="92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102"/>
      <c r="BE23" s="12"/>
      <c r="BF23" s="9"/>
    </row>
    <row r="24" s="1" customFormat="1" ht="24" customHeight="1" spans="1:58">
      <c r="A24" s="7"/>
      <c r="B24" s="24"/>
      <c r="C24" s="28">
        <v>7</v>
      </c>
      <c r="D24" s="29" t="s">
        <v>48</v>
      </c>
      <c r="E24" s="30"/>
      <c r="F24" s="30"/>
      <c r="G24" s="30"/>
      <c r="H24" s="30"/>
      <c r="I24" s="58"/>
      <c r="J24" s="12"/>
      <c r="K24" s="37"/>
      <c r="L24" s="16"/>
      <c r="M24" s="16"/>
      <c r="N24" s="59">
        <v>44272</v>
      </c>
      <c r="O24" s="28" t="s">
        <v>36</v>
      </c>
      <c r="P24" s="59">
        <v>44286</v>
      </c>
      <c r="Q24" s="78">
        <f t="shared" si="9"/>
        <v>15</v>
      </c>
      <c r="R24" s="79">
        <v>0.5</v>
      </c>
      <c r="S24" s="80">
        <f t="shared" si="10"/>
        <v>0.5</v>
      </c>
      <c r="T24" s="28" t="s">
        <v>42</v>
      </c>
      <c r="U24" s="58"/>
      <c r="V24" s="11"/>
      <c r="W24" s="37"/>
      <c r="X24" s="64"/>
      <c r="Y24" s="92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102"/>
      <c r="BE24" s="12"/>
      <c r="BF24" s="9"/>
    </row>
    <row r="25" s="1" customFormat="1" ht="24" customHeight="1" spans="1:58">
      <c r="A25" s="7"/>
      <c r="B25" s="24"/>
      <c r="C25" s="28">
        <v>8</v>
      </c>
      <c r="D25" s="29" t="s">
        <v>49</v>
      </c>
      <c r="E25" s="30"/>
      <c r="F25" s="30"/>
      <c r="G25" s="30"/>
      <c r="H25" s="30"/>
      <c r="I25" s="58"/>
      <c r="J25" s="12"/>
      <c r="K25" s="37"/>
      <c r="L25" s="16"/>
      <c r="M25" s="16"/>
      <c r="N25" s="59">
        <v>44270</v>
      </c>
      <c r="O25" s="28" t="s">
        <v>44</v>
      </c>
      <c r="P25" s="59">
        <v>44283</v>
      </c>
      <c r="Q25" s="78">
        <f t="shared" si="9"/>
        <v>14</v>
      </c>
      <c r="R25" s="79">
        <v>0</v>
      </c>
      <c r="S25" s="80">
        <f t="shared" si="10"/>
        <v>1</v>
      </c>
      <c r="T25" s="28" t="s">
        <v>45</v>
      </c>
      <c r="U25" s="58"/>
      <c r="V25" s="11"/>
      <c r="W25" s="37"/>
      <c r="X25" s="64"/>
      <c r="Y25" s="92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102"/>
      <c r="BE25" s="12"/>
      <c r="BF25" s="9"/>
    </row>
    <row r="26" s="1" customFormat="1" ht="24" customHeight="1" spans="1:58">
      <c r="A26" s="7"/>
      <c r="B26" s="24"/>
      <c r="C26" s="28">
        <v>9</v>
      </c>
      <c r="D26" s="29" t="s">
        <v>50</v>
      </c>
      <c r="E26" s="30"/>
      <c r="F26" s="30"/>
      <c r="G26" s="30"/>
      <c r="H26" s="30"/>
      <c r="I26" s="58"/>
      <c r="J26" s="12"/>
      <c r="K26" s="37"/>
      <c r="L26" s="16"/>
      <c r="M26" s="16"/>
      <c r="N26" s="59">
        <v>44260</v>
      </c>
      <c r="O26" s="28" t="s">
        <v>41</v>
      </c>
      <c r="P26" s="59">
        <v>44270</v>
      </c>
      <c r="Q26" s="78">
        <f t="shared" si="9"/>
        <v>11</v>
      </c>
      <c r="R26" s="79">
        <v>0</v>
      </c>
      <c r="S26" s="80">
        <f t="shared" si="10"/>
        <v>1</v>
      </c>
      <c r="T26" s="28" t="s">
        <v>42</v>
      </c>
      <c r="U26" s="58"/>
      <c r="V26" s="11"/>
      <c r="W26" s="37"/>
      <c r="X26" s="64"/>
      <c r="Y26" s="92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102"/>
      <c r="BE26" s="12"/>
      <c r="BF26" s="9"/>
    </row>
    <row r="27" s="1" customFormat="1" ht="24" customHeight="1" spans="1:58">
      <c r="A27" s="7"/>
      <c r="B27" s="24"/>
      <c r="C27" s="28">
        <v>10</v>
      </c>
      <c r="D27" s="29" t="s">
        <v>51</v>
      </c>
      <c r="E27" s="30"/>
      <c r="F27" s="30"/>
      <c r="G27" s="30"/>
      <c r="H27" s="30"/>
      <c r="I27" s="58"/>
      <c r="J27" s="12"/>
      <c r="K27" s="37"/>
      <c r="L27" s="16"/>
      <c r="M27" s="16"/>
      <c r="N27" s="59">
        <v>44262</v>
      </c>
      <c r="O27" s="28" t="s">
        <v>44</v>
      </c>
      <c r="P27" s="59">
        <v>44273</v>
      </c>
      <c r="Q27" s="78">
        <f t="shared" si="9"/>
        <v>12</v>
      </c>
      <c r="R27" s="79">
        <v>0</v>
      </c>
      <c r="S27" s="80">
        <f t="shared" si="10"/>
        <v>1</v>
      </c>
      <c r="T27" s="28" t="s">
        <v>45</v>
      </c>
      <c r="U27" s="58"/>
      <c r="V27" s="11"/>
      <c r="W27" s="37"/>
      <c r="X27" s="64"/>
      <c r="Y27" s="92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102"/>
      <c r="BE27" s="12"/>
      <c r="BF27" s="9"/>
    </row>
    <row r="28" s="1" customFormat="1" ht="24" customHeight="1" spans="1:58">
      <c r="A28" s="7"/>
      <c r="B28" s="24"/>
      <c r="C28" s="28">
        <v>11</v>
      </c>
      <c r="D28" s="29" t="s">
        <v>52</v>
      </c>
      <c r="E28" s="30"/>
      <c r="F28" s="30"/>
      <c r="G28" s="30"/>
      <c r="H28" s="30"/>
      <c r="I28" s="58"/>
      <c r="J28" s="12"/>
      <c r="K28" s="37"/>
      <c r="L28" s="16"/>
      <c r="M28" s="16"/>
      <c r="N28" s="59">
        <v>44264</v>
      </c>
      <c r="O28" s="28" t="s">
        <v>39</v>
      </c>
      <c r="P28" s="59">
        <v>44276</v>
      </c>
      <c r="Q28" s="78">
        <f t="shared" si="9"/>
        <v>13</v>
      </c>
      <c r="R28" s="79">
        <v>0</v>
      </c>
      <c r="S28" s="80">
        <f t="shared" si="10"/>
        <v>1</v>
      </c>
      <c r="T28" s="28" t="s">
        <v>37</v>
      </c>
      <c r="U28" s="58"/>
      <c r="V28" s="11"/>
      <c r="W28" s="37"/>
      <c r="X28" s="64"/>
      <c r="Y28" s="92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102"/>
      <c r="BE28" s="12"/>
      <c r="BF28" s="9"/>
    </row>
    <row r="29" s="1" customFormat="1" ht="24" customHeight="1" spans="1:58">
      <c r="A29" s="7"/>
      <c r="B29" s="24"/>
      <c r="C29" s="28">
        <v>12</v>
      </c>
      <c r="D29" s="29" t="s">
        <v>53</v>
      </c>
      <c r="E29" s="30"/>
      <c r="F29" s="30"/>
      <c r="G29" s="30"/>
      <c r="H29" s="30"/>
      <c r="I29" s="58"/>
      <c r="J29" s="12"/>
      <c r="K29" s="37"/>
      <c r="L29" s="16"/>
      <c r="M29" s="16"/>
      <c r="N29" s="59">
        <v>44266</v>
      </c>
      <c r="O29" s="28" t="s">
        <v>41</v>
      </c>
      <c r="P29" s="59">
        <v>44279</v>
      </c>
      <c r="Q29" s="78">
        <f t="shared" si="9"/>
        <v>14</v>
      </c>
      <c r="R29" s="79">
        <v>0</v>
      </c>
      <c r="S29" s="80">
        <f t="shared" si="10"/>
        <v>1</v>
      </c>
      <c r="T29" s="28" t="s">
        <v>42</v>
      </c>
      <c r="U29" s="58"/>
      <c r="V29" s="11"/>
      <c r="W29" s="37"/>
      <c r="X29" s="64"/>
      <c r="Y29" s="92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102"/>
      <c r="BE29" s="12"/>
      <c r="BF29" s="9"/>
    </row>
    <row r="30" s="1" customFormat="1" ht="24" customHeight="1" spans="1:58">
      <c r="A30" s="7"/>
      <c r="B30" s="24"/>
      <c r="C30" s="28">
        <v>13</v>
      </c>
      <c r="D30" s="29" t="s">
        <v>54</v>
      </c>
      <c r="E30" s="30"/>
      <c r="F30" s="30"/>
      <c r="G30" s="30"/>
      <c r="H30" s="30"/>
      <c r="I30" s="58"/>
      <c r="J30" s="12"/>
      <c r="K30" s="37"/>
      <c r="L30" s="16"/>
      <c r="M30" s="16"/>
      <c r="N30" s="59">
        <v>44272</v>
      </c>
      <c r="O30" s="28" t="s">
        <v>39</v>
      </c>
      <c r="P30" s="59">
        <v>44286</v>
      </c>
      <c r="Q30" s="78">
        <f t="shared" si="9"/>
        <v>15</v>
      </c>
      <c r="R30" s="79">
        <v>0</v>
      </c>
      <c r="S30" s="80">
        <f t="shared" si="10"/>
        <v>1</v>
      </c>
      <c r="T30" s="28" t="s">
        <v>42</v>
      </c>
      <c r="U30" s="58"/>
      <c r="V30" s="11"/>
      <c r="W30" s="37"/>
      <c r="X30" s="64"/>
      <c r="Y30" s="92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102"/>
      <c r="BE30" s="12"/>
      <c r="BF30" s="9"/>
    </row>
    <row r="31" s="1" customFormat="1" ht="24" customHeight="1" spans="1:16377">
      <c r="A31" s="7"/>
      <c r="B31" s="24"/>
      <c r="C31" s="28"/>
      <c r="D31" s="29"/>
      <c r="E31" s="30"/>
      <c r="F31" s="30"/>
      <c r="G31" s="30"/>
      <c r="H31" s="30"/>
      <c r="I31" s="58"/>
      <c r="J31" s="12"/>
      <c r="K31" s="37"/>
      <c r="L31" s="16"/>
      <c r="M31" s="16"/>
      <c r="N31" s="59"/>
      <c r="O31" s="28"/>
      <c r="P31" s="59"/>
      <c r="Q31" s="78" t="str">
        <f t="shared" si="9"/>
        <v/>
      </c>
      <c r="R31" s="79"/>
      <c r="S31" s="80"/>
      <c r="T31" s="28"/>
      <c r="U31" s="58"/>
      <c r="V31" s="11"/>
      <c r="W31" s="37"/>
      <c r="X31" s="64"/>
      <c r="Y31" s="92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102"/>
      <c r="BE31" s="12"/>
      <c r="BF31" s="9"/>
      <c r="XET31" s="6"/>
      <c r="XEU31" s="6"/>
      <c r="XEV31" s="6"/>
      <c r="XEW31" s="6"/>
    </row>
    <row r="32" s="1" customFormat="1" ht="20" customHeight="1" spans="1:58">
      <c r="A32" s="7"/>
      <c r="B32" s="16"/>
      <c r="C32" s="28"/>
      <c r="D32" s="29"/>
      <c r="E32" s="30"/>
      <c r="F32" s="30"/>
      <c r="G32" s="30"/>
      <c r="H32" s="30"/>
      <c r="I32" s="58"/>
      <c r="J32" s="12"/>
      <c r="K32" s="37"/>
      <c r="L32" s="16"/>
      <c r="M32" s="16"/>
      <c r="N32" s="59"/>
      <c r="O32" s="28"/>
      <c r="P32" s="59"/>
      <c r="Q32" s="78" t="str">
        <f t="shared" si="9"/>
        <v/>
      </c>
      <c r="R32" s="79"/>
      <c r="S32" s="80"/>
      <c r="T32" s="28"/>
      <c r="U32" s="58"/>
      <c r="V32" s="11"/>
      <c r="W32" s="37"/>
      <c r="X32" s="64"/>
      <c r="Y32" s="92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102"/>
      <c r="BE32" s="12"/>
      <c r="BF32" s="9"/>
    </row>
    <row r="33" s="1" customFormat="1" ht="20" customHeight="1" spans="1:58">
      <c r="A33" s="7"/>
      <c r="B33" s="16"/>
      <c r="C33" s="28"/>
      <c r="D33" s="29"/>
      <c r="E33" s="30"/>
      <c r="F33" s="30"/>
      <c r="G33" s="30"/>
      <c r="H33" s="30"/>
      <c r="I33" s="58"/>
      <c r="J33" s="12"/>
      <c r="K33" s="37"/>
      <c r="L33" s="16"/>
      <c r="M33" s="16"/>
      <c r="N33" s="59"/>
      <c r="O33" s="28"/>
      <c r="P33" s="59"/>
      <c r="Q33" s="78" t="str">
        <f t="shared" si="9"/>
        <v/>
      </c>
      <c r="R33" s="79"/>
      <c r="S33" s="80"/>
      <c r="T33" s="28"/>
      <c r="U33" s="58"/>
      <c r="V33" s="11"/>
      <c r="W33" s="37"/>
      <c r="X33" s="64"/>
      <c r="Y33" s="92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102"/>
      <c r="BE33" s="12"/>
      <c r="BF33" s="9"/>
    </row>
    <row r="34" s="1" customFormat="1" ht="20" customHeight="1" spans="1:58">
      <c r="A34" s="7"/>
      <c r="B34" s="16"/>
      <c r="C34" s="28"/>
      <c r="D34" s="29"/>
      <c r="E34" s="30"/>
      <c r="F34" s="30"/>
      <c r="G34" s="30"/>
      <c r="H34" s="30"/>
      <c r="I34" s="58"/>
      <c r="J34" s="12"/>
      <c r="K34" s="37"/>
      <c r="L34" s="16"/>
      <c r="M34" s="16"/>
      <c r="N34" s="59"/>
      <c r="O34" s="28"/>
      <c r="P34" s="59"/>
      <c r="Q34" s="78" t="str">
        <f t="shared" si="9"/>
        <v/>
      </c>
      <c r="R34" s="79"/>
      <c r="S34" s="80"/>
      <c r="T34" s="28"/>
      <c r="U34" s="58"/>
      <c r="V34" s="11"/>
      <c r="W34" s="37"/>
      <c r="X34" s="64"/>
      <c r="Y34" s="94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103"/>
      <c r="BE34" s="12"/>
      <c r="BF34" s="9"/>
    </row>
    <row r="35" s="1" customFormat="1" ht="20" customHeight="1" spans="1:58">
      <c r="A35" s="7"/>
      <c r="B35" s="16"/>
      <c r="C35" s="31"/>
      <c r="D35" s="32"/>
      <c r="E35" s="32"/>
      <c r="F35" s="32"/>
      <c r="G35" s="32"/>
      <c r="H35" s="32"/>
      <c r="I35" s="32"/>
      <c r="J35" s="32"/>
      <c r="K35" s="37"/>
      <c r="L35" s="16"/>
      <c r="M35" s="16"/>
      <c r="N35" s="12"/>
      <c r="O35" s="12"/>
      <c r="P35" s="38"/>
      <c r="Q35" s="12"/>
      <c r="R35" s="38"/>
      <c r="S35" s="63"/>
      <c r="T35" s="12"/>
      <c r="U35" s="11"/>
      <c r="V35" s="11"/>
      <c r="W35" s="37"/>
      <c r="X35" s="64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9"/>
    </row>
    <row r="36" s="1" customFormat="1" ht="15" customHeight="1" spans="1:58">
      <c r="A36" s="7"/>
      <c r="B36" s="7"/>
      <c r="C36" s="33"/>
      <c r="D36" s="33"/>
      <c r="E36" s="33"/>
      <c r="F36" s="33"/>
      <c r="G36" s="33"/>
      <c r="H36" s="33"/>
      <c r="I36" s="33"/>
      <c r="J36" s="33"/>
      <c r="K36" s="33"/>
      <c r="L36" s="7"/>
      <c r="M36" s="7"/>
      <c r="N36" s="9"/>
      <c r="O36" s="9"/>
      <c r="P36" s="36"/>
      <c r="Q36" s="9"/>
      <c r="R36" s="36"/>
      <c r="S36" s="61"/>
      <c r="T36" s="61"/>
      <c r="U36" s="61"/>
      <c r="V36" s="61"/>
      <c r="W36" s="61"/>
      <c r="X36" s="61"/>
      <c r="Y36" s="61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</row>
    <row r="37" s="1" customFormat="1" ht="15" customHeight="1" spans="1:25">
      <c r="A37" s="2"/>
      <c r="B37" s="2"/>
      <c r="C37" s="34"/>
      <c r="D37" s="34"/>
      <c r="E37" s="34"/>
      <c r="F37" s="34"/>
      <c r="G37" s="34"/>
      <c r="H37" s="34"/>
      <c r="I37" s="34"/>
      <c r="J37" s="34"/>
      <c r="K37" s="34"/>
      <c r="L37" s="2"/>
      <c r="M37" s="2"/>
      <c r="P37" s="3"/>
      <c r="R37" s="3"/>
      <c r="S37" s="5"/>
      <c r="T37" s="5"/>
      <c r="U37" s="5"/>
      <c r="V37" s="5"/>
      <c r="W37" s="5"/>
      <c r="X37" s="5"/>
      <c r="Y37" s="5"/>
    </row>
    <row r="38" s="1" customFormat="1" ht="15" customHeight="1" spans="1:25">
      <c r="A38" s="2"/>
      <c r="B38" s="2"/>
      <c r="C38" s="34"/>
      <c r="D38" s="34"/>
      <c r="E38" s="34"/>
      <c r="F38" s="34"/>
      <c r="G38" s="34"/>
      <c r="H38" s="34"/>
      <c r="I38" s="34"/>
      <c r="J38" s="34"/>
      <c r="K38" s="34"/>
      <c r="L38" s="2"/>
      <c r="M38" s="2"/>
      <c r="P38" s="3"/>
      <c r="R38" s="3"/>
      <c r="S38" s="5"/>
      <c r="T38" s="5"/>
      <c r="U38" s="5"/>
      <c r="V38" s="5"/>
      <c r="W38" s="5"/>
      <c r="X38" s="5"/>
      <c r="Y38" s="5"/>
    </row>
    <row r="39" s="1" customFormat="1" ht="15" customHeight="1" spans="1:25">
      <c r="A39" s="2"/>
      <c r="B39" s="2"/>
      <c r="C39" s="34"/>
      <c r="D39" s="34"/>
      <c r="E39" s="34"/>
      <c r="F39" s="34"/>
      <c r="G39" s="34"/>
      <c r="H39" s="34"/>
      <c r="I39" s="34"/>
      <c r="J39" s="34"/>
      <c r="K39" s="34"/>
      <c r="L39" s="2"/>
      <c r="M39" s="2"/>
      <c r="P39" s="3"/>
      <c r="R39" s="3"/>
      <c r="S39" s="5"/>
      <c r="T39" s="5"/>
      <c r="U39" s="5"/>
      <c r="V39" s="5"/>
      <c r="W39" s="5"/>
      <c r="X39" s="5"/>
      <c r="Y39" s="5"/>
    </row>
    <row r="40" s="1" customFormat="1" ht="17" customHeight="1" spans="1:25">
      <c r="A40" s="2"/>
      <c r="B40" s="2"/>
      <c r="C40" s="34"/>
      <c r="D40" s="34"/>
      <c r="E40" s="35"/>
      <c r="F40" s="35"/>
      <c r="G40" s="35"/>
      <c r="H40" s="35"/>
      <c r="I40" s="35"/>
      <c r="J40" s="35"/>
      <c r="K40" s="35"/>
      <c r="L40" s="2"/>
      <c r="M40" s="2"/>
      <c r="P40" s="3"/>
      <c r="R40" s="3"/>
      <c r="S40" s="5"/>
      <c r="T40" s="5"/>
      <c r="U40" s="5"/>
      <c r="V40" s="5"/>
      <c r="W40" s="5"/>
      <c r="X40" s="5"/>
      <c r="Y40" s="5"/>
    </row>
    <row r="41" s="1" customFormat="1" customHeight="1" spans="1:16377">
      <c r="A41" s="2"/>
      <c r="B41" s="2"/>
      <c r="L41" s="2"/>
      <c r="M41" s="2"/>
      <c r="P41" s="3"/>
      <c r="R41" s="3"/>
      <c r="S41" s="5"/>
      <c r="T41" s="5"/>
      <c r="U41" s="5"/>
      <c r="V41" s="5"/>
      <c r="W41" s="5"/>
      <c r="X41" s="5"/>
      <c r="Y41" s="5"/>
      <c r="XET41" s="6"/>
      <c r="XEU41" s="6"/>
      <c r="XEV41" s="6"/>
      <c r="XEW41" s="6"/>
    </row>
    <row r="42" customHeight="1" spans="19:19">
      <c r="S42" s="5"/>
    </row>
    <row r="43" customHeight="1" spans="19:19">
      <c r="S43" s="5"/>
    </row>
    <row r="44" customHeight="1" spans="19:19">
      <c r="S44" s="5"/>
    </row>
    <row r="45" customHeight="1" spans="19:19">
      <c r="S45" s="5"/>
    </row>
    <row r="46" customHeight="1" spans="19:19">
      <c r="S46" s="5"/>
    </row>
    <row r="47" customHeight="1" spans="19:19">
      <c r="S47" s="5"/>
    </row>
    <row r="48" customHeight="1" spans="19:19">
      <c r="S48" s="5"/>
    </row>
  </sheetData>
  <mergeCells count="53">
    <mergeCell ref="B2:BD2"/>
    <mergeCell ref="C6:D6"/>
    <mergeCell ref="Z8:AL8"/>
    <mergeCell ref="AN8:BC8"/>
    <mergeCell ref="AA10:AK10"/>
    <mergeCell ref="AO10:BB10"/>
    <mergeCell ref="AA11:AK11"/>
    <mergeCell ref="AO11:BB11"/>
    <mergeCell ref="AA12:AK12"/>
    <mergeCell ref="AO12:BB12"/>
    <mergeCell ref="AA13:AK13"/>
    <mergeCell ref="AO13:BB13"/>
    <mergeCell ref="AA14:AK14"/>
    <mergeCell ref="AO14:BB14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N9:N10"/>
    <mergeCell ref="N11:N12"/>
    <mergeCell ref="N14:N15"/>
    <mergeCell ref="O9:O10"/>
    <mergeCell ref="O11:O12"/>
    <mergeCell ref="O14:O15"/>
    <mergeCell ref="P9:P10"/>
    <mergeCell ref="P11:P12"/>
    <mergeCell ref="P14:P15"/>
    <mergeCell ref="Q9:Q10"/>
    <mergeCell ref="Q11:Q12"/>
    <mergeCell ref="Q14:Q15"/>
    <mergeCell ref="R9:R10"/>
    <mergeCell ref="R11:R12"/>
    <mergeCell ref="S9:S10"/>
    <mergeCell ref="S11:S12"/>
    <mergeCell ref="T9:T10"/>
    <mergeCell ref="T11:T12"/>
    <mergeCell ref="U9:U10"/>
    <mergeCell ref="U11:U12"/>
    <mergeCell ref="Y9:Y12"/>
  </mergeCells>
  <conditionalFormatting sqref="P11">
    <cfRule type="dataBar" priority="5">
      <dataBar>
        <cfvo type="min"/>
        <cfvo type="num" val="1"/>
        <color rgb="FFD7F0F2"/>
      </dataBar>
      <extLst>
        <ext xmlns:x14="http://schemas.microsoft.com/office/spreadsheetml/2009/9/main" uri="{B025F937-C7B1-47D3-B67F-A62EFF666E3E}">
          <x14:id>{e47cd070-1bc3-4ae6-94aa-1bf75cf70bad}</x14:id>
        </ext>
      </extLst>
    </cfRule>
  </conditionalFormatting>
  <conditionalFormatting sqref="Q11">
    <cfRule type="dataBar" priority="4">
      <dataBar>
        <cfvo type="min"/>
        <cfvo type="num" val="1"/>
        <color rgb="FFF9E9C2"/>
      </dataBar>
      <extLst>
        <ext xmlns:x14="http://schemas.microsoft.com/office/spreadsheetml/2009/9/main" uri="{B025F937-C7B1-47D3-B67F-A62EFF666E3E}">
          <x14:id>{6ec6192f-8d98-4fdf-8e33-3f80acccd9b4}</x14:id>
        </ext>
      </extLst>
    </cfRule>
  </conditionalFormatting>
  <conditionalFormatting sqref="R11">
    <cfRule type="dataBar" priority="3">
      <dataBar>
        <cfvo type="min"/>
        <cfvo type="num" val="1"/>
        <color rgb="FFD2E9D9"/>
      </dataBar>
      <extLst>
        <ext xmlns:x14="http://schemas.microsoft.com/office/spreadsheetml/2009/9/main" uri="{B025F937-C7B1-47D3-B67F-A62EFF666E3E}">
          <x14:id>{743f533c-4cc4-457e-85dc-4e21998a10c1}</x14:id>
        </ext>
      </extLst>
    </cfRule>
  </conditionalFormatting>
  <conditionalFormatting sqref="C36:K36">
    <cfRule type="expression" dxfId="0" priority="19">
      <formula>MONTH(C36)&lt;&gt;#REF!</formula>
    </cfRule>
  </conditionalFormatting>
  <conditionalFormatting sqref="C37:K37">
    <cfRule type="expression" dxfId="0" priority="18">
      <formula>MONTH(C37)&lt;&gt;#REF!</formula>
    </cfRule>
  </conditionalFormatting>
  <conditionalFormatting sqref="C38:K38">
    <cfRule type="expression" dxfId="0" priority="17">
      <formula>MONTH(C38)&lt;&gt;#REF!</formula>
    </cfRule>
  </conditionalFormatting>
  <conditionalFormatting sqref="C39:K39">
    <cfRule type="expression" dxfId="0" priority="16">
      <formula>MONTH(C39)&lt;&gt;#REF!</formula>
    </cfRule>
  </conditionalFormatting>
  <conditionalFormatting sqref="C40:K40">
    <cfRule type="expression" dxfId="0" priority="20">
      <formula>MONTH(C40)&lt;&gt;#REF!</formula>
    </cfRule>
  </conditionalFormatting>
  <conditionalFormatting sqref="O11:O12">
    <cfRule type="dataBar" priority="6">
      <dataBar>
        <cfvo type="min"/>
        <cfvo type="num" val="1"/>
        <color rgb="FFFBDFDF"/>
      </dataBar>
      <extLst>
        <ext xmlns:x14="http://schemas.microsoft.com/office/spreadsheetml/2009/9/main" uri="{B025F937-C7B1-47D3-B67F-A62EFF666E3E}">
          <x14:id>{ae362ff0-b396-425f-8329-55caa0f94628}</x14:id>
        </ext>
      </extLst>
    </cfRule>
  </conditionalFormatting>
  <conditionalFormatting sqref="O18:O55">
    <cfRule type="containsText" dxfId="1" priority="8" operator="between" text="一般">
      <formula>NOT(ISERROR(SEARCH("一般",O18)))</formula>
    </cfRule>
    <cfRule type="containsText" dxfId="2" priority="9" operator="between" text="日常">
      <formula>NOT(ISERROR(SEARCH("日常",O18)))</formula>
    </cfRule>
    <cfRule type="containsText" dxfId="3" priority="10" operator="between" text="紧急">
      <formula>NOT(ISERROR(SEARCH("紧急",O18)))</formula>
    </cfRule>
    <cfRule type="containsText" dxfId="4" priority="11" operator="between" text="重要">
      <formula>NOT(ISERROR(SEARCH("重要",O18)))</formula>
    </cfRule>
  </conditionalFormatting>
  <conditionalFormatting sqref="R18:R34">
    <cfRule type="dataBar" priority="15">
      <dataBar>
        <cfvo type="min"/>
        <cfvo type="max"/>
        <color rgb="FFFBDFDF"/>
      </dataBar>
      <extLst>
        <ext xmlns:x14="http://schemas.microsoft.com/office/spreadsheetml/2009/9/main" uri="{B025F937-C7B1-47D3-B67F-A62EFF666E3E}">
          <x14:id>{36f0886f-5106-4040-b6b6-51d625994f77}</x14:id>
        </ext>
      </extLst>
    </cfRule>
  </conditionalFormatting>
  <conditionalFormatting sqref="S18:S34">
    <cfRule type="dataBar" priority="7">
      <dataBar>
        <cfvo type="min"/>
        <cfvo type="max"/>
        <color rgb="FFD7F0F2"/>
      </dataBar>
      <extLst>
        <ext xmlns:x14="http://schemas.microsoft.com/office/spreadsheetml/2009/9/main" uri="{B025F937-C7B1-47D3-B67F-A62EFF666E3E}">
          <x14:id>{39f7deab-ac8d-46c2-952e-c2d52a8cc167}</x14:id>
        </ext>
      </extLst>
    </cfRule>
  </conditionalFormatting>
  <conditionalFormatting sqref="C9:J15">
    <cfRule type="expression" dxfId="5" priority="27">
      <formula>MONTH(C9)&lt;&gt;$F$6</formula>
    </cfRule>
  </conditionalFormatting>
  <conditionalFormatting sqref="C9:I14">
    <cfRule type="expression" dxfId="6" priority="1">
      <formula>C9=TODAY()</formula>
    </cfRule>
  </conditionalFormatting>
  <conditionalFormatting sqref="S11:U12">
    <cfRule type="dataBar" priority="2">
      <dataBar>
        <cfvo type="min"/>
        <cfvo type="num" val="1"/>
        <color rgb="FFFBDFDF"/>
      </dataBar>
      <extLst>
        <ext xmlns:x14="http://schemas.microsoft.com/office/spreadsheetml/2009/9/main" uri="{B025F937-C7B1-47D3-B67F-A62EFF666E3E}">
          <x14:id>{e02a6e2a-3512-434a-a683-c99fefaf18fb}</x14:id>
        </ext>
      </extLst>
    </cfRule>
  </conditionalFormatting>
  <conditionalFormatting sqref="Y18:BC34">
    <cfRule type="expression" dxfId="7" priority="13">
      <formula>AND(Y$17&gt;=$N18+($P18-$N18+1)*$R18,Y$17&lt;=$P18)</formula>
    </cfRule>
    <cfRule type="expression" dxfId="8" priority="14">
      <formula>AND(Y$17&gt;=$N18,Y$17&lt;$N18+($P18-$N18+1)*$R18)</formula>
    </cfRule>
  </conditionalFormatting>
  <dataValidations count="4">
    <dataValidation type="list" allowBlank="1" showInputMessage="1" showErrorMessage="1" sqref="C6:D6">
      <formula1>"2021,2022,2023,2024,2025,2026,2027"</formula1>
    </dataValidation>
    <dataValidation type="list" allowBlank="1" showInputMessage="1" showErrorMessage="1" sqref="Q35 O18:O30 O31:O34 Q36:Q1048576">
      <formula1>"重要,紧急,一般,日常"</formula1>
    </dataValidation>
    <dataValidation type="list" allowBlank="1" showInputMessage="1" showErrorMessage="1" sqref="F6">
      <formula1>"1,2,3,4,5,6,7,8,9,10,11,12"</formula1>
    </dataValidation>
    <dataValidation type="list" allowBlank="1" showInputMessage="1" showErrorMessage="1" sqref="Z35 T18:T30 T31:T34 V18:V31 W18:W31 X18:X31 Z36:Z1048576">
      <formula1>"已完成,进行中,未开始,已取消"</formula1>
    </dataValidation>
  </dataValidation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cd070-1bc3-4ae6-94aa-1bf75cf70bad}">
            <x14:dataBar minLength="0" maxLength="10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P11</xm:sqref>
        </x14:conditionalFormatting>
        <x14:conditionalFormatting xmlns:xm="http://schemas.microsoft.com/office/excel/2006/main">
          <x14:cfRule type="dataBar" id="{6ec6192f-8d98-4fdf-8e33-3f80acccd9b4}">
            <x14:dataBar minLength="0" maxLength="10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Q11</xm:sqref>
        </x14:conditionalFormatting>
        <x14:conditionalFormatting xmlns:xm="http://schemas.microsoft.com/office/excel/2006/main">
          <x14:cfRule type="dataBar" id="{743f533c-4cc4-457e-85dc-4e21998a10c1}">
            <x14:dataBar minLength="0" maxLength="10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R11</xm:sqref>
        </x14:conditionalFormatting>
        <x14:conditionalFormatting xmlns:xm="http://schemas.microsoft.com/office/excel/2006/main">
          <x14:cfRule type="dataBar" id="{ae362ff0-b396-425f-8329-55caa0f94628}">
            <x14:dataBar minLength="0" maxLength="10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O11:O12</xm:sqref>
        </x14:conditionalFormatting>
        <x14:conditionalFormatting xmlns:xm="http://schemas.microsoft.com/office/excel/2006/main">
          <x14:cfRule type="dataBar" id="{36f0886f-5106-4040-b6b6-51d625994f77}">
            <x14:dataBar minLength="0" maxLength="100">
              <x14:cfvo type="autoMin"/>
              <x14:cfvo type="autoMax"/>
              <x14:negativeFillColor rgb="FFFF0000"/>
              <x14:axisColor rgb="FFFF0000"/>
            </x14:dataBar>
          </x14:cfRule>
          <xm:sqref>R18:R34</xm:sqref>
        </x14:conditionalFormatting>
        <x14:conditionalFormatting xmlns:xm="http://schemas.microsoft.com/office/excel/2006/main">
          <x14:cfRule type="dataBar" id="{39f7deab-ac8d-46c2-952e-c2d52a8cc1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S18:S34</xm:sqref>
        </x14:conditionalFormatting>
        <x14:conditionalFormatting xmlns:xm="http://schemas.microsoft.com/office/excel/2006/main">
          <x14:cfRule type="dataBar" id="{e02a6e2a-3512-434a-a683-c99fefaf18fb}">
            <x14:dataBar minLength="0" maxLength="10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S11:U12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小姑娘yoooook</cp:lastModifiedBy>
  <dcterms:created xsi:type="dcterms:W3CDTF">2021-02-25T02:46:00Z</dcterms:created>
  <dcterms:modified xsi:type="dcterms:W3CDTF">2021-03-07T04:27:42Z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v1.0_mb_6Y5vKLngl/gsVFN5A0ciEQ==</vt:lpwstr>
  </property>
</Properties>
</file>