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g\Downloads\"/>
    </mc:Choice>
  </mc:AlternateContent>
  <xr:revisionPtr revIDLastSave="0" documentId="13_ncr:1_{C67A0FCA-6D09-4BD2-8CE0-40173EF92AC0}" xr6:coauthVersionLast="45" xr6:coauthVersionMax="45" xr10:uidLastSave="{00000000-0000-0000-0000-000000000000}"/>
  <bookViews>
    <workbookView xWindow="-120" yWindow="480" windowWidth="20730" windowHeight="11160" xr2:uid="{16A8764D-EC07-49D5-9E55-17912107DBB7}"/>
  </bookViews>
  <sheets>
    <sheet name="Sheet2" sheetId="11" r:id="rId1"/>
    <sheet name="AE counts" sheetId="1" r:id="rId2"/>
    <sheet name="Simvastatin" sheetId="4" r:id="rId3"/>
    <sheet name="Gender" sheetId="6" r:id="rId4"/>
    <sheet name="US" sheetId="5" r:id="rId5"/>
    <sheet name="Age" sheetId="7" r:id="rId6"/>
    <sheet name="Percentage" sheetId="3" r:id="rId7"/>
    <sheet name="RPSR" sheetId="2" r:id="rId8"/>
  </sheets>
  <definedNames>
    <definedName name="Slicer_Year">#N/A</definedName>
  </definedNames>
  <calcPr calcId="191029"/>
  <pivotCaches>
    <pivotCache cacheId="11"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 i="3" l="1"/>
  <c r="P14" i="3"/>
  <c r="P18" i="3"/>
  <c r="P22" i="3"/>
  <c r="K25" i="3"/>
  <c r="L25" i="3"/>
  <c r="M25" i="3"/>
  <c r="P25" i="3" s="1"/>
  <c r="N25" i="3"/>
  <c r="O25" i="3"/>
  <c r="K26" i="3"/>
  <c r="L26" i="3"/>
  <c r="P26" i="3" s="1"/>
  <c r="M26" i="3"/>
  <c r="N26" i="3"/>
  <c r="O26" i="3"/>
  <c r="K27" i="3"/>
  <c r="L27" i="3"/>
  <c r="P27" i="3" s="1"/>
  <c r="M27" i="3"/>
  <c r="N27" i="3"/>
  <c r="O27" i="3"/>
  <c r="K28" i="3"/>
  <c r="L28" i="3"/>
  <c r="M28" i="3"/>
  <c r="P28" i="3" s="1"/>
  <c r="N28" i="3"/>
  <c r="O28" i="3"/>
  <c r="K29" i="3"/>
  <c r="L29" i="3"/>
  <c r="M29" i="3"/>
  <c r="P29" i="3" s="1"/>
  <c r="N29" i="3"/>
  <c r="O29" i="3"/>
  <c r="K30" i="3"/>
  <c r="L30" i="3"/>
  <c r="P30" i="3" s="1"/>
  <c r="M30" i="3"/>
  <c r="N30" i="3"/>
  <c r="O30" i="3"/>
  <c r="K31" i="3"/>
  <c r="L31" i="3"/>
  <c r="P31" i="3" s="1"/>
  <c r="M31" i="3"/>
  <c r="N31" i="3"/>
  <c r="O31" i="3"/>
  <c r="K32" i="3"/>
  <c r="L32" i="3"/>
  <c r="M32" i="3"/>
  <c r="P32" i="3" s="1"/>
  <c r="N32" i="3"/>
  <c r="O32" i="3"/>
  <c r="K33" i="3"/>
  <c r="L33" i="3"/>
  <c r="M33" i="3"/>
  <c r="P33" i="3" s="1"/>
  <c r="N33" i="3"/>
  <c r="O33" i="3"/>
  <c r="K34" i="3"/>
  <c r="L34" i="3"/>
  <c r="P34" i="3" s="1"/>
  <c r="M34" i="3"/>
  <c r="N34" i="3"/>
  <c r="O34" i="3"/>
  <c r="K35" i="3"/>
  <c r="L35" i="3"/>
  <c r="P35" i="3" s="1"/>
  <c r="M35" i="3"/>
  <c r="N35" i="3"/>
  <c r="O35" i="3"/>
  <c r="K36" i="3"/>
  <c r="L36" i="3"/>
  <c r="M36" i="3"/>
  <c r="P36" i="3" s="1"/>
  <c r="N36" i="3"/>
  <c r="O36" i="3"/>
  <c r="K37" i="3"/>
  <c r="L37" i="3"/>
  <c r="M37" i="3"/>
  <c r="P37" i="3" s="1"/>
  <c r="N37" i="3"/>
  <c r="O37" i="3"/>
  <c r="K38" i="3"/>
  <c r="L38" i="3"/>
  <c r="P38" i="3" s="1"/>
  <c r="M38" i="3"/>
  <c r="N38" i="3"/>
  <c r="O38" i="3"/>
  <c r="K39" i="3"/>
  <c r="L39" i="3"/>
  <c r="P39" i="3" s="1"/>
  <c r="M39" i="3"/>
  <c r="N39" i="3"/>
  <c r="O39" i="3"/>
  <c r="K40" i="3"/>
  <c r="L40" i="3"/>
  <c r="M40" i="3"/>
  <c r="P40" i="3" s="1"/>
  <c r="N40" i="3"/>
  <c r="O40" i="3"/>
  <c r="K41" i="3"/>
  <c r="L41" i="3"/>
  <c r="M41" i="3"/>
  <c r="P41" i="3" s="1"/>
  <c r="N41" i="3"/>
  <c r="O41" i="3"/>
  <c r="J26" i="3"/>
  <c r="J27" i="3"/>
  <c r="J28" i="3"/>
  <c r="J29" i="3"/>
  <c r="J30" i="3"/>
  <c r="J31" i="3"/>
  <c r="J32" i="3"/>
  <c r="J33" i="3"/>
  <c r="J34" i="3"/>
  <c r="J35" i="3"/>
  <c r="J36" i="3"/>
  <c r="J37" i="3"/>
  <c r="J38" i="3"/>
  <c r="J39" i="3"/>
  <c r="J40" i="3"/>
  <c r="J41" i="3"/>
  <c r="K24" i="3"/>
  <c r="L24" i="3"/>
  <c r="P24" i="3" s="1"/>
  <c r="M24" i="3"/>
  <c r="N24" i="3"/>
  <c r="O24" i="3"/>
  <c r="K23" i="3"/>
  <c r="L23" i="3"/>
  <c r="P23" i="3" s="1"/>
  <c r="M23" i="3"/>
  <c r="N23" i="3"/>
  <c r="O23" i="3"/>
  <c r="K22" i="3"/>
  <c r="L22" i="3"/>
  <c r="M22" i="3"/>
  <c r="N22" i="3"/>
  <c r="O22" i="3"/>
  <c r="K21" i="3"/>
  <c r="L21" i="3"/>
  <c r="M21" i="3"/>
  <c r="P21" i="3" s="1"/>
  <c r="N21" i="3"/>
  <c r="O21" i="3"/>
  <c r="K20" i="3"/>
  <c r="L20" i="3"/>
  <c r="P20" i="3" s="1"/>
  <c r="M20" i="3"/>
  <c r="N20" i="3"/>
  <c r="O20" i="3"/>
  <c r="K19" i="3"/>
  <c r="L19" i="3"/>
  <c r="P19" i="3" s="1"/>
  <c r="M19" i="3"/>
  <c r="N19" i="3"/>
  <c r="O19" i="3"/>
  <c r="K18" i="3"/>
  <c r="L18" i="3"/>
  <c r="M18" i="3"/>
  <c r="N18" i="3"/>
  <c r="O18" i="3"/>
  <c r="K17" i="3"/>
  <c r="L17" i="3"/>
  <c r="M17" i="3"/>
  <c r="P17" i="3" s="1"/>
  <c r="N17" i="3"/>
  <c r="O17" i="3"/>
  <c r="K16" i="3"/>
  <c r="L16" i="3"/>
  <c r="P16" i="3" s="1"/>
  <c r="M16" i="3"/>
  <c r="N16" i="3"/>
  <c r="O16" i="3"/>
  <c r="K15" i="3"/>
  <c r="L15" i="3"/>
  <c r="P15" i="3" s="1"/>
  <c r="M15" i="3"/>
  <c r="N15" i="3"/>
  <c r="O15" i="3"/>
  <c r="K14" i="3"/>
  <c r="L14" i="3"/>
  <c r="M14" i="3"/>
  <c r="N14" i="3"/>
  <c r="O14" i="3"/>
  <c r="K13" i="3"/>
  <c r="L13" i="3"/>
  <c r="M13" i="3"/>
  <c r="P13" i="3" s="1"/>
  <c r="N13" i="3"/>
  <c r="O13" i="3"/>
  <c r="K12" i="3"/>
  <c r="L12" i="3"/>
  <c r="P12" i="3" s="1"/>
  <c r="M12" i="3"/>
  <c r="N12" i="3"/>
  <c r="O12" i="3"/>
  <c r="K11" i="3"/>
  <c r="L11" i="3"/>
  <c r="P11" i="3" s="1"/>
  <c r="M11" i="3"/>
  <c r="N11" i="3"/>
  <c r="O11" i="3"/>
  <c r="K10" i="3"/>
  <c r="L10" i="3"/>
  <c r="M10" i="3"/>
  <c r="N10" i="3"/>
  <c r="O10" i="3"/>
  <c r="K9" i="3"/>
  <c r="L9" i="3"/>
  <c r="M9" i="3"/>
  <c r="P9" i="3" s="1"/>
  <c r="N9" i="3"/>
  <c r="O9" i="3"/>
  <c r="J25" i="3"/>
  <c r="J24" i="3"/>
  <c r="J23" i="3"/>
  <c r="J22" i="3"/>
  <c r="J21" i="3"/>
  <c r="J20" i="3"/>
  <c r="J19" i="3"/>
  <c r="J18" i="3"/>
  <c r="J17" i="3"/>
  <c r="J16" i="3"/>
  <c r="J15" i="3"/>
  <c r="J14" i="3"/>
  <c r="J13" i="3"/>
  <c r="J12" i="3"/>
  <c r="J11" i="3"/>
  <c r="J10" i="3"/>
  <c r="J9" i="3"/>
  <c r="K8" i="3"/>
  <c r="L8" i="3"/>
  <c r="P8" i="3" s="1"/>
  <c r="M8" i="3"/>
  <c r="N8" i="3"/>
  <c r="O8" i="3"/>
  <c r="J8" i="3"/>
  <c r="K7" i="3"/>
  <c r="L7" i="3"/>
  <c r="P7" i="3" s="1"/>
  <c r="M7" i="3"/>
  <c r="N7" i="3"/>
  <c r="O7" i="3"/>
  <c r="J7" i="3"/>
  <c r="K6" i="3"/>
  <c r="L6" i="3"/>
  <c r="P6" i="3" s="1"/>
  <c r="M6" i="3"/>
  <c r="N6" i="3"/>
  <c r="O6" i="3"/>
  <c r="J6" i="3"/>
  <c r="K5" i="3"/>
  <c r="L5" i="3"/>
  <c r="M5" i="3"/>
  <c r="P5" i="3" s="1"/>
  <c r="N5" i="3"/>
  <c r="O5" i="3"/>
  <c r="J5" i="3"/>
  <c r="K4" i="3"/>
  <c r="L4" i="3"/>
  <c r="P4" i="3" s="1"/>
  <c r="M4" i="3"/>
  <c r="N4" i="3"/>
  <c r="O4" i="3"/>
  <c r="J4" i="3"/>
  <c r="K3" i="3"/>
  <c r="L3" i="3"/>
  <c r="P3" i="3" s="1"/>
  <c r="M3" i="3"/>
  <c r="N3" i="3"/>
  <c r="O3" i="3"/>
  <c r="J3" i="3"/>
  <c r="K2" i="3"/>
  <c r="L2" i="3"/>
  <c r="P2" i="3" s="1"/>
  <c r="M2" i="3"/>
  <c r="N2" i="3"/>
  <c r="O2" i="3"/>
  <c r="J2" i="3"/>
</calcChain>
</file>

<file path=xl/sharedStrings.xml><?xml version="1.0" encoding="utf-8"?>
<sst xmlns="http://schemas.openxmlformats.org/spreadsheetml/2006/main" count="541" uniqueCount="82">
  <si>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</si>
  <si>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</si>
  <si>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</si>
  <si>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</si>
  <si>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</si>
  <si>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</si>
  <si>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</si>
  <si>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</si>
  <si>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</si>
  <si>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</si>
  <si>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</si>
  <si>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</si>
  <si>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</si>
  <si>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</si>
  <si>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</si>
  <si>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</si>
  <si>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</si>
  <si>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</si>
  <si>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</si>
  <si>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</si>
  <si>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</si>
  <si>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</si>
  <si>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</si>
  <si>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</si>
  <si>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</si>
  <si>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</si>
  <si>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</si>
  <si>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</si>
  <si>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</si>
  <si>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</si>
  <si>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</si>
  <si>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</si>
  <si>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</si>
  <si>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</si>
  <si>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</si>
  <si>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</si>
  <si>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</si>
  <si>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</si>
  <si>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</si>
  <si>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</si>
  <si>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 xml:space="preserve">All statin all AEs </t>
  </si>
  <si>
    <t>Fatigue</t>
  </si>
  <si>
    <t>Hepatic AE</t>
  </si>
  <si>
    <t>Muscular Obj AE</t>
  </si>
  <si>
    <t>Muscular Sub AE</t>
  </si>
  <si>
    <t>Nervous sys AE</t>
  </si>
  <si>
    <t>Renal AE</t>
  </si>
  <si>
    <t>Blank</t>
  </si>
  <si>
    <t>CSM</t>
  </si>
  <si>
    <t>FGN</t>
  </si>
  <si>
    <t>HP</t>
  </si>
  <si>
    <t>OTH</t>
  </si>
  <si>
    <t>SDY</t>
  </si>
  <si>
    <t>CR</t>
  </si>
  <si>
    <t>DT</t>
  </si>
  <si>
    <t>LIT</t>
  </si>
  <si>
    <t>UF</t>
  </si>
  <si>
    <t>Total Muscular AE</t>
  </si>
  <si>
    <t>Simvastain</t>
  </si>
  <si>
    <t>Ave age</t>
  </si>
  <si>
    <t>M</t>
  </si>
  <si>
    <t>F</t>
  </si>
  <si>
    <t>NS</t>
  </si>
  <si>
    <t>US</t>
  </si>
  <si>
    <t>Average of Fatigue</t>
  </si>
  <si>
    <t>Qrt</t>
  </si>
  <si>
    <t>Year</t>
  </si>
  <si>
    <t>2010 Total</t>
  </si>
  <si>
    <t>2011 Total</t>
  </si>
  <si>
    <t>2012 Total</t>
  </si>
  <si>
    <t>2013 Total</t>
  </si>
  <si>
    <t>2014 Total</t>
  </si>
  <si>
    <t>2015 Total</t>
  </si>
  <si>
    <t>2016 Total</t>
  </si>
  <si>
    <t>2017 Total</t>
  </si>
  <si>
    <t>2018 Total</t>
  </si>
  <si>
    <t>2019 Total</t>
  </si>
  <si>
    <t>Average of Hepatic AE</t>
  </si>
  <si>
    <t>Q1</t>
  </si>
  <si>
    <t>Q2</t>
  </si>
  <si>
    <t>Q3</t>
  </si>
  <si>
    <t>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</si>
</sst>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7"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3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94">
    <xf numFmtId="0" fontId="0" fillId="0" borderId="0" xfId="0"/>
    <xf numFmtId="0" fontId="0" fillId="0" borderId="0" xfId="0" applyAlignment="1">
      <alignment horizontal="right"/>
    </xf>
    <xf numFmtId="10" fontId="0" fillId="0" borderId="0" xfId="0" applyNumberFormat="1"/>
    <xf numFmtId="0" fontId="0" fillId="0" borderId="2" xfId="0" applyBorder="1"/>
    <xf numFmtId="0" fontId="0" fillId="0" borderId="5" xfId="0" applyBorder="1"/>
    <xf numFmtId="0" fontId="0" fillId="0" borderId="0" xfId="0" applyBorder="1" applyAlignment="1">
      <alignment horizontal="right"/>
    </xf>
    <xf numFmtId="0" fontId="0" fillId="0" borderId="6" xfId="0" applyBorder="1" applyAlignment="1">
      <alignment horizontal="right"/>
    </xf>
    <xf numFmtId="0" fontId="0" fillId="0" borderId="7" xfId="0" applyBorder="1"/>
    <xf numFmtId="0" fontId="0" fillId="0" borderId="8" xfId="0" applyBorder="1" applyAlignment="1">
      <alignment horizontal="right"/>
    </xf>
    <xf numFmtId="0" fontId="0" fillId="0" borderId="9" xfId="0" applyBorder="1" applyAlignment="1">
      <alignment horizontal="right"/>
    </xf>
    <xf numFmtId="10" fontId="0" fillId="0" borderId="6" xfId="0" applyNumberFormat="1" applyBorder="1"/>
    <xf numFmtId="10" fontId="0" fillId="0" borderId="5" xfId="0" applyNumberFormat="1" applyBorder="1"/>
    <xf numFmtId="10" fontId="0" fillId="0" borderId="0" xfId="0" applyNumberFormat="1" applyBorder="1"/>
    <xf numFmtId="10" fontId="0" fillId="0" borderId="7" xfId="0" applyNumberFormat="1" applyBorder="1"/>
    <xf numFmtId="10" fontId="0" fillId="0" borderId="8" xfId="0" applyNumberFormat="1" applyBorder="1"/>
    <xf numFmtId="10" fontId="0" fillId="0" borderId="9" xfId="0" applyNumberFormat="1" applyBorder="1"/>
    <xf numFmtId="0" fontId="0" fillId="0" borderId="5" xfId="0" applyBorder="1" applyAlignment="1">
      <alignment horizontal="right"/>
    </xf>
    <xf numFmtId="0" fontId="0" fillId="0" borderId="7" xfId="0" applyBorder="1" applyAlignment="1">
      <alignment horizontal="right"/>
    </xf>
    <xf numFmtId="0" fontId="0" fillId="0" borderId="0" xfId="0" applyFill="1"/>
    <xf numFmtId="0" fontId="2" fillId="3" borderId="11" xfId="0" applyFont="1" applyFill="1" applyBorder="1"/>
    <xf numFmtId="0" fontId="2" fillId="3" borderId="12" xfId="0" applyFont="1" applyFill="1" applyBorder="1"/>
    <xf numFmtId="0" fontId="2" fillId="3" borderId="5" xfId="0" applyFont="1" applyFill="1" applyBorder="1"/>
    <xf numFmtId="0" fontId="2" fillId="3" borderId="7" xfId="0" applyFont="1" applyFill="1" applyBorder="1"/>
    <xf numFmtId="0" fontId="2" fillId="0" borderId="0" xfId="0" applyFont="1"/>
    <xf numFmtId="0" fontId="2" fillId="0" borderId="0" xfId="0" applyFont="1" applyAlignment="1">
      <alignment horizontal="right"/>
    </xf>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2" fillId="0" borderId="10" xfId="0" applyFont="1" applyBorder="1"/>
    <xf numFmtId="0" fontId="2" fillId="0" borderId="11" xfId="0" applyFont="1" applyBorder="1"/>
    <xf numFmtId="0" fontId="2" fillId="0" borderId="12" xfId="0" applyFont="1" applyBorder="1"/>
    <xf numFmtId="0" fontId="2" fillId="3" borderId="1" xfId="0" applyFont="1" applyFill="1" applyBorder="1"/>
    <xf numFmtId="0" fontId="2" fillId="0" borderId="0" xfId="0" applyFont="1" applyFill="1"/>
    <xf numFmtId="0" fontId="2" fillId="3" borderId="2" xfId="0" applyFont="1" applyFill="1" applyBorder="1"/>
    <xf numFmtId="0" fontId="0" fillId="0" borderId="3" xfId="0" applyBorder="1" applyAlignment="1">
      <alignment horizontal="right"/>
    </xf>
    <xf numFmtId="0" fontId="0" fillId="0" borderId="4" xfId="0" applyBorder="1" applyAlignment="1">
      <alignment horizontal="right"/>
    </xf>
    <xf numFmtId="0" fontId="2" fillId="3" borderId="16" xfId="0" applyFont="1" applyFill="1" applyBorder="1"/>
    <xf numFmtId="0" fontId="0" fillId="0" borderId="17" xfId="0" applyBorder="1" applyAlignment="1">
      <alignment horizontal="right"/>
    </xf>
    <xf numFmtId="0" fontId="0" fillId="0" borderId="18" xfId="0" applyBorder="1" applyAlignment="1">
      <alignment horizontal="right"/>
    </xf>
    <xf numFmtId="0" fontId="2" fillId="3" borderId="19" xfId="0" applyFont="1" applyFill="1" applyBorder="1"/>
    <xf numFmtId="0" fontId="0" fillId="0" borderId="20" xfId="0" applyBorder="1" applyAlignment="1">
      <alignment horizontal="right"/>
    </xf>
    <xf numFmtId="0" fontId="0" fillId="0" borderId="21" xfId="0" applyBorder="1" applyAlignment="1">
      <alignment horizontal="right"/>
    </xf>
    <xf numFmtId="0" fontId="2" fillId="3" borderId="10" xfId="0" applyFont="1" applyFill="1" applyBorder="1"/>
    <xf numFmtId="0" fontId="0" fillId="0" borderId="2" xfId="0" applyBorder="1" applyAlignment="1">
      <alignment horizontal="right"/>
    </xf>
    <xf numFmtId="0" fontId="2" fillId="3" borderId="22" xfId="0" applyFont="1" applyFill="1" applyBorder="1"/>
    <xf numFmtId="0" fontId="0" fillId="0" borderId="16" xfId="0" applyBorder="1" applyAlignment="1">
      <alignment horizontal="right"/>
    </xf>
    <xf numFmtId="0" fontId="2" fillId="3" borderId="23" xfId="0" applyFont="1" applyFill="1" applyBorder="1"/>
    <xf numFmtId="0" fontId="0" fillId="0" borderId="19" xfId="0" applyBorder="1" applyAlignment="1">
      <alignment horizontal="right"/>
    </xf>
    <xf numFmtId="0" fontId="0" fillId="0" borderId="0" xfId="0" applyFont="1"/>
    <xf numFmtId="0" fontId="2" fillId="4" borderId="13" xfId="0" applyFont="1" applyFill="1" applyBorder="1" applyAlignment="1">
      <alignment horizontal="right"/>
    </xf>
    <xf numFmtId="0" fontId="2" fillId="4" borderId="14" xfId="0" applyFont="1" applyFill="1" applyBorder="1" applyAlignment="1">
      <alignment horizontal="right"/>
    </xf>
    <xf numFmtId="0" fontId="2" fillId="4" borderId="15" xfId="0" applyFont="1" applyFill="1" applyBorder="1" applyAlignment="1">
      <alignment horizontal="right"/>
    </xf>
    <xf numFmtId="10" fontId="2" fillId="5" borderId="13" xfId="0" applyNumberFormat="1" applyFont="1" applyFill="1" applyBorder="1" applyAlignment="1">
      <alignment horizontal="right"/>
    </xf>
    <xf numFmtId="0" fontId="2" fillId="5" borderId="14" xfId="0" applyFont="1" applyFill="1" applyBorder="1" applyAlignment="1">
      <alignment horizontal="right"/>
    </xf>
    <xf numFmtId="0" fontId="2" fillId="5" borderId="15" xfId="0" applyFont="1" applyFill="1" applyBorder="1" applyAlignment="1">
      <alignment horizontal="right"/>
    </xf>
    <xf numFmtId="0" fontId="2" fillId="0" borderId="13" xfId="0" applyFont="1" applyFill="1" applyBorder="1"/>
    <xf numFmtId="0" fontId="2" fillId="2" borderId="14" xfId="0" applyFont="1" applyFill="1" applyBorder="1" applyAlignment="1">
      <alignment horizontal="right"/>
    </xf>
    <xf numFmtId="10" fontId="0" fillId="0" borderId="2" xfId="1" applyNumberFormat="1" applyFont="1" applyBorder="1"/>
    <xf numFmtId="10" fontId="0" fillId="0" borderId="3" xfId="1" applyNumberFormat="1" applyFont="1" applyBorder="1"/>
    <xf numFmtId="10" fontId="0" fillId="0" borderId="4" xfId="0" applyNumberFormat="1" applyBorder="1"/>
    <xf numFmtId="10" fontId="0" fillId="0" borderId="16" xfId="0" applyNumberFormat="1" applyBorder="1"/>
    <xf numFmtId="10" fontId="0" fillId="0" borderId="17" xfId="0" applyNumberFormat="1" applyBorder="1"/>
    <xf numFmtId="10" fontId="0" fillId="0" borderId="18" xfId="0" applyNumberFormat="1" applyBorder="1"/>
    <xf numFmtId="10" fontId="0" fillId="0" borderId="19" xfId="0" applyNumberFormat="1" applyBorder="1"/>
    <xf numFmtId="10" fontId="0" fillId="0" borderId="20" xfId="0" applyNumberFormat="1" applyBorder="1"/>
    <xf numFmtId="10" fontId="0" fillId="0" borderId="21" xfId="0" applyNumberFormat="1" applyBorder="1"/>
    <xf numFmtId="0" fontId="2" fillId="0" borderId="13" xfId="0" applyFont="1" applyFill="1" applyBorder="1" applyAlignment="1">
      <alignment horizontal="right"/>
    </xf>
    <xf numFmtId="0" fontId="2" fillId="3" borderId="2" xfId="0" applyFont="1" applyFill="1" applyBorder="1" applyAlignment="1">
      <alignment horizontal="right"/>
    </xf>
    <xf numFmtId="0" fontId="2" fillId="3" borderId="5" xfId="0" applyFont="1" applyFill="1" applyBorder="1" applyAlignment="1">
      <alignment horizontal="right"/>
    </xf>
    <xf numFmtId="0" fontId="2" fillId="3" borderId="16" xfId="0" applyFont="1" applyFill="1" applyBorder="1" applyAlignment="1">
      <alignment horizontal="right"/>
    </xf>
    <xf numFmtId="0" fontId="2" fillId="3" borderId="19" xfId="0" applyFont="1" applyFill="1" applyBorder="1" applyAlignment="1">
      <alignment horizontal="right"/>
    </xf>
    <xf numFmtId="0" fontId="2" fillId="3" borderId="0" xfId="0" applyFont="1" applyFill="1" applyBorder="1" applyAlignment="1">
      <alignment horizontal="right"/>
    </xf>
    <xf numFmtId="0" fontId="2" fillId="3" borderId="17" xfId="0" applyFont="1" applyFill="1" applyBorder="1" applyAlignment="1">
      <alignment horizontal="right"/>
    </xf>
    <xf numFmtId="0" fontId="2" fillId="2" borderId="24" xfId="0" applyFont="1" applyFill="1" applyBorder="1" applyAlignment="1">
      <alignment horizontal="right"/>
    </xf>
    <xf numFmtId="0" fontId="0" fillId="0" borderId="25" xfId="0" applyBorder="1" applyAlignment="1">
      <alignment horizontal="right"/>
    </xf>
    <xf numFmtId="0" fontId="0" fillId="0" borderId="26" xfId="0" applyBorder="1" applyAlignment="1">
      <alignment horizontal="right"/>
    </xf>
    <xf numFmtId="0" fontId="0" fillId="0" borderId="27" xfId="0" applyBorder="1" applyAlignment="1">
      <alignment horizontal="right"/>
    </xf>
    <xf numFmtId="0" fontId="0" fillId="0" borderId="28" xfId="0" applyBorder="1" applyAlignment="1">
      <alignment horizontal="right"/>
    </xf>
    <xf numFmtId="0" fontId="0" fillId="0" borderId="29" xfId="0" applyBorder="1" applyAlignment="1">
      <alignment horizontal="right"/>
    </xf>
    <xf numFmtId="0" fontId="4" fillId="0" borderId="13" xfId="0" applyFont="1" applyFill="1" applyBorder="1"/>
    <xf numFmtId="0" fontId="4" fillId="2" borderId="14" xfId="0" applyFont="1" applyFill="1" applyBorder="1" applyAlignment="1">
      <alignment horizontal="right"/>
    </xf>
    <xf numFmtId="0" fontId="4" fillId="2" borderId="24" xfId="0" applyFont="1" applyFill="1" applyBorder="1" applyAlignment="1">
      <alignment horizontal="right"/>
    </xf>
    <xf numFmtId="0" fontId="5" fillId="0" borderId="0" xfId="0" applyFont="1"/>
    <xf numFmtId="0" fontId="0" fillId="0" borderId="0" xfId="0" pivotButton="1"/>
    <xf numFmtId="0" fontId="0" fillId="0" borderId="0" xfId="0" applyNumberFormat="1"/>
    <xf numFmtId="0" fontId="2" fillId="3" borderId="3" xfId="0" applyFont="1" applyFill="1" applyBorder="1"/>
    <xf numFmtId="0" fontId="2" fillId="3" borderId="0" xfId="0" applyFont="1" applyFill="1" applyBorder="1"/>
    <xf numFmtId="0" fontId="2" fillId="3" borderId="17" xfId="0" applyFont="1" applyFill="1" applyBorder="1"/>
    <xf numFmtId="0" fontId="2" fillId="3" borderId="20" xfId="0" applyFont="1" applyFill="1" applyBorder="1"/>
    <xf numFmtId="0" fontId="2" fillId="0" borderId="8" xfId="0" applyFont="1" applyFill="1" applyBorder="1"/>
    <xf numFmtId="0" fontId="2" fillId="2" borderId="8" xfId="0" applyFont="1" applyFill="1" applyBorder="1" applyAlignment="1">
      <alignment horizontal="right"/>
    </xf>
  </cellXfs>
  <cellStyles count="2">
    <cellStyle name="Normal" xfId="0" builtinId="0"/>
    <cellStyle name="Percent" xfId="1" builtinId="5"/>
  </cellStyles>
  <dxfs count="13">
    <dxf>
      <font>
        <b/>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dxf>
    <dxf>
      <font>
        <b/>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dxf>
    <dxf>
      <border outline="0">
        <bottom style="medium">
          <color indexed="64"/>
        </bottom>
      </border>
    </dxf>
    <dxf>
      <border outline="0">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[Analysis of FAERS about all statin 0330.xlsx]Sheet2!PivotTable2</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Sheet2!$C$3</c:f>
              <c:strCache>
                <c:ptCount val="1"/>
                <c:pt idx="0">
                  <c:v>Average of Fatigue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Sheet2!$A$4:$B$53</c:f>
              <c:multiLvlStrCache>
                <c:ptCount val="4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lvl>
                <c:lvl>
                  <c:pt idx="0">
                    <c:v>2010</c:v>
                  </c:pt>
                  <c:pt idx="4">
                    <c:v>2011</c:v>
                  </c:pt>
                  <c:pt idx="8">
                    <c:v>2012</c:v>
                  </c:pt>
                  <c:pt idx="12">
                    <c:v>2013</c:v>
                  </c:pt>
                  <c:pt idx="16">
                    <c:v>2014</c:v>
                  </c:pt>
                  <c:pt idx="20">
                    <c:v>2015</c:v>
                  </c:pt>
                  <c:pt idx="24">
                    <c:v>2016</c:v>
                  </c:pt>
                  <c:pt idx="28">
                    <c:v>2017</c:v>
                  </c:pt>
                  <c:pt idx="32">
                    <c:v>2018</c:v>
                  </c:pt>
                  <c:pt idx="36">
                    <c:v>2019</c:v>
                  </c:pt>
                </c:lvl>
              </c:multiLvlStrCache>
            </c:multiLvlStrRef>
          </c:cat>
          <c:val>
            <c:numRef>
              <c:f>Sheet2!$C$4:$C$53</c:f>
              <c:numCache>
                <c:formatCode>General</c:formatCode>
                <c:ptCount val="40"/>
                <c:pt idx="0">
                  <c:v>409</c:v>
                </c:pt>
                <c:pt idx="1">
                  <c:v>583</c:v>
                </c:pt>
                <c:pt idx="2">
                  <c:v>1019</c:v>
                </c:pt>
                <c:pt idx="3">
                  <c:v>711</c:v>
                </c:pt>
                <c:pt idx="4">
                  <c:v>594</c:v>
                </c:pt>
                <c:pt idx="5">
                  <c:v>708</c:v>
                </c:pt>
                <c:pt idx="6">
                  <c:v>663</c:v>
                </c:pt>
                <c:pt idx="7">
                  <c:v>727</c:v>
                </c:pt>
                <c:pt idx="8">
                  <c:v>893</c:v>
                </c:pt>
                <c:pt idx="9">
                  <c:v>774</c:v>
                </c:pt>
                <c:pt idx="10">
                  <c:v>512</c:v>
                </c:pt>
                <c:pt idx="11">
                  <c:v>567</c:v>
                </c:pt>
                <c:pt idx="12">
                  <c:v>491</c:v>
                </c:pt>
                <c:pt idx="13">
                  <c:v>376</c:v>
                </c:pt>
                <c:pt idx="14">
                  <c:v>458</c:v>
                </c:pt>
                <c:pt idx="15">
                  <c:v>594</c:v>
                </c:pt>
                <c:pt idx="16">
                  <c:v>665</c:v>
                </c:pt>
                <c:pt idx="17">
                  <c:v>530</c:v>
                </c:pt>
                <c:pt idx="18">
                  <c:v>635</c:v>
                </c:pt>
                <c:pt idx="19">
                  <c:v>927</c:v>
                </c:pt>
                <c:pt idx="20">
                  <c:v>872</c:v>
                </c:pt>
                <c:pt idx="21">
                  <c:v>859</c:v>
                </c:pt>
                <c:pt idx="22">
                  <c:v>1077</c:v>
                </c:pt>
                <c:pt idx="23">
                  <c:v>997</c:v>
                </c:pt>
                <c:pt idx="24">
                  <c:v>1070</c:v>
                </c:pt>
                <c:pt idx="25">
                  <c:v>1058</c:v>
                </c:pt>
                <c:pt idx="26">
                  <c:v>1291</c:v>
                </c:pt>
                <c:pt idx="27">
                  <c:v>1154</c:v>
                </c:pt>
                <c:pt idx="28">
                  <c:v>1210</c:v>
                </c:pt>
                <c:pt idx="29">
                  <c:v>1134</c:v>
                </c:pt>
                <c:pt idx="30">
                  <c:v>1473</c:v>
                </c:pt>
                <c:pt idx="31">
                  <c:v>1070</c:v>
                </c:pt>
                <c:pt idx="32">
                  <c:v>1243</c:v>
                </c:pt>
                <c:pt idx="33">
                  <c:v>1593</c:v>
                </c:pt>
                <c:pt idx="34">
                  <c:v>1886</c:v>
                </c:pt>
                <c:pt idx="35">
                  <c:v>1373</c:v>
                </c:pt>
                <c:pt idx="36">
                  <c:v>1456</c:v>
                </c:pt>
                <c:pt idx="37">
                  <c:v>1431</c:v>
                </c:pt>
                <c:pt idx="38">
                  <c:v>1734</c:v>
                </c:pt>
                <c:pt idx="39">
                  <c:v>1558</c:v>
                </c:pt>
              </c:numCache>
            </c:numRef>
          </c:val>
          <c:smooth val="0"/>
          <c:extLst>
            <c:ext xmlns:c16="http://schemas.microsoft.com/office/drawing/2014/chart" uri="{C3380CC4-5D6E-409C-BE32-E72D297353CC}">
              <c16:uniqueId val="{00000000-B9D8-41BE-BB89-00A85114DECB}"/>
            </c:ext>
          </c:extLst>
        </c:ser>
        <c:ser>
          <c:idx val="1"/>
          <c:order val="1"/>
          <c:tx>
            <c:strRef>
              <c:f>Sheet2!$D$3</c:f>
              <c:strCache>
                <c:ptCount val="1"/>
                <c:pt idx="0">
                  <c:v>Average of Hepatic AE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Sheet2!$A$4:$B$53</c:f>
              <c:multiLvlStrCache>
                <c:ptCount val="40"/>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lvl>
                <c:lvl>
                  <c:pt idx="0">
                    <c:v>2010</c:v>
                  </c:pt>
                  <c:pt idx="4">
                    <c:v>2011</c:v>
                  </c:pt>
                  <c:pt idx="8">
                    <c:v>2012</c:v>
                  </c:pt>
                  <c:pt idx="12">
                    <c:v>2013</c:v>
                  </c:pt>
                  <c:pt idx="16">
                    <c:v>2014</c:v>
                  </c:pt>
                  <c:pt idx="20">
                    <c:v>2015</c:v>
                  </c:pt>
                  <c:pt idx="24">
                    <c:v>2016</c:v>
                  </c:pt>
                  <c:pt idx="28">
                    <c:v>2017</c:v>
                  </c:pt>
                  <c:pt idx="32">
                    <c:v>2018</c:v>
                  </c:pt>
                  <c:pt idx="36">
                    <c:v>2019</c:v>
                  </c:pt>
                </c:lvl>
              </c:multiLvlStrCache>
            </c:multiLvlStrRef>
          </c:cat>
          <c:val>
            <c:numRef>
              <c:f>Sheet2!$D$4:$D$53</c:f>
              <c:numCache>
                <c:formatCode>General</c:formatCode>
                <c:ptCount val="40"/>
                <c:pt idx="0">
                  <c:v>389</c:v>
                </c:pt>
                <c:pt idx="1">
                  <c:v>467</c:v>
                </c:pt>
                <c:pt idx="2">
                  <c:v>507</c:v>
                </c:pt>
                <c:pt idx="3">
                  <c:v>489</c:v>
                </c:pt>
                <c:pt idx="4">
                  <c:v>444</c:v>
                </c:pt>
                <c:pt idx="5">
                  <c:v>513</c:v>
                </c:pt>
                <c:pt idx="6">
                  <c:v>446</c:v>
                </c:pt>
                <c:pt idx="7">
                  <c:v>421</c:v>
                </c:pt>
                <c:pt idx="8">
                  <c:v>550</c:v>
                </c:pt>
                <c:pt idx="9">
                  <c:v>412</c:v>
                </c:pt>
                <c:pt idx="10">
                  <c:v>316</c:v>
                </c:pt>
                <c:pt idx="11">
                  <c:v>424</c:v>
                </c:pt>
                <c:pt idx="12">
                  <c:v>355</c:v>
                </c:pt>
                <c:pt idx="13">
                  <c:v>301</c:v>
                </c:pt>
                <c:pt idx="14">
                  <c:v>293</c:v>
                </c:pt>
                <c:pt idx="15">
                  <c:v>370</c:v>
                </c:pt>
                <c:pt idx="16">
                  <c:v>319</c:v>
                </c:pt>
                <c:pt idx="17">
                  <c:v>343</c:v>
                </c:pt>
                <c:pt idx="18">
                  <c:v>334</c:v>
                </c:pt>
                <c:pt idx="19">
                  <c:v>400</c:v>
                </c:pt>
                <c:pt idx="20">
                  <c:v>334</c:v>
                </c:pt>
                <c:pt idx="21">
                  <c:v>369</c:v>
                </c:pt>
                <c:pt idx="22">
                  <c:v>391</c:v>
                </c:pt>
                <c:pt idx="23">
                  <c:v>417</c:v>
                </c:pt>
                <c:pt idx="24">
                  <c:v>370</c:v>
                </c:pt>
                <c:pt idx="25">
                  <c:v>363</c:v>
                </c:pt>
                <c:pt idx="26">
                  <c:v>494</c:v>
                </c:pt>
                <c:pt idx="27">
                  <c:v>515</c:v>
                </c:pt>
                <c:pt idx="28">
                  <c:v>421</c:v>
                </c:pt>
                <c:pt idx="29">
                  <c:v>411</c:v>
                </c:pt>
                <c:pt idx="30">
                  <c:v>476</c:v>
                </c:pt>
                <c:pt idx="31">
                  <c:v>379</c:v>
                </c:pt>
                <c:pt idx="32">
                  <c:v>533</c:v>
                </c:pt>
                <c:pt idx="33">
                  <c:v>781</c:v>
                </c:pt>
                <c:pt idx="34">
                  <c:v>727</c:v>
                </c:pt>
                <c:pt idx="35">
                  <c:v>634</c:v>
                </c:pt>
                <c:pt idx="36">
                  <c:v>661</c:v>
                </c:pt>
                <c:pt idx="37">
                  <c:v>728</c:v>
                </c:pt>
                <c:pt idx="38">
                  <c:v>777</c:v>
                </c:pt>
                <c:pt idx="39">
                  <c:v>744</c:v>
                </c:pt>
              </c:numCache>
            </c:numRef>
          </c:val>
          <c:smooth val="0"/>
          <c:extLst>
            <c:ext xmlns:c16="http://schemas.microsoft.com/office/drawing/2014/chart" uri="{C3380CC4-5D6E-409C-BE32-E72D297353CC}">
              <c16:uniqueId val="{00000001-B9D8-41BE-BB89-00A85114DECB}"/>
            </c:ext>
          </c:extLst>
        </c:ser>
        <c:dLbls>
          <c:showLegendKey val="0"/>
          <c:showVal val="0"/>
          <c:showCatName val="0"/>
          <c:showSerName val="0"/>
          <c:showPercent val="0"/>
          <c:showBubbleSize val="0"/>
        </c:dLbls>
        <c:marker val="1"/>
        <c:smooth val="0"/>
        <c:axId val="417081896"/>
        <c:axId val="417080584"/>
      </c:lineChart>
      <c:catAx>
        <c:axId val="41708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80584"/>
        <c:crosses val="autoZero"/>
        <c:auto val="1"/>
        <c:lblAlgn val="ctr"/>
        <c:lblOffset val="100"/>
        <c:noMultiLvlLbl val="0"/>
      </c:catAx>
      <c:valAx>
        <c:axId val="417080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81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'AE counts'!$D$1</c:f>
              <c:strCache>
                <c:ptCount val="1"/>
                <c:pt idx="0">
                  <c:v>Fatigue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'AE counts'!$A$2:$A$42</c15:sqref>
                  </c15:fullRef>
                </c:ext>
              </c:extLst>
              <c:f>'AE counts'!$A$2:$A$41</c:f>
              <c:numCache>
                <c:formatCode>General</c:formatCode>
                <c:ptCount val="40"/>
                <c:pt idx="0">
                  <c:v>2010</c:v>
                </c:pt>
                <c:pt idx="1">
                  <c:v>2010</c:v>
                </c:pt>
                <c:pt idx="2">
                  <c:v>2010</c:v>
                </c:pt>
                <c:pt idx="3">
                  <c:v>2010</c:v>
                </c:pt>
                <c:pt idx="4">
                  <c:v>2011</c:v>
                </c:pt>
                <c:pt idx="5">
                  <c:v>2011</c:v>
                </c:pt>
                <c:pt idx="6">
                  <c:v>2011</c:v>
                </c:pt>
                <c:pt idx="7">
                  <c:v>2011</c:v>
                </c:pt>
                <c:pt idx="8">
                  <c:v>2012</c:v>
                </c:pt>
                <c:pt idx="9">
                  <c:v>2012</c:v>
                </c:pt>
                <c:pt idx="10">
                  <c:v>2012</c:v>
                </c:pt>
                <c:pt idx="11">
                  <c:v>2012</c:v>
                </c:pt>
                <c:pt idx="12">
                  <c:v>2013</c:v>
                </c:pt>
                <c:pt idx="13">
                  <c:v>2013</c:v>
                </c:pt>
                <c:pt idx="14">
                  <c:v>2013</c:v>
                </c:pt>
                <c:pt idx="15">
                  <c:v>2013</c:v>
                </c:pt>
                <c:pt idx="16">
                  <c:v>2014</c:v>
                </c:pt>
                <c:pt idx="17">
                  <c:v>2014</c:v>
                </c:pt>
                <c:pt idx="18">
                  <c:v>2014</c:v>
                </c:pt>
                <c:pt idx="19">
                  <c:v>2014</c:v>
                </c:pt>
                <c:pt idx="20">
                  <c:v>2015</c:v>
                </c:pt>
                <c:pt idx="21">
                  <c:v>2015</c:v>
                </c:pt>
                <c:pt idx="22">
                  <c:v>2015</c:v>
                </c:pt>
                <c:pt idx="23">
                  <c:v>2015</c:v>
                </c:pt>
                <c:pt idx="24">
                  <c:v>2016</c:v>
                </c:pt>
                <c:pt idx="25">
                  <c:v>2016</c:v>
                </c:pt>
                <c:pt idx="26">
                  <c:v>2016</c:v>
                </c:pt>
                <c:pt idx="27">
                  <c:v>2016</c:v>
                </c:pt>
                <c:pt idx="28">
                  <c:v>2017</c:v>
                </c:pt>
                <c:pt idx="29">
                  <c:v>2017</c:v>
                </c:pt>
                <c:pt idx="30">
                  <c:v>2017</c:v>
                </c:pt>
                <c:pt idx="31">
                  <c:v>2017</c:v>
                </c:pt>
                <c:pt idx="32">
                  <c:v>2018</c:v>
                </c:pt>
                <c:pt idx="33">
                  <c:v>2018</c:v>
                </c:pt>
                <c:pt idx="34">
                  <c:v>2018</c:v>
                </c:pt>
                <c:pt idx="35">
                  <c:v>2018</c:v>
                </c:pt>
                <c:pt idx="36">
                  <c:v>2019</c:v>
                </c:pt>
                <c:pt idx="37">
                  <c:v>2019</c:v>
                </c:pt>
                <c:pt idx="38">
                  <c:v>2019</c:v>
                </c:pt>
                <c:pt idx="39">
                  <c:v>2019</c:v>
                </c:pt>
              </c:numCache>
            </c:numRef>
          </c:cat>
          <c:val>
            <c:numRef>
              <c:extLst>
                <c:ext xmlns:c15="http://schemas.microsoft.com/office/drawing/2012/chart" uri="{02D57815-91ED-43cb-92C2-25804820EDAC}">
                  <c15:fullRef>
                    <c15:sqref>'AE counts'!$D$2:$D$42</c15:sqref>
                  </c15:fullRef>
                </c:ext>
              </c:extLst>
              <c:f>'AE counts'!$D$2:$D$41</c:f>
              <c:numCache>
                <c:formatCode>General</c:formatCode>
                <c:ptCount val="40"/>
                <c:pt idx="0">
                  <c:v>409</c:v>
                </c:pt>
                <c:pt idx="1">
                  <c:v>583</c:v>
                </c:pt>
                <c:pt idx="2">
                  <c:v>1019</c:v>
                </c:pt>
                <c:pt idx="3">
                  <c:v>711</c:v>
                </c:pt>
                <c:pt idx="4">
                  <c:v>594</c:v>
                </c:pt>
                <c:pt idx="5">
                  <c:v>708</c:v>
                </c:pt>
                <c:pt idx="6">
                  <c:v>663</c:v>
                </c:pt>
                <c:pt idx="7">
                  <c:v>727</c:v>
                </c:pt>
                <c:pt idx="8">
                  <c:v>893</c:v>
                </c:pt>
                <c:pt idx="9">
                  <c:v>774</c:v>
                </c:pt>
                <c:pt idx="10">
                  <c:v>512</c:v>
                </c:pt>
                <c:pt idx="11">
                  <c:v>567</c:v>
                </c:pt>
                <c:pt idx="12">
                  <c:v>491</c:v>
                </c:pt>
                <c:pt idx="13">
                  <c:v>376</c:v>
                </c:pt>
                <c:pt idx="14">
                  <c:v>458</c:v>
                </c:pt>
                <c:pt idx="15">
                  <c:v>594</c:v>
                </c:pt>
                <c:pt idx="16">
                  <c:v>665</c:v>
                </c:pt>
                <c:pt idx="17">
                  <c:v>530</c:v>
                </c:pt>
                <c:pt idx="18">
                  <c:v>635</c:v>
                </c:pt>
                <c:pt idx="19">
                  <c:v>927</c:v>
                </c:pt>
                <c:pt idx="20">
                  <c:v>872</c:v>
                </c:pt>
                <c:pt idx="21">
                  <c:v>859</c:v>
                </c:pt>
                <c:pt idx="22">
                  <c:v>1077</c:v>
                </c:pt>
                <c:pt idx="23">
                  <c:v>997</c:v>
                </c:pt>
                <c:pt idx="24">
                  <c:v>1070</c:v>
                </c:pt>
                <c:pt idx="25">
                  <c:v>1058</c:v>
                </c:pt>
                <c:pt idx="26">
                  <c:v>1291</c:v>
                </c:pt>
                <c:pt idx="27">
                  <c:v>1154</c:v>
                </c:pt>
                <c:pt idx="28">
                  <c:v>1210</c:v>
                </c:pt>
                <c:pt idx="29">
                  <c:v>1134</c:v>
                </c:pt>
                <c:pt idx="30">
                  <c:v>1473</c:v>
                </c:pt>
                <c:pt idx="31">
                  <c:v>1070</c:v>
                </c:pt>
                <c:pt idx="32">
                  <c:v>1243</c:v>
                </c:pt>
                <c:pt idx="33">
                  <c:v>1593</c:v>
                </c:pt>
                <c:pt idx="34">
                  <c:v>1886</c:v>
                </c:pt>
                <c:pt idx="35">
                  <c:v>1373</c:v>
                </c:pt>
                <c:pt idx="36">
                  <c:v>1456</c:v>
                </c:pt>
                <c:pt idx="37">
                  <c:v>1431</c:v>
                </c:pt>
                <c:pt idx="38">
                  <c:v>1734</c:v>
                </c:pt>
                <c:pt idx="39">
                  <c:v>1558</c:v>
                </c:pt>
              </c:numCache>
            </c:numRef>
          </c:val>
          <c:smooth val="0"/>
          <c:extLst>
            <c:ext xmlns:c16="http://schemas.microsoft.com/office/drawing/2014/chart" uri="{C3380CC4-5D6E-409C-BE32-E72D297353CC}">
              <c16:uniqueId val="{00000000-E821-4F74-84DF-AC5D09178053}"/>
            </c:ext>
          </c:extLst>
        </c:ser>
        <c:ser>
          <c:idx val="1"/>
          <c:order val="1"/>
          <c:tx>
            <c:strRef>
              <c:f>'AE counts'!$E$1</c:f>
              <c:strCache>
                <c:ptCount val="1"/>
                <c:pt idx="0">
                  <c:v>Hepatic AE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'AE counts'!$A$2:$A$42</c15:sqref>
                  </c15:fullRef>
                </c:ext>
              </c:extLst>
              <c:f>'AE counts'!$A$2:$A$41</c:f>
              <c:numCache>
                <c:formatCode>General</c:formatCode>
                <c:ptCount val="40"/>
                <c:pt idx="0">
                  <c:v>2010</c:v>
                </c:pt>
                <c:pt idx="1">
                  <c:v>2010</c:v>
                </c:pt>
                <c:pt idx="2">
                  <c:v>2010</c:v>
                </c:pt>
                <c:pt idx="3">
                  <c:v>2010</c:v>
                </c:pt>
                <c:pt idx="4">
                  <c:v>2011</c:v>
                </c:pt>
                <c:pt idx="5">
                  <c:v>2011</c:v>
                </c:pt>
                <c:pt idx="6">
                  <c:v>2011</c:v>
                </c:pt>
                <c:pt idx="7">
                  <c:v>2011</c:v>
                </c:pt>
                <c:pt idx="8">
                  <c:v>2012</c:v>
                </c:pt>
                <c:pt idx="9">
                  <c:v>2012</c:v>
                </c:pt>
                <c:pt idx="10">
                  <c:v>2012</c:v>
                </c:pt>
                <c:pt idx="11">
                  <c:v>2012</c:v>
                </c:pt>
                <c:pt idx="12">
                  <c:v>2013</c:v>
                </c:pt>
                <c:pt idx="13">
                  <c:v>2013</c:v>
                </c:pt>
                <c:pt idx="14">
                  <c:v>2013</c:v>
                </c:pt>
                <c:pt idx="15">
                  <c:v>2013</c:v>
                </c:pt>
                <c:pt idx="16">
                  <c:v>2014</c:v>
                </c:pt>
                <c:pt idx="17">
                  <c:v>2014</c:v>
                </c:pt>
                <c:pt idx="18">
                  <c:v>2014</c:v>
                </c:pt>
                <c:pt idx="19">
                  <c:v>2014</c:v>
                </c:pt>
                <c:pt idx="20">
                  <c:v>2015</c:v>
                </c:pt>
                <c:pt idx="21">
                  <c:v>2015</c:v>
                </c:pt>
                <c:pt idx="22">
                  <c:v>2015</c:v>
                </c:pt>
                <c:pt idx="23">
                  <c:v>2015</c:v>
                </c:pt>
                <c:pt idx="24">
                  <c:v>2016</c:v>
                </c:pt>
                <c:pt idx="25">
                  <c:v>2016</c:v>
                </c:pt>
                <c:pt idx="26">
                  <c:v>2016</c:v>
                </c:pt>
                <c:pt idx="27">
                  <c:v>2016</c:v>
                </c:pt>
                <c:pt idx="28">
                  <c:v>2017</c:v>
                </c:pt>
                <c:pt idx="29">
                  <c:v>2017</c:v>
                </c:pt>
                <c:pt idx="30">
                  <c:v>2017</c:v>
                </c:pt>
                <c:pt idx="31">
                  <c:v>2017</c:v>
                </c:pt>
                <c:pt idx="32">
                  <c:v>2018</c:v>
                </c:pt>
                <c:pt idx="33">
                  <c:v>2018</c:v>
                </c:pt>
                <c:pt idx="34">
                  <c:v>2018</c:v>
                </c:pt>
                <c:pt idx="35">
                  <c:v>2018</c:v>
                </c:pt>
                <c:pt idx="36">
                  <c:v>2019</c:v>
                </c:pt>
                <c:pt idx="37">
                  <c:v>2019</c:v>
                </c:pt>
                <c:pt idx="38">
                  <c:v>2019</c:v>
                </c:pt>
                <c:pt idx="39">
                  <c:v>2019</c:v>
                </c:pt>
              </c:numCache>
            </c:numRef>
          </c:cat>
          <c:val>
            <c:numRef>
              <c:extLst>
                <c:ext xmlns:c15="http://schemas.microsoft.com/office/drawing/2012/chart" uri="{02D57815-91ED-43cb-92C2-25804820EDAC}">
                  <c15:fullRef>
                    <c15:sqref>'AE counts'!$E$2:$E$42</c15:sqref>
                  </c15:fullRef>
                </c:ext>
              </c:extLst>
              <c:f>'AE counts'!$E$2:$E$41</c:f>
              <c:numCache>
                <c:formatCode>General</c:formatCode>
                <c:ptCount val="40"/>
                <c:pt idx="0">
                  <c:v>389</c:v>
                </c:pt>
                <c:pt idx="1">
                  <c:v>467</c:v>
                </c:pt>
                <c:pt idx="2">
                  <c:v>507</c:v>
                </c:pt>
                <c:pt idx="3">
                  <c:v>489</c:v>
                </c:pt>
                <c:pt idx="4">
                  <c:v>444</c:v>
                </c:pt>
                <c:pt idx="5">
                  <c:v>513</c:v>
                </c:pt>
                <c:pt idx="6">
                  <c:v>446</c:v>
                </c:pt>
                <c:pt idx="7">
                  <c:v>421</c:v>
                </c:pt>
                <c:pt idx="8">
                  <c:v>550</c:v>
                </c:pt>
                <c:pt idx="9">
                  <c:v>412</c:v>
                </c:pt>
                <c:pt idx="10">
                  <c:v>316</c:v>
                </c:pt>
                <c:pt idx="11">
                  <c:v>424</c:v>
                </c:pt>
                <c:pt idx="12">
                  <c:v>355</c:v>
                </c:pt>
                <c:pt idx="13">
                  <c:v>301</c:v>
                </c:pt>
                <c:pt idx="14">
                  <c:v>293</c:v>
                </c:pt>
                <c:pt idx="15">
                  <c:v>370</c:v>
                </c:pt>
                <c:pt idx="16">
                  <c:v>319</c:v>
                </c:pt>
                <c:pt idx="17">
                  <c:v>343</c:v>
                </c:pt>
                <c:pt idx="18">
                  <c:v>334</c:v>
                </c:pt>
                <c:pt idx="19">
                  <c:v>400</c:v>
                </c:pt>
                <c:pt idx="20">
                  <c:v>334</c:v>
                </c:pt>
                <c:pt idx="21">
                  <c:v>369</c:v>
                </c:pt>
                <c:pt idx="22">
                  <c:v>391</c:v>
                </c:pt>
                <c:pt idx="23">
                  <c:v>417</c:v>
                </c:pt>
                <c:pt idx="24">
                  <c:v>370</c:v>
                </c:pt>
                <c:pt idx="25">
                  <c:v>363</c:v>
                </c:pt>
                <c:pt idx="26">
                  <c:v>494</c:v>
                </c:pt>
                <c:pt idx="27">
                  <c:v>515</c:v>
                </c:pt>
                <c:pt idx="28">
                  <c:v>421</c:v>
                </c:pt>
                <c:pt idx="29">
                  <c:v>411</c:v>
                </c:pt>
                <c:pt idx="30">
                  <c:v>476</c:v>
                </c:pt>
                <c:pt idx="31">
                  <c:v>379</c:v>
                </c:pt>
                <c:pt idx="32">
                  <c:v>533</c:v>
                </c:pt>
                <c:pt idx="33">
                  <c:v>781</c:v>
                </c:pt>
                <c:pt idx="34">
                  <c:v>727</c:v>
                </c:pt>
                <c:pt idx="35">
                  <c:v>634</c:v>
                </c:pt>
                <c:pt idx="36">
                  <c:v>661</c:v>
                </c:pt>
                <c:pt idx="37">
                  <c:v>728</c:v>
                </c:pt>
                <c:pt idx="38">
                  <c:v>777</c:v>
                </c:pt>
                <c:pt idx="39">
                  <c:v>744</c:v>
                </c:pt>
              </c:numCache>
            </c:numRef>
          </c:val>
          <c:smooth val="0"/>
          <c:extLst>
            <c:ext xmlns:c16="http://schemas.microsoft.com/office/drawing/2014/chart" uri="{C3380CC4-5D6E-409C-BE32-E72D297353CC}">
              <c16:uniqueId val="{00000001-E821-4F74-84DF-AC5D09178053}"/>
            </c:ext>
          </c:extLst>
        </c:ser>
        <c:ser>
          <c:idx val="2"/>
          <c:order val="2"/>
          <c:tx>
            <c:strRef>
              <c:f>'AE counts'!$F$1</c:f>
              <c:strCache>
                <c:ptCount val="1"/>
                <c:pt idx="0">
                  <c:v>Muscular Obj AE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'AE counts'!$A$2:$A$42</c15:sqref>
                  </c15:fullRef>
                </c:ext>
              </c:extLst>
              <c:f>'AE counts'!$A$2:$A$41</c:f>
              <c:numCache>
                <c:formatCode>General</c:formatCode>
                <c:ptCount val="40"/>
                <c:pt idx="0">
                  <c:v>2010</c:v>
                </c:pt>
                <c:pt idx="1">
                  <c:v>2010</c:v>
                </c:pt>
                <c:pt idx="2">
                  <c:v>2010</c:v>
                </c:pt>
                <c:pt idx="3">
                  <c:v>2010</c:v>
                </c:pt>
                <c:pt idx="4">
                  <c:v>2011</c:v>
                </c:pt>
                <c:pt idx="5">
                  <c:v>2011</c:v>
                </c:pt>
                <c:pt idx="6">
                  <c:v>2011</c:v>
                </c:pt>
                <c:pt idx="7">
                  <c:v>2011</c:v>
                </c:pt>
                <c:pt idx="8">
                  <c:v>2012</c:v>
                </c:pt>
                <c:pt idx="9">
                  <c:v>2012</c:v>
                </c:pt>
                <c:pt idx="10">
                  <c:v>2012</c:v>
                </c:pt>
                <c:pt idx="11">
                  <c:v>2012</c:v>
                </c:pt>
                <c:pt idx="12">
                  <c:v>2013</c:v>
                </c:pt>
                <c:pt idx="13">
                  <c:v>2013</c:v>
                </c:pt>
                <c:pt idx="14">
                  <c:v>2013</c:v>
                </c:pt>
                <c:pt idx="15">
                  <c:v>2013</c:v>
                </c:pt>
                <c:pt idx="16">
                  <c:v>2014</c:v>
                </c:pt>
                <c:pt idx="17">
                  <c:v>2014</c:v>
                </c:pt>
                <c:pt idx="18">
                  <c:v>2014</c:v>
                </c:pt>
                <c:pt idx="19">
                  <c:v>2014</c:v>
                </c:pt>
                <c:pt idx="20">
                  <c:v>2015</c:v>
                </c:pt>
                <c:pt idx="21">
                  <c:v>2015</c:v>
                </c:pt>
                <c:pt idx="22">
                  <c:v>2015</c:v>
                </c:pt>
                <c:pt idx="23">
                  <c:v>2015</c:v>
                </c:pt>
                <c:pt idx="24">
                  <c:v>2016</c:v>
                </c:pt>
                <c:pt idx="25">
                  <c:v>2016</c:v>
                </c:pt>
                <c:pt idx="26">
                  <c:v>2016</c:v>
                </c:pt>
                <c:pt idx="27">
                  <c:v>2016</c:v>
                </c:pt>
                <c:pt idx="28">
                  <c:v>2017</c:v>
                </c:pt>
                <c:pt idx="29">
                  <c:v>2017</c:v>
                </c:pt>
                <c:pt idx="30">
                  <c:v>2017</c:v>
                </c:pt>
                <c:pt idx="31">
                  <c:v>2017</c:v>
                </c:pt>
                <c:pt idx="32">
                  <c:v>2018</c:v>
                </c:pt>
                <c:pt idx="33">
                  <c:v>2018</c:v>
                </c:pt>
                <c:pt idx="34">
                  <c:v>2018</c:v>
                </c:pt>
                <c:pt idx="35">
                  <c:v>2018</c:v>
                </c:pt>
                <c:pt idx="36">
                  <c:v>2019</c:v>
                </c:pt>
                <c:pt idx="37">
                  <c:v>2019</c:v>
                </c:pt>
                <c:pt idx="38">
                  <c:v>2019</c:v>
                </c:pt>
                <c:pt idx="39">
                  <c:v>2019</c:v>
                </c:pt>
              </c:numCache>
            </c:numRef>
          </c:cat>
          <c:val>
            <c:numRef>
              <c:extLst>
                <c:ext xmlns:c15="http://schemas.microsoft.com/office/drawing/2012/chart" uri="{02D57815-91ED-43cb-92C2-25804820EDAC}">
                  <c15:fullRef>
                    <c15:sqref>'AE counts'!$F$2:$F$42</c15:sqref>
                  </c15:fullRef>
                </c:ext>
              </c:extLst>
              <c:f>'AE counts'!$F$2:$F$41</c:f>
              <c:numCache>
                <c:formatCode>General</c:formatCode>
                <c:ptCount val="40"/>
                <c:pt idx="0">
                  <c:v>471</c:v>
                </c:pt>
                <c:pt idx="1">
                  <c:v>533</c:v>
                </c:pt>
                <c:pt idx="2">
                  <c:v>773</c:v>
                </c:pt>
                <c:pt idx="3">
                  <c:v>649</c:v>
                </c:pt>
                <c:pt idx="4">
                  <c:v>605</c:v>
                </c:pt>
                <c:pt idx="5">
                  <c:v>682</c:v>
                </c:pt>
                <c:pt idx="6">
                  <c:v>670</c:v>
                </c:pt>
                <c:pt idx="7">
                  <c:v>637</c:v>
                </c:pt>
                <c:pt idx="8">
                  <c:v>593</c:v>
                </c:pt>
                <c:pt idx="9">
                  <c:v>578</c:v>
                </c:pt>
                <c:pt idx="10">
                  <c:v>521</c:v>
                </c:pt>
                <c:pt idx="11">
                  <c:v>580</c:v>
                </c:pt>
                <c:pt idx="12">
                  <c:v>407</c:v>
                </c:pt>
                <c:pt idx="13">
                  <c:v>302</c:v>
                </c:pt>
                <c:pt idx="14">
                  <c:v>314</c:v>
                </c:pt>
                <c:pt idx="15">
                  <c:v>498</c:v>
                </c:pt>
                <c:pt idx="16">
                  <c:v>330</c:v>
                </c:pt>
                <c:pt idx="17">
                  <c:v>383</c:v>
                </c:pt>
                <c:pt idx="18">
                  <c:v>449</c:v>
                </c:pt>
                <c:pt idx="19">
                  <c:v>416</c:v>
                </c:pt>
                <c:pt idx="20">
                  <c:v>336</c:v>
                </c:pt>
                <c:pt idx="21">
                  <c:v>437</c:v>
                </c:pt>
                <c:pt idx="22">
                  <c:v>561</c:v>
                </c:pt>
                <c:pt idx="23">
                  <c:v>436</c:v>
                </c:pt>
                <c:pt idx="24">
                  <c:v>392</c:v>
                </c:pt>
                <c:pt idx="25">
                  <c:v>414</c:v>
                </c:pt>
                <c:pt idx="26">
                  <c:v>547</c:v>
                </c:pt>
                <c:pt idx="27">
                  <c:v>457</c:v>
                </c:pt>
                <c:pt idx="28">
                  <c:v>364</c:v>
                </c:pt>
                <c:pt idx="29">
                  <c:v>398</c:v>
                </c:pt>
                <c:pt idx="30">
                  <c:v>430</c:v>
                </c:pt>
                <c:pt idx="31">
                  <c:v>402</c:v>
                </c:pt>
                <c:pt idx="32">
                  <c:v>515</c:v>
                </c:pt>
                <c:pt idx="33">
                  <c:v>927</c:v>
                </c:pt>
                <c:pt idx="34">
                  <c:v>863</c:v>
                </c:pt>
                <c:pt idx="35">
                  <c:v>693</c:v>
                </c:pt>
                <c:pt idx="36">
                  <c:v>762</c:v>
                </c:pt>
                <c:pt idx="37">
                  <c:v>600</c:v>
                </c:pt>
                <c:pt idx="38">
                  <c:v>738</c:v>
                </c:pt>
                <c:pt idx="39">
                  <c:v>675</c:v>
                </c:pt>
              </c:numCache>
            </c:numRef>
          </c:val>
          <c:smooth val="0"/>
          <c:extLst>
            <c:ext xmlns:c16="http://schemas.microsoft.com/office/drawing/2014/chart" uri="{C3380CC4-5D6E-409C-BE32-E72D297353CC}">
              <c16:uniqueId val="{00000002-E821-4F74-84DF-AC5D09178053}"/>
            </c:ext>
          </c:extLst>
        </c:ser>
        <c:ser>
          <c:idx val="3"/>
          <c:order val="3"/>
          <c:tx>
            <c:strRef>
              <c:f>'AE counts'!$G$1</c:f>
              <c:strCache>
                <c:ptCount val="1"/>
                <c:pt idx="0">
                  <c:v>Muscular Sub AE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'AE counts'!$A$2:$A$42</c15:sqref>
                  </c15:fullRef>
                </c:ext>
              </c:extLst>
              <c:f>'AE counts'!$A$2:$A$41</c:f>
              <c:numCache>
                <c:formatCode>General</c:formatCode>
                <c:ptCount val="40"/>
                <c:pt idx="0">
                  <c:v>2010</c:v>
                </c:pt>
                <c:pt idx="1">
                  <c:v>2010</c:v>
                </c:pt>
                <c:pt idx="2">
                  <c:v>2010</c:v>
                </c:pt>
                <c:pt idx="3">
                  <c:v>2010</c:v>
                </c:pt>
                <c:pt idx="4">
                  <c:v>2011</c:v>
                </c:pt>
                <c:pt idx="5">
                  <c:v>2011</c:v>
                </c:pt>
                <c:pt idx="6">
                  <c:v>2011</c:v>
                </c:pt>
                <c:pt idx="7">
                  <c:v>2011</c:v>
                </c:pt>
                <c:pt idx="8">
                  <c:v>2012</c:v>
                </c:pt>
                <c:pt idx="9">
                  <c:v>2012</c:v>
                </c:pt>
                <c:pt idx="10">
                  <c:v>2012</c:v>
                </c:pt>
                <c:pt idx="11">
                  <c:v>2012</c:v>
                </c:pt>
                <c:pt idx="12">
                  <c:v>2013</c:v>
                </c:pt>
                <c:pt idx="13">
                  <c:v>2013</c:v>
                </c:pt>
                <c:pt idx="14">
                  <c:v>2013</c:v>
                </c:pt>
                <c:pt idx="15">
                  <c:v>2013</c:v>
                </c:pt>
                <c:pt idx="16">
                  <c:v>2014</c:v>
                </c:pt>
                <c:pt idx="17">
                  <c:v>2014</c:v>
                </c:pt>
                <c:pt idx="18">
                  <c:v>2014</c:v>
                </c:pt>
                <c:pt idx="19">
                  <c:v>2014</c:v>
                </c:pt>
                <c:pt idx="20">
                  <c:v>2015</c:v>
                </c:pt>
                <c:pt idx="21">
                  <c:v>2015</c:v>
                </c:pt>
                <c:pt idx="22">
                  <c:v>2015</c:v>
                </c:pt>
                <c:pt idx="23">
                  <c:v>2015</c:v>
                </c:pt>
                <c:pt idx="24">
                  <c:v>2016</c:v>
                </c:pt>
                <c:pt idx="25">
                  <c:v>2016</c:v>
                </c:pt>
                <c:pt idx="26">
                  <c:v>2016</c:v>
                </c:pt>
                <c:pt idx="27">
                  <c:v>2016</c:v>
                </c:pt>
                <c:pt idx="28">
                  <c:v>2017</c:v>
                </c:pt>
                <c:pt idx="29">
                  <c:v>2017</c:v>
                </c:pt>
                <c:pt idx="30">
                  <c:v>2017</c:v>
                </c:pt>
                <c:pt idx="31">
                  <c:v>2017</c:v>
                </c:pt>
                <c:pt idx="32">
                  <c:v>2018</c:v>
                </c:pt>
                <c:pt idx="33">
                  <c:v>2018</c:v>
                </c:pt>
                <c:pt idx="34">
                  <c:v>2018</c:v>
                </c:pt>
                <c:pt idx="35">
                  <c:v>2018</c:v>
                </c:pt>
                <c:pt idx="36">
                  <c:v>2019</c:v>
                </c:pt>
                <c:pt idx="37">
                  <c:v>2019</c:v>
                </c:pt>
                <c:pt idx="38">
                  <c:v>2019</c:v>
                </c:pt>
                <c:pt idx="39">
                  <c:v>2019</c:v>
                </c:pt>
              </c:numCache>
            </c:numRef>
          </c:cat>
          <c:val>
            <c:numRef>
              <c:extLst>
                <c:ext xmlns:c15="http://schemas.microsoft.com/office/drawing/2012/chart" uri="{02D57815-91ED-43cb-92C2-25804820EDAC}">
                  <c15:fullRef>
                    <c15:sqref>'AE counts'!$G$2:$G$42</c15:sqref>
                  </c15:fullRef>
                </c:ext>
              </c:extLst>
              <c:f>'AE counts'!$G$2:$G$41</c:f>
              <c:numCache>
                <c:formatCode>General</c:formatCode>
                <c:ptCount val="40"/>
                <c:pt idx="0">
                  <c:v>1386</c:v>
                </c:pt>
                <c:pt idx="1">
                  <c:v>1736</c:v>
                </c:pt>
                <c:pt idx="2">
                  <c:v>3676</c:v>
                </c:pt>
                <c:pt idx="3">
                  <c:v>2930</c:v>
                </c:pt>
                <c:pt idx="4">
                  <c:v>2007</c:v>
                </c:pt>
                <c:pt idx="5">
                  <c:v>2088</c:v>
                </c:pt>
                <c:pt idx="6">
                  <c:v>2406</c:v>
                </c:pt>
                <c:pt idx="7">
                  <c:v>2624</c:v>
                </c:pt>
                <c:pt idx="8">
                  <c:v>2787</c:v>
                </c:pt>
                <c:pt idx="9">
                  <c:v>2463</c:v>
                </c:pt>
                <c:pt idx="10">
                  <c:v>1722</c:v>
                </c:pt>
                <c:pt idx="11">
                  <c:v>2104</c:v>
                </c:pt>
                <c:pt idx="12">
                  <c:v>1578</c:v>
                </c:pt>
                <c:pt idx="13">
                  <c:v>1301</c:v>
                </c:pt>
                <c:pt idx="14">
                  <c:v>1456</c:v>
                </c:pt>
                <c:pt idx="15">
                  <c:v>1731</c:v>
                </c:pt>
                <c:pt idx="16">
                  <c:v>1819</c:v>
                </c:pt>
                <c:pt idx="17">
                  <c:v>1537</c:v>
                </c:pt>
                <c:pt idx="18">
                  <c:v>1646</c:v>
                </c:pt>
                <c:pt idx="19">
                  <c:v>2151</c:v>
                </c:pt>
                <c:pt idx="20">
                  <c:v>1968</c:v>
                </c:pt>
                <c:pt idx="21">
                  <c:v>2099</c:v>
                </c:pt>
                <c:pt idx="22">
                  <c:v>2418</c:v>
                </c:pt>
                <c:pt idx="23">
                  <c:v>2126</c:v>
                </c:pt>
                <c:pt idx="24">
                  <c:v>2443</c:v>
                </c:pt>
                <c:pt idx="25">
                  <c:v>2304</c:v>
                </c:pt>
                <c:pt idx="26">
                  <c:v>2287</c:v>
                </c:pt>
                <c:pt idx="27">
                  <c:v>2180</c:v>
                </c:pt>
                <c:pt idx="28">
                  <c:v>2190</c:v>
                </c:pt>
                <c:pt idx="29">
                  <c:v>2004</c:v>
                </c:pt>
                <c:pt idx="30">
                  <c:v>2656</c:v>
                </c:pt>
                <c:pt idx="31">
                  <c:v>1922</c:v>
                </c:pt>
                <c:pt idx="32">
                  <c:v>2470</c:v>
                </c:pt>
                <c:pt idx="33">
                  <c:v>2856</c:v>
                </c:pt>
                <c:pt idx="34">
                  <c:v>3024</c:v>
                </c:pt>
                <c:pt idx="35">
                  <c:v>2662</c:v>
                </c:pt>
                <c:pt idx="36">
                  <c:v>2789</c:v>
                </c:pt>
                <c:pt idx="37">
                  <c:v>2912</c:v>
                </c:pt>
                <c:pt idx="38">
                  <c:v>3263</c:v>
                </c:pt>
                <c:pt idx="39">
                  <c:v>2828</c:v>
                </c:pt>
              </c:numCache>
            </c:numRef>
          </c:val>
          <c:smooth val="0"/>
          <c:extLst>
            <c:ext xmlns:c16="http://schemas.microsoft.com/office/drawing/2014/chart" uri="{C3380CC4-5D6E-409C-BE32-E72D297353CC}">
              <c16:uniqueId val="{00000003-E821-4F74-84DF-AC5D09178053}"/>
            </c:ext>
          </c:extLst>
        </c:ser>
        <c:ser>
          <c:idx val="4"/>
          <c:order val="4"/>
          <c:tx>
            <c:strRef>
              <c:f>'AE counts'!$H$1</c:f>
              <c:strCache>
                <c:ptCount val="1"/>
                <c:pt idx="0">
                  <c:v>Nervous sys AE</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'AE counts'!$A$2:$A$42</c15:sqref>
                  </c15:fullRef>
                </c:ext>
              </c:extLst>
              <c:f>'AE counts'!$A$2:$A$41</c:f>
              <c:numCache>
                <c:formatCode>General</c:formatCode>
                <c:ptCount val="40"/>
                <c:pt idx="0">
                  <c:v>2010</c:v>
                </c:pt>
                <c:pt idx="1">
                  <c:v>2010</c:v>
                </c:pt>
                <c:pt idx="2">
                  <c:v>2010</c:v>
                </c:pt>
                <c:pt idx="3">
                  <c:v>2010</c:v>
                </c:pt>
                <c:pt idx="4">
                  <c:v>2011</c:v>
                </c:pt>
                <c:pt idx="5">
                  <c:v>2011</c:v>
                </c:pt>
                <c:pt idx="6">
                  <c:v>2011</c:v>
                </c:pt>
                <c:pt idx="7">
                  <c:v>2011</c:v>
                </c:pt>
                <c:pt idx="8">
                  <c:v>2012</c:v>
                </c:pt>
                <c:pt idx="9">
                  <c:v>2012</c:v>
                </c:pt>
                <c:pt idx="10">
                  <c:v>2012</c:v>
                </c:pt>
                <c:pt idx="11">
                  <c:v>2012</c:v>
                </c:pt>
                <c:pt idx="12">
                  <c:v>2013</c:v>
                </c:pt>
                <c:pt idx="13">
                  <c:v>2013</c:v>
                </c:pt>
                <c:pt idx="14">
                  <c:v>2013</c:v>
                </c:pt>
                <c:pt idx="15">
                  <c:v>2013</c:v>
                </c:pt>
                <c:pt idx="16">
                  <c:v>2014</c:v>
                </c:pt>
                <c:pt idx="17">
                  <c:v>2014</c:v>
                </c:pt>
                <c:pt idx="18">
                  <c:v>2014</c:v>
                </c:pt>
                <c:pt idx="19">
                  <c:v>2014</c:v>
                </c:pt>
                <c:pt idx="20">
                  <c:v>2015</c:v>
                </c:pt>
                <c:pt idx="21">
                  <c:v>2015</c:v>
                </c:pt>
                <c:pt idx="22">
                  <c:v>2015</c:v>
                </c:pt>
                <c:pt idx="23">
                  <c:v>2015</c:v>
                </c:pt>
                <c:pt idx="24">
                  <c:v>2016</c:v>
                </c:pt>
                <c:pt idx="25">
                  <c:v>2016</c:v>
                </c:pt>
                <c:pt idx="26">
                  <c:v>2016</c:v>
                </c:pt>
                <c:pt idx="27">
                  <c:v>2016</c:v>
                </c:pt>
                <c:pt idx="28">
                  <c:v>2017</c:v>
                </c:pt>
                <c:pt idx="29">
                  <c:v>2017</c:v>
                </c:pt>
                <c:pt idx="30">
                  <c:v>2017</c:v>
                </c:pt>
                <c:pt idx="31">
                  <c:v>2017</c:v>
                </c:pt>
                <c:pt idx="32">
                  <c:v>2018</c:v>
                </c:pt>
                <c:pt idx="33">
                  <c:v>2018</c:v>
                </c:pt>
                <c:pt idx="34">
                  <c:v>2018</c:v>
                </c:pt>
                <c:pt idx="35">
                  <c:v>2018</c:v>
                </c:pt>
                <c:pt idx="36">
                  <c:v>2019</c:v>
                </c:pt>
                <c:pt idx="37">
                  <c:v>2019</c:v>
                </c:pt>
                <c:pt idx="38">
                  <c:v>2019</c:v>
                </c:pt>
                <c:pt idx="39">
                  <c:v>2019</c:v>
                </c:pt>
              </c:numCache>
            </c:numRef>
          </c:cat>
          <c:val>
            <c:numRef>
              <c:extLst>
                <c:ext xmlns:c15="http://schemas.microsoft.com/office/drawing/2012/chart" uri="{02D57815-91ED-43cb-92C2-25804820EDAC}">
                  <c15:fullRef>
                    <c15:sqref>'AE counts'!$H$2:$H$42</c15:sqref>
                  </c15:fullRef>
                </c:ext>
              </c:extLst>
              <c:f>'AE counts'!$H$2:$H$41</c:f>
              <c:numCache>
                <c:formatCode>General</c:formatCode>
                <c:ptCount val="40"/>
                <c:pt idx="0">
                  <c:v>834</c:v>
                </c:pt>
                <c:pt idx="1">
                  <c:v>1054</c:v>
                </c:pt>
                <c:pt idx="2">
                  <c:v>2317</c:v>
                </c:pt>
                <c:pt idx="3">
                  <c:v>1436</c:v>
                </c:pt>
                <c:pt idx="4">
                  <c:v>1199</c:v>
                </c:pt>
                <c:pt idx="5">
                  <c:v>1238</c:v>
                </c:pt>
                <c:pt idx="6">
                  <c:v>1339</c:v>
                </c:pt>
                <c:pt idx="7">
                  <c:v>1360</c:v>
                </c:pt>
                <c:pt idx="8">
                  <c:v>1617</c:v>
                </c:pt>
                <c:pt idx="9">
                  <c:v>1522</c:v>
                </c:pt>
                <c:pt idx="10">
                  <c:v>1028</c:v>
                </c:pt>
                <c:pt idx="11">
                  <c:v>1076</c:v>
                </c:pt>
                <c:pt idx="12">
                  <c:v>860</c:v>
                </c:pt>
                <c:pt idx="13">
                  <c:v>770</c:v>
                </c:pt>
                <c:pt idx="14">
                  <c:v>842</c:v>
                </c:pt>
                <c:pt idx="15">
                  <c:v>1034</c:v>
                </c:pt>
                <c:pt idx="16">
                  <c:v>1034</c:v>
                </c:pt>
                <c:pt idx="17">
                  <c:v>833</c:v>
                </c:pt>
                <c:pt idx="18">
                  <c:v>1101</c:v>
                </c:pt>
                <c:pt idx="19">
                  <c:v>1176</c:v>
                </c:pt>
                <c:pt idx="20">
                  <c:v>1315</c:v>
                </c:pt>
                <c:pt idx="21">
                  <c:v>1417</c:v>
                </c:pt>
                <c:pt idx="22">
                  <c:v>2081</c:v>
                </c:pt>
                <c:pt idx="23">
                  <c:v>1648</c:v>
                </c:pt>
                <c:pt idx="24">
                  <c:v>1756</c:v>
                </c:pt>
                <c:pt idx="25">
                  <c:v>1722</c:v>
                </c:pt>
                <c:pt idx="26">
                  <c:v>2050</c:v>
                </c:pt>
                <c:pt idx="27">
                  <c:v>1794</c:v>
                </c:pt>
                <c:pt idx="28">
                  <c:v>1760</c:v>
                </c:pt>
                <c:pt idx="29">
                  <c:v>1572</c:v>
                </c:pt>
                <c:pt idx="30">
                  <c:v>1862</c:v>
                </c:pt>
                <c:pt idx="31">
                  <c:v>1563</c:v>
                </c:pt>
                <c:pt idx="32">
                  <c:v>1851</c:v>
                </c:pt>
                <c:pt idx="33">
                  <c:v>2319</c:v>
                </c:pt>
                <c:pt idx="34">
                  <c:v>2392</c:v>
                </c:pt>
                <c:pt idx="35">
                  <c:v>2103</c:v>
                </c:pt>
                <c:pt idx="36">
                  <c:v>2106</c:v>
                </c:pt>
                <c:pt idx="37">
                  <c:v>2215</c:v>
                </c:pt>
                <c:pt idx="38">
                  <c:v>2733</c:v>
                </c:pt>
                <c:pt idx="39">
                  <c:v>2220</c:v>
                </c:pt>
              </c:numCache>
            </c:numRef>
          </c:val>
          <c:smooth val="0"/>
          <c:extLst>
            <c:ext xmlns:c16="http://schemas.microsoft.com/office/drawing/2014/chart" uri="{C3380CC4-5D6E-409C-BE32-E72D297353CC}">
              <c16:uniqueId val="{00000004-E821-4F74-84DF-AC5D09178053}"/>
            </c:ext>
          </c:extLst>
        </c:ser>
        <c:ser>
          <c:idx val="5"/>
          <c:order val="5"/>
          <c:tx>
            <c:strRef>
              <c:f>'AE counts'!$I$1</c:f>
              <c:strCache>
                <c:ptCount val="1"/>
                <c:pt idx="0">
                  <c:v>Renal AE</c:v>
                </c:pt>
              </c:strCache>
            </c:strRef>
          </c:tx>
          <c:spPr>
            <a:ln w="28575" cap="rnd">
              <a:solidFill>
                <a:schemeClr val="accent6"/>
              </a:solidFill>
              <a:round/>
            </a:ln>
            <a:effectLst/>
          </c:spPr>
          <c:marker>
            <c:symbol val="none"/>
          </c:marker>
          <c:cat>
            <c:numRef>
              <c:extLst>
                <c:ext xmlns:c15="http://schemas.microsoft.com/office/drawing/2012/chart" uri="{02D57815-91ED-43cb-92C2-25804820EDAC}">
                  <c15:fullRef>
                    <c15:sqref>'AE counts'!$A$2:$A$42</c15:sqref>
                  </c15:fullRef>
                </c:ext>
              </c:extLst>
              <c:f>'AE counts'!$A$2:$A$41</c:f>
              <c:numCache>
                <c:formatCode>General</c:formatCode>
                <c:ptCount val="40"/>
                <c:pt idx="0">
                  <c:v>2010</c:v>
                </c:pt>
                <c:pt idx="1">
                  <c:v>2010</c:v>
                </c:pt>
                <c:pt idx="2">
                  <c:v>2010</c:v>
                </c:pt>
                <c:pt idx="3">
                  <c:v>2010</c:v>
                </c:pt>
                <c:pt idx="4">
                  <c:v>2011</c:v>
                </c:pt>
                <c:pt idx="5">
                  <c:v>2011</c:v>
                </c:pt>
                <c:pt idx="6">
                  <c:v>2011</c:v>
                </c:pt>
                <c:pt idx="7">
                  <c:v>2011</c:v>
                </c:pt>
                <c:pt idx="8">
                  <c:v>2012</c:v>
                </c:pt>
                <c:pt idx="9">
                  <c:v>2012</c:v>
                </c:pt>
                <c:pt idx="10">
                  <c:v>2012</c:v>
                </c:pt>
                <c:pt idx="11">
                  <c:v>2012</c:v>
                </c:pt>
                <c:pt idx="12">
                  <c:v>2013</c:v>
                </c:pt>
                <c:pt idx="13">
                  <c:v>2013</c:v>
                </c:pt>
                <c:pt idx="14">
                  <c:v>2013</c:v>
                </c:pt>
                <c:pt idx="15">
                  <c:v>2013</c:v>
                </c:pt>
                <c:pt idx="16">
                  <c:v>2014</c:v>
                </c:pt>
                <c:pt idx="17">
                  <c:v>2014</c:v>
                </c:pt>
                <c:pt idx="18">
                  <c:v>2014</c:v>
                </c:pt>
                <c:pt idx="19">
                  <c:v>2014</c:v>
                </c:pt>
                <c:pt idx="20">
                  <c:v>2015</c:v>
                </c:pt>
                <c:pt idx="21">
                  <c:v>2015</c:v>
                </c:pt>
                <c:pt idx="22">
                  <c:v>2015</c:v>
                </c:pt>
                <c:pt idx="23">
                  <c:v>2015</c:v>
                </c:pt>
                <c:pt idx="24">
                  <c:v>2016</c:v>
                </c:pt>
                <c:pt idx="25">
                  <c:v>2016</c:v>
                </c:pt>
                <c:pt idx="26">
                  <c:v>2016</c:v>
                </c:pt>
                <c:pt idx="27">
                  <c:v>2016</c:v>
                </c:pt>
                <c:pt idx="28">
                  <c:v>2017</c:v>
                </c:pt>
                <c:pt idx="29">
                  <c:v>2017</c:v>
                </c:pt>
                <c:pt idx="30">
                  <c:v>2017</c:v>
                </c:pt>
                <c:pt idx="31">
                  <c:v>2017</c:v>
                </c:pt>
                <c:pt idx="32">
                  <c:v>2018</c:v>
                </c:pt>
                <c:pt idx="33">
                  <c:v>2018</c:v>
                </c:pt>
                <c:pt idx="34">
                  <c:v>2018</c:v>
                </c:pt>
                <c:pt idx="35">
                  <c:v>2018</c:v>
                </c:pt>
                <c:pt idx="36">
                  <c:v>2019</c:v>
                </c:pt>
                <c:pt idx="37">
                  <c:v>2019</c:v>
                </c:pt>
                <c:pt idx="38">
                  <c:v>2019</c:v>
                </c:pt>
                <c:pt idx="39">
                  <c:v>2019</c:v>
                </c:pt>
              </c:numCache>
            </c:numRef>
          </c:cat>
          <c:val>
            <c:numRef>
              <c:extLst>
                <c:ext xmlns:c15="http://schemas.microsoft.com/office/drawing/2012/chart" uri="{02D57815-91ED-43cb-92C2-25804820EDAC}">
                  <c15:fullRef>
                    <c15:sqref>'AE counts'!$I$2:$I$42</c15:sqref>
                  </c15:fullRef>
                </c:ext>
              </c:extLst>
              <c:f>'AE counts'!$I$2:$I$41</c:f>
              <c:numCache>
                <c:formatCode>General</c:formatCode>
                <c:ptCount val="40"/>
                <c:pt idx="0">
                  <c:v>383</c:v>
                </c:pt>
                <c:pt idx="1">
                  <c:v>372</c:v>
                </c:pt>
                <c:pt idx="2">
                  <c:v>516</c:v>
                </c:pt>
                <c:pt idx="3">
                  <c:v>425</c:v>
                </c:pt>
                <c:pt idx="4">
                  <c:v>703</c:v>
                </c:pt>
                <c:pt idx="5">
                  <c:v>1600</c:v>
                </c:pt>
                <c:pt idx="6">
                  <c:v>1042</c:v>
                </c:pt>
                <c:pt idx="7">
                  <c:v>679</c:v>
                </c:pt>
                <c:pt idx="8">
                  <c:v>654</c:v>
                </c:pt>
                <c:pt idx="9">
                  <c:v>647</c:v>
                </c:pt>
                <c:pt idx="10">
                  <c:v>358</c:v>
                </c:pt>
                <c:pt idx="11">
                  <c:v>360</c:v>
                </c:pt>
                <c:pt idx="12">
                  <c:v>303</c:v>
                </c:pt>
                <c:pt idx="13">
                  <c:v>234</c:v>
                </c:pt>
                <c:pt idx="14">
                  <c:v>228</c:v>
                </c:pt>
                <c:pt idx="15">
                  <c:v>316</c:v>
                </c:pt>
                <c:pt idx="16">
                  <c:v>217</c:v>
                </c:pt>
                <c:pt idx="17">
                  <c:v>268</c:v>
                </c:pt>
                <c:pt idx="18">
                  <c:v>376</c:v>
                </c:pt>
                <c:pt idx="19">
                  <c:v>689</c:v>
                </c:pt>
                <c:pt idx="20">
                  <c:v>590</c:v>
                </c:pt>
                <c:pt idx="21">
                  <c:v>676</c:v>
                </c:pt>
                <c:pt idx="22">
                  <c:v>807</c:v>
                </c:pt>
                <c:pt idx="23">
                  <c:v>820</c:v>
                </c:pt>
                <c:pt idx="24">
                  <c:v>873</c:v>
                </c:pt>
                <c:pt idx="25">
                  <c:v>892</c:v>
                </c:pt>
                <c:pt idx="26">
                  <c:v>924</c:v>
                </c:pt>
                <c:pt idx="27">
                  <c:v>832</c:v>
                </c:pt>
                <c:pt idx="28">
                  <c:v>768</c:v>
                </c:pt>
                <c:pt idx="29">
                  <c:v>855</c:v>
                </c:pt>
                <c:pt idx="30">
                  <c:v>860</c:v>
                </c:pt>
                <c:pt idx="31">
                  <c:v>938</c:v>
                </c:pt>
                <c:pt idx="32">
                  <c:v>966</c:v>
                </c:pt>
                <c:pt idx="33">
                  <c:v>1767</c:v>
                </c:pt>
                <c:pt idx="34">
                  <c:v>2018</c:v>
                </c:pt>
                <c:pt idx="35">
                  <c:v>2439</c:v>
                </c:pt>
                <c:pt idx="36">
                  <c:v>2902</c:v>
                </c:pt>
                <c:pt idx="37">
                  <c:v>4688</c:v>
                </c:pt>
                <c:pt idx="38">
                  <c:v>4312</c:v>
                </c:pt>
                <c:pt idx="39">
                  <c:v>2772</c:v>
                </c:pt>
              </c:numCache>
            </c:numRef>
          </c:val>
          <c:smooth val="0"/>
          <c:extLst>
            <c:ext xmlns:c16="http://schemas.microsoft.com/office/drawing/2014/chart" uri="{C3380CC4-5D6E-409C-BE32-E72D297353CC}">
              <c16:uniqueId val="{00000005-E821-4F74-84DF-AC5D09178053}"/>
            </c:ext>
          </c:extLst>
        </c:ser>
        <c:dLbls>
          <c:showLegendKey val="0"/>
          <c:showVal val="0"/>
          <c:showCatName val="0"/>
          <c:showSerName val="0"/>
          <c:showPercent val="0"/>
          <c:showBubbleSize val="0"/>
        </c:dLbls>
        <c:smooth val="0"/>
        <c:axId val="2040963087"/>
        <c:axId val="1963773423"/>
      </c:lineChart>
      <c:catAx>
        <c:axId val="204096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3773423"/>
        <c:crosses val="autoZero"/>
        <c:auto val="1"/>
        <c:lblAlgn val="ctr"/>
        <c:lblOffset val="100"/>
        <c:noMultiLvlLbl val="0"/>
      </c:catAx>
      <c:valAx>
        <c:axId val="196377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963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581025</xdr:colOff>
      <xdr:row>2</xdr:row>
      <xdr:rowOff>66675</xdr:rowOff>
    </xdr:from>
    <xdr:to>
      <xdr:col>9</xdr:col>
      <xdr:colOff>561975</xdr:colOff>
      <xdr:row>16</xdr:row>
      <xdr:rowOff>142875</xdr:rowOff>
    </xdr:to>
    <xdr:graphicFrame macro="">
      <xdr:nvGraphicFramePr>
        <xdr:cNvPr id="3" name="Chart 2">
          <a:extLst>
            <a:ext uri="{FF2B5EF4-FFF2-40B4-BE49-F238E27FC236}">
              <a16:creationId xmlns:a16="http://schemas.microsoft.com/office/drawing/2014/main" id="{CDD866A1-24D5-4CBF-9655-606E04CA1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242206</xdr:colOff>
      <xdr:row>0</xdr:row>
      <xdr:rowOff>174171</xdr:rowOff>
    </xdr:from>
    <xdr:to>
      <xdr:col>20</xdr:col>
      <xdr:colOff>478971</xdr:colOff>
      <xdr:row>29</xdr:row>
      <xdr:rowOff>168728</xdr:rowOff>
    </xdr:to>
    <xdr:graphicFrame macro="">
      <xdr:nvGraphicFramePr>
        <xdr:cNvPr id="2" name="Chart 1">
          <a:extLst>
            <a:ext uri="{FF2B5EF4-FFF2-40B4-BE49-F238E27FC236}">
              <a16:creationId xmlns:a16="http://schemas.microsoft.com/office/drawing/2014/main" id="{17573AD7-2F54-43B4-8A3E-A87457307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228600</xdr:colOff>
      <xdr:row>0</xdr:row>
      <xdr:rowOff>104775</xdr:rowOff>
    </xdr:from>
    <xdr:to>
      <xdr:col>12</xdr:col>
      <xdr:colOff>228600</xdr:colOff>
      <xdr:row>13</xdr:row>
      <xdr:rowOff>38100</xdr:rowOff>
    </xdr:to>
    <mc:AlternateContent xmlns:mc="http://schemas.openxmlformats.org/markup-compatibility/2006">
      <mc:Choice xmlns:sle15="http://schemas.microsoft.com/office/drawing/2012/slicer" Requires="sle15">
        <xdr:graphicFrame macro="">
          <xdr:nvGraphicFramePr>
            <xdr:cNvPr id="10" name="Year">
              <a:extLst>
                <a:ext uri="{FF2B5EF4-FFF2-40B4-BE49-F238E27FC236}">
                  <a16:creationId xmlns:a16="http://schemas.microsoft.com/office/drawing/2014/main" id="{ADC2BBC9-24E7-495E-B47B-074A02B4989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343900"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 refreshedDate="43916.736302777776" createdVersion="6" refreshedVersion="6" minRefreshableVersion="3" recordCount="40" xr:uid="{9F886197-8671-40D5-9180-9C974E601CB1}">
  <cacheSource type="worksheet">
    <worksheetSource ref="A1:I41" sheet="AE counts"/>
  </cacheSource>
  <cacheFields count="9">
    <cacheField name="Year" numFmtId="0">
      <sharedItems containsSemiMixedTypes="0" containsString="0" containsNumber="1" containsInteger="1" minValue="2010" maxValue="2019" count="10">
        <n v="2010"/>
        <n v="2011"/>
        <n v="2012"/>
        <n v="2013"/>
        <n v="2014"/>
        <n v="2015"/>
        <n v="2016"/>
        <n v="2017"/>
        <n v="2018"/>
        <n v="2019"/>
      </sharedItems>
    </cacheField>
    <cacheField name="Qrt" numFmtId="0">
      <sharedItems containsMixedTypes="1" containsNumber="1" containsInteger="1" minValue="1" maxValue="4" count="8">
        <s v="Q1"/>
        <s v="Q2"/>
        <s v="Q3"/>
        <s v="Q4"/>
        <n v="2" u="1"/>
        <n v="1" u="1"/>
        <n v="3" u="1"/>
        <n v="4" u="1"/>
      </sharedItems>
    </cacheField>
    <cacheField name="All statin all AEs " numFmtId="0">
      <sharedItems containsSemiMixedTypes="0" containsString="0" containsNumber="1" containsInteger="1" minValue="37857" maxValue="121986"/>
    </cacheField>
    <cacheField name="Fatigue" numFmtId="0">
      <sharedItems containsSemiMixedTypes="0" containsString="0" containsNumber="1" containsInteger="1" minValue="376" maxValue="1886"/>
    </cacheField>
    <cacheField name="Hepatic AE" numFmtId="0">
      <sharedItems containsSemiMixedTypes="0" containsString="0" containsNumber="1" containsInteger="1" minValue="293" maxValue="781"/>
    </cacheField>
    <cacheField name="Muscular Obj AE" numFmtId="0">
      <sharedItems containsSemiMixedTypes="0" containsString="0" containsNumber="1" containsInteger="1" minValue="302" maxValue="927"/>
    </cacheField>
    <cacheField name="Muscular Sub AE" numFmtId="0">
      <sharedItems containsSemiMixedTypes="0" containsString="0" containsNumber="1" containsInteger="1" minValue="1301" maxValue="3676"/>
    </cacheField>
    <cacheField name="Nervous sys AE" numFmtId="0">
      <sharedItems containsSemiMixedTypes="0" containsString="0" containsNumber="1" containsInteger="1" minValue="770" maxValue="2733"/>
    </cacheField>
    <cacheField name="Renal AE" numFmtId="0">
      <sharedItems containsSemiMixedTypes="0" containsString="0" containsNumber="1" containsInteger="1" minValue="217" maxValue="468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n v="54245"/>
    <n v="409"/>
    <n v="389"/>
    <n v="471"/>
    <n v="1386"/>
    <n v="834"/>
    <n v="383"/>
  </r>
  <r>
    <x v="0"/>
    <x v="1"/>
    <n v="63763"/>
    <n v="583"/>
    <n v="467"/>
    <n v="533"/>
    <n v="1736"/>
    <n v="1054"/>
    <n v="372"/>
  </r>
  <r>
    <x v="0"/>
    <x v="2"/>
    <n v="91130"/>
    <n v="1019"/>
    <n v="507"/>
    <n v="773"/>
    <n v="3676"/>
    <n v="2317"/>
    <n v="516"/>
  </r>
  <r>
    <x v="0"/>
    <x v="3"/>
    <n v="71982"/>
    <n v="711"/>
    <n v="489"/>
    <n v="649"/>
    <n v="2930"/>
    <n v="1436"/>
    <n v="425"/>
  </r>
  <r>
    <x v="1"/>
    <x v="0"/>
    <n v="63923"/>
    <n v="594"/>
    <n v="444"/>
    <n v="605"/>
    <n v="2007"/>
    <n v="1199"/>
    <n v="703"/>
  </r>
  <r>
    <x v="1"/>
    <x v="1"/>
    <n v="78160"/>
    <n v="708"/>
    <n v="513"/>
    <n v="682"/>
    <n v="2088"/>
    <n v="1238"/>
    <n v="1600"/>
  </r>
  <r>
    <x v="1"/>
    <x v="2"/>
    <n v="80065"/>
    <n v="663"/>
    <n v="446"/>
    <n v="670"/>
    <n v="2406"/>
    <n v="1339"/>
    <n v="1042"/>
  </r>
  <r>
    <x v="1"/>
    <x v="3"/>
    <n v="83081"/>
    <n v="727"/>
    <n v="421"/>
    <n v="637"/>
    <n v="2624"/>
    <n v="1360"/>
    <n v="679"/>
  </r>
  <r>
    <x v="2"/>
    <x v="0"/>
    <n v="92464"/>
    <n v="893"/>
    <n v="550"/>
    <n v="593"/>
    <n v="2787"/>
    <n v="1617"/>
    <n v="654"/>
  </r>
  <r>
    <x v="2"/>
    <x v="1"/>
    <n v="89031"/>
    <n v="774"/>
    <n v="412"/>
    <n v="578"/>
    <n v="2463"/>
    <n v="1522"/>
    <n v="647"/>
  </r>
  <r>
    <x v="2"/>
    <x v="2"/>
    <n v="58541"/>
    <n v="512"/>
    <n v="316"/>
    <n v="521"/>
    <n v="1722"/>
    <n v="1028"/>
    <n v="358"/>
  </r>
  <r>
    <x v="2"/>
    <x v="3"/>
    <n v="54517"/>
    <n v="567"/>
    <n v="424"/>
    <n v="580"/>
    <n v="2104"/>
    <n v="1076"/>
    <n v="360"/>
  </r>
  <r>
    <x v="3"/>
    <x v="0"/>
    <n v="43898"/>
    <n v="491"/>
    <n v="355"/>
    <n v="407"/>
    <n v="1578"/>
    <n v="860"/>
    <n v="303"/>
  </r>
  <r>
    <x v="3"/>
    <x v="1"/>
    <n v="37857"/>
    <n v="376"/>
    <n v="301"/>
    <n v="302"/>
    <n v="1301"/>
    <n v="770"/>
    <n v="234"/>
  </r>
  <r>
    <x v="3"/>
    <x v="2"/>
    <n v="44997"/>
    <n v="458"/>
    <n v="293"/>
    <n v="314"/>
    <n v="1456"/>
    <n v="842"/>
    <n v="228"/>
  </r>
  <r>
    <x v="3"/>
    <x v="3"/>
    <n v="48577"/>
    <n v="594"/>
    <n v="370"/>
    <n v="498"/>
    <n v="1731"/>
    <n v="1034"/>
    <n v="316"/>
  </r>
  <r>
    <x v="4"/>
    <x v="0"/>
    <n v="59787"/>
    <n v="665"/>
    <n v="319"/>
    <n v="330"/>
    <n v="1819"/>
    <n v="1034"/>
    <n v="217"/>
  </r>
  <r>
    <x v="4"/>
    <x v="1"/>
    <n v="46141"/>
    <n v="530"/>
    <n v="343"/>
    <n v="383"/>
    <n v="1537"/>
    <n v="833"/>
    <n v="268"/>
  </r>
  <r>
    <x v="4"/>
    <x v="2"/>
    <n v="52998"/>
    <n v="635"/>
    <n v="334"/>
    <n v="449"/>
    <n v="1646"/>
    <n v="1101"/>
    <n v="376"/>
  </r>
  <r>
    <x v="4"/>
    <x v="3"/>
    <n v="53412"/>
    <n v="927"/>
    <n v="400"/>
    <n v="416"/>
    <n v="2151"/>
    <n v="1176"/>
    <n v="689"/>
  </r>
  <r>
    <x v="5"/>
    <x v="0"/>
    <n v="61903"/>
    <n v="872"/>
    <n v="334"/>
    <n v="336"/>
    <n v="1968"/>
    <n v="1315"/>
    <n v="590"/>
  </r>
  <r>
    <x v="5"/>
    <x v="1"/>
    <n v="64360"/>
    <n v="859"/>
    <n v="369"/>
    <n v="437"/>
    <n v="2099"/>
    <n v="1417"/>
    <n v="676"/>
  </r>
  <r>
    <x v="5"/>
    <x v="2"/>
    <n v="76349"/>
    <n v="1077"/>
    <n v="391"/>
    <n v="561"/>
    <n v="2418"/>
    <n v="2081"/>
    <n v="807"/>
  </r>
  <r>
    <x v="5"/>
    <x v="3"/>
    <n v="72266"/>
    <n v="997"/>
    <n v="417"/>
    <n v="436"/>
    <n v="2126"/>
    <n v="1648"/>
    <n v="820"/>
  </r>
  <r>
    <x v="6"/>
    <x v="0"/>
    <n v="74732"/>
    <n v="1070"/>
    <n v="370"/>
    <n v="392"/>
    <n v="2443"/>
    <n v="1756"/>
    <n v="873"/>
  </r>
  <r>
    <x v="6"/>
    <x v="1"/>
    <n v="72731"/>
    <n v="1058"/>
    <n v="363"/>
    <n v="414"/>
    <n v="2304"/>
    <n v="1722"/>
    <n v="892"/>
  </r>
  <r>
    <x v="6"/>
    <x v="2"/>
    <n v="78596"/>
    <n v="1291"/>
    <n v="494"/>
    <n v="547"/>
    <n v="2287"/>
    <n v="2050"/>
    <n v="924"/>
  </r>
  <r>
    <x v="6"/>
    <x v="3"/>
    <n v="74706"/>
    <n v="1154"/>
    <n v="515"/>
    <n v="457"/>
    <n v="2180"/>
    <n v="1794"/>
    <n v="832"/>
  </r>
  <r>
    <x v="7"/>
    <x v="0"/>
    <n v="77620"/>
    <n v="1210"/>
    <n v="421"/>
    <n v="364"/>
    <n v="2190"/>
    <n v="1760"/>
    <n v="768"/>
  </r>
  <r>
    <x v="7"/>
    <x v="1"/>
    <n v="73963"/>
    <n v="1134"/>
    <n v="411"/>
    <n v="398"/>
    <n v="2004"/>
    <n v="1572"/>
    <n v="855"/>
  </r>
  <r>
    <x v="7"/>
    <x v="2"/>
    <n v="77836"/>
    <n v="1473"/>
    <n v="476"/>
    <n v="430"/>
    <n v="2656"/>
    <n v="1862"/>
    <n v="860"/>
  </r>
  <r>
    <x v="7"/>
    <x v="3"/>
    <n v="68814"/>
    <n v="1070"/>
    <n v="379"/>
    <n v="402"/>
    <n v="1922"/>
    <n v="1563"/>
    <n v="938"/>
  </r>
  <r>
    <x v="8"/>
    <x v="0"/>
    <n v="88443"/>
    <n v="1243"/>
    <n v="533"/>
    <n v="515"/>
    <n v="2470"/>
    <n v="1851"/>
    <n v="966"/>
  </r>
  <r>
    <x v="8"/>
    <x v="1"/>
    <n v="107079"/>
    <n v="1593"/>
    <n v="781"/>
    <n v="927"/>
    <n v="2856"/>
    <n v="2319"/>
    <n v="1767"/>
  </r>
  <r>
    <x v="8"/>
    <x v="2"/>
    <n v="108453"/>
    <n v="1886"/>
    <n v="727"/>
    <n v="863"/>
    <n v="3024"/>
    <n v="2392"/>
    <n v="2018"/>
  </r>
  <r>
    <x v="8"/>
    <x v="3"/>
    <n v="100882"/>
    <n v="1373"/>
    <n v="634"/>
    <n v="693"/>
    <n v="2662"/>
    <n v="2103"/>
    <n v="2439"/>
  </r>
  <r>
    <x v="9"/>
    <x v="0"/>
    <n v="104707"/>
    <n v="1456"/>
    <n v="661"/>
    <n v="762"/>
    <n v="2789"/>
    <n v="2106"/>
    <n v="2902"/>
  </r>
  <r>
    <x v="9"/>
    <x v="1"/>
    <n v="113258"/>
    <n v="1431"/>
    <n v="728"/>
    <n v="600"/>
    <n v="2912"/>
    <n v="2215"/>
    <n v="4688"/>
  </r>
  <r>
    <x v="9"/>
    <x v="2"/>
    <n v="121986"/>
    <n v="1734"/>
    <n v="777"/>
    <n v="738"/>
    <n v="3263"/>
    <n v="2733"/>
    <n v="4312"/>
  </r>
  <r>
    <x v="9"/>
    <x v="3"/>
    <n v="107234"/>
    <n v="1558"/>
    <n v="744"/>
    <n v="675"/>
    <n v="2828"/>
    <n v="2220"/>
    <n v="27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717D23-3D46-4263-BB5A-0340DA712270}" name="PivotTable2"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3:D53" firstHeaderRow="0" firstDataRow="1" firstDataCol="2"/>
  <pivotFields count="9">
    <pivotField axis="axisRow" compact="0" outline="0" subtotalTop="0" showAll="0">
      <items count="11">
        <item x="0"/>
        <item x="1"/>
        <item x="2"/>
        <item x="3"/>
        <item x="4"/>
        <item x="5"/>
        <item x="6"/>
        <item x="7"/>
        <item x="8"/>
        <item x="9"/>
        <item t="default"/>
      </items>
    </pivotField>
    <pivotField axis="axisRow" compact="0" outline="0" subtotalTop="0" showAll="0">
      <items count="9">
        <item m="1" x="5"/>
        <item m="1" x="4"/>
        <item m="1" x="6"/>
        <item m="1" x="7"/>
        <item x="0"/>
        <item x="1"/>
        <item x="2"/>
        <item x="3"/>
        <item t="default"/>
      </items>
    </pivotField>
    <pivotField compact="0" outline="0" subtotalTop="0" showAll="0"/>
    <pivotField dataField="1" compact="0" outline="0" subtotalTop="0" showAll="0"/>
    <pivotField dataField="1" compact="0" outline="0" subtotalTop="0" showAll="0"/>
    <pivotField compact="0" outline="0" subtotalTop="0" showAll="0"/>
    <pivotField compact="0" outline="0" subtotalTop="0" showAll="0"/>
    <pivotField compact="0" outline="0" subtotalTop="0" showAll="0"/>
    <pivotField compact="0" outline="0" subtotalTop="0" showAll="0"/>
  </pivotFields>
  <rowFields count="2">
    <field x="0"/>
    <field x="1"/>
  </rowFields>
  <rowItems count="50">
    <i>
      <x/>
      <x v="4"/>
    </i>
    <i r="1">
      <x v="5"/>
    </i>
    <i r="1">
      <x v="6"/>
    </i>
    <i r="1">
      <x v="7"/>
    </i>
    <i t="default">
      <x/>
    </i>
    <i>
      <x v="1"/>
      <x v="4"/>
    </i>
    <i r="1">
      <x v="5"/>
    </i>
    <i r="1">
      <x v="6"/>
    </i>
    <i r="1">
      <x v="7"/>
    </i>
    <i t="default">
      <x v="1"/>
    </i>
    <i>
      <x v="2"/>
      <x v="4"/>
    </i>
    <i r="1">
      <x v="5"/>
    </i>
    <i r="1">
      <x v="6"/>
    </i>
    <i r="1">
      <x v="7"/>
    </i>
    <i t="default">
      <x v="2"/>
    </i>
    <i>
      <x v="3"/>
      <x v="4"/>
    </i>
    <i r="1">
      <x v="5"/>
    </i>
    <i r="1">
      <x v="6"/>
    </i>
    <i r="1">
      <x v="7"/>
    </i>
    <i t="default">
      <x v="3"/>
    </i>
    <i>
      <x v="4"/>
      <x v="4"/>
    </i>
    <i r="1">
      <x v="5"/>
    </i>
    <i r="1">
      <x v="6"/>
    </i>
    <i r="1">
      <x v="7"/>
    </i>
    <i t="default">
      <x v="4"/>
    </i>
    <i>
      <x v="5"/>
      <x v="4"/>
    </i>
    <i r="1">
      <x v="5"/>
    </i>
    <i r="1">
      <x v="6"/>
    </i>
    <i r="1">
      <x v="7"/>
    </i>
    <i t="default">
      <x v="5"/>
    </i>
    <i>
      <x v="6"/>
      <x v="4"/>
    </i>
    <i r="1">
      <x v="5"/>
    </i>
    <i r="1">
      <x v="6"/>
    </i>
    <i r="1">
      <x v="7"/>
    </i>
    <i t="default">
      <x v="6"/>
    </i>
    <i>
      <x v="7"/>
      <x v="4"/>
    </i>
    <i r="1">
      <x v="5"/>
    </i>
    <i r="1">
      <x v="6"/>
    </i>
    <i r="1">
      <x v="7"/>
    </i>
    <i t="default">
      <x v="7"/>
    </i>
    <i>
      <x v="8"/>
      <x v="4"/>
    </i>
    <i r="1">
      <x v="5"/>
    </i>
    <i r="1">
      <x v="6"/>
    </i>
    <i r="1">
      <x v="7"/>
    </i>
    <i t="default">
      <x v="8"/>
    </i>
    <i>
      <x v="9"/>
      <x v="4"/>
    </i>
    <i r="1">
      <x v="5"/>
    </i>
    <i r="1">
      <x v="6"/>
    </i>
    <i r="1">
      <x v="7"/>
    </i>
    <i t="default">
      <x v="9"/>
    </i>
  </rowItems>
  <colFields count="1">
    <field x="-2"/>
  </colFields>
  <colItems count="2">
    <i>
      <x/>
    </i>
    <i i="1">
      <x v="1"/>
    </i>
  </colItems>
  <dataFields count="2">
    <dataField name="Average of Fatigue" fld="3" subtotal="average" baseField="1" baseItem="0"/>
    <dataField name="Average of Hepatic AE" fld="4" subtotal="average" baseField="1"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8AC88EE-48A1-4CEA-BBA7-BF2FA20D2A75}" sourceName="Year">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3141619-5DA7-49F2-83EA-E3B677958753}" cache="Slicer_Year" caption="Year" startItem="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270FA9A-B72D-4594-9AFE-CF4EBEE89898}" name="Table3" displayName="Table3" ref="A1:I41" totalsRowShown="0" headerRowDxfId="0" dataDxfId="1" headerRowBorderDxfId="11" tableBorderDxfId="12">
  <autoFilter ref="A1:I41" xr:uid="{08895C06-E032-4ABA-97B5-44A3C70D5451}"/>
  <tableColumns count="9">
    <tableColumn id="1" xr3:uid="{09B7EDCB-2C95-427B-A443-A4299AEDB251}" name="Year" dataDxfId="10"/>
    <tableColumn id="2" xr3:uid="{FAC89912-91F6-43D2-A669-061B9421046B}" name="Qrt" dataDxfId="9"/>
    <tableColumn id="3" xr3:uid="{0FF95019-8D43-40A7-AAB0-2DEABBA31BAB}" name="All statin all AEs " dataDxfId="8"/>
    <tableColumn id="4" xr3:uid="{FB397898-7918-44CF-81E1-296BE85F01E4}" name="Fatigue" dataDxfId="7"/>
    <tableColumn id="5" xr3:uid="{71887231-7442-4ECF-BD31-B96C59FE33A0}" name="Hepatic AE" dataDxfId="6"/>
    <tableColumn id="6" xr3:uid="{70E5E6BD-E8AB-43D0-9A11-021B2DB0781C}" name="Muscular Obj AE" dataDxfId="5"/>
    <tableColumn id="7" xr3:uid="{77F0F7BC-8C68-4138-A8BA-44143DFBF53E}" name="Muscular Sub AE" dataDxfId="4"/>
    <tableColumn id="8" xr3:uid="{0D75EFEC-6488-4FF2-826F-AA0603B037BD}" name="Nervous sys AE" dataDxfId="3"/>
    <tableColumn id="9" xr3:uid="{85513A58-EF24-4946-8B67-8A70D0C255FF}" name="Renal AE"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18F3-9EDA-44D3-A44F-7254718CFE1E}">
  <sheetPr codeName="Sheet10"/>
  <dimension ref="A3:D53"/>
  <sheetViews>
    <sheetView tabSelected="1" workbookViewId="0">
      <selection activeCell="F22" sqref="F22"/>
    </sheetView>
  </sheetViews>
  <sheetFormatPr defaultRowHeight="15" x14ac:dyDescent="0.25"/>
  <cols>
    <col min="1" max="1" width="13.140625" bestFit="1" customWidth="1"/>
    <col min="2" max="2" width="6.140625" bestFit="1" customWidth="1"/>
    <col min="3" max="3" width="17.85546875" bestFit="1" customWidth="1"/>
    <col min="4" max="6" width="20.7109375" bestFit="1" customWidth="1"/>
  </cols>
  <sheetData>
    <row r="3" spans="1:4" x14ac:dyDescent="0.25">
      <c r="A3" s="86" t="s">
        <v>66</v>
      </c>
      <c r="B3" s="86" t="s">
        <v>65</v>
      </c>
      <c r="C3" t="s">
        <v>64</v>
      </c>
      <c r="D3" t="s">
        <v>77</v>
      </c>
    </row>
    <row r="4" spans="1:4" x14ac:dyDescent="0.25">
      <c r="A4">
        <v>2010</v>
      </c>
      <c r="B4" t="s">
        <v>78</v>
      </c>
      <c r="C4" s="87">
        <v>409</v>
      </c>
      <c r="D4" s="87">
        <v>389</v>
      </c>
    </row>
    <row r="5" spans="1:4" x14ac:dyDescent="0.25">
      <c r="B5" t="s">
        <v>79</v>
      </c>
      <c r="C5" s="87">
        <v>583</v>
      </c>
      <c r="D5" s="87">
        <v>467</v>
      </c>
    </row>
    <row r="6" spans="1:4" x14ac:dyDescent="0.25">
      <c r="B6" t="s">
        <v>80</v>
      </c>
      <c r="C6" s="87">
        <v>1019</v>
      </c>
      <c r="D6" s="87">
        <v>507</v>
      </c>
    </row>
    <row r="7" spans="1:4" x14ac:dyDescent="0.25">
      <c r="B7" t="s">
        <v>81</v>
      </c>
      <c r="C7" s="87">
        <v>711</v>
      </c>
      <c r="D7" s="87">
        <v>489</v>
      </c>
    </row>
    <row r="8" spans="1:4" x14ac:dyDescent="0.25">
      <c r="A8" t="s">
        <v>67</v>
      </c>
      <c r="C8" s="87">
        <v>680.5</v>
      </c>
      <c r="D8" s="87">
        <v>463</v>
      </c>
    </row>
    <row r="9" spans="1:4" x14ac:dyDescent="0.25">
      <c r="A9">
        <v>2011</v>
      </c>
      <c r="B9" t="s">
        <v>78</v>
      </c>
      <c r="C9" s="87">
        <v>594</v>
      </c>
      <c r="D9" s="87">
        <v>444</v>
      </c>
    </row>
    <row r="10" spans="1:4" x14ac:dyDescent="0.25">
      <c r="B10" t="s">
        <v>79</v>
      </c>
      <c r="C10" s="87">
        <v>708</v>
      </c>
      <c r="D10" s="87">
        <v>513</v>
      </c>
    </row>
    <row r="11" spans="1:4" x14ac:dyDescent="0.25">
      <c r="B11" t="s">
        <v>80</v>
      </c>
      <c r="C11" s="87">
        <v>663</v>
      </c>
      <c r="D11" s="87">
        <v>446</v>
      </c>
    </row>
    <row r="12" spans="1:4" x14ac:dyDescent="0.25">
      <c r="B12" t="s">
        <v>81</v>
      </c>
      <c r="C12" s="87">
        <v>727</v>
      </c>
      <c r="D12" s="87">
        <v>421</v>
      </c>
    </row>
    <row r="13" spans="1:4" x14ac:dyDescent="0.25">
      <c r="A13" t="s">
        <v>68</v>
      </c>
      <c r="C13" s="87">
        <v>673</v>
      </c>
      <c r="D13" s="87">
        <v>456</v>
      </c>
    </row>
    <row r="14" spans="1:4" x14ac:dyDescent="0.25">
      <c r="A14">
        <v>2012</v>
      </c>
      <c r="B14" t="s">
        <v>78</v>
      </c>
      <c r="C14" s="87">
        <v>893</v>
      </c>
      <c r="D14" s="87">
        <v>550</v>
      </c>
    </row>
    <row r="15" spans="1:4" x14ac:dyDescent="0.25">
      <c r="B15" t="s">
        <v>79</v>
      </c>
      <c r="C15" s="87">
        <v>774</v>
      </c>
      <c r="D15" s="87">
        <v>412</v>
      </c>
    </row>
    <row r="16" spans="1:4" x14ac:dyDescent="0.25">
      <c r="B16" t="s">
        <v>80</v>
      </c>
      <c r="C16" s="87">
        <v>512</v>
      </c>
      <c r="D16" s="87">
        <v>316</v>
      </c>
    </row>
    <row r="17" spans="1:4" x14ac:dyDescent="0.25">
      <c r="B17" t="s">
        <v>81</v>
      </c>
      <c r="C17" s="87">
        <v>567</v>
      </c>
      <c r="D17" s="87">
        <v>424</v>
      </c>
    </row>
    <row r="18" spans="1:4" x14ac:dyDescent="0.25">
      <c r="A18" t="s">
        <v>69</v>
      </c>
      <c r="C18" s="87">
        <v>686.5</v>
      </c>
      <c r="D18" s="87">
        <v>425.5</v>
      </c>
    </row>
    <row r="19" spans="1:4" x14ac:dyDescent="0.25">
      <c r="A19">
        <v>2013</v>
      </c>
      <c r="B19" t="s">
        <v>78</v>
      </c>
      <c r="C19" s="87">
        <v>491</v>
      </c>
      <c r="D19" s="87">
        <v>355</v>
      </c>
    </row>
    <row r="20" spans="1:4" x14ac:dyDescent="0.25">
      <c r="B20" t="s">
        <v>79</v>
      </c>
      <c r="C20" s="87">
        <v>376</v>
      </c>
      <c r="D20" s="87">
        <v>301</v>
      </c>
    </row>
    <row r="21" spans="1:4" x14ac:dyDescent="0.25">
      <c r="B21" t="s">
        <v>80</v>
      </c>
      <c r="C21" s="87">
        <v>458</v>
      </c>
      <c r="D21" s="87">
        <v>293</v>
      </c>
    </row>
    <row r="22" spans="1:4" x14ac:dyDescent="0.25">
      <c r="B22" t="s">
        <v>81</v>
      </c>
      <c r="C22" s="87">
        <v>594</v>
      </c>
      <c r="D22" s="87">
        <v>370</v>
      </c>
    </row>
    <row r="23" spans="1:4" x14ac:dyDescent="0.25">
      <c r="A23" t="s">
        <v>70</v>
      </c>
      <c r="C23" s="87">
        <v>479.75</v>
      </c>
      <c r="D23" s="87">
        <v>329.75</v>
      </c>
    </row>
    <row r="24" spans="1:4" x14ac:dyDescent="0.25">
      <c r="A24">
        <v>2014</v>
      </c>
      <c r="B24" t="s">
        <v>78</v>
      </c>
      <c r="C24" s="87">
        <v>665</v>
      </c>
      <c r="D24" s="87">
        <v>319</v>
      </c>
    </row>
    <row r="25" spans="1:4" x14ac:dyDescent="0.25">
      <c r="B25" t="s">
        <v>79</v>
      </c>
      <c r="C25" s="87">
        <v>530</v>
      </c>
      <c r="D25" s="87">
        <v>343</v>
      </c>
    </row>
    <row r="26" spans="1:4" x14ac:dyDescent="0.25">
      <c r="B26" t="s">
        <v>80</v>
      </c>
      <c r="C26" s="87">
        <v>635</v>
      </c>
      <c r="D26" s="87">
        <v>334</v>
      </c>
    </row>
    <row r="27" spans="1:4" x14ac:dyDescent="0.25">
      <c r="B27" t="s">
        <v>81</v>
      </c>
      <c r="C27" s="87">
        <v>927</v>
      </c>
      <c r="D27" s="87">
        <v>400</v>
      </c>
    </row>
    <row r="28" spans="1:4" x14ac:dyDescent="0.25">
      <c r="A28" t="s">
        <v>71</v>
      </c>
      <c r="C28" s="87">
        <v>689.25</v>
      </c>
      <c r="D28" s="87">
        <v>349</v>
      </c>
    </row>
    <row r="29" spans="1:4" x14ac:dyDescent="0.25">
      <c r="A29">
        <v>2015</v>
      </c>
      <c r="B29" t="s">
        <v>78</v>
      </c>
      <c r="C29" s="87">
        <v>872</v>
      </c>
      <c r="D29" s="87">
        <v>334</v>
      </c>
    </row>
    <row r="30" spans="1:4" x14ac:dyDescent="0.25">
      <c r="B30" t="s">
        <v>79</v>
      </c>
      <c r="C30" s="87">
        <v>859</v>
      </c>
      <c r="D30" s="87">
        <v>369</v>
      </c>
    </row>
    <row r="31" spans="1:4" x14ac:dyDescent="0.25">
      <c r="B31" t="s">
        <v>80</v>
      </c>
      <c r="C31" s="87">
        <v>1077</v>
      </c>
      <c r="D31" s="87">
        <v>391</v>
      </c>
    </row>
    <row r="32" spans="1:4" x14ac:dyDescent="0.25">
      <c r="B32" t="s">
        <v>81</v>
      </c>
      <c r="C32" s="87">
        <v>997</v>
      </c>
      <c r="D32" s="87">
        <v>417</v>
      </c>
    </row>
    <row r="33" spans="1:4" x14ac:dyDescent="0.25">
      <c r="A33" t="s">
        <v>72</v>
      </c>
      <c r="C33" s="87">
        <v>951.25</v>
      </c>
      <c r="D33" s="87">
        <v>377.75</v>
      </c>
    </row>
    <row r="34" spans="1:4" x14ac:dyDescent="0.25">
      <c r="A34">
        <v>2016</v>
      </c>
      <c r="B34" t="s">
        <v>78</v>
      </c>
      <c r="C34" s="87">
        <v>1070</v>
      </c>
      <c r="D34" s="87">
        <v>370</v>
      </c>
    </row>
    <row r="35" spans="1:4" x14ac:dyDescent="0.25">
      <c r="B35" t="s">
        <v>79</v>
      </c>
      <c r="C35" s="87">
        <v>1058</v>
      </c>
      <c r="D35" s="87">
        <v>363</v>
      </c>
    </row>
    <row r="36" spans="1:4" x14ac:dyDescent="0.25">
      <c r="B36" t="s">
        <v>80</v>
      </c>
      <c r="C36" s="87">
        <v>1291</v>
      </c>
      <c r="D36" s="87">
        <v>494</v>
      </c>
    </row>
    <row r="37" spans="1:4" x14ac:dyDescent="0.25">
      <c r="B37" t="s">
        <v>81</v>
      </c>
      <c r="C37" s="87">
        <v>1154</v>
      </c>
      <c r="D37" s="87">
        <v>515</v>
      </c>
    </row>
    <row r="38" spans="1:4" x14ac:dyDescent="0.25">
      <c r="A38" t="s">
        <v>73</v>
      </c>
      <c r="C38" s="87">
        <v>1143.25</v>
      </c>
      <c r="D38" s="87">
        <v>435.5</v>
      </c>
    </row>
    <row r="39" spans="1:4" x14ac:dyDescent="0.25">
      <c r="A39">
        <v>2017</v>
      </c>
      <c r="B39" t="s">
        <v>78</v>
      </c>
      <c r="C39" s="87">
        <v>1210</v>
      </c>
      <c r="D39" s="87">
        <v>421</v>
      </c>
    </row>
    <row r="40" spans="1:4" x14ac:dyDescent="0.25">
      <c r="B40" t="s">
        <v>79</v>
      </c>
      <c r="C40" s="87">
        <v>1134</v>
      </c>
      <c r="D40" s="87">
        <v>411</v>
      </c>
    </row>
    <row r="41" spans="1:4" x14ac:dyDescent="0.25">
      <c r="B41" t="s">
        <v>80</v>
      </c>
      <c r="C41" s="87">
        <v>1473</v>
      </c>
      <c r="D41" s="87">
        <v>476</v>
      </c>
    </row>
    <row r="42" spans="1:4" x14ac:dyDescent="0.25">
      <c r="B42" t="s">
        <v>81</v>
      </c>
      <c r="C42" s="87">
        <v>1070</v>
      </c>
      <c r="D42" s="87">
        <v>379</v>
      </c>
    </row>
    <row r="43" spans="1:4" x14ac:dyDescent="0.25">
      <c r="A43" t="s">
        <v>74</v>
      </c>
      <c r="C43" s="87">
        <v>1221.75</v>
      </c>
      <c r="D43" s="87">
        <v>421.75</v>
      </c>
    </row>
    <row r="44" spans="1:4" x14ac:dyDescent="0.25">
      <c r="A44">
        <v>2018</v>
      </c>
      <c r="B44" t="s">
        <v>78</v>
      </c>
      <c r="C44" s="87">
        <v>1243</v>
      </c>
      <c r="D44" s="87">
        <v>533</v>
      </c>
    </row>
    <row r="45" spans="1:4" x14ac:dyDescent="0.25">
      <c r="B45" t="s">
        <v>79</v>
      </c>
      <c r="C45" s="87">
        <v>1593</v>
      </c>
      <c r="D45" s="87">
        <v>781</v>
      </c>
    </row>
    <row r="46" spans="1:4" x14ac:dyDescent="0.25">
      <c r="B46" t="s">
        <v>80</v>
      </c>
      <c r="C46" s="87">
        <v>1886</v>
      </c>
      <c r="D46" s="87">
        <v>727</v>
      </c>
    </row>
    <row r="47" spans="1:4" x14ac:dyDescent="0.25">
      <c r="B47" t="s">
        <v>81</v>
      </c>
      <c r="C47" s="87">
        <v>1373</v>
      </c>
      <c r="D47" s="87">
        <v>634</v>
      </c>
    </row>
    <row r="48" spans="1:4" x14ac:dyDescent="0.25">
      <c r="A48" t="s">
        <v>75</v>
      </c>
      <c r="C48" s="87">
        <v>1523.75</v>
      </c>
      <c r="D48" s="87">
        <v>668.75</v>
      </c>
    </row>
    <row r="49" spans="1:4" x14ac:dyDescent="0.25">
      <c r="A49">
        <v>2019</v>
      </c>
      <c r="B49" t="s">
        <v>78</v>
      </c>
      <c r="C49" s="87">
        <v>1456</v>
      </c>
      <c r="D49" s="87">
        <v>661</v>
      </c>
    </row>
    <row r="50" spans="1:4" x14ac:dyDescent="0.25">
      <c r="B50" t="s">
        <v>79</v>
      </c>
      <c r="C50" s="87">
        <v>1431</v>
      </c>
      <c r="D50" s="87">
        <v>728</v>
      </c>
    </row>
    <row r="51" spans="1:4" x14ac:dyDescent="0.25">
      <c r="B51" t="s">
        <v>80</v>
      </c>
      <c r="C51" s="87">
        <v>1734</v>
      </c>
      <c r="D51" s="87">
        <v>777</v>
      </c>
    </row>
    <row r="52" spans="1:4" x14ac:dyDescent="0.25">
      <c r="B52" t="s">
        <v>81</v>
      </c>
      <c r="C52" s="87">
        <v>1558</v>
      </c>
      <c r="D52" s="87">
        <v>744</v>
      </c>
    </row>
    <row r="53" spans="1:4" x14ac:dyDescent="0.25">
      <c r="A53" t="s">
        <v>76</v>
      </c>
      <c r="C53" s="87">
        <v>1544.75</v>
      </c>
      <c r="D53" s="87">
        <v>727.5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19DA6-8E70-408F-A316-6618D1A2C532}">
  <sheetPr codeName="Sheet2"/>
  <dimension ref="A1:I41"/>
  <sheetViews>
    <sheetView topLeftCell="B1" workbookViewId="0">
      <pane ySplit="1" topLeftCell="A2" activePane="bottomLeft" state="frozen"/>
      <selection pane="bottomLeft" activeCell="E11" sqref="E11"/>
    </sheetView>
  </sheetViews>
  <sheetFormatPr defaultRowHeight="15" x14ac:dyDescent="0.25"/>
  <cols>
    <col min="1" max="1" width="9.28515625" style="35"/>
    <col min="2" max="2" width="9.140625" style="35"/>
    <col min="3" max="3" width="17.5703125" style="1" customWidth="1"/>
    <col min="4" max="4" width="9.7109375" style="1" customWidth="1"/>
    <col min="5" max="5" width="12.5703125" style="1" customWidth="1"/>
    <col min="6" max="6" width="17.5703125" style="1" customWidth="1"/>
    <col min="7" max="7" width="17.7109375" style="1" customWidth="1"/>
    <col min="8" max="8" width="16.42578125" style="1" customWidth="1"/>
    <col min="9" max="9" width="11.7109375" style="1" customWidth="1"/>
  </cols>
  <sheetData>
    <row r="1" spans="1:9" s="51" customFormat="1" ht="24" customHeight="1" thickBot="1" x14ac:dyDescent="0.3">
      <c r="A1" s="92" t="s">
        <v>66</v>
      </c>
      <c r="B1" s="92" t="s">
        <v>65</v>
      </c>
      <c r="C1" s="93" t="s">
        <v>40</v>
      </c>
      <c r="D1" s="93" t="s">
        <v>41</v>
      </c>
      <c r="E1" s="93" t="s">
        <v>42</v>
      </c>
      <c r="F1" s="93" t="s">
        <v>43</v>
      </c>
      <c r="G1" s="93" t="s">
        <v>44</v>
      </c>
      <c r="H1" s="93" t="s">
        <v>45</v>
      </c>
      <c r="I1" s="93" t="s">
        <v>46</v>
      </c>
    </row>
    <row r="2" spans="1:9" x14ac:dyDescent="0.25">
      <c r="A2" s="88">
        <v>2010</v>
      </c>
      <c r="B2" s="88" t="s">
        <v>78</v>
      </c>
      <c r="C2" s="37">
        <v>54245</v>
      </c>
      <c r="D2" s="37">
        <v>409</v>
      </c>
      <c r="E2" s="37">
        <v>389</v>
      </c>
      <c r="F2" s="37">
        <v>471</v>
      </c>
      <c r="G2" s="37">
        <v>1386</v>
      </c>
      <c r="H2" s="37">
        <v>834</v>
      </c>
      <c r="I2" s="37">
        <v>383</v>
      </c>
    </row>
    <row r="3" spans="1:9" x14ac:dyDescent="0.25">
      <c r="A3" s="89">
        <v>2010</v>
      </c>
      <c r="B3" s="89" t="s">
        <v>79</v>
      </c>
      <c r="C3" s="5">
        <v>63763</v>
      </c>
      <c r="D3" s="5">
        <v>583</v>
      </c>
      <c r="E3" s="5">
        <v>467</v>
      </c>
      <c r="F3" s="5">
        <v>533</v>
      </c>
      <c r="G3" s="5">
        <v>1736</v>
      </c>
      <c r="H3" s="5">
        <v>1054</v>
      </c>
      <c r="I3" s="5">
        <v>372</v>
      </c>
    </row>
    <row r="4" spans="1:9" x14ac:dyDescent="0.25">
      <c r="A4" s="89">
        <v>2010</v>
      </c>
      <c r="B4" s="89" t="s">
        <v>80</v>
      </c>
      <c r="C4" s="5">
        <v>91130</v>
      </c>
      <c r="D4" s="5">
        <v>1019</v>
      </c>
      <c r="E4" s="5">
        <v>507</v>
      </c>
      <c r="F4" s="5">
        <v>773</v>
      </c>
      <c r="G4" s="5">
        <v>3676</v>
      </c>
      <c r="H4" s="5">
        <v>2317</v>
      </c>
      <c r="I4" s="5">
        <v>516</v>
      </c>
    </row>
    <row r="5" spans="1:9" x14ac:dyDescent="0.25">
      <c r="A5" s="90">
        <v>2010</v>
      </c>
      <c r="B5" s="90" t="s">
        <v>81</v>
      </c>
      <c r="C5" s="40">
        <v>71982</v>
      </c>
      <c r="D5" s="40">
        <v>711</v>
      </c>
      <c r="E5" s="40">
        <v>489</v>
      </c>
      <c r="F5" s="40">
        <v>649</v>
      </c>
      <c r="G5" s="40">
        <v>2930</v>
      </c>
      <c r="H5" s="40">
        <v>1436</v>
      </c>
      <c r="I5" s="40">
        <v>425</v>
      </c>
    </row>
    <row r="6" spans="1:9" x14ac:dyDescent="0.25">
      <c r="A6" s="91">
        <v>2011</v>
      </c>
      <c r="B6" s="91" t="s">
        <v>78</v>
      </c>
      <c r="C6" s="43">
        <v>63923</v>
      </c>
      <c r="D6" s="43">
        <v>594</v>
      </c>
      <c r="E6" s="43">
        <v>444</v>
      </c>
      <c r="F6" s="43">
        <v>605</v>
      </c>
      <c r="G6" s="43">
        <v>2007</v>
      </c>
      <c r="H6" s="43">
        <v>1199</v>
      </c>
      <c r="I6" s="43">
        <v>703</v>
      </c>
    </row>
    <row r="7" spans="1:9" x14ac:dyDescent="0.25">
      <c r="A7" s="89">
        <v>2011</v>
      </c>
      <c r="B7" s="89" t="s">
        <v>79</v>
      </c>
      <c r="C7" s="5">
        <v>78160</v>
      </c>
      <c r="D7" s="5">
        <v>708</v>
      </c>
      <c r="E7" s="5">
        <v>513</v>
      </c>
      <c r="F7" s="5">
        <v>682</v>
      </c>
      <c r="G7" s="5">
        <v>2088</v>
      </c>
      <c r="H7" s="5">
        <v>1238</v>
      </c>
      <c r="I7" s="5">
        <v>1600</v>
      </c>
    </row>
    <row r="8" spans="1:9" x14ac:dyDescent="0.25">
      <c r="A8" s="89">
        <v>2011</v>
      </c>
      <c r="B8" s="89" t="s">
        <v>80</v>
      </c>
      <c r="C8" s="5">
        <v>80065</v>
      </c>
      <c r="D8" s="5">
        <v>663</v>
      </c>
      <c r="E8" s="5">
        <v>446</v>
      </c>
      <c r="F8" s="5">
        <v>670</v>
      </c>
      <c r="G8" s="5">
        <v>2406</v>
      </c>
      <c r="H8" s="5">
        <v>1339</v>
      </c>
      <c r="I8" s="5">
        <v>1042</v>
      </c>
    </row>
    <row r="9" spans="1:9" x14ac:dyDescent="0.25">
      <c r="A9" s="90">
        <v>2011</v>
      </c>
      <c r="B9" s="90" t="s">
        <v>81</v>
      </c>
      <c r="C9" s="40">
        <v>83081</v>
      </c>
      <c r="D9" s="40">
        <v>727</v>
      </c>
      <c r="E9" s="40">
        <v>421</v>
      </c>
      <c r="F9" s="40">
        <v>637</v>
      </c>
      <c r="G9" s="40">
        <v>2624</v>
      </c>
      <c r="H9" s="40">
        <v>1360</v>
      </c>
      <c r="I9" s="40">
        <v>679</v>
      </c>
    </row>
    <row r="10" spans="1:9" x14ac:dyDescent="0.25">
      <c r="A10" s="91">
        <v>2012</v>
      </c>
      <c r="B10" s="91" t="s">
        <v>78</v>
      </c>
      <c r="C10" s="43">
        <v>92464</v>
      </c>
      <c r="D10" s="43">
        <v>893</v>
      </c>
      <c r="E10" s="43">
        <v>550</v>
      </c>
      <c r="F10" s="43">
        <v>593</v>
      </c>
      <c r="G10" s="43">
        <v>2787</v>
      </c>
      <c r="H10" s="43">
        <v>1617</v>
      </c>
      <c r="I10" s="43">
        <v>654</v>
      </c>
    </row>
    <row r="11" spans="1:9" x14ac:dyDescent="0.25">
      <c r="A11" s="89">
        <v>2012</v>
      </c>
      <c r="B11" s="89" t="s">
        <v>79</v>
      </c>
      <c r="C11" s="5">
        <v>89031</v>
      </c>
      <c r="D11" s="5">
        <v>774</v>
      </c>
      <c r="E11" s="5">
        <v>412</v>
      </c>
      <c r="F11" s="5">
        <v>578</v>
      </c>
      <c r="G11" s="5">
        <v>2463</v>
      </c>
      <c r="H11" s="5">
        <v>1522</v>
      </c>
      <c r="I11" s="5">
        <v>647</v>
      </c>
    </row>
    <row r="12" spans="1:9" x14ac:dyDescent="0.25">
      <c r="A12" s="89">
        <v>2012</v>
      </c>
      <c r="B12" s="89" t="s">
        <v>80</v>
      </c>
      <c r="C12" s="5">
        <v>58541</v>
      </c>
      <c r="D12" s="5">
        <v>512</v>
      </c>
      <c r="E12" s="5">
        <v>316</v>
      </c>
      <c r="F12" s="5">
        <v>521</v>
      </c>
      <c r="G12" s="5">
        <v>1722</v>
      </c>
      <c r="H12" s="5">
        <v>1028</v>
      </c>
      <c r="I12" s="5">
        <v>358</v>
      </c>
    </row>
    <row r="13" spans="1:9" x14ac:dyDescent="0.25">
      <c r="A13" s="90">
        <v>2012</v>
      </c>
      <c r="B13" s="90" t="s">
        <v>81</v>
      </c>
      <c r="C13" s="40">
        <v>54517</v>
      </c>
      <c r="D13" s="40">
        <v>567</v>
      </c>
      <c r="E13" s="40">
        <v>424</v>
      </c>
      <c r="F13" s="40">
        <v>580</v>
      </c>
      <c r="G13" s="40">
        <v>2104</v>
      </c>
      <c r="H13" s="40">
        <v>1076</v>
      </c>
      <c r="I13" s="40">
        <v>360</v>
      </c>
    </row>
    <row r="14" spans="1:9" x14ac:dyDescent="0.25">
      <c r="A14" s="91">
        <v>2013</v>
      </c>
      <c r="B14" s="91" t="s">
        <v>78</v>
      </c>
      <c r="C14" s="43">
        <v>43898</v>
      </c>
      <c r="D14" s="43">
        <v>491</v>
      </c>
      <c r="E14" s="43">
        <v>355</v>
      </c>
      <c r="F14" s="43">
        <v>407</v>
      </c>
      <c r="G14" s="43">
        <v>1578</v>
      </c>
      <c r="H14" s="43">
        <v>860</v>
      </c>
      <c r="I14" s="43">
        <v>303</v>
      </c>
    </row>
    <row r="15" spans="1:9" x14ac:dyDescent="0.25">
      <c r="A15" s="89">
        <v>2013</v>
      </c>
      <c r="B15" s="89" t="s">
        <v>79</v>
      </c>
      <c r="C15" s="5">
        <v>37857</v>
      </c>
      <c r="D15" s="5">
        <v>376</v>
      </c>
      <c r="E15" s="5">
        <v>301</v>
      </c>
      <c r="F15" s="5">
        <v>302</v>
      </c>
      <c r="G15" s="5">
        <v>1301</v>
      </c>
      <c r="H15" s="5">
        <v>770</v>
      </c>
      <c r="I15" s="5">
        <v>234</v>
      </c>
    </row>
    <row r="16" spans="1:9" x14ac:dyDescent="0.25">
      <c r="A16" s="89">
        <v>2013</v>
      </c>
      <c r="B16" s="89" t="s">
        <v>80</v>
      </c>
      <c r="C16" s="5">
        <v>44997</v>
      </c>
      <c r="D16" s="5">
        <v>458</v>
      </c>
      <c r="E16" s="5">
        <v>293</v>
      </c>
      <c r="F16" s="5">
        <v>314</v>
      </c>
      <c r="G16" s="5">
        <v>1456</v>
      </c>
      <c r="H16" s="5">
        <v>842</v>
      </c>
      <c r="I16" s="5">
        <v>228</v>
      </c>
    </row>
    <row r="17" spans="1:9" x14ac:dyDescent="0.25">
      <c r="A17" s="90">
        <v>2013</v>
      </c>
      <c r="B17" s="90" t="s">
        <v>81</v>
      </c>
      <c r="C17" s="40">
        <v>48577</v>
      </c>
      <c r="D17" s="40">
        <v>594</v>
      </c>
      <c r="E17" s="40">
        <v>370</v>
      </c>
      <c r="F17" s="40">
        <v>498</v>
      </c>
      <c r="G17" s="40">
        <v>1731</v>
      </c>
      <c r="H17" s="40">
        <v>1034</v>
      </c>
      <c r="I17" s="40">
        <v>316</v>
      </c>
    </row>
    <row r="18" spans="1:9" x14ac:dyDescent="0.25">
      <c r="A18" s="91">
        <v>2014</v>
      </c>
      <c r="B18" s="91" t="s">
        <v>78</v>
      </c>
      <c r="C18" s="43">
        <v>59787</v>
      </c>
      <c r="D18" s="43">
        <v>665</v>
      </c>
      <c r="E18" s="43">
        <v>319</v>
      </c>
      <c r="F18" s="43">
        <v>330</v>
      </c>
      <c r="G18" s="43">
        <v>1819</v>
      </c>
      <c r="H18" s="43">
        <v>1034</v>
      </c>
      <c r="I18" s="43">
        <v>217</v>
      </c>
    </row>
    <row r="19" spans="1:9" x14ac:dyDescent="0.25">
      <c r="A19" s="89">
        <v>2014</v>
      </c>
      <c r="B19" s="89" t="s">
        <v>79</v>
      </c>
      <c r="C19" s="5">
        <v>46141</v>
      </c>
      <c r="D19" s="5">
        <v>530</v>
      </c>
      <c r="E19" s="5">
        <v>343</v>
      </c>
      <c r="F19" s="5">
        <v>383</v>
      </c>
      <c r="G19" s="5">
        <v>1537</v>
      </c>
      <c r="H19" s="5">
        <v>833</v>
      </c>
      <c r="I19" s="5">
        <v>268</v>
      </c>
    </row>
    <row r="20" spans="1:9" x14ac:dyDescent="0.25">
      <c r="A20" s="89">
        <v>2014</v>
      </c>
      <c r="B20" s="89" t="s">
        <v>80</v>
      </c>
      <c r="C20" s="5">
        <v>52998</v>
      </c>
      <c r="D20" s="5">
        <v>635</v>
      </c>
      <c r="E20" s="5">
        <v>334</v>
      </c>
      <c r="F20" s="5">
        <v>449</v>
      </c>
      <c r="G20" s="5">
        <v>1646</v>
      </c>
      <c r="H20" s="5">
        <v>1101</v>
      </c>
      <c r="I20" s="5">
        <v>376</v>
      </c>
    </row>
    <row r="21" spans="1:9" x14ac:dyDescent="0.25">
      <c r="A21" s="90">
        <v>2014</v>
      </c>
      <c r="B21" s="90" t="s">
        <v>81</v>
      </c>
      <c r="C21" s="40">
        <v>53412</v>
      </c>
      <c r="D21" s="40">
        <v>927</v>
      </c>
      <c r="E21" s="40">
        <v>400</v>
      </c>
      <c r="F21" s="40">
        <v>416</v>
      </c>
      <c r="G21" s="40">
        <v>2151</v>
      </c>
      <c r="H21" s="40">
        <v>1176</v>
      </c>
      <c r="I21" s="40">
        <v>689</v>
      </c>
    </row>
    <row r="22" spans="1:9" x14ac:dyDescent="0.25">
      <c r="A22" s="91">
        <v>2015</v>
      </c>
      <c r="B22" s="91" t="s">
        <v>78</v>
      </c>
      <c r="C22" s="43">
        <v>61903</v>
      </c>
      <c r="D22" s="43">
        <v>872</v>
      </c>
      <c r="E22" s="43">
        <v>334</v>
      </c>
      <c r="F22" s="43">
        <v>336</v>
      </c>
      <c r="G22" s="43">
        <v>1968</v>
      </c>
      <c r="H22" s="43">
        <v>1315</v>
      </c>
      <c r="I22" s="43">
        <v>590</v>
      </c>
    </row>
    <row r="23" spans="1:9" x14ac:dyDescent="0.25">
      <c r="A23" s="89">
        <v>2015</v>
      </c>
      <c r="B23" s="89" t="s">
        <v>79</v>
      </c>
      <c r="C23" s="5">
        <v>64360</v>
      </c>
      <c r="D23" s="5">
        <v>859</v>
      </c>
      <c r="E23" s="5">
        <v>369</v>
      </c>
      <c r="F23" s="5">
        <v>437</v>
      </c>
      <c r="G23" s="5">
        <v>2099</v>
      </c>
      <c r="H23" s="5">
        <v>1417</v>
      </c>
      <c r="I23" s="5">
        <v>676</v>
      </c>
    </row>
    <row r="24" spans="1:9" x14ac:dyDescent="0.25">
      <c r="A24" s="89">
        <v>2015</v>
      </c>
      <c r="B24" s="89" t="s">
        <v>80</v>
      </c>
      <c r="C24" s="5">
        <v>76349</v>
      </c>
      <c r="D24" s="5">
        <v>1077</v>
      </c>
      <c r="E24" s="5">
        <v>391</v>
      </c>
      <c r="F24" s="5">
        <v>561</v>
      </c>
      <c r="G24" s="5">
        <v>2418</v>
      </c>
      <c r="H24" s="5">
        <v>2081</v>
      </c>
      <c r="I24" s="5">
        <v>807</v>
      </c>
    </row>
    <row r="25" spans="1:9" x14ac:dyDescent="0.25">
      <c r="A25" s="90">
        <v>2015</v>
      </c>
      <c r="B25" s="90" t="s">
        <v>81</v>
      </c>
      <c r="C25" s="40">
        <v>72266</v>
      </c>
      <c r="D25" s="40">
        <v>997</v>
      </c>
      <c r="E25" s="40">
        <v>417</v>
      </c>
      <c r="F25" s="40">
        <v>436</v>
      </c>
      <c r="G25" s="40">
        <v>2126</v>
      </c>
      <c r="H25" s="40">
        <v>1648</v>
      </c>
      <c r="I25" s="40">
        <v>820</v>
      </c>
    </row>
    <row r="26" spans="1:9" x14ac:dyDescent="0.25">
      <c r="A26" s="91">
        <v>2016</v>
      </c>
      <c r="B26" s="91" t="s">
        <v>78</v>
      </c>
      <c r="C26" s="43">
        <v>74732</v>
      </c>
      <c r="D26" s="43">
        <v>1070</v>
      </c>
      <c r="E26" s="43">
        <v>370</v>
      </c>
      <c r="F26" s="43">
        <v>392</v>
      </c>
      <c r="G26" s="43">
        <v>2443</v>
      </c>
      <c r="H26" s="43">
        <v>1756</v>
      </c>
      <c r="I26" s="43">
        <v>873</v>
      </c>
    </row>
    <row r="27" spans="1:9" x14ac:dyDescent="0.25">
      <c r="A27" s="89">
        <v>2016</v>
      </c>
      <c r="B27" s="89" t="s">
        <v>79</v>
      </c>
      <c r="C27" s="5">
        <v>72731</v>
      </c>
      <c r="D27" s="5">
        <v>1058</v>
      </c>
      <c r="E27" s="5">
        <v>363</v>
      </c>
      <c r="F27" s="5">
        <v>414</v>
      </c>
      <c r="G27" s="5">
        <v>2304</v>
      </c>
      <c r="H27" s="5">
        <v>1722</v>
      </c>
      <c r="I27" s="5">
        <v>892</v>
      </c>
    </row>
    <row r="28" spans="1:9" x14ac:dyDescent="0.25">
      <c r="A28" s="89">
        <v>2016</v>
      </c>
      <c r="B28" s="89" t="s">
        <v>80</v>
      </c>
      <c r="C28" s="5">
        <v>78596</v>
      </c>
      <c r="D28" s="5">
        <v>1291</v>
      </c>
      <c r="E28" s="5">
        <v>494</v>
      </c>
      <c r="F28" s="5">
        <v>547</v>
      </c>
      <c r="G28" s="5">
        <v>2287</v>
      </c>
      <c r="H28" s="5">
        <v>2050</v>
      </c>
      <c r="I28" s="5">
        <v>924</v>
      </c>
    </row>
    <row r="29" spans="1:9" x14ac:dyDescent="0.25">
      <c r="A29" s="90">
        <v>2016</v>
      </c>
      <c r="B29" s="90" t="s">
        <v>81</v>
      </c>
      <c r="C29" s="40">
        <v>74706</v>
      </c>
      <c r="D29" s="40">
        <v>1154</v>
      </c>
      <c r="E29" s="40">
        <v>515</v>
      </c>
      <c r="F29" s="40">
        <v>457</v>
      </c>
      <c r="G29" s="40">
        <v>2180</v>
      </c>
      <c r="H29" s="40">
        <v>1794</v>
      </c>
      <c r="I29" s="40">
        <v>832</v>
      </c>
    </row>
    <row r="30" spans="1:9" x14ac:dyDescent="0.25">
      <c r="A30" s="91">
        <v>2017</v>
      </c>
      <c r="B30" s="91" t="s">
        <v>78</v>
      </c>
      <c r="C30" s="43">
        <v>77620</v>
      </c>
      <c r="D30" s="43">
        <v>1210</v>
      </c>
      <c r="E30" s="43">
        <v>421</v>
      </c>
      <c r="F30" s="43">
        <v>364</v>
      </c>
      <c r="G30" s="43">
        <v>2190</v>
      </c>
      <c r="H30" s="43">
        <v>1760</v>
      </c>
      <c r="I30" s="43">
        <v>768</v>
      </c>
    </row>
    <row r="31" spans="1:9" x14ac:dyDescent="0.25">
      <c r="A31" s="89">
        <v>2017</v>
      </c>
      <c r="B31" s="89" t="s">
        <v>79</v>
      </c>
      <c r="C31" s="5">
        <v>73963</v>
      </c>
      <c r="D31" s="5">
        <v>1134</v>
      </c>
      <c r="E31" s="5">
        <v>411</v>
      </c>
      <c r="F31" s="5">
        <v>398</v>
      </c>
      <c r="G31" s="5">
        <v>2004</v>
      </c>
      <c r="H31" s="5">
        <v>1572</v>
      </c>
      <c r="I31" s="5">
        <v>855</v>
      </c>
    </row>
    <row r="32" spans="1:9" x14ac:dyDescent="0.25">
      <c r="A32" s="89">
        <v>2017</v>
      </c>
      <c r="B32" s="89" t="s">
        <v>80</v>
      </c>
      <c r="C32" s="5">
        <v>77836</v>
      </c>
      <c r="D32" s="5">
        <v>1473</v>
      </c>
      <c r="E32" s="5">
        <v>476</v>
      </c>
      <c r="F32" s="5">
        <v>430</v>
      </c>
      <c r="G32" s="5">
        <v>2656</v>
      </c>
      <c r="H32" s="5">
        <v>1862</v>
      </c>
      <c r="I32" s="5">
        <v>860</v>
      </c>
    </row>
    <row r="33" spans="1:9" x14ac:dyDescent="0.25">
      <c r="A33" s="90">
        <v>2017</v>
      </c>
      <c r="B33" s="90" t="s">
        <v>81</v>
      </c>
      <c r="C33" s="40">
        <v>68814</v>
      </c>
      <c r="D33" s="40">
        <v>1070</v>
      </c>
      <c r="E33" s="40">
        <v>379</v>
      </c>
      <c r="F33" s="40">
        <v>402</v>
      </c>
      <c r="G33" s="40">
        <v>1922</v>
      </c>
      <c r="H33" s="40">
        <v>1563</v>
      </c>
      <c r="I33" s="40">
        <v>938</v>
      </c>
    </row>
    <row r="34" spans="1:9" x14ac:dyDescent="0.25">
      <c r="A34" s="91">
        <v>2018</v>
      </c>
      <c r="B34" s="91" t="s">
        <v>78</v>
      </c>
      <c r="C34" s="43">
        <v>88443</v>
      </c>
      <c r="D34" s="43">
        <v>1243</v>
      </c>
      <c r="E34" s="43">
        <v>533</v>
      </c>
      <c r="F34" s="43">
        <v>515</v>
      </c>
      <c r="G34" s="43">
        <v>2470</v>
      </c>
      <c r="H34" s="43">
        <v>1851</v>
      </c>
      <c r="I34" s="43">
        <v>966</v>
      </c>
    </row>
    <row r="35" spans="1:9" x14ac:dyDescent="0.25">
      <c r="A35" s="89">
        <v>2018</v>
      </c>
      <c r="B35" s="89" t="s">
        <v>79</v>
      </c>
      <c r="C35" s="5">
        <v>107079</v>
      </c>
      <c r="D35" s="5">
        <v>1593</v>
      </c>
      <c r="E35" s="5">
        <v>781</v>
      </c>
      <c r="F35" s="5">
        <v>927</v>
      </c>
      <c r="G35" s="5">
        <v>2856</v>
      </c>
      <c r="H35" s="5">
        <v>2319</v>
      </c>
      <c r="I35" s="5">
        <v>1767</v>
      </c>
    </row>
    <row r="36" spans="1:9" x14ac:dyDescent="0.25">
      <c r="A36" s="89">
        <v>2018</v>
      </c>
      <c r="B36" s="89" t="s">
        <v>80</v>
      </c>
      <c r="C36" s="5">
        <v>108453</v>
      </c>
      <c r="D36" s="5">
        <v>1886</v>
      </c>
      <c r="E36" s="5">
        <v>727</v>
      </c>
      <c r="F36" s="5">
        <v>863</v>
      </c>
      <c r="G36" s="5">
        <v>3024</v>
      </c>
      <c r="H36" s="5">
        <v>2392</v>
      </c>
      <c r="I36" s="5">
        <v>2018</v>
      </c>
    </row>
    <row r="37" spans="1:9" x14ac:dyDescent="0.25">
      <c r="A37" s="90">
        <v>2018</v>
      </c>
      <c r="B37" s="90" t="s">
        <v>81</v>
      </c>
      <c r="C37" s="40">
        <v>100882</v>
      </c>
      <c r="D37" s="40">
        <v>1373</v>
      </c>
      <c r="E37" s="40">
        <v>634</v>
      </c>
      <c r="F37" s="40">
        <v>693</v>
      </c>
      <c r="G37" s="40">
        <v>2662</v>
      </c>
      <c r="H37" s="40">
        <v>2103</v>
      </c>
      <c r="I37" s="40">
        <v>2439</v>
      </c>
    </row>
    <row r="38" spans="1:9" x14ac:dyDescent="0.25">
      <c r="A38" s="89">
        <v>2019</v>
      </c>
      <c r="B38" s="89" t="s">
        <v>78</v>
      </c>
      <c r="C38" s="5">
        <v>104707</v>
      </c>
      <c r="D38" s="5">
        <v>1456</v>
      </c>
      <c r="E38" s="5">
        <v>661</v>
      </c>
      <c r="F38" s="5">
        <v>762</v>
      </c>
      <c r="G38" s="5">
        <v>2789</v>
      </c>
      <c r="H38" s="5">
        <v>2106</v>
      </c>
      <c r="I38" s="5">
        <v>2902</v>
      </c>
    </row>
    <row r="39" spans="1:9" x14ac:dyDescent="0.25">
      <c r="A39" s="89">
        <v>2019</v>
      </c>
      <c r="B39" s="89" t="s">
        <v>79</v>
      </c>
      <c r="C39" s="5">
        <v>113258</v>
      </c>
      <c r="D39" s="5">
        <v>1431</v>
      </c>
      <c r="E39" s="5">
        <v>728</v>
      </c>
      <c r="F39" s="5">
        <v>600</v>
      </c>
      <c r="G39" s="5">
        <v>2912</v>
      </c>
      <c r="H39" s="5">
        <v>2215</v>
      </c>
      <c r="I39" s="5">
        <v>4688</v>
      </c>
    </row>
    <row r="40" spans="1:9" x14ac:dyDescent="0.25">
      <c r="A40" s="89">
        <v>2019</v>
      </c>
      <c r="B40" s="89" t="s">
        <v>80</v>
      </c>
      <c r="C40" s="5">
        <v>121986</v>
      </c>
      <c r="D40" s="5">
        <v>1734</v>
      </c>
      <c r="E40" s="5">
        <v>777</v>
      </c>
      <c r="F40" s="5">
        <v>738</v>
      </c>
      <c r="G40" s="5">
        <v>3263</v>
      </c>
      <c r="H40" s="5">
        <v>2733</v>
      </c>
      <c r="I40" s="5">
        <v>4312</v>
      </c>
    </row>
    <row r="41" spans="1:9" x14ac:dyDescent="0.25">
      <c r="A41" s="89">
        <v>2019</v>
      </c>
      <c r="B41" s="89" t="s">
        <v>81</v>
      </c>
      <c r="C41" s="5">
        <v>107234</v>
      </c>
      <c r="D41" s="5">
        <v>1558</v>
      </c>
      <c r="E41" s="5">
        <v>744</v>
      </c>
      <c r="F41" s="5">
        <v>675</v>
      </c>
      <c r="G41" s="5">
        <v>2828</v>
      </c>
      <c r="H41" s="5">
        <v>2220</v>
      </c>
      <c r="I41" s="5">
        <v>2772</v>
      </c>
    </row>
  </sheetData>
  <phoneticPr fontId="3" type="noConversion"/>
  <pageMargins left="0.7" right="0.7" top="0.75" bottom="0.75" header="0.3" footer="0.3"/>
  <pageSetup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2C4C9-BF61-46E1-AF65-514C07D50288}">
  <sheetPr codeName="Sheet3"/>
  <dimension ref="A1:O41"/>
  <sheetViews>
    <sheetView topLeftCell="H1" workbookViewId="0">
      <selection activeCell="J8" sqref="J8"/>
    </sheetView>
  </sheetViews>
  <sheetFormatPr defaultRowHeight="15" x14ac:dyDescent="0.25"/>
  <cols>
    <col min="1" max="1" width="9.28515625" style="35"/>
    <col min="2" max="2" width="15" style="1" customWidth="1"/>
    <col min="3" max="3" width="8.85546875" style="1" customWidth="1"/>
    <col min="4" max="4" width="10.5703125" style="1" customWidth="1"/>
    <col min="5" max="5" width="15.5703125" style="1" customWidth="1"/>
    <col min="6" max="6" width="14.5703125" style="1" customWidth="1"/>
    <col min="7" max="7" width="13.28515625" style="1" customWidth="1"/>
    <col min="10" max="10" width="18.28515625" customWidth="1"/>
    <col min="11" max="12" width="10.7109375" customWidth="1"/>
    <col min="13" max="14" width="13.140625" customWidth="1"/>
    <col min="15" max="15" width="12.5703125" customWidth="1"/>
  </cols>
  <sheetData>
    <row r="1" spans="1:15" s="85" customFormat="1" ht="24" customHeight="1" thickBot="1" x14ac:dyDescent="0.25">
      <c r="A1" s="82"/>
      <c r="B1" s="83" t="s">
        <v>40</v>
      </c>
      <c r="C1" s="83" t="s">
        <v>41</v>
      </c>
      <c r="D1" s="83" t="s">
        <v>42</v>
      </c>
      <c r="E1" s="83" t="s">
        <v>43</v>
      </c>
      <c r="F1" s="83" t="s">
        <v>44</v>
      </c>
      <c r="G1" s="84" t="s">
        <v>45</v>
      </c>
      <c r="I1" s="82" t="s">
        <v>58</v>
      </c>
      <c r="J1" s="83" t="s">
        <v>40</v>
      </c>
      <c r="K1" s="83" t="s">
        <v>41</v>
      </c>
      <c r="L1" s="83" t="s">
        <v>42</v>
      </c>
      <c r="M1" s="83" t="s">
        <v>43</v>
      </c>
      <c r="N1" s="83" t="s">
        <v>44</v>
      </c>
      <c r="O1" s="83" t="s">
        <v>45</v>
      </c>
    </row>
    <row r="2" spans="1:15" x14ac:dyDescent="0.25">
      <c r="A2" s="36" t="s">
        <v>0</v>
      </c>
      <c r="B2" s="37">
        <v>54245</v>
      </c>
      <c r="C2" s="37">
        <v>409</v>
      </c>
      <c r="D2" s="37">
        <v>389</v>
      </c>
      <c r="E2" s="37">
        <v>471</v>
      </c>
      <c r="F2" s="37">
        <v>1386</v>
      </c>
      <c r="G2" s="77">
        <v>834</v>
      </c>
      <c r="I2" s="36" t="s">
        <v>0</v>
      </c>
      <c r="J2" s="37">
        <v>20425</v>
      </c>
      <c r="K2" s="37">
        <v>126</v>
      </c>
      <c r="L2" s="37">
        <v>164</v>
      </c>
      <c r="M2" s="37">
        <v>258</v>
      </c>
      <c r="N2" s="37">
        <v>471</v>
      </c>
      <c r="O2" s="37">
        <v>318</v>
      </c>
    </row>
    <row r="3" spans="1:15" x14ac:dyDescent="0.25">
      <c r="A3" s="21" t="s">
        <v>1</v>
      </c>
      <c r="B3" s="5">
        <v>63763</v>
      </c>
      <c r="C3" s="5">
        <v>583</v>
      </c>
      <c r="D3" s="5">
        <v>467</v>
      </c>
      <c r="E3" s="5">
        <v>533</v>
      </c>
      <c r="F3" s="5">
        <v>1736</v>
      </c>
      <c r="G3" s="78">
        <v>1054</v>
      </c>
      <c r="I3" s="21" t="s">
        <v>1</v>
      </c>
      <c r="J3" s="5"/>
      <c r="K3" s="5"/>
      <c r="L3" s="5"/>
      <c r="M3" s="5"/>
      <c r="N3" s="5"/>
      <c r="O3" s="5"/>
    </row>
    <row r="4" spans="1:15" x14ac:dyDescent="0.25">
      <c r="A4" s="21" t="s">
        <v>2</v>
      </c>
      <c r="B4" s="5">
        <v>91130</v>
      </c>
      <c r="C4" s="5">
        <v>1019</v>
      </c>
      <c r="D4" s="5">
        <v>507</v>
      </c>
      <c r="E4" s="5">
        <v>773</v>
      </c>
      <c r="F4" s="5">
        <v>3676</v>
      </c>
      <c r="G4" s="78">
        <v>2317</v>
      </c>
      <c r="I4" s="21" t="s">
        <v>2</v>
      </c>
      <c r="J4" s="5"/>
      <c r="K4" s="5"/>
      <c r="L4" s="5"/>
      <c r="M4" s="5"/>
      <c r="N4" s="5"/>
      <c r="O4" s="5"/>
    </row>
    <row r="5" spans="1:15" x14ac:dyDescent="0.25">
      <c r="A5" s="39" t="s">
        <v>3</v>
      </c>
      <c r="B5" s="40">
        <v>71982</v>
      </c>
      <c r="C5" s="40">
        <v>711</v>
      </c>
      <c r="D5" s="40">
        <v>489</v>
      </c>
      <c r="E5" s="40">
        <v>649</v>
      </c>
      <c r="F5" s="40">
        <v>2930</v>
      </c>
      <c r="G5" s="79">
        <v>1436</v>
      </c>
      <c r="I5" s="39" t="s">
        <v>3</v>
      </c>
      <c r="J5" s="40"/>
      <c r="K5" s="40"/>
      <c r="L5" s="40"/>
      <c r="M5" s="40"/>
      <c r="N5" s="40"/>
      <c r="O5" s="40"/>
    </row>
    <row r="6" spans="1:15" x14ac:dyDescent="0.25">
      <c r="A6" s="42" t="s">
        <v>4</v>
      </c>
      <c r="B6" s="43">
        <v>63923</v>
      </c>
      <c r="C6" s="43">
        <v>594</v>
      </c>
      <c r="D6" s="43">
        <v>444</v>
      </c>
      <c r="E6" s="43">
        <v>605</v>
      </c>
      <c r="F6" s="43">
        <v>2007</v>
      </c>
      <c r="G6" s="80">
        <v>1199</v>
      </c>
      <c r="I6" s="42" t="s">
        <v>4</v>
      </c>
      <c r="J6" s="43"/>
      <c r="K6" s="43"/>
      <c r="L6" s="43"/>
      <c r="M6" s="43"/>
      <c r="N6" s="43"/>
      <c r="O6" s="43"/>
    </row>
    <row r="7" spans="1:15" x14ac:dyDescent="0.25">
      <c r="A7" s="21" t="s">
        <v>5</v>
      </c>
      <c r="B7" s="5">
        <v>78160</v>
      </c>
      <c r="C7" s="5">
        <v>708</v>
      </c>
      <c r="D7" s="5">
        <v>513</v>
      </c>
      <c r="E7" s="5">
        <v>682</v>
      </c>
      <c r="F7" s="5">
        <v>2088</v>
      </c>
      <c r="G7" s="78">
        <v>1238</v>
      </c>
      <c r="I7" s="21" t="s">
        <v>5</v>
      </c>
      <c r="J7" s="5"/>
      <c r="K7" s="5"/>
      <c r="L7" s="5"/>
      <c r="M7" s="5"/>
      <c r="N7" s="5"/>
      <c r="O7" s="5"/>
    </row>
    <row r="8" spans="1:15" x14ac:dyDescent="0.25">
      <c r="A8" s="21" t="s">
        <v>6</v>
      </c>
      <c r="B8" s="5">
        <v>80065</v>
      </c>
      <c r="C8" s="5">
        <v>663</v>
      </c>
      <c r="D8" s="5">
        <v>446</v>
      </c>
      <c r="E8" s="5">
        <v>670</v>
      </c>
      <c r="F8" s="5">
        <v>2406</v>
      </c>
      <c r="G8" s="78">
        <v>1339</v>
      </c>
      <c r="I8" s="21" t="s">
        <v>6</v>
      </c>
      <c r="J8" s="5"/>
      <c r="K8" s="5"/>
      <c r="L8" s="5"/>
      <c r="M8" s="5"/>
      <c r="N8" s="5"/>
      <c r="O8" s="5"/>
    </row>
    <row r="9" spans="1:15" x14ac:dyDescent="0.25">
      <c r="A9" s="39" t="s">
        <v>7</v>
      </c>
      <c r="B9" s="40">
        <v>83081</v>
      </c>
      <c r="C9" s="40">
        <v>727</v>
      </c>
      <c r="D9" s="40">
        <v>421</v>
      </c>
      <c r="E9" s="40">
        <v>637</v>
      </c>
      <c r="F9" s="40">
        <v>2624</v>
      </c>
      <c r="G9" s="79">
        <v>1360</v>
      </c>
      <c r="I9" s="39" t="s">
        <v>7</v>
      </c>
      <c r="J9" s="40"/>
      <c r="K9" s="40"/>
      <c r="L9" s="40"/>
      <c r="M9" s="40"/>
      <c r="N9" s="40"/>
      <c r="O9" s="40"/>
    </row>
    <row r="10" spans="1:15" x14ac:dyDescent="0.25">
      <c r="A10" s="42" t="s">
        <v>8</v>
      </c>
      <c r="B10" s="43">
        <v>92464</v>
      </c>
      <c r="C10" s="43">
        <v>893</v>
      </c>
      <c r="D10" s="43">
        <v>550</v>
      </c>
      <c r="E10" s="43">
        <v>593</v>
      </c>
      <c r="F10" s="43">
        <v>2787</v>
      </c>
      <c r="G10" s="80">
        <v>1617</v>
      </c>
      <c r="I10" s="42" t="s">
        <v>8</v>
      </c>
      <c r="J10" s="43"/>
      <c r="K10" s="43"/>
      <c r="L10" s="43"/>
      <c r="M10" s="43"/>
      <c r="N10" s="43"/>
      <c r="O10" s="43"/>
    </row>
    <row r="11" spans="1:15" x14ac:dyDescent="0.25">
      <c r="A11" s="21" t="s">
        <v>9</v>
      </c>
      <c r="B11" s="5">
        <v>89031</v>
      </c>
      <c r="C11" s="5">
        <v>774</v>
      </c>
      <c r="D11" s="5">
        <v>412</v>
      </c>
      <c r="E11" s="5">
        <v>578</v>
      </c>
      <c r="F11" s="5">
        <v>2463</v>
      </c>
      <c r="G11" s="78">
        <v>1522</v>
      </c>
      <c r="I11" s="21" t="s">
        <v>9</v>
      </c>
      <c r="J11" s="5"/>
      <c r="K11" s="5"/>
      <c r="L11" s="5"/>
      <c r="M11" s="5"/>
      <c r="N11" s="5"/>
      <c r="O11" s="5"/>
    </row>
    <row r="12" spans="1:15" x14ac:dyDescent="0.25">
      <c r="A12" s="21" t="s">
        <v>10</v>
      </c>
      <c r="B12" s="5">
        <v>58541</v>
      </c>
      <c r="C12" s="5">
        <v>512</v>
      </c>
      <c r="D12" s="5">
        <v>316</v>
      </c>
      <c r="E12" s="5">
        <v>521</v>
      </c>
      <c r="F12" s="5">
        <v>1722</v>
      </c>
      <c r="G12" s="78">
        <v>1028</v>
      </c>
      <c r="I12" s="21" t="s">
        <v>10</v>
      </c>
      <c r="J12" s="5"/>
      <c r="K12" s="5"/>
      <c r="L12" s="5"/>
      <c r="M12" s="5"/>
      <c r="N12" s="5"/>
      <c r="O12" s="5"/>
    </row>
    <row r="13" spans="1:15" x14ac:dyDescent="0.25">
      <c r="A13" s="39" t="s">
        <v>11</v>
      </c>
      <c r="B13" s="40">
        <v>54517</v>
      </c>
      <c r="C13" s="40">
        <v>567</v>
      </c>
      <c r="D13" s="40">
        <v>424</v>
      </c>
      <c r="E13" s="40">
        <v>580</v>
      </c>
      <c r="F13" s="40">
        <v>2104</v>
      </c>
      <c r="G13" s="79">
        <v>1076</v>
      </c>
      <c r="I13" s="39" t="s">
        <v>11</v>
      </c>
      <c r="J13" s="40"/>
      <c r="K13" s="40"/>
      <c r="L13" s="40"/>
      <c r="M13" s="40"/>
      <c r="N13" s="40"/>
      <c r="O13" s="40"/>
    </row>
    <row r="14" spans="1:15" x14ac:dyDescent="0.25">
      <c r="A14" s="42" t="s">
        <v>12</v>
      </c>
      <c r="B14" s="43">
        <v>43898</v>
      </c>
      <c r="C14" s="43">
        <v>491</v>
      </c>
      <c r="D14" s="43">
        <v>355</v>
      </c>
      <c r="E14" s="43">
        <v>407</v>
      </c>
      <c r="F14" s="43">
        <v>1578</v>
      </c>
      <c r="G14" s="80">
        <v>860</v>
      </c>
      <c r="I14" s="42" t="s">
        <v>12</v>
      </c>
      <c r="J14" s="43"/>
      <c r="K14" s="43"/>
      <c r="L14" s="43"/>
      <c r="M14" s="43"/>
      <c r="N14" s="43"/>
      <c r="O14" s="43"/>
    </row>
    <row r="15" spans="1:15" x14ac:dyDescent="0.25">
      <c r="A15" s="21" t="s">
        <v>13</v>
      </c>
      <c r="B15" s="5">
        <v>37857</v>
      </c>
      <c r="C15" s="5">
        <v>376</v>
      </c>
      <c r="D15" s="5">
        <v>301</v>
      </c>
      <c r="E15" s="5">
        <v>302</v>
      </c>
      <c r="F15" s="5">
        <v>1301</v>
      </c>
      <c r="G15" s="78">
        <v>770</v>
      </c>
      <c r="I15" s="21" t="s">
        <v>13</v>
      </c>
      <c r="J15" s="5"/>
      <c r="K15" s="5"/>
      <c r="L15" s="5"/>
      <c r="M15" s="5"/>
      <c r="N15" s="5"/>
      <c r="O15" s="5"/>
    </row>
    <row r="16" spans="1:15" x14ac:dyDescent="0.25">
      <c r="A16" s="21" t="s">
        <v>14</v>
      </c>
      <c r="B16" s="5">
        <v>44997</v>
      </c>
      <c r="C16" s="5">
        <v>458</v>
      </c>
      <c r="D16" s="5">
        <v>293</v>
      </c>
      <c r="E16" s="5">
        <v>314</v>
      </c>
      <c r="F16" s="5">
        <v>1456</v>
      </c>
      <c r="G16" s="78">
        <v>842</v>
      </c>
      <c r="I16" s="21" t="s">
        <v>14</v>
      </c>
      <c r="J16" s="5"/>
      <c r="K16" s="5"/>
      <c r="L16" s="5"/>
      <c r="M16" s="5"/>
      <c r="N16" s="5"/>
      <c r="O16" s="5"/>
    </row>
    <row r="17" spans="1:15" x14ac:dyDescent="0.25">
      <c r="A17" s="39" t="s">
        <v>15</v>
      </c>
      <c r="B17" s="40">
        <v>48577</v>
      </c>
      <c r="C17" s="40">
        <v>594</v>
      </c>
      <c r="D17" s="40">
        <v>370</v>
      </c>
      <c r="E17" s="40">
        <v>498</v>
      </c>
      <c r="F17" s="40">
        <v>1731</v>
      </c>
      <c r="G17" s="79">
        <v>1034</v>
      </c>
      <c r="I17" s="39" t="s">
        <v>15</v>
      </c>
      <c r="J17" s="40"/>
      <c r="K17" s="40"/>
      <c r="L17" s="40"/>
      <c r="M17" s="40"/>
      <c r="N17" s="40"/>
      <c r="O17" s="40"/>
    </row>
    <row r="18" spans="1:15" x14ac:dyDescent="0.25">
      <c r="A18" s="42" t="s">
        <v>16</v>
      </c>
      <c r="B18" s="43">
        <v>59787</v>
      </c>
      <c r="C18" s="43">
        <v>665</v>
      </c>
      <c r="D18" s="43">
        <v>319</v>
      </c>
      <c r="E18" s="43">
        <v>330</v>
      </c>
      <c r="F18" s="43">
        <v>1819</v>
      </c>
      <c r="G18" s="80">
        <v>1034</v>
      </c>
      <c r="I18" s="42" t="s">
        <v>16</v>
      </c>
      <c r="J18" s="43"/>
      <c r="K18" s="43"/>
      <c r="L18" s="43"/>
      <c r="M18" s="43"/>
      <c r="N18" s="43"/>
      <c r="O18" s="43"/>
    </row>
    <row r="19" spans="1:15" x14ac:dyDescent="0.25">
      <c r="A19" s="21" t="s">
        <v>17</v>
      </c>
      <c r="B19" s="5">
        <v>46141</v>
      </c>
      <c r="C19" s="5">
        <v>530</v>
      </c>
      <c r="D19" s="5">
        <v>343</v>
      </c>
      <c r="E19" s="5">
        <v>383</v>
      </c>
      <c r="F19" s="5">
        <v>1537</v>
      </c>
      <c r="G19" s="78">
        <v>833</v>
      </c>
      <c r="I19" s="21" t="s">
        <v>17</v>
      </c>
      <c r="J19" s="5"/>
      <c r="K19" s="5"/>
      <c r="L19" s="5"/>
      <c r="M19" s="5"/>
      <c r="N19" s="5"/>
      <c r="O19" s="5"/>
    </row>
    <row r="20" spans="1:15" x14ac:dyDescent="0.25">
      <c r="A20" s="21" t="s">
        <v>18</v>
      </c>
      <c r="B20" s="5">
        <v>52998</v>
      </c>
      <c r="C20" s="5">
        <v>635</v>
      </c>
      <c r="D20" s="5">
        <v>334</v>
      </c>
      <c r="E20" s="5">
        <v>449</v>
      </c>
      <c r="F20" s="5">
        <v>1646</v>
      </c>
      <c r="G20" s="78">
        <v>1101</v>
      </c>
      <c r="I20" s="21" t="s">
        <v>18</v>
      </c>
      <c r="J20" s="5"/>
      <c r="K20" s="5"/>
      <c r="L20" s="5"/>
      <c r="M20" s="5"/>
      <c r="N20" s="5"/>
      <c r="O20" s="5"/>
    </row>
    <row r="21" spans="1:15" x14ac:dyDescent="0.25">
      <c r="A21" s="39" t="s">
        <v>19</v>
      </c>
      <c r="B21" s="40">
        <v>53412</v>
      </c>
      <c r="C21" s="40">
        <v>927</v>
      </c>
      <c r="D21" s="40">
        <v>400</v>
      </c>
      <c r="E21" s="40">
        <v>416</v>
      </c>
      <c r="F21" s="40">
        <v>2151</v>
      </c>
      <c r="G21" s="79">
        <v>1176</v>
      </c>
      <c r="I21" s="39" t="s">
        <v>19</v>
      </c>
      <c r="J21" s="40"/>
      <c r="K21" s="40"/>
      <c r="L21" s="40"/>
      <c r="M21" s="40"/>
      <c r="N21" s="40"/>
      <c r="O21" s="40"/>
    </row>
    <row r="22" spans="1:15" x14ac:dyDescent="0.25">
      <c r="A22" s="42" t="s">
        <v>20</v>
      </c>
      <c r="B22" s="43">
        <v>61903</v>
      </c>
      <c r="C22" s="43">
        <v>872</v>
      </c>
      <c r="D22" s="43">
        <v>334</v>
      </c>
      <c r="E22" s="43">
        <v>336</v>
      </c>
      <c r="F22" s="43">
        <v>1968</v>
      </c>
      <c r="G22" s="80">
        <v>1315</v>
      </c>
      <c r="I22" s="42" t="s">
        <v>20</v>
      </c>
      <c r="J22" s="43"/>
      <c r="K22" s="43"/>
      <c r="L22" s="43"/>
      <c r="M22" s="43"/>
      <c r="N22" s="43"/>
      <c r="O22" s="43"/>
    </row>
    <row r="23" spans="1:15" x14ac:dyDescent="0.25">
      <c r="A23" s="21" t="s">
        <v>21</v>
      </c>
      <c r="B23" s="5">
        <v>64360</v>
      </c>
      <c r="C23" s="5">
        <v>859</v>
      </c>
      <c r="D23" s="5">
        <v>369</v>
      </c>
      <c r="E23" s="5">
        <v>437</v>
      </c>
      <c r="F23" s="5">
        <v>2099</v>
      </c>
      <c r="G23" s="78">
        <v>1417</v>
      </c>
      <c r="I23" s="21" t="s">
        <v>21</v>
      </c>
      <c r="J23" s="5"/>
      <c r="K23" s="5"/>
      <c r="L23" s="5"/>
      <c r="M23" s="5"/>
      <c r="N23" s="5"/>
      <c r="O23" s="5"/>
    </row>
    <row r="24" spans="1:15" x14ac:dyDescent="0.25">
      <c r="A24" s="21" t="s">
        <v>22</v>
      </c>
      <c r="B24" s="5">
        <v>76349</v>
      </c>
      <c r="C24" s="5">
        <v>1077</v>
      </c>
      <c r="D24" s="5">
        <v>391</v>
      </c>
      <c r="E24" s="5">
        <v>561</v>
      </c>
      <c r="F24" s="5">
        <v>2418</v>
      </c>
      <c r="G24" s="78">
        <v>2081</v>
      </c>
      <c r="I24" s="21" t="s">
        <v>22</v>
      </c>
      <c r="J24" s="5"/>
      <c r="K24" s="5"/>
      <c r="L24" s="5"/>
      <c r="M24" s="5"/>
      <c r="N24" s="5"/>
      <c r="O24" s="5"/>
    </row>
    <row r="25" spans="1:15" x14ac:dyDescent="0.25">
      <c r="A25" s="39" t="s">
        <v>23</v>
      </c>
      <c r="B25" s="40">
        <v>72266</v>
      </c>
      <c r="C25" s="40">
        <v>997</v>
      </c>
      <c r="D25" s="40">
        <v>417</v>
      </c>
      <c r="E25" s="40">
        <v>436</v>
      </c>
      <c r="F25" s="40">
        <v>2126</v>
      </c>
      <c r="G25" s="79">
        <v>1648</v>
      </c>
      <c r="I25" s="39" t="s">
        <v>23</v>
      </c>
      <c r="J25" s="40"/>
      <c r="K25" s="40"/>
      <c r="L25" s="40"/>
      <c r="M25" s="40"/>
      <c r="N25" s="40"/>
      <c r="O25" s="40"/>
    </row>
    <row r="26" spans="1:15" x14ac:dyDescent="0.25">
      <c r="A26" s="42" t="s">
        <v>24</v>
      </c>
      <c r="B26" s="43">
        <v>74732</v>
      </c>
      <c r="C26" s="43">
        <v>1070</v>
      </c>
      <c r="D26" s="43">
        <v>370</v>
      </c>
      <c r="E26" s="43">
        <v>392</v>
      </c>
      <c r="F26" s="43">
        <v>2443</v>
      </c>
      <c r="G26" s="80">
        <v>1756</v>
      </c>
      <c r="I26" s="42" t="s">
        <v>24</v>
      </c>
      <c r="J26" s="43"/>
      <c r="K26" s="43"/>
      <c r="L26" s="43"/>
      <c r="M26" s="43"/>
      <c r="N26" s="43"/>
      <c r="O26" s="43"/>
    </row>
    <row r="27" spans="1:15" x14ac:dyDescent="0.25">
      <c r="A27" s="21" t="s">
        <v>25</v>
      </c>
      <c r="B27" s="5">
        <v>72731</v>
      </c>
      <c r="C27" s="5">
        <v>1058</v>
      </c>
      <c r="D27" s="5">
        <v>363</v>
      </c>
      <c r="E27" s="5">
        <v>414</v>
      </c>
      <c r="F27" s="5">
        <v>2304</v>
      </c>
      <c r="G27" s="78">
        <v>1722</v>
      </c>
      <c r="I27" s="21" t="s">
        <v>25</v>
      </c>
      <c r="J27" s="5"/>
      <c r="K27" s="5"/>
      <c r="L27" s="5"/>
      <c r="M27" s="5"/>
      <c r="N27" s="5"/>
      <c r="O27" s="5"/>
    </row>
    <row r="28" spans="1:15" x14ac:dyDescent="0.25">
      <c r="A28" s="21" t="s">
        <v>26</v>
      </c>
      <c r="B28" s="5">
        <v>78596</v>
      </c>
      <c r="C28" s="5">
        <v>1291</v>
      </c>
      <c r="D28" s="5">
        <v>494</v>
      </c>
      <c r="E28" s="5">
        <v>547</v>
      </c>
      <c r="F28" s="5">
        <v>2287</v>
      </c>
      <c r="G28" s="78">
        <v>2050</v>
      </c>
      <c r="I28" s="21" t="s">
        <v>26</v>
      </c>
      <c r="J28" s="5"/>
      <c r="K28" s="5"/>
      <c r="L28" s="5"/>
      <c r="M28" s="5"/>
      <c r="N28" s="5"/>
      <c r="O28" s="5"/>
    </row>
    <row r="29" spans="1:15" x14ac:dyDescent="0.25">
      <c r="A29" s="39" t="s">
        <v>27</v>
      </c>
      <c r="B29" s="40">
        <v>74706</v>
      </c>
      <c r="C29" s="40">
        <v>1154</v>
      </c>
      <c r="D29" s="40">
        <v>515</v>
      </c>
      <c r="E29" s="40">
        <v>457</v>
      </c>
      <c r="F29" s="40">
        <v>2180</v>
      </c>
      <c r="G29" s="79">
        <v>1794</v>
      </c>
      <c r="I29" s="39" t="s">
        <v>27</v>
      </c>
      <c r="J29" s="40"/>
      <c r="K29" s="40"/>
      <c r="L29" s="40"/>
      <c r="M29" s="40"/>
      <c r="N29" s="40"/>
      <c r="O29" s="40"/>
    </row>
    <row r="30" spans="1:15" x14ac:dyDescent="0.25">
      <c r="A30" s="42" t="s">
        <v>28</v>
      </c>
      <c r="B30" s="43">
        <v>77620</v>
      </c>
      <c r="C30" s="43">
        <v>1210</v>
      </c>
      <c r="D30" s="43">
        <v>421</v>
      </c>
      <c r="E30" s="43">
        <v>364</v>
      </c>
      <c r="F30" s="43">
        <v>2190</v>
      </c>
      <c r="G30" s="80">
        <v>1760</v>
      </c>
      <c r="I30" s="42" t="s">
        <v>28</v>
      </c>
      <c r="J30" s="43"/>
      <c r="K30" s="43"/>
      <c r="L30" s="43"/>
      <c r="M30" s="43"/>
      <c r="N30" s="43"/>
      <c r="O30" s="43"/>
    </row>
    <row r="31" spans="1:15" x14ac:dyDescent="0.25">
      <c r="A31" s="21" t="s">
        <v>29</v>
      </c>
      <c r="B31" s="5">
        <v>73963</v>
      </c>
      <c r="C31" s="5">
        <v>1134</v>
      </c>
      <c r="D31" s="5">
        <v>411</v>
      </c>
      <c r="E31" s="5">
        <v>398</v>
      </c>
      <c r="F31" s="5">
        <v>2004</v>
      </c>
      <c r="G31" s="78">
        <v>1572</v>
      </c>
      <c r="I31" s="21" t="s">
        <v>29</v>
      </c>
      <c r="J31" s="5"/>
      <c r="K31" s="5"/>
      <c r="L31" s="5"/>
      <c r="M31" s="5"/>
      <c r="N31" s="5"/>
      <c r="O31" s="5"/>
    </row>
    <row r="32" spans="1:15" x14ac:dyDescent="0.25">
      <c r="A32" s="21" t="s">
        <v>30</v>
      </c>
      <c r="B32" s="5">
        <v>77836</v>
      </c>
      <c r="C32" s="5">
        <v>1473</v>
      </c>
      <c r="D32" s="5">
        <v>476</v>
      </c>
      <c r="E32" s="5">
        <v>430</v>
      </c>
      <c r="F32" s="5">
        <v>2656</v>
      </c>
      <c r="G32" s="78">
        <v>1862</v>
      </c>
      <c r="I32" s="21" t="s">
        <v>30</v>
      </c>
      <c r="J32" s="5"/>
      <c r="K32" s="5"/>
      <c r="L32" s="5"/>
      <c r="M32" s="5"/>
      <c r="N32" s="5"/>
      <c r="O32" s="5"/>
    </row>
    <row r="33" spans="1:15" x14ac:dyDescent="0.25">
      <c r="A33" s="39" t="s">
        <v>31</v>
      </c>
      <c r="B33" s="40">
        <v>68814</v>
      </c>
      <c r="C33" s="40">
        <v>1070</v>
      </c>
      <c r="D33" s="40">
        <v>379</v>
      </c>
      <c r="E33" s="40">
        <v>402</v>
      </c>
      <c r="F33" s="40">
        <v>1922</v>
      </c>
      <c r="G33" s="79">
        <v>1563</v>
      </c>
      <c r="I33" s="39" t="s">
        <v>31</v>
      </c>
      <c r="J33" s="40"/>
      <c r="K33" s="40"/>
      <c r="L33" s="40"/>
      <c r="M33" s="40"/>
      <c r="N33" s="40"/>
      <c r="O33" s="40"/>
    </row>
    <row r="34" spans="1:15" x14ac:dyDescent="0.25">
      <c r="A34" s="42" t="s">
        <v>32</v>
      </c>
      <c r="B34" s="43">
        <v>88443</v>
      </c>
      <c r="C34" s="43">
        <v>1243</v>
      </c>
      <c r="D34" s="43">
        <v>533</v>
      </c>
      <c r="E34" s="43">
        <v>515</v>
      </c>
      <c r="F34" s="43">
        <v>2470</v>
      </c>
      <c r="G34" s="80">
        <v>1851</v>
      </c>
      <c r="I34" s="42" t="s">
        <v>32</v>
      </c>
      <c r="J34" s="43"/>
      <c r="K34" s="43"/>
      <c r="L34" s="43"/>
      <c r="M34" s="43"/>
      <c r="N34" s="43"/>
      <c r="O34" s="43"/>
    </row>
    <row r="35" spans="1:15" x14ac:dyDescent="0.25">
      <c r="A35" s="21" t="s">
        <v>33</v>
      </c>
      <c r="B35" s="5">
        <v>107079</v>
      </c>
      <c r="C35" s="5">
        <v>1593</v>
      </c>
      <c r="D35" s="5">
        <v>781</v>
      </c>
      <c r="E35" s="5">
        <v>927</v>
      </c>
      <c r="F35" s="5">
        <v>2856</v>
      </c>
      <c r="G35" s="78">
        <v>2319</v>
      </c>
      <c r="I35" s="21" t="s">
        <v>33</v>
      </c>
      <c r="J35" s="5"/>
      <c r="K35" s="5"/>
      <c r="L35" s="5"/>
      <c r="M35" s="5"/>
      <c r="N35" s="5"/>
      <c r="O35" s="5"/>
    </row>
    <row r="36" spans="1:15" x14ac:dyDescent="0.25">
      <c r="A36" s="21" t="s">
        <v>34</v>
      </c>
      <c r="B36" s="5">
        <v>108453</v>
      </c>
      <c r="C36" s="5">
        <v>1886</v>
      </c>
      <c r="D36" s="5">
        <v>727</v>
      </c>
      <c r="E36" s="5">
        <v>863</v>
      </c>
      <c r="F36" s="5">
        <v>3024</v>
      </c>
      <c r="G36" s="78">
        <v>2392</v>
      </c>
      <c r="I36" s="21" t="s">
        <v>34</v>
      </c>
      <c r="J36" s="5"/>
      <c r="K36" s="5"/>
      <c r="L36" s="5"/>
      <c r="M36" s="5"/>
      <c r="N36" s="5"/>
      <c r="O36" s="5"/>
    </row>
    <row r="37" spans="1:15" x14ac:dyDescent="0.25">
      <c r="A37" s="39" t="s">
        <v>35</v>
      </c>
      <c r="B37" s="40">
        <v>100882</v>
      </c>
      <c r="C37" s="40">
        <v>1373</v>
      </c>
      <c r="D37" s="40">
        <v>634</v>
      </c>
      <c r="E37" s="40">
        <v>693</v>
      </c>
      <c r="F37" s="40">
        <v>2662</v>
      </c>
      <c r="G37" s="79">
        <v>2103</v>
      </c>
      <c r="I37" s="39" t="s">
        <v>35</v>
      </c>
      <c r="J37" s="40"/>
      <c r="K37" s="40"/>
      <c r="L37" s="40"/>
      <c r="M37" s="40"/>
      <c r="N37" s="40"/>
      <c r="O37" s="40"/>
    </row>
    <row r="38" spans="1:15" x14ac:dyDescent="0.25">
      <c r="A38" s="21" t="s">
        <v>36</v>
      </c>
      <c r="B38" s="5">
        <v>104707</v>
      </c>
      <c r="C38" s="5">
        <v>1456</v>
      </c>
      <c r="D38" s="5">
        <v>661</v>
      </c>
      <c r="E38" s="5">
        <v>762</v>
      </c>
      <c r="F38" s="5">
        <v>2789</v>
      </c>
      <c r="G38" s="78">
        <v>2106</v>
      </c>
      <c r="I38" s="21" t="s">
        <v>36</v>
      </c>
      <c r="J38" s="5"/>
      <c r="K38" s="5"/>
      <c r="L38" s="5"/>
      <c r="M38" s="5"/>
      <c r="N38" s="5"/>
      <c r="O38" s="5"/>
    </row>
    <row r="39" spans="1:15" x14ac:dyDescent="0.25">
      <c r="A39" s="21" t="s">
        <v>37</v>
      </c>
      <c r="B39" s="5">
        <v>113258</v>
      </c>
      <c r="C39" s="5">
        <v>1431</v>
      </c>
      <c r="D39" s="5">
        <v>728</v>
      </c>
      <c r="E39" s="5">
        <v>600</v>
      </c>
      <c r="F39" s="5">
        <v>2912</v>
      </c>
      <c r="G39" s="78">
        <v>2215</v>
      </c>
      <c r="I39" s="21" t="s">
        <v>37</v>
      </c>
      <c r="J39" s="5"/>
      <c r="K39" s="5"/>
      <c r="L39" s="5"/>
      <c r="M39" s="5"/>
      <c r="N39" s="5"/>
      <c r="O39" s="5"/>
    </row>
    <row r="40" spans="1:15" x14ac:dyDescent="0.25">
      <c r="A40" s="21" t="s">
        <v>38</v>
      </c>
      <c r="B40" s="5">
        <v>121986</v>
      </c>
      <c r="C40" s="5">
        <v>1734</v>
      </c>
      <c r="D40" s="5">
        <v>777</v>
      </c>
      <c r="E40" s="5">
        <v>738</v>
      </c>
      <c r="F40" s="5">
        <v>3263</v>
      </c>
      <c r="G40" s="78">
        <v>2733</v>
      </c>
      <c r="I40" s="21" t="s">
        <v>38</v>
      </c>
      <c r="J40" s="5"/>
      <c r="K40" s="5"/>
      <c r="L40" s="5"/>
      <c r="M40" s="5"/>
      <c r="N40" s="5"/>
      <c r="O40" s="5"/>
    </row>
    <row r="41" spans="1:15" ht="15.75" thickBot="1" x14ac:dyDescent="0.3">
      <c r="A41" s="22" t="s">
        <v>39</v>
      </c>
      <c r="B41" s="8">
        <v>107234</v>
      </c>
      <c r="C41" s="8">
        <v>1558</v>
      </c>
      <c r="D41" s="8">
        <v>744</v>
      </c>
      <c r="E41" s="8">
        <v>675</v>
      </c>
      <c r="F41" s="8">
        <v>2828</v>
      </c>
      <c r="G41" s="81">
        <v>2220</v>
      </c>
      <c r="I41" s="22" t="s">
        <v>39</v>
      </c>
      <c r="J41" s="8"/>
      <c r="K41" s="8"/>
      <c r="L41" s="8"/>
      <c r="M41" s="8"/>
      <c r="N41" s="8"/>
      <c r="O41" s="8"/>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94103-6D48-42EE-969B-AE356B5D67FA}">
  <sheetPr codeName="Sheet4"/>
  <dimension ref="A1:G161"/>
  <sheetViews>
    <sheetView workbookViewId="0">
      <selection activeCell="E3" sqref="E3"/>
    </sheetView>
  </sheetViews>
  <sheetFormatPr defaultRowHeight="15" x14ac:dyDescent="0.25"/>
  <cols>
    <col min="1" max="1" width="9.28515625" style="1"/>
    <col min="2" max="2" width="15.5703125" customWidth="1"/>
    <col min="3" max="3" width="9.7109375" customWidth="1"/>
    <col min="4" max="4" width="11.28515625" customWidth="1"/>
    <col min="5" max="7" width="15.140625" customWidth="1"/>
  </cols>
  <sheetData>
    <row r="1" spans="1:7" ht="15.75" thickBot="1" x14ac:dyDescent="0.3">
      <c r="A1" s="69"/>
      <c r="B1" s="59" t="s">
        <v>40</v>
      </c>
      <c r="C1" s="59" t="s">
        <v>41</v>
      </c>
      <c r="D1" s="59" t="s">
        <v>42</v>
      </c>
      <c r="E1" s="59" t="s">
        <v>43</v>
      </c>
      <c r="F1" s="59" t="s">
        <v>44</v>
      </c>
      <c r="G1" s="59" t="s">
        <v>45</v>
      </c>
    </row>
    <row r="2" spans="1:7" x14ac:dyDescent="0.25">
      <c r="A2" s="70" t="s">
        <v>0</v>
      </c>
      <c r="B2" s="37">
        <v>54245</v>
      </c>
      <c r="C2" s="37">
        <v>409</v>
      </c>
      <c r="D2" s="37">
        <v>389</v>
      </c>
      <c r="E2" s="37">
        <v>471</v>
      </c>
      <c r="F2" s="37">
        <v>1386</v>
      </c>
      <c r="G2" s="37">
        <v>834</v>
      </c>
    </row>
    <row r="3" spans="1:7" x14ac:dyDescent="0.25">
      <c r="A3" s="71" t="s">
        <v>60</v>
      </c>
      <c r="B3" s="5">
        <v>24703</v>
      </c>
      <c r="C3" s="5">
        <v>183</v>
      </c>
      <c r="D3" s="5">
        <v>202</v>
      </c>
      <c r="E3" s="5">
        <v>277</v>
      </c>
      <c r="F3" s="5">
        <v>577</v>
      </c>
      <c r="G3" s="5">
        <v>352</v>
      </c>
    </row>
    <row r="4" spans="1:7" x14ac:dyDescent="0.25">
      <c r="A4" s="71" t="s">
        <v>61</v>
      </c>
      <c r="B4" s="5">
        <v>28738</v>
      </c>
      <c r="C4" s="5">
        <v>222</v>
      </c>
      <c r="D4" s="5">
        <v>183</v>
      </c>
      <c r="E4" s="5">
        <v>167</v>
      </c>
      <c r="F4" s="5">
        <v>785</v>
      </c>
      <c r="G4" s="5">
        <v>469</v>
      </c>
    </row>
    <row r="5" spans="1:7" x14ac:dyDescent="0.25">
      <c r="A5" s="71" t="s">
        <v>62</v>
      </c>
      <c r="B5" s="5">
        <v>804</v>
      </c>
      <c r="C5" s="5">
        <v>4</v>
      </c>
      <c r="D5" s="5">
        <v>4</v>
      </c>
      <c r="E5" s="5">
        <v>27</v>
      </c>
      <c r="F5" s="5">
        <v>24</v>
      </c>
      <c r="G5" s="5">
        <v>13</v>
      </c>
    </row>
    <row r="6" spans="1:7" x14ac:dyDescent="0.25">
      <c r="A6" s="71" t="s">
        <v>1</v>
      </c>
      <c r="B6" s="5">
        <v>63763</v>
      </c>
      <c r="C6" s="5">
        <v>583</v>
      </c>
      <c r="D6" s="5">
        <v>467</v>
      </c>
      <c r="E6" s="5">
        <v>533</v>
      </c>
      <c r="F6" s="5">
        <v>1736</v>
      </c>
      <c r="G6" s="5">
        <v>1054</v>
      </c>
    </row>
    <row r="7" spans="1:7" x14ac:dyDescent="0.25">
      <c r="A7" s="71" t="s">
        <v>60</v>
      </c>
      <c r="B7" s="5"/>
      <c r="C7" s="5"/>
      <c r="D7" s="5"/>
      <c r="E7" s="5"/>
      <c r="F7" s="5"/>
      <c r="G7" s="5"/>
    </row>
    <row r="8" spans="1:7" x14ac:dyDescent="0.25">
      <c r="A8" s="71" t="s">
        <v>61</v>
      </c>
      <c r="B8" s="5"/>
      <c r="C8" s="5"/>
      <c r="D8" s="5"/>
      <c r="E8" s="5"/>
      <c r="F8" s="5"/>
      <c r="G8" s="5"/>
    </row>
    <row r="9" spans="1:7" x14ac:dyDescent="0.25">
      <c r="A9" s="71" t="s">
        <v>62</v>
      </c>
      <c r="B9" s="5"/>
      <c r="C9" s="5"/>
      <c r="D9" s="5"/>
      <c r="E9" s="5"/>
      <c r="F9" s="5"/>
      <c r="G9" s="5"/>
    </row>
    <row r="10" spans="1:7" x14ac:dyDescent="0.25">
      <c r="A10" s="71" t="s">
        <v>2</v>
      </c>
      <c r="B10" s="5">
        <v>91130</v>
      </c>
      <c r="C10" s="5">
        <v>1019</v>
      </c>
      <c r="D10" s="5">
        <v>507</v>
      </c>
      <c r="E10" s="5">
        <v>773</v>
      </c>
      <c r="F10" s="5">
        <v>3676</v>
      </c>
      <c r="G10" s="5">
        <v>2317</v>
      </c>
    </row>
    <row r="11" spans="1:7" x14ac:dyDescent="0.25">
      <c r="A11" s="71" t="s">
        <v>60</v>
      </c>
      <c r="B11" s="5"/>
      <c r="C11" s="5"/>
      <c r="D11" s="5"/>
      <c r="E11" s="5"/>
      <c r="F11" s="5"/>
      <c r="G11" s="5"/>
    </row>
    <row r="12" spans="1:7" x14ac:dyDescent="0.25">
      <c r="A12" s="71" t="s">
        <v>61</v>
      </c>
      <c r="B12" s="5"/>
      <c r="C12" s="5"/>
      <c r="D12" s="5"/>
      <c r="E12" s="5"/>
      <c r="F12" s="5"/>
      <c r="G12" s="5"/>
    </row>
    <row r="13" spans="1:7" x14ac:dyDescent="0.25">
      <c r="A13" s="71" t="s">
        <v>62</v>
      </c>
      <c r="B13" s="5"/>
      <c r="C13" s="5"/>
      <c r="D13" s="5"/>
      <c r="E13" s="5"/>
      <c r="F13" s="5"/>
      <c r="G13" s="5"/>
    </row>
    <row r="14" spans="1:7" x14ac:dyDescent="0.25">
      <c r="A14" s="71" t="s">
        <v>3</v>
      </c>
      <c r="B14" s="5">
        <v>71982</v>
      </c>
      <c r="C14" s="5">
        <v>711</v>
      </c>
      <c r="D14" s="5">
        <v>489</v>
      </c>
      <c r="E14" s="5">
        <v>649</v>
      </c>
      <c r="F14" s="5">
        <v>2930</v>
      </c>
      <c r="G14" s="5">
        <v>1436</v>
      </c>
    </row>
    <row r="15" spans="1:7" x14ac:dyDescent="0.25">
      <c r="A15" s="74" t="s">
        <v>60</v>
      </c>
      <c r="B15" s="5"/>
      <c r="C15" s="5"/>
      <c r="D15" s="5"/>
      <c r="E15" s="5"/>
      <c r="F15" s="5"/>
      <c r="G15" s="5"/>
    </row>
    <row r="16" spans="1:7" x14ac:dyDescent="0.25">
      <c r="A16" s="71" t="s">
        <v>61</v>
      </c>
      <c r="B16" s="5"/>
      <c r="C16" s="5"/>
      <c r="D16" s="5"/>
      <c r="E16" s="5"/>
      <c r="F16" s="5"/>
      <c r="G16" s="5"/>
    </row>
    <row r="17" spans="1:7" x14ac:dyDescent="0.25">
      <c r="A17" s="71" t="s">
        <v>62</v>
      </c>
      <c r="B17" s="5"/>
      <c r="C17" s="5"/>
      <c r="D17" s="5"/>
      <c r="E17" s="5"/>
      <c r="F17" s="5"/>
      <c r="G17" s="5"/>
    </row>
    <row r="18" spans="1:7" x14ac:dyDescent="0.25">
      <c r="A18" s="73" t="s">
        <v>4</v>
      </c>
      <c r="B18" s="43">
        <v>63923</v>
      </c>
      <c r="C18" s="43">
        <v>594</v>
      </c>
      <c r="D18" s="43">
        <v>444</v>
      </c>
      <c r="E18" s="43">
        <v>605</v>
      </c>
      <c r="F18" s="43">
        <v>2007</v>
      </c>
      <c r="G18" s="43">
        <v>1199</v>
      </c>
    </row>
    <row r="19" spans="1:7" x14ac:dyDescent="0.25">
      <c r="A19" s="71" t="s">
        <v>60</v>
      </c>
      <c r="B19" s="5"/>
      <c r="C19" s="5"/>
      <c r="D19" s="5"/>
      <c r="E19" s="5"/>
      <c r="F19" s="5"/>
      <c r="G19" s="5"/>
    </row>
    <row r="20" spans="1:7" x14ac:dyDescent="0.25">
      <c r="A20" s="71" t="s">
        <v>61</v>
      </c>
      <c r="B20" s="5"/>
      <c r="C20" s="5"/>
      <c r="D20" s="5"/>
      <c r="E20" s="5"/>
      <c r="F20" s="5"/>
      <c r="G20" s="5"/>
    </row>
    <row r="21" spans="1:7" x14ac:dyDescent="0.25">
      <c r="A21" s="71" t="s">
        <v>62</v>
      </c>
      <c r="B21" s="5"/>
      <c r="C21" s="5"/>
      <c r="D21" s="5"/>
      <c r="E21" s="5"/>
      <c r="F21" s="5"/>
      <c r="G21" s="5"/>
    </row>
    <row r="22" spans="1:7" x14ac:dyDescent="0.25">
      <c r="A22" s="71" t="s">
        <v>5</v>
      </c>
      <c r="B22" s="5">
        <v>78160</v>
      </c>
      <c r="C22" s="5">
        <v>708</v>
      </c>
      <c r="D22" s="5">
        <v>513</v>
      </c>
      <c r="E22" s="5">
        <v>682</v>
      </c>
      <c r="F22" s="5">
        <v>2088</v>
      </c>
      <c r="G22" s="5">
        <v>1238</v>
      </c>
    </row>
    <row r="23" spans="1:7" x14ac:dyDescent="0.25">
      <c r="A23" s="71" t="s">
        <v>60</v>
      </c>
      <c r="B23" s="5"/>
      <c r="C23" s="5"/>
      <c r="D23" s="5"/>
      <c r="E23" s="5"/>
      <c r="F23" s="5"/>
      <c r="G23" s="5"/>
    </row>
    <row r="24" spans="1:7" x14ac:dyDescent="0.25">
      <c r="A24" s="71" t="s">
        <v>61</v>
      </c>
      <c r="B24" s="5"/>
      <c r="C24" s="5"/>
      <c r="D24" s="5"/>
      <c r="E24" s="5"/>
      <c r="F24" s="5"/>
      <c r="G24" s="5"/>
    </row>
    <row r="25" spans="1:7" x14ac:dyDescent="0.25">
      <c r="A25" s="71" t="s">
        <v>62</v>
      </c>
      <c r="B25" s="5"/>
      <c r="C25" s="5"/>
      <c r="D25" s="5"/>
      <c r="E25" s="5"/>
      <c r="F25" s="5"/>
      <c r="G25" s="5"/>
    </row>
    <row r="26" spans="1:7" x14ac:dyDescent="0.25">
      <c r="A26" s="71" t="s">
        <v>6</v>
      </c>
      <c r="B26" s="5">
        <v>80065</v>
      </c>
      <c r="C26" s="5">
        <v>663</v>
      </c>
      <c r="D26" s="5">
        <v>446</v>
      </c>
      <c r="E26" s="5">
        <v>670</v>
      </c>
      <c r="F26" s="5">
        <v>2406</v>
      </c>
      <c r="G26" s="5">
        <v>1339</v>
      </c>
    </row>
    <row r="27" spans="1:7" x14ac:dyDescent="0.25">
      <c r="A27" s="71" t="s">
        <v>60</v>
      </c>
      <c r="B27" s="5"/>
      <c r="C27" s="5"/>
      <c r="D27" s="5"/>
      <c r="E27" s="5"/>
      <c r="F27" s="5"/>
      <c r="G27" s="5"/>
    </row>
    <row r="28" spans="1:7" x14ac:dyDescent="0.25">
      <c r="A28" s="71" t="s">
        <v>61</v>
      </c>
      <c r="B28" s="5"/>
      <c r="C28" s="5"/>
      <c r="D28" s="5"/>
      <c r="E28" s="5"/>
      <c r="F28" s="5"/>
      <c r="G28" s="5"/>
    </row>
    <row r="29" spans="1:7" x14ac:dyDescent="0.25">
      <c r="A29" s="71" t="s">
        <v>62</v>
      </c>
      <c r="B29" s="5"/>
      <c r="C29" s="5"/>
      <c r="D29" s="5"/>
      <c r="E29" s="5"/>
      <c r="F29" s="5"/>
      <c r="G29" s="5"/>
    </row>
    <row r="30" spans="1:7" x14ac:dyDescent="0.25">
      <c r="A30" s="71" t="s">
        <v>7</v>
      </c>
      <c r="B30" s="5">
        <v>83081</v>
      </c>
      <c r="C30" s="5">
        <v>727</v>
      </c>
      <c r="D30" s="5">
        <v>421</v>
      </c>
      <c r="E30" s="5">
        <v>637</v>
      </c>
      <c r="F30" s="5">
        <v>2624</v>
      </c>
      <c r="G30" s="5">
        <v>1360</v>
      </c>
    </row>
    <row r="31" spans="1:7" x14ac:dyDescent="0.25">
      <c r="A31" s="71" t="s">
        <v>60</v>
      </c>
      <c r="B31" s="5"/>
      <c r="C31" s="5"/>
      <c r="D31" s="5"/>
      <c r="E31" s="5"/>
      <c r="F31" s="5"/>
      <c r="G31" s="5"/>
    </row>
    <row r="32" spans="1:7" x14ac:dyDescent="0.25">
      <c r="A32" s="71" t="s">
        <v>61</v>
      </c>
      <c r="B32" s="5"/>
      <c r="C32" s="5"/>
      <c r="D32" s="5"/>
      <c r="E32" s="5"/>
      <c r="F32" s="5"/>
      <c r="G32" s="5"/>
    </row>
    <row r="33" spans="1:7" x14ac:dyDescent="0.25">
      <c r="A33" s="71" t="s">
        <v>62</v>
      </c>
      <c r="B33" s="5"/>
      <c r="C33" s="5"/>
      <c r="D33" s="5"/>
      <c r="E33" s="5"/>
      <c r="F33" s="5"/>
      <c r="G33" s="5"/>
    </row>
    <row r="34" spans="1:7" x14ac:dyDescent="0.25">
      <c r="A34" s="73" t="s">
        <v>8</v>
      </c>
      <c r="B34" s="43">
        <v>92464</v>
      </c>
      <c r="C34" s="43">
        <v>893</v>
      </c>
      <c r="D34" s="43">
        <v>550</v>
      </c>
      <c r="E34" s="43">
        <v>593</v>
      </c>
      <c r="F34" s="43">
        <v>2787</v>
      </c>
      <c r="G34" s="43">
        <v>1617</v>
      </c>
    </row>
    <row r="35" spans="1:7" x14ac:dyDescent="0.25">
      <c r="A35" s="71" t="s">
        <v>60</v>
      </c>
      <c r="B35" s="5"/>
      <c r="C35" s="5"/>
      <c r="D35" s="5"/>
      <c r="E35" s="5"/>
      <c r="F35" s="5"/>
      <c r="G35" s="5"/>
    </row>
    <row r="36" spans="1:7" x14ac:dyDescent="0.25">
      <c r="A36" s="71" t="s">
        <v>61</v>
      </c>
      <c r="B36" s="5"/>
      <c r="C36" s="5"/>
      <c r="D36" s="5"/>
      <c r="E36" s="5"/>
      <c r="F36" s="5"/>
      <c r="G36" s="5"/>
    </row>
    <row r="37" spans="1:7" x14ac:dyDescent="0.25">
      <c r="A37" s="71" t="s">
        <v>62</v>
      </c>
      <c r="B37" s="5"/>
      <c r="C37" s="5"/>
      <c r="D37" s="5"/>
      <c r="E37" s="5"/>
      <c r="F37" s="5"/>
      <c r="G37" s="5"/>
    </row>
    <row r="38" spans="1:7" x14ac:dyDescent="0.25">
      <c r="A38" s="71" t="s">
        <v>9</v>
      </c>
      <c r="B38" s="5">
        <v>89031</v>
      </c>
      <c r="C38" s="5">
        <v>774</v>
      </c>
      <c r="D38" s="5">
        <v>412</v>
      </c>
      <c r="E38" s="5">
        <v>578</v>
      </c>
      <c r="F38" s="5">
        <v>2463</v>
      </c>
      <c r="G38" s="5">
        <v>1522</v>
      </c>
    </row>
    <row r="39" spans="1:7" x14ac:dyDescent="0.25">
      <c r="A39" s="71" t="s">
        <v>60</v>
      </c>
      <c r="B39" s="5"/>
      <c r="C39" s="5"/>
      <c r="D39" s="5"/>
      <c r="E39" s="5"/>
      <c r="F39" s="5"/>
      <c r="G39" s="5"/>
    </row>
    <row r="40" spans="1:7" x14ac:dyDescent="0.25">
      <c r="A40" s="71" t="s">
        <v>61</v>
      </c>
      <c r="B40" s="5"/>
      <c r="C40" s="5"/>
      <c r="D40" s="5"/>
      <c r="E40" s="5"/>
      <c r="F40" s="5"/>
      <c r="G40" s="5"/>
    </row>
    <row r="41" spans="1:7" x14ac:dyDescent="0.25">
      <c r="A41" s="71" t="s">
        <v>62</v>
      </c>
      <c r="B41" s="5"/>
      <c r="C41" s="5"/>
      <c r="D41" s="5"/>
      <c r="E41" s="5"/>
      <c r="F41" s="5"/>
      <c r="G41" s="5"/>
    </row>
    <row r="42" spans="1:7" x14ac:dyDescent="0.25">
      <c r="A42" s="71" t="s">
        <v>10</v>
      </c>
      <c r="B42" s="5">
        <v>58541</v>
      </c>
      <c r="C42" s="5">
        <v>512</v>
      </c>
      <c r="D42" s="5">
        <v>316</v>
      </c>
      <c r="E42" s="5">
        <v>521</v>
      </c>
      <c r="F42" s="5">
        <v>1722</v>
      </c>
      <c r="G42" s="5">
        <v>1028</v>
      </c>
    </row>
    <row r="43" spans="1:7" x14ac:dyDescent="0.25">
      <c r="A43" s="71" t="s">
        <v>60</v>
      </c>
      <c r="B43" s="5"/>
      <c r="C43" s="5"/>
      <c r="D43" s="5"/>
      <c r="E43" s="5"/>
      <c r="F43" s="5"/>
      <c r="G43" s="5"/>
    </row>
    <row r="44" spans="1:7" x14ac:dyDescent="0.25">
      <c r="A44" s="71" t="s">
        <v>61</v>
      </c>
      <c r="B44" s="5"/>
      <c r="C44" s="5"/>
      <c r="D44" s="5"/>
      <c r="E44" s="5"/>
      <c r="F44" s="5"/>
      <c r="G44" s="5"/>
    </row>
    <row r="45" spans="1:7" x14ac:dyDescent="0.25">
      <c r="A45" s="71" t="s">
        <v>62</v>
      </c>
      <c r="B45" s="5"/>
      <c r="C45" s="5"/>
      <c r="D45" s="5"/>
      <c r="E45" s="5"/>
      <c r="F45" s="5"/>
      <c r="G45" s="5"/>
    </row>
    <row r="46" spans="1:7" x14ac:dyDescent="0.25">
      <c r="A46" s="71" t="s">
        <v>11</v>
      </c>
      <c r="B46" s="5">
        <v>54517</v>
      </c>
      <c r="C46" s="5">
        <v>567</v>
      </c>
      <c r="D46" s="5">
        <v>424</v>
      </c>
      <c r="E46" s="5">
        <v>580</v>
      </c>
      <c r="F46" s="5">
        <v>2104</v>
      </c>
      <c r="G46" s="5">
        <v>1076</v>
      </c>
    </row>
    <row r="47" spans="1:7" x14ac:dyDescent="0.25">
      <c r="A47" s="74" t="s">
        <v>60</v>
      </c>
      <c r="B47" s="5"/>
      <c r="C47" s="5"/>
      <c r="D47" s="5"/>
      <c r="E47" s="5"/>
      <c r="F47" s="5"/>
      <c r="G47" s="5"/>
    </row>
    <row r="48" spans="1:7" x14ac:dyDescent="0.25">
      <c r="A48" s="71" t="s">
        <v>61</v>
      </c>
      <c r="B48" s="5"/>
      <c r="C48" s="5"/>
      <c r="D48" s="5"/>
      <c r="E48" s="5"/>
      <c r="F48" s="5"/>
      <c r="G48" s="5"/>
    </row>
    <row r="49" spans="1:7" x14ac:dyDescent="0.25">
      <c r="A49" s="71" t="s">
        <v>62</v>
      </c>
      <c r="B49" s="5"/>
      <c r="C49" s="5"/>
      <c r="D49" s="5"/>
      <c r="E49" s="5"/>
      <c r="F49" s="5"/>
      <c r="G49" s="5"/>
    </row>
    <row r="50" spans="1:7" x14ac:dyDescent="0.25">
      <c r="A50" s="73" t="s">
        <v>12</v>
      </c>
      <c r="B50" s="43">
        <v>43898</v>
      </c>
      <c r="C50" s="43">
        <v>491</v>
      </c>
      <c r="D50" s="43">
        <v>355</v>
      </c>
      <c r="E50" s="43">
        <v>407</v>
      </c>
      <c r="F50" s="43">
        <v>1578</v>
      </c>
      <c r="G50" s="43">
        <v>860</v>
      </c>
    </row>
    <row r="51" spans="1:7" x14ac:dyDescent="0.25">
      <c r="A51" s="71" t="s">
        <v>60</v>
      </c>
      <c r="B51" s="5"/>
      <c r="C51" s="5"/>
      <c r="D51" s="5"/>
      <c r="E51" s="5"/>
      <c r="F51" s="5"/>
      <c r="G51" s="5"/>
    </row>
    <row r="52" spans="1:7" x14ac:dyDescent="0.25">
      <c r="A52" s="71" t="s">
        <v>61</v>
      </c>
      <c r="B52" s="5"/>
      <c r="C52" s="5"/>
      <c r="D52" s="5"/>
      <c r="E52" s="5"/>
      <c r="F52" s="5"/>
      <c r="G52" s="5"/>
    </row>
    <row r="53" spans="1:7" x14ac:dyDescent="0.25">
      <c r="A53" s="71" t="s">
        <v>62</v>
      </c>
      <c r="B53" s="5"/>
      <c r="C53" s="5"/>
      <c r="D53" s="5"/>
      <c r="E53" s="5"/>
      <c r="F53" s="5"/>
      <c r="G53" s="5"/>
    </row>
    <row r="54" spans="1:7" x14ac:dyDescent="0.25">
      <c r="A54" s="71" t="s">
        <v>13</v>
      </c>
      <c r="B54" s="5">
        <v>37857</v>
      </c>
      <c r="C54" s="5">
        <v>376</v>
      </c>
      <c r="D54" s="5">
        <v>301</v>
      </c>
      <c r="E54" s="5">
        <v>302</v>
      </c>
      <c r="F54" s="5">
        <v>1301</v>
      </c>
      <c r="G54" s="5">
        <v>770</v>
      </c>
    </row>
    <row r="55" spans="1:7" x14ac:dyDescent="0.25">
      <c r="A55" s="71" t="s">
        <v>60</v>
      </c>
      <c r="B55" s="5"/>
      <c r="C55" s="5"/>
      <c r="D55" s="5"/>
      <c r="E55" s="5"/>
      <c r="F55" s="5"/>
      <c r="G55" s="5"/>
    </row>
    <row r="56" spans="1:7" x14ac:dyDescent="0.25">
      <c r="A56" s="71" t="s">
        <v>61</v>
      </c>
      <c r="B56" s="5"/>
      <c r="C56" s="5"/>
      <c r="D56" s="5"/>
      <c r="E56" s="5"/>
      <c r="F56" s="5"/>
      <c r="G56" s="5"/>
    </row>
    <row r="57" spans="1:7" x14ac:dyDescent="0.25">
      <c r="A57" s="71" t="s">
        <v>62</v>
      </c>
      <c r="B57" s="5"/>
      <c r="C57" s="5"/>
      <c r="D57" s="5"/>
      <c r="E57" s="5"/>
      <c r="F57" s="5"/>
      <c r="G57" s="5"/>
    </row>
    <row r="58" spans="1:7" x14ac:dyDescent="0.25">
      <c r="A58" s="71" t="s">
        <v>14</v>
      </c>
      <c r="B58" s="5">
        <v>44997</v>
      </c>
      <c r="C58" s="5">
        <v>458</v>
      </c>
      <c r="D58" s="5">
        <v>293</v>
      </c>
      <c r="E58" s="5">
        <v>314</v>
      </c>
      <c r="F58" s="5">
        <v>1456</v>
      </c>
      <c r="G58" s="5">
        <v>842</v>
      </c>
    </row>
    <row r="59" spans="1:7" x14ac:dyDescent="0.25">
      <c r="A59" s="71" t="s">
        <v>60</v>
      </c>
      <c r="B59" s="5"/>
      <c r="C59" s="5"/>
      <c r="D59" s="5"/>
      <c r="E59" s="5"/>
      <c r="F59" s="5"/>
      <c r="G59" s="5"/>
    </row>
    <row r="60" spans="1:7" x14ac:dyDescent="0.25">
      <c r="A60" s="71" t="s">
        <v>61</v>
      </c>
      <c r="B60" s="5"/>
      <c r="C60" s="5"/>
      <c r="D60" s="5"/>
      <c r="E60" s="5"/>
      <c r="F60" s="5"/>
      <c r="G60" s="5"/>
    </row>
    <row r="61" spans="1:7" x14ac:dyDescent="0.25">
      <c r="A61" s="71" t="s">
        <v>62</v>
      </c>
      <c r="B61" s="5"/>
      <c r="C61" s="5"/>
      <c r="D61" s="5"/>
      <c r="E61" s="5"/>
      <c r="F61" s="5"/>
      <c r="G61" s="5"/>
    </row>
    <row r="62" spans="1:7" x14ac:dyDescent="0.25">
      <c r="A62" s="71" t="s">
        <v>15</v>
      </c>
      <c r="B62" s="5">
        <v>48577</v>
      </c>
      <c r="C62" s="5">
        <v>594</v>
      </c>
      <c r="D62" s="5">
        <v>370</v>
      </c>
      <c r="E62" s="5">
        <v>498</v>
      </c>
      <c r="F62" s="5">
        <v>1731</v>
      </c>
      <c r="G62" s="5">
        <v>1034</v>
      </c>
    </row>
    <row r="63" spans="1:7" s="27" customFormat="1" x14ac:dyDescent="0.25">
      <c r="A63" s="71" t="s">
        <v>60</v>
      </c>
      <c r="B63" s="5"/>
      <c r="C63" s="5"/>
      <c r="D63" s="5"/>
      <c r="E63" s="5"/>
      <c r="F63" s="5"/>
      <c r="G63" s="5"/>
    </row>
    <row r="64" spans="1:7" x14ac:dyDescent="0.25">
      <c r="A64" s="71" t="s">
        <v>61</v>
      </c>
      <c r="B64" s="5"/>
      <c r="C64" s="5"/>
      <c r="D64" s="5"/>
      <c r="E64" s="5"/>
      <c r="F64" s="5"/>
      <c r="G64" s="5"/>
    </row>
    <row r="65" spans="1:7" x14ac:dyDescent="0.25">
      <c r="A65" s="71" t="s">
        <v>62</v>
      </c>
      <c r="B65" s="5"/>
      <c r="C65" s="5"/>
      <c r="D65" s="5"/>
      <c r="E65" s="5"/>
      <c r="F65" s="5"/>
      <c r="G65" s="5"/>
    </row>
    <row r="66" spans="1:7" x14ac:dyDescent="0.25">
      <c r="A66" s="73" t="s">
        <v>16</v>
      </c>
      <c r="B66" s="43">
        <v>59787</v>
      </c>
      <c r="C66" s="43">
        <v>665</v>
      </c>
      <c r="D66" s="43">
        <v>319</v>
      </c>
      <c r="E66" s="43">
        <v>330</v>
      </c>
      <c r="F66" s="43">
        <v>1819</v>
      </c>
      <c r="G66" s="43">
        <v>1034</v>
      </c>
    </row>
    <row r="67" spans="1:7" x14ac:dyDescent="0.25">
      <c r="A67" s="71"/>
      <c r="B67" s="5"/>
      <c r="C67" s="5"/>
      <c r="D67" s="5"/>
      <c r="E67" s="5"/>
      <c r="F67" s="5"/>
      <c r="G67" s="5"/>
    </row>
    <row r="68" spans="1:7" x14ac:dyDescent="0.25">
      <c r="A68" s="71"/>
      <c r="B68" s="5"/>
      <c r="C68" s="5"/>
      <c r="D68" s="5"/>
      <c r="E68" s="5"/>
      <c r="F68" s="5"/>
      <c r="G68" s="5"/>
    </row>
    <row r="69" spans="1:7" x14ac:dyDescent="0.25">
      <c r="A69" s="71"/>
      <c r="B69" s="5"/>
      <c r="C69" s="5"/>
      <c r="D69" s="5"/>
      <c r="E69" s="5"/>
      <c r="F69" s="5"/>
      <c r="G69" s="5"/>
    </row>
    <row r="70" spans="1:7" x14ac:dyDescent="0.25">
      <c r="A70" s="71" t="s">
        <v>17</v>
      </c>
      <c r="B70" s="5">
        <v>46141</v>
      </c>
      <c r="C70" s="5">
        <v>530</v>
      </c>
      <c r="D70" s="5">
        <v>343</v>
      </c>
      <c r="E70" s="5">
        <v>383</v>
      </c>
      <c r="F70" s="5">
        <v>1537</v>
      </c>
      <c r="G70" s="5">
        <v>833</v>
      </c>
    </row>
    <row r="71" spans="1:7" x14ac:dyDescent="0.25">
      <c r="A71" s="71"/>
      <c r="B71" s="5"/>
      <c r="C71" s="5"/>
      <c r="D71" s="5"/>
      <c r="E71" s="5"/>
      <c r="F71" s="5"/>
      <c r="G71" s="5"/>
    </row>
    <row r="72" spans="1:7" x14ac:dyDescent="0.25">
      <c r="A72" s="71"/>
      <c r="B72" s="5"/>
      <c r="C72" s="5"/>
      <c r="D72" s="5"/>
      <c r="E72" s="5"/>
      <c r="F72" s="5"/>
      <c r="G72" s="5"/>
    </row>
    <row r="73" spans="1:7" x14ac:dyDescent="0.25">
      <c r="A73" s="71"/>
      <c r="B73" s="5"/>
      <c r="C73" s="5"/>
      <c r="D73" s="5"/>
      <c r="E73" s="5"/>
      <c r="F73" s="5"/>
      <c r="G73" s="5"/>
    </row>
    <row r="74" spans="1:7" x14ac:dyDescent="0.25">
      <c r="A74" s="71" t="s">
        <v>18</v>
      </c>
      <c r="B74" s="5">
        <v>52998</v>
      </c>
      <c r="C74" s="5">
        <v>635</v>
      </c>
      <c r="D74" s="5">
        <v>334</v>
      </c>
      <c r="E74" s="5">
        <v>449</v>
      </c>
      <c r="F74" s="5">
        <v>1646</v>
      </c>
      <c r="G74" s="5">
        <v>1101</v>
      </c>
    </row>
    <row r="75" spans="1:7" x14ac:dyDescent="0.25">
      <c r="A75" s="71"/>
      <c r="B75" s="5"/>
      <c r="C75" s="5"/>
      <c r="D75" s="5"/>
      <c r="E75" s="5"/>
      <c r="F75" s="5"/>
      <c r="G75" s="5"/>
    </row>
    <row r="76" spans="1:7" x14ac:dyDescent="0.25">
      <c r="A76" s="71"/>
      <c r="B76" s="5"/>
      <c r="C76" s="5"/>
      <c r="D76" s="5"/>
      <c r="E76" s="5"/>
      <c r="F76" s="5"/>
      <c r="G76" s="5"/>
    </row>
    <row r="77" spans="1:7" x14ac:dyDescent="0.25">
      <c r="A77" s="71"/>
      <c r="B77" s="5"/>
      <c r="C77" s="5"/>
      <c r="D77" s="5"/>
      <c r="E77" s="5"/>
      <c r="F77" s="5"/>
      <c r="G77" s="5"/>
    </row>
    <row r="78" spans="1:7" x14ac:dyDescent="0.25">
      <c r="A78" s="71" t="s">
        <v>19</v>
      </c>
      <c r="B78" s="5">
        <v>53412</v>
      </c>
      <c r="C78" s="5">
        <v>927</v>
      </c>
      <c r="D78" s="5">
        <v>400</v>
      </c>
      <c r="E78" s="5">
        <v>416</v>
      </c>
      <c r="F78" s="5">
        <v>2151</v>
      </c>
      <c r="G78" s="5">
        <v>1176</v>
      </c>
    </row>
    <row r="79" spans="1:7" x14ac:dyDescent="0.25">
      <c r="A79" s="74"/>
      <c r="B79" s="5"/>
      <c r="C79" s="5"/>
      <c r="D79" s="5"/>
      <c r="E79" s="5"/>
      <c r="F79" s="5"/>
      <c r="G79" s="5"/>
    </row>
    <row r="80" spans="1:7" x14ac:dyDescent="0.25">
      <c r="A80" s="71"/>
      <c r="B80" s="5"/>
      <c r="C80" s="5"/>
      <c r="D80" s="5"/>
      <c r="E80" s="5"/>
      <c r="F80" s="5"/>
      <c r="G80" s="5"/>
    </row>
    <row r="81" spans="1:7" x14ac:dyDescent="0.25">
      <c r="A81" s="71"/>
      <c r="B81" s="5"/>
      <c r="C81" s="5"/>
      <c r="D81" s="5"/>
      <c r="E81" s="5"/>
      <c r="F81" s="5"/>
      <c r="G81" s="5"/>
    </row>
    <row r="82" spans="1:7" x14ac:dyDescent="0.25">
      <c r="A82" s="73" t="s">
        <v>20</v>
      </c>
      <c r="B82" s="43">
        <v>61903</v>
      </c>
      <c r="C82" s="43">
        <v>872</v>
      </c>
      <c r="D82" s="43">
        <v>334</v>
      </c>
      <c r="E82" s="43">
        <v>336</v>
      </c>
      <c r="F82" s="43">
        <v>1968</v>
      </c>
      <c r="G82" s="43">
        <v>1315</v>
      </c>
    </row>
    <row r="83" spans="1:7" x14ac:dyDescent="0.25">
      <c r="A83" s="71"/>
      <c r="B83" s="5"/>
      <c r="C83" s="5"/>
      <c r="D83" s="5"/>
      <c r="E83" s="5"/>
      <c r="F83" s="5"/>
      <c r="G83" s="5"/>
    </row>
    <row r="84" spans="1:7" x14ac:dyDescent="0.25">
      <c r="A84" s="71"/>
      <c r="B84" s="5"/>
      <c r="C84" s="5"/>
      <c r="D84" s="5"/>
      <c r="E84" s="5"/>
      <c r="F84" s="5"/>
      <c r="G84" s="5"/>
    </row>
    <row r="85" spans="1:7" x14ac:dyDescent="0.25">
      <c r="A85" s="71"/>
      <c r="B85" s="5"/>
      <c r="C85" s="5"/>
      <c r="D85" s="5"/>
      <c r="E85" s="5"/>
      <c r="F85" s="5"/>
      <c r="G85" s="5"/>
    </row>
    <row r="86" spans="1:7" x14ac:dyDescent="0.25">
      <c r="A86" s="71" t="s">
        <v>21</v>
      </c>
      <c r="B86" s="5">
        <v>64360</v>
      </c>
      <c r="C86" s="5">
        <v>859</v>
      </c>
      <c r="D86" s="5">
        <v>369</v>
      </c>
      <c r="E86" s="5">
        <v>437</v>
      </c>
      <c r="F86" s="5">
        <v>2099</v>
      </c>
      <c r="G86" s="5">
        <v>1417</v>
      </c>
    </row>
    <row r="87" spans="1:7" x14ac:dyDescent="0.25">
      <c r="A87" s="71"/>
      <c r="B87" s="5"/>
      <c r="C87" s="5"/>
      <c r="D87" s="5"/>
      <c r="E87" s="5"/>
      <c r="F87" s="5"/>
      <c r="G87" s="5"/>
    </row>
    <row r="88" spans="1:7" x14ac:dyDescent="0.25">
      <c r="A88" s="71"/>
      <c r="B88" s="5"/>
      <c r="C88" s="5"/>
      <c r="D88" s="5"/>
      <c r="E88" s="5"/>
      <c r="F88" s="5"/>
      <c r="G88" s="5"/>
    </row>
    <row r="89" spans="1:7" x14ac:dyDescent="0.25">
      <c r="A89" s="71"/>
      <c r="B89" s="5"/>
      <c r="C89" s="5"/>
      <c r="D89" s="5"/>
      <c r="E89" s="5"/>
      <c r="F89" s="5"/>
      <c r="G89" s="5"/>
    </row>
    <row r="90" spans="1:7" x14ac:dyDescent="0.25">
      <c r="A90" s="71" t="s">
        <v>22</v>
      </c>
      <c r="B90" s="5">
        <v>76349</v>
      </c>
      <c r="C90" s="5">
        <v>1077</v>
      </c>
      <c r="D90" s="5">
        <v>391</v>
      </c>
      <c r="E90" s="5">
        <v>561</v>
      </c>
      <c r="F90" s="5">
        <v>2418</v>
      </c>
      <c r="G90" s="5">
        <v>2081</v>
      </c>
    </row>
    <row r="91" spans="1:7" x14ac:dyDescent="0.25">
      <c r="A91" s="71"/>
      <c r="B91" s="5"/>
      <c r="C91" s="5"/>
      <c r="D91" s="5"/>
      <c r="E91" s="5"/>
      <c r="F91" s="5"/>
      <c r="G91" s="5"/>
    </row>
    <row r="92" spans="1:7" x14ac:dyDescent="0.25">
      <c r="A92" s="71"/>
      <c r="B92" s="5"/>
      <c r="C92" s="5"/>
      <c r="D92" s="5"/>
      <c r="E92" s="5"/>
      <c r="F92" s="5"/>
      <c r="G92" s="5"/>
    </row>
    <row r="93" spans="1:7" x14ac:dyDescent="0.25">
      <c r="A93" s="71"/>
      <c r="B93" s="5"/>
      <c r="C93" s="5"/>
      <c r="D93" s="5"/>
      <c r="E93" s="5"/>
      <c r="F93" s="5"/>
      <c r="G93" s="5"/>
    </row>
    <row r="94" spans="1:7" x14ac:dyDescent="0.25">
      <c r="A94" s="71" t="s">
        <v>23</v>
      </c>
      <c r="B94" s="5">
        <v>72266</v>
      </c>
      <c r="C94" s="5">
        <v>997</v>
      </c>
      <c r="D94" s="5">
        <v>417</v>
      </c>
      <c r="E94" s="5">
        <v>436</v>
      </c>
      <c r="F94" s="5">
        <v>2126</v>
      </c>
      <c r="G94" s="5">
        <v>1648</v>
      </c>
    </row>
    <row r="95" spans="1:7" x14ac:dyDescent="0.25">
      <c r="A95" s="74"/>
      <c r="B95" s="5"/>
      <c r="C95" s="5"/>
      <c r="D95" s="5"/>
      <c r="E95" s="5"/>
      <c r="F95" s="5"/>
      <c r="G95" s="5"/>
    </row>
    <row r="96" spans="1:7" x14ac:dyDescent="0.25">
      <c r="A96" s="71"/>
      <c r="B96" s="5"/>
      <c r="C96" s="5"/>
      <c r="D96" s="5"/>
      <c r="E96" s="5"/>
      <c r="F96" s="5"/>
      <c r="G96" s="5"/>
    </row>
    <row r="97" spans="1:7" x14ac:dyDescent="0.25">
      <c r="A97" s="71"/>
      <c r="B97" s="5"/>
      <c r="C97" s="5"/>
      <c r="D97" s="5"/>
      <c r="E97" s="5"/>
      <c r="F97" s="5"/>
      <c r="G97" s="5"/>
    </row>
    <row r="98" spans="1:7" x14ac:dyDescent="0.25">
      <c r="A98" s="73" t="s">
        <v>24</v>
      </c>
      <c r="B98" s="43">
        <v>74732</v>
      </c>
      <c r="C98" s="43">
        <v>1070</v>
      </c>
      <c r="D98" s="43">
        <v>370</v>
      </c>
      <c r="E98" s="43">
        <v>392</v>
      </c>
      <c r="F98" s="43">
        <v>2443</v>
      </c>
      <c r="G98" s="43">
        <v>1756</v>
      </c>
    </row>
    <row r="99" spans="1:7" x14ac:dyDescent="0.25">
      <c r="A99" s="71"/>
      <c r="B99" s="5"/>
      <c r="C99" s="5"/>
      <c r="D99" s="5"/>
      <c r="E99" s="5"/>
      <c r="F99" s="5"/>
      <c r="G99" s="5"/>
    </row>
    <row r="100" spans="1:7" x14ac:dyDescent="0.25">
      <c r="A100" s="71"/>
      <c r="B100" s="5"/>
      <c r="C100" s="5"/>
      <c r="D100" s="5"/>
      <c r="E100" s="5"/>
      <c r="F100" s="5"/>
      <c r="G100" s="5"/>
    </row>
    <row r="101" spans="1:7" x14ac:dyDescent="0.25">
      <c r="A101" s="71"/>
      <c r="B101" s="5"/>
      <c r="C101" s="5"/>
      <c r="D101" s="5"/>
      <c r="E101" s="5"/>
      <c r="F101" s="5"/>
      <c r="G101" s="5"/>
    </row>
    <row r="102" spans="1:7" x14ac:dyDescent="0.25">
      <c r="A102" s="71" t="s">
        <v>25</v>
      </c>
      <c r="B102" s="5">
        <v>72731</v>
      </c>
      <c r="C102" s="5">
        <v>1058</v>
      </c>
      <c r="D102" s="5">
        <v>363</v>
      </c>
      <c r="E102" s="5">
        <v>414</v>
      </c>
      <c r="F102" s="5">
        <v>2304</v>
      </c>
      <c r="G102" s="5">
        <v>1722</v>
      </c>
    </row>
    <row r="103" spans="1:7" x14ac:dyDescent="0.25">
      <c r="A103" s="71"/>
      <c r="B103" s="5"/>
      <c r="C103" s="5"/>
      <c r="D103" s="5"/>
      <c r="E103" s="5"/>
      <c r="F103" s="5"/>
      <c r="G103" s="5"/>
    </row>
    <row r="104" spans="1:7" x14ac:dyDescent="0.25">
      <c r="A104" s="71"/>
      <c r="B104" s="5"/>
      <c r="C104" s="5"/>
      <c r="D104" s="5"/>
      <c r="E104" s="5"/>
      <c r="F104" s="5"/>
      <c r="G104" s="5"/>
    </row>
    <row r="105" spans="1:7" x14ac:dyDescent="0.25">
      <c r="A105" s="71"/>
      <c r="B105" s="5"/>
      <c r="C105" s="5"/>
      <c r="D105" s="5"/>
      <c r="E105" s="5"/>
      <c r="F105" s="5"/>
      <c r="G105" s="5"/>
    </row>
    <row r="106" spans="1:7" x14ac:dyDescent="0.25">
      <c r="A106" s="71" t="s">
        <v>26</v>
      </c>
      <c r="B106" s="5">
        <v>78596</v>
      </c>
      <c r="C106" s="5">
        <v>1291</v>
      </c>
      <c r="D106" s="5">
        <v>494</v>
      </c>
      <c r="E106" s="5">
        <v>547</v>
      </c>
      <c r="F106" s="5">
        <v>2287</v>
      </c>
      <c r="G106" s="5">
        <v>2050</v>
      </c>
    </row>
    <row r="107" spans="1:7" x14ac:dyDescent="0.25">
      <c r="A107" s="71"/>
      <c r="B107" s="5"/>
      <c r="C107" s="5"/>
      <c r="D107" s="5"/>
      <c r="E107" s="5"/>
      <c r="F107" s="5"/>
      <c r="G107" s="5"/>
    </row>
    <row r="108" spans="1:7" x14ac:dyDescent="0.25">
      <c r="A108" s="71"/>
      <c r="B108" s="5"/>
      <c r="C108" s="5"/>
      <c r="D108" s="5"/>
      <c r="E108" s="5"/>
      <c r="F108" s="5"/>
      <c r="G108" s="5"/>
    </row>
    <row r="109" spans="1:7" x14ac:dyDescent="0.25">
      <c r="A109" s="71"/>
      <c r="B109" s="5"/>
      <c r="C109" s="5"/>
      <c r="D109" s="5"/>
      <c r="E109" s="5"/>
      <c r="F109" s="5"/>
      <c r="G109" s="5"/>
    </row>
    <row r="110" spans="1:7" x14ac:dyDescent="0.25">
      <c r="A110" s="71" t="s">
        <v>27</v>
      </c>
      <c r="B110" s="5">
        <v>74706</v>
      </c>
      <c r="C110" s="5">
        <v>1154</v>
      </c>
      <c r="D110" s="5">
        <v>515</v>
      </c>
      <c r="E110" s="5">
        <v>457</v>
      </c>
      <c r="F110" s="5">
        <v>2180</v>
      </c>
      <c r="G110" s="5">
        <v>1794</v>
      </c>
    </row>
    <row r="111" spans="1:7" x14ac:dyDescent="0.25">
      <c r="A111" s="74"/>
      <c r="B111" s="5"/>
      <c r="C111" s="5"/>
      <c r="D111" s="5"/>
      <c r="E111" s="5"/>
      <c r="F111" s="5"/>
      <c r="G111" s="5"/>
    </row>
    <row r="112" spans="1:7" x14ac:dyDescent="0.25">
      <c r="A112" s="74"/>
      <c r="B112" s="5"/>
      <c r="C112" s="5"/>
      <c r="D112" s="5"/>
      <c r="E112" s="5"/>
      <c r="F112" s="5"/>
      <c r="G112" s="5"/>
    </row>
    <row r="113" spans="1:7" x14ac:dyDescent="0.25">
      <c r="A113" s="71"/>
      <c r="B113" s="5"/>
      <c r="C113" s="5"/>
      <c r="D113" s="5"/>
      <c r="E113" s="5"/>
      <c r="F113" s="5"/>
      <c r="G113" s="5"/>
    </row>
    <row r="114" spans="1:7" x14ac:dyDescent="0.25">
      <c r="A114" s="73" t="s">
        <v>28</v>
      </c>
      <c r="B114" s="43">
        <v>77620</v>
      </c>
      <c r="C114" s="43">
        <v>1210</v>
      </c>
      <c r="D114" s="43">
        <v>421</v>
      </c>
      <c r="E114" s="43">
        <v>364</v>
      </c>
      <c r="F114" s="43">
        <v>2190</v>
      </c>
      <c r="G114" s="43">
        <v>1760</v>
      </c>
    </row>
    <row r="115" spans="1:7" x14ac:dyDescent="0.25">
      <c r="A115" s="71"/>
      <c r="B115" s="5"/>
      <c r="C115" s="5"/>
      <c r="D115" s="5"/>
      <c r="E115" s="5"/>
      <c r="F115" s="5"/>
      <c r="G115" s="5"/>
    </row>
    <row r="116" spans="1:7" x14ac:dyDescent="0.25">
      <c r="A116" s="71"/>
      <c r="B116" s="5"/>
      <c r="C116" s="5"/>
      <c r="D116" s="5"/>
      <c r="E116" s="5"/>
      <c r="F116" s="5"/>
      <c r="G116" s="5"/>
    </row>
    <row r="117" spans="1:7" x14ac:dyDescent="0.25">
      <c r="A117" s="71"/>
      <c r="B117" s="5"/>
      <c r="C117" s="5"/>
      <c r="D117" s="5"/>
      <c r="E117" s="5"/>
      <c r="F117" s="5"/>
      <c r="G117" s="5"/>
    </row>
    <row r="118" spans="1:7" x14ac:dyDescent="0.25">
      <c r="A118" s="71" t="s">
        <v>29</v>
      </c>
      <c r="B118" s="5">
        <v>73963</v>
      </c>
      <c r="C118" s="5">
        <v>1134</v>
      </c>
      <c r="D118" s="5">
        <v>411</v>
      </c>
      <c r="E118" s="5">
        <v>398</v>
      </c>
      <c r="F118" s="5">
        <v>2004</v>
      </c>
      <c r="G118" s="5">
        <v>1572</v>
      </c>
    </row>
    <row r="119" spans="1:7" x14ac:dyDescent="0.25">
      <c r="A119" s="71"/>
      <c r="B119" s="5"/>
      <c r="C119" s="5"/>
      <c r="D119" s="5"/>
      <c r="E119" s="5"/>
      <c r="F119" s="5"/>
      <c r="G119" s="5"/>
    </row>
    <row r="120" spans="1:7" x14ac:dyDescent="0.25">
      <c r="A120" s="71"/>
      <c r="B120" s="5"/>
      <c r="C120" s="5"/>
      <c r="D120" s="5"/>
      <c r="E120" s="5"/>
      <c r="F120" s="5"/>
      <c r="G120" s="5"/>
    </row>
    <row r="121" spans="1:7" x14ac:dyDescent="0.25">
      <c r="A121" s="71"/>
      <c r="B121" s="5"/>
      <c r="C121" s="5"/>
      <c r="D121" s="5"/>
      <c r="E121" s="5"/>
      <c r="F121" s="5"/>
      <c r="G121" s="5"/>
    </row>
    <row r="122" spans="1:7" x14ac:dyDescent="0.25">
      <c r="A122" s="71" t="s">
        <v>30</v>
      </c>
      <c r="B122" s="5">
        <v>77836</v>
      </c>
      <c r="C122" s="5">
        <v>1473</v>
      </c>
      <c r="D122" s="5">
        <v>476</v>
      </c>
      <c r="E122" s="5">
        <v>430</v>
      </c>
      <c r="F122" s="5">
        <v>2656</v>
      </c>
      <c r="G122" s="5">
        <v>1862</v>
      </c>
    </row>
    <row r="123" spans="1:7" x14ac:dyDescent="0.25">
      <c r="A123" s="71"/>
      <c r="B123" s="5"/>
      <c r="C123" s="5"/>
      <c r="D123" s="5"/>
      <c r="E123" s="5"/>
      <c r="F123" s="5"/>
      <c r="G123" s="5"/>
    </row>
    <row r="124" spans="1:7" x14ac:dyDescent="0.25">
      <c r="A124" s="71"/>
      <c r="B124" s="5"/>
      <c r="C124" s="5"/>
      <c r="D124" s="5"/>
      <c r="E124" s="5"/>
      <c r="F124" s="5"/>
      <c r="G124" s="5"/>
    </row>
    <row r="125" spans="1:7" x14ac:dyDescent="0.25">
      <c r="A125" s="71"/>
      <c r="B125" s="5"/>
      <c r="C125" s="5"/>
      <c r="D125" s="5"/>
      <c r="E125" s="5"/>
      <c r="F125" s="5"/>
      <c r="G125" s="5"/>
    </row>
    <row r="126" spans="1:7" x14ac:dyDescent="0.25">
      <c r="A126" s="71" t="s">
        <v>31</v>
      </c>
      <c r="B126" s="5">
        <v>68814</v>
      </c>
      <c r="C126" s="5">
        <v>1070</v>
      </c>
      <c r="D126" s="5">
        <v>379</v>
      </c>
      <c r="E126" s="5">
        <v>402</v>
      </c>
      <c r="F126" s="5">
        <v>1922</v>
      </c>
      <c r="G126" s="5">
        <v>1563</v>
      </c>
    </row>
    <row r="127" spans="1:7" x14ac:dyDescent="0.25">
      <c r="A127" s="74"/>
      <c r="B127" s="5"/>
      <c r="C127" s="5"/>
      <c r="D127" s="5"/>
      <c r="E127" s="5"/>
      <c r="F127" s="5"/>
      <c r="G127" s="5"/>
    </row>
    <row r="128" spans="1:7" x14ac:dyDescent="0.25">
      <c r="A128" s="71"/>
      <c r="B128" s="5"/>
      <c r="C128" s="5"/>
      <c r="D128" s="5"/>
      <c r="E128" s="5"/>
      <c r="F128" s="5"/>
      <c r="G128" s="5"/>
    </row>
    <row r="129" spans="1:7" x14ac:dyDescent="0.25">
      <c r="A129" s="71"/>
      <c r="B129" s="5"/>
      <c r="C129" s="5"/>
      <c r="D129" s="5"/>
      <c r="E129" s="5"/>
      <c r="F129" s="5"/>
      <c r="G129" s="5"/>
    </row>
    <row r="130" spans="1:7" x14ac:dyDescent="0.25">
      <c r="A130" s="73" t="s">
        <v>32</v>
      </c>
      <c r="B130" s="43">
        <v>88443</v>
      </c>
      <c r="C130" s="43">
        <v>1243</v>
      </c>
      <c r="D130" s="43">
        <v>533</v>
      </c>
      <c r="E130" s="43">
        <v>515</v>
      </c>
      <c r="F130" s="43">
        <v>2470</v>
      </c>
      <c r="G130" s="43">
        <v>1851</v>
      </c>
    </row>
    <row r="131" spans="1:7" x14ac:dyDescent="0.25">
      <c r="A131" s="71"/>
      <c r="B131" s="5"/>
      <c r="C131" s="5"/>
      <c r="D131" s="5"/>
      <c r="E131" s="5"/>
      <c r="F131" s="5"/>
      <c r="G131" s="5"/>
    </row>
    <row r="132" spans="1:7" x14ac:dyDescent="0.25">
      <c r="A132" s="71"/>
      <c r="B132" s="5"/>
      <c r="C132" s="5"/>
      <c r="D132" s="5"/>
      <c r="E132" s="5"/>
      <c r="F132" s="5"/>
      <c r="G132" s="5"/>
    </row>
    <row r="133" spans="1:7" x14ac:dyDescent="0.25">
      <c r="A133" s="71"/>
      <c r="B133" s="5"/>
      <c r="C133" s="5"/>
      <c r="D133" s="5"/>
      <c r="E133" s="5"/>
      <c r="F133" s="5"/>
      <c r="G133" s="5"/>
    </row>
    <row r="134" spans="1:7" x14ac:dyDescent="0.25">
      <c r="A134" s="71" t="s">
        <v>33</v>
      </c>
      <c r="B134" s="5">
        <v>107079</v>
      </c>
      <c r="C134" s="5">
        <v>1593</v>
      </c>
      <c r="D134" s="5">
        <v>781</v>
      </c>
      <c r="E134" s="5">
        <v>927</v>
      </c>
      <c r="F134" s="5">
        <v>2856</v>
      </c>
      <c r="G134" s="5">
        <v>2319</v>
      </c>
    </row>
    <row r="135" spans="1:7" x14ac:dyDescent="0.25">
      <c r="A135" s="71"/>
      <c r="B135" s="5"/>
      <c r="C135" s="5"/>
      <c r="D135" s="5"/>
      <c r="E135" s="5"/>
      <c r="F135" s="5"/>
      <c r="G135" s="5"/>
    </row>
    <row r="136" spans="1:7" x14ac:dyDescent="0.25">
      <c r="A136" s="71"/>
      <c r="B136" s="5"/>
      <c r="C136" s="5"/>
      <c r="D136" s="5"/>
      <c r="E136" s="5"/>
      <c r="F136" s="5"/>
      <c r="G136" s="5"/>
    </row>
    <row r="137" spans="1:7" x14ac:dyDescent="0.25">
      <c r="A137" s="71"/>
      <c r="B137" s="5"/>
      <c r="C137" s="5"/>
      <c r="D137" s="5"/>
      <c r="E137" s="5"/>
      <c r="F137" s="5"/>
      <c r="G137" s="5"/>
    </row>
    <row r="138" spans="1:7" x14ac:dyDescent="0.25">
      <c r="A138" s="71" t="s">
        <v>34</v>
      </c>
      <c r="B138" s="5">
        <v>108453</v>
      </c>
      <c r="C138" s="5">
        <v>1886</v>
      </c>
      <c r="D138" s="5">
        <v>727</v>
      </c>
      <c r="E138" s="5">
        <v>863</v>
      </c>
      <c r="F138" s="5">
        <v>3024</v>
      </c>
      <c r="G138" s="5">
        <v>2392</v>
      </c>
    </row>
    <row r="139" spans="1:7" x14ac:dyDescent="0.25">
      <c r="A139" s="71"/>
      <c r="B139" s="5"/>
      <c r="C139" s="5"/>
      <c r="D139" s="5"/>
      <c r="E139" s="5"/>
      <c r="F139" s="5"/>
      <c r="G139" s="5"/>
    </row>
    <row r="140" spans="1:7" x14ac:dyDescent="0.25">
      <c r="A140" s="71"/>
      <c r="B140" s="5"/>
      <c r="C140" s="5"/>
      <c r="D140" s="5"/>
      <c r="E140" s="5"/>
      <c r="F140" s="5"/>
      <c r="G140" s="5"/>
    </row>
    <row r="141" spans="1:7" x14ac:dyDescent="0.25">
      <c r="A141" s="71"/>
      <c r="B141" s="5"/>
      <c r="C141" s="5"/>
      <c r="D141" s="5"/>
      <c r="E141" s="5"/>
      <c r="F141" s="5"/>
      <c r="G141" s="5"/>
    </row>
    <row r="142" spans="1:7" x14ac:dyDescent="0.25">
      <c r="A142" s="72" t="s">
        <v>35</v>
      </c>
      <c r="B142" s="40">
        <v>100882</v>
      </c>
      <c r="C142" s="40">
        <v>1373</v>
      </c>
      <c r="D142" s="40">
        <v>634</v>
      </c>
      <c r="E142" s="40">
        <v>693</v>
      </c>
      <c r="F142" s="40">
        <v>2662</v>
      </c>
      <c r="G142" s="40">
        <v>2103</v>
      </c>
    </row>
    <row r="143" spans="1:7" x14ac:dyDescent="0.25">
      <c r="A143" s="71"/>
      <c r="B143" s="5"/>
      <c r="C143" s="5"/>
      <c r="D143" s="5"/>
      <c r="E143" s="5"/>
      <c r="F143" s="5"/>
      <c r="G143" s="5"/>
    </row>
    <row r="144" spans="1:7" x14ac:dyDescent="0.25">
      <c r="A144" s="71"/>
      <c r="B144" s="5"/>
      <c r="C144" s="5"/>
      <c r="D144" s="5"/>
      <c r="E144" s="5"/>
      <c r="F144" s="5"/>
      <c r="G144" s="5"/>
    </row>
    <row r="145" spans="1:7" x14ac:dyDescent="0.25">
      <c r="A145" s="71"/>
      <c r="B145" s="5"/>
      <c r="C145" s="5"/>
      <c r="D145" s="5"/>
      <c r="E145" s="5"/>
      <c r="F145" s="5"/>
      <c r="G145" s="5"/>
    </row>
    <row r="146" spans="1:7" x14ac:dyDescent="0.25">
      <c r="A146" s="71" t="s">
        <v>36</v>
      </c>
      <c r="B146" s="5">
        <v>104707</v>
      </c>
      <c r="C146" s="5">
        <v>1456</v>
      </c>
      <c r="D146" s="5">
        <v>661</v>
      </c>
      <c r="E146" s="5">
        <v>762</v>
      </c>
      <c r="F146" s="5">
        <v>2789</v>
      </c>
      <c r="G146" s="5">
        <v>2106</v>
      </c>
    </row>
    <row r="147" spans="1:7" x14ac:dyDescent="0.25">
      <c r="A147" s="71"/>
      <c r="B147" s="5"/>
      <c r="C147" s="5"/>
      <c r="D147" s="5"/>
      <c r="E147" s="5"/>
      <c r="F147" s="5"/>
      <c r="G147" s="5"/>
    </row>
    <row r="148" spans="1:7" x14ac:dyDescent="0.25">
      <c r="A148" s="71"/>
      <c r="B148" s="5"/>
      <c r="C148" s="5"/>
      <c r="D148" s="5"/>
      <c r="E148" s="5"/>
      <c r="F148" s="5"/>
      <c r="G148" s="5"/>
    </row>
    <row r="149" spans="1:7" x14ac:dyDescent="0.25">
      <c r="A149" s="71"/>
      <c r="B149" s="5"/>
      <c r="C149" s="5"/>
      <c r="D149" s="5"/>
      <c r="E149" s="5"/>
      <c r="F149" s="5"/>
      <c r="G149" s="5"/>
    </row>
    <row r="150" spans="1:7" x14ac:dyDescent="0.25">
      <c r="A150" s="71" t="s">
        <v>37</v>
      </c>
      <c r="B150" s="5">
        <v>113258</v>
      </c>
      <c r="C150" s="5">
        <v>1431</v>
      </c>
      <c r="D150" s="5">
        <v>728</v>
      </c>
      <c r="E150" s="5">
        <v>600</v>
      </c>
      <c r="F150" s="5">
        <v>2912</v>
      </c>
      <c r="G150" s="5">
        <v>2215</v>
      </c>
    </row>
    <row r="151" spans="1:7" x14ac:dyDescent="0.25">
      <c r="A151" s="71"/>
      <c r="B151" s="5"/>
      <c r="C151" s="5"/>
      <c r="D151" s="5"/>
      <c r="E151" s="5"/>
      <c r="F151" s="5"/>
      <c r="G151" s="5"/>
    </row>
    <row r="152" spans="1:7" x14ac:dyDescent="0.25">
      <c r="A152" s="71"/>
      <c r="B152" s="5"/>
      <c r="C152" s="5"/>
      <c r="D152" s="5"/>
      <c r="E152" s="5"/>
      <c r="F152" s="5"/>
      <c r="G152" s="5"/>
    </row>
    <row r="153" spans="1:7" x14ac:dyDescent="0.25">
      <c r="A153" s="71"/>
      <c r="B153" s="5"/>
      <c r="C153" s="5"/>
      <c r="D153" s="5"/>
      <c r="E153" s="5"/>
      <c r="F153" s="5"/>
      <c r="G153" s="5"/>
    </row>
    <row r="154" spans="1:7" x14ac:dyDescent="0.25">
      <c r="A154" s="71" t="s">
        <v>38</v>
      </c>
      <c r="B154" s="5">
        <v>121986</v>
      </c>
      <c r="C154" s="5">
        <v>1734</v>
      </c>
      <c r="D154" s="5">
        <v>777</v>
      </c>
      <c r="E154" s="5">
        <v>738</v>
      </c>
      <c r="F154" s="5">
        <v>3263</v>
      </c>
      <c r="G154" s="5">
        <v>2733</v>
      </c>
    </row>
    <row r="155" spans="1:7" x14ac:dyDescent="0.25">
      <c r="A155" s="71"/>
      <c r="B155" s="5"/>
      <c r="C155" s="5"/>
      <c r="D155" s="5"/>
      <c r="E155" s="5"/>
      <c r="F155" s="5"/>
      <c r="G155" s="5"/>
    </row>
    <row r="156" spans="1:7" x14ac:dyDescent="0.25">
      <c r="A156" s="71"/>
      <c r="B156" s="5"/>
      <c r="C156" s="5"/>
      <c r="D156" s="5"/>
      <c r="E156" s="5"/>
      <c r="F156" s="5"/>
      <c r="G156" s="5"/>
    </row>
    <row r="157" spans="1:7" x14ac:dyDescent="0.25">
      <c r="A157" s="71"/>
      <c r="B157" s="5"/>
      <c r="C157" s="5"/>
      <c r="D157" s="5"/>
      <c r="E157" s="5"/>
      <c r="F157" s="5"/>
      <c r="G157" s="5"/>
    </row>
    <row r="158" spans="1:7" x14ac:dyDescent="0.25">
      <c r="A158" s="74" t="s">
        <v>39</v>
      </c>
      <c r="B158" s="5">
        <v>107234</v>
      </c>
      <c r="C158" s="5">
        <v>1558</v>
      </c>
      <c r="D158" s="5">
        <v>744</v>
      </c>
      <c r="E158" s="5">
        <v>675</v>
      </c>
      <c r="F158" s="5">
        <v>2828</v>
      </c>
      <c r="G158" s="5">
        <v>2220</v>
      </c>
    </row>
    <row r="159" spans="1:7" x14ac:dyDescent="0.25">
      <c r="A159" s="74"/>
      <c r="B159" s="5"/>
      <c r="C159" s="5"/>
      <c r="D159" s="5"/>
      <c r="E159" s="5"/>
      <c r="F159" s="5"/>
      <c r="G159" s="5"/>
    </row>
    <row r="160" spans="1:7" x14ac:dyDescent="0.25">
      <c r="A160" s="74"/>
      <c r="B160" s="5"/>
      <c r="C160" s="5"/>
      <c r="D160" s="5"/>
      <c r="E160" s="5"/>
      <c r="F160" s="5"/>
      <c r="G160" s="5"/>
    </row>
    <row r="161" spans="1:7" x14ac:dyDescent="0.25">
      <c r="A161" s="75"/>
      <c r="B161" s="40"/>
      <c r="C161" s="40"/>
      <c r="D161" s="40"/>
      <c r="E161" s="40"/>
      <c r="F161" s="40"/>
      <c r="G161"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DFB72-83DD-40F1-94FD-1C516A203CAA}">
  <sheetPr codeName="Sheet5"/>
  <dimension ref="A1:O41"/>
  <sheetViews>
    <sheetView topLeftCell="I1" workbookViewId="0">
      <selection activeCell="O2" sqref="O2"/>
    </sheetView>
  </sheetViews>
  <sheetFormatPr defaultRowHeight="15" x14ac:dyDescent="0.25"/>
  <cols>
    <col min="1" max="1" width="9.28515625" style="35"/>
    <col min="2" max="2" width="15" style="1" customWidth="1"/>
    <col min="3" max="3" width="8.85546875" style="1" customWidth="1"/>
    <col min="4" max="4" width="10.5703125" style="1" customWidth="1"/>
    <col min="5" max="5" width="15.5703125" style="1" customWidth="1"/>
    <col min="6" max="6" width="14.5703125" style="1" customWidth="1"/>
    <col min="7" max="7" width="13.28515625" style="1" customWidth="1"/>
    <col min="10" max="10" width="13.5703125" customWidth="1"/>
    <col min="11" max="11" width="8.5703125" customWidth="1"/>
    <col min="12" max="12" width="11" customWidth="1"/>
    <col min="13" max="13" width="14.85546875" customWidth="1"/>
    <col min="14" max="14" width="14.7109375" customWidth="1"/>
    <col min="15" max="15" width="13.5703125" customWidth="1"/>
  </cols>
  <sheetData>
    <row r="1" spans="1:15" s="51" customFormat="1" ht="24" customHeight="1" thickBot="1" x14ac:dyDescent="0.3">
      <c r="A1" s="58"/>
      <c r="B1" s="59" t="s">
        <v>40</v>
      </c>
      <c r="C1" s="59" t="s">
        <v>41</v>
      </c>
      <c r="D1" s="59" t="s">
        <v>42</v>
      </c>
      <c r="E1" s="59" t="s">
        <v>43</v>
      </c>
      <c r="F1" s="59" t="s">
        <v>44</v>
      </c>
      <c r="G1" s="76" t="s">
        <v>45</v>
      </c>
      <c r="I1" s="58" t="s">
        <v>63</v>
      </c>
      <c r="J1" s="59" t="s">
        <v>40</v>
      </c>
      <c r="K1" s="59" t="s">
        <v>41</v>
      </c>
      <c r="L1" s="59" t="s">
        <v>42</v>
      </c>
      <c r="M1" s="59" t="s">
        <v>43</v>
      </c>
      <c r="N1" s="59" t="s">
        <v>44</v>
      </c>
      <c r="O1" s="76" t="s">
        <v>45</v>
      </c>
    </row>
    <row r="2" spans="1:15" x14ac:dyDescent="0.25">
      <c r="A2" s="36" t="s">
        <v>0</v>
      </c>
      <c r="B2" s="37">
        <v>54245</v>
      </c>
      <c r="C2" s="37">
        <v>409</v>
      </c>
      <c r="D2" s="37">
        <v>389</v>
      </c>
      <c r="E2" s="37">
        <v>471</v>
      </c>
      <c r="F2" s="37">
        <v>1386</v>
      </c>
      <c r="G2" s="77">
        <v>834</v>
      </c>
      <c r="I2" s="36" t="s">
        <v>0</v>
      </c>
      <c r="J2" s="37">
        <v>39804</v>
      </c>
      <c r="K2" s="37">
        <v>320</v>
      </c>
      <c r="L2" s="37">
        <v>140</v>
      </c>
      <c r="M2" s="37">
        <v>215</v>
      </c>
      <c r="N2" s="37">
        <v>952</v>
      </c>
      <c r="O2" s="77">
        <v>616</v>
      </c>
    </row>
    <row r="3" spans="1:15" x14ac:dyDescent="0.25">
      <c r="A3" s="21" t="s">
        <v>1</v>
      </c>
      <c r="B3" s="5">
        <v>63763</v>
      </c>
      <c r="C3" s="5">
        <v>583</v>
      </c>
      <c r="D3" s="5">
        <v>467</v>
      </c>
      <c r="E3" s="5">
        <v>533</v>
      </c>
      <c r="F3" s="5">
        <v>1736</v>
      </c>
      <c r="G3" s="78">
        <v>1054</v>
      </c>
      <c r="I3" s="21" t="s">
        <v>1</v>
      </c>
      <c r="J3" s="5"/>
      <c r="K3" s="5"/>
      <c r="L3" s="5"/>
      <c r="M3" s="5"/>
      <c r="N3" s="5"/>
      <c r="O3" s="78"/>
    </row>
    <row r="4" spans="1:15" x14ac:dyDescent="0.25">
      <c r="A4" s="21" t="s">
        <v>2</v>
      </c>
      <c r="B4" s="5">
        <v>91130</v>
      </c>
      <c r="C4" s="5">
        <v>1019</v>
      </c>
      <c r="D4" s="5">
        <v>507</v>
      </c>
      <c r="E4" s="5">
        <v>773</v>
      </c>
      <c r="F4" s="5">
        <v>3676</v>
      </c>
      <c r="G4" s="78">
        <v>2317</v>
      </c>
      <c r="I4" s="21" t="s">
        <v>2</v>
      </c>
      <c r="J4" s="5"/>
      <c r="K4" s="5"/>
      <c r="L4" s="5"/>
      <c r="M4" s="5"/>
      <c r="N4" s="5"/>
      <c r="O4" s="78"/>
    </row>
    <row r="5" spans="1:15" x14ac:dyDescent="0.25">
      <c r="A5" s="39" t="s">
        <v>3</v>
      </c>
      <c r="B5" s="40">
        <v>71982</v>
      </c>
      <c r="C5" s="40">
        <v>711</v>
      </c>
      <c r="D5" s="40">
        <v>489</v>
      </c>
      <c r="E5" s="40">
        <v>649</v>
      </c>
      <c r="F5" s="40">
        <v>2930</v>
      </c>
      <c r="G5" s="79">
        <v>1436</v>
      </c>
      <c r="I5" s="39" t="s">
        <v>3</v>
      </c>
      <c r="J5" s="40"/>
      <c r="K5" s="40"/>
      <c r="L5" s="40"/>
      <c r="M5" s="40"/>
      <c r="N5" s="40"/>
      <c r="O5" s="79"/>
    </row>
    <row r="6" spans="1:15" x14ac:dyDescent="0.25">
      <c r="A6" s="42" t="s">
        <v>4</v>
      </c>
      <c r="B6" s="43">
        <v>63923</v>
      </c>
      <c r="C6" s="43">
        <v>594</v>
      </c>
      <c r="D6" s="43">
        <v>444</v>
      </c>
      <c r="E6" s="43">
        <v>605</v>
      </c>
      <c r="F6" s="43">
        <v>2007</v>
      </c>
      <c r="G6" s="80">
        <v>1199</v>
      </c>
      <c r="I6" s="42" t="s">
        <v>4</v>
      </c>
      <c r="J6" s="43"/>
      <c r="K6" s="43"/>
      <c r="L6" s="43"/>
      <c r="M6" s="43"/>
      <c r="N6" s="43"/>
      <c r="O6" s="80"/>
    </row>
    <row r="7" spans="1:15" x14ac:dyDescent="0.25">
      <c r="A7" s="21" t="s">
        <v>5</v>
      </c>
      <c r="B7" s="5">
        <v>78160</v>
      </c>
      <c r="C7" s="5">
        <v>708</v>
      </c>
      <c r="D7" s="5">
        <v>513</v>
      </c>
      <c r="E7" s="5">
        <v>682</v>
      </c>
      <c r="F7" s="5">
        <v>2088</v>
      </c>
      <c r="G7" s="78">
        <v>1238</v>
      </c>
      <c r="I7" s="21" t="s">
        <v>5</v>
      </c>
      <c r="J7" s="5"/>
      <c r="K7" s="5"/>
      <c r="L7" s="5"/>
      <c r="M7" s="5"/>
      <c r="N7" s="5"/>
      <c r="O7" s="78"/>
    </row>
    <row r="8" spans="1:15" x14ac:dyDescent="0.25">
      <c r="A8" s="21" t="s">
        <v>6</v>
      </c>
      <c r="B8" s="5">
        <v>80065</v>
      </c>
      <c r="C8" s="5">
        <v>663</v>
      </c>
      <c r="D8" s="5">
        <v>446</v>
      </c>
      <c r="E8" s="5">
        <v>670</v>
      </c>
      <c r="F8" s="5">
        <v>2406</v>
      </c>
      <c r="G8" s="78">
        <v>1339</v>
      </c>
      <c r="I8" s="21" t="s">
        <v>6</v>
      </c>
      <c r="J8" s="5"/>
      <c r="K8" s="5"/>
      <c r="L8" s="5"/>
      <c r="M8" s="5"/>
      <c r="N8" s="5"/>
      <c r="O8" s="78"/>
    </row>
    <row r="9" spans="1:15" x14ac:dyDescent="0.25">
      <c r="A9" s="39" t="s">
        <v>7</v>
      </c>
      <c r="B9" s="40">
        <v>83081</v>
      </c>
      <c r="C9" s="40">
        <v>727</v>
      </c>
      <c r="D9" s="40">
        <v>421</v>
      </c>
      <c r="E9" s="40">
        <v>637</v>
      </c>
      <c r="F9" s="40">
        <v>2624</v>
      </c>
      <c r="G9" s="79">
        <v>1360</v>
      </c>
      <c r="I9" s="39" t="s">
        <v>7</v>
      </c>
      <c r="J9" s="40"/>
      <c r="K9" s="40"/>
      <c r="L9" s="40"/>
      <c r="M9" s="40"/>
      <c r="N9" s="40"/>
      <c r="O9" s="79"/>
    </row>
    <row r="10" spans="1:15" x14ac:dyDescent="0.25">
      <c r="A10" s="42" t="s">
        <v>8</v>
      </c>
      <c r="B10" s="43">
        <v>92464</v>
      </c>
      <c r="C10" s="43">
        <v>893</v>
      </c>
      <c r="D10" s="43">
        <v>550</v>
      </c>
      <c r="E10" s="43">
        <v>593</v>
      </c>
      <c r="F10" s="43">
        <v>2787</v>
      </c>
      <c r="G10" s="80">
        <v>1617</v>
      </c>
      <c r="I10" s="42" t="s">
        <v>8</v>
      </c>
      <c r="J10" s="43"/>
      <c r="K10" s="43"/>
      <c r="L10" s="43"/>
      <c r="M10" s="43"/>
      <c r="N10" s="43"/>
      <c r="O10" s="80"/>
    </row>
    <row r="11" spans="1:15" x14ac:dyDescent="0.25">
      <c r="A11" s="21" t="s">
        <v>9</v>
      </c>
      <c r="B11" s="5">
        <v>89031</v>
      </c>
      <c r="C11" s="5">
        <v>774</v>
      </c>
      <c r="D11" s="5">
        <v>412</v>
      </c>
      <c r="E11" s="5">
        <v>578</v>
      </c>
      <c r="F11" s="5">
        <v>2463</v>
      </c>
      <c r="G11" s="78">
        <v>1522</v>
      </c>
      <c r="I11" s="21" t="s">
        <v>9</v>
      </c>
      <c r="J11" s="5"/>
      <c r="K11" s="5"/>
      <c r="L11" s="5"/>
      <c r="M11" s="5"/>
      <c r="N11" s="5"/>
      <c r="O11" s="78"/>
    </row>
    <row r="12" spans="1:15" x14ac:dyDescent="0.25">
      <c r="A12" s="21" t="s">
        <v>10</v>
      </c>
      <c r="B12" s="5">
        <v>58541</v>
      </c>
      <c r="C12" s="5">
        <v>512</v>
      </c>
      <c r="D12" s="5">
        <v>316</v>
      </c>
      <c r="E12" s="5">
        <v>521</v>
      </c>
      <c r="F12" s="5">
        <v>1722</v>
      </c>
      <c r="G12" s="78">
        <v>1028</v>
      </c>
      <c r="I12" s="21" t="s">
        <v>10</v>
      </c>
      <c r="J12" s="5"/>
      <c r="K12" s="5"/>
      <c r="L12" s="5"/>
      <c r="M12" s="5"/>
      <c r="N12" s="5"/>
      <c r="O12" s="78"/>
    </row>
    <row r="13" spans="1:15" x14ac:dyDescent="0.25">
      <c r="A13" s="39" t="s">
        <v>11</v>
      </c>
      <c r="B13" s="40">
        <v>54517</v>
      </c>
      <c r="C13" s="40">
        <v>567</v>
      </c>
      <c r="D13" s="40">
        <v>424</v>
      </c>
      <c r="E13" s="40">
        <v>580</v>
      </c>
      <c r="F13" s="40">
        <v>2104</v>
      </c>
      <c r="G13" s="79">
        <v>1076</v>
      </c>
      <c r="I13" s="39" t="s">
        <v>11</v>
      </c>
      <c r="J13" s="40"/>
      <c r="K13" s="40"/>
      <c r="L13" s="40"/>
      <c r="M13" s="40"/>
      <c r="N13" s="40"/>
      <c r="O13" s="79"/>
    </row>
    <row r="14" spans="1:15" x14ac:dyDescent="0.25">
      <c r="A14" s="42" t="s">
        <v>12</v>
      </c>
      <c r="B14" s="43">
        <v>43898</v>
      </c>
      <c r="C14" s="43">
        <v>491</v>
      </c>
      <c r="D14" s="43">
        <v>355</v>
      </c>
      <c r="E14" s="43">
        <v>407</v>
      </c>
      <c r="F14" s="43">
        <v>1578</v>
      </c>
      <c r="G14" s="80">
        <v>860</v>
      </c>
      <c r="I14" s="42" t="s">
        <v>12</v>
      </c>
      <c r="J14" s="43"/>
      <c r="K14" s="43"/>
      <c r="L14" s="43"/>
      <c r="M14" s="43"/>
      <c r="N14" s="43"/>
      <c r="O14" s="80"/>
    </row>
    <row r="15" spans="1:15" x14ac:dyDescent="0.25">
      <c r="A15" s="21" t="s">
        <v>13</v>
      </c>
      <c r="B15" s="5">
        <v>37857</v>
      </c>
      <c r="C15" s="5">
        <v>376</v>
      </c>
      <c r="D15" s="5">
        <v>301</v>
      </c>
      <c r="E15" s="5">
        <v>302</v>
      </c>
      <c r="F15" s="5">
        <v>1301</v>
      </c>
      <c r="G15" s="78">
        <v>770</v>
      </c>
      <c r="I15" s="21" t="s">
        <v>13</v>
      </c>
      <c r="J15" s="5"/>
      <c r="K15" s="5"/>
      <c r="L15" s="5"/>
      <c r="M15" s="5"/>
      <c r="N15" s="5"/>
      <c r="O15" s="78"/>
    </row>
    <row r="16" spans="1:15" x14ac:dyDescent="0.25">
      <c r="A16" s="21" t="s">
        <v>14</v>
      </c>
      <c r="B16" s="5">
        <v>44997</v>
      </c>
      <c r="C16" s="5">
        <v>458</v>
      </c>
      <c r="D16" s="5">
        <v>293</v>
      </c>
      <c r="E16" s="5">
        <v>314</v>
      </c>
      <c r="F16" s="5">
        <v>1456</v>
      </c>
      <c r="G16" s="78">
        <v>842</v>
      </c>
      <c r="I16" s="21" t="s">
        <v>14</v>
      </c>
      <c r="J16" s="5"/>
      <c r="K16" s="5"/>
      <c r="L16" s="5"/>
      <c r="M16" s="5"/>
      <c r="N16" s="5"/>
      <c r="O16" s="78"/>
    </row>
    <row r="17" spans="1:15" x14ac:dyDescent="0.25">
      <c r="A17" s="39" t="s">
        <v>15</v>
      </c>
      <c r="B17" s="40">
        <v>48577</v>
      </c>
      <c r="C17" s="40">
        <v>594</v>
      </c>
      <c r="D17" s="40">
        <v>370</v>
      </c>
      <c r="E17" s="40">
        <v>498</v>
      </c>
      <c r="F17" s="40">
        <v>1731</v>
      </c>
      <c r="G17" s="79">
        <v>1034</v>
      </c>
      <c r="I17" s="39" t="s">
        <v>15</v>
      </c>
      <c r="J17" s="40"/>
      <c r="K17" s="40"/>
      <c r="L17" s="40"/>
      <c r="M17" s="40"/>
      <c r="N17" s="40"/>
      <c r="O17" s="79"/>
    </row>
    <row r="18" spans="1:15" x14ac:dyDescent="0.25">
      <c r="A18" s="42" t="s">
        <v>16</v>
      </c>
      <c r="B18" s="43">
        <v>59787</v>
      </c>
      <c r="C18" s="43">
        <v>665</v>
      </c>
      <c r="D18" s="43">
        <v>319</v>
      </c>
      <c r="E18" s="43">
        <v>330</v>
      </c>
      <c r="F18" s="43">
        <v>1819</v>
      </c>
      <c r="G18" s="80">
        <v>1034</v>
      </c>
      <c r="I18" s="42" t="s">
        <v>16</v>
      </c>
      <c r="J18" s="43"/>
      <c r="K18" s="43"/>
      <c r="L18" s="43"/>
      <c r="M18" s="43"/>
      <c r="N18" s="43"/>
      <c r="O18" s="80"/>
    </row>
    <row r="19" spans="1:15" x14ac:dyDescent="0.25">
      <c r="A19" s="21" t="s">
        <v>17</v>
      </c>
      <c r="B19" s="5">
        <v>46141</v>
      </c>
      <c r="C19" s="5">
        <v>530</v>
      </c>
      <c r="D19" s="5">
        <v>343</v>
      </c>
      <c r="E19" s="5">
        <v>383</v>
      </c>
      <c r="F19" s="5">
        <v>1537</v>
      </c>
      <c r="G19" s="78">
        <v>833</v>
      </c>
      <c r="I19" s="21" t="s">
        <v>17</v>
      </c>
      <c r="J19" s="5"/>
      <c r="K19" s="5"/>
      <c r="L19" s="5"/>
      <c r="M19" s="5"/>
      <c r="N19" s="5"/>
      <c r="O19" s="78"/>
    </row>
    <row r="20" spans="1:15" x14ac:dyDescent="0.25">
      <c r="A20" s="21" t="s">
        <v>18</v>
      </c>
      <c r="B20" s="5">
        <v>52998</v>
      </c>
      <c r="C20" s="5">
        <v>635</v>
      </c>
      <c r="D20" s="5">
        <v>334</v>
      </c>
      <c r="E20" s="5">
        <v>449</v>
      </c>
      <c r="F20" s="5">
        <v>1646</v>
      </c>
      <c r="G20" s="78">
        <v>1101</v>
      </c>
      <c r="I20" s="21" t="s">
        <v>18</v>
      </c>
      <c r="J20" s="5"/>
      <c r="K20" s="5"/>
      <c r="L20" s="5"/>
      <c r="M20" s="5"/>
      <c r="N20" s="5"/>
      <c r="O20" s="78"/>
    </row>
    <row r="21" spans="1:15" x14ac:dyDescent="0.25">
      <c r="A21" s="39" t="s">
        <v>19</v>
      </c>
      <c r="B21" s="40">
        <v>53412</v>
      </c>
      <c r="C21" s="40">
        <v>927</v>
      </c>
      <c r="D21" s="40">
        <v>400</v>
      </c>
      <c r="E21" s="40">
        <v>416</v>
      </c>
      <c r="F21" s="40">
        <v>2151</v>
      </c>
      <c r="G21" s="79">
        <v>1176</v>
      </c>
      <c r="I21" s="39" t="s">
        <v>19</v>
      </c>
      <c r="J21" s="40"/>
      <c r="K21" s="40"/>
      <c r="L21" s="40"/>
      <c r="M21" s="40"/>
      <c r="N21" s="40"/>
      <c r="O21" s="79"/>
    </row>
    <row r="22" spans="1:15" x14ac:dyDescent="0.25">
      <c r="A22" s="42" t="s">
        <v>20</v>
      </c>
      <c r="B22" s="43">
        <v>61903</v>
      </c>
      <c r="C22" s="43">
        <v>872</v>
      </c>
      <c r="D22" s="43">
        <v>334</v>
      </c>
      <c r="E22" s="43">
        <v>336</v>
      </c>
      <c r="F22" s="43">
        <v>1968</v>
      </c>
      <c r="G22" s="80">
        <v>1315</v>
      </c>
      <c r="I22" s="42" t="s">
        <v>20</v>
      </c>
      <c r="J22" s="43"/>
      <c r="K22" s="43"/>
      <c r="L22" s="43"/>
      <c r="M22" s="43"/>
      <c r="N22" s="43"/>
      <c r="O22" s="80"/>
    </row>
    <row r="23" spans="1:15" x14ac:dyDescent="0.25">
      <c r="A23" s="21" t="s">
        <v>21</v>
      </c>
      <c r="B23" s="5">
        <v>64360</v>
      </c>
      <c r="C23" s="5">
        <v>859</v>
      </c>
      <c r="D23" s="5">
        <v>369</v>
      </c>
      <c r="E23" s="5">
        <v>437</v>
      </c>
      <c r="F23" s="5">
        <v>2099</v>
      </c>
      <c r="G23" s="78">
        <v>1417</v>
      </c>
      <c r="I23" s="21" t="s">
        <v>21</v>
      </c>
      <c r="J23" s="5"/>
      <c r="K23" s="5"/>
      <c r="L23" s="5"/>
      <c r="M23" s="5"/>
      <c r="N23" s="5"/>
      <c r="O23" s="78"/>
    </row>
    <row r="24" spans="1:15" x14ac:dyDescent="0.25">
      <c r="A24" s="21" t="s">
        <v>22</v>
      </c>
      <c r="B24" s="5">
        <v>76349</v>
      </c>
      <c r="C24" s="5">
        <v>1077</v>
      </c>
      <c r="D24" s="5">
        <v>391</v>
      </c>
      <c r="E24" s="5">
        <v>561</v>
      </c>
      <c r="F24" s="5">
        <v>2418</v>
      </c>
      <c r="G24" s="78">
        <v>2081</v>
      </c>
      <c r="I24" s="21" t="s">
        <v>22</v>
      </c>
      <c r="J24" s="5"/>
      <c r="K24" s="5"/>
      <c r="L24" s="5"/>
      <c r="M24" s="5"/>
      <c r="N24" s="5"/>
      <c r="O24" s="78"/>
    </row>
    <row r="25" spans="1:15" x14ac:dyDescent="0.25">
      <c r="A25" s="39" t="s">
        <v>23</v>
      </c>
      <c r="B25" s="40">
        <v>72266</v>
      </c>
      <c r="C25" s="40">
        <v>997</v>
      </c>
      <c r="D25" s="40">
        <v>417</v>
      </c>
      <c r="E25" s="40">
        <v>436</v>
      </c>
      <c r="F25" s="40">
        <v>2126</v>
      </c>
      <c r="G25" s="79">
        <v>1648</v>
      </c>
      <c r="I25" s="39" t="s">
        <v>23</v>
      </c>
      <c r="J25" s="40"/>
      <c r="K25" s="40"/>
      <c r="L25" s="40"/>
      <c r="M25" s="40"/>
      <c r="N25" s="40"/>
      <c r="O25" s="79"/>
    </row>
    <row r="26" spans="1:15" x14ac:dyDescent="0.25">
      <c r="A26" s="42" t="s">
        <v>24</v>
      </c>
      <c r="B26" s="43">
        <v>74732</v>
      </c>
      <c r="C26" s="43">
        <v>1070</v>
      </c>
      <c r="D26" s="43">
        <v>370</v>
      </c>
      <c r="E26" s="43">
        <v>392</v>
      </c>
      <c r="F26" s="43">
        <v>2443</v>
      </c>
      <c r="G26" s="80">
        <v>1756</v>
      </c>
      <c r="I26" s="42" t="s">
        <v>24</v>
      </c>
      <c r="J26" s="43"/>
      <c r="K26" s="43"/>
      <c r="L26" s="43"/>
      <c r="M26" s="43"/>
      <c r="N26" s="43"/>
      <c r="O26" s="80"/>
    </row>
    <row r="27" spans="1:15" x14ac:dyDescent="0.25">
      <c r="A27" s="21" t="s">
        <v>25</v>
      </c>
      <c r="B27" s="5">
        <v>72731</v>
      </c>
      <c r="C27" s="5">
        <v>1058</v>
      </c>
      <c r="D27" s="5">
        <v>363</v>
      </c>
      <c r="E27" s="5">
        <v>414</v>
      </c>
      <c r="F27" s="5">
        <v>2304</v>
      </c>
      <c r="G27" s="78">
        <v>1722</v>
      </c>
      <c r="I27" s="21" t="s">
        <v>25</v>
      </c>
      <c r="J27" s="5"/>
      <c r="K27" s="5"/>
      <c r="L27" s="5"/>
      <c r="M27" s="5"/>
      <c r="N27" s="5"/>
      <c r="O27" s="78"/>
    </row>
    <row r="28" spans="1:15" x14ac:dyDescent="0.25">
      <c r="A28" s="21" t="s">
        <v>26</v>
      </c>
      <c r="B28" s="5">
        <v>78596</v>
      </c>
      <c r="C28" s="5">
        <v>1291</v>
      </c>
      <c r="D28" s="5">
        <v>494</v>
      </c>
      <c r="E28" s="5">
        <v>547</v>
      </c>
      <c r="F28" s="5">
        <v>2287</v>
      </c>
      <c r="G28" s="78">
        <v>2050</v>
      </c>
      <c r="I28" s="21" t="s">
        <v>26</v>
      </c>
      <c r="J28" s="5"/>
      <c r="K28" s="5"/>
      <c r="L28" s="5"/>
      <c r="M28" s="5"/>
      <c r="N28" s="5"/>
      <c r="O28" s="78"/>
    </row>
    <row r="29" spans="1:15" x14ac:dyDescent="0.25">
      <c r="A29" s="39" t="s">
        <v>27</v>
      </c>
      <c r="B29" s="40">
        <v>74706</v>
      </c>
      <c r="C29" s="40">
        <v>1154</v>
      </c>
      <c r="D29" s="40">
        <v>515</v>
      </c>
      <c r="E29" s="40">
        <v>457</v>
      </c>
      <c r="F29" s="40">
        <v>2180</v>
      </c>
      <c r="G29" s="79">
        <v>1794</v>
      </c>
      <c r="I29" s="39" t="s">
        <v>27</v>
      </c>
      <c r="J29" s="40"/>
      <c r="K29" s="40"/>
      <c r="L29" s="40"/>
      <c r="M29" s="40"/>
      <c r="N29" s="40"/>
      <c r="O29" s="79"/>
    </row>
    <row r="30" spans="1:15" x14ac:dyDescent="0.25">
      <c r="A30" s="42" t="s">
        <v>28</v>
      </c>
      <c r="B30" s="43">
        <v>77620</v>
      </c>
      <c r="C30" s="43">
        <v>1210</v>
      </c>
      <c r="D30" s="43">
        <v>421</v>
      </c>
      <c r="E30" s="43">
        <v>364</v>
      </c>
      <c r="F30" s="43">
        <v>2190</v>
      </c>
      <c r="G30" s="80">
        <v>1760</v>
      </c>
      <c r="I30" s="42" t="s">
        <v>28</v>
      </c>
      <c r="J30" s="43"/>
      <c r="K30" s="43"/>
      <c r="L30" s="43"/>
      <c r="M30" s="43"/>
      <c r="N30" s="43"/>
      <c r="O30" s="80"/>
    </row>
    <row r="31" spans="1:15" x14ac:dyDescent="0.25">
      <c r="A31" s="21" t="s">
        <v>29</v>
      </c>
      <c r="B31" s="5">
        <v>73963</v>
      </c>
      <c r="C31" s="5">
        <v>1134</v>
      </c>
      <c r="D31" s="5">
        <v>411</v>
      </c>
      <c r="E31" s="5">
        <v>398</v>
      </c>
      <c r="F31" s="5">
        <v>2004</v>
      </c>
      <c r="G31" s="78">
        <v>1572</v>
      </c>
      <c r="I31" s="21" t="s">
        <v>29</v>
      </c>
      <c r="J31" s="5"/>
      <c r="K31" s="5"/>
      <c r="L31" s="5"/>
      <c r="M31" s="5"/>
      <c r="N31" s="5"/>
      <c r="O31" s="78"/>
    </row>
    <row r="32" spans="1:15" x14ac:dyDescent="0.25">
      <c r="A32" s="21" t="s">
        <v>30</v>
      </c>
      <c r="B32" s="5">
        <v>77836</v>
      </c>
      <c r="C32" s="5">
        <v>1473</v>
      </c>
      <c r="D32" s="5">
        <v>476</v>
      </c>
      <c r="E32" s="5">
        <v>430</v>
      </c>
      <c r="F32" s="5">
        <v>2656</v>
      </c>
      <c r="G32" s="78">
        <v>1862</v>
      </c>
      <c r="I32" s="21" t="s">
        <v>30</v>
      </c>
      <c r="J32" s="5"/>
      <c r="K32" s="5"/>
      <c r="L32" s="5"/>
      <c r="M32" s="5"/>
      <c r="N32" s="5"/>
      <c r="O32" s="78"/>
    </row>
    <row r="33" spans="1:15" x14ac:dyDescent="0.25">
      <c r="A33" s="39" t="s">
        <v>31</v>
      </c>
      <c r="B33" s="40">
        <v>68814</v>
      </c>
      <c r="C33" s="40">
        <v>1070</v>
      </c>
      <c r="D33" s="40">
        <v>379</v>
      </c>
      <c r="E33" s="40">
        <v>402</v>
      </c>
      <c r="F33" s="40">
        <v>1922</v>
      </c>
      <c r="G33" s="79">
        <v>1563</v>
      </c>
      <c r="I33" s="39" t="s">
        <v>31</v>
      </c>
      <c r="J33" s="40"/>
      <c r="K33" s="40"/>
      <c r="L33" s="40"/>
      <c r="M33" s="40"/>
      <c r="N33" s="40"/>
      <c r="O33" s="79"/>
    </row>
    <row r="34" spans="1:15" x14ac:dyDescent="0.25">
      <c r="A34" s="42" t="s">
        <v>32</v>
      </c>
      <c r="B34" s="43">
        <v>88443</v>
      </c>
      <c r="C34" s="43">
        <v>1243</v>
      </c>
      <c r="D34" s="43">
        <v>533</v>
      </c>
      <c r="E34" s="43">
        <v>515</v>
      </c>
      <c r="F34" s="43">
        <v>2470</v>
      </c>
      <c r="G34" s="80">
        <v>1851</v>
      </c>
      <c r="I34" s="42" t="s">
        <v>32</v>
      </c>
      <c r="J34" s="43"/>
      <c r="K34" s="43"/>
      <c r="L34" s="43"/>
      <c r="M34" s="43"/>
      <c r="N34" s="43"/>
      <c r="O34" s="80"/>
    </row>
    <row r="35" spans="1:15" x14ac:dyDescent="0.25">
      <c r="A35" s="21" t="s">
        <v>33</v>
      </c>
      <c r="B35" s="5">
        <v>107079</v>
      </c>
      <c r="C35" s="5">
        <v>1593</v>
      </c>
      <c r="D35" s="5">
        <v>781</v>
      </c>
      <c r="E35" s="5">
        <v>927</v>
      </c>
      <c r="F35" s="5">
        <v>2856</v>
      </c>
      <c r="G35" s="78">
        <v>2319</v>
      </c>
      <c r="I35" s="21" t="s">
        <v>33</v>
      </c>
      <c r="J35" s="5"/>
      <c r="K35" s="5"/>
      <c r="L35" s="5"/>
      <c r="M35" s="5"/>
      <c r="N35" s="5"/>
      <c r="O35" s="78"/>
    </row>
    <row r="36" spans="1:15" x14ac:dyDescent="0.25">
      <c r="A36" s="21" t="s">
        <v>34</v>
      </c>
      <c r="B36" s="5">
        <v>108453</v>
      </c>
      <c r="C36" s="5">
        <v>1886</v>
      </c>
      <c r="D36" s="5">
        <v>727</v>
      </c>
      <c r="E36" s="5">
        <v>863</v>
      </c>
      <c r="F36" s="5">
        <v>3024</v>
      </c>
      <c r="G36" s="78">
        <v>2392</v>
      </c>
      <c r="I36" s="21" t="s">
        <v>34</v>
      </c>
      <c r="J36" s="5"/>
      <c r="K36" s="5"/>
      <c r="L36" s="5"/>
      <c r="M36" s="5"/>
      <c r="N36" s="5"/>
      <c r="O36" s="78"/>
    </row>
    <row r="37" spans="1:15" x14ac:dyDescent="0.25">
      <c r="A37" s="39" t="s">
        <v>35</v>
      </c>
      <c r="B37" s="40">
        <v>100882</v>
      </c>
      <c r="C37" s="40">
        <v>1373</v>
      </c>
      <c r="D37" s="40">
        <v>634</v>
      </c>
      <c r="E37" s="40">
        <v>693</v>
      </c>
      <c r="F37" s="40">
        <v>2662</v>
      </c>
      <c r="G37" s="79">
        <v>2103</v>
      </c>
      <c r="I37" s="39" t="s">
        <v>35</v>
      </c>
      <c r="J37" s="40"/>
      <c r="K37" s="40"/>
      <c r="L37" s="40"/>
      <c r="M37" s="40"/>
      <c r="N37" s="40"/>
      <c r="O37" s="79"/>
    </row>
    <row r="38" spans="1:15" x14ac:dyDescent="0.25">
      <c r="A38" s="21" t="s">
        <v>36</v>
      </c>
      <c r="B38" s="5">
        <v>104707</v>
      </c>
      <c r="C38" s="5">
        <v>1456</v>
      </c>
      <c r="D38" s="5">
        <v>661</v>
      </c>
      <c r="E38" s="5">
        <v>762</v>
      </c>
      <c r="F38" s="5">
        <v>2789</v>
      </c>
      <c r="G38" s="78">
        <v>2106</v>
      </c>
      <c r="I38" s="21" t="s">
        <v>36</v>
      </c>
      <c r="J38" s="5"/>
      <c r="K38" s="5"/>
      <c r="L38" s="5"/>
      <c r="M38" s="5"/>
      <c r="N38" s="5"/>
      <c r="O38" s="78"/>
    </row>
    <row r="39" spans="1:15" x14ac:dyDescent="0.25">
      <c r="A39" s="21" t="s">
        <v>37</v>
      </c>
      <c r="B39" s="5">
        <v>113258</v>
      </c>
      <c r="C39" s="5">
        <v>1431</v>
      </c>
      <c r="D39" s="5">
        <v>728</v>
      </c>
      <c r="E39" s="5">
        <v>600</v>
      </c>
      <c r="F39" s="5">
        <v>2912</v>
      </c>
      <c r="G39" s="78">
        <v>2215</v>
      </c>
      <c r="I39" s="21" t="s">
        <v>37</v>
      </c>
      <c r="J39" s="5"/>
      <c r="K39" s="5"/>
      <c r="L39" s="5"/>
      <c r="M39" s="5"/>
      <c r="N39" s="5"/>
      <c r="O39" s="78"/>
    </row>
    <row r="40" spans="1:15" x14ac:dyDescent="0.25">
      <c r="A40" s="21" t="s">
        <v>38</v>
      </c>
      <c r="B40" s="5">
        <v>121986</v>
      </c>
      <c r="C40" s="5">
        <v>1734</v>
      </c>
      <c r="D40" s="5">
        <v>777</v>
      </c>
      <c r="E40" s="5">
        <v>738</v>
      </c>
      <c r="F40" s="5">
        <v>3263</v>
      </c>
      <c r="G40" s="78">
        <v>2733</v>
      </c>
      <c r="I40" s="21" t="s">
        <v>38</v>
      </c>
      <c r="J40" s="5"/>
      <c r="K40" s="5"/>
      <c r="L40" s="5"/>
      <c r="M40" s="5"/>
      <c r="N40" s="5"/>
      <c r="O40" s="78"/>
    </row>
    <row r="41" spans="1:15" ht="15.75" thickBot="1" x14ac:dyDescent="0.3">
      <c r="A41" s="22" t="s">
        <v>39</v>
      </c>
      <c r="B41" s="8">
        <v>107234</v>
      </c>
      <c r="C41" s="8">
        <v>1558</v>
      </c>
      <c r="D41" s="8">
        <v>744</v>
      </c>
      <c r="E41" s="8">
        <v>675</v>
      </c>
      <c r="F41" s="8">
        <v>2828</v>
      </c>
      <c r="G41" s="81">
        <v>2220</v>
      </c>
      <c r="I41" s="22" t="s">
        <v>39</v>
      </c>
      <c r="J41" s="8"/>
      <c r="K41" s="8"/>
      <c r="L41" s="8"/>
      <c r="M41" s="8"/>
      <c r="N41" s="8"/>
      <c r="O41" s="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0EBEE-721D-47F6-B41F-6274DB87DA14}">
  <sheetPr codeName="Sheet6"/>
  <dimension ref="A1:G41"/>
  <sheetViews>
    <sheetView workbookViewId="0">
      <selection activeCell="E4" sqref="E4"/>
    </sheetView>
  </sheetViews>
  <sheetFormatPr defaultRowHeight="15" x14ac:dyDescent="0.25"/>
  <cols>
    <col min="2" max="2" width="15.5703125" customWidth="1"/>
    <col min="3" max="3" width="9.7109375" customWidth="1"/>
    <col min="4" max="4" width="11.28515625" customWidth="1"/>
    <col min="5" max="7" width="15.140625" customWidth="1"/>
  </cols>
  <sheetData>
    <row r="1" spans="1:7" ht="15.75" thickBot="1" x14ac:dyDescent="0.3">
      <c r="A1" s="58" t="s">
        <v>59</v>
      </c>
      <c r="B1" s="59" t="s">
        <v>40</v>
      </c>
      <c r="C1" s="59" t="s">
        <v>41</v>
      </c>
      <c r="D1" s="59" t="s">
        <v>42</v>
      </c>
      <c r="E1" s="59" t="s">
        <v>43</v>
      </c>
      <c r="F1" s="59" t="s">
        <v>44</v>
      </c>
      <c r="G1" s="59" t="s">
        <v>45</v>
      </c>
    </row>
    <row r="2" spans="1:7" x14ac:dyDescent="0.25">
      <c r="A2" s="36" t="s">
        <v>0</v>
      </c>
      <c r="B2" s="37"/>
      <c r="C2" s="37"/>
      <c r="D2" s="37"/>
      <c r="E2" s="37"/>
      <c r="F2" s="37"/>
      <c r="G2" s="37"/>
    </row>
    <row r="3" spans="1:7" x14ac:dyDescent="0.25">
      <c r="A3" s="21" t="s">
        <v>1</v>
      </c>
      <c r="B3" s="5"/>
      <c r="C3" s="5"/>
      <c r="D3" s="5"/>
      <c r="E3" s="5"/>
      <c r="F3" s="5"/>
      <c r="G3" s="5"/>
    </row>
    <row r="4" spans="1:7" x14ac:dyDescent="0.25">
      <c r="A4" s="21" t="s">
        <v>2</v>
      </c>
      <c r="B4" s="5"/>
      <c r="C4" s="5"/>
      <c r="D4" s="5"/>
      <c r="E4" s="5"/>
      <c r="F4" s="5"/>
      <c r="G4" s="5"/>
    </row>
    <row r="5" spans="1:7" x14ac:dyDescent="0.25">
      <c r="A5" s="39" t="s">
        <v>3</v>
      </c>
      <c r="B5" s="40"/>
      <c r="C5" s="40"/>
      <c r="D5" s="40"/>
      <c r="E5" s="40"/>
      <c r="F5" s="40"/>
      <c r="G5" s="40"/>
    </row>
    <row r="6" spans="1:7" x14ac:dyDescent="0.25">
      <c r="A6" s="42" t="s">
        <v>4</v>
      </c>
      <c r="B6" s="43"/>
      <c r="C6" s="43"/>
      <c r="D6" s="43"/>
      <c r="E6" s="43"/>
      <c r="F6" s="43"/>
      <c r="G6" s="43"/>
    </row>
    <row r="7" spans="1:7" x14ac:dyDescent="0.25">
      <c r="A7" s="21" t="s">
        <v>5</v>
      </c>
      <c r="B7" s="5"/>
      <c r="C7" s="5"/>
      <c r="D7" s="5"/>
      <c r="E7" s="5"/>
      <c r="F7" s="5"/>
      <c r="G7" s="5"/>
    </row>
    <row r="8" spans="1:7" x14ac:dyDescent="0.25">
      <c r="A8" s="21" t="s">
        <v>6</v>
      </c>
      <c r="B8" s="5"/>
      <c r="C8" s="5"/>
      <c r="D8" s="5"/>
      <c r="E8" s="5"/>
      <c r="F8" s="5"/>
      <c r="G8" s="5"/>
    </row>
    <row r="9" spans="1:7" x14ac:dyDescent="0.25">
      <c r="A9" s="39" t="s">
        <v>7</v>
      </c>
      <c r="B9" s="40"/>
      <c r="C9" s="40"/>
      <c r="D9" s="40"/>
      <c r="E9" s="40"/>
      <c r="F9" s="40"/>
      <c r="G9" s="40"/>
    </row>
    <row r="10" spans="1:7" x14ac:dyDescent="0.25">
      <c r="A10" s="42" t="s">
        <v>8</v>
      </c>
      <c r="B10" s="43"/>
      <c r="C10" s="43"/>
      <c r="D10" s="43"/>
      <c r="E10" s="43"/>
      <c r="F10" s="43"/>
      <c r="G10" s="43"/>
    </row>
    <row r="11" spans="1:7" x14ac:dyDescent="0.25">
      <c r="A11" s="21" t="s">
        <v>9</v>
      </c>
      <c r="B11" s="5"/>
      <c r="C11" s="5"/>
      <c r="D11" s="5"/>
      <c r="E11" s="5"/>
      <c r="F11" s="5"/>
      <c r="G11" s="5"/>
    </row>
    <row r="12" spans="1:7" x14ac:dyDescent="0.25">
      <c r="A12" s="21" t="s">
        <v>10</v>
      </c>
      <c r="B12" s="5"/>
      <c r="C12" s="5"/>
      <c r="D12" s="5"/>
      <c r="E12" s="5"/>
      <c r="F12" s="5"/>
      <c r="G12" s="5"/>
    </row>
    <row r="13" spans="1:7" x14ac:dyDescent="0.25">
      <c r="A13" s="39" t="s">
        <v>11</v>
      </c>
      <c r="B13" s="40"/>
      <c r="C13" s="40"/>
      <c r="D13" s="40"/>
      <c r="E13" s="40"/>
      <c r="F13" s="40"/>
      <c r="G13" s="40"/>
    </row>
    <row r="14" spans="1:7" x14ac:dyDescent="0.25">
      <c r="A14" s="42" t="s">
        <v>12</v>
      </c>
      <c r="B14" s="43"/>
      <c r="C14" s="43"/>
      <c r="D14" s="43"/>
      <c r="E14" s="43"/>
      <c r="F14" s="43"/>
      <c r="G14" s="43"/>
    </row>
    <row r="15" spans="1:7" x14ac:dyDescent="0.25">
      <c r="A15" s="21" t="s">
        <v>13</v>
      </c>
      <c r="B15" s="5"/>
      <c r="C15" s="5"/>
      <c r="D15" s="5"/>
      <c r="E15" s="5"/>
      <c r="F15" s="5"/>
      <c r="G15" s="5"/>
    </row>
    <row r="16" spans="1:7" x14ac:dyDescent="0.25">
      <c r="A16" s="21" t="s">
        <v>14</v>
      </c>
      <c r="B16" s="5"/>
      <c r="C16" s="5"/>
      <c r="D16" s="5"/>
      <c r="E16" s="5"/>
      <c r="F16" s="5"/>
      <c r="G16" s="5"/>
    </row>
    <row r="17" spans="1:7" x14ac:dyDescent="0.25">
      <c r="A17" s="39" t="s">
        <v>15</v>
      </c>
      <c r="B17" s="40"/>
      <c r="C17" s="40"/>
      <c r="D17" s="40"/>
      <c r="E17" s="40"/>
      <c r="F17" s="40"/>
      <c r="G17" s="40"/>
    </row>
    <row r="18" spans="1:7" x14ac:dyDescent="0.25">
      <c r="A18" s="42" t="s">
        <v>16</v>
      </c>
      <c r="B18" s="43"/>
      <c r="C18" s="43"/>
      <c r="D18" s="43"/>
      <c r="E18" s="43"/>
      <c r="F18" s="43"/>
      <c r="G18" s="43"/>
    </row>
    <row r="19" spans="1:7" x14ac:dyDescent="0.25">
      <c r="A19" s="21" t="s">
        <v>17</v>
      </c>
      <c r="B19" s="5"/>
      <c r="C19" s="5"/>
      <c r="D19" s="5"/>
      <c r="E19" s="5"/>
      <c r="F19" s="5"/>
      <c r="G19" s="5"/>
    </row>
    <row r="20" spans="1:7" x14ac:dyDescent="0.25">
      <c r="A20" s="21" t="s">
        <v>18</v>
      </c>
      <c r="B20" s="5"/>
      <c r="C20" s="5"/>
      <c r="D20" s="5"/>
      <c r="E20" s="5"/>
      <c r="F20" s="5"/>
      <c r="G20" s="5"/>
    </row>
    <row r="21" spans="1:7" x14ac:dyDescent="0.25">
      <c r="A21" s="39" t="s">
        <v>19</v>
      </c>
      <c r="B21" s="40"/>
      <c r="C21" s="40"/>
      <c r="D21" s="40"/>
      <c r="E21" s="40"/>
      <c r="F21" s="40"/>
      <c r="G21" s="40"/>
    </row>
    <row r="22" spans="1:7" x14ac:dyDescent="0.25">
      <c r="A22" s="42" t="s">
        <v>20</v>
      </c>
      <c r="B22" s="43"/>
      <c r="C22" s="43"/>
      <c r="D22" s="43"/>
      <c r="E22" s="43"/>
      <c r="F22" s="43"/>
      <c r="G22" s="43"/>
    </row>
    <row r="23" spans="1:7" x14ac:dyDescent="0.25">
      <c r="A23" s="21" t="s">
        <v>21</v>
      </c>
      <c r="B23" s="5"/>
      <c r="C23" s="5"/>
      <c r="D23" s="5"/>
      <c r="E23" s="5"/>
      <c r="F23" s="5"/>
      <c r="G23" s="5"/>
    </row>
    <row r="24" spans="1:7" x14ac:dyDescent="0.25">
      <c r="A24" s="21" t="s">
        <v>22</v>
      </c>
      <c r="B24" s="5"/>
      <c r="C24" s="5"/>
      <c r="D24" s="5"/>
      <c r="E24" s="5"/>
      <c r="F24" s="5"/>
      <c r="G24" s="5"/>
    </row>
    <row r="25" spans="1:7" x14ac:dyDescent="0.25">
      <c r="A25" s="39" t="s">
        <v>23</v>
      </c>
      <c r="B25" s="40"/>
      <c r="C25" s="40"/>
      <c r="D25" s="40"/>
      <c r="E25" s="40"/>
      <c r="F25" s="40"/>
      <c r="G25" s="40"/>
    </row>
    <row r="26" spans="1:7" x14ac:dyDescent="0.25">
      <c r="A26" s="42" t="s">
        <v>24</v>
      </c>
      <c r="B26" s="43"/>
      <c r="C26" s="43"/>
      <c r="D26" s="43"/>
      <c r="E26" s="43"/>
      <c r="F26" s="43"/>
      <c r="G26" s="43"/>
    </row>
    <row r="27" spans="1:7" x14ac:dyDescent="0.25">
      <c r="A27" s="21" t="s">
        <v>25</v>
      </c>
      <c r="B27" s="5"/>
      <c r="C27" s="5"/>
      <c r="D27" s="5"/>
      <c r="E27" s="5"/>
      <c r="F27" s="5"/>
      <c r="G27" s="5"/>
    </row>
    <row r="28" spans="1:7" x14ac:dyDescent="0.25">
      <c r="A28" s="21" t="s">
        <v>26</v>
      </c>
      <c r="B28" s="5"/>
      <c r="C28" s="5"/>
      <c r="D28" s="5"/>
      <c r="E28" s="5"/>
      <c r="F28" s="5"/>
      <c r="G28" s="5"/>
    </row>
    <row r="29" spans="1:7" x14ac:dyDescent="0.25">
      <c r="A29" s="39" t="s">
        <v>27</v>
      </c>
      <c r="B29" s="40"/>
      <c r="C29" s="40"/>
      <c r="D29" s="40"/>
      <c r="E29" s="40"/>
      <c r="F29" s="40"/>
      <c r="G29" s="40"/>
    </row>
    <row r="30" spans="1:7" x14ac:dyDescent="0.25">
      <c r="A30" s="42" t="s">
        <v>28</v>
      </c>
      <c r="B30" s="43"/>
      <c r="C30" s="43"/>
      <c r="D30" s="43"/>
      <c r="E30" s="43"/>
      <c r="F30" s="43"/>
      <c r="G30" s="43"/>
    </row>
    <row r="31" spans="1:7" x14ac:dyDescent="0.25">
      <c r="A31" s="21" t="s">
        <v>29</v>
      </c>
      <c r="B31" s="5"/>
      <c r="C31" s="5"/>
      <c r="D31" s="5"/>
      <c r="E31" s="5"/>
      <c r="F31" s="5"/>
      <c r="G31" s="5"/>
    </row>
    <row r="32" spans="1:7" x14ac:dyDescent="0.25">
      <c r="A32" s="21" t="s">
        <v>30</v>
      </c>
      <c r="B32" s="5"/>
      <c r="C32" s="5"/>
      <c r="D32" s="5"/>
      <c r="E32" s="5"/>
      <c r="F32" s="5"/>
      <c r="G32" s="5"/>
    </row>
    <row r="33" spans="1:7" x14ac:dyDescent="0.25">
      <c r="A33" s="39" t="s">
        <v>31</v>
      </c>
      <c r="B33" s="40"/>
      <c r="C33" s="40"/>
      <c r="D33" s="40"/>
      <c r="E33" s="40"/>
      <c r="F33" s="40"/>
      <c r="G33" s="40"/>
    </row>
    <row r="34" spans="1:7" x14ac:dyDescent="0.25">
      <c r="A34" s="42" t="s">
        <v>32</v>
      </c>
      <c r="B34" s="43"/>
      <c r="C34" s="43"/>
      <c r="D34" s="43"/>
      <c r="E34" s="43"/>
      <c r="F34" s="43"/>
      <c r="G34" s="43"/>
    </row>
    <row r="35" spans="1:7" x14ac:dyDescent="0.25">
      <c r="A35" s="21" t="s">
        <v>33</v>
      </c>
      <c r="B35" s="5"/>
      <c r="C35" s="5"/>
      <c r="D35" s="5"/>
      <c r="E35" s="5"/>
      <c r="F35" s="5"/>
      <c r="G35" s="5"/>
    </row>
    <row r="36" spans="1:7" x14ac:dyDescent="0.25">
      <c r="A36" s="21" t="s">
        <v>34</v>
      </c>
      <c r="B36" s="5"/>
      <c r="C36" s="5"/>
      <c r="D36" s="5"/>
      <c r="E36" s="5"/>
      <c r="F36" s="5"/>
      <c r="G36" s="5"/>
    </row>
    <row r="37" spans="1:7" x14ac:dyDescent="0.25">
      <c r="A37" s="39" t="s">
        <v>35</v>
      </c>
      <c r="B37" s="40"/>
      <c r="C37" s="40"/>
      <c r="D37" s="40"/>
      <c r="E37" s="40"/>
      <c r="F37" s="40"/>
      <c r="G37" s="40"/>
    </row>
    <row r="38" spans="1:7" x14ac:dyDescent="0.25">
      <c r="A38" s="21" t="s">
        <v>36</v>
      </c>
      <c r="B38" s="5"/>
      <c r="C38" s="5"/>
      <c r="D38" s="5"/>
      <c r="E38" s="5"/>
      <c r="F38" s="5"/>
      <c r="G38" s="5"/>
    </row>
    <row r="39" spans="1:7" x14ac:dyDescent="0.25">
      <c r="A39" s="21" t="s">
        <v>37</v>
      </c>
      <c r="B39" s="5"/>
      <c r="C39" s="5"/>
      <c r="D39" s="5"/>
      <c r="E39" s="5"/>
      <c r="F39" s="5"/>
      <c r="G39" s="5"/>
    </row>
    <row r="40" spans="1:7" x14ac:dyDescent="0.25">
      <c r="A40" s="21" t="s">
        <v>38</v>
      </c>
      <c r="B40" s="5"/>
      <c r="C40" s="5"/>
      <c r="D40" s="5"/>
      <c r="E40" s="5"/>
      <c r="F40" s="5"/>
      <c r="G40" s="5"/>
    </row>
    <row r="41" spans="1:7" ht="15.75" thickBot="1" x14ac:dyDescent="0.3">
      <c r="A41" s="22" t="s">
        <v>39</v>
      </c>
      <c r="B41" s="8"/>
      <c r="C41" s="8"/>
      <c r="D41" s="8"/>
      <c r="E41" s="8"/>
      <c r="F41" s="8"/>
      <c r="G41"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3E773-CD2B-4352-A4B0-9CF45307DD08}">
  <sheetPr codeName="Sheet7"/>
  <dimension ref="A1:P41"/>
  <sheetViews>
    <sheetView workbookViewId="0">
      <selection activeCell="Q1" sqref="Q1"/>
    </sheetView>
  </sheetViews>
  <sheetFormatPr defaultRowHeight="15" x14ac:dyDescent="0.25"/>
  <cols>
    <col min="1" max="1" width="9.28515625" style="18"/>
    <col min="2" max="2" width="13.85546875" style="1" customWidth="1"/>
    <col min="3" max="3" width="8.85546875" style="1" customWidth="1"/>
    <col min="4" max="4" width="10.5703125" style="1" customWidth="1"/>
    <col min="5" max="6" width="14.5703125" style="1" customWidth="1"/>
    <col min="7" max="7" width="13.28515625" style="1" customWidth="1"/>
    <col min="8" max="8" width="11.7109375" style="1" customWidth="1"/>
    <col min="10" max="10" width="9.28515625" style="2"/>
    <col min="11" max="11" width="12.28515625" customWidth="1"/>
    <col min="12" max="12" width="13.140625" customWidth="1"/>
    <col min="13" max="13" width="15.28515625" customWidth="1"/>
    <col min="14" max="14" width="13.7109375" customWidth="1"/>
    <col min="15" max="15" width="14" customWidth="1"/>
    <col min="16" max="16" width="16.5703125" customWidth="1"/>
  </cols>
  <sheetData>
    <row r="1" spans="1:16" s="23" customFormat="1" ht="21.4" customHeight="1" thickBot="1" x14ac:dyDescent="0.3">
      <c r="A1" s="34"/>
      <c r="B1" s="52" t="s">
        <v>40</v>
      </c>
      <c r="C1" s="53" t="s">
        <v>41</v>
      </c>
      <c r="D1" s="53" t="s">
        <v>42</v>
      </c>
      <c r="E1" s="53" t="s">
        <v>43</v>
      </c>
      <c r="F1" s="53" t="s">
        <v>44</v>
      </c>
      <c r="G1" s="53" t="s">
        <v>45</v>
      </c>
      <c r="H1" s="54" t="s">
        <v>46</v>
      </c>
      <c r="J1" s="55" t="s">
        <v>41</v>
      </c>
      <c r="K1" s="56" t="s">
        <v>42</v>
      </c>
      <c r="L1" s="56" t="s">
        <v>43</v>
      </c>
      <c r="M1" s="56" t="s">
        <v>44</v>
      </c>
      <c r="N1" s="56" t="s">
        <v>45</v>
      </c>
      <c r="O1" s="56" t="s">
        <v>46</v>
      </c>
      <c r="P1" s="57" t="s">
        <v>57</v>
      </c>
    </row>
    <row r="2" spans="1:16" x14ac:dyDescent="0.25">
      <c r="A2" s="45" t="s">
        <v>0</v>
      </c>
      <c r="B2" s="46">
        <v>54245</v>
      </c>
      <c r="C2" s="37">
        <v>409</v>
      </c>
      <c r="D2" s="37">
        <v>389</v>
      </c>
      <c r="E2" s="37">
        <v>471</v>
      </c>
      <c r="F2" s="37">
        <v>1386</v>
      </c>
      <c r="G2" s="37">
        <v>834</v>
      </c>
      <c r="H2" s="38">
        <v>383</v>
      </c>
      <c r="J2" s="60">
        <f>C2/54245</f>
        <v>7.5398654253848278E-3</v>
      </c>
      <c r="K2" s="61">
        <f t="shared" ref="K2:O2" si="0">D2/54245</f>
        <v>7.1711678495713889E-3</v>
      </c>
      <c r="L2" s="61">
        <f t="shared" si="0"/>
        <v>8.6828279104064886E-3</v>
      </c>
      <c r="M2" s="61">
        <f t="shared" si="0"/>
        <v>2.5550742003871325E-2</v>
      </c>
      <c r="N2" s="61">
        <f t="shared" si="0"/>
        <v>1.5374688911420407E-2</v>
      </c>
      <c r="O2" s="61">
        <f t="shared" si="0"/>
        <v>7.0605585768273573E-3</v>
      </c>
      <c r="P2" s="62">
        <f>L2+M2</f>
        <v>3.4233569914277812E-2</v>
      </c>
    </row>
    <row r="3" spans="1:16" x14ac:dyDescent="0.25">
      <c r="A3" s="19" t="s">
        <v>1</v>
      </c>
      <c r="B3" s="16">
        <v>63763</v>
      </c>
      <c r="C3" s="5">
        <v>583</v>
      </c>
      <c r="D3" s="5">
        <v>467</v>
      </c>
      <c r="E3" s="5">
        <v>533</v>
      </c>
      <c r="F3" s="5">
        <v>1736</v>
      </c>
      <c r="G3" s="5">
        <v>1054</v>
      </c>
      <c r="H3" s="6">
        <v>372</v>
      </c>
      <c r="J3" s="11">
        <f>C3/63763</f>
        <v>9.1432335366905572E-3</v>
      </c>
      <c r="K3" s="12">
        <f t="shared" ref="K3:O3" si="1">D3/63763</f>
        <v>7.3239966751878051E-3</v>
      </c>
      <c r="L3" s="12">
        <f t="shared" si="1"/>
        <v>8.3590797170773022E-3</v>
      </c>
      <c r="M3" s="12">
        <f t="shared" si="1"/>
        <v>2.7225820616972225E-2</v>
      </c>
      <c r="N3" s="12">
        <f t="shared" si="1"/>
        <v>1.6529962517447424E-2</v>
      </c>
      <c r="O3" s="12">
        <f t="shared" si="1"/>
        <v>5.8341044179226198E-3</v>
      </c>
      <c r="P3" s="10">
        <f t="shared" ref="P3:P41" si="2">L3+M3</f>
        <v>3.5584900334049527E-2</v>
      </c>
    </row>
    <row r="4" spans="1:16" x14ac:dyDescent="0.25">
      <c r="A4" s="19" t="s">
        <v>2</v>
      </c>
      <c r="B4" s="16">
        <v>91130</v>
      </c>
      <c r="C4" s="5">
        <v>1019</v>
      </c>
      <c r="D4" s="5">
        <v>507</v>
      </c>
      <c r="E4" s="5">
        <v>773</v>
      </c>
      <c r="F4" s="5">
        <v>3676</v>
      </c>
      <c r="G4" s="5">
        <v>2317</v>
      </c>
      <c r="H4" s="6">
        <v>516</v>
      </c>
      <c r="J4" s="11">
        <f>C4/91130</f>
        <v>1.1181828157577088E-2</v>
      </c>
      <c r="K4" s="12">
        <f t="shared" ref="K4:O4" si="3">D4/91130</f>
        <v>5.5634807417974325E-3</v>
      </c>
      <c r="L4" s="12">
        <f t="shared" si="3"/>
        <v>8.4823877976517061E-3</v>
      </c>
      <c r="M4" s="12">
        <f t="shared" si="3"/>
        <v>4.0337978711730497E-2</v>
      </c>
      <c r="N4" s="12">
        <f t="shared" si="3"/>
        <v>2.5425216723362228E-2</v>
      </c>
      <c r="O4" s="12">
        <f t="shared" si="3"/>
        <v>5.6622407549654337E-3</v>
      </c>
      <c r="P4" s="10">
        <f t="shared" si="2"/>
        <v>4.8820366509382207E-2</v>
      </c>
    </row>
    <row r="5" spans="1:16" x14ac:dyDescent="0.25">
      <c r="A5" s="47" t="s">
        <v>3</v>
      </c>
      <c r="B5" s="48">
        <v>71982</v>
      </c>
      <c r="C5" s="40">
        <v>711</v>
      </c>
      <c r="D5" s="40">
        <v>489</v>
      </c>
      <c r="E5" s="40">
        <v>649</v>
      </c>
      <c r="F5" s="40">
        <v>2930</v>
      </c>
      <c r="G5" s="40">
        <v>1436</v>
      </c>
      <c r="H5" s="41">
        <v>425</v>
      </c>
      <c r="J5" s="63">
        <f>C5/71982</f>
        <v>9.8774693673418356E-3</v>
      </c>
      <c r="K5" s="64">
        <f t="shared" ref="K5:O5" si="4">D5/71982</f>
        <v>6.7933650079186466E-3</v>
      </c>
      <c r="L5" s="64">
        <f t="shared" si="4"/>
        <v>9.0161429246200433E-3</v>
      </c>
      <c r="M5" s="64">
        <f t="shared" si="4"/>
        <v>4.0704620599594343E-2</v>
      </c>
      <c r="N5" s="64">
        <f t="shared" si="4"/>
        <v>1.9949431802395043E-2</v>
      </c>
      <c r="O5" s="64">
        <f t="shared" si="4"/>
        <v>5.9042538412380869E-3</v>
      </c>
      <c r="P5" s="65">
        <f t="shared" si="2"/>
        <v>4.9720763524214388E-2</v>
      </c>
    </row>
    <row r="6" spans="1:16" x14ac:dyDescent="0.25">
      <c r="A6" s="49" t="s">
        <v>4</v>
      </c>
      <c r="B6" s="50">
        <v>63923</v>
      </c>
      <c r="C6" s="43">
        <v>594</v>
      </c>
      <c r="D6" s="43">
        <v>444</v>
      </c>
      <c r="E6" s="43">
        <v>605</v>
      </c>
      <c r="F6" s="43">
        <v>2007</v>
      </c>
      <c r="G6" s="43">
        <v>1199</v>
      </c>
      <c r="H6" s="44">
        <v>703</v>
      </c>
      <c r="J6" s="66">
        <f>C6/63923</f>
        <v>9.2924299547893566E-3</v>
      </c>
      <c r="K6" s="67">
        <f t="shared" ref="K6:O6" si="5">D6/63923</f>
        <v>6.9458567338829529E-3</v>
      </c>
      <c r="L6" s="67">
        <f t="shared" si="5"/>
        <v>9.4645119909891589E-3</v>
      </c>
      <c r="M6" s="67">
        <f t="shared" si="5"/>
        <v>3.1397149695727669E-2</v>
      </c>
      <c r="N6" s="67">
        <f t="shared" si="5"/>
        <v>1.8756941945778514E-2</v>
      </c>
      <c r="O6" s="67">
        <f t="shared" si="5"/>
        <v>1.0997606495314675E-2</v>
      </c>
      <c r="P6" s="68">
        <f t="shared" si="2"/>
        <v>4.086166168671683E-2</v>
      </c>
    </row>
    <row r="7" spans="1:16" x14ac:dyDescent="0.25">
      <c r="A7" s="19" t="s">
        <v>5</v>
      </c>
      <c r="B7" s="16">
        <v>78160</v>
      </c>
      <c r="C7" s="5">
        <v>708</v>
      </c>
      <c r="D7" s="5">
        <v>513</v>
      </c>
      <c r="E7" s="5">
        <v>682</v>
      </c>
      <c r="F7" s="5">
        <v>2088</v>
      </c>
      <c r="G7" s="5">
        <v>1238</v>
      </c>
      <c r="H7" s="6">
        <v>1600</v>
      </c>
      <c r="J7" s="11">
        <f>C7/78160</f>
        <v>9.0583418628454454E-3</v>
      </c>
      <c r="K7" s="12">
        <f t="shared" ref="K7:O7" si="6">D7/78160</f>
        <v>6.5634595701125897E-3</v>
      </c>
      <c r="L7" s="12">
        <f t="shared" si="6"/>
        <v>8.7256908904810651E-3</v>
      </c>
      <c r="M7" s="12">
        <f t="shared" si="6"/>
        <v>2.6714431934493348E-2</v>
      </c>
      <c r="N7" s="12">
        <f t="shared" si="6"/>
        <v>1.583930399181167E-2</v>
      </c>
      <c r="O7" s="12">
        <f t="shared" si="6"/>
        <v>2.0470829068577279E-2</v>
      </c>
      <c r="P7" s="10">
        <f t="shared" si="2"/>
        <v>3.5440122824974413E-2</v>
      </c>
    </row>
    <row r="8" spans="1:16" x14ac:dyDescent="0.25">
      <c r="A8" s="19" t="s">
        <v>6</v>
      </c>
      <c r="B8" s="16">
        <v>80065</v>
      </c>
      <c r="C8" s="5">
        <v>663</v>
      </c>
      <c r="D8" s="5">
        <v>446</v>
      </c>
      <c r="E8" s="5">
        <v>670</v>
      </c>
      <c r="F8" s="5">
        <v>2406</v>
      </c>
      <c r="G8" s="5">
        <v>1339</v>
      </c>
      <c r="H8" s="6">
        <v>1042</v>
      </c>
      <c r="J8" s="11">
        <f>C8/80065</f>
        <v>8.2807718728533063E-3</v>
      </c>
      <c r="K8" s="12">
        <f t="shared" ref="K8:O8" si="7">D8/80065</f>
        <v>5.5704739898832199E-3</v>
      </c>
      <c r="L8" s="12">
        <f t="shared" si="7"/>
        <v>8.368200836820083E-3</v>
      </c>
      <c r="M8" s="12">
        <f t="shared" si="7"/>
        <v>3.0050583900580779E-2</v>
      </c>
      <c r="N8" s="12">
        <f t="shared" si="7"/>
        <v>1.6723911821644913E-2</v>
      </c>
      <c r="O8" s="12">
        <f t="shared" si="7"/>
        <v>1.3014425779054518E-2</v>
      </c>
      <c r="P8" s="10">
        <f t="shared" si="2"/>
        <v>3.841878473740086E-2</v>
      </c>
    </row>
    <row r="9" spans="1:16" x14ac:dyDescent="0.25">
      <c r="A9" s="47" t="s">
        <v>7</v>
      </c>
      <c r="B9" s="48">
        <v>83081</v>
      </c>
      <c r="C9" s="40">
        <v>727</v>
      </c>
      <c r="D9" s="40">
        <v>421</v>
      </c>
      <c r="E9" s="40">
        <v>637</v>
      </c>
      <c r="F9" s="40">
        <v>2624</v>
      </c>
      <c r="G9" s="40">
        <v>1360</v>
      </c>
      <c r="H9" s="41">
        <v>679</v>
      </c>
      <c r="J9" s="63">
        <f>C9/83081</f>
        <v>8.7504965034123326E-3</v>
      </c>
      <c r="K9" s="64">
        <f t="shared" ref="K9:O9" si="8">D9/83081</f>
        <v>5.0673439173818322E-3</v>
      </c>
      <c r="L9" s="64">
        <f t="shared" si="8"/>
        <v>7.6672163310504207E-3</v>
      </c>
      <c r="M9" s="64">
        <f t="shared" si="8"/>
        <v>3.1583635247529517E-2</v>
      </c>
      <c r="N9" s="64">
        <f t="shared" si="8"/>
        <v>1.6369567049024446E-2</v>
      </c>
      <c r="O9" s="64">
        <f t="shared" si="8"/>
        <v>8.1727470781526469E-3</v>
      </c>
      <c r="P9" s="65">
        <f t="shared" si="2"/>
        <v>3.9250851578579937E-2</v>
      </c>
    </row>
    <row r="10" spans="1:16" x14ac:dyDescent="0.25">
      <c r="A10" s="49" t="s">
        <v>8</v>
      </c>
      <c r="B10" s="50">
        <v>92464</v>
      </c>
      <c r="C10" s="43">
        <v>893</v>
      </c>
      <c r="D10" s="43">
        <v>550</v>
      </c>
      <c r="E10" s="43">
        <v>593</v>
      </c>
      <c r="F10" s="43">
        <v>2787</v>
      </c>
      <c r="G10" s="43">
        <v>1617</v>
      </c>
      <c r="H10" s="44">
        <v>654</v>
      </c>
      <c r="J10" s="66">
        <f>C10/92464</f>
        <v>9.6578127703754978E-3</v>
      </c>
      <c r="K10" s="67">
        <f t="shared" ref="K10:O10" si="9">D10/92464</f>
        <v>5.9482609448001387E-3</v>
      </c>
      <c r="L10" s="67">
        <f t="shared" si="9"/>
        <v>6.4133068004845126E-3</v>
      </c>
      <c r="M10" s="67">
        <f t="shared" si="9"/>
        <v>3.0141460460287248E-2</v>
      </c>
      <c r="N10" s="67">
        <f t="shared" si="9"/>
        <v>1.7487887177712408E-2</v>
      </c>
      <c r="O10" s="67">
        <f t="shared" si="9"/>
        <v>7.0730230143623467E-3</v>
      </c>
      <c r="P10" s="68">
        <f t="shared" si="2"/>
        <v>3.655476726077176E-2</v>
      </c>
    </row>
    <row r="11" spans="1:16" x14ac:dyDescent="0.25">
      <c r="A11" s="19" t="s">
        <v>9</v>
      </c>
      <c r="B11" s="16">
        <v>89031</v>
      </c>
      <c r="C11" s="5">
        <v>774</v>
      </c>
      <c r="D11" s="5">
        <v>412</v>
      </c>
      <c r="E11" s="5">
        <v>578</v>
      </c>
      <c r="F11" s="5">
        <v>2463</v>
      </c>
      <c r="G11" s="5">
        <v>1522</v>
      </c>
      <c r="H11" s="6">
        <v>647</v>
      </c>
      <c r="J11" s="11">
        <f>C11/89031</f>
        <v>8.6936011052330085E-3</v>
      </c>
      <c r="K11" s="12">
        <f t="shared" ref="K11:O11" si="10">D11/89031</f>
        <v>4.6276016219069759E-3</v>
      </c>
      <c r="L11" s="12">
        <f t="shared" si="10"/>
        <v>6.4921207219957094E-3</v>
      </c>
      <c r="M11" s="12">
        <f t="shared" si="10"/>
        <v>2.7664521346497287E-2</v>
      </c>
      <c r="N11" s="12">
        <f t="shared" si="10"/>
        <v>1.7095169098403928E-2</v>
      </c>
      <c r="O11" s="12">
        <f t="shared" si="10"/>
        <v>7.2671316732374116E-3</v>
      </c>
      <c r="P11" s="10">
        <f t="shared" si="2"/>
        <v>3.4156642068492997E-2</v>
      </c>
    </row>
    <row r="12" spans="1:16" x14ac:dyDescent="0.25">
      <c r="A12" s="19" t="s">
        <v>10</v>
      </c>
      <c r="B12" s="16">
        <v>58541</v>
      </c>
      <c r="C12" s="5">
        <v>512</v>
      </c>
      <c r="D12" s="5">
        <v>316</v>
      </c>
      <c r="E12" s="5">
        <v>521</v>
      </c>
      <c r="F12" s="5">
        <v>1722</v>
      </c>
      <c r="G12" s="5">
        <v>1028</v>
      </c>
      <c r="H12" s="6">
        <v>358</v>
      </c>
      <c r="J12" s="11">
        <f>C12/58541</f>
        <v>8.7460070719666567E-3</v>
      </c>
      <c r="K12" s="12">
        <f t="shared" ref="K12:O12" si="11">D12/58541</f>
        <v>5.3979262397294203E-3</v>
      </c>
      <c r="L12" s="12">
        <f t="shared" si="11"/>
        <v>8.8997454775285693E-3</v>
      </c>
      <c r="M12" s="12">
        <f t="shared" si="11"/>
        <v>2.9415281597512853E-2</v>
      </c>
      <c r="N12" s="12">
        <f t="shared" si="11"/>
        <v>1.7560342324183052E-2</v>
      </c>
      <c r="O12" s="12">
        <f t="shared" si="11"/>
        <v>6.1153721323516852E-3</v>
      </c>
      <c r="P12" s="10">
        <f t="shared" si="2"/>
        <v>3.8315027075041419E-2</v>
      </c>
    </row>
    <row r="13" spans="1:16" x14ac:dyDescent="0.25">
      <c r="A13" s="47" t="s">
        <v>11</v>
      </c>
      <c r="B13" s="48">
        <v>54517</v>
      </c>
      <c r="C13" s="40">
        <v>567</v>
      </c>
      <c r="D13" s="40">
        <v>424</v>
      </c>
      <c r="E13" s="40">
        <v>580</v>
      </c>
      <c r="F13" s="40">
        <v>2104</v>
      </c>
      <c r="G13" s="40">
        <v>1076</v>
      </c>
      <c r="H13" s="41">
        <v>360</v>
      </c>
      <c r="J13" s="63">
        <f>C13/54517</f>
        <v>1.0400425555331364E-2</v>
      </c>
      <c r="K13" s="64">
        <f t="shared" ref="K13:O13" si="12">D13/54517</f>
        <v>7.7773905387310384E-3</v>
      </c>
      <c r="L13" s="64">
        <f t="shared" si="12"/>
        <v>1.0638883284113212E-2</v>
      </c>
      <c r="M13" s="64">
        <f t="shared" si="12"/>
        <v>3.8593466258231381E-2</v>
      </c>
      <c r="N13" s="64">
        <f t="shared" si="12"/>
        <v>1.9736962782251406E-2</v>
      </c>
      <c r="O13" s="64">
        <f t="shared" si="12"/>
        <v>6.6034447970357872E-3</v>
      </c>
      <c r="P13" s="65">
        <f t="shared" si="2"/>
        <v>4.9232349542344594E-2</v>
      </c>
    </row>
    <row r="14" spans="1:16" x14ac:dyDescent="0.25">
      <c r="A14" s="49" t="s">
        <v>12</v>
      </c>
      <c r="B14" s="50">
        <v>43898</v>
      </c>
      <c r="C14" s="43">
        <v>491</v>
      </c>
      <c r="D14" s="43">
        <v>355</v>
      </c>
      <c r="E14" s="43">
        <v>407</v>
      </c>
      <c r="F14" s="43">
        <v>1578</v>
      </c>
      <c r="G14" s="43">
        <v>860</v>
      </c>
      <c r="H14" s="44">
        <v>303</v>
      </c>
      <c r="J14" s="66">
        <f>C14/43898</f>
        <v>1.1185019818670554E-2</v>
      </c>
      <c r="K14" s="67">
        <f t="shared" ref="K14:O14" si="13">D14/43898</f>
        <v>8.0869287894664906E-3</v>
      </c>
      <c r="L14" s="67">
        <f t="shared" si="13"/>
        <v>9.2714930065151031E-3</v>
      </c>
      <c r="M14" s="67">
        <f t="shared" si="13"/>
        <v>3.594696797120598E-2</v>
      </c>
      <c r="N14" s="67">
        <f t="shared" si="13"/>
        <v>1.9590869743496286E-2</v>
      </c>
      <c r="O14" s="67">
        <f t="shared" si="13"/>
        <v>6.9023645724178781E-3</v>
      </c>
      <c r="P14" s="68">
        <f t="shared" si="2"/>
        <v>4.5218460977721087E-2</v>
      </c>
    </row>
    <row r="15" spans="1:16" x14ac:dyDescent="0.25">
      <c r="A15" s="19" t="s">
        <v>13</v>
      </c>
      <c r="B15" s="16">
        <v>37857</v>
      </c>
      <c r="C15" s="5">
        <v>376</v>
      </c>
      <c r="D15" s="5">
        <v>301</v>
      </c>
      <c r="E15" s="5">
        <v>302</v>
      </c>
      <c r="F15" s="5">
        <v>1301</v>
      </c>
      <c r="G15" s="5">
        <v>770</v>
      </c>
      <c r="H15" s="6">
        <v>234</v>
      </c>
      <c r="J15" s="11">
        <f>C15/37857</f>
        <v>9.9321129513696271E-3</v>
      </c>
      <c r="K15" s="12">
        <f t="shared" ref="K15:O15" si="14">D15/37857</f>
        <v>7.9509733998996222E-3</v>
      </c>
      <c r="L15" s="12">
        <f t="shared" si="14"/>
        <v>7.977388593919223E-3</v>
      </c>
      <c r="M15" s="12">
        <f t="shared" si="14"/>
        <v>3.4366167419499695E-2</v>
      </c>
      <c r="N15" s="12">
        <f t="shared" si="14"/>
        <v>2.0339699395092056E-2</v>
      </c>
      <c r="O15" s="12">
        <f t="shared" si="14"/>
        <v>6.1811554005864171E-3</v>
      </c>
      <c r="P15" s="10">
        <f t="shared" si="2"/>
        <v>4.2343556013418916E-2</v>
      </c>
    </row>
    <row r="16" spans="1:16" x14ac:dyDescent="0.25">
      <c r="A16" s="19" t="s">
        <v>14</v>
      </c>
      <c r="B16" s="16">
        <v>44997</v>
      </c>
      <c r="C16" s="5">
        <v>458</v>
      </c>
      <c r="D16" s="5">
        <v>293</v>
      </c>
      <c r="E16" s="5">
        <v>314</v>
      </c>
      <c r="F16" s="5">
        <v>1456</v>
      </c>
      <c r="G16" s="5">
        <v>842</v>
      </c>
      <c r="H16" s="6">
        <v>228</v>
      </c>
      <c r="J16" s="11">
        <f>C16/44997</f>
        <v>1.017845634153388E-2</v>
      </c>
      <c r="K16" s="12">
        <f t="shared" ref="K16:O16" si="15">D16/44997</f>
        <v>6.5115452141253864E-3</v>
      </c>
      <c r="L16" s="12">
        <f t="shared" si="15"/>
        <v>6.9782429939773761E-3</v>
      </c>
      <c r="M16" s="12">
        <f t="shared" si="15"/>
        <v>3.2357712736404649E-2</v>
      </c>
      <c r="N16" s="12">
        <f t="shared" si="15"/>
        <v>1.8712358601684558E-2</v>
      </c>
      <c r="O16" s="12">
        <f t="shared" si="15"/>
        <v>5.0670044669644644E-3</v>
      </c>
      <c r="P16" s="10">
        <f t="shared" si="2"/>
        <v>3.9335955730382025E-2</v>
      </c>
    </row>
    <row r="17" spans="1:16" x14ac:dyDescent="0.25">
      <c r="A17" s="47" t="s">
        <v>15</v>
      </c>
      <c r="B17" s="48">
        <v>48577</v>
      </c>
      <c r="C17" s="40">
        <v>594</v>
      </c>
      <c r="D17" s="40">
        <v>370</v>
      </c>
      <c r="E17" s="40">
        <v>498</v>
      </c>
      <c r="F17" s="40">
        <v>1731</v>
      </c>
      <c r="G17" s="40">
        <v>1034</v>
      </c>
      <c r="H17" s="41">
        <v>316</v>
      </c>
      <c r="J17" s="63">
        <f>C17/48577</f>
        <v>1.2228009140128044E-2</v>
      </c>
      <c r="K17" s="64">
        <f t="shared" ref="K17:O17" si="16">D17/48577</f>
        <v>7.616773370113428E-3</v>
      </c>
      <c r="L17" s="64">
        <f t="shared" si="16"/>
        <v>1.0251765238693209E-2</v>
      </c>
      <c r="M17" s="64">
        <f t="shared" si="16"/>
        <v>3.5634147847746878E-2</v>
      </c>
      <c r="N17" s="64">
        <f t="shared" si="16"/>
        <v>2.1285793688371041E-2</v>
      </c>
      <c r="O17" s="64">
        <f t="shared" si="16"/>
        <v>6.5051361755563333E-3</v>
      </c>
      <c r="P17" s="65">
        <f t="shared" si="2"/>
        <v>4.5885913086440085E-2</v>
      </c>
    </row>
    <row r="18" spans="1:16" x14ac:dyDescent="0.25">
      <c r="A18" s="49" t="s">
        <v>16</v>
      </c>
      <c r="B18" s="50">
        <v>59787</v>
      </c>
      <c r="C18" s="43">
        <v>665</v>
      </c>
      <c r="D18" s="43">
        <v>319</v>
      </c>
      <c r="E18" s="43">
        <v>330</v>
      </c>
      <c r="F18" s="43">
        <v>1819</v>
      </c>
      <c r="G18" s="43">
        <v>1034</v>
      </c>
      <c r="H18" s="44">
        <v>217</v>
      </c>
      <c r="J18" s="66">
        <f>C18/59787</f>
        <v>1.1122819341997424E-2</v>
      </c>
      <c r="K18" s="67">
        <f t="shared" ref="K18:O18" si="17">D18/59787</f>
        <v>5.335608075334103E-3</v>
      </c>
      <c r="L18" s="67">
        <f t="shared" si="17"/>
        <v>5.5195945606904507E-3</v>
      </c>
      <c r="M18" s="67">
        <f t="shared" si="17"/>
        <v>3.0424674260290697E-2</v>
      </c>
      <c r="N18" s="67">
        <f t="shared" si="17"/>
        <v>1.7294729623496746E-2</v>
      </c>
      <c r="O18" s="67">
        <f t="shared" si="17"/>
        <v>3.6295515747570544E-3</v>
      </c>
      <c r="P18" s="68">
        <f t="shared" si="2"/>
        <v>3.5944268820981146E-2</v>
      </c>
    </row>
    <row r="19" spans="1:16" x14ac:dyDescent="0.25">
      <c r="A19" s="19" t="s">
        <v>17</v>
      </c>
      <c r="B19" s="16">
        <v>46141</v>
      </c>
      <c r="C19" s="5">
        <v>530</v>
      </c>
      <c r="D19" s="5">
        <v>343</v>
      </c>
      <c r="E19" s="5">
        <v>383</v>
      </c>
      <c r="F19" s="5">
        <v>1537</v>
      </c>
      <c r="G19" s="5">
        <v>833</v>
      </c>
      <c r="H19" s="6">
        <v>268</v>
      </c>
      <c r="J19" s="11">
        <f>C19/46141</f>
        <v>1.1486530417632907E-2</v>
      </c>
      <c r="K19" s="12">
        <f t="shared" ref="K19:O19" si="18">D19/46141</f>
        <v>7.4337357231095986E-3</v>
      </c>
      <c r="L19" s="12">
        <f t="shared" si="18"/>
        <v>8.3006436791573657E-3</v>
      </c>
      <c r="M19" s="12">
        <f t="shared" si="18"/>
        <v>3.3310938211135434E-2</v>
      </c>
      <c r="N19" s="12">
        <f t="shared" si="18"/>
        <v>1.8053358184694741E-2</v>
      </c>
      <c r="O19" s="12">
        <f t="shared" si="18"/>
        <v>5.8082833055200364E-3</v>
      </c>
      <c r="P19" s="10">
        <f t="shared" si="2"/>
        <v>4.1611581890292799E-2</v>
      </c>
    </row>
    <row r="20" spans="1:16" x14ac:dyDescent="0.25">
      <c r="A20" s="19" t="s">
        <v>18</v>
      </c>
      <c r="B20" s="16">
        <v>52998</v>
      </c>
      <c r="C20" s="5">
        <v>635</v>
      </c>
      <c r="D20" s="5">
        <v>334</v>
      </c>
      <c r="E20" s="5">
        <v>449</v>
      </c>
      <c r="F20" s="5">
        <v>1646</v>
      </c>
      <c r="G20" s="5">
        <v>1101</v>
      </c>
      <c r="H20" s="6">
        <v>376</v>
      </c>
      <c r="J20" s="11">
        <f>C20/52998</f>
        <v>1.1981584210724932E-2</v>
      </c>
      <c r="K20" s="12">
        <f t="shared" ref="K20:O20" si="19">D20/52998</f>
        <v>6.3021246084757915E-3</v>
      </c>
      <c r="L20" s="12">
        <f t="shared" si="19"/>
        <v>8.4720178119929053E-3</v>
      </c>
      <c r="M20" s="12">
        <f t="shared" si="19"/>
        <v>3.1057775765123211E-2</v>
      </c>
      <c r="N20" s="12">
        <f t="shared" si="19"/>
        <v>2.0774368844107324E-2</v>
      </c>
      <c r="O20" s="12">
        <f t="shared" si="19"/>
        <v>7.094607343673346E-3</v>
      </c>
      <c r="P20" s="10">
        <f t="shared" si="2"/>
        <v>3.9529793577116112E-2</v>
      </c>
    </row>
    <row r="21" spans="1:16" x14ac:dyDescent="0.25">
      <c r="A21" s="47" t="s">
        <v>19</v>
      </c>
      <c r="B21" s="48">
        <v>53412</v>
      </c>
      <c r="C21" s="40">
        <v>927</v>
      </c>
      <c r="D21" s="40">
        <v>400</v>
      </c>
      <c r="E21" s="40">
        <v>416</v>
      </c>
      <c r="F21" s="40">
        <v>2151</v>
      </c>
      <c r="G21" s="40">
        <v>1176</v>
      </c>
      <c r="H21" s="41">
        <v>689</v>
      </c>
      <c r="J21" s="63">
        <f>C21/53412</f>
        <v>1.7355650415636935E-2</v>
      </c>
      <c r="K21" s="64">
        <f t="shared" ref="K21:O21" si="20">D21/53412</f>
        <v>7.4889537931550959E-3</v>
      </c>
      <c r="L21" s="64">
        <f t="shared" si="20"/>
        <v>7.7885119448813005E-3</v>
      </c>
      <c r="M21" s="64">
        <f t="shared" si="20"/>
        <v>4.0271849022691528E-2</v>
      </c>
      <c r="N21" s="64">
        <f t="shared" si="20"/>
        <v>2.2017524151875984E-2</v>
      </c>
      <c r="O21" s="64">
        <f t="shared" si="20"/>
        <v>1.2899722908709653E-2</v>
      </c>
      <c r="P21" s="65">
        <f t="shared" si="2"/>
        <v>4.8060360967572831E-2</v>
      </c>
    </row>
    <row r="22" spans="1:16" x14ac:dyDescent="0.25">
      <c r="A22" s="49" t="s">
        <v>20</v>
      </c>
      <c r="B22" s="50">
        <v>61903</v>
      </c>
      <c r="C22" s="43">
        <v>872</v>
      </c>
      <c r="D22" s="43">
        <v>334</v>
      </c>
      <c r="E22" s="43">
        <v>336</v>
      </c>
      <c r="F22" s="43">
        <v>1968</v>
      </c>
      <c r="G22" s="43">
        <v>1315</v>
      </c>
      <c r="H22" s="44">
        <v>590</v>
      </c>
      <c r="J22" s="66">
        <f>C22/61903</f>
        <v>1.4086554771174256E-2</v>
      </c>
      <c r="K22" s="67">
        <f t="shared" ref="K22:O22" si="21">D22/61903</f>
        <v>5.3955381807020662E-3</v>
      </c>
      <c r="L22" s="67">
        <f t="shared" si="21"/>
        <v>5.4278467925625573E-3</v>
      </c>
      <c r="M22" s="67">
        <f t="shared" si="21"/>
        <v>3.1791674070723551E-2</v>
      </c>
      <c r="N22" s="67">
        <f t="shared" si="21"/>
        <v>2.1242912298273103E-2</v>
      </c>
      <c r="O22" s="67">
        <f t="shared" si="21"/>
        <v>9.5310404988449664E-3</v>
      </c>
      <c r="P22" s="68">
        <f t="shared" si="2"/>
        <v>3.7219520863286108E-2</v>
      </c>
    </row>
    <row r="23" spans="1:16" x14ac:dyDescent="0.25">
      <c r="A23" s="19" t="s">
        <v>21</v>
      </c>
      <c r="B23" s="16">
        <v>64360</v>
      </c>
      <c r="C23" s="5">
        <v>859</v>
      </c>
      <c r="D23" s="5">
        <v>369</v>
      </c>
      <c r="E23" s="5">
        <v>437</v>
      </c>
      <c r="F23" s="5">
        <v>2099</v>
      </c>
      <c r="G23" s="5">
        <v>1417</v>
      </c>
      <c r="H23" s="6">
        <v>676</v>
      </c>
      <c r="J23" s="11">
        <f>C23/64360</f>
        <v>1.3346799254195152E-2</v>
      </c>
      <c r="K23" s="12">
        <f t="shared" ref="K23:O23" si="22">D23/64360</f>
        <v>5.7333747669359855E-3</v>
      </c>
      <c r="L23" s="12">
        <f t="shared" si="22"/>
        <v>6.789931634555625E-3</v>
      </c>
      <c r="M23" s="12">
        <f t="shared" si="22"/>
        <v>3.2613424487259166E-2</v>
      </c>
      <c r="N23" s="12">
        <f t="shared" si="22"/>
        <v>2.2016780609073958E-2</v>
      </c>
      <c r="O23" s="12">
        <f t="shared" si="22"/>
        <v>1.0503418272218769E-2</v>
      </c>
      <c r="P23" s="10">
        <f t="shared" si="2"/>
        <v>3.9403356121814788E-2</v>
      </c>
    </row>
    <row r="24" spans="1:16" x14ac:dyDescent="0.25">
      <c r="A24" s="19" t="s">
        <v>22</v>
      </c>
      <c r="B24" s="16">
        <v>76349</v>
      </c>
      <c r="C24" s="5">
        <v>1077</v>
      </c>
      <c r="D24" s="5">
        <v>391</v>
      </c>
      <c r="E24" s="5">
        <v>561</v>
      </c>
      <c r="F24" s="5">
        <v>2418</v>
      </c>
      <c r="G24" s="5">
        <v>2081</v>
      </c>
      <c r="H24" s="6">
        <v>807</v>
      </c>
      <c r="J24" s="11">
        <f>C24/76349</f>
        <v>1.4106275131304928E-2</v>
      </c>
      <c r="K24" s="12">
        <f t="shared" ref="K24:O24" si="23">D24/76349</f>
        <v>5.1212196623400437E-3</v>
      </c>
      <c r="L24" s="12">
        <f t="shared" si="23"/>
        <v>7.347836906835715E-3</v>
      </c>
      <c r="M24" s="12">
        <f t="shared" si="23"/>
        <v>3.1670355865826665E-2</v>
      </c>
      <c r="N24" s="12">
        <f t="shared" si="23"/>
        <v>2.7256414622326423E-2</v>
      </c>
      <c r="O24" s="12">
        <f t="shared" si="23"/>
        <v>1.0569883037105921E-2</v>
      </c>
      <c r="P24" s="10">
        <f t="shared" si="2"/>
        <v>3.9018192772662379E-2</v>
      </c>
    </row>
    <row r="25" spans="1:16" x14ac:dyDescent="0.25">
      <c r="A25" s="47" t="s">
        <v>23</v>
      </c>
      <c r="B25" s="48">
        <v>72266</v>
      </c>
      <c r="C25" s="40">
        <v>997</v>
      </c>
      <c r="D25" s="40">
        <v>417</v>
      </c>
      <c r="E25" s="40">
        <v>436</v>
      </c>
      <c r="F25" s="40">
        <v>2126</v>
      </c>
      <c r="G25" s="40">
        <v>1648</v>
      </c>
      <c r="H25" s="41">
        <v>820</v>
      </c>
      <c r="J25" s="63">
        <f>C25/72266</f>
        <v>1.3796252732958791E-2</v>
      </c>
      <c r="K25" s="64">
        <f t="shared" ref="K25:O40" si="24">D25/72266</f>
        <v>5.770348434948662E-3</v>
      </c>
      <c r="L25" s="64">
        <f t="shared" si="24"/>
        <v>6.0332659895386493E-3</v>
      </c>
      <c r="M25" s="64">
        <f t="shared" si="24"/>
        <v>2.941909058201644E-2</v>
      </c>
      <c r="N25" s="64">
        <f t="shared" si="24"/>
        <v>2.2804638419173608E-2</v>
      </c>
      <c r="O25" s="64">
        <f t="shared" si="24"/>
        <v>1.1346968145462596E-2</v>
      </c>
      <c r="P25" s="65">
        <f t="shared" si="2"/>
        <v>3.5452356571555092E-2</v>
      </c>
    </row>
    <row r="26" spans="1:16" x14ac:dyDescent="0.25">
      <c r="A26" s="49" t="s">
        <v>24</v>
      </c>
      <c r="B26" s="50">
        <v>74732</v>
      </c>
      <c r="C26" s="43">
        <v>1070</v>
      </c>
      <c r="D26" s="43">
        <v>370</v>
      </c>
      <c r="E26" s="43">
        <v>392</v>
      </c>
      <c r="F26" s="43">
        <v>2443</v>
      </c>
      <c r="G26" s="43">
        <v>1756</v>
      </c>
      <c r="H26" s="44">
        <v>873</v>
      </c>
      <c r="J26" s="66">
        <f t="shared" ref="J26:J41" si="25">C26/72266</f>
        <v>1.4806409653225583E-2</v>
      </c>
      <c r="K26" s="67">
        <f t="shared" si="24"/>
        <v>5.1199734314892201E-3</v>
      </c>
      <c r="L26" s="67">
        <f t="shared" si="24"/>
        <v>5.4244042841723634E-3</v>
      </c>
      <c r="M26" s="67">
        <f t="shared" si="24"/>
        <v>3.3805662413859905E-2</v>
      </c>
      <c r="N26" s="67">
        <f t="shared" si="24"/>
        <v>2.4299117150527218E-2</v>
      </c>
      <c r="O26" s="67">
        <f t="shared" si="24"/>
        <v>1.2080369745108351E-2</v>
      </c>
      <c r="P26" s="68">
        <f t="shared" si="2"/>
        <v>3.9230066698032265E-2</v>
      </c>
    </row>
    <row r="27" spans="1:16" x14ac:dyDescent="0.25">
      <c r="A27" s="19" t="s">
        <v>25</v>
      </c>
      <c r="B27" s="16">
        <v>72731</v>
      </c>
      <c r="C27" s="5">
        <v>1058</v>
      </c>
      <c r="D27" s="5">
        <v>363</v>
      </c>
      <c r="E27" s="5">
        <v>414</v>
      </c>
      <c r="F27" s="5">
        <v>2304</v>
      </c>
      <c r="G27" s="5">
        <v>1722</v>
      </c>
      <c r="H27" s="6">
        <v>892</v>
      </c>
      <c r="J27" s="11">
        <f t="shared" si="25"/>
        <v>1.464035646085296E-2</v>
      </c>
      <c r="K27" s="12">
        <f t="shared" si="24"/>
        <v>5.0231090692718569E-3</v>
      </c>
      <c r="L27" s="12">
        <f t="shared" si="24"/>
        <v>5.7288351368555059E-3</v>
      </c>
      <c r="M27" s="12">
        <f t="shared" si="24"/>
        <v>3.1882212935543684E-2</v>
      </c>
      <c r="N27" s="12">
        <f t="shared" si="24"/>
        <v>2.3828633105471453E-2</v>
      </c>
      <c r="O27" s="12">
        <f t="shared" si="24"/>
        <v>1.2343287299698337E-2</v>
      </c>
      <c r="P27" s="10">
        <f t="shared" si="2"/>
        <v>3.7611048072399192E-2</v>
      </c>
    </row>
    <row r="28" spans="1:16" x14ac:dyDescent="0.25">
      <c r="A28" s="19" t="s">
        <v>26</v>
      </c>
      <c r="B28" s="16">
        <v>78596</v>
      </c>
      <c r="C28" s="5">
        <v>1291</v>
      </c>
      <c r="D28" s="5">
        <v>494</v>
      </c>
      <c r="E28" s="5">
        <v>547</v>
      </c>
      <c r="F28" s="5">
        <v>2287</v>
      </c>
      <c r="G28" s="5">
        <v>2050</v>
      </c>
      <c r="H28" s="6">
        <v>924</v>
      </c>
      <c r="J28" s="11">
        <f t="shared" si="25"/>
        <v>1.7864555946088063E-2</v>
      </c>
      <c r="K28" s="12">
        <f t="shared" si="24"/>
        <v>6.8358564193396615E-3</v>
      </c>
      <c r="L28" s="12">
        <f t="shared" si="24"/>
        <v>7.5692580189854154E-3</v>
      </c>
      <c r="M28" s="12">
        <f t="shared" si="24"/>
        <v>3.1646970913015805E-2</v>
      </c>
      <c r="N28" s="12">
        <f t="shared" si="24"/>
        <v>2.8367420363656491E-2</v>
      </c>
      <c r="O28" s="12">
        <f t="shared" si="24"/>
        <v>1.2786095812692E-2</v>
      </c>
      <c r="P28" s="10">
        <f t="shared" si="2"/>
        <v>3.9216228932001218E-2</v>
      </c>
    </row>
    <row r="29" spans="1:16" x14ac:dyDescent="0.25">
      <c r="A29" s="47" t="s">
        <v>27</v>
      </c>
      <c r="B29" s="48">
        <v>74706</v>
      </c>
      <c r="C29" s="40">
        <v>1154</v>
      </c>
      <c r="D29" s="40">
        <v>515</v>
      </c>
      <c r="E29" s="40">
        <v>457</v>
      </c>
      <c r="F29" s="40">
        <v>2180</v>
      </c>
      <c r="G29" s="40">
        <v>1794</v>
      </c>
      <c r="H29" s="41">
        <v>832</v>
      </c>
      <c r="J29" s="63">
        <f t="shared" si="25"/>
        <v>1.5968781999833946E-2</v>
      </c>
      <c r="K29" s="64">
        <f t="shared" si="24"/>
        <v>7.1264495059917528E-3</v>
      </c>
      <c r="L29" s="64">
        <f t="shared" si="24"/>
        <v>6.3238590761907397E-3</v>
      </c>
      <c r="M29" s="64">
        <f t="shared" si="24"/>
        <v>3.0166329947693245E-2</v>
      </c>
      <c r="N29" s="64">
        <f t="shared" si="24"/>
        <v>2.4824952259707194E-2</v>
      </c>
      <c r="O29" s="64">
        <f t="shared" si="24"/>
        <v>1.151302133783522E-2</v>
      </c>
      <c r="P29" s="65">
        <f t="shared" si="2"/>
        <v>3.6490189023883984E-2</v>
      </c>
    </row>
    <row r="30" spans="1:16" x14ac:dyDescent="0.25">
      <c r="A30" s="49" t="s">
        <v>28</v>
      </c>
      <c r="B30" s="50">
        <v>77620</v>
      </c>
      <c r="C30" s="43">
        <v>1210</v>
      </c>
      <c r="D30" s="43">
        <v>421</v>
      </c>
      <c r="E30" s="43">
        <v>364</v>
      </c>
      <c r="F30" s="43">
        <v>2190</v>
      </c>
      <c r="G30" s="43">
        <v>1760</v>
      </c>
      <c r="H30" s="44">
        <v>768</v>
      </c>
      <c r="J30" s="66">
        <f t="shared" si="25"/>
        <v>1.6743696897572855E-2</v>
      </c>
      <c r="K30" s="67">
        <f t="shared" si="24"/>
        <v>5.82569949907287E-3</v>
      </c>
      <c r="L30" s="67">
        <f t="shared" si="24"/>
        <v>5.0369468353029089E-3</v>
      </c>
      <c r="M30" s="67">
        <f t="shared" si="24"/>
        <v>3.0304707608003766E-2</v>
      </c>
      <c r="N30" s="67">
        <f t="shared" si="24"/>
        <v>2.4354468214651426E-2</v>
      </c>
      <c r="O30" s="67">
        <f t="shared" si="24"/>
        <v>1.0627404311847895E-2</v>
      </c>
      <c r="P30" s="68">
        <f t="shared" si="2"/>
        <v>3.5341654443306676E-2</v>
      </c>
    </row>
    <row r="31" spans="1:16" x14ac:dyDescent="0.25">
      <c r="A31" s="19" t="s">
        <v>29</v>
      </c>
      <c r="B31" s="16">
        <v>73963</v>
      </c>
      <c r="C31" s="5">
        <v>1134</v>
      </c>
      <c r="D31" s="5">
        <v>411</v>
      </c>
      <c r="E31" s="5">
        <v>398</v>
      </c>
      <c r="F31" s="5">
        <v>2004</v>
      </c>
      <c r="G31" s="5">
        <v>1572</v>
      </c>
      <c r="H31" s="6">
        <v>855</v>
      </c>
      <c r="J31" s="11">
        <f t="shared" si="25"/>
        <v>1.5692026679212909E-2</v>
      </c>
      <c r="K31" s="12">
        <f t="shared" si="24"/>
        <v>5.6873218387623499E-3</v>
      </c>
      <c r="L31" s="12">
        <f t="shared" si="24"/>
        <v>5.5074308803586746E-3</v>
      </c>
      <c r="M31" s="12">
        <f t="shared" si="24"/>
        <v>2.7730883126228102E-2</v>
      </c>
      <c r="N31" s="12">
        <f t="shared" si="24"/>
        <v>2.1752968200813662E-2</v>
      </c>
      <c r="O31" s="12">
        <f t="shared" si="24"/>
        <v>1.1831289956549414E-2</v>
      </c>
      <c r="P31" s="10">
        <f t="shared" si="2"/>
        <v>3.3238314006586778E-2</v>
      </c>
    </row>
    <row r="32" spans="1:16" x14ac:dyDescent="0.25">
      <c r="A32" s="19" t="s">
        <v>30</v>
      </c>
      <c r="B32" s="16">
        <v>77836</v>
      </c>
      <c r="C32" s="5">
        <v>1473</v>
      </c>
      <c r="D32" s="5">
        <v>476</v>
      </c>
      <c r="E32" s="5">
        <v>430</v>
      </c>
      <c r="F32" s="5">
        <v>2656</v>
      </c>
      <c r="G32" s="5">
        <v>1862</v>
      </c>
      <c r="H32" s="6">
        <v>860</v>
      </c>
      <c r="J32" s="11">
        <f t="shared" si="25"/>
        <v>2.0383029363739518E-2</v>
      </c>
      <c r="K32" s="12">
        <f t="shared" si="24"/>
        <v>6.586776630780727E-3</v>
      </c>
      <c r="L32" s="12">
        <f t="shared" si="24"/>
        <v>5.9502393933523372E-3</v>
      </c>
      <c r="M32" s="12">
        <f t="shared" si="24"/>
        <v>3.6753106578473971E-2</v>
      </c>
      <c r="N32" s="12">
        <f t="shared" si="24"/>
        <v>2.5765920349818724E-2</v>
      </c>
      <c r="O32" s="12">
        <f t="shared" si="24"/>
        <v>1.1900478786704674E-2</v>
      </c>
      <c r="P32" s="10">
        <f t="shared" si="2"/>
        <v>4.2703345971826311E-2</v>
      </c>
    </row>
    <row r="33" spans="1:16" x14ac:dyDescent="0.25">
      <c r="A33" s="47" t="s">
        <v>31</v>
      </c>
      <c r="B33" s="48">
        <v>68814</v>
      </c>
      <c r="C33" s="40">
        <v>1070</v>
      </c>
      <c r="D33" s="40">
        <v>379</v>
      </c>
      <c r="E33" s="40">
        <v>402</v>
      </c>
      <c r="F33" s="40">
        <v>1922</v>
      </c>
      <c r="G33" s="40">
        <v>1563</v>
      </c>
      <c r="H33" s="41">
        <v>938</v>
      </c>
      <c r="J33" s="63">
        <f t="shared" si="25"/>
        <v>1.4806409653225583E-2</v>
      </c>
      <c r="K33" s="64">
        <f t="shared" si="24"/>
        <v>5.2445133257686882E-3</v>
      </c>
      <c r="L33" s="64">
        <f t="shared" si="24"/>
        <v>5.5627819444828827E-3</v>
      </c>
      <c r="M33" s="64">
        <f t="shared" si="24"/>
        <v>2.6596186311681841E-2</v>
      </c>
      <c r="N33" s="64">
        <f t="shared" si="24"/>
        <v>2.1628428306534192E-2</v>
      </c>
      <c r="O33" s="64">
        <f t="shared" si="24"/>
        <v>1.2979824537126726E-2</v>
      </c>
      <c r="P33" s="65">
        <f t="shared" si="2"/>
        <v>3.2158968256164724E-2</v>
      </c>
    </row>
    <row r="34" spans="1:16" x14ac:dyDescent="0.25">
      <c r="A34" s="49" t="s">
        <v>32</v>
      </c>
      <c r="B34" s="50">
        <v>88443</v>
      </c>
      <c r="C34" s="43">
        <v>1243</v>
      </c>
      <c r="D34" s="43">
        <v>533</v>
      </c>
      <c r="E34" s="43">
        <v>515</v>
      </c>
      <c r="F34" s="43">
        <v>2470</v>
      </c>
      <c r="G34" s="43">
        <v>1851</v>
      </c>
      <c r="H34" s="44">
        <v>966</v>
      </c>
      <c r="J34" s="66">
        <f t="shared" si="25"/>
        <v>1.720034317659757E-2</v>
      </c>
      <c r="K34" s="67">
        <f t="shared" si="24"/>
        <v>7.3755292945506881E-3</v>
      </c>
      <c r="L34" s="67">
        <f t="shared" si="24"/>
        <v>7.1264495059917528E-3</v>
      </c>
      <c r="M34" s="67">
        <f t="shared" si="24"/>
        <v>3.4179282096698307E-2</v>
      </c>
      <c r="N34" s="67">
        <f t="shared" si="24"/>
        <v>2.5613704923477153E-2</v>
      </c>
      <c r="O34" s="67">
        <f t="shared" si="24"/>
        <v>1.336728198599618E-2</v>
      </c>
      <c r="P34" s="68">
        <f t="shared" si="2"/>
        <v>4.1305731602690063E-2</v>
      </c>
    </row>
    <row r="35" spans="1:16" x14ac:dyDescent="0.25">
      <c r="A35" s="19" t="s">
        <v>33</v>
      </c>
      <c r="B35" s="16">
        <v>107079</v>
      </c>
      <c r="C35" s="5">
        <v>1593</v>
      </c>
      <c r="D35" s="5">
        <v>781</v>
      </c>
      <c r="E35" s="5">
        <v>927</v>
      </c>
      <c r="F35" s="5">
        <v>2856</v>
      </c>
      <c r="G35" s="5">
        <v>2319</v>
      </c>
      <c r="H35" s="6">
        <v>1767</v>
      </c>
      <c r="J35" s="11">
        <f t="shared" si="25"/>
        <v>2.2043561287465752E-2</v>
      </c>
      <c r="K35" s="12">
        <f t="shared" si="24"/>
        <v>1.0807295270251571E-2</v>
      </c>
      <c r="L35" s="12">
        <f t="shared" si="24"/>
        <v>1.2827609110785156E-2</v>
      </c>
      <c r="M35" s="12">
        <f t="shared" si="24"/>
        <v>3.9520659784684359E-2</v>
      </c>
      <c r="N35" s="12">
        <f t="shared" si="24"/>
        <v>3.2089779426009463E-2</v>
      </c>
      <c r="O35" s="12">
        <f t="shared" si="24"/>
        <v>2.4451332576868792E-2</v>
      </c>
      <c r="P35" s="10">
        <f t="shared" si="2"/>
        <v>5.2348268895469514E-2</v>
      </c>
    </row>
    <row r="36" spans="1:16" x14ac:dyDescent="0.25">
      <c r="A36" s="19" t="s">
        <v>34</v>
      </c>
      <c r="B36" s="16">
        <v>108453</v>
      </c>
      <c r="C36" s="5">
        <v>1886</v>
      </c>
      <c r="D36" s="5">
        <v>727</v>
      </c>
      <c r="E36" s="5">
        <v>863</v>
      </c>
      <c r="F36" s="5">
        <v>3024</v>
      </c>
      <c r="G36" s="5">
        <v>2392</v>
      </c>
      <c r="H36" s="6">
        <v>2018</v>
      </c>
      <c r="J36" s="11">
        <f t="shared" si="25"/>
        <v>2.6098026734563972E-2</v>
      </c>
      <c r="K36" s="12">
        <f t="shared" si="24"/>
        <v>1.0060055904574766E-2</v>
      </c>
      <c r="L36" s="12">
        <f t="shared" si="24"/>
        <v>1.194199208479783E-2</v>
      </c>
      <c r="M36" s="12">
        <f t="shared" si="24"/>
        <v>4.1845404477901089E-2</v>
      </c>
      <c r="N36" s="12">
        <f t="shared" si="24"/>
        <v>3.3099936346276254E-2</v>
      </c>
      <c r="O36" s="12">
        <f t="shared" si="24"/>
        <v>2.792461185066283E-2</v>
      </c>
      <c r="P36" s="10">
        <f t="shared" si="2"/>
        <v>5.3787396562698916E-2</v>
      </c>
    </row>
    <row r="37" spans="1:16" x14ac:dyDescent="0.25">
      <c r="A37" s="47" t="s">
        <v>35</v>
      </c>
      <c r="B37" s="48">
        <v>100882</v>
      </c>
      <c r="C37" s="40">
        <v>1373</v>
      </c>
      <c r="D37" s="40">
        <v>634</v>
      </c>
      <c r="E37" s="40">
        <v>693</v>
      </c>
      <c r="F37" s="40">
        <v>2662</v>
      </c>
      <c r="G37" s="40">
        <v>2103</v>
      </c>
      <c r="H37" s="41">
        <v>2439</v>
      </c>
      <c r="J37" s="63">
        <f t="shared" si="25"/>
        <v>1.8999252760634324E-2</v>
      </c>
      <c r="K37" s="64">
        <f t="shared" si="24"/>
        <v>8.7731436636869341E-3</v>
      </c>
      <c r="L37" s="64">
        <f t="shared" si="24"/>
        <v>9.5895718595189992E-3</v>
      </c>
      <c r="M37" s="64">
        <f t="shared" si="24"/>
        <v>3.6836133174660286E-2</v>
      </c>
      <c r="N37" s="64">
        <f t="shared" si="24"/>
        <v>2.9100821963302246E-2</v>
      </c>
      <c r="O37" s="64">
        <f t="shared" si="24"/>
        <v>3.3750311349735697E-2</v>
      </c>
      <c r="P37" s="65">
        <f t="shared" si="2"/>
        <v>4.6425705034179282E-2</v>
      </c>
    </row>
    <row r="38" spans="1:16" x14ac:dyDescent="0.25">
      <c r="A38" s="19" t="s">
        <v>36</v>
      </c>
      <c r="B38" s="16">
        <v>104707</v>
      </c>
      <c r="C38" s="5">
        <v>1456</v>
      </c>
      <c r="D38" s="5">
        <v>661</v>
      </c>
      <c r="E38" s="5">
        <v>762</v>
      </c>
      <c r="F38" s="5">
        <v>2789</v>
      </c>
      <c r="G38" s="5">
        <v>2106</v>
      </c>
      <c r="H38" s="6">
        <v>2902</v>
      </c>
      <c r="J38" s="11">
        <f t="shared" si="25"/>
        <v>2.0147787341211636E-2</v>
      </c>
      <c r="K38" s="12">
        <f t="shared" si="24"/>
        <v>9.1467633465253367E-3</v>
      </c>
      <c r="L38" s="12">
        <f t="shared" si="24"/>
        <v>1.0544377715661584E-2</v>
      </c>
      <c r="M38" s="12">
        <f t="shared" si="24"/>
        <v>3.8593529460603883E-2</v>
      </c>
      <c r="N38" s="12">
        <f t="shared" si="24"/>
        <v>2.91423352613954E-2</v>
      </c>
      <c r="O38" s="12">
        <f t="shared" si="24"/>
        <v>4.0157197022112748E-2</v>
      </c>
      <c r="P38" s="10">
        <f t="shared" si="2"/>
        <v>4.9137907176265469E-2</v>
      </c>
    </row>
    <row r="39" spans="1:16" x14ac:dyDescent="0.25">
      <c r="A39" s="19" t="s">
        <v>37</v>
      </c>
      <c r="B39" s="16">
        <v>113258</v>
      </c>
      <c r="C39" s="5">
        <v>1431</v>
      </c>
      <c r="D39" s="5">
        <v>728</v>
      </c>
      <c r="E39" s="5">
        <v>600</v>
      </c>
      <c r="F39" s="5">
        <v>2912</v>
      </c>
      <c r="G39" s="5">
        <v>2215</v>
      </c>
      <c r="H39" s="6">
        <v>4688</v>
      </c>
      <c r="J39" s="11">
        <f t="shared" si="25"/>
        <v>1.9801843190435337E-2</v>
      </c>
      <c r="K39" s="12">
        <f t="shared" si="24"/>
        <v>1.0073893670605818E-2</v>
      </c>
      <c r="L39" s="12">
        <f t="shared" si="24"/>
        <v>8.3026596186311676E-3</v>
      </c>
      <c r="M39" s="12">
        <f t="shared" si="24"/>
        <v>4.0295574682423271E-2</v>
      </c>
      <c r="N39" s="12">
        <f t="shared" si="24"/>
        <v>3.0650651758780064E-2</v>
      </c>
      <c r="O39" s="12">
        <f t="shared" si="24"/>
        <v>6.4871447153571529E-2</v>
      </c>
      <c r="P39" s="10">
        <f t="shared" si="2"/>
        <v>4.8598234301054435E-2</v>
      </c>
    </row>
    <row r="40" spans="1:16" x14ac:dyDescent="0.25">
      <c r="A40" s="19" t="s">
        <v>38</v>
      </c>
      <c r="B40" s="16">
        <v>121986</v>
      </c>
      <c r="C40" s="5">
        <v>1734</v>
      </c>
      <c r="D40" s="5">
        <v>777</v>
      </c>
      <c r="E40" s="5">
        <v>738</v>
      </c>
      <c r="F40" s="5">
        <v>3263</v>
      </c>
      <c r="G40" s="5">
        <v>2733</v>
      </c>
      <c r="H40" s="6">
        <v>4312</v>
      </c>
      <c r="J40" s="11">
        <f t="shared" si="25"/>
        <v>2.3994686297844077E-2</v>
      </c>
      <c r="K40" s="12">
        <f t="shared" si="24"/>
        <v>1.0751944206127363E-2</v>
      </c>
      <c r="L40" s="12">
        <f t="shared" si="24"/>
        <v>1.0212271330916336E-2</v>
      </c>
      <c r="M40" s="12">
        <f t="shared" si="24"/>
        <v>4.5152630559322504E-2</v>
      </c>
      <c r="N40" s="12">
        <f t="shared" si="24"/>
        <v>3.781861456286497E-2</v>
      </c>
      <c r="O40" s="12">
        <f t="shared" si="24"/>
        <v>5.9668447125895994E-2</v>
      </c>
      <c r="P40" s="10">
        <f t="shared" si="2"/>
        <v>5.5364901890238842E-2</v>
      </c>
    </row>
    <row r="41" spans="1:16" ht="15.75" thickBot="1" x14ac:dyDescent="0.3">
      <c r="A41" s="20" t="s">
        <v>39</v>
      </c>
      <c r="B41" s="17">
        <v>107234</v>
      </c>
      <c r="C41" s="8">
        <v>1558</v>
      </c>
      <c r="D41" s="8">
        <v>744</v>
      </c>
      <c r="E41" s="8">
        <v>675</v>
      </c>
      <c r="F41" s="8">
        <v>2828</v>
      </c>
      <c r="G41" s="8">
        <v>2220</v>
      </c>
      <c r="H41" s="9">
        <v>2772</v>
      </c>
      <c r="J41" s="13">
        <f t="shared" si="25"/>
        <v>2.1559239476378934E-2</v>
      </c>
      <c r="K41" s="14">
        <f t="shared" ref="K41" si="26">D41/72266</f>
        <v>1.0295297927102648E-2</v>
      </c>
      <c r="L41" s="14">
        <f t="shared" ref="L41" si="27">E41/72266</f>
        <v>9.3404920709600648E-3</v>
      </c>
      <c r="M41" s="14">
        <f t="shared" ref="M41" si="28">F41/72266</f>
        <v>3.9133202335814909E-2</v>
      </c>
      <c r="N41" s="14">
        <f t="shared" ref="N41" si="29">G41/72266</f>
        <v>3.0719840588935322E-2</v>
      </c>
      <c r="O41" s="14">
        <f t="shared" ref="O41" si="30">H41/72266</f>
        <v>3.8358287438075997E-2</v>
      </c>
      <c r="P41" s="15">
        <f t="shared" si="2"/>
        <v>4.8473694406774973E-2</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C69EA-FD90-45EC-A061-DB450A940EFB}">
  <sheetPr codeName="Sheet8"/>
  <dimension ref="A1:I51"/>
  <sheetViews>
    <sheetView workbookViewId="0">
      <selection activeCell="C18" sqref="C18"/>
    </sheetView>
  </sheetViews>
  <sheetFormatPr defaultRowHeight="15" x14ac:dyDescent="0.25"/>
  <cols>
    <col min="3" max="3" width="17.5703125" customWidth="1"/>
    <col min="4" max="4" width="10.28515625" customWidth="1"/>
    <col min="5" max="5" width="15.42578125" customWidth="1"/>
    <col min="6" max="6" width="15.7109375" customWidth="1"/>
    <col min="7" max="7" width="18.28515625" customWidth="1"/>
    <col min="8" max="8" width="15.140625" customWidth="1"/>
    <col min="9" max="9" width="17.85546875" customWidth="1"/>
  </cols>
  <sheetData>
    <row r="1" spans="1:9" ht="15.75" thickBot="1" x14ac:dyDescent="0.3">
      <c r="C1" s="24" t="s">
        <v>40</v>
      </c>
      <c r="D1" s="24" t="s">
        <v>41</v>
      </c>
      <c r="E1" s="24" t="s">
        <v>42</v>
      </c>
      <c r="F1" s="24" t="s">
        <v>43</v>
      </c>
      <c r="G1" s="24" t="s">
        <v>44</v>
      </c>
      <c r="H1" s="24" t="s">
        <v>45</v>
      </c>
      <c r="I1" s="24" t="s">
        <v>46</v>
      </c>
    </row>
    <row r="2" spans="1:9" x14ac:dyDescent="0.25">
      <c r="A2" s="31" t="s">
        <v>0</v>
      </c>
      <c r="B2" s="3"/>
      <c r="C2" s="25">
        <v>54245</v>
      </c>
      <c r="D2" s="25">
        <v>409</v>
      </c>
      <c r="E2" s="25">
        <v>389</v>
      </c>
      <c r="F2" s="25">
        <v>471</v>
      </c>
      <c r="G2" s="25">
        <v>1386</v>
      </c>
      <c r="H2" s="25">
        <v>834</v>
      </c>
      <c r="I2" s="26">
        <v>383</v>
      </c>
    </row>
    <row r="3" spans="1:9" x14ac:dyDescent="0.25">
      <c r="A3" s="32"/>
      <c r="B3" s="4" t="s">
        <v>53</v>
      </c>
      <c r="C3" s="27">
        <v>202</v>
      </c>
      <c r="D3" s="27">
        <v>2</v>
      </c>
      <c r="E3" s="27">
        <v>2</v>
      </c>
      <c r="F3" s="27">
        <v>7</v>
      </c>
      <c r="G3" s="27">
        <v>5</v>
      </c>
      <c r="H3" s="27">
        <v>3</v>
      </c>
      <c r="I3" s="28">
        <v>0</v>
      </c>
    </row>
    <row r="4" spans="1:9" x14ac:dyDescent="0.25">
      <c r="A4" s="32"/>
      <c r="B4" s="4" t="s">
        <v>48</v>
      </c>
      <c r="C4" s="27">
        <v>4696</v>
      </c>
      <c r="D4" s="27">
        <v>35</v>
      </c>
      <c r="E4" s="27">
        <v>8</v>
      </c>
      <c r="F4" s="27">
        <v>12</v>
      </c>
      <c r="G4" s="27">
        <v>73</v>
      </c>
      <c r="H4" s="27">
        <v>91</v>
      </c>
      <c r="I4" s="28">
        <v>25</v>
      </c>
    </row>
    <row r="5" spans="1:9" x14ac:dyDescent="0.25">
      <c r="A5" s="32"/>
      <c r="B5" s="4" t="s">
        <v>54</v>
      </c>
      <c r="C5" s="27">
        <v>64</v>
      </c>
      <c r="D5" s="27">
        <v>1</v>
      </c>
      <c r="E5" s="27">
        <v>1</v>
      </c>
      <c r="F5" s="27">
        <v>0</v>
      </c>
      <c r="G5" s="27">
        <v>0</v>
      </c>
      <c r="H5" s="27">
        <v>2</v>
      </c>
      <c r="I5" s="28">
        <v>0</v>
      </c>
    </row>
    <row r="6" spans="1:9" x14ac:dyDescent="0.25">
      <c r="A6" s="32"/>
      <c r="B6" s="4" t="s">
        <v>49</v>
      </c>
      <c r="C6" s="27">
        <v>1371</v>
      </c>
      <c r="D6" s="27">
        <v>8</v>
      </c>
      <c r="E6" s="27">
        <v>27</v>
      </c>
      <c r="F6" s="27">
        <v>8</v>
      </c>
      <c r="G6" s="27">
        <v>20</v>
      </c>
      <c r="H6" s="27">
        <v>12</v>
      </c>
      <c r="I6" s="28">
        <v>12</v>
      </c>
    </row>
    <row r="7" spans="1:9" x14ac:dyDescent="0.25">
      <c r="A7" s="32"/>
      <c r="B7" s="4" t="s">
        <v>50</v>
      </c>
      <c r="C7" s="27">
        <v>1577</v>
      </c>
      <c r="D7" s="27">
        <v>10</v>
      </c>
      <c r="E7" s="27">
        <v>15</v>
      </c>
      <c r="F7" s="27">
        <v>15</v>
      </c>
      <c r="G7" s="27">
        <v>12</v>
      </c>
      <c r="H7" s="27">
        <v>43</v>
      </c>
      <c r="I7" s="28">
        <v>8</v>
      </c>
    </row>
    <row r="8" spans="1:9" x14ac:dyDescent="0.25">
      <c r="A8" s="32"/>
      <c r="B8" s="4" t="s">
        <v>55</v>
      </c>
      <c r="C8" s="27">
        <v>78</v>
      </c>
      <c r="D8" s="27">
        <v>0</v>
      </c>
      <c r="E8" s="27">
        <v>0</v>
      </c>
      <c r="F8" s="27">
        <v>3</v>
      </c>
      <c r="G8" s="27">
        <v>2</v>
      </c>
      <c r="H8" s="27">
        <v>2</v>
      </c>
      <c r="I8" s="28">
        <v>0</v>
      </c>
    </row>
    <row r="9" spans="1:9" x14ac:dyDescent="0.25">
      <c r="A9" s="32"/>
      <c r="B9" s="4" t="s">
        <v>51</v>
      </c>
      <c r="C9" s="27">
        <v>1795</v>
      </c>
      <c r="D9" s="27">
        <v>12</v>
      </c>
      <c r="E9" s="27">
        <v>5</v>
      </c>
      <c r="F9" s="27">
        <v>2</v>
      </c>
      <c r="G9" s="27">
        <v>38</v>
      </c>
      <c r="H9" s="27">
        <v>29</v>
      </c>
      <c r="I9" s="28">
        <v>33</v>
      </c>
    </row>
    <row r="10" spans="1:9" x14ac:dyDescent="0.25">
      <c r="A10" s="32"/>
      <c r="B10" s="4" t="s">
        <v>52</v>
      </c>
      <c r="C10" s="27">
        <v>249</v>
      </c>
      <c r="D10" s="27">
        <v>3</v>
      </c>
      <c r="E10" s="27">
        <v>2</v>
      </c>
      <c r="F10" s="27">
        <v>1</v>
      </c>
      <c r="G10" s="27">
        <v>1</v>
      </c>
      <c r="H10" s="27">
        <v>2</v>
      </c>
      <c r="I10" s="28">
        <v>1</v>
      </c>
    </row>
    <row r="11" spans="1:9" x14ac:dyDescent="0.25">
      <c r="A11" s="32"/>
      <c r="B11" s="4" t="s">
        <v>56</v>
      </c>
      <c r="C11" s="27">
        <v>3</v>
      </c>
      <c r="D11" s="27">
        <v>0</v>
      </c>
      <c r="E11" s="27">
        <v>0</v>
      </c>
      <c r="F11" s="27">
        <v>0</v>
      </c>
      <c r="G11" s="27">
        <v>0</v>
      </c>
      <c r="H11" s="27">
        <v>0</v>
      </c>
      <c r="I11" s="28">
        <v>0</v>
      </c>
    </row>
    <row r="12" spans="1:9" ht="15.75" thickBot="1" x14ac:dyDescent="0.3">
      <c r="A12" s="33"/>
      <c r="B12" s="7" t="s">
        <v>47</v>
      </c>
      <c r="C12" s="29">
        <v>44210</v>
      </c>
      <c r="D12" s="29">
        <v>338</v>
      </c>
      <c r="E12" s="29">
        <v>329</v>
      </c>
      <c r="F12" s="29">
        <v>423</v>
      </c>
      <c r="G12" s="29">
        <v>1235</v>
      </c>
      <c r="H12" s="29">
        <v>650</v>
      </c>
      <c r="I12" s="30">
        <v>303</v>
      </c>
    </row>
    <row r="13" spans="1:9" x14ac:dyDescent="0.25">
      <c r="A13" s="23" t="s">
        <v>1</v>
      </c>
    </row>
    <row r="14" spans="1:9" x14ac:dyDescent="0.25">
      <c r="A14" s="23" t="s">
        <v>2</v>
      </c>
    </row>
    <row r="15" spans="1:9" x14ac:dyDescent="0.25">
      <c r="A15" s="23" t="s">
        <v>3</v>
      </c>
    </row>
    <row r="16" spans="1:9" x14ac:dyDescent="0.25">
      <c r="A16" s="23" t="s">
        <v>4</v>
      </c>
    </row>
    <row r="17" spans="1:1" x14ac:dyDescent="0.25">
      <c r="A17" s="23" t="s">
        <v>5</v>
      </c>
    </row>
    <row r="18" spans="1:1" x14ac:dyDescent="0.25">
      <c r="A18" s="23" t="s">
        <v>6</v>
      </c>
    </row>
    <row r="19" spans="1:1" x14ac:dyDescent="0.25">
      <c r="A19" s="23" t="s">
        <v>7</v>
      </c>
    </row>
    <row r="20" spans="1:1" x14ac:dyDescent="0.25">
      <c r="A20" s="23" t="s">
        <v>8</v>
      </c>
    </row>
    <row r="21" spans="1:1" x14ac:dyDescent="0.25">
      <c r="A21" s="23" t="s">
        <v>9</v>
      </c>
    </row>
    <row r="22" spans="1:1" x14ac:dyDescent="0.25">
      <c r="A22" s="23" t="s">
        <v>10</v>
      </c>
    </row>
    <row r="23" spans="1:1" x14ac:dyDescent="0.25">
      <c r="A23" s="23" t="s">
        <v>11</v>
      </c>
    </row>
    <row r="24" spans="1:1" x14ac:dyDescent="0.25">
      <c r="A24" s="23" t="s">
        <v>12</v>
      </c>
    </row>
    <row r="25" spans="1:1" x14ac:dyDescent="0.25">
      <c r="A25" s="23" t="s">
        <v>13</v>
      </c>
    </row>
    <row r="26" spans="1:1" x14ac:dyDescent="0.25">
      <c r="A26" s="23" t="s">
        <v>14</v>
      </c>
    </row>
    <row r="27" spans="1:1" x14ac:dyDescent="0.25">
      <c r="A27" s="23" t="s">
        <v>15</v>
      </c>
    </row>
    <row r="28" spans="1:1" x14ac:dyDescent="0.25">
      <c r="A28" s="23" t="s">
        <v>16</v>
      </c>
    </row>
    <row r="29" spans="1:1" x14ac:dyDescent="0.25">
      <c r="A29" s="23" t="s">
        <v>17</v>
      </c>
    </row>
    <row r="30" spans="1:1" x14ac:dyDescent="0.25">
      <c r="A30" s="23" t="s">
        <v>18</v>
      </c>
    </row>
    <row r="31" spans="1:1" x14ac:dyDescent="0.25">
      <c r="A31" s="23" t="s">
        <v>19</v>
      </c>
    </row>
    <row r="32" spans="1:1" x14ac:dyDescent="0.25">
      <c r="A32" s="23" t="s">
        <v>20</v>
      </c>
    </row>
    <row r="33" spans="1:1" x14ac:dyDescent="0.25">
      <c r="A33" s="23" t="s">
        <v>21</v>
      </c>
    </row>
    <row r="34" spans="1:1" x14ac:dyDescent="0.25">
      <c r="A34" s="23" t="s">
        <v>22</v>
      </c>
    </row>
    <row r="35" spans="1:1" x14ac:dyDescent="0.25">
      <c r="A35" s="23" t="s">
        <v>23</v>
      </c>
    </row>
    <row r="36" spans="1:1" x14ac:dyDescent="0.25">
      <c r="A36" s="23" t="s">
        <v>24</v>
      </c>
    </row>
    <row r="37" spans="1:1" x14ac:dyDescent="0.25">
      <c r="A37" s="23" t="s">
        <v>25</v>
      </c>
    </row>
    <row r="38" spans="1:1" x14ac:dyDescent="0.25">
      <c r="A38" s="23" t="s">
        <v>26</v>
      </c>
    </row>
    <row r="39" spans="1:1" x14ac:dyDescent="0.25">
      <c r="A39" s="23" t="s">
        <v>27</v>
      </c>
    </row>
    <row r="40" spans="1:1" x14ac:dyDescent="0.25">
      <c r="A40" s="23" t="s">
        <v>28</v>
      </c>
    </row>
    <row r="41" spans="1:1" x14ac:dyDescent="0.25">
      <c r="A41" s="23" t="s">
        <v>29</v>
      </c>
    </row>
    <row r="42" spans="1:1" x14ac:dyDescent="0.25">
      <c r="A42" s="23" t="s">
        <v>30</v>
      </c>
    </row>
    <row r="43" spans="1:1" x14ac:dyDescent="0.25">
      <c r="A43" s="23" t="s">
        <v>31</v>
      </c>
    </row>
    <row r="44" spans="1:1" x14ac:dyDescent="0.25">
      <c r="A44" s="23" t="s">
        <v>32</v>
      </c>
    </row>
    <row r="45" spans="1:1" x14ac:dyDescent="0.25">
      <c r="A45" s="23" t="s">
        <v>33</v>
      </c>
    </row>
    <row r="46" spans="1:1" x14ac:dyDescent="0.25">
      <c r="A46" s="23" t="s">
        <v>34</v>
      </c>
    </row>
    <row r="47" spans="1:1" x14ac:dyDescent="0.25">
      <c r="A47" s="23" t="s">
        <v>35</v>
      </c>
    </row>
    <row r="48" spans="1:1" x14ac:dyDescent="0.25">
      <c r="A48" s="23" t="s">
        <v>36</v>
      </c>
    </row>
    <row r="49" spans="1:1" x14ac:dyDescent="0.25">
      <c r="A49" s="23" t="s">
        <v>37</v>
      </c>
    </row>
    <row r="50" spans="1:1" x14ac:dyDescent="0.25">
      <c r="A50" s="23" t="s">
        <v>38</v>
      </c>
    </row>
    <row r="51" spans="1:1" x14ac:dyDescent="0.25">
      <c r="A51" s="2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AE counts</vt:lpstr>
      <vt:lpstr>Simvastatin</vt:lpstr>
      <vt:lpstr>Gender</vt:lpstr>
      <vt:lpstr>US</vt:lpstr>
      <vt:lpstr>Age</vt:lpstr>
      <vt:lpstr>Percentage</vt:lpstr>
      <vt:lpstr>RPSR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JungYeon</dc:creator>
  <cp:lastModifiedBy>g</cp:lastModifiedBy>
  <dcterms:created xsi:type="dcterms:W3CDTF">2020-03-25T19:09:47Z</dcterms:created>
  <dcterms:modified xsi:type="dcterms:W3CDTF">2020-03-26T22:53:33Z</dcterms:modified>
</cp:coreProperties>
</file>