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INA JOSEPHINE\Desktop\Jabula\ACCA\"/>
    </mc:Choice>
  </mc:AlternateContent>
  <xr:revisionPtr revIDLastSave="0" documentId="8_{33F6F510-9044-482C-A49F-3E28073F58D7}" xr6:coauthVersionLast="47" xr6:coauthVersionMax="47" xr10:uidLastSave="{00000000-0000-0000-0000-000000000000}"/>
  <bookViews>
    <workbookView xWindow="-120" yWindow="-120" windowWidth="20730" windowHeight="11160" xr2:uid="{71326A48-EDFB-4C7D-87BA-64EE944DBDBD}"/>
  </bookViews>
  <sheets>
    <sheet name="Ex 44 Robust Laptop Kaplan" sheetId="3" r:id="rId1"/>
    <sheet name="NOPAT Ex.32" sheetId="1" r:id="rId2"/>
    <sheet name="Still Waters Ex. 3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3" l="1"/>
  <c r="H30" i="3"/>
  <c r="H29" i="3"/>
  <c r="H28" i="3"/>
  <c r="H26" i="3"/>
  <c r="F26" i="3"/>
  <c r="F25" i="3"/>
  <c r="H25" i="3" s="1"/>
  <c r="F24" i="3"/>
  <c r="F32" i="3" s="1"/>
  <c r="H18" i="3"/>
  <c r="H17" i="3"/>
  <c r="H16" i="3"/>
  <c r="H15" i="3"/>
  <c r="H13" i="3"/>
  <c r="F13" i="3"/>
  <c r="F12" i="3"/>
  <c r="H12" i="3" s="1"/>
  <c r="F11" i="3"/>
  <c r="F19" i="3" s="1"/>
  <c r="F5" i="3"/>
  <c r="H5" i="3" s="1"/>
  <c r="F4" i="3"/>
  <c r="H4" i="3" s="1"/>
  <c r="H3" i="3"/>
  <c r="F3" i="3"/>
  <c r="F2" i="3"/>
  <c r="H2" i="3" s="1"/>
  <c r="C39" i="2"/>
  <c r="C40" i="2"/>
  <c r="D35" i="2"/>
  <c r="K29" i="2"/>
  <c r="M28" i="2"/>
  <c r="M27" i="2"/>
  <c r="C24" i="2"/>
  <c r="C22" i="2"/>
  <c r="D22" i="2"/>
  <c r="D42" i="1"/>
  <c r="C42" i="1"/>
  <c r="D38" i="1"/>
  <c r="C35" i="1"/>
  <c r="B31" i="1"/>
  <c r="J36" i="1"/>
  <c r="L35" i="1"/>
  <c r="L34" i="1"/>
  <c r="O29" i="1"/>
  <c r="L29" i="1"/>
  <c r="L28" i="1"/>
  <c r="J30" i="1"/>
  <c r="C17" i="1"/>
  <c r="C23" i="1" s="1"/>
  <c r="C25" i="1" s="1"/>
  <c r="D17" i="1"/>
  <c r="D23" i="1" s="1"/>
  <c r="D25" i="1" s="1"/>
  <c r="D6" i="1"/>
  <c r="E6" i="1"/>
  <c r="F6" i="1"/>
  <c r="F33" i="3" l="1"/>
  <c r="H33" i="3" s="1"/>
  <c r="F20" i="3"/>
  <c r="H20" i="3" s="1"/>
  <c r="H11" i="3"/>
  <c r="H19" i="3" s="1"/>
  <c r="H24" i="3"/>
  <c r="H32" i="3" s="1"/>
  <c r="H34" i="3" s="1"/>
  <c r="F6" i="3"/>
  <c r="M29" i="2"/>
  <c r="L30" i="1"/>
  <c r="C43" i="1" s="1"/>
  <c r="L36" i="1"/>
  <c r="D43" i="1" s="1"/>
  <c r="F7" i="3" l="1"/>
  <c r="H7" i="3" s="1"/>
  <c r="H6" i="3"/>
  <c r="H21" i="3"/>
  <c r="F21" i="3"/>
  <c r="F34" i="3"/>
  <c r="F8" i="3" l="1"/>
  <c r="H8" i="3" s="1"/>
</calcChain>
</file>

<file path=xl/sharedStrings.xml><?xml version="1.0" encoding="utf-8"?>
<sst xmlns="http://schemas.openxmlformats.org/spreadsheetml/2006/main" count="156" uniqueCount="91">
  <si>
    <t>Ex.40</t>
  </si>
  <si>
    <t>Residual Income</t>
  </si>
  <si>
    <t>Year</t>
  </si>
  <si>
    <t>Inflow</t>
  </si>
  <si>
    <t>Less Dep</t>
  </si>
  <si>
    <t>Less interest</t>
  </si>
  <si>
    <t>RI</t>
  </si>
  <si>
    <t>NPV</t>
  </si>
  <si>
    <t>Capital</t>
  </si>
  <si>
    <t>EVA calculation</t>
  </si>
  <si>
    <t>20x6</t>
  </si>
  <si>
    <t>20x7</t>
  </si>
  <si>
    <t>PBT</t>
  </si>
  <si>
    <t>Interest</t>
  </si>
  <si>
    <t>PBIT</t>
  </si>
  <si>
    <t>Lost tax on interest</t>
  </si>
  <si>
    <t>20x5</t>
  </si>
  <si>
    <t>Closing Capital</t>
  </si>
  <si>
    <t>Add</t>
  </si>
  <si>
    <t>Lease</t>
  </si>
  <si>
    <t>Goodwill</t>
  </si>
  <si>
    <t>WACC:</t>
  </si>
  <si>
    <t>Debt</t>
  </si>
  <si>
    <t>Equity</t>
  </si>
  <si>
    <t>Value</t>
  </si>
  <si>
    <t>Rate</t>
  </si>
  <si>
    <t>Adjusted</t>
  </si>
  <si>
    <t>Non-cash</t>
  </si>
  <si>
    <t>Less tax</t>
  </si>
  <si>
    <t>NOPAT</t>
  </si>
  <si>
    <t>EVA:</t>
  </si>
  <si>
    <t>WACC *CoC</t>
  </si>
  <si>
    <t>340x11.5%/418x12.5%</t>
  </si>
  <si>
    <t>Assumptions made:</t>
  </si>
  <si>
    <t>Econ. Dep = accounting dep.</t>
  </si>
  <si>
    <t>Interest cost as part of capital charge, therefore added back.</t>
  </si>
  <si>
    <t>Strength</t>
  </si>
  <si>
    <t>Weakness</t>
  </si>
  <si>
    <t>Opportunity</t>
  </si>
  <si>
    <t>Threat</t>
  </si>
  <si>
    <t>Monopoly</t>
  </si>
  <si>
    <t>Regulator's control</t>
  </si>
  <si>
    <t>Acceptable ROCE</t>
  </si>
  <si>
    <t>Price control</t>
  </si>
  <si>
    <t>Bottled water</t>
  </si>
  <si>
    <t>Contract repairs</t>
  </si>
  <si>
    <t>Other services (20%)</t>
  </si>
  <si>
    <t>pre-tax ROCE</t>
  </si>
  <si>
    <t>20x2</t>
  </si>
  <si>
    <t>20x1</t>
  </si>
  <si>
    <t>Lost tax benefit on int.</t>
  </si>
  <si>
    <t>Capital Employed</t>
  </si>
  <si>
    <t>Closing</t>
  </si>
  <si>
    <t>Add acct dep</t>
  </si>
  <si>
    <t>Deduct Econ dep</t>
  </si>
  <si>
    <t>Bad debt</t>
  </si>
  <si>
    <t>20x0</t>
  </si>
  <si>
    <t>R&amp;D</t>
  </si>
  <si>
    <t>Other non-cash</t>
  </si>
  <si>
    <t>Less Tax cash paid</t>
  </si>
  <si>
    <t>B/F</t>
  </si>
  <si>
    <t>CE</t>
  </si>
  <si>
    <t>645x8.65%</t>
  </si>
  <si>
    <t>Total)$'000)</t>
  </si>
  <si>
    <t>Total Volume</t>
  </si>
  <si>
    <t>Unit</t>
  </si>
  <si>
    <t>Cost per Unit</t>
  </si>
  <si>
    <t>Order 11784</t>
  </si>
  <si>
    <t>Material</t>
  </si>
  <si>
    <t>Unit or Kg</t>
  </si>
  <si>
    <t>Labour</t>
  </si>
  <si>
    <t>Hour</t>
  </si>
  <si>
    <t>Packaging n transport</t>
  </si>
  <si>
    <t>Overhead</t>
  </si>
  <si>
    <t>Mark-up</t>
  </si>
  <si>
    <t>per unit</t>
  </si>
  <si>
    <t>Customer Service(37.8mins/unit)</t>
  </si>
  <si>
    <t>$8.6/min</t>
  </si>
  <si>
    <t>mins</t>
  </si>
  <si>
    <t>Purchasing n receiving(1.11unit/ purch. order)</t>
  </si>
  <si>
    <t>$114.53/purch. order</t>
  </si>
  <si>
    <t>purchase orders</t>
  </si>
  <si>
    <t>Inventory mgt. (26pcc/unit)</t>
  </si>
  <si>
    <t>$2.37/pcc</t>
  </si>
  <si>
    <t>pieces</t>
  </si>
  <si>
    <t>Cost per Unit for Order 11784</t>
  </si>
  <si>
    <t>Customer Service(69mins/unit)</t>
  </si>
  <si>
    <t>Purchasing n receiving(4unit/ purch. order)</t>
  </si>
  <si>
    <t>Inventory mgt. (32pcc/unit)</t>
  </si>
  <si>
    <t>$35.53/Hour</t>
  </si>
  <si>
    <t>Admin. Of production (3hour/unit)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</si>
</sst>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8" fontId="0" fillId="0" borderId="0" xfId="0" applyNumberFormat="1"/>
    <xf numFmtId="0" fontId="1" fillId="0" borderId="0" xfId="0" applyFont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4" fillId="0" borderId="0" xfId="0" applyFont="1"/>
    <xf numFmtId="43" fontId="0" fillId="0" borderId="1" xfId="0" applyNumberFormat="1" applyBorder="1"/>
    <xf numFmtId="43" fontId="0" fillId="0" borderId="2" xfId="0" applyNumberFormat="1" applyBorder="1"/>
    <xf numFmtId="44" fontId="1" fillId="0" borderId="3" xfId="2" applyFont="1" applyBorder="1"/>
    <xf numFmtId="43" fontId="1" fillId="0" borderId="3" xfId="0" applyNumberFormat="1" applyFont="1" applyBorder="1"/>
    <xf numFmtId="43" fontId="1" fillId="0" borderId="0" xfId="1" applyFont="1"/>
    <xf numFmtId="43" fontId="1" fillId="0" borderId="0" xfId="0" applyNumberFormat="1" applyFont="1"/>
    <xf numFmtId="44" fontId="0" fillId="0" borderId="0" xfId="2" applyFont="1"/>
    <xf numFmtId="44" fontId="0" fillId="0" borderId="3" xfId="2" applyFont="1" applyBorder="1"/>
    <xf numFmtId="43" fontId="0" fillId="0" borderId="3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51AA-A793-4C4C-869E-7AEF54A86DD7}">
  <dimension ref="A1:H35"/>
  <sheetViews>
    <sheetView tabSelected="1" topLeftCell="A24" workbookViewId="0">
      <selection activeCell="F31" sqref="F31"/>
    </sheetView>
  </sheetViews>
  <sheetFormatPr defaultRowHeight="15" x14ac:dyDescent="0.25"/>
  <cols>
    <col min="1" max="1" width="43.85546875" customWidth="1"/>
    <col min="2" max="2" width="20" customWidth="1"/>
    <col min="3" max="3" width="11.5703125" style="5" bestFit="1" customWidth="1"/>
    <col min="4" max="4" width="12.5703125" style="5" customWidth="1"/>
    <col min="5" max="5" width="13.28515625" style="5" customWidth="1"/>
    <col min="6" max="6" width="10.5703125" style="6" bestFit="1" customWidth="1"/>
    <col min="7" max="7" width="12.42578125" bestFit="1" customWidth="1"/>
    <col min="8" max="8" width="10.5703125" bestFit="1" customWidth="1"/>
  </cols>
  <sheetData>
    <row r="1" spans="1:8" x14ac:dyDescent="0.25">
      <c r="C1" s="5" t="s">
        <v>63</v>
      </c>
      <c r="D1" s="5" t="s">
        <v>64</v>
      </c>
      <c r="E1" s="5" t="s">
        <v>65</v>
      </c>
      <c r="F1" s="6" t="s">
        <v>66</v>
      </c>
      <c r="H1" s="7" t="s">
        <v>67</v>
      </c>
    </row>
    <row r="2" spans="1:8" x14ac:dyDescent="0.25">
      <c r="A2" t="s">
        <v>68</v>
      </c>
      <c r="C2" s="5">
        <v>40650</v>
      </c>
      <c r="D2" s="5">
        <v>23800</v>
      </c>
      <c r="E2" s="5" t="s">
        <v>69</v>
      </c>
      <c r="F2" s="6">
        <f>((C2/D2)*1000)</f>
        <v>1707.9831932773109</v>
      </c>
      <c r="H2" s="6">
        <f>F2*16</f>
        <v>27327.731092436974</v>
      </c>
    </row>
    <row r="3" spans="1:8" x14ac:dyDescent="0.25">
      <c r="A3" t="s">
        <v>70</v>
      </c>
      <c r="C3" s="5">
        <v>3879</v>
      </c>
      <c r="D3" s="5">
        <v>71400</v>
      </c>
      <c r="E3" s="5" t="s">
        <v>71</v>
      </c>
      <c r="F3" s="6">
        <f>((C3/D3)*3000)</f>
        <v>162.9831932773109</v>
      </c>
      <c r="H3" s="6">
        <f t="shared" ref="H3:H8" si="0">F3*16</f>
        <v>2607.7310924369744</v>
      </c>
    </row>
    <row r="4" spans="1:8" x14ac:dyDescent="0.25">
      <c r="A4" t="s">
        <v>72</v>
      </c>
      <c r="C4" s="5">
        <v>2118</v>
      </c>
      <c r="D4" s="5">
        <v>23800</v>
      </c>
      <c r="E4" s="5" t="s">
        <v>69</v>
      </c>
      <c r="F4" s="6">
        <f>((C4/D4)*1000)</f>
        <v>88.991596638655466</v>
      </c>
      <c r="H4" s="6">
        <f t="shared" si="0"/>
        <v>1423.8655462184875</v>
      </c>
    </row>
    <row r="5" spans="1:8" x14ac:dyDescent="0.25">
      <c r="A5" t="s">
        <v>73</v>
      </c>
      <c r="C5" s="5">
        <v>14190</v>
      </c>
      <c r="D5" s="5">
        <v>71400</v>
      </c>
      <c r="E5" s="5" t="s">
        <v>71</v>
      </c>
      <c r="F5" s="6">
        <f>((C5/D5)*3000)</f>
        <v>596.21848739495795</v>
      </c>
      <c r="H5" s="8">
        <f t="shared" si="0"/>
        <v>9539.4957983193272</v>
      </c>
    </row>
    <row r="6" spans="1:8" x14ac:dyDescent="0.25">
      <c r="F6" s="9">
        <f>SUM(F2:F5)</f>
        <v>2556.1764705882351</v>
      </c>
      <c r="H6" s="6">
        <f t="shared" si="0"/>
        <v>40898.823529411762</v>
      </c>
    </row>
    <row r="7" spans="1:8" x14ac:dyDescent="0.25">
      <c r="E7" s="5" t="s">
        <v>74</v>
      </c>
      <c r="F7" s="6">
        <f>F6*0.45</f>
        <v>1150.2794117647059</v>
      </c>
      <c r="H7" s="6">
        <f t="shared" si="0"/>
        <v>18404.470588235294</v>
      </c>
    </row>
    <row r="8" spans="1:8" ht="15.75" thickBot="1" x14ac:dyDescent="0.3">
      <c r="F8" s="10">
        <f>SUM(F6:F7)</f>
        <v>3706.455882352941</v>
      </c>
      <c r="G8" s="3" t="s">
        <v>75</v>
      </c>
      <c r="H8" s="11">
        <f t="shared" si="0"/>
        <v>59303.294117647056</v>
      </c>
    </row>
    <row r="9" spans="1:8" ht="15.75" thickTop="1" x14ac:dyDescent="0.25"/>
    <row r="10" spans="1:8" x14ac:dyDescent="0.25">
      <c r="C10" s="12" t="s">
        <v>63</v>
      </c>
      <c r="D10" s="12" t="s">
        <v>64</v>
      </c>
      <c r="E10" s="12" t="s">
        <v>65</v>
      </c>
      <c r="F10" s="13" t="s">
        <v>66</v>
      </c>
      <c r="H10" s="7" t="s">
        <v>67</v>
      </c>
    </row>
    <row r="11" spans="1:8" x14ac:dyDescent="0.25">
      <c r="A11" t="s">
        <v>68</v>
      </c>
      <c r="C11" s="14">
        <v>40650</v>
      </c>
      <c r="D11" s="5">
        <v>23800</v>
      </c>
      <c r="E11" s="5" t="s">
        <v>69</v>
      </c>
      <c r="F11" s="6">
        <f>((C11/D11)*1000)</f>
        <v>1707.9831932773109</v>
      </c>
      <c r="H11" s="6">
        <f>F11*16</f>
        <v>27327.731092436974</v>
      </c>
    </row>
    <row r="12" spans="1:8" x14ac:dyDescent="0.25">
      <c r="A12" t="s">
        <v>70</v>
      </c>
      <c r="C12" s="14">
        <v>3879</v>
      </c>
      <c r="D12" s="5">
        <v>71400</v>
      </c>
      <c r="E12" s="5" t="s">
        <v>71</v>
      </c>
      <c r="F12" s="6">
        <f>((C12/D12)*3000)</f>
        <v>162.9831932773109</v>
      </c>
      <c r="H12" s="6">
        <f t="shared" ref="H12:H13" si="1">F12*16</f>
        <v>2607.7310924369744</v>
      </c>
    </row>
    <row r="13" spans="1:8" x14ac:dyDescent="0.25">
      <c r="A13" t="s">
        <v>72</v>
      </c>
      <c r="C13" s="14">
        <v>2118</v>
      </c>
      <c r="D13" s="5">
        <v>23800</v>
      </c>
      <c r="E13" s="5" t="s">
        <v>69</v>
      </c>
      <c r="F13" s="6">
        <f>((C13/D13)*1000)</f>
        <v>88.991596638655466</v>
      </c>
      <c r="H13" s="6">
        <f t="shared" si="1"/>
        <v>1423.8655462184875</v>
      </c>
    </row>
    <row r="14" spans="1:8" x14ac:dyDescent="0.25">
      <c r="A14" s="3" t="s">
        <v>73</v>
      </c>
      <c r="B14" s="3"/>
      <c r="C14" s="14"/>
    </row>
    <row r="15" spans="1:8" x14ac:dyDescent="0.25">
      <c r="A15" t="s">
        <v>76</v>
      </c>
      <c r="B15" t="s">
        <v>77</v>
      </c>
      <c r="C15" s="14">
        <v>7735</v>
      </c>
      <c r="D15" s="5">
        <v>899600</v>
      </c>
      <c r="E15" s="5" t="s">
        <v>78</v>
      </c>
      <c r="F15" s="6">
        <v>325.01</v>
      </c>
      <c r="H15" s="6">
        <f>F15*16</f>
        <v>5200.16</v>
      </c>
    </row>
    <row r="16" spans="1:8" x14ac:dyDescent="0.25">
      <c r="A16" t="s">
        <v>79</v>
      </c>
      <c r="B16" t="s">
        <v>80</v>
      </c>
      <c r="C16" s="14">
        <v>2451</v>
      </c>
      <c r="D16" s="5">
        <v>21400</v>
      </c>
      <c r="E16" s="5" t="s">
        <v>81</v>
      </c>
      <c r="F16" s="6">
        <v>103.18</v>
      </c>
      <c r="H16" s="6">
        <f t="shared" ref="H16:H18" si="2">F16*16</f>
        <v>1650.88</v>
      </c>
    </row>
    <row r="17" spans="1:8" x14ac:dyDescent="0.25">
      <c r="A17" t="s">
        <v>82</v>
      </c>
      <c r="B17" t="s">
        <v>83</v>
      </c>
      <c r="C17" s="14">
        <v>1467</v>
      </c>
      <c r="D17" s="5">
        <v>618800</v>
      </c>
      <c r="E17" s="5" t="s">
        <v>84</v>
      </c>
      <c r="F17" s="6">
        <v>61.62</v>
      </c>
      <c r="H17" s="6">
        <f t="shared" si="2"/>
        <v>985.92</v>
      </c>
    </row>
    <row r="18" spans="1:8" x14ac:dyDescent="0.25">
      <c r="A18" t="s">
        <v>90</v>
      </c>
      <c r="B18" t="s">
        <v>89</v>
      </c>
      <c r="C18" s="14">
        <v>2537</v>
      </c>
      <c r="D18" s="5">
        <v>71400</v>
      </c>
      <c r="E18" s="5" t="s">
        <v>71</v>
      </c>
      <c r="F18" s="6">
        <v>106.6</v>
      </c>
      <c r="H18" s="8">
        <f t="shared" si="2"/>
        <v>1705.6</v>
      </c>
    </row>
    <row r="19" spans="1:8" x14ac:dyDescent="0.25">
      <c r="F19" s="6">
        <f>SUM(F11:F18)</f>
        <v>2556.3679831932768</v>
      </c>
      <c r="H19" s="6">
        <f>SUM(H11:H18)</f>
        <v>40901.887731092429</v>
      </c>
    </row>
    <row r="20" spans="1:8" x14ac:dyDescent="0.25">
      <c r="E20" s="5" t="s">
        <v>74</v>
      </c>
      <c r="F20" s="6">
        <f>F19*0.45</f>
        <v>1150.3655924369746</v>
      </c>
      <c r="H20" s="6">
        <f t="shared" ref="H20" si="3">F20*16</f>
        <v>18405.849478991593</v>
      </c>
    </row>
    <row r="21" spans="1:8" ht="15.75" thickBot="1" x14ac:dyDescent="0.3">
      <c r="F21" s="15">
        <f>SUM(F19:F20)</f>
        <v>3706.7335756302514</v>
      </c>
      <c r="H21" s="16">
        <f>SUM(H19:H20)</f>
        <v>59307.737210084022</v>
      </c>
    </row>
    <row r="22" spans="1:8" ht="15.75" thickTop="1" x14ac:dyDescent="0.25"/>
    <row r="23" spans="1:8" x14ac:dyDescent="0.25">
      <c r="C23" s="12" t="s">
        <v>63</v>
      </c>
      <c r="D23" s="12" t="s">
        <v>64</v>
      </c>
      <c r="E23" s="12" t="s">
        <v>65</v>
      </c>
      <c r="F23" s="13" t="s">
        <v>85</v>
      </c>
      <c r="H23" s="7" t="s">
        <v>67</v>
      </c>
    </row>
    <row r="24" spans="1:8" x14ac:dyDescent="0.25">
      <c r="A24" t="s">
        <v>68</v>
      </c>
      <c r="C24" s="14">
        <v>40650</v>
      </c>
      <c r="D24" s="5">
        <v>23800</v>
      </c>
      <c r="E24" s="5" t="s">
        <v>69</v>
      </c>
      <c r="F24" s="6">
        <f>((C24/D24)*1000)</f>
        <v>1707.9831932773109</v>
      </c>
      <c r="H24" s="6">
        <f>F24*16</f>
        <v>27327.731092436974</v>
      </c>
    </row>
    <row r="25" spans="1:8" x14ac:dyDescent="0.25">
      <c r="A25" t="s">
        <v>70</v>
      </c>
      <c r="C25" s="14">
        <v>3879</v>
      </c>
      <c r="D25" s="5">
        <v>71400</v>
      </c>
      <c r="E25" s="5" t="s">
        <v>71</v>
      </c>
      <c r="F25" s="6">
        <f>((C25/D25)*3000)</f>
        <v>162.9831932773109</v>
      </c>
      <c r="H25" s="6">
        <f t="shared" ref="H25:H26" si="4">F25*16</f>
        <v>2607.7310924369744</v>
      </c>
    </row>
    <row r="26" spans="1:8" x14ac:dyDescent="0.25">
      <c r="A26" t="s">
        <v>72</v>
      </c>
      <c r="C26" s="14">
        <v>2118</v>
      </c>
      <c r="D26" s="5">
        <v>23800</v>
      </c>
      <c r="E26" s="5" t="s">
        <v>69</v>
      </c>
      <c r="F26" s="6">
        <f>((C26/D26)*1000)</f>
        <v>88.991596638655466</v>
      </c>
      <c r="H26" s="6">
        <f t="shared" si="4"/>
        <v>1423.8655462184875</v>
      </c>
    </row>
    <row r="27" spans="1:8" x14ac:dyDescent="0.25">
      <c r="A27" s="3" t="s">
        <v>73</v>
      </c>
      <c r="B27" s="3"/>
      <c r="C27" s="14"/>
    </row>
    <row r="28" spans="1:8" x14ac:dyDescent="0.25">
      <c r="A28" t="s">
        <v>86</v>
      </c>
      <c r="B28" t="s">
        <v>77</v>
      </c>
      <c r="C28" s="14"/>
      <c r="E28" s="5" t="s">
        <v>78</v>
      </c>
      <c r="F28" s="6">
        <v>593.4</v>
      </c>
      <c r="H28" s="6">
        <f>F28*16</f>
        <v>9494.4</v>
      </c>
    </row>
    <row r="29" spans="1:8" x14ac:dyDescent="0.25">
      <c r="A29" t="s">
        <v>87</v>
      </c>
      <c r="B29" t="s">
        <v>80</v>
      </c>
      <c r="C29" s="14"/>
      <c r="E29" s="5" t="s">
        <v>81</v>
      </c>
      <c r="F29" s="6">
        <v>458.12</v>
      </c>
      <c r="H29" s="6">
        <f t="shared" ref="H29:H31" si="5">F29*16</f>
        <v>7329.92</v>
      </c>
    </row>
    <row r="30" spans="1:8" x14ac:dyDescent="0.25">
      <c r="A30" t="s">
        <v>88</v>
      </c>
      <c r="B30" t="s">
        <v>83</v>
      </c>
      <c r="C30" s="14"/>
      <c r="E30" s="5" t="s">
        <v>81</v>
      </c>
      <c r="F30" s="6">
        <v>75.84</v>
      </c>
      <c r="H30" s="6">
        <f t="shared" si="5"/>
        <v>1213.44</v>
      </c>
    </row>
    <row r="31" spans="1:8" x14ac:dyDescent="0.25">
      <c r="A31" t="s">
        <v>90</v>
      </c>
      <c r="B31" t="s">
        <v>89</v>
      </c>
      <c r="C31" s="14"/>
      <c r="E31" s="5" t="s">
        <v>81</v>
      </c>
      <c r="F31" s="6">
        <v>106.6</v>
      </c>
      <c r="H31" s="8">
        <f t="shared" si="5"/>
        <v>1705.6</v>
      </c>
    </row>
    <row r="32" spans="1:8" x14ac:dyDescent="0.25">
      <c r="F32" s="6">
        <f>SUM(F24:F31)</f>
        <v>3193.917983193277</v>
      </c>
      <c r="H32" s="6">
        <f>SUM(H24:H31)</f>
        <v>51102.687731092432</v>
      </c>
    </row>
    <row r="33" spans="5:8" x14ac:dyDescent="0.25">
      <c r="E33" s="5" t="s">
        <v>74</v>
      </c>
      <c r="F33" s="6">
        <f>F32*0.45</f>
        <v>1437.2630924369746</v>
      </c>
      <c r="H33" s="6">
        <f t="shared" ref="H33" si="6">F33*16</f>
        <v>22996.209478991594</v>
      </c>
    </row>
    <row r="34" spans="5:8" ht="15.75" thickBot="1" x14ac:dyDescent="0.3">
      <c r="F34" s="15">
        <f>SUM(F32:F33)</f>
        <v>4631.1810756302511</v>
      </c>
      <c r="H34" s="16">
        <f>SUM(H32:H33)</f>
        <v>74098.897210084018</v>
      </c>
    </row>
    <row r="35" spans="5: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158-3E02-4D2D-8DCE-94160516BB6B}">
  <dimension ref="A1:O48"/>
  <sheetViews>
    <sheetView topLeftCell="A33" zoomScale="115" zoomScaleNormal="115" workbookViewId="0">
      <selection activeCell="A40" sqref="A40:C43"/>
    </sheetView>
  </sheetViews>
  <sheetFormatPr defaultRowHeight="15" x14ac:dyDescent="0.25"/>
  <cols>
    <col min="1" max="1" width="14.7109375" bestFit="1" customWidth="1"/>
    <col min="2" max="2" width="21.28515625" customWidth="1"/>
  </cols>
  <sheetData>
    <row r="1" spans="1:6" x14ac:dyDescent="0.25">
      <c r="A1" s="3" t="s">
        <v>0</v>
      </c>
      <c r="D1" t="s">
        <v>1</v>
      </c>
    </row>
    <row r="2" spans="1:6" x14ac:dyDescent="0.25">
      <c r="A2" t="s">
        <v>2</v>
      </c>
      <c r="C2">
        <v>0</v>
      </c>
      <c r="D2">
        <v>1</v>
      </c>
      <c r="E2">
        <v>2</v>
      </c>
      <c r="F2">
        <v>3</v>
      </c>
    </row>
    <row r="3" spans="1:6" x14ac:dyDescent="0.25">
      <c r="A3" t="s">
        <v>3</v>
      </c>
      <c r="D3">
        <v>12.5</v>
      </c>
      <c r="E3">
        <v>18.5</v>
      </c>
      <c r="F3">
        <v>27</v>
      </c>
    </row>
    <row r="4" spans="1:6" x14ac:dyDescent="0.25">
      <c r="A4" t="s">
        <v>4</v>
      </c>
      <c r="D4">
        <v>-15</v>
      </c>
      <c r="E4">
        <v>-15</v>
      </c>
      <c r="F4">
        <v>-15</v>
      </c>
    </row>
    <row r="5" spans="1:6" x14ac:dyDescent="0.25">
      <c r="A5" t="s">
        <v>5</v>
      </c>
      <c r="D5" s="1">
        <v>-4.5</v>
      </c>
      <c r="E5" s="1">
        <v>-3</v>
      </c>
      <c r="F5" s="1">
        <v>-1.5</v>
      </c>
    </row>
    <row r="6" spans="1:6" x14ac:dyDescent="0.25">
      <c r="A6" t="s">
        <v>6</v>
      </c>
      <c r="D6">
        <f>SUM(D3:D5)</f>
        <v>-7</v>
      </c>
      <c r="E6">
        <f>SUM(E3:E5)</f>
        <v>0.5</v>
      </c>
      <c r="F6">
        <f>SUM(F3:F5)</f>
        <v>10.5</v>
      </c>
    </row>
    <row r="8" spans="1:6" x14ac:dyDescent="0.25">
      <c r="A8" t="s">
        <v>8</v>
      </c>
      <c r="C8">
        <v>45</v>
      </c>
      <c r="D8">
        <v>30</v>
      </c>
      <c r="E8">
        <v>15</v>
      </c>
      <c r="F8">
        <v>0</v>
      </c>
    </row>
    <row r="10" spans="1:6" x14ac:dyDescent="0.25">
      <c r="A10" t="s">
        <v>7</v>
      </c>
      <c r="C10" s="2">
        <v>1.9370000000000001</v>
      </c>
    </row>
    <row r="13" spans="1:6" x14ac:dyDescent="0.25">
      <c r="A13" t="s">
        <v>9</v>
      </c>
    </row>
    <row r="14" spans="1:6" x14ac:dyDescent="0.25">
      <c r="B14" t="s">
        <v>16</v>
      </c>
      <c r="C14" t="s">
        <v>10</v>
      </c>
      <c r="D14" t="s">
        <v>11</v>
      </c>
    </row>
    <row r="15" spans="1:6" x14ac:dyDescent="0.25">
      <c r="A15" t="s">
        <v>12</v>
      </c>
      <c r="C15">
        <v>96</v>
      </c>
      <c r="D15">
        <v>117</v>
      </c>
    </row>
    <row r="16" spans="1:6" x14ac:dyDescent="0.25">
      <c r="A16" t="s">
        <v>13</v>
      </c>
      <c r="C16" s="1">
        <v>6</v>
      </c>
      <c r="D16" s="1">
        <v>6</v>
      </c>
    </row>
    <row r="17" spans="1:15" x14ac:dyDescent="0.25">
      <c r="A17" t="s">
        <v>14</v>
      </c>
      <c r="C17">
        <f>SUM(C15:C16)</f>
        <v>102</v>
      </c>
      <c r="D17">
        <f>SUM(D15:D16)</f>
        <v>123</v>
      </c>
    </row>
    <row r="18" spans="1:15" x14ac:dyDescent="0.25">
      <c r="A18" t="s">
        <v>15</v>
      </c>
      <c r="C18">
        <v>-1.8</v>
      </c>
      <c r="D18">
        <v>-1.8</v>
      </c>
    </row>
    <row r="19" spans="1:15" x14ac:dyDescent="0.25">
      <c r="A19" t="s">
        <v>18</v>
      </c>
    </row>
    <row r="20" spans="1:15" x14ac:dyDescent="0.25">
      <c r="A20" t="s">
        <v>19</v>
      </c>
      <c r="B20">
        <v>16</v>
      </c>
    </row>
    <row r="21" spans="1:15" x14ac:dyDescent="0.25">
      <c r="A21" t="s">
        <v>20</v>
      </c>
      <c r="B21">
        <v>45</v>
      </c>
      <c r="C21">
        <v>5</v>
      </c>
      <c r="D21">
        <v>5</v>
      </c>
    </row>
    <row r="22" spans="1:15" x14ac:dyDescent="0.25">
      <c r="A22" t="s">
        <v>27</v>
      </c>
      <c r="C22" s="1">
        <v>12</v>
      </c>
      <c r="D22" s="1">
        <v>12</v>
      </c>
    </row>
    <row r="23" spans="1:15" x14ac:dyDescent="0.25">
      <c r="C23">
        <f>SUM(C17:C22)</f>
        <v>117.2</v>
      </c>
      <c r="D23">
        <f>SUM(D17:D22)</f>
        <v>138.19999999999999</v>
      </c>
    </row>
    <row r="24" spans="1:15" x14ac:dyDescent="0.25">
      <c r="A24" t="s">
        <v>28</v>
      </c>
      <c r="C24" s="1">
        <v>-29</v>
      </c>
      <c r="D24" s="1">
        <v>-35</v>
      </c>
    </row>
    <row r="25" spans="1:15" x14ac:dyDescent="0.25">
      <c r="A25" t="s">
        <v>29</v>
      </c>
      <c r="C25" s="1">
        <f>SUM(C23:C24)</f>
        <v>88.2</v>
      </c>
      <c r="D25" s="1">
        <f>SUM(D23:D24)</f>
        <v>103.19999999999999</v>
      </c>
    </row>
    <row r="26" spans="1:15" x14ac:dyDescent="0.25">
      <c r="K26" t="s">
        <v>10</v>
      </c>
    </row>
    <row r="27" spans="1:15" x14ac:dyDescent="0.25">
      <c r="A27" t="s">
        <v>17</v>
      </c>
      <c r="B27">
        <v>279</v>
      </c>
      <c r="C27">
        <v>340</v>
      </c>
      <c r="D27">
        <v>395</v>
      </c>
      <c r="I27" s="3" t="s">
        <v>21</v>
      </c>
      <c r="J27" s="3" t="s">
        <v>24</v>
      </c>
      <c r="K27" s="3" t="s">
        <v>25</v>
      </c>
      <c r="L27" s="3" t="s">
        <v>26</v>
      </c>
    </row>
    <row r="28" spans="1:15" x14ac:dyDescent="0.25">
      <c r="A28" t="s">
        <v>19</v>
      </c>
      <c r="B28">
        <v>16</v>
      </c>
      <c r="I28" t="s">
        <v>22</v>
      </c>
      <c r="J28">
        <v>0.5</v>
      </c>
      <c r="K28">
        <v>7.0000000000000007E-2</v>
      </c>
      <c r="L28">
        <f>SUM(J28*K28)</f>
        <v>3.5000000000000003E-2</v>
      </c>
    </row>
    <row r="29" spans="1:15" x14ac:dyDescent="0.25">
      <c r="A29" t="s">
        <v>20</v>
      </c>
      <c r="B29">
        <v>45</v>
      </c>
      <c r="C29">
        <v>5</v>
      </c>
      <c r="D29">
        <v>5</v>
      </c>
      <c r="I29" t="s">
        <v>23</v>
      </c>
      <c r="J29" s="1">
        <v>0.5</v>
      </c>
      <c r="K29">
        <v>0.16</v>
      </c>
      <c r="L29" s="1">
        <f>SUM(J29*K29)</f>
        <v>0.08</v>
      </c>
      <c r="O29">
        <f>SUM(M29*N29)</f>
        <v>0</v>
      </c>
    </row>
    <row r="30" spans="1:15" x14ac:dyDescent="0.25">
      <c r="A30" t="s">
        <v>27</v>
      </c>
      <c r="B30" s="1">
        <v>0</v>
      </c>
      <c r="C30">
        <v>12</v>
      </c>
      <c r="D30">
        <v>12</v>
      </c>
      <c r="J30">
        <f>SUM(J28:J29)</f>
        <v>1</v>
      </c>
      <c r="L30">
        <f>SUM(L28:L29)</f>
        <v>0.115</v>
      </c>
    </row>
    <row r="31" spans="1:15" x14ac:dyDescent="0.25">
      <c r="B31" s="1">
        <f>SUM(B27:B30)</f>
        <v>340</v>
      </c>
      <c r="D31" s="1"/>
    </row>
    <row r="32" spans="1:15" x14ac:dyDescent="0.25">
      <c r="C32">
        <v>16</v>
      </c>
      <c r="D32">
        <v>5</v>
      </c>
      <c r="K32" t="s">
        <v>11</v>
      </c>
    </row>
    <row r="33" spans="1:12" x14ac:dyDescent="0.25">
      <c r="C33">
        <v>45</v>
      </c>
      <c r="D33">
        <v>12</v>
      </c>
      <c r="I33" s="3" t="s">
        <v>21</v>
      </c>
      <c r="J33" s="3" t="s">
        <v>24</v>
      </c>
      <c r="K33" s="3" t="s">
        <v>25</v>
      </c>
      <c r="L33" s="3" t="s">
        <v>26</v>
      </c>
    </row>
    <row r="34" spans="1:12" x14ac:dyDescent="0.25">
      <c r="C34" s="1">
        <v>0</v>
      </c>
      <c r="I34" t="s">
        <v>22</v>
      </c>
      <c r="J34">
        <v>0.5</v>
      </c>
      <c r="K34">
        <v>7.0000000000000007E-2</v>
      </c>
      <c r="L34">
        <f>SUM(J34*K34)</f>
        <v>3.5000000000000003E-2</v>
      </c>
    </row>
    <row r="35" spans="1:12" x14ac:dyDescent="0.25">
      <c r="C35">
        <f>SUM(C27:C34)</f>
        <v>418</v>
      </c>
      <c r="D35">
        <v>16</v>
      </c>
      <c r="I35" t="s">
        <v>23</v>
      </c>
      <c r="J35" s="1">
        <v>0.5</v>
      </c>
      <c r="K35">
        <v>0.18</v>
      </c>
      <c r="L35" s="1">
        <f>SUM(J35*K35)</f>
        <v>0.09</v>
      </c>
    </row>
    <row r="36" spans="1:12" x14ac:dyDescent="0.25">
      <c r="D36">
        <v>45</v>
      </c>
      <c r="J36">
        <f>SUM(J34:J35)</f>
        <v>1</v>
      </c>
      <c r="L36">
        <f>SUM(L34:L35)</f>
        <v>0.125</v>
      </c>
    </row>
    <row r="37" spans="1:12" x14ac:dyDescent="0.25">
      <c r="D37" s="1">
        <v>0</v>
      </c>
    </row>
    <row r="38" spans="1:12" x14ac:dyDescent="0.25">
      <c r="D38">
        <f>SUM(D27:D37)</f>
        <v>490</v>
      </c>
    </row>
    <row r="40" spans="1:12" x14ac:dyDescent="0.25">
      <c r="A40" t="s">
        <v>30</v>
      </c>
    </row>
    <row r="41" spans="1:12" x14ac:dyDescent="0.25">
      <c r="A41" t="s">
        <v>29</v>
      </c>
      <c r="C41">
        <v>88.2</v>
      </c>
      <c r="D41">
        <v>103.2</v>
      </c>
    </row>
    <row r="42" spans="1:12" x14ac:dyDescent="0.25">
      <c r="A42" t="s">
        <v>31</v>
      </c>
      <c r="B42" t="s">
        <v>32</v>
      </c>
      <c r="C42" s="1">
        <f>B31*-L30</f>
        <v>-39.1</v>
      </c>
      <c r="D42" s="1">
        <f>C35*-L36</f>
        <v>-52.25</v>
      </c>
    </row>
    <row r="43" spans="1:12" x14ac:dyDescent="0.25">
      <c r="C43" s="1">
        <f>SUM(C41:C42)</f>
        <v>49.1</v>
      </c>
      <c r="D43" s="1">
        <f>SUM(D41:D42)</f>
        <v>50.95</v>
      </c>
    </row>
    <row r="45" spans="1:12" x14ac:dyDescent="0.25">
      <c r="A45" t="s">
        <v>33</v>
      </c>
    </row>
    <row r="46" spans="1:12" x14ac:dyDescent="0.25">
      <c r="A46">
        <v>1</v>
      </c>
      <c r="B46" t="s">
        <v>34</v>
      </c>
    </row>
    <row r="47" spans="1:12" x14ac:dyDescent="0.25">
      <c r="A47">
        <v>2</v>
      </c>
      <c r="B47" t="s">
        <v>35</v>
      </c>
    </row>
    <row r="48" spans="1:12" x14ac:dyDescent="0.25">
      <c r="A48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BFE8-0486-4D15-8C7B-622B7C282482}">
  <dimension ref="A1:M40"/>
  <sheetViews>
    <sheetView topLeftCell="A27" workbookViewId="0">
      <selection activeCell="F34" sqref="F34"/>
    </sheetView>
  </sheetViews>
  <sheetFormatPr defaultRowHeight="15" x14ac:dyDescent="0.25"/>
  <cols>
    <col min="1" max="1" width="13.85546875" bestFit="1" customWidth="1"/>
    <col min="2" max="2" width="17.85546875" bestFit="1" customWidth="1"/>
  </cols>
  <sheetData>
    <row r="1" spans="1:5" x14ac:dyDescent="0.25">
      <c r="B1" s="3" t="s">
        <v>36</v>
      </c>
      <c r="C1" s="3"/>
      <c r="D1" s="3" t="s">
        <v>37</v>
      </c>
    </row>
    <row r="3" spans="1:5" x14ac:dyDescent="0.25">
      <c r="A3" t="s">
        <v>46</v>
      </c>
      <c r="B3" t="s">
        <v>44</v>
      </c>
    </row>
    <row r="4" spans="1:5" x14ac:dyDescent="0.25">
      <c r="B4" t="s">
        <v>45</v>
      </c>
    </row>
    <row r="5" spans="1:5" x14ac:dyDescent="0.25">
      <c r="B5" s="3" t="s">
        <v>38</v>
      </c>
      <c r="C5" s="3"/>
      <c r="D5" s="3" t="s">
        <v>39</v>
      </c>
    </row>
    <row r="6" spans="1:5" x14ac:dyDescent="0.25">
      <c r="B6" t="s">
        <v>40</v>
      </c>
    </row>
    <row r="9" spans="1:5" x14ac:dyDescent="0.25">
      <c r="B9" s="3" t="s">
        <v>41</v>
      </c>
    </row>
    <row r="10" spans="1:5" x14ac:dyDescent="0.25">
      <c r="A10">
        <v>1</v>
      </c>
      <c r="B10" s="3" t="s">
        <v>42</v>
      </c>
      <c r="C10" t="s">
        <v>47</v>
      </c>
      <c r="D10" s="4">
        <v>0.06</v>
      </c>
    </row>
    <row r="11" spans="1:5" x14ac:dyDescent="0.25">
      <c r="A11">
        <v>2</v>
      </c>
      <c r="B11" s="3" t="s">
        <v>43</v>
      </c>
    </row>
    <row r="14" spans="1:5" x14ac:dyDescent="0.25">
      <c r="C14" t="s">
        <v>48</v>
      </c>
      <c r="D14" t="s">
        <v>49</v>
      </c>
      <c r="E14" t="s">
        <v>56</v>
      </c>
    </row>
    <row r="15" spans="1:5" x14ac:dyDescent="0.25">
      <c r="B15" t="s">
        <v>14</v>
      </c>
      <c r="C15">
        <v>68</v>
      </c>
    </row>
    <row r="16" spans="1:5" x14ac:dyDescent="0.25">
      <c r="B16" t="s">
        <v>50</v>
      </c>
      <c r="C16">
        <v>-5.75</v>
      </c>
    </row>
    <row r="17" spans="2:13" x14ac:dyDescent="0.25">
      <c r="B17" t="s">
        <v>53</v>
      </c>
      <c r="C17">
        <v>59</v>
      </c>
    </row>
    <row r="18" spans="2:13" x14ac:dyDescent="0.25">
      <c r="B18" t="s">
        <v>54</v>
      </c>
      <c r="C18">
        <v>-83</v>
      </c>
    </row>
    <row r="19" spans="2:13" x14ac:dyDescent="0.25">
      <c r="B19" t="s">
        <v>55</v>
      </c>
      <c r="C19">
        <v>2</v>
      </c>
      <c r="D19">
        <v>0.5</v>
      </c>
      <c r="E19">
        <v>2</v>
      </c>
    </row>
    <row r="20" spans="2:13" x14ac:dyDescent="0.25">
      <c r="B20" t="s">
        <v>57</v>
      </c>
      <c r="C20">
        <v>12</v>
      </c>
    </row>
    <row r="21" spans="2:13" x14ac:dyDescent="0.25">
      <c r="B21" t="s">
        <v>58</v>
      </c>
      <c r="C21" s="1">
        <v>7</v>
      </c>
      <c r="D21" s="1">
        <v>6</v>
      </c>
    </row>
    <row r="22" spans="2:13" x14ac:dyDescent="0.25">
      <c r="C22">
        <f>SUM(C15:C21)</f>
        <v>59.25</v>
      </c>
      <c r="D22">
        <f>SUM(D15:D21)</f>
        <v>6.5</v>
      </c>
    </row>
    <row r="23" spans="2:13" x14ac:dyDescent="0.25">
      <c r="B23" t="s">
        <v>59</v>
      </c>
      <c r="C23" s="1">
        <v>-9</v>
      </c>
    </row>
    <row r="24" spans="2:13" x14ac:dyDescent="0.25">
      <c r="B24" t="s">
        <v>29</v>
      </c>
      <c r="C24" s="3">
        <f>SUM(C22:C23)</f>
        <v>50.25</v>
      </c>
    </row>
    <row r="26" spans="2:13" x14ac:dyDescent="0.25">
      <c r="B26" t="s">
        <v>51</v>
      </c>
      <c r="J26" s="3" t="s">
        <v>21</v>
      </c>
      <c r="K26" s="3" t="s">
        <v>24</v>
      </c>
      <c r="L26" s="3" t="s">
        <v>25</v>
      </c>
      <c r="M26" s="3" t="s">
        <v>26</v>
      </c>
    </row>
    <row r="27" spans="2:13" x14ac:dyDescent="0.25">
      <c r="B27" t="s">
        <v>52</v>
      </c>
      <c r="C27">
        <v>657</v>
      </c>
      <c r="D27">
        <v>637</v>
      </c>
      <c r="J27" t="s">
        <v>22</v>
      </c>
      <c r="K27">
        <v>0.6</v>
      </c>
      <c r="L27">
        <v>3.7499999999999999E-2</v>
      </c>
      <c r="M27">
        <f>SUM(K27*L27)</f>
        <v>2.2499999999999999E-2</v>
      </c>
    </row>
    <row r="28" spans="2:13" x14ac:dyDescent="0.25">
      <c r="B28" t="s">
        <v>53</v>
      </c>
      <c r="C28">
        <v>59</v>
      </c>
      <c r="J28" t="s">
        <v>23</v>
      </c>
      <c r="K28" s="1">
        <v>0.4</v>
      </c>
      <c r="L28">
        <v>0.16</v>
      </c>
      <c r="M28" s="1">
        <f>SUM(K28*L28)</f>
        <v>6.4000000000000001E-2</v>
      </c>
    </row>
    <row r="29" spans="2:13" x14ac:dyDescent="0.25">
      <c r="B29" t="s">
        <v>54</v>
      </c>
      <c r="C29">
        <v>-83</v>
      </c>
      <c r="K29">
        <f>SUM(K27:K28)</f>
        <v>1</v>
      </c>
      <c r="M29">
        <f>SUM(M27:M28)</f>
        <v>8.6499999999999994E-2</v>
      </c>
    </row>
    <row r="30" spans="2:13" x14ac:dyDescent="0.25">
      <c r="B30" t="s">
        <v>55</v>
      </c>
      <c r="C30">
        <v>2</v>
      </c>
      <c r="D30">
        <v>0.5</v>
      </c>
      <c r="E30">
        <v>2</v>
      </c>
    </row>
    <row r="31" spans="2:13" x14ac:dyDescent="0.25">
      <c r="B31" t="s">
        <v>57</v>
      </c>
      <c r="C31">
        <v>12</v>
      </c>
    </row>
    <row r="32" spans="2:13" x14ac:dyDescent="0.25">
      <c r="B32" t="s">
        <v>58</v>
      </c>
      <c r="C32">
        <v>7</v>
      </c>
      <c r="D32">
        <v>6</v>
      </c>
    </row>
    <row r="34" spans="1:4" x14ac:dyDescent="0.25">
      <c r="B34" t="s">
        <v>60</v>
      </c>
      <c r="D34">
        <v>2</v>
      </c>
    </row>
    <row r="35" spans="1:4" x14ac:dyDescent="0.25">
      <c r="B35" t="s">
        <v>61</v>
      </c>
      <c r="D35" s="3">
        <f>SUM(D27:D34)</f>
        <v>645.5</v>
      </c>
    </row>
    <row r="37" spans="1:4" x14ac:dyDescent="0.25">
      <c r="A37" t="s">
        <v>30</v>
      </c>
    </row>
    <row r="38" spans="1:4" x14ac:dyDescent="0.25">
      <c r="A38" t="s">
        <v>29</v>
      </c>
      <c r="C38">
        <v>50.25</v>
      </c>
    </row>
    <row r="39" spans="1:4" x14ac:dyDescent="0.25">
      <c r="A39" t="s">
        <v>31</v>
      </c>
      <c r="B39" t="s">
        <v>62</v>
      </c>
      <c r="C39" s="1">
        <f>D35*-M29</f>
        <v>-55.835749999999997</v>
      </c>
    </row>
    <row r="40" spans="1:4" x14ac:dyDescent="0.25">
      <c r="C40" s="1">
        <f>SUM(C38:C39)</f>
        <v>-5.5857499999999973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44 Robust Laptop Kaplan</vt:lpstr>
      <vt:lpstr>NOPAT Ex.32</vt:lpstr>
      <vt:lpstr>Still Waters Ex.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 ADESINA</dc:creator>
  <cp:lastModifiedBy>ADESINA JOSEPHINE</cp:lastModifiedBy>
  <dcterms:created xsi:type="dcterms:W3CDTF">2022-07-17T14:22:58Z</dcterms:created>
  <dcterms:modified xsi:type="dcterms:W3CDTF">2022-11-20T18:22:48Z</dcterms:modified>
</cp:coreProperties>
</file>