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"/>
    </mc:Choice>
  </mc:AlternateContent>
  <xr:revisionPtr revIDLastSave="0" documentId="13_ncr:1_{416694C7-6C33-415D-A205-3E21A4B09108}" xr6:coauthVersionLast="45" xr6:coauthVersionMax="45" xr10:uidLastSave="{00000000-0000-0000-0000-000000000000}"/>
  <bookViews>
    <workbookView xWindow="-108" yWindow="-108" windowWidth="23256" windowHeight="12720" firstSheet="3" activeTab="3" xr2:uid="{8F190E9B-3C04-4D03-85DA-379435FA2180}"/>
  </bookViews>
  <sheets>
    <sheet name="Extraction" sheetId="2" r:id="rId1"/>
    <sheet name="Sheet1" sheetId="15" r:id="rId2"/>
    <sheet name="Classifier" sheetId="3" r:id="rId3"/>
    <sheet name="DESC SVM" sheetId="4" r:id="rId4"/>
    <sheet name="NUM SVM" sheetId="8" r:id="rId5"/>
    <sheet name="LOC SVM" sheetId="9" r:id="rId6"/>
    <sheet name="Fine Desc" sheetId="13" r:id="rId7"/>
    <sheet name="Extraksi Fitur Data Uji" sheetId="11" r:id="rId8"/>
    <sheet name="Klasifikasi Coarse" sheetId="12" r:id="rId9"/>
    <sheet name="Klasifikasi Fine" sheetId="1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3" i="4" l="1"/>
  <c r="C84" i="4"/>
  <c r="H7" i="4"/>
  <c r="H8" i="4"/>
  <c r="H9" i="4"/>
  <c r="H10" i="4"/>
  <c r="H11" i="4"/>
  <c r="G7" i="4"/>
  <c r="G8" i="4"/>
  <c r="G9" i="4"/>
  <c r="G10" i="4"/>
  <c r="G11" i="4"/>
  <c r="F7" i="4"/>
  <c r="F8" i="4"/>
  <c r="F9" i="4"/>
  <c r="F10" i="4"/>
  <c r="F11" i="4"/>
  <c r="E7" i="4"/>
  <c r="E8" i="4"/>
  <c r="E9" i="4"/>
  <c r="E10" i="4"/>
  <c r="E11" i="4"/>
  <c r="D7" i="4"/>
  <c r="D8" i="4"/>
  <c r="D9" i="4"/>
  <c r="D10" i="4"/>
  <c r="D11" i="4"/>
  <c r="C8" i="4"/>
  <c r="C9" i="4"/>
  <c r="C10" i="4"/>
  <c r="C11" i="4"/>
  <c r="C7" i="4"/>
  <c r="E6" i="4"/>
  <c r="D6" i="4"/>
  <c r="C6" i="4"/>
  <c r="BN20" i="14" l="1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S166" i="13"/>
  <c r="R166" i="13"/>
  <c r="S165" i="13"/>
  <c r="R165" i="13"/>
  <c r="S164" i="13"/>
  <c r="R164" i="13"/>
  <c r="S163" i="13"/>
  <c r="R163" i="13"/>
  <c r="S162" i="13"/>
  <c r="R162" i="13"/>
  <c r="S161" i="13"/>
  <c r="R161" i="13"/>
  <c r="S160" i="13"/>
  <c r="R160" i="13"/>
  <c r="S159" i="13"/>
  <c r="R159" i="13"/>
  <c r="S158" i="13"/>
  <c r="R158" i="13"/>
  <c r="S157" i="13"/>
  <c r="R157" i="13"/>
  <c r="S156" i="13"/>
  <c r="R156" i="13"/>
  <c r="S155" i="13"/>
  <c r="R155" i="13"/>
  <c r="S154" i="13"/>
  <c r="R154" i="13"/>
  <c r="S153" i="13"/>
  <c r="R153" i="13"/>
  <c r="S152" i="13"/>
  <c r="R152" i="13"/>
  <c r="S151" i="13"/>
  <c r="R151" i="13"/>
  <c r="S150" i="13"/>
  <c r="R150" i="13"/>
  <c r="S149" i="13"/>
  <c r="R149" i="13"/>
  <c r="S148" i="13"/>
  <c r="R148" i="13"/>
  <c r="S147" i="13"/>
  <c r="R147" i="13"/>
  <c r="S146" i="13"/>
  <c r="R146" i="13"/>
  <c r="S145" i="13"/>
  <c r="R145" i="13"/>
  <c r="S144" i="13"/>
  <c r="R144" i="13"/>
  <c r="S143" i="13"/>
  <c r="R143" i="13"/>
  <c r="S142" i="13"/>
  <c r="R142" i="13"/>
  <c r="S141" i="13"/>
  <c r="R141" i="13"/>
  <c r="S140" i="13"/>
  <c r="R140" i="13"/>
  <c r="S139" i="13"/>
  <c r="R139" i="13"/>
  <c r="S138" i="13"/>
  <c r="R138" i="13"/>
  <c r="S137" i="13"/>
  <c r="R137" i="13"/>
  <c r="S136" i="13"/>
  <c r="R136" i="13"/>
  <c r="S135" i="13"/>
  <c r="R135" i="13"/>
  <c r="S134" i="13"/>
  <c r="R134" i="13"/>
  <c r="S133" i="13"/>
  <c r="R133" i="13"/>
  <c r="S132" i="13"/>
  <c r="R132" i="13"/>
  <c r="S131" i="13"/>
  <c r="R131" i="13"/>
  <c r="S130" i="13"/>
  <c r="R130" i="13"/>
  <c r="S129" i="13"/>
  <c r="R129" i="13"/>
  <c r="S128" i="13"/>
  <c r="R128" i="13"/>
  <c r="S127" i="13"/>
  <c r="R127" i="13"/>
  <c r="S126" i="13"/>
  <c r="R126" i="13"/>
  <c r="S125" i="13"/>
  <c r="R125" i="13"/>
  <c r="S124" i="13"/>
  <c r="R124" i="13"/>
  <c r="S123" i="13"/>
  <c r="R123" i="13"/>
  <c r="S122" i="13"/>
  <c r="R122" i="13"/>
  <c r="S121" i="13"/>
  <c r="R121" i="13"/>
  <c r="S120" i="13"/>
  <c r="R120" i="13"/>
  <c r="S119" i="13"/>
  <c r="R119" i="13"/>
  <c r="S118" i="13"/>
  <c r="R118" i="13"/>
  <c r="S117" i="13"/>
  <c r="R117" i="13"/>
  <c r="S116" i="13"/>
  <c r="R116" i="13"/>
  <c r="S115" i="13"/>
  <c r="R115" i="13"/>
  <c r="S114" i="13"/>
  <c r="R114" i="13"/>
  <c r="S113" i="13"/>
  <c r="R113" i="13"/>
  <c r="S112" i="13"/>
  <c r="R112" i="13"/>
  <c r="S111" i="13"/>
  <c r="R111" i="13"/>
  <c r="S110" i="13"/>
  <c r="R110" i="13"/>
  <c r="S109" i="13"/>
  <c r="R109" i="13"/>
  <c r="S108" i="13"/>
  <c r="R108" i="13"/>
  <c r="S107" i="13"/>
  <c r="R107" i="13"/>
  <c r="S106" i="13"/>
  <c r="R106" i="13"/>
  <c r="S105" i="13"/>
  <c r="R105" i="13"/>
  <c r="S104" i="13"/>
  <c r="R104" i="13"/>
  <c r="S103" i="13"/>
  <c r="R103" i="13"/>
  <c r="P58" i="13"/>
  <c r="P57" i="13"/>
  <c r="R46" i="13"/>
  <c r="R43" i="13"/>
  <c r="E46" i="13"/>
  <c r="E43" i="13"/>
  <c r="F166" i="13"/>
  <c r="E166" i="13"/>
  <c r="F165" i="13"/>
  <c r="E165" i="13"/>
  <c r="F164" i="13"/>
  <c r="E164" i="13"/>
  <c r="F163" i="13"/>
  <c r="E163" i="13"/>
  <c r="F162" i="13"/>
  <c r="E162" i="13"/>
  <c r="F161" i="13"/>
  <c r="E161" i="13"/>
  <c r="F160" i="13"/>
  <c r="E160" i="13"/>
  <c r="F159" i="13"/>
  <c r="E159" i="13"/>
  <c r="F158" i="13"/>
  <c r="E158" i="13"/>
  <c r="F157" i="13"/>
  <c r="E157" i="13"/>
  <c r="F156" i="13"/>
  <c r="E156" i="13"/>
  <c r="F155" i="13"/>
  <c r="E155" i="13"/>
  <c r="F154" i="13"/>
  <c r="E154" i="13"/>
  <c r="F153" i="13"/>
  <c r="E153" i="13"/>
  <c r="F152" i="13"/>
  <c r="E152" i="13"/>
  <c r="F151" i="13"/>
  <c r="E151" i="13"/>
  <c r="F150" i="13"/>
  <c r="E150" i="13"/>
  <c r="F149" i="13"/>
  <c r="E149" i="13"/>
  <c r="F148" i="13"/>
  <c r="E148" i="13"/>
  <c r="F147" i="13"/>
  <c r="E147" i="13"/>
  <c r="F146" i="13"/>
  <c r="E146" i="13"/>
  <c r="F145" i="13"/>
  <c r="E145" i="13"/>
  <c r="F144" i="13"/>
  <c r="E144" i="13"/>
  <c r="F143" i="13"/>
  <c r="E143" i="13"/>
  <c r="F142" i="13"/>
  <c r="E142" i="13"/>
  <c r="F141" i="13"/>
  <c r="E141" i="13"/>
  <c r="F140" i="13"/>
  <c r="E140" i="13"/>
  <c r="F139" i="13"/>
  <c r="E139" i="13"/>
  <c r="F138" i="13"/>
  <c r="E138" i="13"/>
  <c r="F137" i="13"/>
  <c r="E137" i="13"/>
  <c r="F136" i="13"/>
  <c r="E136" i="13"/>
  <c r="F135" i="13"/>
  <c r="E135" i="13"/>
  <c r="F134" i="13"/>
  <c r="E134" i="13"/>
  <c r="F133" i="13"/>
  <c r="E133" i="13"/>
  <c r="F132" i="13"/>
  <c r="E132" i="13"/>
  <c r="F131" i="13"/>
  <c r="E131" i="13"/>
  <c r="F130" i="13"/>
  <c r="E130" i="13"/>
  <c r="F129" i="13"/>
  <c r="E129" i="13"/>
  <c r="F128" i="13"/>
  <c r="E128" i="13"/>
  <c r="F127" i="13"/>
  <c r="E127" i="13"/>
  <c r="F126" i="13"/>
  <c r="E126" i="13"/>
  <c r="F125" i="13"/>
  <c r="E125" i="13"/>
  <c r="F124" i="13"/>
  <c r="E124" i="13"/>
  <c r="F123" i="13"/>
  <c r="E123" i="13"/>
  <c r="F122" i="13"/>
  <c r="E122" i="13"/>
  <c r="F121" i="13"/>
  <c r="E121" i="13"/>
  <c r="F120" i="13"/>
  <c r="E120" i="13"/>
  <c r="F119" i="13"/>
  <c r="E119" i="13"/>
  <c r="F118" i="13"/>
  <c r="E118" i="13"/>
  <c r="F117" i="13"/>
  <c r="E117" i="13"/>
  <c r="F116" i="13"/>
  <c r="E116" i="13"/>
  <c r="F115" i="13"/>
  <c r="E115" i="13"/>
  <c r="F114" i="13"/>
  <c r="E114" i="13"/>
  <c r="F113" i="13"/>
  <c r="E113" i="13"/>
  <c r="F112" i="13"/>
  <c r="E112" i="13"/>
  <c r="F111" i="13"/>
  <c r="E111" i="13"/>
  <c r="F110" i="13"/>
  <c r="E110" i="13"/>
  <c r="F109" i="13"/>
  <c r="E109" i="13"/>
  <c r="F108" i="13"/>
  <c r="E108" i="13"/>
  <c r="F107" i="13"/>
  <c r="E107" i="13"/>
  <c r="F106" i="13"/>
  <c r="E106" i="13"/>
  <c r="F105" i="13"/>
  <c r="E105" i="13"/>
  <c r="F104" i="13"/>
  <c r="E104" i="13"/>
  <c r="F103" i="13"/>
  <c r="E103" i="13"/>
  <c r="C58" i="13"/>
  <c r="C63" i="13" s="1"/>
  <c r="C57" i="13"/>
  <c r="D7" i="13"/>
  <c r="C66" i="13" s="1"/>
  <c r="C7" i="13"/>
  <c r="D6" i="13"/>
  <c r="C6" i="13"/>
  <c r="C68" i="13" s="1"/>
  <c r="B30" i="13" l="1" a="1"/>
  <c r="B30" i="13" s="1"/>
  <c r="C49" i="13" s="1"/>
  <c r="C50" i="13" s="1"/>
  <c r="O30" i="13" a="1"/>
  <c r="O30" i="13" s="1"/>
  <c r="P67" i="13"/>
  <c r="C30" i="13" a="1"/>
  <c r="C30" i="13" s="1"/>
  <c r="P30" i="13" a="1"/>
  <c r="P30" i="13" s="1"/>
  <c r="P66" i="13"/>
  <c r="C67" i="13"/>
  <c r="P68" i="13"/>
  <c r="P62" i="13"/>
  <c r="P63" i="13"/>
  <c r="C70" i="13"/>
  <c r="C72" i="13" s="1"/>
  <c r="C62" i="13"/>
  <c r="B34" i="13" l="1"/>
  <c r="C34" i="13"/>
  <c r="C53" i="13"/>
  <c r="C54" i="13" s="1"/>
  <c r="C73" i="13" s="1"/>
  <c r="P34" i="13"/>
  <c r="P53" i="13"/>
  <c r="P54" i="13" s="1"/>
  <c r="P70" i="13"/>
  <c r="P72" i="13" s="1"/>
  <c r="P49" i="13"/>
  <c r="P50" i="13" s="1"/>
  <c r="O34" i="13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20" i="12"/>
  <c r="B21" i="12"/>
  <c r="B22" i="12"/>
  <c r="AN104" i="9"/>
  <c r="AO104" i="9"/>
  <c r="AN105" i="9"/>
  <c r="AO105" i="9"/>
  <c r="AN106" i="9"/>
  <c r="AO106" i="9"/>
  <c r="AN107" i="9"/>
  <c r="AO107" i="9"/>
  <c r="AN108" i="9"/>
  <c r="AO108" i="9"/>
  <c r="AN109" i="9"/>
  <c r="AO109" i="9"/>
  <c r="AN110" i="9"/>
  <c r="AO110" i="9"/>
  <c r="AN111" i="9"/>
  <c r="AO111" i="9"/>
  <c r="AN112" i="9"/>
  <c r="AO112" i="9"/>
  <c r="AN113" i="9"/>
  <c r="AO113" i="9"/>
  <c r="AN114" i="9"/>
  <c r="AO114" i="9"/>
  <c r="AN115" i="9"/>
  <c r="AO115" i="9"/>
  <c r="AN116" i="9"/>
  <c r="AO116" i="9"/>
  <c r="AN117" i="9"/>
  <c r="AO117" i="9"/>
  <c r="AN118" i="9"/>
  <c r="AO118" i="9"/>
  <c r="AN119" i="9"/>
  <c r="AO119" i="9"/>
  <c r="AN120" i="9"/>
  <c r="AO120" i="9"/>
  <c r="AN121" i="9"/>
  <c r="AO121" i="9"/>
  <c r="AN122" i="9"/>
  <c r="AO122" i="9"/>
  <c r="AN123" i="9"/>
  <c r="AO123" i="9"/>
  <c r="AN124" i="9"/>
  <c r="AO124" i="9"/>
  <c r="AN125" i="9"/>
  <c r="AO125" i="9"/>
  <c r="AN126" i="9"/>
  <c r="AO126" i="9"/>
  <c r="AN127" i="9"/>
  <c r="AO127" i="9"/>
  <c r="AN128" i="9"/>
  <c r="AO128" i="9"/>
  <c r="AN129" i="9"/>
  <c r="AO129" i="9"/>
  <c r="AN130" i="9"/>
  <c r="AO130" i="9"/>
  <c r="AN131" i="9"/>
  <c r="AO131" i="9"/>
  <c r="AN132" i="9"/>
  <c r="AO132" i="9"/>
  <c r="AN133" i="9"/>
  <c r="AO133" i="9"/>
  <c r="AN134" i="9"/>
  <c r="AO134" i="9"/>
  <c r="AN135" i="9"/>
  <c r="AO135" i="9"/>
  <c r="AN136" i="9"/>
  <c r="AO136" i="9"/>
  <c r="AN137" i="9"/>
  <c r="AO137" i="9"/>
  <c r="AN138" i="9"/>
  <c r="AO138" i="9"/>
  <c r="AN139" i="9"/>
  <c r="AO139" i="9"/>
  <c r="AN140" i="9"/>
  <c r="AO140" i="9"/>
  <c r="AN141" i="9"/>
  <c r="AO141" i="9"/>
  <c r="AN142" i="9"/>
  <c r="AO142" i="9"/>
  <c r="AN143" i="9"/>
  <c r="AO143" i="9"/>
  <c r="AN144" i="9"/>
  <c r="AO144" i="9"/>
  <c r="AN145" i="9"/>
  <c r="AO145" i="9"/>
  <c r="AN146" i="9"/>
  <c r="AO146" i="9"/>
  <c r="AN147" i="9"/>
  <c r="AO147" i="9"/>
  <c r="AN148" i="9"/>
  <c r="AO148" i="9"/>
  <c r="AN149" i="9"/>
  <c r="AO149" i="9"/>
  <c r="AN150" i="9"/>
  <c r="AO150" i="9"/>
  <c r="AN151" i="9"/>
  <c r="AO151" i="9"/>
  <c r="AN152" i="9"/>
  <c r="AO152" i="9"/>
  <c r="AN153" i="9"/>
  <c r="AO153" i="9"/>
  <c r="AN154" i="9"/>
  <c r="AO154" i="9"/>
  <c r="AN155" i="9"/>
  <c r="AO155" i="9"/>
  <c r="AN156" i="9"/>
  <c r="AO156" i="9"/>
  <c r="AN157" i="9"/>
  <c r="AO157" i="9"/>
  <c r="AN158" i="9"/>
  <c r="AO158" i="9"/>
  <c r="AN159" i="9"/>
  <c r="AO159" i="9"/>
  <c r="AN160" i="9"/>
  <c r="AO160" i="9"/>
  <c r="AN161" i="9"/>
  <c r="AO161" i="9"/>
  <c r="AN162" i="9"/>
  <c r="AO162" i="9"/>
  <c r="AN163" i="9"/>
  <c r="AO163" i="9"/>
  <c r="AN164" i="9"/>
  <c r="AO164" i="9"/>
  <c r="AN165" i="9"/>
  <c r="AO165" i="9"/>
  <c r="AN166" i="9"/>
  <c r="AO166" i="9"/>
  <c r="AO103" i="9"/>
  <c r="AN103" i="9"/>
  <c r="AG104" i="9"/>
  <c r="AH104" i="9"/>
  <c r="AG105" i="9"/>
  <c r="AH105" i="9"/>
  <c r="AG106" i="9"/>
  <c r="AH106" i="9"/>
  <c r="AG107" i="9"/>
  <c r="AH107" i="9"/>
  <c r="AG108" i="9"/>
  <c r="AH108" i="9"/>
  <c r="AG109" i="9"/>
  <c r="AH109" i="9"/>
  <c r="AG110" i="9"/>
  <c r="AH110" i="9"/>
  <c r="AG111" i="9"/>
  <c r="AH111" i="9"/>
  <c r="AG112" i="9"/>
  <c r="AH112" i="9"/>
  <c r="AG113" i="9"/>
  <c r="AH113" i="9"/>
  <c r="AG114" i="9"/>
  <c r="AH114" i="9"/>
  <c r="AG115" i="9"/>
  <c r="AH115" i="9"/>
  <c r="AG116" i="9"/>
  <c r="AH116" i="9"/>
  <c r="AG117" i="9"/>
  <c r="AH117" i="9"/>
  <c r="AG118" i="9"/>
  <c r="AH118" i="9"/>
  <c r="AG119" i="9"/>
  <c r="AH119" i="9"/>
  <c r="AG120" i="9"/>
  <c r="AH120" i="9"/>
  <c r="AG121" i="9"/>
  <c r="AH121" i="9"/>
  <c r="AG122" i="9"/>
  <c r="AH122" i="9"/>
  <c r="AG123" i="9"/>
  <c r="AH123" i="9"/>
  <c r="AG124" i="9"/>
  <c r="AH124" i="9"/>
  <c r="AG125" i="9"/>
  <c r="AH125" i="9"/>
  <c r="AG126" i="9"/>
  <c r="AH126" i="9"/>
  <c r="AG127" i="9"/>
  <c r="AH127" i="9"/>
  <c r="AG128" i="9"/>
  <c r="AH128" i="9"/>
  <c r="AG129" i="9"/>
  <c r="AH129" i="9"/>
  <c r="AG130" i="9"/>
  <c r="AH130" i="9"/>
  <c r="AG131" i="9"/>
  <c r="AH131" i="9"/>
  <c r="AG132" i="9"/>
  <c r="AH132" i="9"/>
  <c r="AG133" i="9"/>
  <c r="AH133" i="9"/>
  <c r="AG134" i="9"/>
  <c r="AH134" i="9"/>
  <c r="AG135" i="9"/>
  <c r="AH135" i="9"/>
  <c r="AG136" i="9"/>
  <c r="AH136" i="9"/>
  <c r="AG137" i="9"/>
  <c r="AH137" i="9"/>
  <c r="AG138" i="9"/>
  <c r="AH138" i="9"/>
  <c r="AG139" i="9"/>
  <c r="AH139" i="9"/>
  <c r="AG140" i="9"/>
  <c r="AH140" i="9"/>
  <c r="AG141" i="9"/>
  <c r="AH141" i="9"/>
  <c r="AG142" i="9"/>
  <c r="AH142" i="9"/>
  <c r="AG143" i="9"/>
  <c r="AH143" i="9"/>
  <c r="AG144" i="9"/>
  <c r="AH144" i="9"/>
  <c r="AG145" i="9"/>
  <c r="AH145" i="9"/>
  <c r="AG146" i="9"/>
  <c r="AH146" i="9"/>
  <c r="AG147" i="9"/>
  <c r="AH147" i="9"/>
  <c r="AG148" i="9"/>
  <c r="AH148" i="9"/>
  <c r="AG149" i="9"/>
  <c r="AH149" i="9"/>
  <c r="AG150" i="9"/>
  <c r="AH150" i="9"/>
  <c r="AG151" i="9"/>
  <c r="AH151" i="9"/>
  <c r="AG152" i="9"/>
  <c r="AH152" i="9"/>
  <c r="AG153" i="9"/>
  <c r="AH153" i="9"/>
  <c r="AG154" i="9"/>
  <c r="AH154" i="9"/>
  <c r="AG155" i="9"/>
  <c r="AH155" i="9"/>
  <c r="AG156" i="9"/>
  <c r="AH156" i="9"/>
  <c r="AG157" i="9"/>
  <c r="AH157" i="9"/>
  <c r="AG158" i="9"/>
  <c r="AH158" i="9"/>
  <c r="AG159" i="9"/>
  <c r="AH159" i="9"/>
  <c r="AG160" i="9"/>
  <c r="AH160" i="9"/>
  <c r="AG161" i="9"/>
  <c r="AH161" i="9"/>
  <c r="AG162" i="9"/>
  <c r="AH162" i="9"/>
  <c r="AG163" i="9"/>
  <c r="AH163" i="9"/>
  <c r="AG164" i="9"/>
  <c r="AH164" i="9"/>
  <c r="AG165" i="9"/>
  <c r="AH165" i="9"/>
  <c r="AG166" i="9"/>
  <c r="AH166" i="9"/>
  <c r="AH103" i="9"/>
  <c r="AG103" i="9"/>
  <c r="Z104" i="9"/>
  <c r="AA104" i="9"/>
  <c r="Z105" i="9"/>
  <c r="AA105" i="9"/>
  <c r="Z106" i="9"/>
  <c r="AA106" i="9"/>
  <c r="Z107" i="9"/>
  <c r="AA107" i="9"/>
  <c r="Z108" i="9"/>
  <c r="AA108" i="9"/>
  <c r="Z109" i="9"/>
  <c r="AA109" i="9"/>
  <c r="Z110" i="9"/>
  <c r="AA110" i="9"/>
  <c r="Z111" i="9"/>
  <c r="AA111" i="9"/>
  <c r="Z112" i="9"/>
  <c r="AA112" i="9"/>
  <c r="Z113" i="9"/>
  <c r="AA113" i="9"/>
  <c r="Z114" i="9"/>
  <c r="AA114" i="9"/>
  <c r="Z115" i="9"/>
  <c r="AA115" i="9"/>
  <c r="Z116" i="9"/>
  <c r="AA116" i="9"/>
  <c r="Z117" i="9"/>
  <c r="AA117" i="9"/>
  <c r="Z118" i="9"/>
  <c r="AA118" i="9"/>
  <c r="Z119" i="9"/>
  <c r="AA119" i="9"/>
  <c r="Z120" i="9"/>
  <c r="AA120" i="9"/>
  <c r="Z121" i="9"/>
  <c r="AA121" i="9"/>
  <c r="Z122" i="9"/>
  <c r="AA122" i="9"/>
  <c r="Z123" i="9"/>
  <c r="AA123" i="9"/>
  <c r="Z124" i="9"/>
  <c r="AA124" i="9"/>
  <c r="Z125" i="9"/>
  <c r="AA125" i="9"/>
  <c r="Z126" i="9"/>
  <c r="AA126" i="9"/>
  <c r="Z127" i="9"/>
  <c r="AA127" i="9"/>
  <c r="Z128" i="9"/>
  <c r="AA128" i="9"/>
  <c r="Z129" i="9"/>
  <c r="AA129" i="9"/>
  <c r="Z130" i="9"/>
  <c r="AA130" i="9"/>
  <c r="Z131" i="9"/>
  <c r="AA131" i="9"/>
  <c r="Z132" i="9"/>
  <c r="AA132" i="9"/>
  <c r="Z133" i="9"/>
  <c r="AA133" i="9"/>
  <c r="Z134" i="9"/>
  <c r="AA134" i="9"/>
  <c r="Z135" i="9"/>
  <c r="AA135" i="9"/>
  <c r="Z136" i="9"/>
  <c r="AA136" i="9"/>
  <c r="Z137" i="9"/>
  <c r="AA137" i="9"/>
  <c r="Z138" i="9"/>
  <c r="AA138" i="9"/>
  <c r="Z139" i="9"/>
  <c r="AA139" i="9"/>
  <c r="Z140" i="9"/>
  <c r="AA140" i="9"/>
  <c r="Z141" i="9"/>
  <c r="AA141" i="9"/>
  <c r="Z142" i="9"/>
  <c r="AA142" i="9"/>
  <c r="Z143" i="9"/>
  <c r="AA143" i="9"/>
  <c r="Z144" i="9"/>
  <c r="AA144" i="9"/>
  <c r="Z145" i="9"/>
  <c r="AA145" i="9"/>
  <c r="Z146" i="9"/>
  <c r="AA146" i="9"/>
  <c r="Z147" i="9"/>
  <c r="AA147" i="9"/>
  <c r="Z148" i="9"/>
  <c r="AA148" i="9"/>
  <c r="Z149" i="9"/>
  <c r="AA149" i="9"/>
  <c r="Z150" i="9"/>
  <c r="AA150" i="9"/>
  <c r="Z151" i="9"/>
  <c r="AA151" i="9"/>
  <c r="Z152" i="9"/>
  <c r="AA152" i="9"/>
  <c r="Z153" i="9"/>
  <c r="AA153" i="9"/>
  <c r="Z154" i="9"/>
  <c r="AA154" i="9"/>
  <c r="Z155" i="9"/>
  <c r="AA155" i="9"/>
  <c r="Z156" i="9"/>
  <c r="AA156" i="9"/>
  <c r="Z157" i="9"/>
  <c r="AA157" i="9"/>
  <c r="Z158" i="9"/>
  <c r="AA158" i="9"/>
  <c r="Z159" i="9"/>
  <c r="AA159" i="9"/>
  <c r="Z160" i="9"/>
  <c r="AA160" i="9"/>
  <c r="Z161" i="9"/>
  <c r="AA161" i="9"/>
  <c r="Z162" i="9"/>
  <c r="AA162" i="9"/>
  <c r="Z163" i="9"/>
  <c r="AA163" i="9"/>
  <c r="Z164" i="9"/>
  <c r="AA164" i="9"/>
  <c r="Z165" i="9"/>
  <c r="AA165" i="9"/>
  <c r="Z166" i="9"/>
  <c r="AA166" i="9"/>
  <c r="AA103" i="9"/>
  <c r="Z103" i="9"/>
  <c r="S104" i="9"/>
  <c r="T104" i="9"/>
  <c r="S105" i="9"/>
  <c r="T105" i="9"/>
  <c r="S106" i="9"/>
  <c r="T106" i="9"/>
  <c r="S107" i="9"/>
  <c r="T107" i="9"/>
  <c r="S108" i="9"/>
  <c r="T108" i="9"/>
  <c r="S109" i="9"/>
  <c r="T109" i="9"/>
  <c r="S110" i="9"/>
  <c r="T110" i="9"/>
  <c r="S111" i="9"/>
  <c r="T111" i="9"/>
  <c r="S112" i="9"/>
  <c r="T112" i="9"/>
  <c r="S113" i="9"/>
  <c r="T113" i="9"/>
  <c r="S114" i="9"/>
  <c r="T114" i="9"/>
  <c r="S115" i="9"/>
  <c r="T115" i="9"/>
  <c r="S116" i="9"/>
  <c r="T116" i="9"/>
  <c r="S117" i="9"/>
  <c r="T117" i="9"/>
  <c r="S118" i="9"/>
  <c r="T118" i="9"/>
  <c r="S119" i="9"/>
  <c r="T119" i="9"/>
  <c r="S120" i="9"/>
  <c r="T120" i="9"/>
  <c r="S121" i="9"/>
  <c r="T121" i="9"/>
  <c r="S122" i="9"/>
  <c r="T122" i="9"/>
  <c r="S123" i="9"/>
  <c r="T123" i="9"/>
  <c r="S124" i="9"/>
  <c r="T124" i="9"/>
  <c r="S125" i="9"/>
  <c r="T125" i="9"/>
  <c r="S126" i="9"/>
  <c r="T126" i="9"/>
  <c r="S127" i="9"/>
  <c r="T127" i="9"/>
  <c r="S128" i="9"/>
  <c r="T128" i="9"/>
  <c r="S129" i="9"/>
  <c r="T129" i="9"/>
  <c r="S130" i="9"/>
  <c r="T130" i="9"/>
  <c r="S131" i="9"/>
  <c r="T131" i="9"/>
  <c r="S132" i="9"/>
  <c r="T132" i="9"/>
  <c r="S133" i="9"/>
  <c r="T133" i="9"/>
  <c r="S134" i="9"/>
  <c r="T134" i="9"/>
  <c r="S135" i="9"/>
  <c r="T135" i="9"/>
  <c r="S136" i="9"/>
  <c r="T136" i="9"/>
  <c r="S137" i="9"/>
  <c r="T137" i="9"/>
  <c r="S138" i="9"/>
  <c r="T138" i="9"/>
  <c r="S139" i="9"/>
  <c r="T139" i="9"/>
  <c r="S140" i="9"/>
  <c r="T140" i="9"/>
  <c r="S141" i="9"/>
  <c r="T141" i="9"/>
  <c r="S142" i="9"/>
  <c r="T142" i="9"/>
  <c r="S143" i="9"/>
  <c r="T143" i="9"/>
  <c r="S144" i="9"/>
  <c r="T144" i="9"/>
  <c r="S145" i="9"/>
  <c r="T145" i="9"/>
  <c r="S146" i="9"/>
  <c r="T146" i="9"/>
  <c r="S147" i="9"/>
  <c r="T147" i="9"/>
  <c r="S148" i="9"/>
  <c r="T148" i="9"/>
  <c r="S149" i="9"/>
  <c r="T149" i="9"/>
  <c r="S150" i="9"/>
  <c r="T150" i="9"/>
  <c r="S151" i="9"/>
  <c r="T151" i="9"/>
  <c r="S152" i="9"/>
  <c r="T152" i="9"/>
  <c r="S153" i="9"/>
  <c r="T153" i="9"/>
  <c r="S154" i="9"/>
  <c r="T154" i="9"/>
  <c r="S155" i="9"/>
  <c r="T155" i="9"/>
  <c r="S156" i="9"/>
  <c r="T156" i="9"/>
  <c r="S157" i="9"/>
  <c r="T157" i="9"/>
  <c r="S158" i="9"/>
  <c r="T158" i="9"/>
  <c r="S159" i="9"/>
  <c r="T159" i="9"/>
  <c r="S160" i="9"/>
  <c r="T160" i="9"/>
  <c r="S161" i="9"/>
  <c r="T161" i="9"/>
  <c r="S162" i="9"/>
  <c r="T162" i="9"/>
  <c r="S163" i="9"/>
  <c r="T163" i="9"/>
  <c r="S164" i="9"/>
  <c r="T164" i="9"/>
  <c r="S165" i="9"/>
  <c r="T165" i="9"/>
  <c r="S166" i="9"/>
  <c r="T166" i="9"/>
  <c r="T103" i="9"/>
  <c r="S103" i="9"/>
  <c r="L104" i="9"/>
  <c r="M104" i="9"/>
  <c r="L105" i="9"/>
  <c r="M105" i="9"/>
  <c r="L106" i="9"/>
  <c r="M106" i="9"/>
  <c r="L107" i="9"/>
  <c r="M107" i="9"/>
  <c r="L108" i="9"/>
  <c r="M108" i="9"/>
  <c r="L109" i="9"/>
  <c r="M109" i="9"/>
  <c r="L110" i="9"/>
  <c r="M110" i="9"/>
  <c r="L111" i="9"/>
  <c r="M111" i="9"/>
  <c r="L112" i="9"/>
  <c r="M112" i="9"/>
  <c r="L113" i="9"/>
  <c r="M113" i="9"/>
  <c r="L114" i="9"/>
  <c r="M114" i="9"/>
  <c r="L115" i="9"/>
  <c r="M115" i="9"/>
  <c r="L116" i="9"/>
  <c r="M116" i="9"/>
  <c r="L117" i="9"/>
  <c r="M117" i="9"/>
  <c r="L118" i="9"/>
  <c r="M118" i="9"/>
  <c r="L119" i="9"/>
  <c r="M119" i="9"/>
  <c r="L120" i="9"/>
  <c r="M120" i="9"/>
  <c r="L121" i="9"/>
  <c r="M121" i="9"/>
  <c r="L122" i="9"/>
  <c r="M122" i="9"/>
  <c r="L123" i="9"/>
  <c r="M123" i="9"/>
  <c r="L124" i="9"/>
  <c r="M124" i="9"/>
  <c r="L125" i="9"/>
  <c r="M125" i="9"/>
  <c r="L126" i="9"/>
  <c r="M126" i="9"/>
  <c r="L127" i="9"/>
  <c r="M127" i="9"/>
  <c r="L128" i="9"/>
  <c r="M128" i="9"/>
  <c r="L129" i="9"/>
  <c r="M129" i="9"/>
  <c r="L130" i="9"/>
  <c r="M130" i="9"/>
  <c r="L131" i="9"/>
  <c r="M131" i="9"/>
  <c r="L132" i="9"/>
  <c r="M132" i="9"/>
  <c r="L133" i="9"/>
  <c r="M133" i="9"/>
  <c r="L134" i="9"/>
  <c r="M134" i="9"/>
  <c r="L135" i="9"/>
  <c r="M135" i="9"/>
  <c r="L136" i="9"/>
  <c r="M136" i="9"/>
  <c r="L137" i="9"/>
  <c r="M137" i="9"/>
  <c r="L138" i="9"/>
  <c r="M138" i="9"/>
  <c r="L139" i="9"/>
  <c r="M139" i="9"/>
  <c r="L140" i="9"/>
  <c r="M140" i="9"/>
  <c r="L141" i="9"/>
  <c r="M141" i="9"/>
  <c r="L142" i="9"/>
  <c r="M142" i="9"/>
  <c r="L143" i="9"/>
  <c r="M143" i="9"/>
  <c r="L144" i="9"/>
  <c r="M144" i="9"/>
  <c r="L145" i="9"/>
  <c r="M145" i="9"/>
  <c r="L146" i="9"/>
  <c r="M146" i="9"/>
  <c r="L147" i="9"/>
  <c r="M147" i="9"/>
  <c r="L148" i="9"/>
  <c r="M148" i="9"/>
  <c r="L149" i="9"/>
  <c r="M149" i="9"/>
  <c r="L150" i="9"/>
  <c r="M150" i="9"/>
  <c r="L151" i="9"/>
  <c r="M151" i="9"/>
  <c r="L152" i="9"/>
  <c r="M152" i="9"/>
  <c r="L153" i="9"/>
  <c r="M153" i="9"/>
  <c r="L154" i="9"/>
  <c r="M154" i="9"/>
  <c r="L155" i="9"/>
  <c r="M155" i="9"/>
  <c r="L156" i="9"/>
  <c r="M156" i="9"/>
  <c r="L157" i="9"/>
  <c r="M157" i="9"/>
  <c r="L158" i="9"/>
  <c r="M158" i="9"/>
  <c r="L159" i="9"/>
  <c r="M159" i="9"/>
  <c r="L160" i="9"/>
  <c r="M160" i="9"/>
  <c r="L161" i="9"/>
  <c r="M161" i="9"/>
  <c r="L162" i="9"/>
  <c r="M162" i="9"/>
  <c r="L163" i="9"/>
  <c r="M163" i="9"/>
  <c r="L164" i="9"/>
  <c r="M164" i="9"/>
  <c r="L165" i="9"/>
  <c r="M165" i="9"/>
  <c r="L166" i="9"/>
  <c r="M166" i="9"/>
  <c r="M103" i="9"/>
  <c r="L103" i="9"/>
  <c r="E104" i="9"/>
  <c r="F104" i="9"/>
  <c r="E105" i="9"/>
  <c r="F105" i="9"/>
  <c r="E106" i="9"/>
  <c r="F106" i="9"/>
  <c r="E107" i="9"/>
  <c r="F107" i="9"/>
  <c r="E108" i="9"/>
  <c r="F108" i="9"/>
  <c r="E109" i="9"/>
  <c r="F109" i="9"/>
  <c r="E110" i="9"/>
  <c r="F110" i="9"/>
  <c r="E111" i="9"/>
  <c r="F111" i="9"/>
  <c r="E112" i="9"/>
  <c r="F112" i="9"/>
  <c r="E113" i="9"/>
  <c r="F113" i="9"/>
  <c r="E114" i="9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E123" i="9"/>
  <c r="F123" i="9"/>
  <c r="E124" i="9"/>
  <c r="F124" i="9"/>
  <c r="E125" i="9"/>
  <c r="F125" i="9"/>
  <c r="E126" i="9"/>
  <c r="F126" i="9"/>
  <c r="E127" i="9"/>
  <c r="F127" i="9"/>
  <c r="E128" i="9"/>
  <c r="F128" i="9"/>
  <c r="E129" i="9"/>
  <c r="F129" i="9"/>
  <c r="E130" i="9"/>
  <c r="F130" i="9"/>
  <c r="E131" i="9"/>
  <c r="F131" i="9"/>
  <c r="E132" i="9"/>
  <c r="F132" i="9"/>
  <c r="E133" i="9"/>
  <c r="F133" i="9"/>
  <c r="E134" i="9"/>
  <c r="F134" i="9"/>
  <c r="E135" i="9"/>
  <c r="F135" i="9"/>
  <c r="E136" i="9"/>
  <c r="F136" i="9"/>
  <c r="E137" i="9"/>
  <c r="F137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4" i="9"/>
  <c r="F144" i="9"/>
  <c r="E145" i="9"/>
  <c r="F145" i="9"/>
  <c r="E146" i="9"/>
  <c r="F146" i="9"/>
  <c r="E147" i="9"/>
  <c r="F147" i="9"/>
  <c r="E148" i="9"/>
  <c r="F148" i="9"/>
  <c r="E149" i="9"/>
  <c r="F149" i="9"/>
  <c r="E150" i="9"/>
  <c r="F150" i="9"/>
  <c r="E151" i="9"/>
  <c r="F151" i="9"/>
  <c r="E152" i="9"/>
  <c r="F152" i="9"/>
  <c r="E153" i="9"/>
  <c r="F153" i="9"/>
  <c r="E154" i="9"/>
  <c r="F154" i="9"/>
  <c r="E155" i="9"/>
  <c r="F155" i="9"/>
  <c r="E156" i="9"/>
  <c r="F156" i="9"/>
  <c r="E157" i="9"/>
  <c r="F157" i="9"/>
  <c r="E158" i="9"/>
  <c r="F158" i="9"/>
  <c r="E159" i="9"/>
  <c r="F159" i="9"/>
  <c r="E160" i="9"/>
  <c r="F160" i="9"/>
  <c r="E161" i="9"/>
  <c r="F161" i="9"/>
  <c r="E162" i="9"/>
  <c r="F162" i="9"/>
  <c r="E163" i="9"/>
  <c r="F163" i="9"/>
  <c r="E164" i="9"/>
  <c r="F164" i="9"/>
  <c r="E165" i="9"/>
  <c r="F165" i="9"/>
  <c r="E166" i="9"/>
  <c r="F166" i="9"/>
  <c r="F103" i="9"/>
  <c r="E103" i="9"/>
  <c r="N149" i="9" a="1"/>
  <c r="N145" i="9" a="1"/>
  <c r="N141" i="9" a="1"/>
  <c r="N138" i="9" a="1"/>
  <c r="N136" i="9" a="1"/>
  <c r="N134" i="9" a="1"/>
  <c r="N132" i="9" a="1"/>
  <c r="N130" i="9" a="1"/>
  <c r="N128" i="9" a="1"/>
  <c r="N126" i="9" a="1"/>
  <c r="N124" i="9" a="1"/>
  <c r="AN104" i="8"/>
  <c r="AO104" i="8"/>
  <c r="AN105" i="8"/>
  <c r="AO105" i="8"/>
  <c r="AN106" i="8"/>
  <c r="AO106" i="8"/>
  <c r="AN107" i="8"/>
  <c r="AO107" i="8"/>
  <c r="AN108" i="8"/>
  <c r="AO108" i="8"/>
  <c r="AN109" i="8"/>
  <c r="AO109" i="8"/>
  <c r="AN110" i="8"/>
  <c r="AO110" i="8"/>
  <c r="AN111" i="8"/>
  <c r="AO111" i="8"/>
  <c r="AN112" i="8"/>
  <c r="AO112" i="8"/>
  <c r="AN113" i="8"/>
  <c r="AO113" i="8"/>
  <c r="AN114" i="8"/>
  <c r="AO114" i="8"/>
  <c r="AN115" i="8"/>
  <c r="AO115" i="8"/>
  <c r="AN116" i="8"/>
  <c r="AO116" i="8"/>
  <c r="AN117" i="8"/>
  <c r="AO117" i="8"/>
  <c r="AN118" i="8"/>
  <c r="AO118" i="8"/>
  <c r="AN119" i="8"/>
  <c r="AO119" i="8"/>
  <c r="AN120" i="8"/>
  <c r="AO120" i="8"/>
  <c r="AN121" i="8"/>
  <c r="AO121" i="8"/>
  <c r="AN122" i="8"/>
  <c r="AO122" i="8"/>
  <c r="AN123" i="8"/>
  <c r="AO123" i="8"/>
  <c r="AN124" i="8"/>
  <c r="AO124" i="8"/>
  <c r="AN125" i="8"/>
  <c r="AO125" i="8"/>
  <c r="AN126" i="8"/>
  <c r="AO126" i="8"/>
  <c r="AN127" i="8"/>
  <c r="AO127" i="8"/>
  <c r="AN128" i="8"/>
  <c r="AO128" i="8"/>
  <c r="AN129" i="8"/>
  <c r="AO129" i="8"/>
  <c r="AN130" i="8"/>
  <c r="AO130" i="8"/>
  <c r="AN131" i="8"/>
  <c r="AO131" i="8"/>
  <c r="AN132" i="8"/>
  <c r="AO132" i="8"/>
  <c r="AN133" i="8"/>
  <c r="AO133" i="8"/>
  <c r="AN134" i="8"/>
  <c r="AO134" i="8"/>
  <c r="AN135" i="8"/>
  <c r="AO135" i="8"/>
  <c r="AN136" i="8"/>
  <c r="AO136" i="8"/>
  <c r="AN137" i="8"/>
  <c r="AO137" i="8"/>
  <c r="AN138" i="8"/>
  <c r="AO138" i="8"/>
  <c r="AN139" i="8"/>
  <c r="AO139" i="8"/>
  <c r="AN140" i="8"/>
  <c r="AO140" i="8"/>
  <c r="AN141" i="8"/>
  <c r="AO141" i="8"/>
  <c r="AN142" i="8"/>
  <c r="AO142" i="8"/>
  <c r="AN143" i="8"/>
  <c r="AO143" i="8"/>
  <c r="AN144" i="8"/>
  <c r="AO144" i="8"/>
  <c r="AN145" i="8"/>
  <c r="AO145" i="8"/>
  <c r="AN146" i="8"/>
  <c r="AO146" i="8"/>
  <c r="AN147" i="8"/>
  <c r="AO147" i="8"/>
  <c r="AN148" i="8"/>
  <c r="AO148" i="8"/>
  <c r="AN149" i="8"/>
  <c r="AO149" i="8"/>
  <c r="AN150" i="8"/>
  <c r="AO150" i="8"/>
  <c r="AN151" i="8"/>
  <c r="AO151" i="8"/>
  <c r="AN152" i="8"/>
  <c r="AO152" i="8"/>
  <c r="AN153" i="8"/>
  <c r="AO153" i="8"/>
  <c r="AN154" i="8"/>
  <c r="AO154" i="8"/>
  <c r="AN155" i="8"/>
  <c r="AO155" i="8"/>
  <c r="AN156" i="8"/>
  <c r="AO156" i="8"/>
  <c r="AN157" i="8"/>
  <c r="AO157" i="8"/>
  <c r="AN158" i="8"/>
  <c r="AO158" i="8"/>
  <c r="AN159" i="8"/>
  <c r="AO159" i="8"/>
  <c r="AN160" i="8"/>
  <c r="AO160" i="8"/>
  <c r="AN161" i="8"/>
  <c r="AO161" i="8"/>
  <c r="AN162" i="8"/>
  <c r="AO162" i="8"/>
  <c r="AN163" i="8"/>
  <c r="AO163" i="8"/>
  <c r="AN164" i="8"/>
  <c r="AO164" i="8"/>
  <c r="AN165" i="8"/>
  <c r="AO165" i="8"/>
  <c r="AN166" i="8"/>
  <c r="AO166" i="8"/>
  <c r="AO103" i="8"/>
  <c r="AN103" i="8"/>
  <c r="AG104" i="8"/>
  <c r="AH104" i="8"/>
  <c r="AG105" i="8"/>
  <c r="AH105" i="8"/>
  <c r="AG106" i="8"/>
  <c r="AH106" i="8"/>
  <c r="AG107" i="8"/>
  <c r="AH107" i="8"/>
  <c r="AG108" i="8"/>
  <c r="AH108" i="8"/>
  <c r="AG109" i="8"/>
  <c r="AH109" i="8"/>
  <c r="AG110" i="8"/>
  <c r="AH110" i="8"/>
  <c r="AG111" i="8"/>
  <c r="AH111" i="8"/>
  <c r="AG112" i="8"/>
  <c r="AH112" i="8"/>
  <c r="AG113" i="8"/>
  <c r="AH113" i="8"/>
  <c r="AG114" i="8"/>
  <c r="AH114" i="8"/>
  <c r="AG115" i="8"/>
  <c r="AH115" i="8"/>
  <c r="AG116" i="8"/>
  <c r="AH116" i="8"/>
  <c r="AG117" i="8"/>
  <c r="AH117" i="8"/>
  <c r="AG118" i="8"/>
  <c r="AH118" i="8"/>
  <c r="AG119" i="8"/>
  <c r="AH119" i="8"/>
  <c r="AG120" i="8"/>
  <c r="AH120" i="8"/>
  <c r="AG121" i="8"/>
  <c r="AH121" i="8"/>
  <c r="AG122" i="8"/>
  <c r="AH122" i="8"/>
  <c r="AG123" i="8"/>
  <c r="AH123" i="8"/>
  <c r="AG124" i="8"/>
  <c r="AH124" i="8"/>
  <c r="AG125" i="8"/>
  <c r="AH125" i="8"/>
  <c r="AG126" i="8"/>
  <c r="AH126" i="8"/>
  <c r="AG127" i="8"/>
  <c r="AH127" i="8"/>
  <c r="AG128" i="8"/>
  <c r="AH128" i="8"/>
  <c r="AG129" i="8"/>
  <c r="AH129" i="8"/>
  <c r="AG130" i="8"/>
  <c r="AH130" i="8"/>
  <c r="AG131" i="8"/>
  <c r="AH131" i="8"/>
  <c r="AG132" i="8"/>
  <c r="AH132" i="8"/>
  <c r="AG133" i="8"/>
  <c r="AH133" i="8"/>
  <c r="AG134" i="8"/>
  <c r="AH134" i="8"/>
  <c r="AG135" i="8"/>
  <c r="AH135" i="8"/>
  <c r="AG136" i="8"/>
  <c r="AH136" i="8"/>
  <c r="AG137" i="8"/>
  <c r="AH137" i="8"/>
  <c r="AG138" i="8"/>
  <c r="AH138" i="8"/>
  <c r="AG139" i="8"/>
  <c r="AH139" i="8"/>
  <c r="AG140" i="8"/>
  <c r="AH140" i="8"/>
  <c r="AG141" i="8"/>
  <c r="AH141" i="8"/>
  <c r="AG142" i="8"/>
  <c r="AH142" i="8"/>
  <c r="AG143" i="8"/>
  <c r="AH143" i="8"/>
  <c r="AG144" i="8"/>
  <c r="AH144" i="8"/>
  <c r="AG145" i="8"/>
  <c r="AH145" i="8"/>
  <c r="AG146" i="8"/>
  <c r="AH146" i="8"/>
  <c r="AG147" i="8"/>
  <c r="AH147" i="8"/>
  <c r="AG148" i="8"/>
  <c r="AH148" i="8"/>
  <c r="AG149" i="8"/>
  <c r="AH149" i="8"/>
  <c r="AG150" i="8"/>
  <c r="AH150" i="8"/>
  <c r="AG151" i="8"/>
  <c r="AH151" i="8"/>
  <c r="AG152" i="8"/>
  <c r="AH152" i="8"/>
  <c r="AG153" i="8"/>
  <c r="AH153" i="8"/>
  <c r="AG154" i="8"/>
  <c r="AH154" i="8"/>
  <c r="AG155" i="8"/>
  <c r="AH155" i="8"/>
  <c r="AG156" i="8"/>
  <c r="AH156" i="8"/>
  <c r="AG157" i="8"/>
  <c r="AH157" i="8"/>
  <c r="AG158" i="8"/>
  <c r="AH158" i="8"/>
  <c r="AG159" i="8"/>
  <c r="AH159" i="8"/>
  <c r="AG160" i="8"/>
  <c r="AH160" i="8"/>
  <c r="AG161" i="8"/>
  <c r="AH161" i="8"/>
  <c r="AG162" i="8"/>
  <c r="AH162" i="8"/>
  <c r="AG163" i="8"/>
  <c r="AH163" i="8"/>
  <c r="AG164" i="8"/>
  <c r="AH164" i="8"/>
  <c r="AG165" i="8"/>
  <c r="AH165" i="8"/>
  <c r="AG166" i="8"/>
  <c r="AH166" i="8"/>
  <c r="AH103" i="8"/>
  <c r="AG103" i="8"/>
  <c r="Z104" i="8"/>
  <c r="AA104" i="8"/>
  <c r="Z105" i="8"/>
  <c r="AA105" i="8"/>
  <c r="Z106" i="8"/>
  <c r="AA106" i="8"/>
  <c r="Z107" i="8"/>
  <c r="AA107" i="8"/>
  <c r="Z108" i="8"/>
  <c r="AA108" i="8"/>
  <c r="Z109" i="8"/>
  <c r="AA109" i="8"/>
  <c r="Z110" i="8"/>
  <c r="AA110" i="8"/>
  <c r="Z111" i="8"/>
  <c r="AA111" i="8"/>
  <c r="Z112" i="8"/>
  <c r="AA112" i="8"/>
  <c r="Z113" i="8"/>
  <c r="AA113" i="8"/>
  <c r="Z114" i="8"/>
  <c r="AA114" i="8"/>
  <c r="Z115" i="8"/>
  <c r="AA115" i="8"/>
  <c r="Z116" i="8"/>
  <c r="AA116" i="8"/>
  <c r="Z117" i="8"/>
  <c r="AA117" i="8"/>
  <c r="Z118" i="8"/>
  <c r="AA118" i="8"/>
  <c r="Z119" i="8"/>
  <c r="AA119" i="8"/>
  <c r="Z120" i="8"/>
  <c r="AA120" i="8"/>
  <c r="Z121" i="8"/>
  <c r="AA121" i="8"/>
  <c r="Z122" i="8"/>
  <c r="AA122" i="8"/>
  <c r="Z123" i="8"/>
  <c r="AA123" i="8"/>
  <c r="Z124" i="8"/>
  <c r="AA124" i="8"/>
  <c r="Z125" i="8"/>
  <c r="AA125" i="8"/>
  <c r="Z126" i="8"/>
  <c r="AA126" i="8"/>
  <c r="Z127" i="8"/>
  <c r="AA127" i="8"/>
  <c r="Z128" i="8"/>
  <c r="AA128" i="8"/>
  <c r="Z129" i="8"/>
  <c r="AA129" i="8"/>
  <c r="Z130" i="8"/>
  <c r="AA130" i="8"/>
  <c r="Z131" i="8"/>
  <c r="AA131" i="8"/>
  <c r="Z132" i="8"/>
  <c r="AA132" i="8"/>
  <c r="Z133" i="8"/>
  <c r="AA133" i="8"/>
  <c r="Z134" i="8"/>
  <c r="AA134" i="8"/>
  <c r="Z135" i="8"/>
  <c r="AA135" i="8"/>
  <c r="Z136" i="8"/>
  <c r="AA136" i="8"/>
  <c r="Z137" i="8"/>
  <c r="AA137" i="8"/>
  <c r="Z138" i="8"/>
  <c r="AA138" i="8"/>
  <c r="Z139" i="8"/>
  <c r="AA139" i="8"/>
  <c r="Z140" i="8"/>
  <c r="AA140" i="8"/>
  <c r="Z141" i="8"/>
  <c r="AA141" i="8"/>
  <c r="Z142" i="8"/>
  <c r="AA142" i="8"/>
  <c r="Z143" i="8"/>
  <c r="AA143" i="8"/>
  <c r="Z144" i="8"/>
  <c r="AA144" i="8"/>
  <c r="Z145" i="8"/>
  <c r="AA145" i="8"/>
  <c r="Z146" i="8"/>
  <c r="AA146" i="8"/>
  <c r="Z147" i="8"/>
  <c r="AA147" i="8"/>
  <c r="Z148" i="8"/>
  <c r="AA148" i="8"/>
  <c r="Z149" i="8"/>
  <c r="AA149" i="8"/>
  <c r="Z150" i="8"/>
  <c r="AA150" i="8"/>
  <c r="Z151" i="8"/>
  <c r="AA151" i="8"/>
  <c r="Z152" i="8"/>
  <c r="AA152" i="8"/>
  <c r="Z153" i="8"/>
  <c r="AA153" i="8"/>
  <c r="Z154" i="8"/>
  <c r="AA154" i="8"/>
  <c r="Z155" i="8"/>
  <c r="AA155" i="8"/>
  <c r="Z156" i="8"/>
  <c r="AA156" i="8"/>
  <c r="Z157" i="8"/>
  <c r="AA157" i="8"/>
  <c r="Z158" i="8"/>
  <c r="AA158" i="8"/>
  <c r="Z159" i="8"/>
  <c r="AA159" i="8"/>
  <c r="Z160" i="8"/>
  <c r="AA160" i="8"/>
  <c r="Z161" i="8"/>
  <c r="AA161" i="8"/>
  <c r="Z162" i="8"/>
  <c r="AA162" i="8"/>
  <c r="Z163" i="8"/>
  <c r="AA163" i="8"/>
  <c r="Z164" i="8"/>
  <c r="AA164" i="8"/>
  <c r="Z165" i="8"/>
  <c r="AA165" i="8"/>
  <c r="Z166" i="8"/>
  <c r="AA166" i="8"/>
  <c r="AA103" i="8"/>
  <c r="Z103" i="8"/>
  <c r="S104" i="8"/>
  <c r="T104" i="8"/>
  <c r="S105" i="8"/>
  <c r="T105" i="8"/>
  <c r="S106" i="8"/>
  <c r="T106" i="8"/>
  <c r="S107" i="8"/>
  <c r="T107" i="8"/>
  <c r="S108" i="8"/>
  <c r="T108" i="8"/>
  <c r="S109" i="8"/>
  <c r="T109" i="8"/>
  <c r="S110" i="8"/>
  <c r="T110" i="8"/>
  <c r="S111" i="8"/>
  <c r="T111" i="8"/>
  <c r="S112" i="8"/>
  <c r="T112" i="8"/>
  <c r="S113" i="8"/>
  <c r="T113" i="8"/>
  <c r="S114" i="8"/>
  <c r="T114" i="8"/>
  <c r="S115" i="8"/>
  <c r="T115" i="8"/>
  <c r="S116" i="8"/>
  <c r="T116" i="8"/>
  <c r="S117" i="8"/>
  <c r="T117" i="8"/>
  <c r="S118" i="8"/>
  <c r="T118" i="8"/>
  <c r="S119" i="8"/>
  <c r="T119" i="8"/>
  <c r="S120" i="8"/>
  <c r="T120" i="8"/>
  <c r="S121" i="8"/>
  <c r="T121" i="8"/>
  <c r="S122" i="8"/>
  <c r="T122" i="8"/>
  <c r="S123" i="8"/>
  <c r="T123" i="8"/>
  <c r="S124" i="8"/>
  <c r="T124" i="8"/>
  <c r="S125" i="8"/>
  <c r="T125" i="8"/>
  <c r="S126" i="8"/>
  <c r="T126" i="8"/>
  <c r="S127" i="8"/>
  <c r="T127" i="8"/>
  <c r="S128" i="8"/>
  <c r="T128" i="8"/>
  <c r="S129" i="8"/>
  <c r="T129" i="8"/>
  <c r="S130" i="8"/>
  <c r="T130" i="8"/>
  <c r="S131" i="8"/>
  <c r="T131" i="8"/>
  <c r="S132" i="8"/>
  <c r="T132" i="8"/>
  <c r="S133" i="8"/>
  <c r="T133" i="8"/>
  <c r="S134" i="8"/>
  <c r="T134" i="8"/>
  <c r="S135" i="8"/>
  <c r="T135" i="8"/>
  <c r="S136" i="8"/>
  <c r="T136" i="8"/>
  <c r="S137" i="8"/>
  <c r="T137" i="8"/>
  <c r="S138" i="8"/>
  <c r="T138" i="8"/>
  <c r="S139" i="8"/>
  <c r="T139" i="8"/>
  <c r="S140" i="8"/>
  <c r="T140" i="8"/>
  <c r="S141" i="8"/>
  <c r="T141" i="8"/>
  <c r="S142" i="8"/>
  <c r="T142" i="8"/>
  <c r="S143" i="8"/>
  <c r="T143" i="8"/>
  <c r="S144" i="8"/>
  <c r="T144" i="8"/>
  <c r="S145" i="8"/>
  <c r="T145" i="8"/>
  <c r="S146" i="8"/>
  <c r="T146" i="8"/>
  <c r="S147" i="8"/>
  <c r="T147" i="8"/>
  <c r="S148" i="8"/>
  <c r="T148" i="8"/>
  <c r="S149" i="8"/>
  <c r="T149" i="8"/>
  <c r="S150" i="8"/>
  <c r="T150" i="8"/>
  <c r="S151" i="8"/>
  <c r="T151" i="8"/>
  <c r="S152" i="8"/>
  <c r="T152" i="8"/>
  <c r="S153" i="8"/>
  <c r="T153" i="8"/>
  <c r="S154" i="8"/>
  <c r="T154" i="8"/>
  <c r="S155" i="8"/>
  <c r="T155" i="8"/>
  <c r="S156" i="8"/>
  <c r="T156" i="8"/>
  <c r="S157" i="8"/>
  <c r="T157" i="8"/>
  <c r="S158" i="8"/>
  <c r="T158" i="8"/>
  <c r="S159" i="8"/>
  <c r="T159" i="8"/>
  <c r="S160" i="8"/>
  <c r="T160" i="8"/>
  <c r="S161" i="8"/>
  <c r="T161" i="8"/>
  <c r="S162" i="8"/>
  <c r="T162" i="8"/>
  <c r="S163" i="8"/>
  <c r="T163" i="8"/>
  <c r="S164" i="8"/>
  <c r="T164" i="8"/>
  <c r="S165" i="8"/>
  <c r="T165" i="8"/>
  <c r="S166" i="8"/>
  <c r="T166" i="8"/>
  <c r="T103" i="8"/>
  <c r="S103" i="8"/>
  <c r="L104" i="8"/>
  <c r="M104" i="8"/>
  <c r="L105" i="8"/>
  <c r="M105" i="8"/>
  <c r="L106" i="8"/>
  <c r="M106" i="8"/>
  <c r="L107" i="8"/>
  <c r="M107" i="8"/>
  <c r="L108" i="8"/>
  <c r="M108" i="8"/>
  <c r="L109" i="8"/>
  <c r="M109" i="8"/>
  <c r="L110" i="8"/>
  <c r="M110" i="8"/>
  <c r="L111" i="8"/>
  <c r="M111" i="8"/>
  <c r="L112" i="8"/>
  <c r="M112" i="8"/>
  <c r="L113" i="8"/>
  <c r="M113" i="8"/>
  <c r="L114" i="8"/>
  <c r="M114" i="8"/>
  <c r="L115" i="8"/>
  <c r="M115" i="8"/>
  <c r="L116" i="8"/>
  <c r="M116" i="8"/>
  <c r="L117" i="8"/>
  <c r="M117" i="8"/>
  <c r="L118" i="8"/>
  <c r="M118" i="8"/>
  <c r="L119" i="8"/>
  <c r="M119" i="8"/>
  <c r="L120" i="8"/>
  <c r="M120" i="8"/>
  <c r="L121" i="8"/>
  <c r="M121" i="8"/>
  <c r="L122" i="8"/>
  <c r="M122" i="8"/>
  <c r="L123" i="8"/>
  <c r="M123" i="8"/>
  <c r="L124" i="8"/>
  <c r="M124" i="8"/>
  <c r="L125" i="8"/>
  <c r="M125" i="8"/>
  <c r="L126" i="8"/>
  <c r="M126" i="8"/>
  <c r="L127" i="8"/>
  <c r="M127" i="8"/>
  <c r="L128" i="8"/>
  <c r="M128" i="8"/>
  <c r="L129" i="8"/>
  <c r="M129" i="8"/>
  <c r="L130" i="8"/>
  <c r="M130" i="8"/>
  <c r="L131" i="8"/>
  <c r="M131" i="8"/>
  <c r="L132" i="8"/>
  <c r="M132" i="8"/>
  <c r="L133" i="8"/>
  <c r="M133" i="8"/>
  <c r="L134" i="8"/>
  <c r="M134" i="8"/>
  <c r="L135" i="8"/>
  <c r="M135" i="8"/>
  <c r="L136" i="8"/>
  <c r="M136" i="8"/>
  <c r="L137" i="8"/>
  <c r="M137" i="8"/>
  <c r="L138" i="8"/>
  <c r="M138" i="8"/>
  <c r="L139" i="8"/>
  <c r="M139" i="8"/>
  <c r="L140" i="8"/>
  <c r="M140" i="8"/>
  <c r="L141" i="8"/>
  <c r="M141" i="8"/>
  <c r="L142" i="8"/>
  <c r="M142" i="8"/>
  <c r="L143" i="8"/>
  <c r="M143" i="8"/>
  <c r="L144" i="8"/>
  <c r="M144" i="8"/>
  <c r="L145" i="8"/>
  <c r="M145" i="8"/>
  <c r="L146" i="8"/>
  <c r="M146" i="8"/>
  <c r="L147" i="8"/>
  <c r="M147" i="8"/>
  <c r="L148" i="8"/>
  <c r="M148" i="8"/>
  <c r="L149" i="8"/>
  <c r="M149" i="8"/>
  <c r="L150" i="8"/>
  <c r="M150" i="8"/>
  <c r="L151" i="8"/>
  <c r="M151" i="8"/>
  <c r="L152" i="8"/>
  <c r="M152" i="8"/>
  <c r="L153" i="8"/>
  <c r="M153" i="8"/>
  <c r="L154" i="8"/>
  <c r="M154" i="8"/>
  <c r="L155" i="8"/>
  <c r="M155" i="8"/>
  <c r="L156" i="8"/>
  <c r="M156" i="8"/>
  <c r="L157" i="8"/>
  <c r="M157" i="8"/>
  <c r="L158" i="8"/>
  <c r="M158" i="8"/>
  <c r="L159" i="8"/>
  <c r="M159" i="8"/>
  <c r="L160" i="8"/>
  <c r="M160" i="8"/>
  <c r="L161" i="8"/>
  <c r="M161" i="8"/>
  <c r="L162" i="8"/>
  <c r="M162" i="8"/>
  <c r="L163" i="8"/>
  <c r="M163" i="8"/>
  <c r="L164" i="8"/>
  <c r="M164" i="8"/>
  <c r="L165" i="8"/>
  <c r="M165" i="8"/>
  <c r="L166" i="8"/>
  <c r="M166" i="8"/>
  <c r="M103" i="8"/>
  <c r="L103" i="8"/>
  <c r="E104" i="8"/>
  <c r="F104" i="8"/>
  <c r="E105" i="8"/>
  <c r="F105" i="8"/>
  <c r="E106" i="8"/>
  <c r="F106" i="8"/>
  <c r="E107" i="8"/>
  <c r="F107" i="8"/>
  <c r="E108" i="8"/>
  <c r="F108" i="8"/>
  <c r="E109" i="8"/>
  <c r="F109" i="8"/>
  <c r="E110" i="8"/>
  <c r="F110" i="8"/>
  <c r="E111" i="8"/>
  <c r="F111" i="8"/>
  <c r="E112" i="8"/>
  <c r="F112" i="8"/>
  <c r="E113" i="8"/>
  <c r="F113" i="8"/>
  <c r="E114" i="8"/>
  <c r="F114" i="8"/>
  <c r="E115" i="8"/>
  <c r="F115" i="8"/>
  <c r="E116" i="8"/>
  <c r="F116" i="8"/>
  <c r="E117" i="8"/>
  <c r="F117" i="8"/>
  <c r="E118" i="8"/>
  <c r="F118" i="8"/>
  <c r="E119" i="8"/>
  <c r="F119" i="8"/>
  <c r="E120" i="8"/>
  <c r="F120" i="8"/>
  <c r="E121" i="8"/>
  <c r="F121" i="8"/>
  <c r="E122" i="8"/>
  <c r="F122" i="8"/>
  <c r="E123" i="8"/>
  <c r="F123" i="8"/>
  <c r="E124" i="8"/>
  <c r="F124" i="8"/>
  <c r="E125" i="8"/>
  <c r="F125" i="8"/>
  <c r="E126" i="8"/>
  <c r="F126" i="8"/>
  <c r="E127" i="8"/>
  <c r="F127" i="8"/>
  <c r="E128" i="8"/>
  <c r="F128" i="8"/>
  <c r="E129" i="8"/>
  <c r="F129" i="8"/>
  <c r="E130" i="8"/>
  <c r="F130" i="8"/>
  <c r="E131" i="8"/>
  <c r="F131" i="8"/>
  <c r="E132" i="8"/>
  <c r="F132" i="8"/>
  <c r="E133" i="8"/>
  <c r="F133" i="8"/>
  <c r="E134" i="8"/>
  <c r="F134" i="8"/>
  <c r="E135" i="8"/>
  <c r="F135" i="8"/>
  <c r="E136" i="8"/>
  <c r="F136" i="8"/>
  <c r="E137" i="8"/>
  <c r="F137" i="8"/>
  <c r="E138" i="8"/>
  <c r="F138" i="8"/>
  <c r="E139" i="8"/>
  <c r="F139" i="8"/>
  <c r="E140" i="8"/>
  <c r="F140" i="8"/>
  <c r="E141" i="8"/>
  <c r="F141" i="8"/>
  <c r="E142" i="8"/>
  <c r="F142" i="8"/>
  <c r="E143" i="8"/>
  <c r="F143" i="8"/>
  <c r="E144" i="8"/>
  <c r="F144" i="8"/>
  <c r="E145" i="8"/>
  <c r="F145" i="8"/>
  <c r="E146" i="8"/>
  <c r="F146" i="8"/>
  <c r="E147" i="8"/>
  <c r="F147" i="8"/>
  <c r="E148" i="8"/>
  <c r="F148" i="8"/>
  <c r="E149" i="8"/>
  <c r="F149" i="8"/>
  <c r="E150" i="8"/>
  <c r="F150" i="8"/>
  <c r="E151" i="8"/>
  <c r="F151" i="8"/>
  <c r="E152" i="8"/>
  <c r="F152" i="8"/>
  <c r="E153" i="8"/>
  <c r="F153" i="8"/>
  <c r="E154" i="8"/>
  <c r="F154" i="8"/>
  <c r="E155" i="8"/>
  <c r="F155" i="8"/>
  <c r="E156" i="8"/>
  <c r="F156" i="8"/>
  <c r="E157" i="8"/>
  <c r="F157" i="8"/>
  <c r="E158" i="8"/>
  <c r="F158" i="8"/>
  <c r="E159" i="8"/>
  <c r="F159" i="8"/>
  <c r="E160" i="8"/>
  <c r="F160" i="8"/>
  <c r="E161" i="8"/>
  <c r="F161" i="8"/>
  <c r="E162" i="8"/>
  <c r="F162" i="8"/>
  <c r="E163" i="8"/>
  <c r="F163" i="8"/>
  <c r="E164" i="8"/>
  <c r="F164" i="8"/>
  <c r="E165" i="8"/>
  <c r="F165" i="8"/>
  <c r="E166" i="8"/>
  <c r="F166" i="8"/>
  <c r="E103" i="8"/>
  <c r="F103" i="8"/>
  <c r="N108" i="8" a="1"/>
  <c r="AN104" i="4"/>
  <c r="AO104" i="4"/>
  <c r="AN105" i="4"/>
  <c r="AO105" i="4"/>
  <c r="AN106" i="4"/>
  <c r="AO106" i="4"/>
  <c r="AN107" i="4"/>
  <c r="AO107" i="4"/>
  <c r="AN108" i="4"/>
  <c r="AO108" i="4"/>
  <c r="AN109" i="4"/>
  <c r="AO109" i="4"/>
  <c r="AN110" i="4"/>
  <c r="AO110" i="4"/>
  <c r="AN111" i="4"/>
  <c r="AO111" i="4"/>
  <c r="AN112" i="4"/>
  <c r="AO112" i="4"/>
  <c r="AN113" i="4"/>
  <c r="AO113" i="4"/>
  <c r="AN114" i="4"/>
  <c r="AO114" i="4"/>
  <c r="AN115" i="4"/>
  <c r="AO115" i="4"/>
  <c r="AN116" i="4"/>
  <c r="AO116" i="4"/>
  <c r="AN117" i="4"/>
  <c r="AO117" i="4"/>
  <c r="AN118" i="4"/>
  <c r="AO118" i="4"/>
  <c r="AN119" i="4"/>
  <c r="AO119" i="4"/>
  <c r="AN120" i="4"/>
  <c r="AO120" i="4"/>
  <c r="AN121" i="4"/>
  <c r="AO121" i="4"/>
  <c r="AN122" i="4"/>
  <c r="AO122" i="4"/>
  <c r="AN123" i="4"/>
  <c r="AO123" i="4"/>
  <c r="AN124" i="4"/>
  <c r="AO124" i="4"/>
  <c r="AN125" i="4"/>
  <c r="AO125" i="4"/>
  <c r="AN126" i="4"/>
  <c r="AO126" i="4"/>
  <c r="AN127" i="4"/>
  <c r="AO127" i="4"/>
  <c r="AN128" i="4"/>
  <c r="AO128" i="4"/>
  <c r="AN129" i="4"/>
  <c r="AO129" i="4"/>
  <c r="AN130" i="4"/>
  <c r="AO130" i="4"/>
  <c r="AN131" i="4"/>
  <c r="AO131" i="4"/>
  <c r="AN132" i="4"/>
  <c r="AO132" i="4"/>
  <c r="AN133" i="4"/>
  <c r="AO133" i="4"/>
  <c r="AN134" i="4"/>
  <c r="AO134" i="4"/>
  <c r="AN135" i="4"/>
  <c r="AO135" i="4"/>
  <c r="AN136" i="4"/>
  <c r="AO136" i="4"/>
  <c r="AN137" i="4"/>
  <c r="AO137" i="4"/>
  <c r="AN138" i="4"/>
  <c r="AO138" i="4"/>
  <c r="AN139" i="4"/>
  <c r="AO139" i="4"/>
  <c r="AN140" i="4"/>
  <c r="AO140" i="4"/>
  <c r="AN141" i="4"/>
  <c r="AO141" i="4"/>
  <c r="AN142" i="4"/>
  <c r="AO142" i="4"/>
  <c r="AN143" i="4"/>
  <c r="AO143" i="4"/>
  <c r="AN144" i="4"/>
  <c r="AO144" i="4"/>
  <c r="AN145" i="4"/>
  <c r="AO145" i="4"/>
  <c r="AN146" i="4"/>
  <c r="AO146" i="4"/>
  <c r="AN147" i="4"/>
  <c r="AO147" i="4"/>
  <c r="AN148" i="4"/>
  <c r="AO148" i="4"/>
  <c r="AN149" i="4"/>
  <c r="AO149" i="4"/>
  <c r="AN150" i="4"/>
  <c r="AO150" i="4"/>
  <c r="AN151" i="4"/>
  <c r="AO151" i="4"/>
  <c r="AN152" i="4"/>
  <c r="AO152" i="4"/>
  <c r="AN153" i="4"/>
  <c r="AO153" i="4"/>
  <c r="AN154" i="4"/>
  <c r="AO154" i="4"/>
  <c r="AN155" i="4"/>
  <c r="AO155" i="4"/>
  <c r="AN156" i="4"/>
  <c r="AO156" i="4"/>
  <c r="AN157" i="4"/>
  <c r="AO157" i="4"/>
  <c r="AN158" i="4"/>
  <c r="AO158" i="4"/>
  <c r="AN159" i="4"/>
  <c r="AO159" i="4"/>
  <c r="AN160" i="4"/>
  <c r="AO160" i="4"/>
  <c r="AN161" i="4"/>
  <c r="AO161" i="4"/>
  <c r="AN162" i="4"/>
  <c r="AO162" i="4"/>
  <c r="AN163" i="4"/>
  <c r="AO163" i="4"/>
  <c r="AN164" i="4"/>
  <c r="AO164" i="4"/>
  <c r="AN165" i="4"/>
  <c r="AO165" i="4"/>
  <c r="AN166" i="4"/>
  <c r="AO166" i="4"/>
  <c r="AO103" i="4"/>
  <c r="AN103" i="4"/>
  <c r="AH103" i="4"/>
  <c r="AG103" i="4"/>
  <c r="AH166" i="4"/>
  <c r="AG166" i="4"/>
  <c r="AH165" i="4"/>
  <c r="AG165" i="4"/>
  <c r="AH164" i="4"/>
  <c r="AG164" i="4"/>
  <c r="AH163" i="4"/>
  <c r="AG163" i="4"/>
  <c r="AH162" i="4"/>
  <c r="AG162" i="4"/>
  <c r="AH161" i="4"/>
  <c r="AG161" i="4"/>
  <c r="AH160" i="4"/>
  <c r="AG160" i="4"/>
  <c r="AH159" i="4"/>
  <c r="AG159" i="4"/>
  <c r="AH158" i="4"/>
  <c r="AG158" i="4"/>
  <c r="AH157" i="4"/>
  <c r="AG157" i="4"/>
  <c r="AH156" i="4"/>
  <c r="AG156" i="4"/>
  <c r="AH155" i="4"/>
  <c r="AG155" i="4"/>
  <c r="AH154" i="4"/>
  <c r="AG154" i="4"/>
  <c r="AH153" i="4"/>
  <c r="AG153" i="4"/>
  <c r="AH152" i="4"/>
  <c r="AG152" i="4"/>
  <c r="AH151" i="4"/>
  <c r="AG151" i="4"/>
  <c r="AH150" i="4"/>
  <c r="AG150" i="4"/>
  <c r="AH149" i="4"/>
  <c r="AG149" i="4"/>
  <c r="AH148" i="4"/>
  <c r="AG148" i="4"/>
  <c r="AH147" i="4"/>
  <c r="AG147" i="4"/>
  <c r="AH146" i="4"/>
  <c r="AG146" i="4"/>
  <c r="AH145" i="4"/>
  <c r="AG145" i="4"/>
  <c r="AH144" i="4"/>
  <c r="AG144" i="4"/>
  <c r="AH143" i="4"/>
  <c r="AG143" i="4"/>
  <c r="AH142" i="4"/>
  <c r="AG142" i="4"/>
  <c r="AH141" i="4"/>
  <c r="AG141" i="4"/>
  <c r="AH140" i="4"/>
  <c r="AG140" i="4"/>
  <c r="AH139" i="4"/>
  <c r="AG139" i="4"/>
  <c r="AH138" i="4"/>
  <c r="AG138" i="4"/>
  <c r="AH137" i="4"/>
  <c r="AG137" i="4"/>
  <c r="AH136" i="4"/>
  <c r="AG136" i="4"/>
  <c r="AH135" i="4"/>
  <c r="AG135" i="4"/>
  <c r="AH134" i="4"/>
  <c r="AG134" i="4"/>
  <c r="AH133" i="4"/>
  <c r="AG133" i="4"/>
  <c r="AH132" i="4"/>
  <c r="AG132" i="4"/>
  <c r="AH131" i="4"/>
  <c r="AG131" i="4"/>
  <c r="AH130" i="4"/>
  <c r="AG130" i="4"/>
  <c r="AH129" i="4"/>
  <c r="AG129" i="4"/>
  <c r="AH128" i="4"/>
  <c r="AG128" i="4"/>
  <c r="AH127" i="4"/>
  <c r="AG127" i="4"/>
  <c r="AH126" i="4"/>
  <c r="AG126" i="4"/>
  <c r="AH125" i="4"/>
  <c r="AG125" i="4"/>
  <c r="AH124" i="4"/>
  <c r="AG124" i="4"/>
  <c r="AH123" i="4"/>
  <c r="AG123" i="4"/>
  <c r="AH122" i="4"/>
  <c r="AG122" i="4"/>
  <c r="AH121" i="4"/>
  <c r="AG121" i="4"/>
  <c r="AH120" i="4"/>
  <c r="AG120" i="4"/>
  <c r="AH119" i="4"/>
  <c r="AG119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Z104" i="4"/>
  <c r="AA104" i="4"/>
  <c r="Z105" i="4"/>
  <c r="AA105" i="4"/>
  <c r="Z106" i="4"/>
  <c r="AA106" i="4"/>
  <c r="Z107" i="4"/>
  <c r="AA107" i="4"/>
  <c r="Z108" i="4"/>
  <c r="AA108" i="4"/>
  <c r="Z109" i="4"/>
  <c r="AA109" i="4"/>
  <c r="Z110" i="4"/>
  <c r="AA110" i="4"/>
  <c r="Z111" i="4"/>
  <c r="AA111" i="4"/>
  <c r="Z112" i="4"/>
  <c r="AA112" i="4"/>
  <c r="Z113" i="4"/>
  <c r="AA113" i="4"/>
  <c r="Z114" i="4"/>
  <c r="AA114" i="4"/>
  <c r="Z115" i="4"/>
  <c r="AA115" i="4"/>
  <c r="Z116" i="4"/>
  <c r="AA116" i="4"/>
  <c r="Z117" i="4"/>
  <c r="AA117" i="4"/>
  <c r="Z118" i="4"/>
  <c r="AA118" i="4"/>
  <c r="Z119" i="4"/>
  <c r="AA119" i="4"/>
  <c r="Z120" i="4"/>
  <c r="AA120" i="4"/>
  <c r="Z121" i="4"/>
  <c r="AA121" i="4"/>
  <c r="Z122" i="4"/>
  <c r="AA122" i="4"/>
  <c r="Z123" i="4"/>
  <c r="AA123" i="4"/>
  <c r="Z124" i="4"/>
  <c r="AA124" i="4"/>
  <c r="Z125" i="4"/>
  <c r="AA125" i="4"/>
  <c r="Z126" i="4"/>
  <c r="AA126" i="4"/>
  <c r="Z127" i="4"/>
  <c r="AA127" i="4"/>
  <c r="Z128" i="4"/>
  <c r="AA128" i="4"/>
  <c r="Z129" i="4"/>
  <c r="AA129" i="4"/>
  <c r="Z130" i="4"/>
  <c r="AA130" i="4"/>
  <c r="Z131" i="4"/>
  <c r="AA131" i="4"/>
  <c r="Z132" i="4"/>
  <c r="AA132" i="4"/>
  <c r="Z133" i="4"/>
  <c r="AA133" i="4"/>
  <c r="Z134" i="4"/>
  <c r="AA134" i="4"/>
  <c r="Z135" i="4"/>
  <c r="AA135" i="4"/>
  <c r="Z136" i="4"/>
  <c r="AA136" i="4"/>
  <c r="Z137" i="4"/>
  <c r="AA137" i="4"/>
  <c r="Z138" i="4"/>
  <c r="AA138" i="4"/>
  <c r="Z139" i="4"/>
  <c r="AA139" i="4"/>
  <c r="Z140" i="4"/>
  <c r="AA140" i="4"/>
  <c r="Z141" i="4"/>
  <c r="AA141" i="4"/>
  <c r="Z142" i="4"/>
  <c r="AA142" i="4"/>
  <c r="Z143" i="4"/>
  <c r="AA143" i="4"/>
  <c r="Z144" i="4"/>
  <c r="AA144" i="4"/>
  <c r="Z145" i="4"/>
  <c r="AA145" i="4"/>
  <c r="Z146" i="4"/>
  <c r="AA146" i="4"/>
  <c r="Z147" i="4"/>
  <c r="AA147" i="4"/>
  <c r="Z148" i="4"/>
  <c r="AA148" i="4"/>
  <c r="Z149" i="4"/>
  <c r="AA149" i="4"/>
  <c r="Z150" i="4"/>
  <c r="AA150" i="4"/>
  <c r="Z151" i="4"/>
  <c r="AA151" i="4"/>
  <c r="Z152" i="4"/>
  <c r="AA152" i="4"/>
  <c r="Z153" i="4"/>
  <c r="AA153" i="4"/>
  <c r="Z154" i="4"/>
  <c r="AA154" i="4"/>
  <c r="Z155" i="4"/>
  <c r="AA155" i="4"/>
  <c r="Z156" i="4"/>
  <c r="AA156" i="4"/>
  <c r="Z157" i="4"/>
  <c r="AA157" i="4"/>
  <c r="Z158" i="4"/>
  <c r="AA158" i="4"/>
  <c r="Z159" i="4"/>
  <c r="AA159" i="4"/>
  <c r="Z160" i="4"/>
  <c r="AA160" i="4"/>
  <c r="Z161" i="4"/>
  <c r="AA161" i="4"/>
  <c r="Z162" i="4"/>
  <c r="AA162" i="4"/>
  <c r="Z163" i="4"/>
  <c r="AA163" i="4"/>
  <c r="Z164" i="4"/>
  <c r="AA164" i="4"/>
  <c r="Z165" i="4"/>
  <c r="AA165" i="4"/>
  <c r="Z166" i="4"/>
  <c r="AA166" i="4"/>
  <c r="AA103" i="4"/>
  <c r="Z103" i="4"/>
  <c r="S104" i="4"/>
  <c r="T104" i="4"/>
  <c r="S105" i="4"/>
  <c r="T105" i="4"/>
  <c r="S106" i="4"/>
  <c r="T106" i="4"/>
  <c r="S107" i="4"/>
  <c r="T107" i="4"/>
  <c r="S108" i="4"/>
  <c r="T108" i="4"/>
  <c r="S109" i="4"/>
  <c r="T109" i="4"/>
  <c r="S110" i="4"/>
  <c r="T110" i="4"/>
  <c r="S111" i="4"/>
  <c r="T111" i="4"/>
  <c r="S112" i="4"/>
  <c r="T112" i="4"/>
  <c r="S113" i="4"/>
  <c r="T113" i="4"/>
  <c r="S114" i="4"/>
  <c r="T114" i="4"/>
  <c r="S115" i="4"/>
  <c r="T115" i="4"/>
  <c r="S116" i="4"/>
  <c r="T116" i="4"/>
  <c r="S117" i="4"/>
  <c r="T117" i="4"/>
  <c r="S118" i="4"/>
  <c r="T118" i="4"/>
  <c r="S119" i="4"/>
  <c r="T119" i="4"/>
  <c r="S120" i="4"/>
  <c r="T120" i="4"/>
  <c r="S121" i="4"/>
  <c r="T121" i="4"/>
  <c r="S122" i="4"/>
  <c r="T122" i="4"/>
  <c r="S123" i="4"/>
  <c r="T123" i="4"/>
  <c r="S124" i="4"/>
  <c r="T124" i="4"/>
  <c r="S125" i="4"/>
  <c r="T125" i="4"/>
  <c r="S126" i="4"/>
  <c r="T126" i="4"/>
  <c r="S127" i="4"/>
  <c r="T127" i="4"/>
  <c r="S128" i="4"/>
  <c r="T128" i="4"/>
  <c r="S129" i="4"/>
  <c r="T129" i="4"/>
  <c r="S130" i="4"/>
  <c r="T130" i="4"/>
  <c r="S131" i="4"/>
  <c r="T131" i="4"/>
  <c r="S132" i="4"/>
  <c r="T132" i="4"/>
  <c r="S133" i="4"/>
  <c r="T133" i="4"/>
  <c r="S134" i="4"/>
  <c r="T134" i="4"/>
  <c r="S135" i="4"/>
  <c r="T135" i="4"/>
  <c r="S136" i="4"/>
  <c r="T136" i="4"/>
  <c r="S137" i="4"/>
  <c r="T137" i="4"/>
  <c r="S138" i="4"/>
  <c r="T138" i="4"/>
  <c r="S139" i="4"/>
  <c r="T139" i="4"/>
  <c r="S140" i="4"/>
  <c r="T140" i="4"/>
  <c r="S141" i="4"/>
  <c r="T141" i="4"/>
  <c r="S142" i="4"/>
  <c r="T142" i="4"/>
  <c r="S143" i="4"/>
  <c r="T143" i="4"/>
  <c r="S144" i="4"/>
  <c r="T144" i="4"/>
  <c r="S145" i="4"/>
  <c r="T145" i="4"/>
  <c r="S146" i="4"/>
  <c r="T146" i="4"/>
  <c r="S147" i="4"/>
  <c r="T147" i="4"/>
  <c r="S148" i="4"/>
  <c r="T148" i="4"/>
  <c r="S149" i="4"/>
  <c r="T149" i="4"/>
  <c r="S150" i="4"/>
  <c r="T150" i="4"/>
  <c r="S151" i="4"/>
  <c r="T151" i="4"/>
  <c r="S152" i="4"/>
  <c r="T152" i="4"/>
  <c r="S153" i="4"/>
  <c r="T153" i="4"/>
  <c r="S154" i="4"/>
  <c r="T154" i="4"/>
  <c r="S155" i="4"/>
  <c r="T155" i="4"/>
  <c r="S156" i="4"/>
  <c r="T156" i="4"/>
  <c r="S157" i="4"/>
  <c r="T157" i="4"/>
  <c r="S158" i="4"/>
  <c r="T158" i="4"/>
  <c r="S159" i="4"/>
  <c r="T159" i="4"/>
  <c r="S160" i="4"/>
  <c r="T160" i="4"/>
  <c r="S161" i="4"/>
  <c r="T161" i="4"/>
  <c r="S162" i="4"/>
  <c r="T162" i="4"/>
  <c r="S163" i="4"/>
  <c r="T163" i="4"/>
  <c r="S164" i="4"/>
  <c r="T164" i="4"/>
  <c r="S165" i="4"/>
  <c r="T165" i="4"/>
  <c r="S166" i="4"/>
  <c r="T166" i="4"/>
  <c r="T103" i="4"/>
  <c r="S103" i="4"/>
  <c r="N104" i="4" a="1"/>
  <c r="N105" i="4" a="1"/>
  <c r="N106" i="4" a="1"/>
  <c r="N107" i="4" a="1"/>
  <c r="N108" i="4" a="1"/>
  <c r="N109" i="4" a="1"/>
  <c r="N110" i="4" a="1"/>
  <c r="N111" i="4" a="1"/>
  <c r="N112" i="4" a="1"/>
  <c r="N113" i="4" a="1"/>
  <c r="N114" i="4" a="1"/>
  <c r="N115" i="4" a="1"/>
  <c r="N116" i="4" a="1"/>
  <c r="N117" i="4" a="1"/>
  <c r="N118" i="4" a="1"/>
  <c r="N119" i="4" a="1"/>
  <c r="N120" i="4" a="1"/>
  <c r="N121" i="4" a="1"/>
  <c r="N122" i="4" a="1"/>
  <c r="N123" i="4" a="1"/>
  <c r="N124" i="4" a="1"/>
  <c r="N125" i="4" a="1"/>
  <c r="N126" i="4" a="1"/>
  <c r="N127" i="4" a="1"/>
  <c r="N128" i="4" a="1"/>
  <c r="N129" i="4" a="1"/>
  <c r="N130" i="4" a="1"/>
  <c r="N131" i="4" a="1"/>
  <c r="N132" i="4" a="1"/>
  <c r="N133" i="4" a="1"/>
  <c r="N134" i="4" a="1"/>
  <c r="N135" i="4" a="1"/>
  <c r="N136" i="4" a="1"/>
  <c r="N137" i="4" a="1"/>
  <c r="N138" i="4" a="1"/>
  <c r="N139" i="4" a="1"/>
  <c r="N140" i="4" a="1"/>
  <c r="N141" i="4" a="1"/>
  <c r="N142" i="4" a="1"/>
  <c r="N143" i="4" a="1"/>
  <c r="N144" i="4" a="1"/>
  <c r="N145" i="4" a="1"/>
  <c r="N146" i="4" a="1"/>
  <c r="N147" i="4" a="1"/>
  <c r="N148" i="4" a="1"/>
  <c r="N149" i="4" a="1"/>
  <c r="N150" i="4" a="1"/>
  <c r="N151" i="4" a="1"/>
  <c r="N152" i="4" a="1"/>
  <c r="N153" i="4" a="1"/>
  <c r="N154" i="4" a="1"/>
  <c r="N155" i="4" a="1"/>
  <c r="N156" i="4" a="1"/>
  <c r="N157" i="4" a="1"/>
  <c r="N158" i="4" a="1"/>
  <c r="N159" i="4" a="1"/>
  <c r="N160" i="4" a="1"/>
  <c r="N161" i="4" a="1"/>
  <c r="N162" i="4" a="1"/>
  <c r="N163" i="4" a="1"/>
  <c r="N164" i="4" a="1"/>
  <c r="N165" i="4" a="1"/>
  <c r="N103" i="4" a="1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03" i="4"/>
  <c r="E95" i="9"/>
  <c r="L17" i="9" s="1"/>
  <c r="D95" i="9"/>
  <c r="K17" i="9" s="1"/>
  <c r="K95" i="9" s="1"/>
  <c r="R17" i="9" s="1"/>
  <c r="Q57" i="9" s="1"/>
  <c r="C95" i="9"/>
  <c r="J17" i="9" s="1"/>
  <c r="J57" i="9" s="1"/>
  <c r="C58" i="9"/>
  <c r="C57" i="9"/>
  <c r="AN46" i="9"/>
  <c r="AG46" i="9"/>
  <c r="Z46" i="9"/>
  <c r="S46" i="9"/>
  <c r="L46" i="9"/>
  <c r="E46" i="9"/>
  <c r="AN43" i="9"/>
  <c r="AG43" i="9"/>
  <c r="Z43" i="9"/>
  <c r="X60" i="9" s="1"/>
  <c r="S43" i="9"/>
  <c r="L43" i="9"/>
  <c r="E43" i="9"/>
  <c r="H11" i="9"/>
  <c r="AL68" i="9" s="1"/>
  <c r="G11" i="9"/>
  <c r="F11" i="9"/>
  <c r="E11" i="9"/>
  <c r="AL67" i="9" s="1"/>
  <c r="D11" i="9"/>
  <c r="C11" i="9"/>
  <c r="H10" i="9"/>
  <c r="G10" i="9"/>
  <c r="C66" i="9" s="1"/>
  <c r="F10" i="9"/>
  <c r="E10" i="9"/>
  <c r="AE67" i="9" s="1"/>
  <c r="D10" i="9"/>
  <c r="C10" i="9"/>
  <c r="H9" i="9"/>
  <c r="G9" i="9"/>
  <c r="F9" i="9"/>
  <c r="E9" i="9"/>
  <c r="D9" i="9"/>
  <c r="C9" i="9"/>
  <c r="H8" i="9"/>
  <c r="G8" i="9"/>
  <c r="F8" i="9"/>
  <c r="E8" i="9"/>
  <c r="AL66" i="9" s="1"/>
  <c r="D8" i="9"/>
  <c r="C8" i="9"/>
  <c r="Q67" i="9" s="1"/>
  <c r="H7" i="9"/>
  <c r="G7" i="9"/>
  <c r="F7" i="9"/>
  <c r="E7" i="9"/>
  <c r="D7" i="9"/>
  <c r="J68" i="9" s="1"/>
  <c r="C7" i="9"/>
  <c r="H6" i="9"/>
  <c r="G6" i="9"/>
  <c r="C67" i="9" s="1"/>
  <c r="F6" i="9"/>
  <c r="E6" i="9"/>
  <c r="D6" i="9"/>
  <c r="C6" i="9"/>
  <c r="Q66" i="9" s="1"/>
  <c r="G95" i="8"/>
  <c r="N17" i="8" s="1"/>
  <c r="N95" i="8" s="1"/>
  <c r="U17" i="8" s="1"/>
  <c r="U95" i="8" s="1"/>
  <c r="C95" i="8"/>
  <c r="J17" i="8" s="1"/>
  <c r="J57" i="8" s="1"/>
  <c r="C58" i="8"/>
  <c r="C63" i="8" s="1"/>
  <c r="C57" i="8"/>
  <c r="AN46" i="8"/>
  <c r="AG46" i="8"/>
  <c r="Z46" i="8"/>
  <c r="S46" i="8"/>
  <c r="L46" i="8"/>
  <c r="E46" i="8"/>
  <c r="AN43" i="8"/>
  <c r="AL60" i="8" s="1"/>
  <c r="AG43" i="8"/>
  <c r="Z43" i="8"/>
  <c r="X60" i="8" s="1"/>
  <c r="S43" i="8"/>
  <c r="Q60" i="8" s="1"/>
  <c r="L43" i="8"/>
  <c r="E43" i="8"/>
  <c r="H11" i="8"/>
  <c r="AL68" i="8" s="1"/>
  <c r="G11" i="8"/>
  <c r="F11" i="8"/>
  <c r="E11" i="8"/>
  <c r="D11" i="8"/>
  <c r="AL67" i="8" s="1"/>
  <c r="C11" i="8"/>
  <c r="H10" i="8"/>
  <c r="G10" i="8"/>
  <c r="X66" i="8" s="1"/>
  <c r="F10" i="8"/>
  <c r="E10" i="8"/>
  <c r="AE67" i="8" s="1"/>
  <c r="D10" i="8"/>
  <c r="C10" i="8"/>
  <c r="H9" i="8"/>
  <c r="G9" i="8"/>
  <c r="X67" i="8" s="1"/>
  <c r="F9" i="8"/>
  <c r="E9" i="8"/>
  <c r="D9" i="8"/>
  <c r="C9" i="8"/>
  <c r="H8" i="8"/>
  <c r="G8" i="8"/>
  <c r="F8" i="8"/>
  <c r="E8" i="8"/>
  <c r="D8" i="8"/>
  <c r="C8" i="8"/>
  <c r="Q67" i="8" s="1"/>
  <c r="H7" i="8"/>
  <c r="G7" i="8"/>
  <c r="F7" i="8"/>
  <c r="E7" i="8"/>
  <c r="J67" i="8" s="1"/>
  <c r="D7" i="8"/>
  <c r="C7" i="8"/>
  <c r="H6" i="8"/>
  <c r="G6" i="8"/>
  <c r="F6" i="8"/>
  <c r="E6" i="8"/>
  <c r="D6" i="8"/>
  <c r="C6" i="8"/>
  <c r="AN46" i="4"/>
  <c r="AG46" i="4"/>
  <c r="AN43" i="4"/>
  <c r="AG43" i="4"/>
  <c r="Z46" i="4"/>
  <c r="Z43" i="4"/>
  <c r="S46" i="4"/>
  <c r="S43" i="4"/>
  <c r="C95" i="4"/>
  <c r="D95" i="4"/>
  <c r="G95" i="4"/>
  <c r="L46" i="4"/>
  <c r="L43" i="4"/>
  <c r="C58" i="4"/>
  <c r="C57" i="4"/>
  <c r="C62" i="4" s="1"/>
  <c r="E46" i="4"/>
  <c r="E43" i="4"/>
  <c r="AE60" i="9" l="1"/>
  <c r="Q60" i="9"/>
  <c r="C63" i="9"/>
  <c r="AE60" i="8"/>
  <c r="C81" i="13"/>
  <c r="C83" i="13" s="1"/>
  <c r="O95" i="13"/>
  <c r="P73" i="13"/>
  <c r="J66" i="9"/>
  <c r="J70" i="9" s="1"/>
  <c r="J72" i="9" s="1"/>
  <c r="C76" i="13"/>
  <c r="B95" i="13"/>
  <c r="I17" i="13" s="1"/>
  <c r="C89" i="13"/>
  <c r="C75" i="13"/>
  <c r="C79" i="13"/>
  <c r="G121" i="13"/>
  <c r="G124" i="13"/>
  <c r="G119" i="13"/>
  <c r="G122" i="13"/>
  <c r="G126" i="13"/>
  <c r="G137" i="13"/>
  <c r="G140" i="13"/>
  <c r="G138" i="13"/>
  <c r="G141" i="13"/>
  <c r="G139" i="13"/>
  <c r="G161" i="13"/>
  <c r="G159" i="13"/>
  <c r="G165" i="13"/>
  <c r="G163" i="13"/>
  <c r="G105" i="13"/>
  <c r="G103" i="13"/>
  <c r="G112" i="13"/>
  <c r="G166" i="13"/>
  <c r="G129" i="13"/>
  <c r="G132" i="13"/>
  <c r="G127" i="13"/>
  <c r="G130" i="13"/>
  <c r="G131" i="13"/>
  <c r="G134" i="13"/>
  <c r="G135" i="13"/>
  <c r="G136" i="13"/>
  <c r="G142" i="13"/>
  <c r="G153" i="13"/>
  <c r="G164" i="13"/>
  <c r="G162" i="13"/>
  <c r="G160" i="13"/>
  <c r="G108" i="13"/>
  <c r="G104" i="13"/>
  <c r="G113" i="13"/>
  <c r="G145" i="13"/>
  <c r="G148" i="13"/>
  <c r="G143" i="13"/>
  <c r="G146" i="13"/>
  <c r="G149" i="13"/>
  <c r="G147" i="13"/>
  <c r="G154" i="13"/>
  <c r="G157" i="13"/>
  <c r="G158" i="13"/>
  <c r="G109" i="13"/>
  <c r="G110" i="13"/>
  <c r="G116" i="13"/>
  <c r="G115" i="13"/>
  <c r="C84" i="13"/>
  <c r="C87" i="13"/>
  <c r="B30" i="9" a="1"/>
  <c r="B30" i="9" s="1"/>
  <c r="C49" i="9" s="1"/>
  <c r="C50" i="9" s="1"/>
  <c r="J66" i="8"/>
  <c r="X66" i="9"/>
  <c r="J67" i="9"/>
  <c r="AE68" i="9"/>
  <c r="C66" i="8"/>
  <c r="AE68" i="8"/>
  <c r="F30" i="9" a="1"/>
  <c r="F30" i="9" s="1"/>
  <c r="F34" i="9" s="1"/>
  <c r="AB17" i="8"/>
  <c r="N144" i="9" a="1"/>
  <c r="N140" i="9" a="1"/>
  <c r="N132" i="8" a="1"/>
  <c r="N136" i="8" a="1"/>
  <c r="N128" i="8" a="1"/>
  <c r="N156" i="8" a="1"/>
  <c r="N105" i="8" a="1"/>
  <c r="N140" i="8" a="1"/>
  <c r="C63" i="4"/>
  <c r="AL60" i="9"/>
  <c r="J60" i="9"/>
  <c r="J60" i="8"/>
  <c r="AL70" i="9"/>
  <c r="AL72" i="9" s="1"/>
  <c r="D30" i="9" a="1"/>
  <c r="D30" i="9" s="1"/>
  <c r="D34" i="9" s="1"/>
  <c r="C62" i="9"/>
  <c r="AE66" i="9"/>
  <c r="C68" i="9"/>
  <c r="C70" i="9" s="1"/>
  <c r="C72" i="9" s="1"/>
  <c r="E30" i="9" a="1"/>
  <c r="E30" i="9" s="1"/>
  <c r="E34" i="9" s="1"/>
  <c r="Q68" i="9"/>
  <c r="Q70" i="9" s="1"/>
  <c r="Q72" i="9" s="1"/>
  <c r="X68" i="9"/>
  <c r="X67" i="9"/>
  <c r="C30" i="9" a="1"/>
  <c r="C30" i="9" s="1"/>
  <c r="C34" i="9" s="1"/>
  <c r="G30" i="9" a="1"/>
  <c r="G30" i="9" s="1"/>
  <c r="G34" i="9" s="1"/>
  <c r="C67" i="8"/>
  <c r="G30" i="8" a="1"/>
  <c r="G30" i="8" s="1"/>
  <c r="G34" i="8" s="1"/>
  <c r="Q68" i="8"/>
  <c r="AE66" i="8"/>
  <c r="B30" i="8" a="1"/>
  <c r="B30" i="8" s="1"/>
  <c r="F30" i="8" a="1"/>
  <c r="F30" i="8" s="1"/>
  <c r="X68" i="8"/>
  <c r="X70" i="8" s="1"/>
  <c r="X72" i="8" s="1"/>
  <c r="D30" i="8" a="1"/>
  <c r="D30" i="8" s="1"/>
  <c r="D34" i="8" s="1"/>
  <c r="C62" i="8"/>
  <c r="C68" i="8"/>
  <c r="AL66" i="8"/>
  <c r="AL70" i="8" s="1"/>
  <c r="AL72" i="8" s="1"/>
  <c r="J68" i="8"/>
  <c r="E30" i="8" a="1"/>
  <c r="E30" i="8" s="1"/>
  <c r="E34" i="8" s="1"/>
  <c r="C30" i="8" a="1"/>
  <c r="C30" i="8" s="1"/>
  <c r="C34" i="8" s="1"/>
  <c r="Q66" i="8"/>
  <c r="Q70" i="8" s="1"/>
  <c r="Q72" i="8" s="1"/>
  <c r="X60" i="4"/>
  <c r="AE70" i="9" l="1"/>
  <c r="AE72" i="9" s="1"/>
  <c r="B34" i="9"/>
  <c r="G117" i="13"/>
  <c r="G156" i="13"/>
  <c r="G118" i="13"/>
  <c r="G152" i="13"/>
  <c r="G128" i="13"/>
  <c r="G107" i="13"/>
  <c r="G155" i="13"/>
  <c r="G123" i="13"/>
  <c r="C95" i="13"/>
  <c r="J17" i="13" s="1"/>
  <c r="G111" i="13"/>
  <c r="G150" i="13"/>
  <c r="G114" i="13"/>
  <c r="G151" i="13"/>
  <c r="G133" i="13"/>
  <c r="G106" i="13"/>
  <c r="G144" i="13"/>
  <c r="G120" i="13"/>
  <c r="G125" i="13"/>
  <c r="C70" i="8"/>
  <c r="C72" i="8" s="1"/>
  <c r="P81" i="13"/>
  <c r="P79" i="13"/>
  <c r="P75" i="13"/>
  <c r="P89" i="13"/>
  <c r="P76" i="13"/>
  <c r="T129" i="13"/>
  <c r="T122" i="13"/>
  <c r="T115" i="13"/>
  <c r="P95" i="13"/>
  <c r="T107" i="13"/>
  <c r="T162" i="13"/>
  <c r="T155" i="13"/>
  <c r="T105" i="13"/>
  <c r="T121" i="13"/>
  <c r="T114" i="13"/>
  <c r="T145" i="13"/>
  <c r="T138" i="13"/>
  <c r="T131" i="13"/>
  <c r="T161" i="13"/>
  <c r="T154" i="13"/>
  <c r="T147" i="13"/>
  <c r="T137" i="13"/>
  <c r="T130" i="13"/>
  <c r="T123" i="13"/>
  <c r="T163" i="13"/>
  <c r="T113" i="13"/>
  <c r="T106" i="13"/>
  <c r="T153" i="13"/>
  <c r="T146" i="13"/>
  <c r="T139" i="13"/>
  <c r="T116" i="13"/>
  <c r="T140" i="13"/>
  <c r="T110" i="13"/>
  <c r="T128" i="13"/>
  <c r="T108" i="13"/>
  <c r="T136" i="13"/>
  <c r="T160" i="13"/>
  <c r="T157" i="13"/>
  <c r="T158" i="13"/>
  <c r="T118" i="13"/>
  <c r="T148" i="13"/>
  <c r="T159" i="13"/>
  <c r="T120" i="13"/>
  <c r="T144" i="13"/>
  <c r="T117" i="13"/>
  <c r="T141" i="13"/>
  <c r="T112" i="13"/>
  <c r="T149" i="13"/>
  <c r="T133" i="13"/>
  <c r="T134" i="13"/>
  <c r="T166" i="13"/>
  <c r="T150" i="13"/>
  <c r="T151" i="13"/>
  <c r="T165" i="13"/>
  <c r="T125" i="13"/>
  <c r="T126" i="13"/>
  <c r="T143" i="13"/>
  <c r="T103" i="13"/>
  <c r="T135" i="13"/>
  <c r="T152" i="13"/>
  <c r="T164" i="13"/>
  <c r="T142" i="13"/>
  <c r="T109" i="13"/>
  <c r="T127" i="13"/>
  <c r="T124" i="13"/>
  <c r="T132" i="13"/>
  <c r="T111" i="13"/>
  <c r="T119" i="13"/>
  <c r="T104" i="13"/>
  <c r="T156" i="13"/>
  <c r="C91" i="13"/>
  <c r="C97" i="13" s="1"/>
  <c r="J70" i="8"/>
  <c r="J72" i="8" s="1"/>
  <c r="AE70" i="8"/>
  <c r="AE72" i="8" s="1"/>
  <c r="X70" i="9"/>
  <c r="X72" i="9" s="1"/>
  <c r="C53" i="9"/>
  <c r="C54" i="9" s="1"/>
  <c r="C73" i="9"/>
  <c r="C49" i="8"/>
  <c r="C50" i="8" s="1"/>
  <c r="B34" i="8"/>
  <c r="F34" i="8"/>
  <c r="C53" i="8"/>
  <c r="C54" i="8" s="1"/>
  <c r="C7" i="14" l="1" a="1"/>
  <c r="R7" i="14" s="1"/>
  <c r="P84" i="13"/>
  <c r="P87" i="13"/>
  <c r="P83" i="13"/>
  <c r="J20" i="13"/>
  <c r="C8" i="14"/>
  <c r="C12" i="14" a="1"/>
  <c r="B95" i="9"/>
  <c r="I17" i="9" s="1"/>
  <c r="C76" i="9"/>
  <c r="C79" i="9"/>
  <c r="C75" i="9"/>
  <c r="C81" i="9"/>
  <c r="G95" i="9" s="1"/>
  <c r="N17" i="9" s="1"/>
  <c r="J58" i="9" s="1"/>
  <c r="C89" i="9"/>
  <c r="C73" i="8"/>
  <c r="J60" i="4"/>
  <c r="J63" i="9" l="1"/>
  <c r="J62" i="9"/>
  <c r="AC7" i="14"/>
  <c r="BI7" i="14"/>
  <c r="S7" i="14"/>
  <c r="AY7" i="14"/>
  <c r="AN7" i="14"/>
  <c r="BG7" i="14"/>
  <c r="P7" i="14"/>
  <c r="AM7" i="14"/>
  <c r="BA7" i="14"/>
  <c r="BJ7" i="14"/>
  <c r="M7" i="14"/>
  <c r="BH7" i="14"/>
  <c r="AA7" i="14"/>
  <c r="AQ7" i="14"/>
  <c r="BD7" i="14"/>
  <c r="AB7" i="14"/>
  <c r="AL7" i="14"/>
  <c r="N7" i="14"/>
  <c r="E7" i="14"/>
  <c r="AI7" i="14"/>
  <c r="AR7" i="14"/>
  <c r="AF7" i="14"/>
  <c r="BE7" i="14"/>
  <c r="BL7" i="14"/>
  <c r="I7" i="14"/>
  <c r="O7" i="14"/>
  <c r="AK7" i="14"/>
  <c r="T7" i="14"/>
  <c r="AZ7" i="14"/>
  <c r="BM7" i="14"/>
  <c r="W7" i="14"/>
  <c r="AJ7" i="14"/>
  <c r="C7" i="14"/>
  <c r="U7" i="14"/>
  <c r="Q7" i="14"/>
  <c r="AU7" i="14"/>
  <c r="D7" i="14"/>
  <c r="AD7" i="14"/>
  <c r="BB7" i="14"/>
  <c r="AH7" i="14"/>
  <c r="V7" i="14"/>
  <c r="BC7" i="14"/>
  <c r="L7" i="14"/>
  <c r="K7" i="14"/>
  <c r="AO7" i="14"/>
  <c r="AE7" i="14"/>
  <c r="BK7" i="14"/>
  <c r="AT7" i="14"/>
  <c r="H7" i="14"/>
  <c r="AX7" i="14"/>
  <c r="AG7" i="14"/>
  <c r="BN7" i="14"/>
  <c r="F7" i="14"/>
  <c r="C24" i="14" s="1"/>
  <c r="X7" i="14"/>
  <c r="AV7" i="14"/>
  <c r="G7" i="14"/>
  <c r="J7" i="14"/>
  <c r="Z7" i="14"/>
  <c r="BF7" i="14"/>
  <c r="Y7" i="14"/>
  <c r="AW7" i="14"/>
  <c r="AP7" i="14"/>
  <c r="AS7" i="14"/>
  <c r="I30" i="13" a="1"/>
  <c r="I30" i="13" s="1"/>
  <c r="I34" i="13" s="1"/>
  <c r="J30" i="13" a="1"/>
  <c r="J30" i="13" s="1"/>
  <c r="J34" i="13" s="1"/>
  <c r="D12" i="14"/>
  <c r="AP12" i="14"/>
  <c r="Q12" i="14"/>
  <c r="BE12" i="14"/>
  <c r="H12" i="14"/>
  <c r="G12" i="14"/>
  <c r="F12" i="14"/>
  <c r="E12" i="14"/>
  <c r="Z12" i="14"/>
  <c r="I12" i="14"/>
  <c r="BL12" i="14"/>
  <c r="BK12" i="14"/>
  <c r="BI12" i="14"/>
  <c r="AY12" i="14"/>
  <c r="AQ12" i="14"/>
  <c r="BC12" i="14"/>
  <c r="BA12" i="14"/>
  <c r="BM12" i="14"/>
  <c r="AU12" i="14"/>
  <c r="AS12" i="14"/>
  <c r="C12" i="14"/>
  <c r="AX12" i="14"/>
  <c r="AF12" i="14"/>
  <c r="AD12" i="14"/>
  <c r="AB12" i="14"/>
  <c r="BG12" i="14"/>
  <c r="BJ12" i="14"/>
  <c r="BH12" i="14"/>
  <c r="R12" i="14"/>
  <c r="BD12" i="14"/>
  <c r="BB12" i="14"/>
  <c r="AZ12" i="14"/>
  <c r="AI12" i="14"/>
  <c r="AA12" i="14"/>
  <c r="AV12" i="14"/>
  <c r="AT12" i="14"/>
  <c r="AR12" i="14"/>
  <c r="AO12" i="14"/>
  <c r="AE12" i="14"/>
  <c r="AC12" i="14"/>
  <c r="X12" i="14"/>
  <c r="L12" i="14"/>
  <c r="S12" i="14"/>
  <c r="AW12" i="14"/>
  <c r="K12" i="14"/>
  <c r="AN12" i="14"/>
  <c r="AM12" i="14"/>
  <c r="AL12" i="14"/>
  <c r="AK12" i="14"/>
  <c r="AJ12" i="14"/>
  <c r="AG12" i="14"/>
  <c r="V12" i="14"/>
  <c r="BF12" i="14"/>
  <c r="Y12" i="14"/>
  <c r="P12" i="14"/>
  <c r="O12" i="14"/>
  <c r="M12" i="14"/>
  <c r="BN12" i="14"/>
  <c r="AH12" i="14"/>
  <c r="W12" i="14"/>
  <c r="U12" i="14"/>
  <c r="T12" i="14"/>
  <c r="J12" i="14"/>
  <c r="N12" i="14"/>
  <c r="P91" i="13"/>
  <c r="P97" i="13" s="1"/>
  <c r="C13" i="14" s="1"/>
  <c r="G161" i="9"/>
  <c r="K161" i="9" s="1"/>
  <c r="N161" i="9" s="1" a="1"/>
  <c r="G146" i="9"/>
  <c r="K146" i="9" s="1"/>
  <c r="N146" i="9" s="1" a="1"/>
  <c r="G133" i="9"/>
  <c r="K133" i="9" s="1"/>
  <c r="N133" i="9" s="1" a="1"/>
  <c r="G128" i="9"/>
  <c r="K128" i="9" s="1"/>
  <c r="G121" i="9"/>
  <c r="K121" i="9" s="1"/>
  <c r="N121" i="9" s="1" a="1"/>
  <c r="G112" i="9"/>
  <c r="K112" i="9" s="1"/>
  <c r="N112" i="9" s="1" a="1"/>
  <c r="G157" i="9"/>
  <c r="K157" i="9" s="1"/>
  <c r="N157" i="9" s="1" a="1"/>
  <c r="G138" i="9"/>
  <c r="K138" i="9" s="1"/>
  <c r="G127" i="9"/>
  <c r="K127" i="9" s="1"/>
  <c r="G120" i="9"/>
  <c r="K120" i="9" s="1"/>
  <c r="N120" i="9" s="1" a="1"/>
  <c r="G110" i="9"/>
  <c r="K110" i="9" s="1"/>
  <c r="N110" i="9" s="1" a="1"/>
  <c r="G155" i="9"/>
  <c r="K155" i="9" s="1"/>
  <c r="G145" i="9"/>
  <c r="K145" i="9" s="1"/>
  <c r="G137" i="9"/>
  <c r="K137" i="9" s="1"/>
  <c r="N137" i="9" s="1" a="1"/>
  <c r="G132" i="9"/>
  <c r="K132" i="9" s="1"/>
  <c r="G118" i="9"/>
  <c r="K118" i="9" s="1"/>
  <c r="N118" i="9" s="1" a="1"/>
  <c r="G109" i="9"/>
  <c r="K109" i="9" s="1"/>
  <c r="N109" i="9" s="1" a="1"/>
  <c r="G153" i="9"/>
  <c r="K153" i="9" s="1"/>
  <c r="N153" i="9" s="1" a="1"/>
  <c r="G144" i="9"/>
  <c r="K144" i="9" s="1"/>
  <c r="G131" i="9"/>
  <c r="K131" i="9" s="1"/>
  <c r="G126" i="9"/>
  <c r="K126" i="9" s="1"/>
  <c r="G117" i="9"/>
  <c r="K117" i="9" s="1"/>
  <c r="N117" i="9" s="1" a="1"/>
  <c r="G106" i="9"/>
  <c r="K106" i="9" s="1"/>
  <c r="N106" i="9" s="1" a="1"/>
  <c r="G150" i="9"/>
  <c r="K150" i="9" s="1"/>
  <c r="N150" i="9" s="1" a="1"/>
  <c r="G136" i="9"/>
  <c r="K136" i="9" s="1"/>
  <c r="G125" i="9"/>
  <c r="K125" i="9" s="1"/>
  <c r="N125" i="9" s="1" a="1"/>
  <c r="G116" i="9"/>
  <c r="K116" i="9" s="1"/>
  <c r="N116" i="9" s="1" a="1"/>
  <c r="G105" i="9"/>
  <c r="K105" i="9" s="1"/>
  <c r="N105" i="9" s="1" a="1"/>
  <c r="G141" i="9"/>
  <c r="K141" i="9" s="1"/>
  <c r="G135" i="9"/>
  <c r="K135" i="9" s="1"/>
  <c r="G130" i="9"/>
  <c r="K130" i="9" s="1"/>
  <c r="G115" i="9"/>
  <c r="K115" i="9" s="1"/>
  <c r="G104" i="9"/>
  <c r="K104" i="9" s="1"/>
  <c r="N104" i="9" s="1" a="1"/>
  <c r="G149" i="9"/>
  <c r="K149" i="9" s="1"/>
  <c r="G140" i="9"/>
  <c r="K140" i="9" s="1"/>
  <c r="G129" i="9"/>
  <c r="K129" i="9" s="1"/>
  <c r="N129" i="9" s="1" a="1"/>
  <c r="G124" i="9"/>
  <c r="K124" i="9" s="1"/>
  <c r="G114" i="9"/>
  <c r="K114" i="9" s="1"/>
  <c r="N114" i="9" s="1" a="1"/>
  <c r="G165" i="9"/>
  <c r="K165" i="9" s="1"/>
  <c r="N165" i="9" s="1" a="1"/>
  <c r="G113" i="9"/>
  <c r="K113" i="9" s="1"/>
  <c r="N113" i="9" s="1" a="1"/>
  <c r="G134" i="9"/>
  <c r="K134" i="9" s="1"/>
  <c r="G148" i="9"/>
  <c r="K148" i="9" s="1"/>
  <c r="N148" i="9" s="1" a="1"/>
  <c r="G122" i="9"/>
  <c r="K122" i="9" s="1"/>
  <c r="N122" i="9" s="1" a="1"/>
  <c r="G139" i="9"/>
  <c r="K139" i="9" s="1"/>
  <c r="G119" i="9"/>
  <c r="K119" i="9" s="1"/>
  <c r="N119" i="9" s="1" a="1"/>
  <c r="G142" i="9"/>
  <c r="K142" i="9" s="1"/>
  <c r="N142" i="9" s="1" a="1"/>
  <c r="G156" i="9"/>
  <c r="K156" i="9" s="1"/>
  <c r="N156" i="9" s="1" a="1"/>
  <c r="G166" i="9"/>
  <c r="K166" i="9" s="1"/>
  <c r="N166" i="9" s="1" a="1"/>
  <c r="G111" i="9"/>
  <c r="K111" i="9" s="1"/>
  <c r="N111" i="9" s="1" a="1"/>
  <c r="G158" i="9"/>
  <c r="K158" i="9" s="1"/>
  <c r="N158" i="9" s="1" a="1"/>
  <c r="G160" i="9"/>
  <c r="K160" i="9" s="1"/>
  <c r="N160" i="9" s="1" a="1"/>
  <c r="G107" i="9"/>
  <c r="K107" i="9" s="1"/>
  <c r="N107" i="9" s="1" a="1"/>
  <c r="G164" i="9"/>
  <c r="K164" i="9" s="1"/>
  <c r="N164" i="9" s="1" a="1"/>
  <c r="G103" i="9"/>
  <c r="K103" i="9" s="1"/>
  <c r="G143" i="9"/>
  <c r="K143" i="9" s="1"/>
  <c r="N143" i="9" s="1" a="1"/>
  <c r="G163" i="9"/>
  <c r="K163" i="9" s="1"/>
  <c r="N163" i="9" s="1" a="1"/>
  <c r="G159" i="9"/>
  <c r="K159" i="9" s="1"/>
  <c r="N159" i="9" s="1" a="1"/>
  <c r="G147" i="9"/>
  <c r="K147" i="9" s="1"/>
  <c r="N147" i="9" s="1" a="1"/>
  <c r="G108" i="9"/>
  <c r="K108" i="9" s="1"/>
  <c r="N108" i="9" s="1" a="1"/>
  <c r="G151" i="9"/>
  <c r="K151" i="9" s="1"/>
  <c r="N151" i="9" s="1" a="1"/>
  <c r="G152" i="9"/>
  <c r="K152" i="9" s="1"/>
  <c r="N152" i="9" s="1" a="1"/>
  <c r="G123" i="9"/>
  <c r="K123" i="9" s="1"/>
  <c r="N123" i="9" s="1" a="1"/>
  <c r="G154" i="9"/>
  <c r="K154" i="9" s="1"/>
  <c r="N154" i="9" s="1" a="1"/>
  <c r="G162" i="9"/>
  <c r="K162" i="9" s="1"/>
  <c r="N162" i="9" s="1" a="1"/>
  <c r="F95" i="9"/>
  <c r="M17" i="9" s="1"/>
  <c r="C83" i="9"/>
  <c r="C84" i="9"/>
  <c r="C87" i="9"/>
  <c r="I95" i="9"/>
  <c r="P17" i="9" s="1"/>
  <c r="B95" i="8"/>
  <c r="I17" i="8" s="1"/>
  <c r="C76" i="8"/>
  <c r="C79" i="8"/>
  <c r="C75" i="8"/>
  <c r="C81" i="8"/>
  <c r="C89" i="8"/>
  <c r="AL60" i="4"/>
  <c r="AE60" i="4"/>
  <c r="J17" i="4"/>
  <c r="J57" i="4" s="1"/>
  <c r="K17" i="4"/>
  <c r="N17" i="4"/>
  <c r="D24" i="14" l="1"/>
  <c r="E24" i="14" s="1"/>
  <c r="G164" i="8"/>
  <c r="K164" i="8" s="1"/>
  <c r="N164" i="8" s="1" a="1"/>
  <c r="G153" i="8"/>
  <c r="K153" i="8" s="1"/>
  <c r="N153" i="8" s="1" a="1"/>
  <c r="G144" i="8"/>
  <c r="K144" i="8" s="1"/>
  <c r="N144" i="8" s="1" a="1"/>
  <c r="G132" i="8"/>
  <c r="K132" i="8" s="1"/>
  <c r="G122" i="8"/>
  <c r="K122" i="8" s="1"/>
  <c r="N122" i="8" s="1" a="1"/>
  <c r="G162" i="8"/>
  <c r="K162" i="8" s="1"/>
  <c r="N162" i="8" s="1" a="1"/>
  <c r="G113" i="8"/>
  <c r="K113" i="8" s="1"/>
  <c r="N113" i="8" s="1" a="1"/>
  <c r="G105" i="8"/>
  <c r="K105" i="8" s="1"/>
  <c r="G161" i="8"/>
  <c r="K161" i="8" s="1"/>
  <c r="N161" i="8" s="1" a="1"/>
  <c r="G152" i="8"/>
  <c r="K152" i="8" s="1"/>
  <c r="G142" i="8"/>
  <c r="K142" i="8" s="1"/>
  <c r="G130" i="8"/>
  <c r="K130" i="8" s="1"/>
  <c r="N130" i="8" s="1" a="1"/>
  <c r="G121" i="8"/>
  <c r="K121" i="8" s="1"/>
  <c r="N121" i="8" s="1" a="1"/>
  <c r="G112" i="8"/>
  <c r="K112" i="8" s="1"/>
  <c r="G104" i="8"/>
  <c r="K104" i="8" s="1"/>
  <c r="G150" i="8"/>
  <c r="K150" i="8" s="1"/>
  <c r="N150" i="8" s="1" a="1"/>
  <c r="G140" i="8"/>
  <c r="K140" i="8" s="1"/>
  <c r="G128" i="8"/>
  <c r="K128" i="8" s="1"/>
  <c r="G120" i="8"/>
  <c r="K120" i="8" s="1"/>
  <c r="G110" i="8"/>
  <c r="K110" i="8" s="1"/>
  <c r="N110" i="8" s="1" a="1"/>
  <c r="G158" i="8"/>
  <c r="K158" i="8" s="1"/>
  <c r="G149" i="8"/>
  <c r="K149" i="8" s="1"/>
  <c r="N149" i="8" s="1" a="1"/>
  <c r="G138" i="8"/>
  <c r="K138" i="8" s="1"/>
  <c r="N138" i="8" s="1" a="1"/>
  <c r="G118" i="8"/>
  <c r="K118" i="8" s="1"/>
  <c r="N118" i="8" s="1" a="1"/>
  <c r="G109" i="8"/>
  <c r="K109" i="8" s="1"/>
  <c r="N109" i="8" s="1" a="1"/>
  <c r="G166" i="8"/>
  <c r="K166" i="8" s="1"/>
  <c r="N166" i="8" s="1" a="1"/>
  <c r="G146" i="8"/>
  <c r="K146" i="8" s="1"/>
  <c r="N146" i="8" s="1" a="1"/>
  <c r="G125" i="8"/>
  <c r="K125" i="8" s="1"/>
  <c r="N125" i="8" s="1" a="1"/>
  <c r="G116" i="8"/>
  <c r="K116" i="8" s="1"/>
  <c r="N116" i="8" s="1" a="1"/>
  <c r="G108" i="8"/>
  <c r="K108" i="8" s="1"/>
  <c r="G126" i="8"/>
  <c r="K126" i="8" s="1"/>
  <c r="N126" i="8" s="1" a="1"/>
  <c r="G165" i="8"/>
  <c r="K165" i="8" s="1"/>
  <c r="N165" i="8" s="1" a="1"/>
  <c r="G124" i="8"/>
  <c r="K124" i="8" s="1"/>
  <c r="N124" i="8" s="1" a="1"/>
  <c r="G157" i="8"/>
  <c r="K157" i="8" s="1"/>
  <c r="N157" i="8" s="1" a="1"/>
  <c r="G117" i="8"/>
  <c r="K117" i="8" s="1"/>
  <c r="N117" i="8" s="1" a="1"/>
  <c r="G154" i="8"/>
  <c r="K154" i="8" s="1"/>
  <c r="G114" i="8"/>
  <c r="K114" i="8" s="1"/>
  <c r="N114" i="8" s="1" a="1"/>
  <c r="G148" i="8"/>
  <c r="K148" i="8" s="1"/>
  <c r="G145" i="8"/>
  <c r="K145" i="8" s="1"/>
  <c r="N145" i="8" s="1" a="1"/>
  <c r="G106" i="8"/>
  <c r="K106" i="8" s="1"/>
  <c r="N106" i="8" s="1" a="1"/>
  <c r="G136" i="8"/>
  <c r="K136" i="8" s="1"/>
  <c r="G134" i="8"/>
  <c r="K134" i="8" s="1"/>
  <c r="N134" i="8" s="1" a="1"/>
  <c r="G143" i="8"/>
  <c r="K143" i="8" s="1"/>
  <c r="N143" i="8" s="1" a="1"/>
  <c r="G139" i="8"/>
  <c r="K139" i="8" s="1"/>
  <c r="G131" i="8"/>
  <c r="K131" i="8" s="1"/>
  <c r="G135" i="8"/>
  <c r="K135" i="8" s="1"/>
  <c r="G129" i="8"/>
  <c r="K129" i="8" s="1"/>
  <c r="N129" i="8" s="1" a="1"/>
  <c r="G141" i="8"/>
  <c r="K141" i="8" s="1"/>
  <c r="N141" i="8" s="1" a="1"/>
  <c r="G160" i="8"/>
  <c r="K160" i="8" s="1"/>
  <c r="N160" i="8" s="1" a="1"/>
  <c r="G127" i="8"/>
  <c r="K127" i="8" s="1"/>
  <c r="G133" i="8"/>
  <c r="K133" i="8" s="1"/>
  <c r="N133" i="8" s="1" a="1"/>
  <c r="G156" i="8"/>
  <c r="K156" i="8" s="1"/>
  <c r="G123" i="8"/>
  <c r="K123" i="8" s="1"/>
  <c r="G103" i="8"/>
  <c r="K103" i="8" s="1"/>
  <c r="N103" i="8" s="1" a="1"/>
  <c r="G137" i="8"/>
  <c r="K137" i="8" s="1"/>
  <c r="N137" i="8" s="1" a="1"/>
  <c r="G163" i="8"/>
  <c r="K163" i="8" s="1"/>
  <c r="G119" i="8"/>
  <c r="K119" i="8" s="1"/>
  <c r="G159" i="8"/>
  <c r="K159" i="8" s="1"/>
  <c r="G115" i="8"/>
  <c r="K115" i="8" s="1"/>
  <c r="G151" i="8"/>
  <c r="K151" i="8" s="1"/>
  <c r="G111" i="8"/>
  <c r="K111" i="8" s="1"/>
  <c r="G155" i="8"/>
  <c r="K155" i="8" s="1"/>
  <c r="N155" i="8" s="1" a="1"/>
  <c r="G147" i="8"/>
  <c r="K147" i="8" s="1"/>
  <c r="G107" i="8"/>
  <c r="K107" i="8" s="1"/>
  <c r="N115" i="9" a="1"/>
  <c r="N139" i="9" a="1"/>
  <c r="N131" i="9" a="1"/>
  <c r="N155" i="9" a="1"/>
  <c r="N103" i="9" a="1"/>
  <c r="N135" i="9" a="1"/>
  <c r="N127" i="9" a="1"/>
  <c r="N95" i="4"/>
  <c r="U17" i="4" s="1"/>
  <c r="C91" i="9"/>
  <c r="C97" i="9" s="1"/>
  <c r="J20" i="9" s="1"/>
  <c r="N30" i="9" s="1" a="1"/>
  <c r="N30" i="9" s="1"/>
  <c r="N34" i="9" s="1"/>
  <c r="D95" i="8"/>
  <c r="K17" i="8" s="1"/>
  <c r="E95" i="8"/>
  <c r="L17" i="8" s="1"/>
  <c r="J58" i="8" s="1"/>
  <c r="Q58" i="9"/>
  <c r="F95" i="8"/>
  <c r="M17" i="8" s="1"/>
  <c r="M95" i="8" s="1"/>
  <c r="T17" i="8" s="1"/>
  <c r="C87" i="8"/>
  <c r="C83" i="8"/>
  <c r="C84" i="8"/>
  <c r="I95" i="8"/>
  <c r="P17" i="8" s="1"/>
  <c r="P95" i="8" s="1"/>
  <c r="Q60" i="4"/>
  <c r="AL68" i="4"/>
  <c r="X67" i="4"/>
  <c r="J67" i="4"/>
  <c r="AE67" i="4"/>
  <c r="H6" i="4"/>
  <c r="G6" i="4"/>
  <c r="F6" i="4"/>
  <c r="AL67" i="4"/>
  <c r="Q67" i="4"/>
  <c r="N147" i="8" l="1" a="1"/>
  <c r="N104" i="8" a="1"/>
  <c r="N163" i="8" a="1"/>
  <c r="T95" i="8"/>
  <c r="AA17" i="8" s="1"/>
  <c r="X58" i="8" s="1"/>
  <c r="N135" i="8" a="1"/>
  <c r="N148" i="8" a="1"/>
  <c r="N112" i="8" a="1"/>
  <c r="N151" i="8" a="1"/>
  <c r="N139" i="8" a="1"/>
  <c r="N154" i="8" a="1"/>
  <c r="N123" i="8" a="1"/>
  <c r="N131" i="8" a="1"/>
  <c r="N158" i="8" a="1"/>
  <c r="N115" i="8" a="1"/>
  <c r="N120" i="8" a="1"/>
  <c r="N142" i="8" a="1"/>
  <c r="N107" i="8" a="1"/>
  <c r="N159" i="8" a="1"/>
  <c r="N127" i="8" a="1"/>
  <c r="N152" i="8" a="1"/>
  <c r="N111" i="8" a="1"/>
  <c r="N119" i="8" a="1"/>
  <c r="G30" i="4" a="1"/>
  <c r="G30" i="4" s="1"/>
  <c r="G34" i="4" s="1"/>
  <c r="U95" i="4"/>
  <c r="AB17" i="4" s="1"/>
  <c r="AB95" i="4" s="1"/>
  <c r="AI17" i="4" s="1"/>
  <c r="AI95" i="4" s="1"/>
  <c r="AP17" i="4" s="1"/>
  <c r="AL57" i="4" s="1"/>
  <c r="AE66" i="4"/>
  <c r="Q68" i="4"/>
  <c r="E30" i="4" a="1"/>
  <c r="E30" i="4" s="1"/>
  <c r="E34" i="4" s="1"/>
  <c r="X66" i="4"/>
  <c r="C66" i="4"/>
  <c r="AE68" i="4"/>
  <c r="C30" i="4" a="1"/>
  <c r="C30" i="4" s="1"/>
  <c r="C34" i="4" s="1"/>
  <c r="C67" i="4"/>
  <c r="F30" i="4" a="1"/>
  <c r="F30" i="4" s="1"/>
  <c r="J66" i="4"/>
  <c r="X68" i="4"/>
  <c r="C68" i="4"/>
  <c r="Q66" i="4"/>
  <c r="B30" i="4" a="1"/>
  <c r="B30" i="4" s="1"/>
  <c r="AL66" i="4"/>
  <c r="J68" i="4"/>
  <c r="D30" i="4" a="1"/>
  <c r="D30" i="4" s="1"/>
  <c r="D34" i="4" s="1"/>
  <c r="I30" i="9" a="1"/>
  <c r="I30" i="9" s="1"/>
  <c r="I34" i="9" s="1"/>
  <c r="J30" i="9" a="1"/>
  <c r="J30" i="9" s="1"/>
  <c r="J34" i="9" s="1"/>
  <c r="M30" i="9" a="1"/>
  <c r="M30" i="9" s="1"/>
  <c r="M34" i="9" s="1"/>
  <c r="L30" i="9" a="1"/>
  <c r="L30" i="9" s="1"/>
  <c r="L34" i="9" s="1"/>
  <c r="K30" i="9" a="1"/>
  <c r="K30" i="9" s="1"/>
  <c r="K34" i="9" s="1"/>
  <c r="J63" i="8"/>
  <c r="J62" i="8"/>
  <c r="C91" i="8"/>
  <c r="C97" i="8" s="1"/>
  <c r="J20" i="8" s="1"/>
  <c r="J30" i="8" s="1" a="1"/>
  <c r="J30" i="8" s="1"/>
  <c r="Q62" i="9"/>
  <c r="Q63" i="9"/>
  <c r="M30" i="8" a="1"/>
  <c r="M30" i="8" s="1"/>
  <c r="M34" i="8" s="1"/>
  <c r="Q58" i="8"/>
  <c r="L30" i="8" l="1" a="1"/>
  <c r="L30" i="8" s="1"/>
  <c r="L34" i="8" s="1"/>
  <c r="N30" i="8" a="1"/>
  <c r="N30" i="8" s="1"/>
  <c r="N34" i="8" s="1"/>
  <c r="AE70" i="4"/>
  <c r="AE72" i="4" s="1"/>
  <c r="F34" i="4"/>
  <c r="C53" i="4"/>
  <c r="C54" i="4" s="1"/>
  <c r="B34" i="4"/>
  <c r="C49" i="4"/>
  <c r="C50" i="4" s="1"/>
  <c r="Q70" i="4"/>
  <c r="Q72" i="4" s="1"/>
  <c r="J49" i="9"/>
  <c r="J50" i="9" s="1"/>
  <c r="J53" i="9"/>
  <c r="J54" i="9" s="1"/>
  <c r="I30" i="8" a="1"/>
  <c r="I30" i="8" s="1"/>
  <c r="I34" i="8" s="1"/>
  <c r="K30" i="8" a="1"/>
  <c r="K30" i="8" s="1"/>
  <c r="K34" i="8" s="1"/>
  <c r="J49" i="8"/>
  <c r="J50" i="8" s="1"/>
  <c r="J34" i="8"/>
  <c r="J70" i="4"/>
  <c r="J72" i="4" s="1"/>
  <c r="AL70" i="4"/>
  <c r="AL72" i="4" s="1"/>
  <c r="C70" i="4"/>
  <c r="C72" i="4" s="1"/>
  <c r="X70" i="4"/>
  <c r="X72" i="4" s="1"/>
  <c r="J53" i="8" l="1"/>
  <c r="J54" i="8" s="1"/>
  <c r="J73" i="8" s="1"/>
  <c r="J73" i="9"/>
  <c r="J95" i="9" s="1"/>
  <c r="Q17" i="9" s="1"/>
  <c r="C73" i="4"/>
  <c r="B95" i="4" l="1"/>
  <c r="I17" i="4" s="1"/>
  <c r="J81" i="9"/>
  <c r="M95" i="9" s="1"/>
  <c r="T17" i="9" s="1"/>
  <c r="T95" i="9" s="1"/>
  <c r="AA17" i="9" s="1"/>
  <c r="X58" i="9" s="1"/>
  <c r="J75" i="9"/>
  <c r="J89" i="9"/>
  <c r="J76" i="9"/>
  <c r="J79" i="9"/>
  <c r="J76" i="8"/>
  <c r="J95" i="8"/>
  <c r="Q17" i="8" s="1"/>
  <c r="Q95" i="8" s="1"/>
  <c r="J79" i="8"/>
  <c r="J75" i="8"/>
  <c r="J81" i="8"/>
  <c r="J89" i="8"/>
  <c r="C81" i="4"/>
  <c r="E95" i="4" s="1"/>
  <c r="L17" i="4" s="1"/>
  <c r="J58" i="4" s="1"/>
  <c r="C76" i="4"/>
  <c r="C79" i="4"/>
  <c r="J63" i="4" l="1"/>
  <c r="J62" i="4"/>
  <c r="K95" i="8"/>
  <c r="R17" i="8" s="1"/>
  <c r="N141" i="8"/>
  <c r="R141" i="8" s="1"/>
  <c r="U141" i="8" s="1"/>
  <c r="Y141" i="8" s="1"/>
  <c r="N137" i="8"/>
  <c r="R137" i="8" s="1"/>
  <c r="U137" i="8" s="1"/>
  <c r="Y137" i="8" s="1"/>
  <c r="N110" i="8"/>
  <c r="R110" i="8" s="1"/>
  <c r="U110" i="8" s="1"/>
  <c r="Y110" i="8" s="1"/>
  <c r="N146" i="8"/>
  <c r="R146" i="8" s="1"/>
  <c r="U146" i="8" s="1"/>
  <c r="Y146" i="8" s="1"/>
  <c r="N160" i="8"/>
  <c r="R160" i="8" s="1"/>
  <c r="U160" i="8" s="1"/>
  <c r="Y160" i="8" s="1"/>
  <c r="N121" i="8"/>
  <c r="R121" i="8" s="1"/>
  <c r="U121" i="8" s="1"/>
  <c r="Y121" i="8" s="1"/>
  <c r="N106" i="8"/>
  <c r="R106" i="8" s="1"/>
  <c r="U106" i="8" s="1"/>
  <c r="Y106" i="8" s="1"/>
  <c r="N129" i="8"/>
  <c r="R129" i="8" s="1"/>
  <c r="U129" i="8" s="1"/>
  <c r="Y129" i="8" s="1"/>
  <c r="N163" i="8"/>
  <c r="R163" i="8" s="1"/>
  <c r="U163" i="8" s="1"/>
  <c r="Y163" i="8" s="1"/>
  <c r="N148" i="8"/>
  <c r="R148" i="8" s="1"/>
  <c r="U148" i="8" s="1"/>
  <c r="Y148" i="8" s="1"/>
  <c r="N151" i="8"/>
  <c r="R151" i="8" s="1"/>
  <c r="U151" i="8" s="1"/>
  <c r="Y151" i="8" s="1"/>
  <c r="N130" i="8"/>
  <c r="R130" i="8" s="1"/>
  <c r="U130" i="8" s="1"/>
  <c r="Y130" i="8" s="1"/>
  <c r="N158" i="8"/>
  <c r="R158" i="8" s="1"/>
  <c r="U158" i="8" s="1"/>
  <c r="Y158" i="8" s="1"/>
  <c r="N159" i="8"/>
  <c r="R159" i="8" s="1"/>
  <c r="U159" i="8" s="1"/>
  <c r="Y159" i="8" s="1"/>
  <c r="N152" i="8"/>
  <c r="R152" i="8" s="1"/>
  <c r="U152" i="8" s="1"/>
  <c r="Y152" i="8" s="1"/>
  <c r="N136" i="8"/>
  <c r="R136" i="8" s="1"/>
  <c r="U136" i="8" s="1"/>
  <c r="Y136" i="8" s="1"/>
  <c r="N147" i="8"/>
  <c r="R147" i="8" s="1"/>
  <c r="U147" i="8" s="1"/>
  <c r="Y147" i="8" s="1"/>
  <c r="N125" i="8"/>
  <c r="R125" i="8" s="1"/>
  <c r="U125" i="8" s="1"/>
  <c r="Y125" i="8" s="1"/>
  <c r="N128" i="8"/>
  <c r="R128" i="8" s="1"/>
  <c r="U128" i="8" s="1"/>
  <c r="Y128" i="8" s="1"/>
  <c r="N165" i="8"/>
  <c r="R165" i="8" s="1"/>
  <c r="U165" i="8" s="1"/>
  <c r="Y165" i="8" s="1"/>
  <c r="N145" i="8"/>
  <c r="R145" i="8" s="1"/>
  <c r="U145" i="8" s="1"/>
  <c r="Y145" i="8" s="1"/>
  <c r="N108" i="8"/>
  <c r="R108" i="8" s="1"/>
  <c r="U108" i="8" s="1"/>
  <c r="Y108" i="8" s="1"/>
  <c r="N156" i="8"/>
  <c r="R156" i="8" s="1"/>
  <c r="U156" i="8" s="1"/>
  <c r="Y156" i="8" s="1"/>
  <c r="N132" i="8"/>
  <c r="R132" i="8" s="1"/>
  <c r="U132" i="8" s="1"/>
  <c r="Y132" i="8" s="1"/>
  <c r="N122" i="8"/>
  <c r="R122" i="8" s="1"/>
  <c r="U122" i="8" s="1"/>
  <c r="Y122" i="8" s="1"/>
  <c r="N120" i="8"/>
  <c r="R120" i="8" s="1"/>
  <c r="U120" i="8" s="1"/>
  <c r="Y120" i="8" s="1"/>
  <c r="N153" i="8"/>
  <c r="R153" i="8" s="1"/>
  <c r="U153" i="8" s="1"/>
  <c r="Y153" i="8" s="1"/>
  <c r="N124" i="8"/>
  <c r="R124" i="8" s="1"/>
  <c r="U124" i="8" s="1"/>
  <c r="Y124" i="8" s="1"/>
  <c r="N107" i="8"/>
  <c r="R107" i="8" s="1"/>
  <c r="U107" i="8" s="1"/>
  <c r="Y107" i="8" s="1"/>
  <c r="N118" i="8"/>
  <c r="R118" i="8" s="1"/>
  <c r="U118" i="8" s="1"/>
  <c r="Y118" i="8" s="1"/>
  <c r="N126" i="8"/>
  <c r="R126" i="8" s="1"/>
  <c r="U126" i="8" s="1"/>
  <c r="Y126" i="8" s="1"/>
  <c r="N149" i="8"/>
  <c r="R149" i="8" s="1"/>
  <c r="U149" i="8" s="1"/>
  <c r="Y149" i="8" s="1"/>
  <c r="N127" i="8"/>
  <c r="R127" i="8" s="1"/>
  <c r="U127" i="8" s="1"/>
  <c r="Y127" i="8" s="1"/>
  <c r="N109" i="8"/>
  <c r="R109" i="8" s="1"/>
  <c r="U109" i="8" s="1"/>
  <c r="Y109" i="8" s="1"/>
  <c r="N135" i="8"/>
  <c r="R135" i="8" s="1"/>
  <c r="U135" i="8" s="1"/>
  <c r="Y135" i="8" s="1"/>
  <c r="N150" i="8"/>
  <c r="R150" i="8" s="1"/>
  <c r="U150" i="8" s="1"/>
  <c r="Y150" i="8" s="1"/>
  <c r="N138" i="8"/>
  <c r="R138" i="8" s="1"/>
  <c r="U138" i="8" s="1"/>
  <c r="Y138" i="8" s="1"/>
  <c r="N155" i="8"/>
  <c r="R155" i="8" s="1"/>
  <c r="U155" i="8" s="1"/>
  <c r="Y155" i="8" s="1"/>
  <c r="N139" i="8"/>
  <c r="R139" i="8" s="1"/>
  <c r="U139" i="8" s="1"/>
  <c r="Y139" i="8" s="1"/>
  <c r="N123" i="8"/>
  <c r="R123" i="8" s="1"/>
  <c r="U123" i="8" s="1"/>
  <c r="Y123" i="8" s="1"/>
  <c r="N115" i="8"/>
  <c r="R115" i="8" s="1"/>
  <c r="U115" i="8" s="1"/>
  <c r="Y115" i="8" s="1"/>
  <c r="N142" i="8"/>
  <c r="R142" i="8" s="1"/>
  <c r="U142" i="8" s="1"/>
  <c r="Y142" i="8" s="1"/>
  <c r="N134" i="8"/>
  <c r="R134" i="8" s="1"/>
  <c r="U134" i="8" s="1"/>
  <c r="Y134" i="8" s="1"/>
  <c r="N111" i="8"/>
  <c r="R111" i="8" s="1"/>
  <c r="U111" i="8" s="1"/>
  <c r="Y111" i="8" s="1"/>
  <c r="N140" i="8"/>
  <c r="R140" i="8" s="1"/>
  <c r="U140" i="8" s="1"/>
  <c r="Y140" i="8" s="1"/>
  <c r="N105" i="8"/>
  <c r="R105" i="8" s="1"/>
  <c r="U105" i="8" s="1"/>
  <c r="Y105" i="8" s="1"/>
  <c r="N103" i="8"/>
  <c r="R103" i="8" s="1"/>
  <c r="U103" i="8" s="1"/>
  <c r="Y103" i="8" s="1"/>
  <c r="N112" i="8"/>
  <c r="R112" i="8" s="1"/>
  <c r="U112" i="8" s="1"/>
  <c r="Y112" i="8" s="1"/>
  <c r="N133" i="8"/>
  <c r="R133" i="8" s="1"/>
  <c r="U133" i="8" s="1"/>
  <c r="Y133" i="8" s="1"/>
  <c r="N144" i="8"/>
  <c r="R144" i="8" s="1"/>
  <c r="U144" i="8" s="1"/>
  <c r="Y144" i="8" s="1"/>
  <c r="N157" i="8"/>
  <c r="R157" i="8" s="1"/>
  <c r="U157" i="8" s="1"/>
  <c r="Y157" i="8" s="1"/>
  <c r="N114" i="8"/>
  <c r="R114" i="8" s="1"/>
  <c r="U114" i="8" s="1"/>
  <c r="Y114" i="8" s="1"/>
  <c r="N161" i="8"/>
  <c r="R161" i="8" s="1"/>
  <c r="U161" i="8" s="1"/>
  <c r="Y161" i="8" s="1"/>
  <c r="N113" i="8"/>
  <c r="R113" i="8" s="1"/>
  <c r="U113" i="8" s="1"/>
  <c r="Y113" i="8" s="1"/>
  <c r="N117" i="8"/>
  <c r="R117" i="8" s="1"/>
  <c r="U117" i="8" s="1"/>
  <c r="Y117" i="8" s="1"/>
  <c r="N119" i="8"/>
  <c r="R119" i="8" s="1"/>
  <c r="U119" i="8" s="1"/>
  <c r="Y119" i="8" s="1"/>
  <c r="N104" i="8"/>
  <c r="R104" i="8" s="1"/>
  <c r="U104" i="8" s="1"/>
  <c r="Y104" i="8" s="1"/>
  <c r="N162" i="8"/>
  <c r="R162" i="8" s="1"/>
  <c r="U162" i="8" s="1"/>
  <c r="Y162" i="8" s="1"/>
  <c r="N154" i="8"/>
  <c r="R154" i="8" s="1"/>
  <c r="U154" i="8" s="1"/>
  <c r="Y154" i="8" s="1"/>
  <c r="N131" i="8"/>
  <c r="R131" i="8" s="1"/>
  <c r="U131" i="8" s="1"/>
  <c r="Y131" i="8" s="1"/>
  <c r="N143" i="8"/>
  <c r="R143" i="8" s="1"/>
  <c r="U143" i="8" s="1"/>
  <c r="Y143" i="8" s="1"/>
  <c r="N166" i="8"/>
  <c r="R166" i="8" s="1"/>
  <c r="U166" i="8" s="1"/>
  <c r="Y166" i="8" s="1"/>
  <c r="N164" i="8"/>
  <c r="R164" i="8" s="1"/>
  <c r="U164" i="8" s="1"/>
  <c r="Y164" i="8" s="1"/>
  <c r="N116" i="8"/>
  <c r="R116" i="8" s="1"/>
  <c r="U116" i="8" s="1"/>
  <c r="Y116" i="8" s="1"/>
  <c r="N162" i="9"/>
  <c r="R162" i="9" s="1"/>
  <c r="N138" i="9"/>
  <c r="R138" i="9" s="1"/>
  <c r="N157" i="9"/>
  <c r="R157" i="9" s="1"/>
  <c r="N139" i="9"/>
  <c r="R139" i="9" s="1"/>
  <c r="N142" i="9"/>
  <c r="R142" i="9" s="1"/>
  <c r="N144" i="9"/>
  <c r="R144" i="9" s="1"/>
  <c r="N147" i="9"/>
  <c r="R147" i="9" s="1"/>
  <c r="N134" i="9"/>
  <c r="R134" i="9" s="1"/>
  <c r="N160" i="9"/>
  <c r="R160" i="9" s="1"/>
  <c r="N116" i="9"/>
  <c r="R116" i="9" s="1"/>
  <c r="N163" i="9"/>
  <c r="R163" i="9" s="1"/>
  <c r="N154" i="9"/>
  <c r="R154" i="9" s="1"/>
  <c r="N117" i="9"/>
  <c r="R117" i="9" s="1"/>
  <c r="N129" i="9"/>
  <c r="R129" i="9" s="1"/>
  <c r="N119" i="9"/>
  <c r="R119" i="9" s="1"/>
  <c r="N110" i="9"/>
  <c r="R110" i="9" s="1"/>
  <c r="N158" i="9"/>
  <c r="R158" i="9" s="1"/>
  <c r="N103" i="9"/>
  <c r="R103" i="9" s="1"/>
  <c r="N104" i="9"/>
  <c r="R104" i="9" s="1"/>
  <c r="N164" i="9"/>
  <c r="R164" i="9" s="1"/>
  <c r="N166" i="9"/>
  <c r="R166" i="9" s="1"/>
  <c r="N143" i="9"/>
  <c r="R143" i="9" s="1"/>
  <c r="N137" i="9"/>
  <c r="R137" i="9" s="1"/>
  <c r="N105" i="9"/>
  <c r="R105" i="9" s="1"/>
  <c r="N145" i="9"/>
  <c r="R145" i="9" s="1"/>
  <c r="N133" i="9"/>
  <c r="R133" i="9" s="1"/>
  <c r="N148" i="9"/>
  <c r="R148" i="9" s="1"/>
  <c r="N136" i="9"/>
  <c r="R136" i="9" s="1"/>
  <c r="N165" i="9"/>
  <c r="R165" i="9" s="1"/>
  <c r="N131" i="9"/>
  <c r="R131" i="9" s="1"/>
  <c r="N125" i="9"/>
  <c r="R125" i="9" s="1"/>
  <c r="N132" i="9"/>
  <c r="R132" i="9" s="1"/>
  <c r="N111" i="9"/>
  <c r="R111" i="9" s="1"/>
  <c r="N113" i="9"/>
  <c r="R113" i="9" s="1"/>
  <c r="N156" i="9"/>
  <c r="R156" i="9" s="1"/>
  <c r="N112" i="9"/>
  <c r="R112" i="9" s="1"/>
  <c r="N108" i="9"/>
  <c r="R108" i="9" s="1"/>
  <c r="N123" i="9"/>
  <c r="R123" i="9" s="1"/>
  <c r="N149" i="9"/>
  <c r="R149" i="9" s="1"/>
  <c r="N135" i="9"/>
  <c r="R135" i="9" s="1"/>
  <c r="N109" i="9"/>
  <c r="R109" i="9" s="1"/>
  <c r="N121" i="9"/>
  <c r="R121" i="9" s="1"/>
  <c r="N114" i="9"/>
  <c r="R114" i="9" s="1"/>
  <c r="N115" i="9"/>
  <c r="R115" i="9" s="1"/>
  <c r="N130" i="9"/>
  <c r="R130" i="9" s="1"/>
  <c r="N151" i="9"/>
  <c r="R151" i="9" s="1"/>
  <c r="N122" i="9"/>
  <c r="R122" i="9" s="1"/>
  <c r="N152" i="9"/>
  <c r="R152" i="9" s="1"/>
  <c r="N153" i="9"/>
  <c r="R153" i="9" s="1"/>
  <c r="N141" i="9"/>
  <c r="R141" i="9" s="1"/>
  <c r="N127" i="9"/>
  <c r="R127" i="9" s="1"/>
  <c r="N126" i="9"/>
  <c r="R126" i="9" s="1"/>
  <c r="N150" i="9"/>
  <c r="R150" i="9" s="1"/>
  <c r="N106" i="9"/>
  <c r="R106" i="9" s="1"/>
  <c r="N107" i="9"/>
  <c r="R107" i="9" s="1"/>
  <c r="N155" i="9"/>
  <c r="R155" i="9" s="1"/>
  <c r="N140" i="9"/>
  <c r="R140" i="9" s="1"/>
  <c r="N124" i="9"/>
  <c r="R124" i="9" s="1"/>
  <c r="N120" i="9"/>
  <c r="R120" i="9" s="1"/>
  <c r="N159" i="9"/>
  <c r="R159" i="9" s="1"/>
  <c r="N161" i="9"/>
  <c r="R161" i="9" s="1"/>
  <c r="N118" i="9"/>
  <c r="R118" i="9" s="1"/>
  <c r="N128" i="9"/>
  <c r="R128" i="9" s="1"/>
  <c r="N146" i="9"/>
  <c r="R146" i="9" s="1"/>
  <c r="G106" i="4"/>
  <c r="K106" i="4" s="1"/>
  <c r="G114" i="4"/>
  <c r="K114" i="4" s="1"/>
  <c r="G122" i="4"/>
  <c r="K122" i="4" s="1"/>
  <c r="G130" i="4"/>
  <c r="K130" i="4" s="1"/>
  <c r="G138" i="4"/>
  <c r="K138" i="4" s="1"/>
  <c r="G146" i="4"/>
  <c r="K146" i="4" s="1"/>
  <c r="G154" i="4"/>
  <c r="K154" i="4" s="1"/>
  <c r="G162" i="4"/>
  <c r="K162" i="4" s="1"/>
  <c r="G107" i="4"/>
  <c r="K107" i="4" s="1"/>
  <c r="G115" i="4"/>
  <c r="K115" i="4" s="1"/>
  <c r="G123" i="4"/>
  <c r="K123" i="4" s="1"/>
  <c r="G131" i="4"/>
  <c r="K131" i="4" s="1"/>
  <c r="G139" i="4"/>
  <c r="K139" i="4" s="1"/>
  <c r="G147" i="4"/>
  <c r="K147" i="4" s="1"/>
  <c r="G155" i="4"/>
  <c r="K155" i="4" s="1"/>
  <c r="G163" i="4"/>
  <c r="K163" i="4" s="1"/>
  <c r="G108" i="4"/>
  <c r="K108" i="4" s="1"/>
  <c r="G116" i="4"/>
  <c r="K116" i="4" s="1"/>
  <c r="G124" i="4"/>
  <c r="K124" i="4" s="1"/>
  <c r="G132" i="4"/>
  <c r="K132" i="4" s="1"/>
  <c r="G140" i="4"/>
  <c r="K140" i="4" s="1"/>
  <c r="G148" i="4"/>
  <c r="K148" i="4" s="1"/>
  <c r="G156" i="4"/>
  <c r="K156" i="4" s="1"/>
  <c r="G164" i="4"/>
  <c r="K164" i="4" s="1"/>
  <c r="G113" i="4"/>
  <c r="K113" i="4" s="1"/>
  <c r="G137" i="4"/>
  <c r="K137" i="4" s="1"/>
  <c r="G153" i="4"/>
  <c r="K153" i="4" s="1"/>
  <c r="G109" i="4"/>
  <c r="K109" i="4" s="1"/>
  <c r="G117" i="4"/>
  <c r="K117" i="4" s="1"/>
  <c r="G125" i="4"/>
  <c r="K125" i="4" s="1"/>
  <c r="G133" i="4"/>
  <c r="K133" i="4" s="1"/>
  <c r="G141" i="4"/>
  <c r="K141" i="4" s="1"/>
  <c r="G149" i="4"/>
  <c r="K149" i="4" s="1"/>
  <c r="G157" i="4"/>
  <c r="K157" i="4" s="1"/>
  <c r="G165" i="4"/>
  <c r="K165" i="4" s="1"/>
  <c r="G110" i="4"/>
  <c r="K110" i="4" s="1"/>
  <c r="G118" i="4"/>
  <c r="K118" i="4" s="1"/>
  <c r="G126" i="4"/>
  <c r="K126" i="4" s="1"/>
  <c r="G134" i="4"/>
  <c r="K134" i="4" s="1"/>
  <c r="G142" i="4"/>
  <c r="K142" i="4" s="1"/>
  <c r="G150" i="4"/>
  <c r="K150" i="4" s="1"/>
  <c r="G158" i="4"/>
  <c r="K158" i="4" s="1"/>
  <c r="G121" i="4"/>
  <c r="K121" i="4" s="1"/>
  <c r="G145" i="4"/>
  <c r="K145" i="4" s="1"/>
  <c r="G111" i="4"/>
  <c r="K111" i="4" s="1"/>
  <c r="G119" i="4"/>
  <c r="K119" i="4" s="1"/>
  <c r="G127" i="4"/>
  <c r="K127" i="4" s="1"/>
  <c r="G135" i="4"/>
  <c r="K135" i="4" s="1"/>
  <c r="G143" i="4"/>
  <c r="K143" i="4" s="1"/>
  <c r="G151" i="4"/>
  <c r="K151" i="4" s="1"/>
  <c r="G159" i="4"/>
  <c r="K159" i="4" s="1"/>
  <c r="G103" i="4"/>
  <c r="K103" i="4" s="1"/>
  <c r="G104" i="4"/>
  <c r="K104" i="4" s="1"/>
  <c r="G112" i="4"/>
  <c r="K112" i="4" s="1"/>
  <c r="G120" i="4"/>
  <c r="K120" i="4" s="1"/>
  <c r="G128" i="4"/>
  <c r="K128" i="4" s="1"/>
  <c r="G136" i="4"/>
  <c r="K136" i="4" s="1"/>
  <c r="G144" i="4"/>
  <c r="K144" i="4" s="1"/>
  <c r="G152" i="4"/>
  <c r="K152" i="4" s="1"/>
  <c r="G160" i="4"/>
  <c r="K160" i="4" s="1"/>
  <c r="G105" i="4"/>
  <c r="K105" i="4" s="1"/>
  <c r="G129" i="4"/>
  <c r="K129" i="4" s="1"/>
  <c r="G161" i="4"/>
  <c r="K161" i="4" s="1"/>
  <c r="F95" i="4"/>
  <c r="M17" i="4" s="1"/>
  <c r="J84" i="9"/>
  <c r="N95" i="9"/>
  <c r="U17" i="9" s="1"/>
  <c r="U95" i="9" s="1"/>
  <c r="AB17" i="9" s="1"/>
  <c r="AB95" i="9" s="1"/>
  <c r="AI17" i="9" s="1"/>
  <c r="AI95" i="9" s="1"/>
  <c r="AP17" i="9" s="1"/>
  <c r="AL57" i="9" s="1"/>
  <c r="J83" i="9"/>
  <c r="J87" i="9"/>
  <c r="L95" i="9"/>
  <c r="S17" i="9" s="1"/>
  <c r="S95" i="9" s="1"/>
  <c r="Z17" i="9" s="1"/>
  <c r="X57" i="9" s="1"/>
  <c r="X79" i="9" s="1"/>
  <c r="L95" i="8"/>
  <c r="S17" i="8" s="1"/>
  <c r="J87" i="8"/>
  <c r="J83" i="8"/>
  <c r="J84" i="8"/>
  <c r="X17" i="8"/>
  <c r="X95" i="8" s="1"/>
  <c r="AE17" i="8" s="1"/>
  <c r="C83" i="4"/>
  <c r="M95" i="4" l="1"/>
  <c r="T17" i="4" s="1"/>
  <c r="T95" i="4" s="1"/>
  <c r="J91" i="9"/>
  <c r="J97" i="9" s="1"/>
  <c r="Q20" i="9" s="1"/>
  <c r="S30" i="9" s="1" a="1"/>
  <c r="S30" i="9" s="1"/>
  <c r="S34" i="9" s="1"/>
  <c r="S95" i="8"/>
  <c r="Z17" i="8" s="1"/>
  <c r="X57" i="8" s="1"/>
  <c r="Q57" i="8"/>
  <c r="R95" i="8"/>
  <c r="AE95" i="8" a="1"/>
  <c r="AE95" i="8" s="1"/>
  <c r="AL17" i="8" s="1"/>
  <c r="AL58" i="8" s="1"/>
  <c r="X63" i="9"/>
  <c r="X62" i="9"/>
  <c r="T30" i="9" a="1"/>
  <c r="T30" i="9" s="1"/>
  <c r="T34" i="9" s="1"/>
  <c r="J91" i="8"/>
  <c r="J97" i="8" s="1"/>
  <c r="Q20" i="8" s="1"/>
  <c r="Q97" i="8" s="1"/>
  <c r="R30" i="9" l="1" a="1"/>
  <c r="R30" i="9" s="1"/>
  <c r="R34" i="9" s="1"/>
  <c r="U30" i="9" a="1"/>
  <c r="U30" i="9" s="1"/>
  <c r="U34" i="9" s="1"/>
  <c r="Q30" i="9" a="1"/>
  <c r="Q30" i="9" s="1"/>
  <c r="Q34" i="9" s="1"/>
  <c r="P30" i="9" a="1"/>
  <c r="P30" i="9" s="1"/>
  <c r="Q53" i="9" s="1"/>
  <c r="Q54" i="9" s="1"/>
  <c r="X62" i="8"/>
  <c r="X79" i="8"/>
  <c r="X63" i="8"/>
  <c r="Q63" i="8"/>
  <c r="Q62" i="8"/>
  <c r="Q49" i="9"/>
  <c r="Q50" i="9" s="1"/>
  <c r="S30" i="8" a="1"/>
  <c r="S30" i="8" s="1"/>
  <c r="S34" i="8" s="1"/>
  <c r="P30" i="8" a="1"/>
  <c r="P30" i="8" s="1"/>
  <c r="T30" i="8" a="1"/>
  <c r="T30" i="8" s="1"/>
  <c r="T34" i="8" s="1"/>
  <c r="Q30" i="8" a="1"/>
  <c r="Q30" i="8" s="1"/>
  <c r="Q34" i="8" s="1"/>
  <c r="R30" i="8" a="1"/>
  <c r="R30" i="8" s="1"/>
  <c r="U30" i="8" a="1"/>
  <c r="U30" i="8" s="1"/>
  <c r="U34" i="8" s="1"/>
  <c r="AA17" i="4"/>
  <c r="C75" i="4"/>
  <c r="C89" i="4"/>
  <c r="C87" i="4"/>
  <c r="C91" i="4" s="1"/>
  <c r="C97" i="4" s="1"/>
  <c r="J20" i="4" s="1"/>
  <c r="I30" i="4" s="1" a="1"/>
  <c r="I30" i="4" s="1"/>
  <c r="Q73" i="9" l="1"/>
  <c r="Q79" i="9" s="1"/>
  <c r="P34" i="9"/>
  <c r="R34" i="8"/>
  <c r="Q49" i="8"/>
  <c r="Q50" i="8" s="1"/>
  <c r="T50" i="8" s="1"/>
  <c r="Q53" i="8"/>
  <c r="Q54" i="8" s="1"/>
  <c r="P34" i="8"/>
  <c r="I34" i="4"/>
  <c r="N30" i="4" a="1"/>
  <c r="N30" i="4" s="1"/>
  <c r="N34" i="4" s="1"/>
  <c r="M30" i="4" a="1"/>
  <c r="M30" i="4" s="1"/>
  <c r="M34" i="4" s="1"/>
  <c r="L30" i="4" a="1"/>
  <c r="L30" i="4" s="1"/>
  <c r="K30" i="4" a="1"/>
  <c r="K30" i="4" s="1"/>
  <c r="K34" i="4" s="1"/>
  <c r="J30" i="4" a="1"/>
  <c r="J30" i="4" s="1"/>
  <c r="Q89" i="9" l="1"/>
  <c r="R95" i="9"/>
  <c r="Y17" i="9" s="1"/>
  <c r="Y95" i="9" s="1"/>
  <c r="AF17" i="9" s="1"/>
  <c r="Q81" i="9"/>
  <c r="Q95" i="9" s="1"/>
  <c r="X17" i="9" s="1"/>
  <c r="X95" i="9" s="1"/>
  <c r="AE17" i="9" s="1"/>
  <c r="AE95" i="9" s="1"/>
  <c r="AL17" i="9" s="1"/>
  <c r="Q76" i="9"/>
  <c r="Q75" i="9"/>
  <c r="U148" i="9"/>
  <c r="Y148" i="9" s="1"/>
  <c r="U113" i="9"/>
  <c r="Y113" i="9" s="1"/>
  <c r="U158" i="9"/>
  <c r="Y158" i="9" s="1"/>
  <c r="U155" i="9"/>
  <c r="Y155" i="9" s="1"/>
  <c r="U147" i="9"/>
  <c r="Y147" i="9" s="1"/>
  <c r="U143" i="9"/>
  <c r="Y143" i="9" s="1"/>
  <c r="U130" i="9"/>
  <c r="Y130" i="9" s="1"/>
  <c r="U120" i="9"/>
  <c r="Y120" i="9" s="1"/>
  <c r="U124" i="9"/>
  <c r="Y124" i="9" s="1"/>
  <c r="U109" i="9"/>
  <c r="Y109" i="9" s="1"/>
  <c r="U110" i="9"/>
  <c r="Y110" i="9" s="1"/>
  <c r="U163" i="9"/>
  <c r="Y163" i="9" s="1"/>
  <c r="U151" i="9"/>
  <c r="Y151" i="9" s="1"/>
  <c r="U141" i="9"/>
  <c r="Y141" i="9" s="1"/>
  <c r="U161" i="9"/>
  <c r="Y161" i="9" s="1"/>
  <c r="U156" i="9"/>
  <c r="Y156" i="9" s="1"/>
  <c r="U104" i="9"/>
  <c r="Y104" i="9" s="1"/>
  <c r="U157" i="9"/>
  <c r="Y157" i="9" s="1"/>
  <c r="U133" i="9"/>
  <c r="Y133" i="9" s="1"/>
  <c r="U160" i="9"/>
  <c r="Y160" i="9" s="1"/>
  <c r="U152" i="9"/>
  <c r="Y152" i="9" s="1"/>
  <c r="U126" i="9"/>
  <c r="Y126" i="9" s="1"/>
  <c r="U128" i="9"/>
  <c r="Y128" i="9" s="1"/>
  <c r="U112" i="9"/>
  <c r="Y112" i="9" s="1"/>
  <c r="U129" i="9"/>
  <c r="Y129" i="9" s="1"/>
  <c r="U108" i="9"/>
  <c r="Y108" i="9" s="1"/>
  <c r="U106" i="9"/>
  <c r="Y106" i="9" s="1"/>
  <c r="U117" i="9"/>
  <c r="Y117" i="9" s="1"/>
  <c r="U127" i="9"/>
  <c r="Y127" i="9" s="1"/>
  <c r="U142" i="9"/>
  <c r="Y142" i="9" s="1"/>
  <c r="U111" i="9"/>
  <c r="Y111" i="9" s="1"/>
  <c r="U145" i="9"/>
  <c r="Y145" i="9" s="1"/>
  <c r="U150" i="9"/>
  <c r="Y150" i="9" s="1"/>
  <c r="U103" i="9"/>
  <c r="Y103" i="9" s="1"/>
  <c r="U162" i="9"/>
  <c r="Y162" i="9" s="1"/>
  <c r="U135" i="9"/>
  <c r="Y135" i="9" s="1"/>
  <c r="U107" i="9"/>
  <c r="Y107" i="9" s="1"/>
  <c r="U144" i="9"/>
  <c r="Y144" i="9" s="1"/>
  <c r="U165" i="9"/>
  <c r="Y165" i="9" s="1"/>
  <c r="U138" i="9"/>
  <c r="Y138" i="9" s="1"/>
  <c r="U153" i="9"/>
  <c r="Y153" i="9" s="1"/>
  <c r="U105" i="9"/>
  <c r="Y105" i="9" s="1"/>
  <c r="U149" i="9"/>
  <c r="Y149" i="9" s="1"/>
  <c r="U134" i="9"/>
  <c r="Y134" i="9" s="1"/>
  <c r="U123" i="9"/>
  <c r="Y123" i="9" s="1"/>
  <c r="U146" i="9"/>
  <c r="Y146" i="9" s="1"/>
  <c r="U119" i="9"/>
  <c r="Y119" i="9" s="1"/>
  <c r="U116" i="9"/>
  <c r="Y116" i="9" s="1"/>
  <c r="U140" i="9"/>
  <c r="Y140" i="9" s="1"/>
  <c r="U159" i="9"/>
  <c r="Y159" i="9" s="1"/>
  <c r="U132" i="9"/>
  <c r="Y132" i="9" s="1"/>
  <c r="U122" i="9"/>
  <c r="Y122" i="9" s="1"/>
  <c r="U118" i="9"/>
  <c r="Y118" i="9" s="1"/>
  <c r="U164" i="9"/>
  <c r="Y164" i="9" s="1"/>
  <c r="U166" i="9"/>
  <c r="Y166" i="9" s="1"/>
  <c r="U115" i="9"/>
  <c r="Y115" i="9" s="1"/>
  <c r="U139" i="9"/>
  <c r="Y139" i="9" s="1"/>
  <c r="U154" i="9"/>
  <c r="Y154" i="9" s="1"/>
  <c r="U125" i="9"/>
  <c r="Y125" i="9" s="1"/>
  <c r="U114" i="9"/>
  <c r="Y114" i="9" s="1"/>
  <c r="U137" i="9"/>
  <c r="Y137" i="9" s="1"/>
  <c r="U136" i="9"/>
  <c r="Y136" i="9" s="1"/>
  <c r="U121" i="9"/>
  <c r="Y121" i="9" s="1"/>
  <c r="U131" i="9"/>
  <c r="Y131" i="9" s="1"/>
  <c r="AE58" i="9"/>
  <c r="AF95" i="9"/>
  <c r="AM17" i="9" s="1"/>
  <c r="AL58" i="9" s="1"/>
  <c r="P95" i="9"/>
  <c r="W17" i="9" s="1"/>
  <c r="Q87" i="9"/>
  <c r="Q84" i="9"/>
  <c r="Q83" i="9"/>
  <c r="Q73" i="8"/>
  <c r="J49" i="4"/>
  <c r="J50" i="4" s="1"/>
  <c r="J34" i="4"/>
  <c r="L34" i="4"/>
  <c r="J53" i="4"/>
  <c r="J54" i="4" s="1"/>
  <c r="J73" i="4" l="1"/>
  <c r="AL63" i="9"/>
  <c r="AL62" i="9"/>
  <c r="Q91" i="9"/>
  <c r="Q97" i="9" s="1"/>
  <c r="X20" i="9" s="1"/>
  <c r="AB30" i="9" s="1" a="1"/>
  <c r="AB30" i="9" s="1"/>
  <c r="AB34" i="9" s="1"/>
  <c r="W95" i="9"/>
  <c r="AD17" i="9" s="1"/>
  <c r="W30" i="9" a="1"/>
  <c r="W30" i="9" s="1"/>
  <c r="W34" i="9" s="1"/>
  <c r="Q79" i="8"/>
  <c r="Y17" i="8"/>
  <c r="Y95" i="8" s="1"/>
  <c r="AF17" i="8" s="1"/>
  <c r="Q75" i="8"/>
  <c r="Q76" i="8"/>
  <c r="Q81" i="8"/>
  <c r="Q89" i="8"/>
  <c r="Y30" i="9" l="1" a="1"/>
  <c r="Y30" i="9" s="1"/>
  <c r="Y34" i="9" s="1"/>
  <c r="AA30" i="9" a="1"/>
  <c r="AA30" i="9" s="1"/>
  <c r="X53" i="9" s="1"/>
  <c r="X54" i="9" s="1"/>
  <c r="X30" i="9" a="1"/>
  <c r="X30" i="9" s="1"/>
  <c r="X34" i="9" s="1"/>
  <c r="Z30" i="9" a="1"/>
  <c r="Z30" i="9" s="1"/>
  <c r="Z34" i="9" s="1"/>
  <c r="AD95" i="9"/>
  <c r="AK17" i="9" s="1"/>
  <c r="W17" i="8"/>
  <c r="Q87" i="8"/>
  <c r="Q84" i="8"/>
  <c r="Q83" i="8"/>
  <c r="AE58" i="8"/>
  <c r="J81" i="4"/>
  <c r="J95" i="4" s="1"/>
  <c r="Q17" i="4" s="1"/>
  <c r="Q58" i="4" s="1"/>
  <c r="J79" i="4"/>
  <c r="J75" i="4"/>
  <c r="J76" i="4"/>
  <c r="J89" i="4"/>
  <c r="K95" i="4" l="1"/>
  <c r="R17" i="4" s="1"/>
  <c r="I95" i="4"/>
  <c r="P17" i="4" s="1"/>
  <c r="L95" i="4"/>
  <c r="S17" i="4" s="1"/>
  <c r="Q57" i="4" s="1"/>
  <c r="N104" i="4"/>
  <c r="R104" i="4" s="1"/>
  <c r="N115" i="4"/>
  <c r="R115" i="4" s="1"/>
  <c r="N120" i="4"/>
  <c r="R120" i="4" s="1"/>
  <c r="N139" i="4"/>
  <c r="R139" i="4" s="1"/>
  <c r="N155" i="4"/>
  <c r="R155" i="4" s="1"/>
  <c r="N151" i="4"/>
  <c r="R151" i="4" s="1"/>
  <c r="N127" i="4"/>
  <c r="R127" i="4" s="1"/>
  <c r="N159" i="4"/>
  <c r="R159" i="4" s="1"/>
  <c r="N123" i="4"/>
  <c r="R123" i="4" s="1"/>
  <c r="N119" i="4"/>
  <c r="R119" i="4" s="1"/>
  <c r="N111" i="4"/>
  <c r="R111" i="4" s="1"/>
  <c r="N116" i="4"/>
  <c r="R116" i="4" s="1"/>
  <c r="N147" i="4"/>
  <c r="R147" i="4" s="1"/>
  <c r="N112" i="4"/>
  <c r="R112" i="4" s="1"/>
  <c r="N131" i="4"/>
  <c r="R131" i="4" s="1"/>
  <c r="N163" i="4"/>
  <c r="R163" i="4" s="1"/>
  <c r="N135" i="4"/>
  <c r="R135" i="4" s="1"/>
  <c r="N103" i="4"/>
  <c r="R103" i="4" s="1"/>
  <c r="N107" i="4"/>
  <c r="R107" i="4" s="1"/>
  <c r="N108" i="4"/>
  <c r="R108" i="4" s="1"/>
  <c r="N143" i="4"/>
  <c r="R143" i="4" s="1"/>
  <c r="N137" i="4"/>
  <c r="R137" i="4" s="1"/>
  <c r="N148" i="4"/>
  <c r="R148" i="4" s="1"/>
  <c r="N154" i="4"/>
  <c r="R154" i="4" s="1"/>
  <c r="N136" i="4"/>
  <c r="R136" i="4" s="1"/>
  <c r="N138" i="4"/>
  <c r="R138" i="4" s="1"/>
  <c r="N110" i="4"/>
  <c r="R110" i="4" s="1"/>
  <c r="N128" i="4"/>
  <c r="R128" i="4" s="1"/>
  <c r="N122" i="4"/>
  <c r="R122" i="4" s="1"/>
  <c r="N140" i="4"/>
  <c r="R140" i="4" s="1"/>
  <c r="N106" i="4"/>
  <c r="R106" i="4" s="1"/>
  <c r="N132" i="4"/>
  <c r="R132" i="4" s="1"/>
  <c r="N152" i="4"/>
  <c r="R152" i="4" s="1"/>
  <c r="N144" i="4"/>
  <c r="R144" i="4" s="1"/>
  <c r="N150" i="4"/>
  <c r="R150" i="4" s="1"/>
  <c r="N124" i="4"/>
  <c r="R124" i="4" s="1"/>
  <c r="N142" i="4"/>
  <c r="R142" i="4" s="1"/>
  <c r="N141" i="4"/>
  <c r="R141" i="4" s="1"/>
  <c r="R166" i="4"/>
  <c r="N114" i="4"/>
  <c r="R114" i="4" s="1"/>
  <c r="N126" i="4"/>
  <c r="R126" i="4" s="1"/>
  <c r="N125" i="4"/>
  <c r="R125" i="4" s="1"/>
  <c r="N160" i="4"/>
  <c r="R160" i="4" s="1"/>
  <c r="N113" i="4"/>
  <c r="R113" i="4" s="1"/>
  <c r="N129" i="4"/>
  <c r="R129" i="4" s="1"/>
  <c r="N153" i="4"/>
  <c r="R153" i="4" s="1"/>
  <c r="N130" i="4"/>
  <c r="R130" i="4" s="1"/>
  <c r="N164" i="4"/>
  <c r="R164" i="4" s="1"/>
  <c r="N156" i="4"/>
  <c r="R156" i="4" s="1"/>
  <c r="N109" i="4"/>
  <c r="R109" i="4" s="1"/>
  <c r="N158" i="4"/>
  <c r="R158" i="4" s="1"/>
  <c r="N117" i="4"/>
  <c r="R117" i="4" s="1"/>
  <c r="N118" i="4"/>
  <c r="R118" i="4" s="1"/>
  <c r="N134" i="4"/>
  <c r="R134" i="4" s="1"/>
  <c r="N165" i="4"/>
  <c r="R165" i="4" s="1"/>
  <c r="N145" i="4"/>
  <c r="R145" i="4" s="1"/>
  <c r="N121" i="4"/>
  <c r="R121" i="4" s="1"/>
  <c r="N149" i="4"/>
  <c r="R149" i="4" s="1"/>
  <c r="N146" i="4"/>
  <c r="R146" i="4" s="1"/>
  <c r="N162" i="4"/>
  <c r="R162" i="4" s="1"/>
  <c r="N133" i="4"/>
  <c r="R133" i="4" s="1"/>
  <c r="N157" i="4"/>
  <c r="R157" i="4" s="1"/>
  <c r="N105" i="4"/>
  <c r="R105" i="4" s="1"/>
  <c r="N161" i="4"/>
  <c r="R161" i="4" s="1"/>
  <c r="AA34" i="9"/>
  <c r="X49" i="9"/>
  <c r="X50" i="9" s="1"/>
  <c r="X73" i="9" s="1"/>
  <c r="AK95" i="9" a="1"/>
  <c r="AK95" i="9" s="1"/>
  <c r="AR17" i="9" s="1"/>
  <c r="Q91" i="8"/>
  <c r="X20" i="8" s="1"/>
  <c r="AB30" i="8" s="1" a="1"/>
  <c r="AB30" i="8" s="1"/>
  <c r="AB34" i="8" s="1"/>
  <c r="W95" i="8"/>
  <c r="AD17" i="8" s="1"/>
  <c r="AD95" i="8" s="1" a="1"/>
  <c r="AD95" i="8" s="1"/>
  <c r="X30" i="8" a="1"/>
  <c r="X30" i="8" s="1"/>
  <c r="X34" i="8" s="1"/>
  <c r="J87" i="4"/>
  <c r="J84" i="4"/>
  <c r="Q63" i="4" l="1"/>
  <c r="Q62" i="4"/>
  <c r="Y30" i="8" a="1"/>
  <c r="Y30" i="8" s="1"/>
  <c r="Y34" i="8" s="1"/>
  <c r="Z30" i="8" a="1"/>
  <c r="Z30" i="8" s="1"/>
  <c r="X49" i="8" s="1"/>
  <c r="X50" i="8" s="1"/>
  <c r="AA30" i="8" a="1"/>
  <c r="AA30" i="8" s="1"/>
  <c r="X53" i="8" s="1"/>
  <c r="X54" i="8" s="1"/>
  <c r="J91" i="4"/>
  <c r="J97" i="4" s="1"/>
  <c r="Q20" i="4" s="1"/>
  <c r="W30" i="8" a="1"/>
  <c r="W30" i="8" s="1"/>
  <c r="W34" i="8" s="1"/>
  <c r="Z95" i="9"/>
  <c r="AG17" i="9" s="1"/>
  <c r="X75" i="9"/>
  <c r="X76" i="9"/>
  <c r="X81" i="9"/>
  <c r="X89" i="9"/>
  <c r="Z34" i="8"/>
  <c r="AK17" i="8"/>
  <c r="AA34" i="8" l="1"/>
  <c r="AB158" i="9"/>
  <c r="AF158" i="9" s="1"/>
  <c r="AI158" i="9" s="1"/>
  <c r="AM158" i="9" s="1"/>
  <c r="AB148" i="9"/>
  <c r="AF148" i="9" s="1"/>
  <c r="AI148" i="9" s="1"/>
  <c r="AM148" i="9" s="1"/>
  <c r="AB120" i="9"/>
  <c r="AF120" i="9" s="1"/>
  <c r="AI120" i="9" s="1"/>
  <c r="AM120" i="9" s="1"/>
  <c r="AB121" i="9"/>
  <c r="AF121" i="9" s="1"/>
  <c r="AI121" i="9" s="1"/>
  <c r="AM121" i="9" s="1"/>
  <c r="AB137" i="9"/>
  <c r="AF137" i="9" s="1"/>
  <c r="AI137" i="9" s="1"/>
  <c r="AM137" i="9" s="1"/>
  <c r="AB162" i="9"/>
  <c r="AF162" i="9" s="1"/>
  <c r="AI162" i="9" s="1"/>
  <c r="AM162" i="9" s="1"/>
  <c r="AB136" i="9"/>
  <c r="AF136" i="9" s="1"/>
  <c r="AI136" i="9" s="1"/>
  <c r="AM136" i="9" s="1"/>
  <c r="AB117" i="9"/>
  <c r="AF117" i="9" s="1"/>
  <c r="AI117" i="9" s="1"/>
  <c r="AM117" i="9" s="1"/>
  <c r="AB153" i="9"/>
  <c r="AF153" i="9" s="1"/>
  <c r="AI153" i="9" s="1"/>
  <c r="AM153" i="9" s="1"/>
  <c r="AB105" i="9"/>
  <c r="AF105" i="9" s="1"/>
  <c r="AI105" i="9" s="1"/>
  <c r="AM105" i="9" s="1"/>
  <c r="AB131" i="9"/>
  <c r="AF131" i="9" s="1"/>
  <c r="AI131" i="9" s="1"/>
  <c r="AM131" i="9" s="1"/>
  <c r="AB125" i="9"/>
  <c r="AF125" i="9" s="1"/>
  <c r="AI125" i="9" s="1"/>
  <c r="AM125" i="9" s="1"/>
  <c r="AB119" i="9"/>
  <c r="AF119" i="9" s="1"/>
  <c r="AI119" i="9" s="1"/>
  <c r="AM119" i="9" s="1"/>
  <c r="AB118" i="9"/>
  <c r="AF118" i="9" s="1"/>
  <c r="AI118" i="9" s="1"/>
  <c r="AM118" i="9" s="1"/>
  <c r="AB110" i="9"/>
  <c r="AF110" i="9" s="1"/>
  <c r="AI110" i="9" s="1"/>
  <c r="AM110" i="9" s="1"/>
  <c r="AB146" i="9"/>
  <c r="AF146" i="9" s="1"/>
  <c r="AI146" i="9" s="1"/>
  <c r="AM146" i="9" s="1"/>
  <c r="AB160" i="9"/>
  <c r="AF160" i="9" s="1"/>
  <c r="AI160" i="9" s="1"/>
  <c r="AM160" i="9" s="1"/>
  <c r="AB109" i="9"/>
  <c r="AF109" i="9" s="1"/>
  <c r="AI109" i="9" s="1"/>
  <c r="AM109" i="9" s="1"/>
  <c r="AB154" i="9"/>
  <c r="AF154" i="9" s="1"/>
  <c r="AI154" i="9" s="1"/>
  <c r="AM154" i="9" s="1"/>
  <c r="AB124" i="9"/>
  <c r="AF124" i="9" s="1"/>
  <c r="AI124" i="9" s="1"/>
  <c r="AM124" i="9" s="1"/>
  <c r="AB156" i="9"/>
  <c r="AF156" i="9" s="1"/>
  <c r="AI156" i="9" s="1"/>
  <c r="AM156" i="9" s="1"/>
  <c r="AB139" i="9"/>
  <c r="AF139" i="9" s="1"/>
  <c r="AI139" i="9" s="1"/>
  <c r="AM139" i="9" s="1"/>
  <c r="AB147" i="9"/>
  <c r="AF147" i="9" s="1"/>
  <c r="AI147" i="9" s="1"/>
  <c r="AM147" i="9" s="1"/>
  <c r="AB130" i="9"/>
  <c r="AF130" i="9" s="1"/>
  <c r="AI130" i="9" s="1"/>
  <c r="AM130" i="9" s="1"/>
  <c r="AB157" i="9"/>
  <c r="AF157" i="9" s="1"/>
  <c r="AI157" i="9" s="1"/>
  <c r="AM157" i="9" s="1"/>
  <c r="AB115" i="9"/>
  <c r="AF115" i="9" s="1"/>
  <c r="AI115" i="9" s="1"/>
  <c r="AM115" i="9" s="1"/>
  <c r="AB106" i="9"/>
  <c r="AF106" i="9" s="1"/>
  <c r="AI106" i="9" s="1"/>
  <c r="AM106" i="9" s="1"/>
  <c r="AB111" i="9"/>
  <c r="AF111" i="9" s="1"/>
  <c r="AI111" i="9" s="1"/>
  <c r="AM111" i="9" s="1"/>
  <c r="AB123" i="9"/>
  <c r="AF123" i="9" s="1"/>
  <c r="AI123" i="9" s="1"/>
  <c r="AM123" i="9" s="1"/>
  <c r="AB159" i="9"/>
  <c r="AF159" i="9" s="1"/>
  <c r="AI159" i="9" s="1"/>
  <c r="AM159" i="9" s="1"/>
  <c r="AB142" i="9"/>
  <c r="AF142" i="9" s="1"/>
  <c r="AI142" i="9" s="1"/>
  <c r="AM142" i="9" s="1"/>
  <c r="AB163" i="9"/>
  <c r="AF163" i="9" s="1"/>
  <c r="AI163" i="9" s="1"/>
  <c r="AM163" i="9" s="1"/>
  <c r="AB138" i="9"/>
  <c r="AF138" i="9" s="1"/>
  <c r="AI138" i="9" s="1"/>
  <c r="AM138" i="9" s="1"/>
  <c r="AB164" i="9"/>
  <c r="AF164" i="9" s="1"/>
  <c r="AI164" i="9" s="1"/>
  <c r="AM164" i="9" s="1"/>
  <c r="AB166" i="9"/>
  <c r="AF166" i="9" s="1"/>
  <c r="AI166" i="9" s="1"/>
  <c r="AM166" i="9" s="1"/>
  <c r="AB132" i="9"/>
  <c r="AF132" i="9" s="1"/>
  <c r="AI132" i="9" s="1"/>
  <c r="AM132" i="9" s="1"/>
  <c r="AB129" i="9"/>
  <c r="AF129" i="9" s="1"/>
  <c r="AI129" i="9" s="1"/>
  <c r="AM129" i="9" s="1"/>
  <c r="AB145" i="9"/>
  <c r="AF145" i="9" s="1"/>
  <c r="AI145" i="9" s="1"/>
  <c r="AM145" i="9" s="1"/>
  <c r="AB103" i="9"/>
  <c r="AF103" i="9" s="1"/>
  <c r="AI103" i="9" s="1"/>
  <c r="AM103" i="9" s="1"/>
  <c r="AB144" i="9"/>
  <c r="AF144" i="9" s="1"/>
  <c r="AI144" i="9" s="1"/>
  <c r="AM144" i="9" s="1"/>
  <c r="AB152" i="9"/>
  <c r="AF152" i="9" s="1"/>
  <c r="AI152" i="9" s="1"/>
  <c r="AM152" i="9" s="1"/>
  <c r="AB165" i="9"/>
  <c r="AF165" i="9" s="1"/>
  <c r="AI165" i="9" s="1"/>
  <c r="AM165" i="9" s="1"/>
  <c r="AB122" i="9"/>
  <c r="AF122" i="9" s="1"/>
  <c r="AI122" i="9" s="1"/>
  <c r="AM122" i="9" s="1"/>
  <c r="AB133" i="9"/>
  <c r="AF133" i="9" s="1"/>
  <c r="AI133" i="9" s="1"/>
  <c r="AM133" i="9" s="1"/>
  <c r="AB104" i="9"/>
  <c r="AF104" i="9" s="1"/>
  <c r="AI104" i="9" s="1"/>
  <c r="AM104" i="9" s="1"/>
  <c r="AB112" i="9"/>
  <c r="AF112" i="9" s="1"/>
  <c r="AI112" i="9" s="1"/>
  <c r="AM112" i="9" s="1"/>
  <c r="AB126" i="9"/>
  <c r="AF126" i="9" s="1"/>
  <c r="AI126" i="9" s="1"/>
  <c r="AM126" i="9" s="1"/>
  <c r="AB128" i="9"/>
  <c r="AF128" i="9" s="1"/>
  <c r="AI128" i="9" s="1"/>
  <c r="AM128" i="9" s="1"/>
  <c r="AB134" i="9"/>
  <c r="AF134" i="9" s="1"/>
  <c r="AI134" i="9" s="1"/>
  <c r="AM134" i="9" s="1"/>
  <c r="AB108" i="9"/>
  <c r="AF108" i="9" s="1"/>
  <c r="AI108" i="9" s="1"/>
  <c r="AM108" i="9" s="1"/>
  <c r="AB140" i="9"/>
  <c r="AF140" i="9" s="1"/>
  <c r="AI140" i="9" s="1"/>
  <c r="AM140" i="9" s="1"/>
  <c r="AB116" i="9"/>
  <c r="AF116" i="9" s="1"/>
  <c r="AI116" i="9" s="1"/>
  <c r="AM116" i="9" s="1"/>
  <c r="AB161" i="9"/>
  <c r="AF161" i="9" s="1"/>
  <c r="AI161" i="9" s="1"/>
  <c r="AM161" i="9" s="1"/>
  <c r="AB107" i="9"/>
  <c r="AF107" i="9" s="1"/>
  <c r="AI107" i="9" s="1"/>
  <c r="AM107" i="9" s="1"/>
  <c r="AB113" i="9"/>
  <c r="AF113" i="9" s="1"/>
  <c r="AI113" i="9" s="1"/>
  <c r="AM113" i="9" s="1"/>
  <c r="AB141" i="9"/>
  <c r="AF141" i="9" s="1"/>
  <c r="AI141" i="9" s="1"/>
  <c r="AM141" i="9" s="1"/>
  <c r="AB155" i="9"/>
  <c r="AF155" i="9" s="1"/>
  <c r="AI155" i="9" s="1"/>
  <c r="AM155" i="9" s="1"/>
  <c r="AB150" i="9"/>
  <c r="AF150" i="9" s="1"/>
  <c r="AI150" i="9" s="1"/>
  <c r="AM150" i="9" s="1"/>
  <c r="AB127" i="9"/>
  <c r="AF127" i="9" s="1"/>
  <c r="AI127" i="9" s="1"/>
  <c r="AM127" i="9" s="1"/>
  <c r="AB114" i="9"/>
  <c r="AF114" i="9" s="1"/>
  <c r="AI114" i="9" s="1"/>
  <c r="AM114" i="9" s="1"/>
  <c r="AB151" i="9"/>
  <c r="AF151" i="9" s="1"/>
  <c r="AI151" i="9" s="1"/>
  <c r="AM151" i="9" s="1"/>
  <c r="AB149" i="9"/>
  <c r="AF149" i="9" s="1"/>
  <c r="AI149" i="9" s="1"/>
  <c r="AM149" i="9" s="1"/>
  <c r="AB143" i="9"/>
  <c r="AF143" i="9" s="1"/>
  <c r="AI143" i="9" s="1"/>
  <c r="AM143" i="9" s="1"/>
  <c r="AB135" i="9"/>
  <c r="AF135" i="9" s="1"/>
  <c r="AI135" i="9" s="1"/>
  <c r="AM135" i="9" s="1"/>
  <c r="P30" i="4" a="1"/>
  <c r="P30" i="4" s="1"/>
  <c r="P34" i="4" s="1"/>
  <c r="R30" i="4" a="1"/>
  <c r="R30" i="4" s="1"/>
  <c r="R34" i="4" s="1"/>
  <c r="S30" i="4" a="1"/>
  <c r="S30" i="4" s="1"/>
  <c r="S34" i="4" s="1"/>
  <c r="T30" i="4" a="1"/>
  <c r="T30" i="4" s="1"/>
  <c r="T34" i="4" s="1"/>
  <c r="Q30" i="4" a="1"/>
  <c r="Q30" i="4" s="1"/>
  <c r="Q34" i="4" s="1"/>
  <c r="U30" i="4" a="1"/>
  <c r="U30" i="4" s="1"/>
  <c r="U34" i="4" s="1"/>
  <c r="AA95" i="9"/>
  <c r="AH17" i="9" s="1"/>
  <c r="X87" i="9"/>
  <c r="X84" i="9"/>
  <c r="X83" i="9"/>
  <c r="AG95" i="9"/>
  <c r="AN17" i="9" s="1"/>
  <c r="AK95" i="8" a="1"/>
  <c r="AK95" i="8" s="1"/>
  <c r="AR17" i="8" s="1"/>
  <c r="X73" i="8"/>
  <c r="Q49" i="4" l="1"/>
  <c r="Q50" i="4" s="1"/>
  <c r="Q53" i="4"/>
  <c r="Q54" i="4" s="1"/>
  <c r="AN95" i="9" a="1"/>
  <c r="AN95" i="9" s="1"/>
  <c r="AU17" i="9" s="1"/>
  <c r="X91" i="9"/>
  <c r="X97" i="9" s="1"/>
  <c r="AE20" i="9" s="1"/>
  <c r="AE57" i="9"/>
  <c r="AH95" i="9"/>
  <c r="AO17" i="9" s="1"/>
  <c r="AO95" i="9" s="1" a="1"/>
  <c r="AO95" i="9" s="1"/>
  <c r="AV17" i="9" s="1"/>
  <c r="X76" i="8"/>
  <c r="Z95" i="8"/>
  <c r="AG17" i="8" s="1"/>
  <c r="AG95" i="8" s="1" a="1"/>
  <c r="AG95" i="8" s="1"/>
  <c r="X75" i="8"/>
  <c r="X81" i="8"/>
  <c r="AB95" i="8" s="1"/>
  <c r="AI17" i="8" s="1"/>
  <c r="X89" i="8"/>
  <c r="Q73" i="4" l="1"/>
  <c r="AB111" i="8"/>
  <c r="AF111" i="8" s="1"/>
  <c r="AB109" i="8"/>
  <c r="AF109" i="8" s="1"/>
  <c r="AB154" i="8"/>
  <c r="AF154" i="8" s="1"/>
  <c r="AB147" i="8"/>
  <c r="AF147" i="8" s="1"/>
  <c r="AB119" i="8"/>
  <c r="AF119" i="8" s="1"/>
  <c r="AB106" i="8"/>
  <c r="AF106" i="8" s="1"/>
  <c r="AB108" i="8"/>
  <c r="AF108" i="8" s="1"/>
  <c r="AB140" i="8"/>
  <c r="AF140" i="8" s="1"/>
  <c r="AB137" i="8"/>
  <c r="AF137" i="8" s="1"/>
  <c r="AB130" i="8"/>
  <c r="AF130" i="8" s="1"/>
  <c r="AB162" i="8"/>
  <c r="AF162" i="8" s="1"/>
  <c r="AB160" i="8"/>
  <c r="AF160" i="8" s="1"/>
  <c r="AB165" i="8"/>
  <c r="AF165" i="8" s="1"/>
  <c r="AB124" i="8"/>
  <c r="AF124" i="8" s="1"/>
  <c r="AB127" i="8"/>
  <c r="AF127" i="8" s="1"/>
  <c r="AB129" i="8"/>
  <c r="AF129" i="8" s="1"/>
  <c r="AB156" i="8"/>
  <c r="AF156" i="8" s="1"/>
  <c r="AB161" i="8"/>
  <c r="AF161" i="8" s="1"/>
  <c r="AB120" i="8"/>
  <c r="AF120" i="8" s="1"/>
  <c r="AB153" i="8"/>
  <c r="AF153" i="8" s="1"/>
  <c r="AB163" i="8"/>
  <c r="AF163" i="8" s="1"/>
  <c r="AB112" i="8"/>
  <c r="AF112" i="8" s="1"/>
  <c r="AB164" i="8"/>
  <c r="AF164" i="8" s="1"/>
  <c r="AB159" i="8"/>
  <c r="AF159" i="8" s="1"/>
  <c r="AB138" i="8"/>
  <c r="AF138" i="8" s="1"/>
  <c r="AB110" i="8"/>
  <c r="AF110" i="8" s="1"/>
  <c r="AB133" i="8"/>
  <c r="AF133" i="8" s="1"/>
  <c r="AB132" i="8"/>
  <c r="AF132" i="8" s="1"/>
  <c r="AB126" i="8"/>
  <c r="AF126" i="8" s="1"/>
  <c r="AB157" i="8"/>
  <c r="AF157" i="8" s="1"/>
  <c r="AB155" i="8"/>
  <c r="AF155" i="8" s="1"/>
  <c r="AB116" i="8"/>
  <c r="AF116" i="8" s="1"/>
  <c r="AB152" i="8"/>
  <c r="AF152" i="8" s="1"/>
  <c r="AB135" i="8"/>
  <c r="AF135" i="8" s="1"/>
  <c r="AB125" i="8"/>
  <c r="AF125" i="8" s="1"/>
  <c r="AB151" i="8"/>
  <c r="AF151" i="8" s="1"/>
  <c r="AB141" i="8"/>
  <c r="AF141" i="8" s="1"/>
  <c r="AB123" i="8"/>
  <c r="AF123" i="8" s="1"/>
  <c r="AB131" i="8"/>
  <c r="AF131" i="8" s="1"/>
  <c r="AB117" i="8"/>
  <c r="AF117" i="8" s="1"/>
  <c r="AB150" i="8"/>
  <c r="AF150" i="8" s="1"/>
  <c r="AB121" i="8"/>
  <c r="AF121" i="8" s="1"/>
  <c r="AB107" i="8"/>
  <c r="AF107" i="8" s="1"/>
  <c r="AB113" i="8"/>
  <c r="AF113" i="8" s="1"/>
  <c r="AB105" i="8"/>
  <c r="AF105" i="8" s="1"/>
  <c r="AB118" i="8"/>
  <c r="AF118" i="8" s="1"/>
  <c r="AB128" i="8"/>
  <c r="AF128" i="8" s="1"/>
  <c r="AB148" i="8"/>
  <c r="AF148" i="8" s="1"/>
  <c r="AB104" i="8"/>
  <c r="AF104" i="8" s="1"/>
  <c r="AB149" i="8"/>
  <c r="AF149" i="8" s="1"/>
  <c r="AB146" i="8"/>
  <c r="AF146" i="8" s="1"/>
  <c r="AB103" i="8"/>
  <c r="AF103" i="8" s="1"/>
  <c r="AB166" i="8"/>
  <c r="AF166" i="8" s="1"/>
  <c r="AB145" i="8"/>
  <c r="AF145" i="8" s="1"/>
  <c r="AB114" i="8"/>
  <c r="AF114" i="8" s="1"/>
  <c r="AB139" i="8"/>
  <c r="AF139" i="8" s="1"/>
  <c r="AB158" i="8"/>
  <c r="AF158" i="8" s="1"/>
  <c r="AB115" i="8"/>
  <c r="AF115" i="8" s="1"/>
  <c r="AB136" i="8"/>
  <c r="AF136" i="8" s="1"/>
  <c r="AB144" i="8"/>
  <c r="AF144" i="8" s="1"/>
  <c r="AB134" i="8"/>
  <c r="AF134" i="8" s="1"/>
  <c r="AB143" i="8"/>
  <c r="AF143" i="8" s="1"/>
  <c r="AB142" i="8"/>
  <c r="AF142" i="8" s="1"/>
  <c r="AB122" i="8"/>
  <c r="AF122" i="8" s="1"/>
  <c r="AE97" i="9"/>
  <c r="AL20" i="9" s="1"/>
  <c r="AH30" i="9" a="1"/>
  <c r="AH30" i="9" s="1"/>
  <c r="AE30" i="9" a="1"/>
  <c r="AE30" i="9" s="1"/>
  <c r="AE34" i="9" s="1"/>
  <c r="AD30" i="9" a="1"/>
  <c r="AD30" i="9" s="1"/>
  <c r="AD34" i="9" s="1"/>
  <c r="AF30" i="9" a="1"/>
  <c r="AF30" i="9" s="1"/>
  <c r="AG30" i="9" a="1"/>
  <c r="AG30" i="9" s="1"/>
  <c r="AG34" i="9" s="1"/>
  <c r="AI30" i="9" a="1"/>
  <c r="AI30" i="9" s="1"/>
  <c r="AI34" i="9" s="1"/>
  <c r="AE62" i="9"/>
  <c r="AE63" i="9"/>
  <c r="AA95" i="8"/>
  <c r="AH17" i="8" s="1"/>
  <c r="X87" i="8"/>
  <c r="X83" i="8"/>
  <c r="X84" i="8"/>
  <c r="AN17" i="8"/>
  <c r="R95" i="4" l="1"/>
  <c r="Y17" i="4" s="1"/>
  <c r="Y95" i="4" s="1"/>
  <c r="AF17" i="4" s="1"/>
  <c r="AF95" i="4" s="1"/>
  <c r="S95" i="4"/>
  <c r="Z17" i="4" s="1"/>
  <c r="Q81" i="4"/>
  <c r="Q79" i="4"/>
  <c r="Q75" i="4"/>
  <c r="Q76" i="4"/>
  <c r="Q89" i="4"/>
  <c r="AF34" i="9"/>
  <c r="AE53" i="9"/>
  <c r="AE54" i="9" s="1"/>
  <c r="AH34" i="9"/>
  <c r="AE49" i="9"/>
  <c r="AE50" i="9" s="1"/>
  <c r="AP30" i="9" a="1"/>
  <c r="AP30" i="9" s="1"/>
  <c r="AO30" i="9" a="1"/>
  <c r="AO30" i="9" s="1"/>
  <c r="AO34" i="9" s="1"/>
  <c r="AK30" i="9" a="1"/>
  <c r="AK30" i="9" s="1"/>
  <c r="AK34" i="9" s="1"/>
  <c r="AM30" i="9" a="1"/>
  <c r="AM30" i="9" s="1"/>
  <c r="AM34" i="9" s="1"/>
  <c r="AL30" i="9" a="1"/>
  <c r="AL30" i="9" s="1"/>
  <c r="AN30" i="9" a="1"/>
  <c r="AN30" i="9" s="1"/>
  <c r="AN34" i="9" s="1"/>
  <c r="AN95" i="8" a="1"/>
  <c r="AN95" i="8" s="1"/>
  <c r="AU17" i="8" s="1"/>
  <c r="X91" i="8"/>
  <c r="X97" i="8" s="1"/>
  <c r="AE20" i="8" s="1"/>
  <c r="AE57" i="8"/>
  <c r="AE58" i="4" l="1"/>
  <c r="X57" i="4"/>
  <c r="X58" i="4"/>
  <c r="Q83" i="4"/>
  <c r="Q95" i="4"/>
  <c r="X17" i="4" s="1"/>
  <c r="X95" i="4" s="1"/>
  <c r="AE17" i="4" s="1"/>
  <c r="AE95" i="4" s="1"/>
  <c r="AL17" i="4" s="1"/>
  <c r="AL58" i="4" s="1"/>
  <c r="U122" i="4"/>
  <c r="Y122" i="4" s="1"/>
  <c r="U151" i="4"/>
  <c r="Y151" i="4" s="1"/>
  <c r="U129" i="4"/>
  <c r="Y129" i="4" s="1"/>
  <c r="U159" i="4"/>
  <c r="Y159" i="4" s="1"/>
  <c r="U162" i="4"/>
  <c r="Y162" i="4" s="1"/>
  <c r="U150" i="4"/>
  <c r="Y150" i="4" s="1"/>
  <c r="U127" i="4"/>
  <c r="Y127" i="4" s="1"/>
  <c r="U118" i="4"/>
  <c r="Y118" i="4" s="1"/>
  <c r="U128" i="4"/>
  <c r="Y128" i="4" s="1"/>
  <c r="U142" i="4"/>
  <c r="Y142" i="4" s="1"/>
  <c r="U138" i="4"/>
  <c r="Y138" i="4" s="1"/>
  <c r="U145" i="4"/>
  <c r="Y145" i="4" s="1"/>
  <c r="U148" i="4"/>
  <c r="Y148" i="4" s="1"/>
  <c r="U108" i="4"/>
  <c r="Y108" i="4" s="1"/>
  <c r="U156" i="4"/>
  <c r="Y156" i="4" s="1"/>
  <c r="U135" i="4"/>
  <c r="Y135" i="4" s="1"/>
  <c r="U115" i="4"/>
  <c r="Y115" i="4" s="1"/>
  <c r="U143" i="4"/>
  <c r="Y143" i="4" s="1"/>
  <c r="U163" i="4"/>
  <c r="Y163" i="4" s="1"/>
  <c r="U111" i="4"/>
  <c r="Y111" i="4" s="1"/>
  <c r="U147" i="4"/>
  <c r="Y147" i="4" s="1"/>
  <c r="U104" i="4"/>
  <c r="Y104" i="4" s="1"/>
  <c r="U117" i="4"/>
  <c r="Y117" i="4" s="1"/>
  <c r="U116" i="4"/>
  <c r="Y116" i="4" s="1"/>
  <c r="Q87" i="4"/>
  <c r="U107" i="4"/>
  <c r="Y107" i="4" s="1"/>
  <c r="U137" i="4"/>
  <c r="Y137" i="4" s="1"/>
  <c r="U140" i="4"/>
  <c r="Y140" i="4" s="1"/>
  <c r="U119" i="4"/>
  <c r="Y119" i="4" s="1"/>
  <c r="U103" i="4"/>
  <c r="Y103" i="4" s="1"/>
  <c r="U157" i="4"/>
  <c r="Y157" i="4" s="1"/>
  <c r="U134" i="4"/>
  <c r="Y134" i="4" s="1"/>
  <c r="U155" i="4"/>
  <c r="Y155" i="4" s="1"/>
  <c r="U130" i="4"/>
  <c r="Y130" i="4" s="1"/>
  <c r="U120" i="4"/>
  <c r="Y120" i="4" s="1"/>
  <c r="U164" i="4"/>
  <c r="Y164" i="4" s="1"/>
  <c r="P95" i="4"/>
  <c r="W17" i="4" s="1"/>
  <c r="W95" i="4" s="1"/>
  <c r="AD17" i="4" s="1"/>
  <c r="AD95" i="4" s="1"/>
  <c r="AK17" i="4" s="1"/>
  <c r="AK95" i="4" s="1" a="1"/>
  <c r="AK95" i="4" s="1"/>
  <c r="U136" i="4"/>
  <c r="Y136" i="4" s="1"/>
  <c r="U133" i="4"/>
  <c r="Y133" i="4" s="1"/>
  <c r="U165" i="4"/>
  <c r="Y165" i="4" s="1"/>
  <c r="U126" i="4"/>
  <c r="Y126" i="4" s="1"/>
  <c r="U121" i="4"/>
  <c r="Y121" i="4" s="1"/>
  <c r="U154" i="4"/>
  <c r="Y154" i="4" s="1"/>
  <c r="U161" i="4"/>
  <c r="Y161" i="4" s="1"/>
  <c r="U125" i="4"/>
  <c r="Y125" i="4" s="1"/>
  <c r="U109" i="4"/>
  <c r="Y109" i="4" s="1"/>
  <c r="U166" i="4"/>
  <c r="Y166" i="4" s="1"/>
  <c r="U123" i="4"/>
  <c r="Y123" i="4" s="1"/>
  <c r="U110" i="4"/>
  <c r="Y110" i="4" s="1"/>
  <c r="U146" i="4"/>
  <c r="Y146" i="4" s="1"/>
  <c r="U131" i="4"/>
  <c r="Y131" i="4" s="1"/>
  <c r="U152" i="4"/>
  <c r="Y152" i="4" s="1"/>
  <c r="Q84" i="4"/>
  <c r="U149" i="4"/>
  <c r="Y149" i="4" s="1"/>
  <c r="U158" i="4"/>
  <c r="Y158" i="4" s="1"/>
  <c r="U124" i="4"/>
  <c r="Y124" i="4" s="1"/>
  <c r="U141" i="4"/>
  <c r="Y141" i="4" s="1"/>
  <c r="U153" i="4"/>
  <c r="Y153" i="4" s="1"/>
  <c r="U139" i="4"/>
  <c r="Y139" i="4" s="1"/>
  <c r="U106" i="4"/>
  <c r="Y106" i="4" s="1"/>
  <c r="U112" i="4"/>
  <c r="Y112" i="4" s="1"/>
  <c r="U160" i="4"/>
  <c r="Y160" i="4" s="1"/>
  <c r="U113" i="4"/>
  <c r="Y113" i="4" s="1"/>
  <c r="U132" i="4"/>
  <c r="Y132" i="4" s="1"/>
  <c r="U114" i="4"/>
  <c r="Y114" i="4" s="1"/>
  <c r="U144" i="4"/>
  <c r="Y144" i="4" s="1"/>
  <c r="U105" i="4"/>
  <c r="Y105" i="4" s="1"/>
  <c r="AL49" i="9"/>
  <c r="AL50" i="9" s="1"/>
  <c r="AP34" i="9"/>
  <c r="AG50" i="9"/>
  <c r="AL34" i="9"/>
  <c r="AL53" i="9"/>
  <c r="AL54" i="9" s="1"/>
  <c r="AE73" i="9"/>
  <c r="AD30" i="8" a="1"/>
  <c r="AD30" i="8" s="1"/>
  <c r="AD34" i="8" s="1"/>
  <c r="AI30" i="8" a="1"/>
  <c r="AI30" i="8" s="1"/>
  <c r="AI34" i="8" s="1"/>
  <c r="AH30" i="8" a="1"/>
  <c r="AH30" i="8" s="1"/>
  <c r="AE30" i="8" a="1"/>
  <c r="AE30" i="8" s="1"/>
  <c r="AE34" i="8" s="1"/>
  <c r="AF30" i="8" a="1"/>
  <c r="AF30" i="8" s="1"/>
  <c r="AG30" i="8" a="1"/>
  <c r="AG30" i="8" s="1"/>
  <c r="AG34" i="8" s="1"/>
  <c r="AE62" i="8"/>
  <c r="AE63" i="8"/>
  <c r="X63" i="4" l="1"/>
  <c r="Q91" i="4"/>
  <c r="Q97" i="4" s="1"/>
  <c r="X20" i="4" s="1"/>
  <c r="Z30" i="4" s="1" a="1"/>
  <c r="Z30" i="4" s="1"/>
  <c r="X62" i="4"/>
  <c r="X79" i="4"/>
  <c r="AL62" i="4"/>
  <c r="AL63" i="4"/>
  <c r="X30" i="4" a="1"/>
  <c r="X30" i="4" s="1"/>
  <c r="X34" i="4" s="1"/>
  <c r="W30" i="4" a="1"/>
  <c r="W30" i="4" s="1"/>
  <c r="W34" i="4" s="1"/>
  <c r="AL73" i="9"/>
  <c r="AE75" i="9"/>
  <c r="AE76" i="9"/>
  <c r="AE79" i="9"/>
  <c r="AE81" i="9"/>
  <c r="AE89" i="9"/>
  <c r="AE53" i="8"/>
  <c r="AE54" i="8" s="1"/>
  <c r="AF34" i="8"/>
  <c r="AH34" i="8"/>
  <c r="AE49" i="8"/>
  <c r="AE50" i="8" s="1"/>
  <c r="AR17" i="4"/>
  <c r="AB30" i="4" l="1" a="1"/>
  <c r="AB30" i="4" s="1"/>
  <c r="AB34" i="4" s="1"/>
  <c r="Y30" i="4" a="1"/>
  <c r="Y30" i="4" s="1"/>
  <c r="Y34" i="4" s="1"/>
  <c r="AA30" i="4" a="1"/>
  <c r="AA30" i="4" s="1"/>
  <c r="AA34" i="4" s="1"/>
  <c r="X53" i="4"/>
  <c r="X54" i="4" s="1"/>
  <c r="Z34" i="4"/>
  <c r="AE87" i="9"/>
  <c r="AE83" i="9"/>
  <c r="AE84" i="9"/>
  <c r="AP95" i="9" a="1"/>
  <c r="AP95" i="9" s="1"/>
  <c r="AW17" i="9" s="1"/>
  <c r="AL75" i="9"/>
  <c r="AL76" i="9"/>
  <c r="AL79" i="9"/>
  <c r="AL81" i="9"/>
  <c r="AL89" i="9"/>
  <c r="AG50" i="8"/>
  <c r="AE73" i="8"/>
  <c r="AH95" i="8" s="1" a="1"/>
  <c r="AH95" i="8" s="1"/>
  <c r="AO17" i="8" s="1"/>
  <c r="X49" i="4" l="1"/>
  <c r="X50" i="4" s="1"/>
  <c r="X73" i="4" s="1"/>
  <c r="AM95" i="9" a="1"/>
  <c r="AM95" i="9" s="1"/>
  <c r="AT17" i="9" s="1"/>
  <c r="AP128" i="9"/>
  <c r="AP145" i="9"/>
  <c r="AP151" i="9"/>
  <c r="AP146" i="9"/>
  <c r="AP121" i="9"/>
  <c r="AP122" i="9"/>
  <c r="AP108" i="9"/>
  <c r="AP155" i="9"/>
  <c r="AP107" i="9"/>
  <c r="AP163" i="9"/>
  <c r="AP147" i="9"/>
  <c r="AP140" i="9"/>
  <c r="AP117" i="9"/>
  <c r="AP159" i="9"/>
  <c r="AP161" i="9"/>
  <c r="AP114" i="9"/>
  <c r="AP141" i="9"/>
  <c r="AP166" i="9"/>
  <c r="AP165" i="9"/>
  <c r="AP134" i="9"/>
  <c r="AP124" i="9"/>
  <c r="AP158" i="9"/>
  <c r="AP113" i="9"/>
  <c r="AP139" i="9"/>
  <c r="AP104" i="9"/>
  <c r="AP116" i="9"/>
  <c r="AP130" i="9"/>
  <c r="AP106" i="9"/>
  <c r="AP164" i="9"/>
  <c r="AP152" i="9"/>
  <c r="AP125" i="9"/>
  <c r="AP142" i="9"/>
  <c r="AP118" i="9"/>
  <c r="AP129" i="9"/>
  <c r="AP133" i="9"/>
  <c r="AP143" i="9"/>
  <c r="AP154" i="9"/>
  <c r="AP115" i="9"/>
  <c r="AP138" i="9"/>
  <c r="AP132" i="9"/>
  <c r="AP131" i="9"/>
  <c r="AP109" i="9"/>
  <c r="AP119" i="9"/>
  <c r="AP127" i="9"/>
  <c r="AP153" i="9"/>
  <c r="AP112" i="9"/>
  <c r="AP150" i="9"/>
  <c r="AP136" i="9"/>
  <c r="AP162" i="9"/>
  <c r="AP123" i="9"/>
  <c r="AP103" i="9"/>
  <c r="AP157" i="9"/>
  <c r="AP126" i="9"/>
  <c r="AP148" i="9"/>
  <c r="AP137" i="9"/>
  <c r="AP135" i="9"/>
  <c r="AP149" i="9"/>
  <c r="AP144" i="9"/>
  <c r="AP156" i="9"/>
  <c r="AP111" i="9"/>
  <c r="AP110" i="9"/>
  <c r="AP120" i="9"/>
  <c r="AP105" i="9"/>
  <c r="AP160" i="9"/>
  <c r="AE91" i="9"/>
  <c r="AL95" i="9" a="1"/>
  <c r="AL95" i="9" s="1"/>
  <c r="AS17" i="9" s="1"/>
  <c r="AL87" i="9"/>
  <c r="AL83" i="9"/>
  <c r="AL84" i="9"/>
  <c r="AE75" i="8"/>
  <c r="AE76" i="8"/>
  <c r="AE79" i="8"/>
  <c r="AE81" i="8"/>
  <c r="AI95" i="8" s="1" a="1"/>
  <c r="AI95" i="8" s="1"/>
  <c r="AP17" i="8" s="1"/>
  <c r="AL57" i="8" s="1"/>
  <c r="AE89" i="8"/>
  <c r="AL63" i="8" l="1"/>
  <c r="AL62" i="8"/>
  <c r="X81" i="4"/>
  <c r="X89" i="4"/>
  <c r="X76" i="4"/>
  <c r="X75" i="4"/>
  <c r="AA95" i="4"/>
  <c r="AH17" i="4" s="1"/>
  <c r="AE57" i="4" s="1"/>
  <c r="AE63" i="4" s="1"/>
  <c r="C15" i="12" a="1"/>
  <c r="AF95" i="8" a="1"/>
  <c r="AF95" i="8" s="1"/>
  <c r="AM17" i="8" s="1"/>
  <c r="AI128" i="8"/>
  <c r="AM128" i="8" s="1"/>
  <c r="AI105" i="8"/>
  <c r="AM105" i="8" s="1"/>
  <c r="AI122" i="8"/>
  <c r="AM122" i="8" s="1"/>
  <c r="AI158" i="8"/>
  <c r="AM158" i="8" s="1"/>
  <c r="AI140" i="8"/>
  <c r="AM140" i="8" s="1"/>
  <c r="AI131" i="8"/>
  <c r="AM131" i="8" s="1"/>
  <c r="AI124" i="8"/>
  <c r="AM124" i="8" s="1"/>
  <c r="AI141" i="8"/>
  <c r="AM141" i="8" s="1"/>
  <c r="AI103" i="8"/>
  <c r="AM103" i="8" s="1"/>
  <c r="AI142" i="8"/>
  <c r="AM142" i="8" s="1"/>
  <c r="AI154" i="8"/>
  <c r="AM154" i="8" s="1"/>
  <c r="AI110" i="8"/>
  <c r="AM110" i="8" s="1"/>
  <c r="AI104" i="8"/>
  <c r="AM104" i="8" s="1"/>
  <c r="AI119" i="8"/>
  <c r="AM119" i="8" s="1"/>
  <c r="AI115" i="8"/>
  <c r="AM115" i="8" s="1"/>
  <c r="AI166" i="8"/>
  <c r="AM166" i="8" s="1"/>
  <c r="AI147" i="8"/>
  <c r="AM147" i="8" s="1"/>
  <c r="AI164" i="8"/>
  <c r="AM164" i="8" s="1"/>
  <c r="AI144" i="8"/>
  <c r="AM144" i="8" s="1"/>
  <c r="AI127" i="8"/>
  <c r="AM127" i="8" s="1"/>
  <c r="AI106" i="8"/>
  <c r="AM106" i="8" s="1"/>
  <c r="AI126" i="8"/>
  <c r="AM126" i="8" s="1"/>
  <c r="AI113" i="8"/>
  <c r="AM113" i="8" s="1"/>
  <c r="AI136" i="8"/>
  <c r="AM136" i="8" s="1"/>
  <c r="AI148" i="8"/>
  <c r="AM148" i="8" s="1"/>
  <c r="AI161" i="8"/>
  <c r="AM161" i="8" s="1"/>
  <c r="AI150" i="8"/>
  <c r="AM150" i="8" s="1"/>
  <c r="AI165" i="8"/>
  <c r="AM165" i="8" s="1"/>
  <c r="AI107" i="8"/>
  <c r="AM107" i="8" s="1"/>
  <c r="AI109" i="8"/>
  <c r="AM109" i="8" s="1"/>
  <c r="AI118" i="8"/>
  <c r="AM118" i="8" s="1"/>
  <c r="AI153" i="8"/>
  <c r="AM153" i="8" s="1"/>
  <c r="AI156" i="8"/>
  <c r="AM156" i="8" s="1"/>
  <c r="AI134" i="8"/>
  <c r="AM134" i="8" s="1"/>
  <c r="AI160" i="8"/>
  <c r="AM160" i="8" s="1"/>
  <c r="AI133" i="8"/>
  <c r="AM133" i="8" s="1"/>
  <c r="AI129" i="8"/>
  <c r="AM129" i="8" s="1"/>
  <c r="AI117" i="8"/>
  <c r="AM117" i="8" s="1"/>
  <c r="AI157" i="8"/>
  <c r="AM157" i="8" s="1"/>
  <c r="AI120" i="8"/>
  <c r="AM120" i="8" s="1"/>
  <c r="AI111" i="8"/>
  <c r="AM111" i="8" s="1"/>
  <c r="AI112" i="8"/>
  <c r="AM112" i="8" s="1"/>
  <c r="AI162" i="8"/>
  <c r="AM162" i="8" s="1"/>
  <c r="AI143" i="8"/>
  <c r="AM143" i="8" s="1"/>
  <c r="AI159" i="8"/>
  <c r="AM159" i="8" s="1"/>
  <c r="AI163" i="8"/>
  <c r="AM163" i="8" s="1"/>
  <c r="AI151" i="8"/>
  <c r="AM151" i="8" s="1"/>
  <c r="AI146" i="8"/>
  <c r="AM146" i="8" s="1"/>
  <c r="AI155" i="8"/>
  <c r="AM155" i="8" s="1"/>
  <c r="AI130" i="8"/>
  <c r="AM130" i="8" s="1"/>
  <c r="AI152" i="8"/>
  <c r="AM152" i="8" s="1"/>
  <c r="AI132" i="8"/>
  <c r="AM132" i="8" s="1"/>
  <c r="AI108" i="8"/>
  <c r="AM108" i="8" s="1"/>
  <c r="AI138" i="8"/>
  <c r="AM138" i="8" s="1"/>
  <c r="AI125" i="8"/>
  <c r="AM125" i="8" s="1"/>
  <c r="AI139" i="8"/>
  <c r="AM139" i="8" s="1"/>
  <c r="AI123" i="8"/>
  <c r="AM123" i="8" s="1"/>
  <c r="AI116" i="8"/>
  <c r="AM116" i="8" s="1"/>
  <c r="AI149" i="8"/>
  <c r="AM149" i="8" s="1"/>
  <c r="AI137" i="8"/>
  <c r="AM137" i="8" s="1"/>
  <c r="AI121" i="8"/>
  <c r="AM121" i="8" s="1"/>
  <c r="AI135" i="8"/>
  <c r="AM135" i="8" s="1"/>
  <c r="AI145" i="8"/>
  <c r="AM145" i="8" s="1"/>
  <c r="AI114" i="8"/>
  <c r="AM114" i="8" s="1"/>
  <c r="AS103" i="9" a="1"/>
  <c r="AS103" i="9" s="1"/>
  <c r="AS105" i="9" a="1"/>
  <c r="AS105" i="9" s="1"/>
  <c r="AS108" i="9" a="1"/>
  <c r="AS108" i="9" s="1"/>
  <c r="AL91" i="9"/>
  <c r="AL97" i="9" s="1"/>
  <c r="AS20" i="9" s="1"/>
  <c r="AR30" i="9" a="1"/>
  <c r="AR30" i="9" s="1"/>
  <c r="AR34" i="9" s="1"/>
  <c r="AE87" i="8"/>
  <c r="AE84" i="8"/>
  <c r="AE83" i="8"/>
  <c r="AH95" i="4" l="1"/>
  <c r="Z95" i="4"/>
  <c r="AG17" i="4" s="1"/>
  <c r="AG95" i="4" s="1"/>
  <c r="AB146" i="4"/>
  <c r="AF146" i="4" s="1"/>
  <c r="AI146" i="4" s="1"/>
  <c r="AM146" i="4" s="1"/>
  <c r="AB154" i="4"/>
  <c r="AF154" i="4" s="1"/>
  <c r="AI154" i="4" s="1"/>
  <c r="AM154" i="4" s="1"/>
  <c r="AB155" i="4"/>
  <c r="AF155" i="4" s="1"/>
  <c r="AI155" i="4" s="1"/>
  <c r="AM155" i="4" s="1"/>
  <c r="AB121" i="4"/>
  <c r="AF121" i="4" s="1"/>
  <c r="AI121" i="4" s="1"/>
  <c r="AM121" i="4" s="1"/>
  <c r="AB163" i="4"/>
  <c r="AF163" i="4" s="1"/>
  <c r="AI163" i="4" s="1"/>
  <c r="AM163" i="4" s="1"/>
  <c r="AB130" i="4"/>
  <c r="AF130" i="4" s="1"/>
  <c r="AI130" i="4" s="1"/>
  <c r="AM130" i="4" s="1"/>
  <c r="AB140" i="4"/>
  <c r="AF140" i="4" s="1"/>
  <c r="AI140" i="4" s="1"/>
  <c r="AM140" i="4" s="1"/>
  <c r="AB118" i="4"/>
  <c r="AF118" i="4" s="1"/>
  <c r="AI118" i="4" s="1"/>
  <c r="AM118" i="4" s="1"/>
  <c r="AB117" i="4"/>
  <c r="AF117" i="4" s="1"/>
  <c r="AI117" i="4" s="1"/>
  <c r="AM117" i="4" s="1"/>
  <c r="AB143" i="4"/>
  <c r="AF143" i="4" s="1"/>
  <c r="AI143" i="4" s="1"/>
  <c r="AM143" i="4" s="1"/>
  <c r="AB158" i="4"/>
  <c r="AF158" i="4" s="1"/>
  <c r="AI158" i="4" s="1"/>
  <c r="AM158" i="4" s="1"/>
  <c r="X87" i="4"/>
  <c r="AB149" i="4"/>
  <c r="AF149" i="4" s="1"/>
  <c r="AI149" i="4" s="1"/>
  <c r="AM149" i="4" s="1"/>
  <c r="AB144" i="4"/>
  <c r="AF144" i="4" s="1"/>
  <c r="AI144" i="4" s="1"/>
  <c r="AM144" i="4" s="1"/>
  <c r="AB103" i="4"/>
  <c r="AF103" i="4" s="1"/>
  <c r="AI103" i="4" s="1"/>
  <c r="AM103" i="4" s="1"/>
  <c r="AB148" i="4"/>
  <c r="AF148" i="4" s="1"/>
  <c r="AI148" i="4" s="1"/>
  <c r="AM148" i="4" s="1"/>
  <c r="AB104" i="4"/>
  <c r="AF104" i="4" s="1"/>
  <c r="AI104" i="4" s="1"/>
  <c r="AM104" i="4" s="1"/>
  <c r="AB115" i="4"/>
  <c r="AF115" i="4" s="1"/>
  <c r="AI115" i="4" s="1"/>
  <c r="AM115" i="4" s="1"/>
  <c r="AB120" i="4"/>
  <c r="AF120" i="4" s="1"/>
  <c r="AI120" i="4" s="1"/>
  <c r="AM120" i="4" s="1"/>
  <c r="AB119" i="4"/>
  <c r="AF119" i="4" s="1"/>
  <c r="AI119" i="4" s="1"/>
  <c r="AM119" i="4" s="1"/>
  <c r="AB105" i="4"/>
  <c r="AF105" i="4" s="1"/>
  <c r="AI105" i="4" s="1"/>
  <c r="AM105" i="4" s="1"/>
  <c r="X84" i="4"/>
  <c r="AB112" i="4"/>
  <c r="AF112" i="4" s="1"/>
  <c r="AI112" i="4" s="1"/>
  <c r="AM112" i="4" s="1"/>
  <c r="AB145" i="4"/>
  <c r="AF145" i="4" s="1"/>
  <c r="AI145" i="4" s="1"/>
  <c r="AM145" i="4" s="1"/>
  <c r="AB150" i="4"/>
  <c r="AF150" i="4" s="1"/>
  <c r="AI150" i="4" s="1"/>
  <c r="AM150" i="4" s="1"/>
  <c r="AB110" i="4"/>
  <c r="AF110" i="4" s="1"/>
  <c r="AI110" i="4" s="1"/>
  <c r="AM110" i="4" s="1"/>
  <c r="AB116" i="4"/>
  <c r="AF116" i="4" s="1"/>
  <c r="AI116" i="4" s="1"/>
  <c r="AM116" i="4" s="1"/>
  <c r="AB159" i="4"/>
  <c r="AF159" i="4" s="1"/>
  <c r="AI159" i="4" s="1"/>
  <c r="AM159" i="4" s="1"/>
  <c r="AB157" i="4"/>
  <c r="AF157" i="4" s="1"/>
  <c r="AI157" i="4" s="1"/>
  <c r="AM157" i="4" s="1"/>
  <c r="AB136" i="4"/>
  <c r="AF136" i="4" s="1"/>
  <c r="AI136" i="4" s="1"/>
  <c r="AM136" i="4" s="1"/>
  <c r="AB153" i="4"/>
  <c r="AF153" i="4" s="1"/>
  <c r="AI153" i="4" s="1"/>
  <c r="AM153" i="4" s="1"/>
  <c r="AB132" i="4"/>
  <c r="AF132" i="4" s="1"/>
  <c r="AI132" i="4" s="1"/>
  <c r="AM132" i="4" s="1"/>
  <c r="AB113" i="4"/>
  <c r="AF113" i="4" s="1"/>
  <c r="AI113" i="4" s="1"/>
  <c r="AM113" i="4" s="1"/>
  <c r="AB147" i="4"/>
  <c r="AF147" i="4" s="1"/>
  <c r="AI147" i="4" s="1"/>
  <c r="AM147" i="4" s="1"/>
  <c r="AB141" i="4"/>
  <c r="AF141" i="4" s="1"/>
  <c r="AI141" i="4" s="1"/>
  <c r="AM141" i="4" s="1"/>
  <c r="AB161" i="4"/>
  <c r="AF161" i="4" s="1"/>
  <c r="AI161" i="4" s="1"/>
  <c r="AM161" i="4" s="1"/>
  <c r="AB165" i="4"/>
  <c r="AF165" i="4" s="1"/>
  <c r="AI165" i="4" s="1"/>
  <c r="AM165" i="4" s="1"/>
  <c r="AB164" i="4"/>
  <c r="AF164" i="4" s="1"/>
  <c r="AI164" i="4" s="1"/>
  <c r="AM164" i="4" s="1"/>
  <c r="AB135" i="4"/>
  <c r="AF135" i="4" s="1"/>
  <c r="AI135" i="4" s="1"/>
  <c r="AM135" i="4" s="1"/>
  <c r="AB123" i="4"/>
  <c r="AF123" i="4" s="1"/>
  <c r="AI123" i="4" s="1"/>
  <c r="AM123" i="4" s="1"/>
  <c r="AB166" i="4"/>
  <c r="AF166" i="4" s="1"/>
  <c r="AI166" i="4" s="1"/>
  <c r="AM166" i="4" s="1"/>
  <c r="AB114" i="4"/>
  <c r="AF114" i="4" s="1"/>
  <c r="AI114" i="4" s="1"/>
  <c r="AM114" i="4" s="1"/>
  <c r="AB126" i="4"/>
  <c r="AF126" i="4" s="1"/>
  <c r="AI126" i="4" s="1"/>
  <c r="AM126" i="4" s="1"/>
  <c r="AB131" i="4"/>
  <c r="AF131" i="4" s="1"/>
  <c r="AI131" i="4" s="1"/>
  <c r="AM131" i="4" s="1"/>
  <c r="AB122" i="4"/>
  <c r="AF122" i="4" s="1"/>
  <c r="AI122" i="4" s="1"/>
  <c r="AM122" i="4" s="1"/>
  <c r="AB127" i="4"/>
  <c r="AF127" i="4" s="1"/>
  <c r="AI127" i="4" s="1"/>
  <c r="AM127" i="4" s="1"/>
  <c r="AB138" i="4"/>
  <c r="AF138" i="4" s="1"/>
  <c r="AI138" i="4" s="1"/>
  <c r="AM138" i="4" s="1"/>
  <c r="AB129" i="4"/>
  <c r="AF129" i="4" s="1"/>
  <c r="AI129" i="4" s="1"/>
  <c r="AM129" i="4" s="1"/>
  <c r="AB125" i="4"/>
  <c r="AF125" i="4" s="1"/>
  <c r="AI125" i="4" s="1"/>
  <c r="AM125" i="4" s="1"/>
  <c r="AB107" i="4"/>
  <c r="AF107" i="4" s="1"/>
  <c r="AI107" i="4" s="1"/>
  <c r="AM107" i="4" s="1"/>
  <c r="X83" i="4"/>
  <c r="AB162" i="4"/>
  <c r="AF162" i="4" s="1"/>
  <c r="AI162" i="4" s="1"/>
  <c r="AM162" i="4" s="1"/>
  <c r="AB108" i="4"/>
  <c r="AF108" i="4" s="1"/>
  <c r="AI108" i="4" s="1"/>
  <c r="AM108" i="4" s="1"/>
  <c r="AB109" i="4"/>
  <c r="AF109" i="4" s="1"/>
  <c r="AI109" i="4" s="1"/>
  <c r="AM109" i="4" s="1"/>
  <c r="AB128" i="4"/>
  <c r="AF128" i="4" s="1"/>
  <c r="AI128" i="4" s="1"/>
  <c r="AM128" i="4" s="1"/>
  <c r="AB134" i="4"/>
  <c r="AF134" i="4" s="1"/>
  <c r="AI134" i="4" s="1"/>
  <c r="AM134" i="4" s="1"/>
  <c r="AB139" i="4"/>
  <c r="AF139" i="4" s="1"/>
  <c r="AI139" i="4" s="1"/>
  <c r="AM139" i="4" s="1"/>
  <c r="AB137" i="4"/>
  <c r="AF137" i="4" s="1"/>
  <c r="AI137" i="4" s="1"/>
  <c r="AM137" i="4" s="1"/>
  <c r="AB111" i="4"/>
  <c r="AF111" i="4" s="1"/>
  <c r="AI111" i="4" s="1"/>
  <c r="AM111" i="4" s="1"/>
  <c r="AB151" i="4"/>
  <c r="AF151" i="4" s="1"/>
  <c r="AI151" i="4" s="1"/>
  <c r="AM151" i="4" s="1"/>
  <c r="AB106" i="4"/>
  <c r="AF106" i="4" s="1"/>
  <c r="AI106" i="4" s="1"/>
  <c r="AM106" i="4" s="1"/>
  <c r="AB160" i="4"/>
  <c r="AF160" i="4" s="1"/>
  <c r="AI160" i="4" s="1"/>
  <c r="AM160" i="4" s="1"/>
  <c r="AB142" i="4"/>
  <c r="AF142" i="4" s="1"/>
  <c r="AI142" i="4" s="1"/>
  <c r="AM142" i="4" s="1"/>
  <c r="AB156" i="4"/>
  <c r="AF156" i="4" s="1"/>
  <c r="AI156" i="4" s="1"/>
  <c r="AM156" i="4" s="1"/>
  <c r="AB133" i="4"/>
  <c r="AF133" i="4" s="1"/>
  <c r="AI133" i="4" s="1"/>
  <c r="AM133" i="4" s="1"/>
  <c r="AB124" i="4"/>
  <c r="AF124" i="4" s="1"/>
  <c r="AI124" i="4" s="1"/>
  <c r="AM124" i="4" s="1"/>
  <c r="AB152" i="4"/>
  <c r="AF152" i="4" s="1"/>
  <c r="AI152" i="4" s="1"/>
  <c r="AM152" i="4" s="1"/>
  <c r="AW30" i="9" a="1"/>
  <c r="AW30" i="9" s="1"/>
  <c r="AW34" i="9" s="1"/>
  <c r="C16" i="12"/>
  <c r="C15" i="12"/>
  <c r="AO15" i="12"/>
  <c r="Z15" i="12"/>
  <c r="P15" i="12"/>
  <c r="O15" i="12"/>
  <c r="F15" i="12"/>
  <c r="M15" i="12"/>
  <c r="L15" i="12"/>
  <c r="K15" i="12"/>
  <c r="AG15" i="12"/>
  <c r="H15" i="12"/>
  <c r="G15" i="12"/>
  <c r="BL15" i="12"/>
  <c r="BG15" i="12"/>
  <c r="AP15" i="12"/>
  <c r="BC15" i="12"/>
  <c r="AY15" i="12"/>
  <c r="E15" i="12"/>
  <c r="AZ15" i="12"/>
  <c r="J15" i="12"/>
  <c r="I15" i="12"/>
  <c r="AV15" i="12"/>
  <c r="AU15" i="12"/>
  <c r="AL15" i="12"/>
  <c r="AS15" i="12"/>
  <c r="AR15" i="12"/>
  <c r="AQ15" i="12"/>
  <c r="BM15" i="12"/>
  <c r="BN15" i="12"/>
  <c r="AN15" i="12"/>
  <c r="AM15" i="12"/>
  <c r="AD15" i="12"/>
  <c r="AK15" i="12"/>
  <c r="AJ15" i="12"/>
  <c r="AI15" i="12"/>
  <c r="BF15" i="12"/>
  <c r="BK15" i="12"/>
  <c r="BB15" i="12"/>
  <c r="BH15" i="12"/>
  <c r="Q15" i="12"/>
  <c r="AT15" i="12"/>
  <c r="Y15" i="12"/>
  <c r="BE15" i="12"/>
  <c r="AX15" i="12"/>
  <c r="AF15" i="12"/>
  <c r="AE15" i="12"/>
  <c r="V15" i="12"/>
  <c r="AC15" i="12"/>
  <c r="AB15" i="12"/>
  <c r="AA15" i="12"/>
  <c r="BI15" i="12"/>
  <c r="BD15" i="12"/>
  <c r="AW15" i="12"/>
  <c r="AH15" i="12"/>
  <c r="X15" i="12"/>
  <c r="W15" i="12"/>
  <c r="N15" i="12"/>
  <c r="U15" i="12"/>
  <c r="T15" i="12"/>
  <c r="S15" i="12"/>
  <c r="R15" i="12"/>
  <c r="BJ15" i="12"/>
  <c r="D15" i="12"/>
  <c r="BA15" i="12"/>
  <c r="AS104" i="9" a="1"/>
  <c r="AS104" i="9" s="1"/>
  <c r="AM95" i="8" a="1"/>
  <c r="AM95" i="8" s="1"/>
  <c r="AT17" i="8" s="1"/>
  <c r="AS106" i="9" a="1"/>
  <c r="AS106" i="9" s="1"/>
  <c r="AS107" i="9" a="1"/>
  <c r="AS107" i="9" s="1"/>
  <c r="AE62" i="4"/>
  <c r="AU30" i="9" a="1"/>
  <c r="AU30" i="9" s="1"/>
  <c r="AU34" i="9" s="1"/>
  <c r="AT30" i="9" a="1"/>
  <c r="AT30" i="9" s="1"/>
  <c r="AT34" i="9" s="1"/>
  <c r="AS30" i="9" a="1"/>
  <c r="AS30" i="9" s="1"/>
  <c r="AS34" i="9" s="1"/>
  <c r="AV30" i="9" a="1"/>
  <c r="AV30" i="9" s="1"/>
  <c r="AV34" i="9" s="1"/>
  <c r="AE91" i="8"/>
  <c r="AE97" i="8" s="1"/>
  <c r="AL20" i="8" s="1"/>
  <c r="AP30" i="8" s="1" a="1"/>
  <c r="AP30" i="8" s="1"/>
  <c r="X91" i="4" l="1"/>
  <c r="X97" i="4" s="1"/>
  <c r="AE20" i="4" s="1"/>
  <c r="AO30" i="8" a="1"/>
  <c r="AO30" i="8" s="1"/>
  <c r="AO34" i="8" s="1"/>
  <c r="E28" i="12"/>
  <c r="E26" i="12"/>
  <c r="AM30" i="8" a="1"/>
  <c r="AM30" i="8" s="1"/>
  <c r="AM34" i="8" s="1"/>
  <c r="AK30" i="8" a="1"/>
  <c r="AK30" i="8" s="1"/>
  <c r="AK34" i="8" s="1"/>
  <c r="AL49" i="8"/>
  <c r="AL50" i="8" s="1"/>
  <c r="AP34" i="8"/>
  <c r="AN30" i="8" a="1"/>
  <c r="AN30" i="8" s="1"/>
  <c r="AN34" i="8" s="1"/>
  <c r="AL30" i="8" a="1"/>
  <c r="AL30" i="8" s="1"/>
  <c r="AE97" i="4" l="1"/>
  <c r="AG30" i="4" a="1"/>
  <c r="AG30" i="4" s="1"/>
  <c r="AG34" i="4" s="1"/>
  <c r="AI30" i="4" a="1"/>
  <c r="AI30" i="4" s="1"/>
  <c r="AI34" i="4" s="1"/>
  <c r="AF30" i="4" a="1"/>
  <c r="AF30" i="4" s="1"/>
  <c r="AH30" i="4" a="1"/>
  <c r="AH30" i="4" s="1"/>
  <c r="AD30" i="4" a="1"/>
  <c r="AD30" i="4" s="1"/>
  <c r="AD34" i="4" s="1"/>
  <c r="AE30" i="4" a="1"/>
  <c r="AE30" i="4" s="1"/>
  <c r="AE34" i="4" s="1"/>
  <c r="AL34" i="8"/>
  <c r="AL53" i="8"/>
  <c r="AL54" i="8" s="1"/>
  <c r="AE49" i="4" l="1"/>
  <c r="AE50" i="4" s="1"/>
  <c r="AG50" i="4" s="1"/>
  <c r="AH34" i="4"/>
  <c r="AE53" i="4"/>
  <c r="AE54" i="4" s="1"/>
  <c r="AE73" i="4" s="1"/>
  <c r="AO17" i="4" s="1"/>
  <c r="AF34" i="4"/>
  <c r="AL73" i="8"/>
  <c r="AO95" i="8" s="1" a="1"/>
  <c r="AO95" i="8" s="1"/>
  <c r="AV17" i="8" s="1"/>
  <c r="AN17" i="4"/>
  <c r="AE75" i="4" l="1"/>
  <c r="AE76" i="4"/>
  <c r="AE81" i="4"/>
  <c r="AM17" i="4" s="1"/>
  <c r="AM95" i="4" s="1" a="1"/>
  <c r="AM95" i="4" s="1"/>
  <c r="AT17" i="4" s="1"/>
  <c r="AE79" i="4"/>
  <c r="AE89" i="4"/>
  <c r="AE84" i="4"/>
  <c r="AL89" i="8"/>
  <c r="AL81" i="8"/>
  <c r="AP95" i="8" s="1" a="1"/>
  <c r="AP95" i="8" s="1"/>
  <c r="AW17" i="8" s="1"/>
  <c r="AL75" i="8"/>
  <c r="AL79" i="8"/>
  <c r="AL76" i="8"/>
  <c r="AE83" i="4"/>
  <c r="AE87" i="4"/>
  <c r="AE91" i="4" l="1"/>
  <c r="AL20" i="4" s="1"/>
  <c r="AP30" i="4" s="1" a="1"/>
  <c r="AP30" i="4" s="1"/>
  <c r="AP34" i="4" s="1"/>
  <c r="AP153" i="8"/>
  <c r="AP113" i="8"/>
  <c r="AP131" i="8"/>
  <c r="AP140" i="8"/>
  <c r="AP163" i="8"/>
  <c r="AP127" i="8"/>
  <c r="AP160" i="8"/>
  <c r="AP123" i="8"/>
  <c r="AP124" i="8"/>
  <c r="AP134" i="8"/>
  <c r="AP104" i="8"/>
  <c r="AP141" i="8"/>
  <c r="AP115" i="8"/>
  <c r="AP121" i="8"/>
  <c r="AP116" i="8"/>
  <c r="AP109" i="8"/>
  <c r="AP110" i="8"/>
  <c r="AP150" i="8"/>
  <c r="AP155" i="8"/>
  <c r="AP119" i="8"/>
  <c r="AP111" i="8"/>
  <c r="AP133" i="8"/>
  <c r="AP103" i="8"/>
  <c r="AP108" i="8"/>
  <c r="AP158" i="8"/>
  <c r="AP144" i="8"/>
  <c r="AP122" i="8"/>
  <c r="AP148" i="8"/>
  <c r="AP118" i="8"/>
  <c r="AP126" i="8"/>
  <c r="AP135" i="8"/>
  <c r="AP162" i="8"/>
  <c r="AP128" i="8"/>
  <c r="AP145" i="8"/>
  <c r="AP130" i="8"/>
  <c r="AP159" i="8"/>
  <c r="AP105" i="8"/>
  <c r="AP137" i="8"/>
  <c r="AP161" i="8"/>
  <c r="AP154" i="8"/>
  <c r="AP156" i="8"/>
  <c r="AP125" i="8"/>
  <c r="AP142" i="8"/>
  <c r="AP129" i="8"/>
  <c r="AP139" i="8"/>
  <c r="AP132" i="8"/>
  <c r="AP151" i="8"/>
  <c r="AP138" i="8"/>
  <c r="AP107" i="8"/>
  <c r="AP146" i="8"/>
  <c r="AP143" i="8"/>
  <c r="AP149" i="8"/>
  <c r="AP112" i="8"/>
  <c r="AP147" i="8"/>
  <c r="AL95" i="8" a="1"/>
  <c r="AL95" i="8" s="1"/>
  <c r="AS17" i="8" s="1"/>
  <c r="AP114" i="8"/>
  <c r="AP157" i="8"/>
  <c r="AP117" i="8"/>
  <c r="AP106" i="8"/>
  <c r="AP136" i="8"/>
  <c r="AP152" i="8"/>
  <c r="AP164" i="8"/>
  <c r="AL87" i="8"/>
  <c r="AP120" i="8"/>
  <c r="AP166" i="8"/>
  <c r="AP165" i="8"/>
  <c r="AL84" i="8"/>
  <c r="AL83" i="8"/>
  <c r="AK30" i="4" l="1" a="1"/>
  <c r="AK30" i="4" s="1"/>
  <c r="AK34" i="4" s="1"/>
  <c r="AO30" i="4" a="1"/>
  <c r="AO30" i="4" s="1"/>
  <c r="AO34" i="4" s="1"/>
  <c r="AL30" i="4" a="1"/>
  <c r="AL30" i="4" s="1"/>
  <c r="AL34" i="4" s="1"/>
  <c r="AL49" i="4"/>
  <c r="AL50" i="4" s="1"/>
  <c r="AN30" i="4" a="1"/>
  <c r="AN30" i="4" s="1"/>
  <c r="AN34" i="4" s="1"/>
  <c r="AM30" i="4" a="1"/>
  <c r="AM30" i="4" s="1"/>
  <c r="AM34" i="4" s="1"/>
  <c r="C10" i="12" a="1"/>
  <c r="AL91" i="8"/>
  <c r="AL97" i="8" s="1"/>
  <c r="AS20" i="8" s="1"/>
  <c r="AS30" i="8" s="1" a="1"/>
  <c r="AS30" i="8" s="1"/>
  <c r="AS34" i="8" s="1"/>
  <c r="AS108" i="8" a="1"/>
  <c r="AS108" i="8" s="1"/>
  <c r="AS107" i="8" a="1"/>
  <c r="AS107" i="8" s="1"/>
  <c r="AS105" i="8" a="1"/>
  <c r="AS105" i="8" s="1"/>
  <c r="AS106" i="8" a="1"/>
  <c r="AS106" i="8" s="1"/>
  <c r="AR30" i="8" l="1" a="1"/>
  <c r="AR30" i="8" s="1"/>
  <c r="AR34" i="8" s="1"/>
  <c r="AW30" i="8" a="1"/>
  <c r="AW30" i="8" s="1"/>
  <c r="AW34" i="8" s="1"/>
  <c r="AL53" i="4"/>
  <c r="AL54" i="4" s="1"/>
  <c r="AL73" i="4" s="1"/>
  <c r="AT30" i="8" a="1"/>
  <c r="AT30" i="8" s="1"/>
  <c r="AT34" i="8" s="1"/>
  <c r="C11" i="12"/>
  <c r="C10" i="12"/>
  <c r="T10" i="12"/>
  <c r="AZ10" i="12"/>
  <c r="U10" i="12"/>
  <c r="BA10" i="12"/>
  <c r="AB10" i="12"/>
  <c r="BH10" i="12"/>
  <c r="AC10" i="12"/>
  <c r="BI10" i="12"/>
  <c r="D10" i="12"/>
  <c r="AJ10" i="12"/>
  <c r="E10" i="12"/>
  <c r="AK10" i="12"/>
  <c r="L10" i="12"/>
  <c r="AR10" i="12"/>
  <c r="M10" i="12"/>
  <c r="AS10" i="12"/>
  <c r="AO10" i="12"/>
  <c r="R10" i="12"/>
  <c r="H10" i="12"/>
  <c r="G10" i="12"/>
  <c r="F10" i="12"/>
  <c r="BN10" i="12"/>
  <c r="BL10" i="12"/>
  <c r="BJ10" i="12"/>
  <c r="BB10" i="12"/>
  <c r="AT10" i="12"/>
  <c r="BC10" i="12"/>
  <c r="J10" i="12"/>
  <c r="I10" i="12"/>
  <c r="AN10" i="12"/>
  <c r="AM10" i="12"/>
  <c r="AL10" i="12"/>
  <c r="AI10" i="12"/>
  <c r="BM10" i="12"/>
  <c r="BF10" i="12"/>
  <c r="AF10" i="12"/>
  <c r="AE10" i="12"/>
  <c r="AD10" i="12"/>
  <c r="AA10" i="12"/>
  <c r="BD10" i="12"/>
  <c r="AY10" i="12"/>
  <c r="AH10" i="12"/>
  <c r="AU10" i="12"/>
  <c r="Y10" i="12"/>
  <c r="BE10" i="12"/>
  <c r="AP10" i="12"/>
  <c r="X10" i="12"/>
  <c r="W10" i="12"/>
  <c r="V10" i="12"/>
  <c r="S10" i="12"/>
  <c r="Q10" i="12"/>
  <c r="AQ10" i="12"/>
  <c r="AW10" i="12"/>
  <c r="Z10" i="12"/>
  <c r="P10" i="12"/>
  <c r="O10" i="12"/>
  <c r="N10" i="12"/>
  <c r="K10" i="12"/>
  <c r="AG10" i="12"/>
  <c r="BK10" i="12"/>
  <c r="BG10" i="12"/>
  <c r="AX10" i="12"/>
  <c r="AV10" i="12"/>
  <c r="AS104" i="8" a="1"/>
  <c r="AS104" i="8" s="1"/>
  <c r="AV30" i="8" a="1"/>
  <c r="AV30" i="8" s="1"/>
  <c r="AV34" i="8" s="1"/>
  <c r="AS103" i="8" a="1"/>
  <c r="AS103" i="8" s="1"/>
  <c r="AU30" i="8" a="1"/>
  <c r="AU30" i="8" s="1"/>
  <c r="AU34" i="8" s="1"/>
  <c r="AL76" i="4" l="1"/>
  <c r="AO95" i="4" a="1"/>
  <c r="AO95" i="4" s="1"/>
  <c r="AV17" i="4" s="1"/>
  <c r="AP95" i="4" a="1"/>
  <c r="AP95" i="4" s="1"/>
  <c r="AW17" i="4" s="1"/>
  <c r="AL75" i="4"/>
  <c r="AL79" i="4"/>
  <c r="AL81" i="4"/>
  <c r="AL89" i="4"/>
  <c r="D28" i="12"/>
  <c r="D26" i="12"/>
  <c r="E27" i="12"/>
  <c r="AP129" i="4" l="1"/>
  <c r="AN95" i="4" a="1"/>
  <c r="AN95" i="4" s="1"/>
  <c r="AU17" i="4" s="1"/>
  <c r="AL87" i="4"/>
  <c r="AP136" i="4"/>
  <c r="AP138" i="4"/>
  <c r="AP112" i="4"/>
  <c r="AP116" i="4"/>
  <c r="AP115" i="4"/>
  <c r="AP154" i="4"/>
  <c r="AP117" i="4"/>
  <c r="AP163" i="4"/>
  <c r="AL84" i="4"/>
  <c r="AP161" i="4"/>
  <c r="AP145" i="4"/>
  <c r="AP119" i="4"/>
  <c r="AP159" i="4"/>
  <c r="AP132" i="4"/>
  <c r="AP164" i="4"/>
  <c r="AL95" i="4" a="1"/>
  <c r="AL95" i="4" s="1"/>
  <c r="AS17" i="4" s="1"/>
  <c r="AP103" i="4"/>
  <c r="AP123" i="4"/>
  <c r="AP135" i="4"/>
  <c r="AP104" i="4"/>
  <c r="AP107" i="4"/>
  <c r="AP113" i="4"/>
  <c r="AP143" i="4"/>
  <c r="AP122" i="4"/>
  <c r="AP140" i="4"/>
  <c r="AP134" i="4"/>
  <c r="AP156" i="4"/>
  <c r="AP121" i="4"/>
  <c r="AP120" i="4"/>
  <c r="AP158" i="4"/>
  <c r="AP128" i="4"/>
  <c r="AP166" i="4"/>
  <c r="AP141" i="4"/>
  <c r="AP148" i="4"/>
  <c r="AP126" i="4"/>
  <c r="AP131" i="4"/>
  <c r="AP109" i="4"/>
  <c r="AP149" i="4"/>
  <c r="AP146" i="4"/>
  <c r="AP151" i="4"/>
  <c r="AP133" i="4"/>
  <c r="AP147" i="4"/>
  <c r="AP160" i="4"/>
  <c r="AL83" i="4"/>
  <c r="AL91" i="4" s="1"/>
  <c r="AL97" i="4" s="1"/>
  <c r="AS20" i="4" s="1"/>
  <c r="AP106" i="4"/>
  <c r="AP108" i="4"/>
  <c r="AP152" i="4"/>
  <c r="AP114" i="4"/>
  <c r="AP137" i="4"/>
  <c r="AP110" i="4"/>
  <c r="AP144" i="4"/>
  <c r="AP130" i="4"/>
  <c r="AP105" i="4"/>
  <c r="AP139" i="4"/>
  <c r="AP153" i="4"/>
  <c r="AP155" i="4"/>
  <c r="AP150" i="4"/>
  <c r="AP165" i="4"/>
  <c r="AP124" i="4"/>
  <c r="AP111" i="4"/>
  <c r="AP127" i="4"/>
  <c r="AP142" i="4"/>
  <c r="AP125" i="4"/>
  <c r="AP118" i="4"/>
  <c r="AP157" i="4"/>
  <c r="AP162" i="4"/>
  <c r="AS103" i="4" l="1" a="1"/>
  <c r="AS103" i="4" s="1"/>
  <c r="AS107" i="4" a="1"/>
  <c r="AS107" i="4" s="1"/>
  <c r="AS105" i="4" a="1"/>
  <c r="AS105" i="4" s="1"/>
  <c r="C5" i="12" a="1"/>
  <c r="AO5" i="12" s="1"/>
  <c r="AS106" i="4" a="1"/>
  <c r="AS106" i="4" s="1"/>
  <c r="AS104" i="4" a="1"/>
  <c r="AS104" i="4" s="1"/>
  <c r="C6" i="12"/>
  <c r="D27" i="12" s="1"/>
  <c r="AS108" i="4" a="1"/>
  <c r="AS108" i="4" s="1"/>
  <c r="AV30" i="4" a="1"/>
  <c r="AV30" i="4" s="1"/>
  <c r="AV34" i="4" s="1"/>
  <c r="AT30" i="4" a="1"/>
  <c r="AT30" i="4" s="1"/>
  <c r="AT34" i="4" s="1"/>
  <c r="AU30" i="4" a="1"/>
  <c r="AU30" i="4" s="1"/>
  <c r="AU34" i="4" s="1"/>
  <c r="AR30" i="4" a="1"/>
  <c r="AR30" i="4" s="1"/>
  <c r="AR34" i="4" s="1"/>
  <c r="AW30" i="4" a="1"/>
  <c r="AW30" i="4" s="1"/>
  <c r="AW34" i="4" s="1"/>
  <c r="AS30" i="4" a="1"/>
  <c r="AS30" i="4" s="1"/>
  <c r="AS34" i="4" s="1"/>
  <c r="BH5" i="12" l="1"/>
  <c r="AD5" i="12"/>
  <c r="AE5" i="12"/>
  <c r="BI5" i="12"/>
  <c r="BD5" i="12"/>
  <c r="AV5" i="12"/>
  <c r="BA5" i="12"/>
  <c r="H5" i="12"/>
  <c r="AT5" i="12"/>
  <c r="AL5" i="12"/>
  <c r="AC5" i="12"/>
  <c r="AS5" i="12"/>
  <c r="I5" i="12"/>
  <c r="Q5" i="12"/>
  <c r="Y5" i="12"/>
  <c r="J5" i="12"/>
  <c r="AX5" i="12"/>
  <c r="G5" i="12"/>
  <c r="AQ5" i="12"/>
  <c r="BG5" i="12"/>
  <c r="AA5" i="12"/>
  <c r="AJ5" i="12"/>
  <c r="AG5" i="12"/>
  <c r="AW5" i="12"/>
  <c r="M5" i="12"/>
  <c r="U5" i="12"/>
  <c r="O5" i="12"/>
  <c r="C5" i="12"/>
  <c r="T5" i="12"/>
  <c r="AB5" i="12"/>
  <c r="W5" i="12"/>
  <c r="BF5" i="12"/>
  <c r="AI5" i="12"/>
  <c r="AM5" i="12"/>
  <c r="BC5" i="12"/>
  <c r="AK5" i="12"/>
  <c r="BN5" i="12"/>
  <c r="P5" i="12"/>
  <c r="AY5" i="12"/>
  <c r="S5" i="12"/>
  <c r="BE5" i="12"/>
  <c r="BM5" i="12"/>
  <c r="BL5" i="12"/>
  <c r="AH5" i="12"/>
  <c r="AR5" i="12"/>
  <c r="AZ5" i="12"/>
  <c r="D5" i="12"/>
  <c r="K5" i="12"/>
  <c r="AU5" i="12"/>
  <c r="BK5" i="12"/>
  <c r="AN5" i="12"/>
  <c r="L5" i="12"/>
  <c r="E5" i="12"/>
  <c r="BB5" i="12"/>
  <c r="BJ5" i="12"/>
  <c r="N5" i="12"/>
  <c r="X5" i="12"/>
  <c r="AF5" i="12"/>
  <c r="F5" i="12"/>
  <c r="V5" i="12"/>
  <c r="R5" i="12"/>
  <c r="Z5" i="12"/>
  <c r="AP5" i="12"/>
  <c r="C27" i="12" l="1"/>
  <c r="F27" i="12" s="1"/>
  <c r="C26" i="12"/>
  <c r="F26" i="12" s="1"/>
  <c r="C28" i="12"/>
  <c r="F28" i="12" s="1"/>
</calcChain>
</file>

<file path=xl/sharedStrings.xml><?xml version="1.0" encoding="utf-8"?>
<sst xmlns="http://schemas.openxmlformats.org/spreadsheetml/2006/main" count="3346" uniqueCount="290">
  <si>
    <t>DESC</t>
  </si>
  <si>
    <t>LOC</t>
  </si>
  <si>
    <t>Data Latih</t>
  </si>
  <si>
    <t>Kelas</t>
  </si>
  <si>
    <t>Data Uji</t>
  </si>
  <si>
    <t>Di mana titik tertinggi di Jepang?</t>
  </si>
  <si>
    <t>?</t>
  </si>
  <si>
    <t>EKSTRAKSI FITUR</t>
  </si>
  <si>
    <t>Unigram</t>
  </si>
  <si>
    <t>case folding</t>
  </si>
  <si>
    <t>di mana titik tertinggi di jepang?</t>
  </si>
  <si>
    <t>bagaimana</t>
  </si>
  <si>
    <t>fotokopi</t>
  </si>
  <si>
    <t>apa</t>
  </si>
  <si>
    <t>siapa</t>
  </si>
  <si>
    <t>amerika</t>
  </si>
  <si>
    <t>di</t>
  </si>
  <si>
    <t>yang</t>
  </si>
  <si>
    <t>mana</t>
  </si>
  <si>
    <t>titik</t>
  </si>
  <si>
    <t>tertinggi</t>
  </si>
  <si>
    <t>jepang</t>
  </si>
  <si>
    <t>split by word</t>
  </si>
  <si>
    <t>Kata Tanya</t>
  </si>
  <si>
    <t>kapan</t>
  </si>
  <si>
    <t>berapa</t>
  </si>
  <si>
    <t>kenapa</t>
  </si>
  <si>
    <t>vektor kata tanya</t>
  </si>
  <si>
    <t>Bentuk Kata</t>
  </si>
  <si>
    <t>shape</t>
  </si>
  <si>
    <t>Bagaimana</t>
  </si>
  <si>
    <t>mesin</t>
  </si>
  <si>
    <t>Apa</t>
  </si>
  <si>
    <t>Amerika</t>
  </si>
  <si>
    <t>Di</t>
  </si>
  <si>
    <t>mixedcase</t>
  </si>
  <si>
    <t>lowercase</t>
  </si>
  <si>
    <t>Jepang</t>
  </si>
  <si>
    <t>uppercase</t>
  </si>
  <si>
    <t>numeric</t>
  </si>
  <si>
    <t>other</t>
  </si>
  <si>
    <t>vektor bentuk kata</t>
  </si>
  <si>
    <t>POS-tag</t>
  </si>
  <si>
    <t>WH</t>
  </si>
  <si>
    <t>IN</t>
  </si>
  <si>
    <t>VB</t>
  </si>
  <si>
    <t>NNP</t>
  </si>
  <si>
    <t>SC</t>
  </si>
  <si>
    <t>Z</t>
  </si>
  <si>
    <t>JJ</t>
  </si>
  <si>
    <t>NN</t>
  </si>
  <si>
    <t>MD</t>
  </si>
  <si>
    <t>Kombinasi Fitur</t>
  </si>
  <si>
    <t>mount</t>
  </si>
  <si>
    <t>Bagaimana cara kerja mesin fotokopi?</t>
  </si>
  <si>
    <t>manner</t>
  </si>
  <si>
    <t>reason</t>
  </si>
  <si>
    <t>Mengapa burung unta tidak bisa terbang?</t>
  </si>
  <si>
    <t>Apa negara Afrika yang didirikan oleh para budak Amerika bebas pada tahun 1847?</t>
  </si>
  <si>
    <t>Kapan Hitler berkuasa di Jerman?</t>
  </si>
  <si>
    <t>NUM</t>
  </si>
  <si>
    <t>date</t>
  </si>
  <si>
    <t>count</t>
  </si>
  <si>
    <t>bagaimana cara kerja mesin fotokopi?</t>
  </si>
  <si>
    <t>mengapa burung unta tidak bisa terbang?</t>
  </si>
  <si>
    <t>kapan hitler berkuasa di jerman?</t>
  </si>
  <si>
    <t>Berapa banyak pasang sayap yang lalat tsetse miliki?</t>
  </si>
  <si>
    <t>berapa banyak pasang sayap yang lalat tsetse miliki?</t>
  </si>
  <si>
    <t>apa negara afrika yang didirikan oleh para budak amerika bebas pada tahun 1847?</t>
  </si>
  <si>
    <t>mengapa</t>
  </si>
  <si>
    <t>cara</t>
  </si>
  <si>
    <t>burung</t>
  </si>
  <si>
    <t>hitler</t>
  </si>
  <si>
    <t>banyak</t>
  </si>
  <si>
    <t>negara</t>
  </si>
  <si>
    <t>kerja</t>
  </si>
  <si>
    <t>tidak</t>
  </si>
  <si>
    <t>berkuasa</t>
  </si>
  <si>
    <t>lalat</t>
  </si>
  <si>
    <t>bebas</t>
  </si>
  <si>
    <t>bisa</t>
  </si>
  <si>
    <t>tsetse</t>
  </si>
  <si>
    <t>pada</t>
  </si>
  <si>
    <t>terbang</t>
  </si>
  <si>
    <t>jerman</t>
  </si>
  <si>
    <t>miliki</t>
  </si>
  <si>
    <t>unta</t>
  </si>
  <si>
    <t>pasang</t>
  </si>
  <si>
    <t>afrika</t>
  </si>
  <si>
    <t>sayap</t>
  </si>
  <si>
    <t xml:space="preserve">yang </t>
  </si>
  <si>
    <t>didirikan</t>
  </si>
  <si>
    <t>oleh</t>
  </si>
  <si>
    <t>para</t>
  </si>
  <si>
    <t>budak</t>
  </si>
  <si>
    <t>tahun</t>
  </si>
  <si>
    <t>stem</t>
  </si>
  <si>
    <t>kuasa</t>
  </si>
  <si>
    <t>milik</t>
  </si>
  <si>
    <t>diri</t>
  </si>
  <si>
    <t>vectorize</t>
  </si>
  <si>
    <t>Mengapa</t>
  </si>
  <si>
    <t>Kapan</t>
  </si>
  <si>
    <t>Hitler</t>
  </si>
  <si>
    <t>Jerman</t>
  </si>
  <si>
    <t>Berapa</t>
  </si>
  <si>
    <t>Afrika</t>
  </si>
  <si>
    <t>tag</t>
  </si>
  <si>
    <t>NEG</t>
  </si>
  <si>
    <t>DT</t>
  </si>
  <si>
    <t>NND</t>
  </si>
  <si>
    <t>vektor postag</t>
  </si>
  <si>
    <t>vektor</t>
  </si>
  <si>
    <t>No</t>
  </si>
  <si>
    <t>coarse_class</t>
  </si>
  <si>
    <t>fine_class</t>
  </si>
  <si>
    <t>DESC Classifier</t>
  </si>
  <si>
    <t>Pemisahan data untuk fine class</t>
  </si>
  <si>
    <t>NUM Classifier</t>
  </si>
  <si>
    <t>LOC Classifier</t>
  </si>
  <si>
    <t>Pemisahan data untuk OVR coarse class</t>
  </si>
  <si>
    <t>target</t>
  </si>
  <si>
    <t>Bin DESC Classifier</t>
  </si>
  <si>
    <t>Bin NUM Classifier</t>
  </si>
  <si>
    <t>Bin LOC Classifier</t>
  </si>
  <si>
    <t>Pemisahanan data DESC OVR fine class</t>
  </si>
  <si>
    <t>Bin Manner Classsifier</t>
  </si>
  <si>
    <t>Bin Reason Classsifier</t>
  </si>
  <si>
    <t>Pemisahan data NUM OVR fine class</t>
  </si>
  <si>
    <t>Bin date classifier</t>
  </si>
  <si>
    <t>Bin count Classifier</t>
  </si>
  <si>
    <t>Pemisahan data LOC OVR fine class</t>
  </si>
  <si>
    <t>Bin mount classifier</t>
  </si>
  <si>
    <t>country</t>
  </si>
  <si>
    <t>Bin country Classifier</t>
  </si>
  <si>
    <t>Klasifikasi Coarse Class</t>
  </si>
  <si>
    <t>Kernel Cache</t>
  </si>
  <si>
    <t>Pelatihan Bin DESC Classifier</t>
  </si>
  <si>
    <t>alpha awal</t>
  </si>
  <si>
    <t>bias awal</t>
  </si>
  <si>
    <t>b</t>
  </si>
  <si>
    <t>Inisialisasi HyperParameter</t>
  </si>
  <si>
    <t>C</t>
  </si>
  <si>
    <t>tol</t>
  </si>
  <si>
    <t>eps</t>
  </si>
  <si>
    <t>Loop all data start from first data</t>
  </si>
  <si>
    <t>index1</t>
  </si>
  <si>
    <t>index2</t>
  </si>
  <si>
    <t>Hitung error data index1</t>
  </si>
  <si>
    <t>pilih index1 secara random yang bukan index2</t>
  </si>
  <si>
    <t>Hitung error data index2</t>
  </si>
  <si>
    <t>E2</t>
  </si>
  <si>
    <t>Pred2</t>
  </si>
  <si>
    <t>y2</t>
  </si>
  <si>
    <t>y1</t>
  </si>
  <si>
    <t>L</t>
  </si>
  <si>
    <t>a2</t>
  </si>
  <si>
    <t>a1</t>
  </si>
  <si>
    <t>H</t>
  </si>
  <si>
    <t>k11</t>
  </si>
  <si>
    <t>k12</t>
  </si>
  <si>
    <t>k22</t>
  </si>
  <si>
    <t>Hitung η (eta)</t>
  </si>
  <si>
    <t>η</t>
  </si>
  <si>
    <t>a2'</t>
  </si>
  <si>
    <t>Pred1</t>
  </si>
  <si>
    <t>E1</t>
  </si>
  <si>
    <t>a1'</t>
  </si>
  <si>
    <t>b1</t>
  </si>
  <si>
    <t>b2</t>
  </si>
  <si>
    <t>b'</t>
  </si>
  <si>
    <t>alpha</t>
  </si>
  <si>
    <t>karena y2!= y1 hitung L dan H menggunakan persamaan pertama</t>
  </si>
  <si>
    <t>karena y2 != y1 hitung L dan H menggunakan persamaan pertama</t>
  </si>
  <si>
    <t>HyperParameter</t>
  </si>
  <si>
    <t>karena y2 == y1 hitung L dan H menggunakan persamaan kedua</t>
  </si>
  <si>
    <t>nilai a1' berada diantara L dan H maka nilai b' = b1</t>
  </si>
  <si>
    <t>karena y2 == y1 hitung L dan H menggunakan persamaan pertama</t>
  </si>
  <si>
    <t>y2==y1?</t>
  </si>
  <si>
    <t>η&gt;0?</t>
  </si>
  <si>
    <t>a2'&lt;L</t>
  </si>
  <si>
    <t>a2'&gt;H</t>
  </si>
  <si>
    <t>epsilon treshold?</t>
  </si>
  <si>
    <t>a1' in bound?</t>
  </si>
  <si>
    <t>a2' in bound?</t>
  </si>
  <si>
    <t>Iterasi 1</t>
  </si>
  <si>
    <t>SVM Out</t>
  </si>
  <si>
    <t>Error</t>
  </si>
  <si>
    <t>pilih index1 yang memiliki error minimum</t>
  </si>
  <si>
    <t>pilih index1 yang mempunyai error maksimum</t>
  </si>
  <si>
    <t>pilih index1 yang memiliki error maximum</t>
  </si>
  <si>
    <t>E2&lt;treshold</t>
  </si>
  <si>
    <t>SKIP</t>
  </si>
  <si>
    <t>E2&lt;tol</t>
  </si>
  <si>
    <t>Weight</t>
  </si>
  <si>
    <t>W</t>
  </si>
  <si>
    <t>X1</t>
  </si>
  <si>
    <t>X2</t>
  </si>
  <si>
    <t>LABEL</t>
  </si>
  <si>
    <t>NO</t>
  </si>
  <si>
    <t>W'</t>
  </si>
  <si>
    <t>svm out</t>
  </si>
  <si>
    <t>Berapa banyak orang Yahudi yang dieksekusi di kamp konsentrasi selama Perang Dunia II?</t>
  </si>
  <si>
    <t>Apa air terjun tertinggi di Amerika Serikat?</t>
  </si>
  <si>
    <t>berapa banyak orang yahudi yang dieksekusi di kamp konsentrasi selama perang dunia ii?</t>
  </si>
  <si>
    <t>apa air terjun tertinggi di amerika serikat?</t>
  </si>
  <si>
    <t>orang</t>
  </si>
  <si>
    <t>yahudi</t>
  </si>
  <si>
    <t>dieksekusi</t>
  </si>
  <si>
    <t>kamp</t>
  </si>
  <si>
    <t>konsentrasi</t>
  </si>
  <si>
    <t>selama</t>
  </si>
  <si>
    <t>perang</t>
  </si>
  <si>
    <t>dunia</t>
  </si>
  <si>
    <t>ii</t>
  </si>
  <si>
    <t>air</t>
  </si>
  <si>
    <t>terjun</t>
  </si>
  <si>
    <t>serikat</t>
  </si>
  <si>
    <t>vektorize</t>
  </si>
  <si>
    <t>Kata tanya</t>
  </si>
  <si>
    <t>Yahudi</t>
  </si>
  <si>
    <t>Perang</t>
  </si>
  <si>
    <t>Dunia</t>
  </si>
  <si>
    <t>II</t>
  </si>
  <si>
    <t>Serikat</t>
  </si>
  <si>
    <t>POS tag</t>
  </si>
  <si>
    <t>CD</t>
  </si>
  <si>
    <t>vektor POS tag</t>
  </si>
  <si>
    <t>Kombinasi Fitur Data Uji</t>
  </si>
  <si>
    <t>Label Data Latih</t>
  </si>
  <si>
    <t>eksekusi</t>
  </si>
  <si>
    <t>tinggi</t>
  </si>
  <si>
    <t>DESC WEIGHT</t>
  </si>
  <si>
    <t>NUM WEIGHT</t>
  </si>
  <si>
    <t>LOC WEIGHT</t>
  </si>
  <si>
    <t>Hasil Klasifikasi</t>
  </si>
  <si>
    <t>MAX</t>
  </si>
  <si>
    <t>CLASS</t>
  </si>
  <si>
    <t>Bagaimana cara kerja kalkulator ilmiah?</t>
  </si>
  <si>
    <t>kalkulator</t>
  </si>
  <si>
    <t>ilmiah</t>
  </si>
  <si>
    <t>Klasifikasi Fine Class</t>
  </si>
  <si>
    <t>y_reason</t>
  </si>
  <si>
    <t>y_manner</t>
  </si>
  <si>
    <t>y</t>
  </si>
  <si>
    <t>Pelatihan Bin manner classifier</t>
  </si>
  <si>
    <t>Iterasi 2</t>
  </si>
  <si>
    <t>Error sudah dibawah treshold</t>
  </si>
  <si>
    <t>Pelatihan Bin reason classifier</t>
  </si>
  <si>
    <t xml:space="preserve">b </t>
  </si>
  <si>
    <t>manner weight</t>
  </si>
  <si>
    <t>reason weight</t>
  </si>
  <si>
    <t>weight</t>
  </si>
  <si>
    <t>max</t>
  </si>
  <si>
    <t>class</t>
  </si>
  <si>
    <t>Manner</t>
  </si>
  <si>
    <t>Berapa banyak manusia di bumi?</t>
  </si>
  <si>
    <t>wh_kenapa</t>
  </si>
  <si>
    <t>wh_mana</t>
  </si>
  <si>
    <t>wh_apa</t>
  </si>
  <si>
    <t>wh_berapa</t>
  </si>
  <si>
    <t>wh_siapa</t>
  </si>
  <si>
    <t>wh_bagaimana</t>
  </si>
  <si>
    <t>wh_kapan</t>
  </si>
  <si>
    <t>ws_uppercase</t>
  </si>
  <si>
    <t>ws_lowercase</t>
  </si>
  <si>
    <t>ws_mixedcase</t>
  </si>
  <si>
    <t>ws_numeric</t>
  </si>
  <si>
    <t>ws_other</t>
  </si>
  <si>
    <t>PT_ADJ</t>
  </si>
  <si>
    <t>PT_ADP</t>
  </si>
  <si>
    <t>PT_ADV</t>
  </si>
  <si>
    <t>PT_DET</t>
  </si>
  <si>
    <t>PT_NOUN</t>
  </si>
  <si>
    <t>PT_NUM</t>
  </si>
  <si>
    <t>PT_PART</t>
  </si>
  <si>
    <t>PT_PRON</t>
  </si>
  <si>
    <t>PT_PROPN</t>
  </si>
  <si>
    <t>PT_PUNCT</t>
  </si>
  <si>
    <t>PT_VERB</t>
  </si>
  <si>
    <t>DET</t>
  </si>
  <si>
    <t>NOUN</t>
  </si>
  <si>
    <t>PUNCT</t>
  </si>
  <si>
    <t>ADV</t>
  </si>
  <si>
    <t>PART</t>
  </si>
  <si>
    <t>VERB</t>
  </si>
  <si>
    <t>PRON</t>
  </si>
  <si>
    <t>PROPN</t>
  </si>
  <si>
    <t>ADP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</si>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</sst>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C10F-0453-49F8-B132-CEF819C6FA04}">
  <dimension ref="A3:BN118"/>
  <sheetViews>
    <sheetView topLeftCell="AR93" zoomScale="99" zoomScaleNormal="99" workbookViewId="0">
      <selection activeCell="D112" sqref="D112:BN118"/>
    </sheetView>
  </sheetViews>
  <sheetFormatPr defaultRowHeight="14.4" x14ac:dyDescent="0.3"/>
  <cols>
    <col min="2" max="2" width="47.6640625" bestFit="1" customWidth="1"/>
  </cols>
  <sheetData>
    <row r="3" spans="1:4" x14ac:dyDescent="0.3">
      <c r="B3" s="2" t="s">
        <v>2</v>
      </c>
      <c r="C3" s="2" t="s">
        <v>3</v>
      </c>
    </row>
    <row r="4" spans="1:4" x14ac:dyDescent="0.3">
      <c r="A4">
        <v>1</v>
      </c>
      <c r="B4" s="1" t="s">
        <v>54</v>
      </c>
      <c r="C4" t="s">
        <v>0</v>
      </c>
      <c r="D4" t="s">
        <v>55</v>
      </c>
    </row>
    <row r="5" spans="1:4" x14ac:dyDescent="0.3">
      <c r="A5">
        <v>2</v>
      </c>
      <c r="B5" s="1" t="s">
        <v>57</v>
      </c>
      <c r="C5" t="s">
        <v>0</v>
      </c>
      <c r="D5" t="s">
        <v>56</v>
      </c>
    </row>
    <row r="6" spans="1:4" x14ac:dyDescent="0.3">
      <c r="A6">
        <v>3</v>
      </c>
      <c r="B6" s="1" t="s">
        <v>59</v>
      </c>
      <c r="C6" t="s">
        <v>60</v>
      </c>
      <c r="D6" t="s">
        <v>61</v>
      </c>
    </row>
    <row r="7" spans="1:4" x14ac:dyDescent="0.3">
      <c r="A7">
        <v>4</v>
      </c>
      <c r="B7" s="1" t="s">
        <v>66</v>
      </c>
      <c r="C7" t="s">
        <v>60</v>
      </c>
      <c r="D7" t="s">
        <v>62</v>
      </c>
    </row>
    <row r="8" spans="1:4" x14ac:dyDescent="0.3">
      <c r="A8">
        <v>5</v>
      </c>
      <c r="B8" s="1" t="s">
        <v>5</v>
      </c>
      <c r="C8" t="s">
        <v>1</v>
      </c>
      <c r="D8" t="s">
        <v>53</v>
      </c>
    </row>
    <row r="9" spans="1:4" x14ac:dyDescent="0.3">
      <c r="A9">
        <v>6</v>
      </c>
      <c r="B9" s="1" t="s">
        <v>58</v>
      </c>
      <c r="C9" t="s">
        <v>1</v>
      </c>
      <c r="D9" t="s">
        <v>133</v>
      </c>
    </row>
    <row r="12" spans="1:4" x14ac:dyDescent="0.3">
      <c r="B12" s="3" t="s">
        <v>4</v>
      </c>
    </row>
    <row r="13" spans="1:4" x14ac:dyDescent="0.3">
      <c r="B13" s="1" t="s">
        <v>238</v>
      </c>
      <c r="C13" t="s">
        <v>6</v>
      </c>
      <c r="D13" t="s">
        <v>6</v>
      </c>
    </row>
    <row r="14" spans="1:4" x14ac:dyDescent="0.3">
      <c r="B14" s="1" t="s">
        <v>256</v>
      </c>
      <c r="C14" t="s">
        <v>6</v>
      </c>
      <c r="D14" t="s">
        <v>6</v>
      </c>
    </row>
    <row r="15" spans="1:4" x14ac:dyDescent="0.3">
      <c r="B15" s="1" t="s">
        <v>203</v>
      </c>
      <c r="C15" t="s">
        <v>6</v>
      </c>
      <c r="D15" t="s">
        <v>6</v>
      </c>
    </row>
    <row r="16" spans="1:4" x14ac:dyDescent="0.3">
      <c r="B16" s="2"/>
    </row>
    <row r="18" spans="1:16" x14ac:dyDescent="0.3">
      <c r="B18" s="2" t="s">
        <v>7</v>
      </c>
    </row>
    <row r="20" spans="1:16" x14ac:dyDescent="0.3">
      <c r="B20" s="2" t="s">
        <v>8</v>
      </c>
    </row>
    <row r="22" spans="1:16" x14ac:dyDescent="0.3">
      <c r="B22" s="2" t="s">
        <v>9</v>
      </c>
      <c r="D22" s="2" t="s">
        <v>22</v>
      </c>
    </row>
    <row r="23" spans="1:16" x14ac:dyDescent="0.3">
      <c r="A23">
        <v>1</v>
      </c>
      <c r="B23" s="1" t="s">
        <v>63</v>
      </c>
      <c r="C23">
        <v>1</v>
      </c>
      <c r="D23" t="s">
        <v>11</v>
      </c>
      <c r="E23" t="s">
        <v>70</v>
      </c>
      <c r="F23" t="s">
        <v>75</v>
      </c>
      <c r="G23" t="s">
        <v>31</v>
      </c>
      <c r="H23" t="s">
        <v>12</v>
      </c>
    </row>
    <row r="24" spans="1:16" x14ac:dyDescent="0.3">
      <c r="A24">
        <v>2</v>
      </c>
      <c r="B24" s="1" t="s">
        <v>64</v>
      </c>
      <c r="C24">
        <v>2</v>
      </c>
      <c r="D24" t="s">
        <v>69</v>
      </c>
      <c r="E24" t="s">
        <v>71</v>
      </c>
      <c r="F24" t="s">
        <v>86</v>
      </c>
      <c r="G24" t="s">
        <v>76</v>
      </c>
      <c r="H24" t="s">
        <v>80</v>
      </c>
      <c r="I24" t="s">
        <v>83</v>
      </c>
    </row>
    <row r="25" spans="1:16" x14ac:dyDescent="0.3">
      <c r="A25">
        <v>3</v>
      </c>
      <c r="B25" s="1" t="s">
        <v>65</v>
      </c>
      <c r="C25">
        <v>3</v>
      </c>
      <c r="D25" t="s">
        <v>24</v>
      </c>
      <c r="E25" t="s">
        <v>72</v>
      </c>
      <c r="F25" t="s">
        <v>77</v>
      </c>
      <c r="G25" t="s">
        <v>16</v>
      </c>
      <c r="H25" t="s">
        <v>84</v>
      </c>
    </row>
    <row r="26" spans="1:16" x14ac:dyDescent="0.3">
      <c r="A26">
        <v>4</v>
      </c>
      <c r="B26" s="1" t="s">
        <v>67</v>
      </c>
      <c r="C26">
        <v>4</v>
      </c>
      <c r="D26" t="s">
        <v>25</v>
      </c>
      <c r="E26" t="s">
        <v>73</v>
      </c>
      <c r="F26" t="s">
        <v>87</v>
      </c>
      <c r="G26" t="s">
        <v>89</v>
      </c>
      <c r="H26" t="s">
        <v>90</v>
      </c>
      <c r="I26" t="s">
        <v>78</v>
      </c>
      <c r="J26" t="s">
        <v>81</v>
      </c>
      <c r="K26" t="s">
        <v>85</v>
      </c>
    </row>
    <row r="27" spans="1:16" x14ac:dyDescent="0.3">
      <c r="A27">
        <v>5</v>
      </c>
      <c r="B27" s="1" t="s">
        <v>10</v>
      </c>
      <c r="C27">
        <v>5</v>
      </c>
      <c r="D27" t="s">
        <v>16</v>
      </c>
      <c r="E27" t="s">
        <v>18</v>
      </c>
      <c r="F27" t="s">
        <v>19</v>
      </c>
      <c r="G27" t="s">
        <v>20</v>
      </c>
      <c r="H27" t="s">
        <v>16</v>
      </c>
      <c r="I27" t="s">
        <v>21</v>
      </c>
    </row>
    <row r="28" spans="1:16" x14ac:dyDescent="0.3">
      <c r="A28">
        <v>6</v>
      </c>
      <c r="B28" s="1" t="s">
        <v>68</v>
      </c>
      <c r="C28">
        <v>6</v>
      </c>
      <c r="D28" t="s">
        <v>13</v>
      </c>
      <c r="E28" t="s">
        <v>74</v>
      </c>
      <c r="F28" t="s">
        <v>88</v>
      </c>
      <c r="G28" t="s">
        <v>17</v>
      </c>
      <c r="H28" t="s">
        <v>91</v>
      </c>
      <c r="I28" t="s">
        <v>92</v>
      </c>
      <c r="J28" t="s">
        <v>93</v>
      </c>
      <c r="K28" t="s">
        <v>94</v>
      </c>
      <c r="L28" t="s">
        <v>15</v>
      </c>
      <c r="M28" t="s">
        <v>79</v>
      </c>
      <c r="N28" t="s">
        <v>82</v>
      </c>
      <c r="O28" t="s">
        <v>95</v>
      </c>
      <c r="P28">
        <v>1847</v>
      </c>
    </row>
    <row r="30" spans="1:16" x14ac:dyDescent="0.3">
      <c r="D30" s="2" t="s">
        <v>96</v>
      </c>
    </row>
    <row r="31" spans="1:16" x14ac:dyDescent="0.3">
      <c r="C31">
        <v>1</v>
      </c>
      <c r="D31" t="s">
        <v>11</v>
      </c>
      <c r="E31" t="s">
        <v>70</v>
      </c>
      <c r="F31" t="s">
        <v>75</v>
      </c>
      <c r="G31" t="s">
        <v>31</v>
      </c>
      <c r="H31" t="s">
        <v>12</v>
      </c>
    </row>
    <row r="32" spans="1:16" x14ac:dyDescent="0.3">
      <c r="C32">
        <v>2</v>
      </c>
      <c r="D32" t="s">
        <v>69</v>
      </c>
      <c r="E32" t="s">
        <v>71</v>
      </c>
      <c r="F32" t="s">
        <v>86</v>
      </c>
      <c r="G32" t="s">
        <v>76</v>
      </c>
      <c r="H32" t="s">
        <v>80</v>
      </c>
      <c r="I32" t="s">
        <v>83</v>
      </c>
    </row>
    <row r="33" spans="1:43" x14ac:dyDescent="0.3">
      <c r="C33">
        <v>3</v>
      </c>
      <c r="D33" t="s">
        <v>24</v>
      </c>
      <c r="E33" t="s">
        <v>72</v>
      </c>
      <c r="F33" t="s">
        <v>97</v>
      </c>
      <c r="G33" t="s">
        <v>16</v>
      </c>
      <c r="H33" t="s">
        <v>84</v>
      </c>
    </row>
    <row r="34" spans="1:43" x14ac:dyDescent="0.3">
      <c r="C34">
        <v>4</v>
      </c>
      <c r="D34" t="s">
        <v>25</v>
      </c>
      <c r="E34" t="s">
        <v>73</v>
      </c>
      <c r="F34" t="s">
        <v>87</v>
      </c>
      <c r="G34" t="s">
        <v>89</v>
      </c>
      <c r="H34" t="s">
        <v>17</v>
      </c>
      <c r="I34" t="s">
        <v>78</v>
      </c>
      <c r="J34" t="s">
        <v>81</v>
      </c>
      <c r="K34" t="s">
        <v>98</v>
      </c>
    </row>
    <row r="35" spans="1:43" x14ac:dyDescent="0.3">
      <c r="C35">
        <v>5</v>
      </c>
      <c r="D35" t="s">
        <v>16</v>
      </c>
      <c r="E35" t="s">
        <v>18</v>
      </c>
      <c r="F35" t="s">
        <v>19</v>
      </c>
      <c r="G35" t="s">
        <v>20</v>
      </c>
      <c r="H35" t="s">
        <v>16</v>
      </c>
      <c r="I35" t="s">
        <v>21</v>
      </c>
    </row>
    <row r="36" spans="1:43" x14ac:dyDescent="0.3">
      <c r="C36">
        <v>6</v>
      </c>
      <c r="D36" t="s">
        <v>13</v>
      </c>
      <c r="E36" t="s">
        <v>74</v>
      </c>
      <c r="F36" t="s">
        <v>88</v>
      </c>
      <c r="G36" t="s">
        <v>17</v>
      </c>
      <c r="H36" t="s">
        <v>99</v>
      </c>
      <c r="I36" t="s">
        <v>92</v>
      </c>
      <c r="J36" t="s">
        <v>93</v>
      </c>
      <c r="K36" t="s">
        <v>94</v>
      </c>
      <c r="L36" t="s">
        <v>15</v>
      </c>
      <c r="M36" t="s">
        <v>79</v>
      </c>
      <c r="N36" t="s">
        <v>82</v>
      </c>
      <c r="O36" t="s">
        <v>95</v>
      </c>
      <c r="P36">
        <v>1847</v>
      </c>
    </row>
    <row r="38" spans="1:43" x14ac:dyDescent="0.3">
      <c r="D38" s="2" t="s">
        <v>100</v>
      </c>
    </row>
    <row r="39" spans="1:43" x14ac:dyDescent="0.3">
      <c r="D39">
        <v>1847</v>
      </c>
      <c r="E39" t="s">
        <v>88</v>
      </c>
      <c r="F39" t="s">
        <v>15</v>
      </c>
      <c r="G39" t="s">
        <v>13</v>
      </c>
      <c r="H39" t="s">
        <v>11</v>
      </c>
      <c r="I39" t="s">
        <v>73</v>
      </c>
      <c r="J39" t="s">
        <v>79</v>
      </c>
      <c r="K39" t="s">
        <v>25</v>
      </c>
      <c r="L39" t="s">
        <v>80</v>
      </c>
      <c r="M39" t="s">
        <v>94</v>
      </c>
      <c r="N39" t="s">
        <v>71</v>
      </c>
      <c r="O39" t="s">
        <v>70</v>
      </c>
      <c r="P39" t="s">
        <v>16</v>
      </c>
      <c r="Q39" t="s">
        <v>99</v>
      </c>
      <c r="R39" t="s">
        <v>12</v>
      </c>
      <c r="S39" t="s">
        <v>72</v>
      </c>
      <c r="T39" t="s">
        <v>21</v>
      </c>
      <c r="U39" t="s">
        <v>84</v>
      </c>
      <c r="V39" t="s">
        <v>24</v>
      </c>
      <c r="W39" t="s">
        <v>75</v>
      </c>
      <c r="X39" t="s">
        <v>97</v>
      </c>
      <c r="Y39" t="s">
        <v>78</v>
      </c>
      <c r="Z39" t="s">
        <v>18</v>
      </c>
      <c r="AA39" t="s">
        <v>69</v>
      </c>
      <c r="AB39" t="s">
        <v>31</v>
      </c>
      <c r="AC39" t="s">
        <v>98</v>
      </c>
      <c r="AD39" t="s">
        <v>74</v>
      </c>
      <c r="AE39" t="s">
        <v>92</v>
      </c>
      <c r="AF39" t="s">
        <v>82</v>
      </c>
      <c r="AG39" t="s">
        <v>93</v>
      </c>
      <c r="AH39" t="s">
        <v>87</v>
      </c>
      <c r="AI39" t="s">
        <v>89</v>
      </c>
      <c r="AJ39" t="s">
        <v>95</v>
      </c>
      <c r="AK39" t="s">
        <v>83</v>
      </c>
      <c r="AL39" t="s">
        <v>76</v>
      </c>
      <c r="AM39" t="s">
        <v>231</v>
      </c>
      <c r="AN39" t="s">
        <v>19</v>
      </c>
      <c r="AO39" t="s">
        <v>81</v>
      </c>
      <c r="AP39" t="s">
        <v>86</v>
      </c>
      <c r="AQ39" t="s">
        <v>17</v>
      </c>
    </row>
    <row r="40" spans="1:43" x14ac:dyDescent="0.3"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 x14ac:dyDescent="0.3"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</row>
    <row r="44" spans="1:43" x14ac:dyDescent="0.3"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1:43" x14ac:dyDescent="0.3">
      <c r="C45">
        <v>6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</row>
    <row r="47" spans="1:43" x14ac:dyDescent="0.3">
      <c r="B47" s="2" t="s">
        <v>23</v>
      </c>
    </row>
    <row r="48" spans="1:43" x14ac:dyDescent="0.3">
      <c r="A48">
        <v>1</v>
      </c>
      <c r="B48" s="1" t="s">
        <v>54</v>
      </c>
      <c r="C48">
        <v>1</v>
      </c>
      <c r="D48" t="s">
        <v>11</v>
      </c>
    </row>
    <row r="49" spans="1:10" x14ac:dyDescent="0.3">
      <c r="A49">
        <v>2</v>
      </c>
      <c r="B49" s="1" t="s">
        <v>57</v>
      </c>
      <c r="C49">
        <v>2</v>
      </c>
      <c r="D49" t="s">
        <v>26</v>
      </c>
    </row>
    <row r="50" spans="1:10" x14ac:dyDescent="0.3">
      <c r="A50">
        <v>3</v>
      </c>
      <c r="B50" s="1" t="s">
        <v>59</v>
      </c>
      <c r="C50">
        <v>3</v>
      </c>
      <c r="D50" t="s">
        <v>24</v>
      </c>
    </row>
    <row r="51" spans="1:10" x14ac:dyDescent="0.3">
      <c r="A51">
        <v>4</v>
      </c>
      <c r="B51" s="1" t="s">
        <v>66</v>
      </c>
      <c r="C51">
        <v>4</v>
      </c>
      <c r="D51" t="s">
        <v>25</v>
      </c>
    </row>
    <row r="52" spans="1:10" x14ac:dyDescent="0.3">
      <c r="A52">
        <v>5</v>
      </c>
      <c r="B52" s="1" t="s">
        <v>5</v>
      </c>
      <c r="C52">
        <v>5</v>
      </c>
      <c r="D52" t="s">
        <v>18</v>
      </c>
    </row>
    <row r="53" spans="1:10" x14ac:dyDescent="0.3">
      <c r="A53">
        <v>6</v>
      </c>
      <c r="B53" s="1" t="s">
        <v>58</v>
      </c>
      <c r="C53">
        <v>6</v>
      </c>
      <c r="D53" t="s">
        <v>13</v>
      </c>
    </row>
    <row r="55" spans="1:10" x14ac:dyDescent="0.3">
      <c r="D55" s="2" t="s">
        <v>27</v>
      </c>
    </row>
    <row r="56" spans="1:10" x14ac:dyDescent="0.3">
      <c r="D56" t="s">
        <v>257</v>
      </c>
      <c r="E56" t="s">
        <v>258</v>
      </c>
      <c r="F56" t="s">
        <v>259</v>
      </c>
      <c r="G56" t="s">
        <v>260</v>
      </c>
      <c r="H56" t="s">
        <v>261</v>
      </c>
      <c r="I56" t="s">
        <v>262</v>
      </c>
      <c r="J56" t="s">
        <v>263</v>
      </c>
    </row>
    <row r="57" spans="1:10" x14ac:dyDescent="0.3"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3"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">
      <c r="C60">
        <v>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C61">
        <v>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C62">
        <v>6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4" spans="1:10" x14ac:dyDescent="0.3">
      <c r="B64" s="2" t="s">
        <v>28</v>
      </c>
      <c r="D64" s="2"/>
    </row>
    <row r="65" spans="1:16" x14ac:dyDescent="0.3">
      <c r="A65">
        <v>1</v>
      </c>
      <c r="B65" s="1" t="s">
        <v>54</v>
      </c>
      <c r="C65">
        <v>1</v>
      </c>
      <c r="D65" t="s">
        <v>30</v>
      </c>
      <c r="E65" t="s">
        <v>70</v>
      </c>
      <c r="F65" t="s">
        <v>75</v>
      </c>
      <c r="G65" t="s">
        <v>31</v>
      </c>
      <c r="H65" t="s">
        <v>12</v>
      </c>
    </row>
    <row r="66" spans="1:16" x14ac:dyDescent="0.3">
      <c r="A66">
        <v>2</v>
      </c>
      <c r="B66" s="1" t="s">
        <v>57</v>
      </c>
      <c r="C66" s="2" t="s">
        <v>29</v>
      </c>
      <c r="D66" t="s">
        <v>35</v>
      </c>
      <c r="E66" t="s">
        <v>36</v>
      </c>
      <c r="F66" t="s">
        <v>36</v>
      </c>
      <c r="G66" t="s">
        <v>36</v>
      </c>
      <c r="H66" t="s">
        <v>36</v>
      </c>
    </row>
    <row r="67" spans="1:16" x14ac:dyDescent="0.3">
      <c r="A67">
        <v>3</v>
      </c>
      <c r="B67" s="1" t="s">
        <v>59</v>
      </c>
      <c r="C67">
        <v>2</v>
      </c>
      <c r="D67" t="s">
        <v>101</v>
      </c>
      <c r="E67" t="s">
        <v>71</v>
      </c>
      <c r="F67" t="s">
        <v>86</v>
      </c>
      <c r="G67" t="s">
        <v>76</v>
      </c>
      <c r="H67" t="s">
        <v>80</v>
      </c>
      <c r="I67" t="s">
        <v>83</v>
      </c>
    </row>
    <row r="68" spans="1:16" x14ac:dyDescent="0.3">
      <c r="A68">
        <v>4</v>
      </c>
      <c r="B68" s="1" t="s">
        <v>66</v>
      </c>
      <c r="C68" s="2" t="s">
        <v>29</v>
      </c>
      <c r="D68" t="s">
        <v>35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16" x14ac:dyDescent="0.3">
      <c r="A69">
        <v>5</v>
      </c>
      <c r="B69" s="1" t="s">
        <v>5</v>
      </c>
      <c r="C69">
        <v>3</v>
      </c>
      <c r="D69" t="s">
        <v>102</v>
      </c>
      <c r="E69" t="s">
        <v>103</v>
      </c>
      <c r="F69" t="s">
        <v>77</v>
      </c>
      <c r="G69" t="s">
        <v>16</v>
      </c>
      <c r="H69" t="s">
        <v>104</v>
      </c>
    </row>
    <row r="70" spans="1:16" x14ac:dyDescent="0.3">
      <c r="A70">
        <v>6</v>
      </c>
      <c r="B70" s="1" t="s">
        <v>58</v>
      </c>
      <c r="C70" s="2" t="s">
        <v>29</v>
      </c>
      <c r="D70" t="s">
        <v>35</v>
      </c>
      <c r="E70" t="s">
        <v>35</v>
      </c>
      <c r="F70" t="s">
        <v>36</v>
      </c>
      <c r="G70" t="s">
        <v>36</v>
      </c>
      <c r="H70" t="s">
        <v>35</v>
      </c>
    </row>
    <row r="71" spans="1:16" x14ac:dyDescent="0.3">
      <c r="C71">
        <v>4</v>
      </c>
      <c r="D71" t="s">
        <v>105</v>
      </c>
      <c r="E71" t="s">
        <v>73</v>
      </c>
      <c r="F71" t="s">
        <v>87</v>
      </c>
      <c r="G71" t="s">
        <v>89</v>
      </c>
      <c r="H71" t="s">
        <v>90</v>
      </c>
      <c r="I71" t="s">
        <v>78</v>
      </c>
      <c r="J71" t="s">
        <v>81</v>
      </c>
      <c r="K71" t="s">
        <v>85</v>
      </c>
    </row>
    <row r="72" spans="1:16" x14ac:dyDescent="0.3">
      <c r="C72" s="2" t="s">
        <v>29</v>
      </c>
      <c r="D72" t="s">
        <v>35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</row>
    <row r="73" spans="1:16" x14ac:dyDescent="0.3">
      <c r="C73">
        <v>5</v>
      </c>
      <c r="D73" t="s">
        <v>34</v>
      </c>
      <c r="E73" t="s">
        <v>18</v>
      </c>
      <c r="F73" t="s">
        <v>19</v>
      </c>
      <c r="G73" t="s">
        <v>20</v>
      </c>
      <c r="H73" t="s">
        <v>16</v>
      </c>
      <c r="I73" t="s">
        <v>37</v>
      </c>
    </row>
    <row r="74" spans="1:16" x14ac:dyDescent="0.3">
      <c r="C74" s="2" t="s">
        <v>29</v>
      </c>
      <c r="D74" t="s">
        <v>35</v>
      </c>
      <c r="E74" t="s">
        <v>36</v>
      </c>
      <c r="F74" t="s">
        <v>36</v>
      </c>
      <c r="G74" t="s">
        <v>36</v>
      </c>
      <c r="H74" t="s">
        <v>36</v>
      </c>
      <c r="I74" t="s">
        <v>35</v>
      </c>
    </row>
    <row r="75" spans="1:16" x14ac:dyDescent="0.3">
      <c r="C75">
        <v>6</v>
      </c>
      <c r="D75" t="s">
        <v>32</v>
      </c>
      <c r="E75" t="s">
        <v>74</v>
      </c>
      <c r="F75" t="s">
        <v>106</v>
      </c>
      <c r="G75" t="s">
        <v>17</v>
      </c>
      <c r="H75" t="s">
        <v>91</v>
      </c>
      <c r="I75" t="s">
        <v>92</v>
      </c>
      <c r="J75" t="s">
        <v>93</v>
      </c>
      <c r="K75" t="s">
        <v>94</v>
      </c>
      <c r="L75" t="s">
        <v>33</v>
      </c>
      <c r="M75" t="s">
        <v>79</v>
      </c>
      <c r="N75" t="s">
        <v>82</v>
      </c>
      <c r="O75" t="s">
        <v>95</v>
      </c>
      <c r="P75">
        <v>1847</v>
      </c>
    </row>
    <row r="76" spans="1:16" x14ac:dyDescent="0.3">
      <c r="D76" t="s">
        <v>35</v>
      </c>
      <c r="E76" t="s">
        <v>36</v>
      </c>
      <c r="F76" t="s">
        <v>35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35</v>
      </c>
      <c r="M76" t="s">
        <v>36</v>
      </c>
      <c r="N76" t="s">
        <v>36</v>
      </c>
      <c r="O76" t="s">
        <v>36</v>
      </c>
      <c r="P76" t="s">
        <v>39</v>
      </c>
    </row>
    <row r="79" spans="1:16" x14ac:dyDescent="0.3">
      <c r="D79" s="2" t="s">
        <v>41</v>
      </c>
    </row>
    <row r="80" spans="1:16" x14ac:dyDescent="0.3">
      <c r="D80" t="s">
        <v>264</v>
      </c>
      <c r="E80" t="s">
        <v>265</v>
      </c>
      <c r="F80" t="s">
        <v>266</v>
      </c>
      <c r="G80" t="s">
        <v>267</v>
      </c>
      <c r="H80" t="s">
        <v>268</v>
      </c>
    </row>
    <row r="81" spans="1:12" x14ac:dyDescent="0.3">
      <c r="C81">
        <v>1</v>
      </c>
      <c r="D81">
        <v>0</v>
      </c>
      <c r="E81">
        <v>4</v>
      </c>
      <c r="F81">
        <v>1</v>
      </c>
      <c r="G81">
        <v>0</v>
      </c>
      <c r="H81">
        <v>0</v>
      </c>
    </row>
    <row r="82" spans="1:12" x14ac:dyDescent="0.3">
      <c r="C82">
        <v>2</v>
      </c>
      <c r="D82">
        <v>0</v>
      </c>
      <c r="E82">
        <v>5</v>
      </c>
      <c r="F82">
        <v>1</v>
      </c>
      <c r="G82">
        <v>0</v>
      </c>
      <c r="H82">
        <v>0</v>
      </c>
    </row>
    <row r="83" spans="1:12" x14ac:dyDescent="0.3">
      <c r="C83">
        <v>3</v>
      </c>
      <c r="D83">
        <v>0</v>
      </c>
      <c r="E83">
        <v>2</v>
      </c>
      <c r="F83">
        <v>3</v>
      </c>
      <c r="G83">
        <v>0</v>
      </c>
      <c r="H83">
        <v>0</v>
      </c>
    </row>
    <row r="84" spans="1:12" x14ac:dyDescent="0.3">
      <c r="C84">
        <v>4</v>
      </c>
      <c r="D84">
        <v>0</v>
      </c>
      <c r="E84">
        <v>7</v>
      </c>
      <c r="F84">
        <v>1</v>
      </c>
      <c r="G84">
        <v>0</v>
      </c>
      <c r="H84">
        <v>0</v>
      </c>
    </row>
    <row r="85" spans="1:12" x14ac:dyDescent="0.3">
      <c r="C85">
        <v>5</v>
      </c>
      <c r="D85">
        <v>0</v>
      </c>
      <c r="E85">
        <v>4</v>
      </c>
      <c r="F85">
        <v>2</v>
      </c>
      <c r="G85">
        <v>0</v>
      </c>
      <c r="H85">
        <v>0</v>
      </c>
    </row>
    <row r="86" spans="1:12" x14ac:dyDescent="0.3">
      <c r="C86">
        <v>6</v>
      </c>
      <c r="D86">
        <v>0</v>
      </c>
      <c r="E86">
        <v>9</v>
      </c>
      <c r="F86">
        <v>3</v>
      </c>
      <c r="G86">
        <v>1</v>
      </c>
      <c r="H86">
        <v>0</v>
      </c>
    </row>
    <row r="88" spans="1:12" x14ac:dyDescent="0.3">
      <c r="B88" s="2" t="s">
        <v>42</v>
      </c>
    </row>
    <row r="89" spans="1:12" x14ac:dyDescent="0.3">
      <c r="A89">
        <v>1</v>
      </c>
      <c r="B89" s="1" t="s">
        <v>54</v>
      </c>
      <c r="C89">
        <v>1</v>
      </c>
      <c r="D89" t="s">
        <v>30</v>
      </c>
      <c r="E89" t="s">
        <v>70</v>
      </c>
      <c r="F89" t="s">
        <v>75</v>
      </c>
      <c r="G89" t="s">
        <v>31</v>
      </c>
      <c r="H89" t="s">
        <v>12</v>
      </c>
      <c r="I89" t="s">
        <v>6</v>
      </c>
    </row>
    <row r="90" spans="1:12" x14ac:dyDescent="0.3">
      <c r="A90">
        <v>2</v>
      </c>
      <c r="B90" s="1" t="s">
        <v>57</v>
      </c>
      <c r="C90" s="2" t="s">
        <v>107</v>
      </c>
      <c r="D90" t="s">
        <v>280</v>
      </c>
      <c r="E90" t="s">
        <v>281</v>
      </c>
      <c r="F90" t="s">
        <v>281</v>
      </c>
      <c r="G90" t="s">
        <v>281</v>
      </c>
      <c r="H90" t="s">
        <v>281</v>
      </c>
      <c r="I90" t="s">
        <v>282</v>
      </c>
    </row>
    <row r="91" spans="1:12" x14ac:dyDescent="0.3">
      <c r="A91">
        <v>3</v>
      </c>
      <c r="B91" s="1" t="s">
        <v>59</v>
      </c>
      <c r="C91">
        <v>2</v>
      </c>
      <c r="D91" t="s">
        <v>101</v>
      </c>
      <c r="E91" t="s">
        <v>71</v>
      </c>
      <c r="F91" t="s">
        <v>86</v>
      </c>
      <c r="G91" t="s">
        <v>76</v>
      </c>
      <c r="H91" t="s">
        <v>80</v>
      </c>
      <c r="I91" t="s">
        <v>83</v>
      </c>
      <c r="J91" t="s">
        <v>6</v>
      </c>
    </row>
    <row r="92" spans="1:12" x14ac:dyDescent="0.3">
      <c r="A92">
        <v>4</v>
      </c>
      <c r="B92" s="1" t="s">
        <v>66</v>
      </c>
      <c r="C92" s="2" t="s">
        <v>107</v>
      </c>
      <c r="D92" t="s">
        <v>283</v>
      </c>
      <c r="E92" t="s">
        <v>281</v>
      </c>
      <c r="F92" t="s">
        <v>281</v>
      </c>
      <c r="G92" t="s">
        <v>284</v>
      </c>
      <c r="H92" t="s">
        <v>283</v>
      </c>
      <c r="I92" t="s">
        <v>285</v>
      </c>
      <c r="J92" t="s">
        <v>282</v>
      </c>
    </row>
    <row r="93" spans="1:12" x14ac:dyDescent="0.3">
      <c r="A93">
        <v>5</v>
      </c>
      <c r="B93" s="1" t="s">
        <v>5</v>
      </c>
      <c r="C93">
        <v>3</v>
      </c>
      <c r="D93" t="s">
        <v>102</v>
      </c>
      <c r="E93" t="s">
        <v>103</v>
      </c>
      <c r="F93" t="s">
        <v>77</v>
      </c>
      <c r="G93" t="s">
        <v>16</v>
      </c>
      <c r="H93" t="s">
        <v>104</v>
      </c>
      <c r="I93" t="s">
        <v>6</v>
      </c>
    </row>
    <row r="94" spans="1:12" x14ac:dyDescent="0.3">
      <c r="A94">
        <v>6</v>
      </c>
      <c r="B94" s="1" t="s">
        <v>58</v>
      </c>
      <c r="C94" s="2" t="s">
        <v>107</v>
      </c>
      <c r="D94" t="s">
        <v>286</v>
      </c>
      <c r="E94" t="s">
        <v>287</v>
      </c>
      <c r="F94" t="s">
        <v>285</v>
      </c>
      <c r="G94" t="s">
        <v>288</v>
      </c>
      <c r="H94" t="s">
        <v>287</v>
      </c>
      <c r="I94" t="s">
        <v>282</v>
      </c>
    </row>
    <row r="95" spans="1:12" x14ac:dyDescent="0.3">
      <c r="C95">
        <v>4</v>
      </c>
      <c r="D95" t="s">
        <v>105</v>
      </c>
      <c r="E95" t="s">
        <v>73</v>
      </c>
      <c r="F95" t="s">
        <v>87</v>
      </c>
      <c r="G95" t="s">
        <v>89</v>
      </c>
      <c r="H95" t="s">
        <v>90</v>
      </c>
      <c r="I95" t="s">
        <v>78</v>
      </c>
      <c r="J95" t="s">
        <v>81</v>
      </c>
      <c r="K95" t="s">
        <v>85</v>
      </c>
      <c r="L95" t="s">
        <v>6</v>
      </c>
    </row>
    <row r="96" spans="1:12" x14ac:dyDescent="0.3">
      <c r="C96" s="2" t="s">
        <v>107</v>
      </c>
      <c r="D96" t="s">
        <v>280</v>
      </c>
      <c r="E96" t="s">
        <v>283</v>
      </c>
      <c r="F96" t="s">
        <v>281</v>
      </c>
      <c r="G96" t="s">
        <v>281</v>
      </c>
      <c r="H96" t="s">
        <v>286</v>
      </c>
      <c r="I96" t="s">
        <v>289</v>
      </c>
      <c r="J96" t="s">
        <v>281</v>
      </c>
      <c r="K96" t="s">
        <v>285</v>
      </c>
      <c r="L96" t="s">
        <v>282</v>
      </c>
    </row>
    <row r="97" spans="2:66" x14ac:dyDescent="0.3">
      <c r="C97">
        <v>5</v>
      </c>
      <c r="D97" t="s">
        <v>34</v>
      </c>
      <c r="E97" t="s">
        <v>18</v>
      </c>
      <c r="F97" t="s">
        <v>19</v>
      </c>
      <c r="G97" t="s">
        <v>20</v>
      </c>
      <c r="H97" t="s">
        <v>16</v>
      </c>
      <c r="I97" t="s">
        <v>37</v>
      </c>
      <c r="J97" t="s">
        <v>6</v>
      </c>
    </row>
    <row r="98" spans="2:66" x14ac:dyDescent="0.3">
      <c r="C98" s="2" t="s">
        <v>107</v>
      </c>
      <c r="D98" t="s">
        <v>288</v>
      </c>
      <c r="E98" t="s">
        <v>281</v>
      </c>
      <c r="F98" t="s">
        <v>281</v>
      </c>
      <c r="G98" t="s">
        <v>289</v>
      </c>
      <c r="H98" t="s">
        <v>288</v>
      </c>
      <c r="I98" t="s">
        <v>287</v>
      </c>
      <c r="J98" t="s">
        <v>282</v>
      </c>
    </row>
    <row r="99" spans="2:66" x14ac:dyDescent="0.3">
      <c r="C99">
        <v>6</v>
      </c>
      <c r="D99" t="s">
        <v>32</v>
      </c>
      <c r="E99" t="s">
        <v>74</v>
      </c>
      <c r="F99" t="s">
        <v>106</v>
      </c>
      <c r="G99" t="s">
        <v>17</v>
      </c>
      <c r="H99" t="s">
        <v>91</v>
      </c>
      <c r="I99" t="s">
        <v>92</v>
      </c>
      <c r="J99" t="s">
        <v>93</v>
      </c>
      <c r="K99" t="s">
        <v>94</v>
      </c>
      <c r="L99" t="s">
        <v>33</v>
      </c>
      <c r="M99" t="s">
        <v>79</v>
      </c>
      <c r="N99" t="s">
        <v>82</v>
      </c>
      <c r="O99" t="s">
        <v>95</v>
      </c>
      <c r="P99">
        <v>1847</v>
      </c>
      <c r="Q99" t="s">
        <v>6</v>
      </c>
    </row>
    <row r="100" spans="2:66" x14ac:dyDescent="0.3">
      <c r="D100" t="s">
        <v>286</v>
      </c>
      <c r="E100" t="s">
        <v>281</v>
      </c>
      <c r="F100" t="s">
        <v>287</v>
      </c>
      <c r="G100" t="s">
        <v>286</v>
      </c>
      <c r="H100" t="s">
        <v>285</v>
      </c>
      <c r="I100" t="s">
        <v>288</v>
      </c>
      <c r="J100" t="s">
        <v>280</v>
      </c>
      <c r="K100" t="s">
        <v>281</v>
      </c>
      <c r="L100" t="s">
        <v>287</v>
      </c>
      <c r="M100" t="s">
        <v>289</v>
      </c>
      <c r="N100" t="s">
        <v>288</v>
      </c>
      <c r="O100" t="s">
        <v>281</v>
      </c>
      <c r="P100" t="s">
        <v>60</v>
      </c>
      <c r="Q100" t="s">
        <v>282</v>
      </c>
    </row>
    <row r="102" spans="2:66" x14ac:dyDescent="0.3">
      <c r="D102" s="2" t="s">
        <v>111</v>
      </c>
    </row>
    <row r="103" spans="2:66" x14ac:dyDescent="0.3">
      <c r="D103" t="s">
        <v>269</v>
      </c>
      <c r="E103" t="s">
        <v>270</v>
      </c>
      <c r="F103" t="s">
        <v>271</v>
      </c>
      <c r="G103" t="s">
        <v>272</v>
      </c>
      <c r="H103" t="s">
        <v>273</v>
      </c>
      <c r="I103" t="s">
        <v>274</v>
      </c>
      <c r="J103" t="s">
        <v>275</v>
      </c>
      <c r="K103" t="s">
        <v>276</v>
      </c>
      <c r="L103" t="s">
        <v>277</v>
      </c>
      <c r="M103" t="s">
        <v>278</v>
      </c>
      <c r="N103" t="s">
        <v>279</v>
      </c>
    </row>
    <row r="104" spans="2:66" x14ac:dyDescent="0.3">
      <c r="C104">
        <v>1</v>
      </c>
      <c r="D104">
        <v>0</v>
      </c>
      <c r="E104">
        <v>0</v>
      </c>
      <c r="F104">
        <v>0</v>
      </c>
      <c r="G104">
        <v>1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2:66" x14ac:dyDescent="0.3">
      <c r="C105">
        <v>2</v>
      </c>
      <c r="D105">
        <v>0</v>
      </c>
      <c r="E105">
        <v>0</v>
      </c>
      <c r="F105">
        <v>2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</row>
    <row r="106" spans="2:66" x14ac:dyDescent="0.3">
      <c r="C106">
        <v>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1</v>
      </c>
    </row>
    <row r="107" spans="2:66" x14ac:dyDescent="0.3">
      <c r="C107">
        <v>4</v>
      </c>
      <c r="D107">
        <v>1</v>
      </c>
      <c r="E107">
        <v>0</v>
      </c>
      <c r="F107">
        <v>1</v>
      </c>
      <c r="G107">
        <v>1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</row>
    <row r="108" spans="2:66" x14ac:dyDescent="0.3">
      <c r="C108">
        <v>5</v>
      </c>
      <c r="D108">
        <v>1</v>
      </c>
      <c r="E108">
        <v>2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2:66" x14ac:dyDescent="0.3">
      <c r="C109">
        <v>6</v>
      </c>
      <c r="D109">
        <v>1</v>
      </c>
      <c r="E109">
        <v>2</v>
      </c>
      <c r="F109">
        <v>0</v>
      </c>
      <c r="G109">
        <v>1</v>
      </c>
      <c r="H109">
        <v>3</v>
      </c>
      <c r="I109">
        <v>1</v>
      </c>
      <c r="J109">
        <v>0</v>
      </c>
      <c r="K109">
        <v>2</v>
      </c>
      <c r="L109">
        <v>2</v>
      </c>
      <c r="M109">
        <v>1</v>
      </c>
      <c r="N109">
        <v>1</v>
      </c>
    </row>
    <row r="111" spans="2:66" x14ac:dyDescent="0.3">
      <c r="B111" s="2" t="s">
        <v>52</v>
      </c>
      <c r="D111" s="2" t="s">
        <v>112</v>
      </c>
    </row>
    <row r="112" spans="2:66" x14ac:dyDescent="0.3">
      <c r="D112">
        <v>1847</v>
      </c>
      <c r="E112" t="s">
        <v>88</v>
      </c>
      <c r="F112" t="s">
        <v>15</v>
      </c>
      <c r="G112" t="s">
        <v>13</v>
      </c>
      <c r="H112" t="s">
        <v>11</v>
      </c>
      <c r="I112" t="s">
        <v>73</v>
      </c>
      <c r="J112" t="s">
        <v>79</v>
      </c>
      <c r="K112" t="s">
        <v>25</v>
      </c>
      <c r="L112" t="s">
        <v>80</v>
      </c>
      <c r="M112" t="s">
        <v>94</v>
      </c>
      <c r="N112" t="s">
        <v>71</v>
      </c>
      <c r="O112" t="s">
        <v>70</v>
      </c>
      <c r="P112" t="s">
        <v>16</v>
      </c>
      <c r="Q112" t="s">
        <v>99</v>
      </c>
      <c r="R112" t="s">
        <v>12</v>
      </c>
      <c r="S112" t="s">
        <v>72</v>
      </c>
      <c r="T112" t="s">
        <v>21</v>
      </c>
      <c r="U112" t="s">
        <v>84</v>
      </c>
      <c r="V112" t="s">
        <v>24</v>
      </c>
      <c r="W112" t="s">
        <v>75</v>
      </c>
      <c r="X112" t="s">
        <v>97</v>
      </c>
      <c r="Y112" t="s">
        <v>78</v>
      </c>
      <c r="Z112" t="s">
        <v>18</v>
      </c>
      <c r="AA112" t="s">
        <v>69</v>
      </c>
      <c r="AB112" t="s">
        <v>31</v>
      </c>
      <c r="AC112" t="s">
        <v>98</v>
      </c>
      <c r="AD112" t="s">
        <v>74</v>
      </c>
      <c r="AE112" t="s">
        <v>92</v>
      </c>
      <c r="AF112" t="s">
        <v>82</v>
      </c>
      <c r="AG112" t="s">
        <v>93</v>
      </c>
      <c r="AH112" t="s">
        <v>87</v>
      </c>
      <c r="AI112" t="s">
        <v>89</v>
      </c>
      <c r="AJ112" t="s">
        <v>95</v>
      </c>
      <c r="AK112" t="s">
        <v>83</v>
      </c>
      <c r="AL112" t="s">
        <v>76</v>
      </c>
      <c r="AM112" t="s">
        <v>231</v>
      </c>
      <c r="AN112" t="s">
        <v>19</v>
      </c>
      <c r="AO112" t="s">
        <v>81</v>
      </c>
      <c r="AP112" t="s">
        <v>86</v>
      </c>
      <c r="AQ112" t="s">
        <v>17</v>
      </c>
      <c r="AR112" t="s">
        <v>257</v>
      </c>
      <c r="AS112" t="s">
        <v>258</v>
      </c>
      <c r="AT112" t="s">
        <v>259</v>
      </c>
      <c r="AU112" t="s">
        <v>260</v>
      </c>
      <c r="AV112" t="s">
        <v>261</v>
      </c>
      <c r="AW112" t="s">
        <v>262</v>
      </c>
      <c r="AX112" t="s">
        <v>263</v>
      </c>
      <c r="AY112" t="s">
        <v>264</v>
      </c>
      <c r="AZ112" t="s">
        <v>265</v>
      </c>
      <c r="BA112" t="s">
        <v>266</v>
      </c>
      <c r="BB112" t="s">
        <v>267</v>
      </c>
      <c r="BC112" t="s">
        <v>268</v>
      </c>
      <c r="BD112" t="s">
        <v>269</v>
      </c>
      <c r="BE112" t="s">
        <v>270</v>
      </c>
      <c r="BF112" t="s">
        <v>271</v>
      </c>
      <c r="BG112" t="s">
        <v>272</v>
      </c>
      <c r="BH112" t="s">
        <v>273</v>
      </c>
      <c r="BI112" t="s">
        <v>274</v>
      </c>
      <c r="BJ112" t="s">
        <v>275</v>
      </c>
      <c r="BK112" t="s">
        <v>276</v>
      </c>
      <c r="BL112" t="s">
        <v>277</v>
      </c>
      <c r="BM112" t="s">
        <v>278</v>
      </c>
      <c r="BN112" t="s">
        <v>279</v>
      </c>
    </row>
    <row r="113" spans="3:66" x14ac:dyDescent="0.3"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4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4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</row>
    <row r="114" spans="3:66" x14ac:dyDescent="0.3"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2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1</v>
      </c>
    </row>
    <row r="115" spans="3:66" x14ac:dyDescent="0.3"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2</v>
      </c>
      <c r="BA115">
        <v>3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2</v>
      </c>
      <c r="BM115">
        <v>1</v>
      </c>
      <c r="BN115">
        <v>1</v>
      </c>
    </row>
    <row r="116" spans="3:66" x14ac:dyDescent="0.3"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7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3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</row>
    <row r="117" spans="3:66" x14ac:dyDescent="0.3"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</v>
      </c>
      <c r="BA117">
        <v>2</v>
      </c>
      <c r="BB117">
        <v>0</v>
      </c>
      <c r="BC117">
        <v>0</v>
      </c>
      <c r="BD117">
        <v>1</v>
      </c>
      <c r="BE117">
        <v>2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</row>
    <row r="118" spans="3:66" x14ac:dyDescent="0.3">
      <c r="C118">
        <v>6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9</v>
      </c>
      <c r="BA118">
        <v>3</v>
      </c>
      <c r="BB118">
        <v>1</v>
      </c>
      <c r="BC118">
        <v>0</v>
      </c>
      <c r="BD118">
        <v>1</v>
      </c>
      <c r="BE118">
        <v>2</v>
      </c>
      <c r="BF118">
        <v>0</v>
      </c>
      <c r="BG118">
        <v>1</v>
      </c>
      <c r="BH118">
        <v>3</v>
      </c>
      <c r="BI118">
        <v>1</v>
      </c>
      <c r="BJ118">
        <v>0</v>
      </c>
      <c r="BK118">
        <v>2</v>
      </c>
      <c r="BL118">
        <v>2</v>
      </c>
      <c r="BM118">
        <v>1</v>
      </c>
      <c r="BN11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B72F-3100-4804-AF6B-3896D9C4C85E}">
  <dimension ref="A4:F35"/>
  <sheetViews>
    <sheetView workbookViewId="0">
      <selection activeCell="F35" sqref="A4:F35"/>
    </sheetView>
  </sheetViews>
  <sheetFormatPr defaultRowHeight="14.4" x14ac:dyDescent="0.3"/>
  <cols>
    <col min="3" max="3" width="10.21875" bestFit="1" customWidth="1"/>
  </cols>
  <sheetData>
    <row r="4" spans="1:6" x14ac:dyDescent="0.3">
      <c r="A4">
        <v>1</v>
      </c>
      <c r="B4">
        <v>1847</v>
      </c>
      <c r="C4">
        <v>0</v>
      </c>
      <c r="D4">
        <v>33</v>
      </c>
      <c r="E4" t="s">
        <v>95</v>
      </c>
      <c r="F4">
        <v>0</v>
      </c>
    </row>
    <row r="5" spans="1:6" x14ac:dyDescent="0.3">
      <c r="A5">
        <v>2</v>
      </c>
      <c r="B5" t="s">
        <v>88</v>
      </c>
      <c r="C5">
        <v>0</v>
      </c>
      <c r="D5">
        <v>34</v>
      </c>
      <c r="E5" t="s">
        <v>83</v>
      </c>
      <c r="F5">
        <v>0</v>
      </c>
    </row>
    <row r="6" spans="1:6" x14ac:dyDescent="0.3">
      <c r="A6">
        <v>3</v>
      </c>
      <c r="B6" t="s">
        <v>15</v>
      </c>
      <c r="C6">
        <v>0</v>
      </c>
      <c r="D6">
        <v>35</v>
      </c>
      <c r="E6" t="s">
        <v>76</v>
      </c>
      <c r="F6">
        <v>0</v>
      </c>
    </row>
    <row r="7" spans="1:6" x14ac:dyDescent="0.3">
      <c r="A7">
        <v>4</v>
      </c>
      <c r="B7" t="s">
        <v>13</v>
      </c>
      <c r="C7">
        <v>0</v>
      </c>
      <c r="D7">
        <v>36</v>
      </c>
      <c r="E7" t="s">
        <v>231</v>
      </c>
      <c r="F7">
        <v>0</v>
      </c>
    </row>
    <row r="8" spans="1:6" x14ac:dyDescent="0.3">
      <c r="A8">
        <v>5</v>
      </c>
      <c r="B8" t="s">
        <v>11</v>
      </c>
      <c r="C8">
        <v>0.08</v>
      </c>
      <c r="D8">
        <v>37</v>
      </c>
      <c r="E8" t="s">
        <v>19</v>
      </c>
      <c r="F8">
        <v>0</v>
      </c>
    </row>
    <row r="9" spans="1:6" x14ac:dyDescent="0.3">
      <c r="A9">
        <v>6</v>
      </c>
      <c r="B9" t="s">
        <v>73</v>
      </c>
      <c r="C9">
        <v>-0.08</v>
      </c>
      <c r="D9">
        <v>38</v>
      </c>
      <c r="E9" t="s">
        <v>81</v>
      </c>
      <c r="F9">
        <v>-0.08</v>
      </c>
    </row>
    <row r="10" spans="1:6" x14ac:dyDescent="0.3">
      <c r="A10">
        <v>7</v>
      </c>
      <c r="B10" t="s">
        <v>79</v>
      </c>
      <c r="C10">
        <v>0</v>
      </c>
      <c r="D10">
        <v>39</v>
      </c>
      <c r="E10" t="s">
        <v>86</v>
      </c>
      <c r="F10">
        <v>0</v>
      </c>
    </row>
    <row r="11" spans="1:6" x14ac:dyDescent="0.3">
      <c r="A11">
        <v>8</v>
      </c>
      <c r="B11" t="s">
        <v>25</v>
      </c>
      <c r="C11">
        <v>-0.08</v>
      </c>
      <c r="D11">
        <v>40</v>
      </c>
      <c r="E11" t="s">
        <v>17</v>
      </c>
      <c r="F11">
        <v>-0.08</v>
      </c>
    </row>
    <row r="12" spans="1:6" x14ac:dyDescent="0.3">
      <c r="A12">
        <v>9</v>
      </c>
      <c r="B12" t="s">
        <v>80</v>
      </c>
      <c r="C12">
        <v>0</v>
      </c>
      <c r="D12">
        <v>41</v>
      </c>
      <c r="E12" t="s">
        <v>257</v>
      </c>
      <c r="F12">
        <v>0</v>
      </c>
    </row>
    <row r="13" spans="1:6" x14ac:dyDescent="0.3">
      <c r="A13">
        <v>10</v>
      </c>
      <c r="B13" t="s">
        <v>94</v>
      </c>
      <c r="C13">
        <v>0</v>
      </c>
      <c r="D13">
        <v>42</v>
      </c>
      <c r="E13" t="s">
        <v>258</v>
      </c>
      <c r="F13">
        <v>0</v>
      </c>
    </row>
    <row r="14" spans="1:6" x14ac:dyDescent="0.3">
      <c r="A14">
        <v>11</v>
      </c>
      <c r="B14" t="s">
        <v>71</v>
      </c>
      <c r="C14">
        <v>0</v>
      </c>
      <c r="D14">
        <v>43</v>
      </c>
      <c r="E14" t="s">
        <v>259</v>
      </c>
      <c r="F14">
        <v>0</v>
      </c>
    </row>
    <row r="15" spans="1:6" x14ac:dyDescent="0.3">
      <c r="A15">
        <v>12</v>
      </c>
      <c r="B15" t="s">
        <v>70</v>
      </c>
      <c r="C15">
        <v>0.08</v>
      </c>
      <c r="D15">
        <v>44</v>
      </c>
      <c r="E15" t="s">
        <v>260</v>
      </c>
      <c r="F15">
        <v>-0.08</v>
      </c>
    </row>
    <row r="16" spans="1:6" x14ac:dyDescent="0.3">
      <c r="A16">
        <v>13</v>
      </c>
      <c r="B16" t="s">
        <v>16</v>
      </c>
      <c r="C16">
        <v>0</v>
      </c>
      <c r="D16">
        <v>45</v>
      </c>
      <c r="E16" t="s">
        <v>261</v>
      </c>
      <c r="F16">
        <v>0</v>
      </c>
    </row>
    <row r="17" spans="1:6" x14ac:dyDescent="0.3">
      <c r="A17">
        <v>14</v>
      </c>
      <c r="B17" t="s">
        <v>99</v>
      </c>
      <c r="C17">
        <v>0</v>
      </c>
      <c r="D17">
        <v>46</v>
      </c>
      <c r="E17" t="s">
        <v>262</v>
      </c>
      <c r="F17">
        <v>0.08</v>
      </c>
    </row>
    <row r="18" spans="1:6" x14ac:dyDescent="0.3">
      <c r="A18">
        <v>15</v>
      </c>
      <c r="B18" t="s">
        <v>12</v>
      </c>
      <c r="C18">
        <v>0.08</v>
      </c>
      <c r="D18">
        <v>47</v>
      </c>
      <c r="E18" t="s">
        <v>263</v>
      </c>
      <c r="F18">
        <v>0</v>
      </c>
    </row>
    <row r="19" spans="1:6" x14ac:dyDescent="0.3">
      <c r="A19">
        <v>16</v>
      </c>
      <c r="B19" t="s">
        <v>72</v>
      </c>
      <c r="C19">
        <v>0</v>
      </c>
      <c r="D19">
        <v>48</v>
      </c>
      <c r="E19" t="s">
        <v>264</v>
      </c>
      <c r="F19">
        <v>0</v>
      </c>
    </row>
    <row r="20" spans="1:6" x14ac:dyDescent="0.3">
      <c r="A20">
        <v>17</v>
      </c>
      <c r="B20" t="s">
        <v>21</v>
      </c>
      <c r="C20">
        <v>0</v>
      </c>
      <c r="D20">
        <v>49</v>
      </c>
      <c r="E20" t="s">
        <v>265</v>
      </c>
      <c r="F20">
        <v>-0.24000000000000005</v>
      </c>
    </row>
    <row r="21" spans="1:6" x14ac:dyDescent="0.3">
      <c r="A21">
        <v>18</v>
      </c>
      <c r="B21" t="s">
        <v>84</v>
      </c>
      <c r="C21">
        <v>0</v>
      </c>
      <c r="D21">
        <v>50</v>
      </c>
      <c r="E21" t="s">
        <v>266</v>
      </c>
      <c r="F21">
        <v>0</v>
      </c>
    </row>
    <row r="22" spans="1:6" x14ac:dyDescent="0.3">
      <c r="A22">
        <v>19</v>
      </c>
      <c r="B22" t="s">
        <v>24</v>
      </c>
      <c r="C22">
        <v>0</v>
      </c>
      <c r="D22">
        <v>51</v>
      </c>
      <c r="E22" t="s">
        <v>267</v>
      </c>
      <c r="F22">
        <v>0</v>
      </c>
    </row>
    <row r="23" spans="1:6" x14ac:dyDescent="0.3">
      <c r="A23">
        <v>20</v>
      </c>
      <c r="B23" t="s">
        <v>75</v>
      </c>
      <c r="C23">
        <v>0.08</v>
      </c>
      <c r="D23">
        <v>52</v>
      </c>
      <c r="E23" t="s">
        <v>268</v>
      </c>
      <c r="F23">
        <v>0</v>
      </c>
    </row>
    <row r="24" spans="1:6" x14ac:dyDescent="0.3">
      <c r="A24">
        <v>21</v>
      </c>
      <c r="B24" t="s">
        <v>97</v>
      </c>
      <c r="C24">
        <v>0</v>
      </c>
      <c r="D24">
        <v>53</v>
      </c>
      <c r="E24" t="s">
        <v>269</v>
      </c>
      <c r="F24">
        <v>-0.08</v>
      </c>
    </row>
    <row r="25" spans="1:6" x14ac:dyDescent="0.3">
      <c r="A25">
        <v>22</v>
      </c>
      <c r="B25" t="s">
        <v>78</v>
      </c>
      <c r="C25">
        <v>-0.08</v>
      </c>
      <c r="D25">
        <v>54</v>
      </c>
      <c r="E25" t="s">
        <v>270</v>
      </c>
      <c r="F25">
        <v>0</v>
      </c>
    </row>
    <row r="26" spans="1:6" x14ac:dyDescent="0.3">
      <c r="A26">
        <v>23</v>
      </c>
      <c r="B26" t="s">
        <v>18</v>
      </c>
      <c r="C26">
        <v>0</v>
      </c>
      <c r="D26">
        <v>55</v>
      </c>
      <c r="E26" t="s">
        <v>271</v>
      </c>
      <c r="F26">
        <v>-0.08</v>
      </c>
    </row>
    <row r="27" spans="1:6" x14ac:dyDescent="0.3">
      <c r="A27">
        <v>24</v>
      </c>
      <c r="B27" t="s">
        <v>69</v>
      </c>
      <c r="C27">
        <v>0</v>
      </c>
      <c r="D27">
        <v>56</v>
      </c>
      <c r="E27" t="s">
        <v>272</v>
      </c>
      <c r="F27">
        <v>0</v>
      </c>
    </row>
    <row r="28" spans="1:6" x14ac:dyDescent="0.3">
      <c r="A28">
        <v>25</v>
      </c>
      <c r="B28" t="s">
        <v>31</v>
      </c>
      <c r="C28">
        <v>0.08</v>
      </c>
      <c r="D28">
        <v>57</v>
      </c>
      <c r="E28" t="s">
        <v>273</v>
      </c>
      <c r="F28">
        <v>8.0000000000000016E-2</v>
      </c>
    </row>
    <row r="29" spans="1:6" x14ac:dyDescent="0.3">
      <c r="A29">
        <v>26</v>
      </c>
      <c r="B29" t="s">
        <v>98</v>
      </c>
      <c r="C29">
        <v>-0.08</v>
      </c>
      <c r="D29">
        <v>58</v>
      </c>
      <c r="E29" t="s">
        <v>274</v>
      </c>
      <c r="F29">
        <v>0</v>
      </c>
    </row>
    <row r="30" spans="1:6" x14ac:dyDescent="0.3">
      <c r="A30">
        <v>27</v>
      </c>
      <c r="B30" t="s">
        <v>74</v>
      </c>
      <c r="C30">
        <v>0</v>
      </c>
      <c r="D30">
        <v>59</v>
      </c>
      <c r="E30" t="s">
        <v>275</v>
      </c>
      <c r="F30">
        <v>0</v>
      </c>
    </row>
    <row r="31" spans="1:6" x14ac:dyDescent="0.3">
      <c r="A31">
        <v>28</v>
      </c>
      <c r="B31" t="s">
        <v>92</v>
      </c>
      <c r="C31">
        <v>0</v>
      </c>
      <c r="D31">
        <v>60</v>
      </c>
      <c r="E31" t="s">
        <v>276</v>
      </c>
      <c r="F31">
        <v>-0.08</v>
      </c>
    </row>
    <row r="32" spans="1:6" x14ac:dyDescent="0.3">
      <c r="A32">
        <v>29</v>
      </c>
      <c r="B32" t="s">
        <v>82</v>
      </c>
      <c r="C32">
        <v>0</v>
      </c>
      <c r="D32">
        <v>61</v>
      </c>
      <c r="E32" t="s">
        <v>277</v>
      </c>
      <c r="F32">
        <v>0</v>
      </c>
    </row>
    <row r="33" spans="1:6" x14ac:dyDescent="0.3">
      <c r="A33">
        <v>30</v>
      </c>
      <c r="B33" t="s">
        <v>93</v>
      </c>
      <c r="C33">
        <v>0</v>
      </c>
      <c r="D33">
        <v>62</v>
      </c>
      <c r="E33" t="s">
        <v>278</v>
      </c>
      <c r="F33">
        <v>0</v>
      </c>
    </row>
    <row r="34" spans="1:6" x14ac:dyDescent="0.3">
      <c r="A34">
        <v>31</v>
      </c>
      <c r="B34" t="s">
        <v>87</v>
      </c>
      <c r="C34">
        <v>-0.08</v>
      </c>
      <c r="D34">
        <v>63</v>
      </c>
      <c r="E34" t="s">
        <v>279</v>
      </c>
      <c r="F34">
        <v>-0.08</v>
      </c>
    </row>
    <row r="35" spans="1:6" x14ac:dyDescent="0.3">
      <c r="A35">
        <v>32</v>
      </c>
      <c r="B35" t="s">
        <v>89</v>
      </c>
      <c r="C35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B6F-BDDE-45A6-BCD3-5723A956C5D2}">
  <dimension ref="A2:N47"/>
  <sheetViews>
    <sheetView topLeftCell="A17" workbookViewId="0">
      <selection activeCell="H18" sqref="H18"/>
    </sheetView>
  </sheetViews>
  <sheetFormatPr defaultRowHeight="14.4" x14ac:dyDescent="0.3"/>
  <cols>
    <col min="2" max="2" width="11.33203125" bestFit="1" customWidth="1"/>
    <col min="3" max="3" width="9" bestFit="1" customWidth="1"/>
  </cols>
  <sheetData>
    <row r="2" spans="1:14" x14ac:dyDescent="0.3">
      <c r="A2" s="2" t="s">
        <v>117</v>
      </c>
    </row>
    <row r="3" spans="1:14" x14ac:dyDescent="0.3">
      <c r="E3" s="2" t="s">
        <v>116</v>
      </c>
      <c r="H3" s="2" t="s">
        <v>118</v>
      </c>
      <c r="K3" s="2" t="s">
        <v>119</v>
      </c>
    </row>
    <row r="4" spans="1:14" x14ac:dyDescent="0.3">
      <c r="A4" s="2" t="s">
        <v>113</v>
      </c>
      <c r="B4" s="2" t="s">
        <v>114</v>
      </c>
      <c r="C4" s="2" t="s">
        <v>115</v>
      </c>
      <c r="E4" s="2" t="s">
        <v>113</v>
      </c>
      <c r="F4" s="2" t="s">
        <v>115</v>
      </c>
      <c r="H4" s="2" t="s">
        <v>113</v>
      </c>
      <c r="I4" s="2" t="s">
        <v>115</v>
      </c>
      <c r="J4" s="2"/>
      <c r="K4" s="2" t="s">
        <v>113</v>
      </c>
      <c r="L4" s="2" t="s">
        <v>115</v>
      </c>
      <c r="N4" s="2"/>
    </row>
    <row r="5" spans="1:14" x14ac:dyDescent="0.3">
      <c r="A5">
        <v>1</v>
      </c>
      <c r="B5" t="s">
        <v>0</v>
      </c>
      <c r="C5" t="s">
        <v>55</v>
      </c>
      <c r="E5">
        <v>1</v>
      </c>
      <c r="F5" t="s">
        <v>55</v>
      </c>
      <c r="H5">
        <v>3</v>
      </c>
      <c r="I5" t="s">
        <v>61</v>
      </c>
      <c r="K5">
        <v>5</v>
      </c>
      <c r="L5" t="s">
        <v>53</v>
      </c>
    </row>
    <row r="6" spans="1:14" x14ac:dyDescent="0.3">
      <c r="A6">
        <v>2</v>
      </c>
      <c r="B6" t="s">
        <v>0</v>
      </c>
      <c r="C6" t="s">
        <v>56</v>
      </c>
      <c r="E6">
        <v>2</v>
      </c>
      <c r="F6" t="s">
        <v>56</v>
      </c>
      <c r="H6">
        <v>4</v>
      </c>
      <c r="I6" t="s">
        <v>62</v>
      </c>
      <c r="K6">
        <v>6</v>
      </c>
      <c r="L6" t="s">
        <v>133</v>
      </c>
    </row>
    <row r="7" spans="1:14" x14ac:dyDescent="0.3">
      <c r="A7">
        <v>3</v>
      </c>
      <c r="B7" t="s">
        <v>60</v>
      </c>
      <c r="C7" t="s">
        <v>61</v>
      </c>
    </row>
    <row r="8" spans="1:14" x14ac:dyDescent="0.3">
      <c r="A8">
        <v>4</v>
      </c>
      <c r="B8" t="s">
        <v>60</v>
      </c>
      <c r="C8" t="s">
        <v>62</v>
      </c>
    </row>
    <row r="9" spans="1:14" x14ac:dyDescent="0.3">
      <c r="A9">
        <v>5</v>
      </c>
      <c r="B9" t="s">
        <v>1</v>
      </c>
      <c r="C9" t="s">
        <v>53</v>
      </c>
    </row>
    <row r="10" spans="1:14" x14ac:dyDescent="0.3">
      <c r="A10">
        <v>6</v>
      </c>
      <c r="B10" t="s">
        <v>1</v>
      </c>
      <c r="C10" t="s">
        <v>133</v>
      </c>
    </row>
    <row r="14" spans="1:14" x14ac:dyDescent="0.3">
      <c r="A14" s="2" t="s">
        <v>120</v>
      </c>
    </row>
    <row r="16" spans="1:14" x14ac:dyDescent="0.3">
      <c r="A16" s="2" t="s">
        <v>122</v>
      </c>
      <c r="D16" s="2" t="s">
        <v>123</v>
      </c>
      <c r="G16" s="2" t="s">
        <v>124</v>
      </c>
      <c r="J16" s="2"/>
    </row>
    <row r="17" spans="1:11" x14ac:dyDescent="0.3">
      <c r="A17" s="2" t="s">
        <v>113</v>
      </c>
      <c r="B17" s="2" t="s">
        <v>121</v>
      </c>
      <c r="D17" s="2" t="s">
        <v>113</v>
      </c>
      <c r="E17" s="2" t="s">
        <v>121</v>
      </c>
      <c r="G17" s="2" t="s">
        <v>113</v>
      </c>
      <c r="H17" s="2" t="s">
        <v>121</v>
      </c>
      <c r="J17" s="2"/>
      <c r="K17" s="2"/>
    </row>
    <row r="18" spans="1:11" x14ac:dyDescent="0.3">
      <c r="A18">
        <v>1</v>
      </c>
      <c r="B18">
        <v>1</v>
      </c>
      <c r="D18">
        <v>1</v>
      </c>
      <c r="E18">
        <v>-1</v>
      </c>
      <c r="G18">
        <v>1</v>
      </c>
      <c r="H18">
        <v>-1</v>
      </c>
    </row>
    <row r="19" spans="1:11" x14ac:dyDescent="0.3">
      <c r="A19">
        <v>2</v>
      </c>
      <c r="B19">
        <v>1</v>
      </c>
      <c r="D19">
        <v>2</v>
      </c>
      <c r="E19">
        <v>-1</v>
      </c>
      <c r="G19">
        <v>2</v>
      </c>
      <c r="H19">
        <v>-1</v>
      </c>
    </row>
    <row r="20" spans="1:11" x14ac:dyDescent="0.3">
      <c r="A20">
        <v>3</v>
      </c>
      <c r="B20">
        <v>-1</v>
      </c>
      <c r="D20">
        <v>3</v>
      </c>
      <c r="E20">
        <v>1</v>
      </c>
      <c r="G20">
        <v>3</v>
      </c>
      <c r="H20">
        <v>-1</v>
      </c>
    </row>
    <row r="21" spans="1:11" x14ac:dyDescent="0.3">
      <c r="A21">
        <v>4</v>
      </c>
      <c r="B21">
        <v>-1</v>
      </c>
      <c r="D21">
        <v>4</v>
      </c>
      <c r="E21">
        <v>1</v>
      </c>
      <c r="G21">
        <v>4</v>
      </c>
      <c r="H21">
        <v>-1</v>
      </c>
    </row>
    <row r="22" spans="1:11" x14ac:dyDescent="0.3">
      <c r="A22">
        <v>5</v>
      </c>
      <c r="B22">
        <v>-1</v>
      </c>
      <c r="D22">
        <v>5</v>
      </c>
      <c r="E22">
        <v>-1</v>
      </c>
      <c r="G22">
        <v>5</v>
      </c>
      <c r="H22">
        <v>1</v>
      </c>
    </row>
    <row r="23" spans="1:11" x14ac:dyDescent="0.3">
      <c r="A23">
        <v>6</v>
      </c>
      <c r="B23">
        <v>-1</v>
      </c>
      <c r="D23">
        <v>6</v>
      </c>
      <c r="E23">
        <v>-1</v>
      </c>
      <c r="G23">
        <v>6</v>
      </c>
      <c r="H23">
        <v>1</v>
      </c>
    </row>
    <row r="26" spans="1:11" x14ac:dyDescent="0.3">
      <c r="A26" s="2" t="s">
        <v>125</v>
      </c>
    </row>
    <row r="28" spans="1:11" x14ac:dyDescent="0.3">
      <c r="A28" s="2" t="s">
        <v>126</v>
      </c>
      <c r="D28" s="2" t="s">
        <v>127</v>
      </c>
    </row>
    <row r="29" spans="1:11" x14ac:dyDescent="0.3">
      <c r="A29" s="2" t="s">
        <v>113</v>
      </c>
      <c r="B29" s="2" t="s">
        <v>121</v>
      </c>
      <c r="D29" s="2" t="s">
        <v>113</v>
      </c>
      <c r="E29" s="2" t="s">
        <v>121</v>
      </c>
    </row>
    <row r="30" spans="1:11" x14ac:dyDescent="0.3">
      <c r="A30">
        <v>1</v>
      </c>
      <c r="B30">
        <v>1</v>
      </c>
      <c r="D30">
        <v>1</v>
      </c>
      <c r="E30">
        <v>-1</v>
      </c>
    </row>
    <row r="31" spans="1:11" x14ac:dyDescent="0.3">
      <c r="A31">
        <v>2</v>
      </c>
      <c r="B31">
        <v>-1</v>
      </c>
      <c r="D31">
        <v>2</v>
      </c>
      <c r="E31">
        <v>1</v>
      </c>
    </row>
    <row r="34" spans="1:5" x14ac:dyDescent="0.3">
      <c r="A34" s="2" t="s">
        <v>128</v>
      </c>
    </row>
    <row r="36" spans="1:5" x14ac:dyDescent="0.3">
      <c r="A36" s="2" t="s">
        <v>129</v>
      </c>
      <c r="D36" s="2" t="s">
        <v>130</v>
      </c>
    </row>
    <row r="37" spans="1:5" x14ac:dyDescent="0.3">
      <c r="A37" s="2" t="s">
        <v>113</v>
      </c>
      <c r="B37" s="2" t="s">
        <v>121</v>
      </c>
      <c r="D37" s="2" t="s">
        <v>113</v>
      </c>
      <c r="E37" s="2" t="s">
        <v>121</v>
      </c>
    </row>
    <row r="38" spans="1:5" x14ac:dyDescent="0.3">
      <c r="A38">
        <v>3</v>
      </c>
      <c r="B38">
        <v>1</v>
      </c>
      <c r="D38">
        <v>3</v>
      </c>
      <c r="E38">
        <v>-1</v>
      </c>
    </row>
    <row r="39" spans="1:5" x14ac:dyDescent="0.3">
      <c r="A39">
        <v>4</v>
      </c>
      <c r="B39">
        <v>-1</v>
      </c>
      <c r="D39">
        <v>4</v>
      </c>
      <c r="E39">
        <v>1</v>
      </c>
    </row>
    <row r="42" spans="1:5" x14ac:dyDescent="0.3">
      <c r="A42" s="2" t="s">
        <v>131</v>
      </c>
    </row>
    <row r="44" spans="1:5" x14ac:dyDescent="0.3">
      <c r="A44" s="2" t="s">
        <v>132</v>
      </c>
      <c r="D44" s="2" t="s">
        <v>134</v>
      </c>
    </row>
    <row r="45" spans="1:5" x14ac:dyDescent="0.3">
      <c r="A45" s="2" t="s">
        <v>113</v>
      </c>
      <c r="B45" s="2" t="s">
        <v>121</v>
      </c>
      <c r="D45" s="2" t="s">
        <v>113</v>
      </c>
      <c r="E45" s="2" t="s">
        <v>121</v>
      </c>
    </row>
    <row r="46" spans="1:5" x14ac:dyDescent="0.3">
      <c r="A46">
        <v>5</v>
      </c>
      <c r="B46">
        <v>1</v>
      </c>
      <c r="D46">
        <v>5</v>
      </c>
      <c r="E46">
        <v>-1</v>
      </c>
    </row>
    <row r="47" spans="1:5" x14ac:dyDescent="0.3">
      <c r="A47">
        <v>6</v>
      </c>
      <c r="B47">
        <v>-1</v>
      </c>
      <c r="D47">
        <v>6</v>
      </c>
      <c r="E4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021D-35B6-4E45-AEDB-5FD9F22C772B}">
  <dimension ref="B2:AW174"/>
  <sheetViews>
    <sheetView tabSelected="1" topLeftCell="AH154" workbookViewId="0">
      <selection activeCell="AP165" sqref="AP165"/>
    </sheetView>
  </sheetViews>
  <sheetFormatPr defaultRowHeight="14.4" x14ac:dyDescent="0.3"/>
  <cols>
    <col min="3" max="3" width="8.88671875" customWidth="1"/>
    <col min="32" max="32" width="12.6640625" bestFit="1" customWidth="1"/>
  </cols>
  <sheetData>
    <row r="2" spans="2:49" x14ac:dyDescent="0.3">
      <c r="B2" s="2" t="s">
        <v>135</v>
      </c>
    </row>
    <row r="4" spans="2:49" x14ac:dyDescent="0.3">
      <c r="B4" s="2" t="s">
        <v>136</v>
      </c>
    </row>
    <row r="5" spans="2:49" x14ac:dyDescent="0.3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</row>
    <row r="6" spans="2:49" x14ac:dyDescent="0.3">
      <c r="B6" s="2">
        <v>1</v>
      </c>
      <c r="C6">
        <f>SUMPRODUCT(Extraction!$D$113:$BN$113,Extraction!$D113:$BN113)</f>
        <v>41</v>
      </c>
      <c r="D6">
        <f>SUMPRODUCT(Extraction!$D$114:$BN$114,Extraction!$D113:$BN113)</f>
        <v>30</v>
      </c>
      <c r="E6">
        <f>SUMPRODUCT(Extraction!$D$115:$BO$115,Extraction!$D113:$BO113)</f>
        <v>12</v>
      </c>
      <c r="F6">
        <f>SUMPRODUCT(Extraction!$D$116:$BO$116,Extraction!$D113:$BO113)</f>
        <v>43</v>
      </c>
      <c r="G6">
        <f>SUMPRODUCT(Extraction!$D$117:$BO$117,Extraction!$D113:$BO113)</f>
        <v>27</v>
      </c>
      <c r="H6">
        <f>SUMPRODUCT(Extraction!$D$118:$BO$118,Extraction!$D113:$BO113)</f>
        <v>53</v>
      </c>
    </row>
    <row r="7" spans="2:49" x14ac:dyDescent="0.3">
      <c r="B7" s="2">
        <v>2</v>
      </c>
      <c r="C7">
        <f>SUMPRODUCT(Extraction!$D$113:$BN$113,Extraction!$D114:$BN114)</f>
        <v>30</v>
      </c>
      <c r="D7">
        <f>SUMPRODUCT(Extraction!$D$114:$BN$114,Extraction!$D114:$BN114)</f>
        <v>44</v>
      </c>
      <c r="E7">
        <f>SUMPRODUCT(Extraction!$D$115:$BO$115,Extraction!$D114:$BO114)</f>
        <v>15</v>
      </c>
      <c r="F7">
        <f>SUMPRODUCT(Extraction!$D$116:$BO$116,Extraction!$D114:$BO114)</f>
        <v>46</v>
      </c>
      <c r="G7">
        <f>SUMPRODUCT(Extraction!$D$117:$BO$117,Extraction!$D114:$BO114)</f>
        <v>27</v>
      </c>
      <c r="H7">
        <f>SUMPRODUCT(Extraction!$D$118:$BO$118,Extraction!$D114:$BO114)</f>
        <v>56</v>
      </c>
    </row>
    <row r="8" spans="2:49" x14ac:dyDescent="0.3">
      <c r="B8" s="2">
        <v>3</v>
      </c>
      <c r="C8">
        <f>SUMPRODUCT(Extraction!$D$113:$BN$113,Extraction!$D115:$BN115)</f>
        <v>12</v>
      </c>
      <c r="D8">
        <f>SUMPRODUCT(Extraction!$D$114:$BN$114,Extraction!$D115:$BN115)</f>
        <v>15</v>
      </c>
      <c r="E8">
        <f>SUMPRODUCT(Extraction!$D$115:$BO$115,Extraction!$D115:$BO115)</f>
        <v>27</v>
      </c>
      <c r="F8">
        <f>SUMPRODUCT(Extraction!$D$116:$BO$116,Extraction!$D115:$BO115)</f>
        <v>20</v>
      </c>
      <c r="G8">
        <f>SUMPRODUCT(Extraction!$D$117:$BO$117,Extraction!$D115:$BO115)</f>
        <v>21</v>
      </c>
      <c r="H8">
        <f>SUMPRODUCT(Extraction!$D$118:$BO$118,Extraction!$D115:$BO115)</f>
        <v>37</v>
      </c>
    </row>
    <row r="9" spans="2:49" x14ac:dyDescent="0.3">
      <c r="B9" s="2">
        <v>4</v>
      </c>
      <c r="C9">
        <f>SUMPRODUCT(Extraction!$D$113:$BN$113,Extraction!$D116:$BN116)</f>
        <v>43</v>
      </c>
      <c r="D9">
        <f>SUMPRODUCT(Extraction!$D$114:$BN$114,Extraction!$D116:$BN116)</f>
        <v>46</v>
      </c>
      <c r="E9">
        <f>SUMPRODUCT(Extraction!$D$115:$BO$115,Extraction!$D116:$BO116)</f>
        <v>20</v>
      </c>
      <c r="F9">
        <f>SUMPRODUCT(Extraction!$D$116:$BO$116,Extraction!$D116:$BO116)</f>
        <v>74</v>
      </c>
      <c r="G9">
        <f>SUMPRODUCT(Extraction!$D$117:$BO$117,Extraction!$D116:$BO116)</f>
        <v>38</v>
      </c>
      <c r="H9">
        <f>SUMPRODUCT(Extraction!$D$118:$BO$118,Extraction!$D116:$BO116)</f>
        <v>82</v>
      </c>
    </row>
    <row r="10" spans="2:49" x14ac:dyDescent="0.3">
      <c r="B10" s="2">
        <v>5</v>
      </c>
      <c r="C10">
        <f>SUMPRODUCT(Extraction!$D$113:$BN$113,Extraction!$D117:$BN117)</f>
        <v>27</v>
      </c>
      <c r="D10">
        <f>SUMPRODUCT(Extraction!$D$114:$BN$114,Extraction!$D117:$BN117)</f>
        <v>27</v>
      </c>
      <c r="E10">
        <f>SUMPRODUCT(Extraction!$D$115:$BO$115,Extraction!$D117:$BO117)</f>
        <v>21</v>
      </c>
      <c r="F10">
        <f>SUMPRODUCT(Extraction!$D$116:$BO$116,Extraction!$D117:$BO117)</f>
        <v>38</v>
      </c>
      <c r="G10">
        <f>SUMPRODUCT(Extraction!$D$117:$BO$117,Extraction!$D117:$BO117)</f>
        <v>40</v>
      </c>
      <c r="H10">
        <f>SUMPRODUCT(Extraction!$D$118:$BO$118,Extraction!$D117:$BO117)</f>
        <v>56</v>
      </c>
    </row>
    <row r="11" spans="2:49" x14ac:dyDescent="0.3">
      <c r="B11" s="2">
        <v>6</v>
      </c>
      <c r="C11">
        <f>SUMPRODUCT(Extraction!$D$113:$BN$113,Extraction!$D118:$BN118)</f>
        <v>53</v>
      </c>
      <c r="D11">
        <f>SUMPRODUCT(Extraction!$D$114:$BN$114,Extraction!$D118:$BN118)</f>
        <v>56</v>
      </c>
      <c r="E11">
        <f>SUMPRODUCT(Extraction!$D$115:$BO$115,Extraction!$D118:$BO118)</f>
        <v>37</v>
      </c>
      <c r="F11">
        <f>SUMPRODUCT(Extraction!$D$116:$BO$116,Extraction!$D118:$BO118)</f>
        <v>82</v>
      </c>
      <c r="G11">
        <f>SUMPRODUCT(Extraction!$D$117:$BO$117,Extraction!$D118:$BO118)</f>
        <v>56</v>
      </c>
      <c r="H11">
        <f>SUMPRODUCT(Extraction!$D$118:$BO$118,Extraction!$D118:$BO118)</f>
        <v>131</v>
      </c>
    </row>
    <row r="13" spans="2:49" x14ac:dyDescent="0.3">
      <c r="B13" s="2" t="s">
        <v>137</v>
      </c>
    </row>
    <row r="15" spans="2:49" x14ac:dyDescent="0.3">
      <c r="B15" s="2" t="s">
        <v>138</v>
      </c>
      <c r="I15" s="2" t="s">
        <v>171</v>
      </c>
      <c r="P15" s="2" t="s">
        <v>171</v>
      </c>
      <c r="W15" s="2" t="s">
        <v>171</v>
      </c>
      <c r="AD15" s="2" t="s">
        <v>171</v>
      </c>
      <c r="AK15" s="2" t="s">
        <v>171</v>
      </c>
      <c r="AR15" s="2" t="s">
        <v>171</v>
      </c>
    </row>
    <row r="16" spans="2:49" x14ac:dyDescent="0.3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I16" s="2">
        <v>1</v>
      </c>
      <c r="J16" s="2">
        <v>2</v>
      </c>
      <c r="K16" s="2">
        <v>3</v>
      </c>
      <c r="L16" s="2">
        <v>4</v>
      </c>
      <c r="M16" s="2">
        <v>5</v>
      </c>
      <c r="N16" s="2">
        <v>6</v>
      </c>
      <c r="P16" s="2">
        <v>1</v>
      </c>
      <c r="Q16" s="2">
        <v>2</v>
      </c>
      <c r="R16" s="2">
        <v>3</v>
      </c>
      <c r="S16" s="2">
        <v>4</v>
      </c>
      <c r="T16" s="2">
        <v>5</v>
      </c>
      <c r="U16" s="2">
        <v>6</v>
      </c>
      <c r="W16" s="2">
        <v>1</v>
      </c>
      <c r="X16" s="2">
        <v>2</v>
      </c>
      <c r="Y16" s="2">
        <v>3</v>
      </c>
      <c r="Z16" s="2">
        <v>4</v>
      </c>
      <c r="AA16" s="2">
        <v>5</v>
      </c>
      <c r="AB16" s="2">
        <v>6</v>
      </c>
      <c r="AD16" s="2">
        <v>1</v>
      </c>
      <c r="AE16" s="2">
        <v>2</v>
      </c>
      <c r="AF16" s="2">
        <v>3</v>
      </c>
      <c r="AG16" s="2">
        <v>4</v>
      </c>
      <c r="AH16" s="2">
        <v>5</v>
      </c>
      <c r="AI16" s="2">
        <v>6</v>
      </c>
      <c r="AK16" s="2">
        <v>1</v>
      </c>
      <c r="AL16" s="2">
        <v>2</v>
      </c>
      <c r="AM16" s="2">
        <v>3</v>
      </c>
      <c r="AN16" s="2">
        <v>4</v>
      </c>
      <c r="AO16" s="2">
        <v>5</v>
      </c>
      <c r="AP16" s="2">
        <v>6</v>
      </c>
      <c r="AR16" s="2">
        <v>1</v>
      </c>
      <c r="AS16" s="2">
        <v>2</v>
      </c>
      <c r="AT16" s="2">
        <v>3</v>
      </c>
      <c r="AU16" s="2">
        <v>4</v>
      </c>
      <c r="AV16" s="2">
        <v>5</v>
      </c>
      <c r="AW16" s="2">
        <v>6</v>
      </c>
    </row>
    <row r="17" spans="2:49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f t="shared" ref="I17:N17" si="0">B95</f>
        <v>6.8965517241379309E-2</v>
      </c>
      <c r="J17">
        <f t="shared" si="0"/>
        <v>0</v>
      </c>
      <c r="K17">
        <f t="shared" si="0"/>
        <v>0</v>
      </c>
      <c r="L17">
        <f t="shared" si="0"/>
        <v>6.8965517241379309E-2</v>
      </c>
      <c r="M17">
        <f t="shared" si="0"/>
        <v>0</v>
      </c>
      <c r="N17">
        <f t="shared" si="0"/>
        <v>0</v>
      </c>
      <c r="P17">
        <f t="shared" ref="P17:U17" si="1">I95</f>
        <v>6.8965517241379309E-2</v>
      </c>
      <c r="Q17">
        <f t="shared" si="1"/>
        <v>6.2237174095878887E-2</v>
      </c>
      <c r="R17">
        <f t="shared" si="1"/>
        <v>6.2237174095878887E-2</v>
      </c>
      <c r="S17">
        <f t="shared" si="1"/>
        <v>6.8965517241379309E-2</v>
      </c>
      <c r="T17">
        <f t="shared" si="1"/>
        <v>0</v>
      </c>
      <c r="U17">
        <f t="shared" si="1"/>
        <v>0</v>
      </c>
      <c r="W17">
        <f t="shared" ref="W17:AB17" si="2">P95</f>
        <v>6.8965517241379309E-2</v>
      </c>
      <c r="X17">
        <f t="shared" si="2"/>
        <v>9.2191240214789444E-2</v>
      </c>
      <c r="Y17">
        <f t="shared" si="2"/>
        <v>6.2237174095878887E-2</v>
      </c>
      <c r="Z17">
        <f t="shared" si="2"/>
        <v>9.8919583360289859E-2</v>
      </c>
      <c r="AA17">
        <f t="shared" si="2"/>
        <v>0</v>
      </c>
      <c r="AB17">
        <f t="shared" si="2"/>
        <v>0</v>
      </c>
      <c r="AD17">
        <f t="shared" ref="AD17:AI17" si="3">W95</f>
        <v>6.8965517241379309E-2</v>
      </c>
      <c r="AE17">
        <f t="shared" si="3"/>
        <v>9.2191240214789444E-2</v>
      </c>
      <c r="AF17">
        <f t="shared" si="3"/>
        <v>6.2237174095878887E-2</v>
      </c>
      <c r="AG17">
        <f t="shared" si="3"/>
        <v>8.1977846862092835E-2</v>
      </c>
      <c r="AH17">
        <f t="shared" si="3"/>
        <v>1.6941736498197031E-2</v>
      </c>
      <c r="AI17">
        <f t="shared" si="3"/>
        <v>0</v>
      </c>
      <c r="AK17">
        <f t="shared" ref="AK17:AP17" si="4">AD95</f>
        <v>6.8965517241379309E-2</v>
      </c>
      <c r="AL17">
        <f t="shared" si="4"/>
        <v>9.2191240214789444E-2</v>
      </c>
      <c r="AM17">
        <f t="shared" si="4"/>
        <v>6.2237174095878887E-2</v>
      </c>
      <c r="AN17">
        <f t="shared" si="4"/>
        <v>8.1977846862092835E-2</v>
      </c>
      <c r="AO17">
        <f t="shared" si="4"/>
        <v>1.6941736498197031E-2</v>
      </c>
      <c r="AP17">
        <f t="shared" si="4"/>
        <v>0</v>
      </c>
      <c r="AR17">
        <f t="shared" ref="AR17:AW17" si="5">AK95</f>
        <v>6.8965517241379309E-2</v>
      </c>
      <c r="AS17">
        <f t="shared" si="5"/>
        <v>9.2191240214789444E-2</v>
      </c>
      <c r="AT17">
        <f t="shared" si="5"/>
        <v>6.2237174095878887E-2</v>
      </c>
      <c r="AU17">
        <f t="shared" si="5"/>
        <v>8.1977846862092835E-2</v>
      </c>
      <c r="AV17">
        <f t="shared" si="5"/>
        <v>1.6941736498197031E-2</v>
      </c>
      <c r="AW17">
        <f t="shared" si="5"/>
        <v>0</v>
      </c>
    </row>
    <row r="19" spans="2:49" x14ac:dyDescent="0.3">
      <c r="B19" s="2" t="s">
        <v>139</v>
      </c>
      <c r="I19" s="2"/>
      <c r="P19" s="2"/>
      <c r="W19" s="2"/>
      <c r="AD19" s="2"/>
      <c r="AK19" s="2"/>
      <c r="AR19" s="2"/>
    </row>
    <row r="20" spans="2:49" x14ac:dyDescent="0.3">
      <c r="B20" s="2" t="s">
        <v>140</v>
      </c>
      <c r="C20">
        <v>0</v>
      </c>
      <c r="I20" s="2" t="s">
        <v>140</v>
      </c>
      <c r="J20">
        <f>C97</f>
        <v>-1.137931034482758</v>
      </c>
      <c r="P20" s="2" t="s">
        <v>140</v>
      </c>
      <c r="Q20">
        <f>J97</f>
        <v>-0.29857022708158143</v>
      </c>
      <c r="W20" s="2" t="s">
        <v>140</v>
      </c>
      <c r="X20">
        <f>Q97</f>
        <v>-0.3584783593194022</v>
      </c>
      <c r="AD20" s="2" t="s">
        <v>140</v>
      </c>
      <c r="AE20">
        <f>X97</f>
        <v>0.25142415461569034</v>
      </c>
      <c r="AK20" s="2" t="s">
        <v>140</v>
      </c>
      <c r="AL20">
        <f>AE97</f>
        <v>0.25142415461569034</v>
      </c>
      <c r="AR20" s="2" t="s">
        <v>140</v>
      </c>
      <c r="AS20">
        <f>AL97</f>
        <v>0.25142415461569034</v>
      </c>
    </row>
    <row r="22" spans="2:49" x14ac:dyDescent="0.3">
      <c r="B22" s="2" t="s">
        <v>121</v>
      </c>
      <c r="I22" s="2" t="s">
        <v>121</v>
      </c>
      <c r="P22" s="2" t="s">
        <v>121</v>
      </c>
      <c r="W22" s="2" t="s">
        <v>121</v>
      </c>
      <c r="AD22" s="2" t="s">
        <v>121</v>
      </c>
      <c r="AK22" s="2" t="s">
        <v>121</v>
      </c>
      <c r="AR22" s="2" t="s">
        <v>121</v>
      </c>
    </row>
    <row r="23" spans="2:49" x14ac:dyDescent="0.3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I23" s="2">
        <v>1</v>
      </c>
      <c r="J23" s="2">
        <v>2</v>
      </c>
      <c r="K23" s="2">
        <v>3</v>
      </c>
      <c r="L23" s="2">
        <v>4</v>
      </c>
      <c r="M23" s="2">
        <v>5</v>
      </c>
      <c r="N23" s="2">
        <v>6</v>
      </c>
      <c r="P23" s="2">
        <v>1</v>
      </c>
      <c r="Q23" s="2">
        <v>2</v>
      </c>
      <c r="R23" s="2">
        <v>3</v>
      </c>
      <c r="S23" s="2">
        <v>4</v>
      </c>
      <c r="T23" s="2">
        <v>5</v>
      </c>
      <c r="U23" s="2">
        <v>6</v>
      </c>
      <c r="W23" s="2">
        <v>1</v>
      </c>
      <c r="X23" s="2">
        <v>2</v>
      </c>
      <c r="Y23" s="2">
        <v>3</v>
      </c>
      <c r="Z23" s="2">
        <v>4</v>
      </c>
      <c r="AA23" s="2">
        <v>5</v>
      </c>
      <c r="AB23" s="2">
        <v>6</v>
      </c>
      <c r="AD23" s="2">
        <v>1</v>
      </c>
      <c r="AE23" s="2">
        <v>2</v>
      </c>
      <c r="AF23" s="2">
        <v>3</v>
      </c>
      <c r="AG23" s="2">
        <v>4</v>
      </c>
      <c r="AH23" s="2">
        <v>5</v>
      </c>
      <c r="AI23" s="2">
        <v>6</v>
      </c>
      <c r="AK23" s="2">
        <v>1</v>
      </c>
      <c r="AL23" s="2">
        <v>2</v>
      </c>
      <c r="AM23" s="2">
        <v>3</v>
      </c>
      <c r="AN23" s="2">
        <v>4</v>
      </c>
      <c r="AO23" s="2">
        <v>5</v>
      </c>
      <c r="AP23" s="2">
        <v>6</v>
      </c>
      <c r="AR23" s="2">
        <v>1</v>
      </c>
      <c r="AS23" s="2">
        <v>2</v>
      </c>
      <c r="AT23" s="2">
        <v>3</v>
      </c>
      <c r="AU23" s="2">
        <v>4</v>
      </c>
      <c r="AV23" s="2">
        <v>5</v>
      </c>
      <c r="AW23" s="2">
        <v>6</v>
      </c>
    </row>
    <row r="24" spans="2:49" x14ac:dyDescent="0.3">
      <c r="B24">
        <v>1</v>
      </c>
      <c r="C24">
        <v>1</v>
      </c>
      <c r="D24">
        <v>-1</v>
      </c>
      <c r="E24">
        <v>-1</v>
      </c>
      <c r="F24">
        <v>-1</v>
      </c>
      <c r="G24">
        <v>-1</v>
      </c>
      <c r="I24">
        <v>1</v>
      </c>
      <c r="J24">
        <v>1</v>
      </c>
      <c r="K24">
        <v>-1</v>
      </c>
      <c r="L24">
        <v>-1</v>
      </c>
      <c r="M24">
        <v>-1</v>
      </c>
      <c r="N24">
        <v>-1</v>
      </c>
      <c r="P24">
        <v>1</v>
      </c>
      <c r="Q24">
        <v>1</v>
      </c>
      <c r="R24">
        <v>-1</v>
      </c>
      <c r="S24">
        <v>-1</v>
      </c>
      <c r="T24">
        <v>-1</v>
      </c>
      <c r="U24">
        <v>-1</v>
      </c>
      <c r="W24">
        <v>1</v>
      </c>
      <c r="X24">
        <v>1</v>
      </c>
      <c r="Y24">
        <v>-1</v>
      </c>
      <c r="Z24">
        <v>-1</v>
      </c>
      <c r="AA24">
        <v>-1</v>
      </c>
      <c r="AB24">
        <v>-1</v>
      </c>
      <c r="AD24">
        <v>1</v>
      </c>
      <c r="AE24">
        <v>1</v>
      </c>
      <c r="AF24">
        <v>-1</v>
      </c>
      <c r="AG24">
        <v>-1</v>
      </c>
      <c r="AH24">
        <v>-1</v>
      </c>
      <c r="AI24">
        <v>-1</v>
      </c>
      <c r="AK24">
        <v>1</v>
      </c>
      <c r="AL24">
        <v>1</v>
      </c>
      <c r="AM24">
        <v>-1</v>
      </c>
      <c r="AN24">
        <v>-1</v>
      </c>
      <c r="AO24">
        <v>-1</v>
      </c>
      <c r="AP24">
        <v>-1</v>
      </c>
      <c r="AR24">
        <v>1</v>
      </c>
      <c r="AS24">
        <v>1</v>
      </c>
      <c r="AT24">
        <v>-1</v>
      </c>
      <c r="AU24">
        <v>-1</v>
      </c>
      <c r="AV24">
        <v>-1</v>
      </c>
      <c r="AW24">
        <v>-1</v>
      </c>
    </row>
    <row r="26" spans="2:49" x14ac:dyDescent="0.3">
      <c r="B26" s="2" t="s">
        <v>185</v>
      </c>
    </row>
    <row r="27" spans="2:49" x14ac:dyDescent="0.3">
      <c r="B27" s="2"/>
    </row>
    <row r="28" spans="2:49" x14ac:dyDescent="0.3">
      <c r="B28" s="2" t="s">
        <v>186</v>
      </c>
      <c r="I28" s="2" t="s">
        <v>186</v>
      </c>
      <c r="P28" s="2" t="s">
        <v>186</v>
      </c>
      <c r="W28" s="2" t="s">
        <v>186</v>
      </c>
      <c r="AD28" s="2" t="s">
        <v>186</v>
      </c>
      <c r="AK28" s="2" t="s">
        <v>186</v>
      </c>
      <c r="AR28" s="2" t="s">
        <v>186</v>
      </c>
    </row>
    <row r="29" spans="2:49" x14ac:dyDescent="0.3"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I29" s="2">
        <v>1</v>
      </c>
      <c r="J29" s="2">
        <v>2</v>
      </c>
      <c r="K29" s="2">
        <v>3</v>
      </c>
      <c r="L29" s="2">
        <v>4</v>
      </c>
      <c r="M29" s="2">
        <v>5</v>
      </c>
      <c r="N29" s="2">
        <v>6</v>
      </c>
      <c r="P29" s="2">
        <v>1</v>
      </c>
      <c r="Q29" s="2">
        <v>2</v>
      </c>
      <c r="R29" s="2">
        <v>3</v>
      </c>
      <c r="S29" s="2">
        <v>4</v>
      </c>
      <c r="T29" s="2">
        <v>5</v>
      </c>
      <c r="U29" s="2">
        <v>6</v>
      </c>
      <c r="W29" s="2">
        <v>1</v>
      </c>
      <c r="X29" s="2">
        <v>2</v>
      </c>
      <c r="Y29" s="2">
        <v>3</v>
      </c>
      <c r="Z29" s="2">
        <v>4</v>
      </c>
      <c r="AA29" s="2">
        <v>5</v>
      </c>
      <c r="AB29" s="2">
        <v>6</v>
      </c>
      <c r="AD29" s="2">
        <v>1</v>
      </c>
      <c r="AE29" s="2">
        <v>2</v>
      </c>
      <c r="AF29" s="2">
        <v>3</v>
      </c>
      <c r="AG29" s="2">
        <v>4</v>
      </c>
      <c r="AH29" s="2">
        <v>5</v>
      </c>
      <c r="AI29" s="2">
        <v>6</v>
      </c>
      <c r="AK29" s="2">
        <v>1</v>
      </c>
      <c r="AL29" s="2">
        <v>2</v>
      </c>
      <c r="AM29" s="2">
        <v>3</v>
      </c>
      <c r="AN29" s="2">
        <v>4</v>
      </c>
      <c r="AO29" s="2">
        <v>5</v>
      </c>
      <c r="AP29" s="2">
        <v>6</v>
      </c>
      <c r="AR29" s="2">
        <v>1</v>
      </c>
      <c r="AS29" s="2">
        <v>2</v>
      </c>
      <c r="AT29" s="2">
        <v>3</v>
      </c>
      <c r="AU29" s="2">
        <v>4</v>
      </c>
      <c r="AV29" s="2">
        <v>5</v>
      </c>
      <c r="AW29" s="2">
        <v>6</v>
      </c>
    </row>
    <row r="30" spans="2:49" x14ac:dyDescent="0.3">
      <c r="B30" s="5">
        <f t="array" ref="B30">SUMPRODUCT(TRANSPOSE(C6:C11),$B$17:$G$17,$B$24:$G$24)-$C$20</f>
        <v>0</v>
      </c>
      <c r="C30" s="5">
        <f t="array" ref="C30">SUMPRODUCT(TRANSPOSE(D6:D11),$B$17:$G$17,$B$24:$G$24)-$C$20</f>
        <v>0</v>
      </c>
      <c r="D30" s="5">
        <f t="array" ref="D30">SUMPRODUCT(TRANSPOSE(E6:E11),$B$17:$G$17,$B$24:$G$24)-$C$20</f>
        <v>0</v>
      </c>
      <c r="E30" s="5">
        <f t="array" ref="E30">SUMPRODUCT(TRANSPOSE(F6:F11),$B$17:$G$17,$B$24:$G$24)-$C$20</f>
        <v>0</v>
      </c>
      <c r="F30" s="5">
        <f t="array" ref="F30">SUMPRODUCT(TRANSPOSE(G6:G11),$B$17:$G$17,$B$24:$G$24)-$C$20</f>
        <v>0</v>
      </c>
      <c r="G30" s="5">
        <f t="array" ref="G30">SUMPRODUCT(TRANSPOSE(H6:H11),$B$17:$G$17,$B$24:$G$24)-$C$20</f>
        <v>0</v>
      </c>
      <c r="I30">
        <f t="array" ref="I30">SUMPRODUCT(TRANSPOSE(C6:C11),$I$17:$N$17,$I$24:$N$24)-$J$20</f>
        <v>0.99999999999999911</v>
      </c>
      <c r="J30">
        <f t="array" ref="J30">SUMPRODUCT(TRANSPOSE(D6:D11),$I$17:$N$17,$I$24:$N$24)-$J$20</f>
        <v>3.4482758620689058E-2</v>
      </c>
      <c r="K30">
        <f t="array" ref="K30">SUMPRODUCT(TRANSPOSE(E6:E11),$I$17:$N$17,$I$24:$N$24)-$J$20</f>
        <v>0.58620689655172342</v>
      </c>
      <c r="L30">
        <f t="array" ref="L30">SUMPRODUCT(TRANSPOSE(F6:F11),$I$17:$N$17,$I$24:$N$24)-$J$20</f>
        <v>-1</v>
      </c>
      <c r="M30">
        <f t="array" ref="M30">SUMPRODUCT(TRANSPOSE(G6:G11),$I$17:$N$17,$I$24:$N$24)-$J$20</f>
        <v>0.37931034482758563</v>
      </c>
      <c r="N30">
        <f t="array" ref="N30">SUMPRODUCT(TRANSPOSE(H6:H11),$I$17:$N$17,$I$24:$N$24)-$J$20</f>
        <v>-0.86206896551724199</v>
      </c>
      <c r="P30">
        <f t="array" ref="P30">SUMPRODUCT(TRANSPOSE(C6:C11),$P$17:$U$17,$P$24:$U$24)-$Q$20</f>
        <v>1.2809083263246421</v>
      </c>
      <c r="Q30">
        <f t="array" ref="Q30">SUMPRODUCT(TRANSPOSE(D6:D11),$P$17:$U$17,$P$24:$U$24)-$Q$20</f>
        <v>1.0000000000000004</v>
      </c>
      <c r="R30">
        <f t="array" ref="R30">SUMPRODUCT(TRANSPOSE(E6:E11),$P$17:$U$17,$P$24:$U$24)-$Q$20</f>
        <v>-0.99999999999999989</v>
      </c>
      <c r="S30">
        <f t="array" ref="S30">SUMPRODUCT(TRANSPOSE(F6:F11),$P$17:$U$17,$P$24:$U$24)-$Q$20</f>
        <v>-0.22119428090832594</v>
      </c>
      <c r="T30">
        <f t="array" ref="T30">SUMPRODUCT(TRANSPOSE(G6:G11),$P$17:$U$17,$P$24:$U$24)-$Q$20</f>
        <v>-8.6627417998317635E-2</v>
      </c>
      <c r="U30">
        <f t="array" ref="U30">SUMPRODUCT(TRANSPOSE(H6:H11),$P$17:$U$17,$P$24:$U$24)-$Q$20</f>
        <v>-0.51892346509671972</v>
      </c>
      <c r="W30">
        <f t="array" ref="W30">SUMPRODUCT(TRANSPOSE(C6:C11),$W$17:$AB$17,$W$24:$AB$24)-$X$20</f>
        <v>0.9514135990166267</v>
      </c>
      <c r="X30">
        <f t="array" ref="X30">SUMPRODUCT(TRANSPOSE(D6:D11),$W$17:$AB$17,$W$24:$AB$24)-$X$20</f>
        <v>1.0000000000000004</v>
      </c>
      <c r="Y30">
        <f t="array" ref="Y30">SUMPRODUCT(TRANSPOSE(E6:E11),$W$17:$AB$17,$W$24:$AB$24)-$X$20</f>
        <v>-1.0898621983567316</v>
      </c>
      <c r="Z30">
        <f t="array" ref="Z30">SUMPRODUCT(TRANSPOSE(F6:F11),$W$17:$AB$17,$W$24:$AB$24)-$X$20</f>
        <v>-0.99999999999999944</v>
      </c>
      <c r="AA30">
        <f t="array" ref="AA30">SUMPRODUCT(TRANSPOSE(G6:G11),$W$17:$AB$17,$W$24:$AB$24)-$X$20</f>
        <v>-0.35621401306851286</v>
      </c>
      <c r="AB30">
        <f t="array" ref="AB30">SUMPRODUCT(TRANSPOSE(H6:H11),$W$17:$AB$17,$W$24:$AB$24)-$X$20</f>
        <v>-1.2378210519505726</v>
      </c>
      <c r="AD30">
        <f t="array" ref="AD30">SUMPRODUCT(TRANSPOSE(C6:C11),$AD$17:$AI$17,$AD$24:$AI$24)-$AE$20</f>
        <v>0.61257886905268644</v>
      </c>
      <c r="AE30">
        <f t="array" ref="AE30">SUMPRODUCT(TRANSPOSE(D6:D11),$AD$17:$AI$17,$AD$24:$AI$24)-$AE$20</f>
        <v>0.71199047953065098</v>
      </c>
      <c r="AF30">
        <f t="array" ref="AF30">SUMPRODUCT(TRANSPOSE(E6:E11),$AD$17:$AI$17,$AD$24:$AI$24)-$AE$20</f>
        <v>-1.7167064487900217</v>
      </c>
      <c r="AG30">
        <f t="array" ref="AG30">SUMPRODUCT(TRANSPOSE(F6:F11),$AD$17:$AI$17,$AD$24:$AI$24)-$AE$20</f>
        <v>-0.99999999999999944</v>
      </c>
      <c r="AH30">
        <f t="array" ref="AH30">SUMPRODUCT(TRANSPOSE(G6:G11),$AD$17:$AI$17,$AD$24:$AI$24)-$AE$20</f>
        <v>-1</v>
      </c>
      <c r="AI30">
        <f t="array" ref="AI30">SUMPRODUCT(TRANSPOSE(H6:H11),$AD$17:$AI$17,$AD$24:$AI$24)-$AE$20</f>
        <v>-1.4072384169325425</v>
      </c>
      <c r="AK30">
        <f t="array" ref="AK30">SUMPRODUCT(TRANSPOSE(C6:C11),$AK$17:$AP$17,$AK$24:$AP$24)-$AL$20</f>
        <v>0.61257886905268644</v>
      </c>
      <c r="AL30">
        <f t="array" ref="AL30">SUMPRODUCT(TRANSPOSE(D6:D11),$AK$17:$AP$17,$AK$24:$AP$24)-$AL$20</f>
        <v>0.71199047953065098</v>
      </c>
      <c r="AM30">
        <f t="array" ref="AM30">SUMPRODUCT(TRANSPOSE(E6:E11),$AK$17:$AP$17,$AK$24:$AP$24)-$AL$20</f>
        <v>-1.7167064487900217</v>
      </c>
      <c r="AN30">
        <f t="array" ref="AN30">SUMPRODUCT(TRANSPOSE(F6:F11),$AK$17:$AP$17,$AK$24:$AP$24)-$AL$20</f>
        <v>-0.99999999999999944</v>
      </c>
      <c r="AO30">
        <f t="array" ref="AO30">SUMPRODUCT(TRANSPOSE(G6:G11),$AK$17:$AP$17,$AK$24:$AP$24)-$AL$20</f>
        <v>-1</v>
      </c>
      <c r="AP30">
        <f t="array" ref="AP30">SUMPRODUCT(TRANSPOSE(H6:H11),$AK$17:$AP$17,$AK$24:$AP$24)-$AL$20</f>
        <v>-1.4072384169325425</v>
      </c>
      <c r="AR30">
        <f t="array" ref="AR30">SUMPRODUCT(TRANSPOSE(C6:C11),$AR$17:$AW$17,$AR$24:$AW$24)-$AS$20</f>
        <v>0.61257886905268644</v>
      </c>
      <c r="AS30">
        <f t="array" ref="AS30">SUMPRODUCT(TRANSPOSE(D6:D11),$AR$17:$AW$17,$AR$24:$AW$24)-$AS$20</f>
        <v>0.71199047953065098</v>
      </c>
      <c r="AT30">
        <f t="array" ref="AT30">SUMPRODUCT(TRANSPOSE(E6:E11),$AR$17:$AW$17,$AR$24:$AW$24)-$AS$20</f>
        <v>-1.7167064487900217</v>
      </c>
      <c r="AU30">
        <f t="array" ref="AU30">SUMPRODUCT(TRANSPOSE(F6:F11),$AR$17:$AW$17,$AR$24:$AW$24)-$AS$20</f>
        <v>-0.99999999999999944</v>
      </c>
      <c r="AV30">
        <f t="array" ref="AV30">SUMPRODUCT(TRANSPOSE(G6:G11),$AR$17:$AW$17,$AR$24:$AW$24)-$AS$20</f>
        <v>-1</v>
      </c>
      <c r="AW30">
        <f t="array" ref="AW30">SUMPRODUCT(TRANSPOSE(H6:H11),$AR$17:$AW$17,$AR$24:$AW$24)-$AS$20</f>
        <v>-1.4072384169325425</v>
      </c>
    </row>
    <row r="31" spans="2:49" x14ac:dyDescent="0.3">
      <c r="B31" s="2"/>
      <c r="C31" s="2"/>
      <c r="D31" s="2"/>
      <c r="E31" s="2"/>
      <c r="F31" s="2"/>
      <c r="G31" s="2"/>
    </row>
    <row r="32" spans="2:49" x14ac:dyDescent="0.3">
      <c r="B32" s="2" t="s">
        <v>187</v>
      </c>
      <c r="C32" s="2"/>
      <c r="D32" s="2"/>
      <c r="E32" s="2"/>
      <c r="F32" s="2"/>
      <c r="G32" s="2"/>
      <c r="I32" s="2" t="s">
        <v>187</v>
      </c>
      <c r="J32" s="2"/>
      <c r="K32" s="2"/>
      <c r="L32" s="2"/>
      <c r="M32" s="2"/>
      <c r="N32" s="2"/>
      <c r="P32" s="2" t="s">
        <v>187</v>
      </c>
      <c r="Q32" s="2"/>
      <c r="R32" s="2"/>
      <c r="S32" s="2"/>
      <c r="T32" s="2"/>
      <c r="U32" s="2"/>
      <c r="W32" s="2" t="s">
        <v>187</v>
      </c>
      <c r="X32" s="2"/>
      <c r="Y32" s="2"/>
      <c r="Z32" s="2"/>
      <c r="AA32" s="2"/>
      <c r="AB32" s="2"/>
      <c r="AD32" s="2" t="s">
        <v>187</v>
      </c>
      <c r="AE32" s="2"/>
      <c r="AF32" s="2"/>
      <c r="AG32" s="2"/>
      <c r="AH32" s="2"/>
      <c r="AI32" s="2"/>
      <c r="AK32" s="2" t="s">
        <v>187</v>
      </c>
      <c r="AR32" s="2" t="s">
        <v>187</v>
      </c>
    </row>
    <row r="33" spans="2:49" x14ac:dyDescent="0.3"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I33" s="2">
        <v>1</v>
      </c>
      <c r="J33" s="2">
        <v>2</v>
      </c>
      <c r="K33" s="2">
        <v>3</v>
      </c>
      <c r="L33" s="2">
        <v>4</v>
      </c>
      <c r="M33" s="2">
        <v>5</v>
      </c>
      <c r="N33" s="2">
        <v>6</v>
      </c>
      <c r="P33" s="2">
        <v>1</v>
      </c>
      <c r="Q33" s="2">
        <v>2</v>
      </c>
      <c r="R33" s="2">
        <v>3</v>
      </c>
      <c r="S33" s="2">
        <v>4</v>
      </c>
      <c r="T33" s="2">
        <v>5</v>
      </c>
      <c r="U33" s="2">
        <v>6</v>
      </c>
      <c r="W33" s="2">
        <v>1</v>
      </c>
      <c r="X33" s="2">
        <v>2</v>
      </c>
      <c r="Y33" s="2">
        <v>3</v>
      </c>
      <c r="Z33" s="2">
        <v>4</v>
      </c>
      <c r="AA33" s="2">
        <v>5</v>
      </c>
      <c r="AB33" s="2">
        <v>6</v>
      </c>
      <c r="AD33" s="2">
        <v>1</v>
      </c>
      <c r="AE33" s="2">
        <v>2</v>
      </c>
      <c r="AF33" s="2">
        <v>3</v>
      </c>
      <c r="AG33" s="2">
        <v>4</v>
      </c>
      <c r="AH33" s="2">
        <v>5</v>
      </c>
      <c r="AI33" s="2">
        <v>6</v>
      </c>
      <c r="AK33" s="2">
        <v>1</v>
      </c>
      <c r="AL33" s="2">
        <v>2</v>
      </c>
      <c r="AM33" s="2">
        <v>3</v>
      </c>
      <c r="AN33" s="2">
        <v>4</v>
      </c>
      <c r="AO33" s="2">
        <v>5</v>
      </c>
      <c r="AP33" s="2">
        <v>6</v>
      </c>
      <c r="AR33" s="2">
        <v>1</v>
      </c>
      <c r="AS33" s="2">
        <v>2</v>
      </c>
      <c r="AT33" s="2">
        <v>3</v>
      </c>
      <c r="AU33" s="2">
        <v>4</v>
      </c>
      <c r="AV33" s="2">
        <v>5</v>
      </c>
      <c r="AW33" s="2">
        <v>6</v>
      </c>
    </row>
    <row r="34" spans="2:49" x14ac:dyDescent="0.3">
      <c r="B34" s="5">
        <f t="shared" ref="B34:G34" si="6">B30-B24</f>
        <v>-1</v>
      </c>
      <c r="C34" s="5">
        <f t="shared" si="6"/>
        <v>-1</v>
      </c>
      <c r="D34" s="5">
        <f t="shared" si="6"/>
        <v>1</v>
      </c>
      <c r="E34" s="5">
        <f t="shared" si="6"/>
        <v>1</v>
      </c>
      <c r="F34" s="5">
        <f t="shared" si="6"/>
        <v>1</v>
      </c>
      <c r="G34" s="5">
        <f t="shared" si="6"/>
        <v>1</v>
      </c>
      <c r="I34" s="5">
        <f t="shared" ref="I34:N34" si="7">I30-I24</f>
        <v>-8.8817841970012523E-16</v>
      </c>
      <c r="J34" s="5">
        <f t="shared" si="7"/>
        <v>-0.96551724137931094</v>
      </c>
      <c r="K34" s="5">
        <f t="shared" si="7"/>
        <v>1.5862068965517233</v>
      </c>
      <c r="L34" s="5">
        <f t="shared" si="7"/>
        <v>0</v>
      </c>
      <c r="M34" s="5">
        <f t="shared" si="7"/>
        <v>1.3793103448275856</v>
      </c>
      <c r="N34" s="5">
        <f t="shared" si="7"/>
        <v>0.13793103448275801</v>
      </c>
      <c r="P34" s="5">
        <f t="shared" ref="P34:U34" si="8">P30-P24</f>
        <v>0.28090832632464213</v>
      </c>
      <c r="Q34" s="5">
        <f t="shared" si="8"/>
        <v>0</v>
      </c>
      <c r="R34" s="5">
        <f t="shared" si="8"/>
        <v>0</v>
      </c>
      <c r="S34" s="5">
        <f t="shared" si="8"/>
        <v>0.77880571909167406</v>
      </c>
      <c r="T34" s="5">
        <f t="shared" si="8"/>
        <v>0.91337258200168236</v>
      </c>
      <c r="U34" s="5">
        <f t="shared" si="8"/>
        <v>0.48107653490328028</v>
      </c>
      <c r="W34" s="5">
        <f t="shared" ref="W34:AB34" si="9">W30-W24</f>
        <v>-4.8586400983373301E-2</v>
      </c>
      <c r="X34" s="5">
        <f t="shared" si="9"/>
        <v>0</v>
      </c>
      <c r="Y34" s="5">
        <f t="shared" si="9"/>
        <v>-8.9862198356731593E-2</v>
      </c>
      <c r="Z34" s="5">
        <f t="shared" si="9"/>
        <v>0</v>
      </c>
      <c r="AA34" s="5">
        <f t="shared" si="9"/>
        <v>0.64378598693148714</v>
      </c>
      <c r="AB34" s="5">
        <f t="shared" si="9"/>
        <v>-0.23782105195057257</v>
      </c>
      <c r="AD34" s="5">
        <f t="shared" ref="AD34:AI34" si="10">AD30-AD24</f>
        <v>-0.38742113094731356</v>
      </c>
      <c r="AE34" s="5">
        <f t="shared" si="10"/>
        <v>-0.28800952046934902</v>
      </c>
      <c r="AF34" s="5">
        <f t="shared" si="10"/>
        <v>-0.71670644879002166</v>
      </c>
      <c r="AG34" s="5">
        <f t="shared" si="10"/>
        <v>0</v>
      </c>
      <c r="AH34" s="5">
        <f t="shared" si="10"/>
        <v>0</v>
      </c>
      <c r="AI34" s="5">
        <f t="shared" si="10"/>
        <v>-0.40723841693254248</v>
      </c>
      <c r="AK34" s="5">
        <f t="shared" ref="AK34:AP34" si="11">AK30-AK24</f>
        <v>-0.38742113094731356</v>
      </c>
      <c r="AL34" s="5">
        <f t="shared" si="11"/>
        <v>-0.28800952046934902</v>
      </c>
      <c r="AM34" s="5">
        <f t="shared" si="11"/>
        <v>-0.71670644879002166</v>
      </c>
      <c r="AN34" s="5">
        <f t="shared" si="11"/>
        <v>0</v>
      </c>
      <c r="AO34" s="5">
        <f t="shared" si="11"/>
        <v>0</v>
      </c>
      <c r="AP34" s="5">
        <f t="shared" si="11"/>
        <v>-0.40723841693254248</v>
      </c>
      <c r="AR34" s="5">
        <f t="shared" ref="AR34:AW34" si="12">AR30-AR24</f>
        <v>-0.38742113094731356</v>
      </c>
      <c r="AS34" s="5">
        <f t="shared" si="12"/>
        <v>-0.28800952046934902</v>
      </c>
      <c r="AT34" s="5">
        <f t="shared" si="12"/>
        <v>-0.71670644879002166</v>
      </c>
      <c r="AU34" s="5">
        <f t="shared" si="12"/>
        <v>0</v>
      </c>
      <c r="AV34" s="5">
        <f t="shared" si="12"/>
        <v>0</v>
      </c>
      <c r="AW34" s="5">
        <f t="shared" si="12"/>
        <v>-0.40723841693254248</v>
      </c>
    </row>
    <row r="35" spans="2:49" x14ac:dyDescent="0.3">
      <c r="B35" s="2"/>
      <c r="C35" s="2"/>
      <c r="D35" s="2"/>
      <c r="E35" s="2"/>
      <c r="F35" s="2"/>
      <c r="G35" s="2"/>
    </row>
    <row r="37" spans="2:49" x14ac:dyDescent="0.3">
      <c r="B37" s="2" t="s">
        <v>141</v>
      </c>
      <c r="I37" s="2" t="s">
        <v>174</v>
      </c>
      <c r="P37" s="2" t="s">
        <v>174</v>
      </c>
      <c r="W37" s="2" t="s">
        <v>174</v>
      </c>
      <c r="AD37" s="2" t="s">
        <v>174</v>
      </c>
      <c r="AK37" s="2" t="s">
        <v>174</v>
      </c>
      <c r="AR37" s="2"/>
    </row>
    <row r="38" spans="2:49" x14ac:dyDescent="0.3">
      <c r="B38" s="2" t="s">
        <v>142</v>
      </c>
      <c r="C38">
        <v>1</v>
      </c>
      <c r="I38" s="2" t="s">
        <v>142</v>
      </c>
      <c r="J38">
        <v>1</v>
      </c>
      <c r="P38" s="2" t="s">
        <v>142</v>
      </c>
      <c r="Q38">
        <v>1</v>
      </c>
      <c r="W38" s="2" t="s">
        <v>142</v>
      </c>
      <c r="X38">
        <v>1</v>
      </c>
      <c r="AD38" s="2" t="s">
        <v>142</v>
      </c>
      <c r="AE38">
        <v>1</v>
      </c>
      <c r="AK38" s="2" t="s">
        <v>142</v>
      </c>
      <c r="AL38">
        <v>1</v>
      </c>
      <c r="AR38" s="2"/>
    </row>
    <row r="39" spans="2:49" x14ac:dyDescent="0.3">
      <c r="B39" s="2" t="s">
        <v>143</v>
      </c>
      <c r="C39">
        <v>1E-3</v>
      </c>
      <c r="I39" s="2" t="s">
        <v>143</v>
      </c>
      <c r="J39">
        <v>1E-3</v>
      </c>
      <c r="P39" s="2" t="s">
        <v>143</v>
      </c>
      <c r="Q39">
        <v>1E-3</v>
      </c>
      <c r="W39" s="2" t="s">
        <v>143</v>
      </c>
      <c r="X39">
        <v>1E-3</v>
      </c>
      <c r="AD39" s="2" t="s">
        <v>143</v>
      </c>
      <c r="AE39">
        <v>1E-3</v>
      </c>
      <c r="AK39" s="2" t="s">
        <v>143</v>
      </c>
      <c r="AL39">
        <v>1E-3</v>
      </c>
      <c r="AR39" s="2"/>
    </row>
    <row r="40" spans="2:49" x14ac:dyDescent="0.3">
      <c r="B40" s="2" t="s">
        <v>144</v>
      </c>
      <c r="C40">
        <v>1E-3</v>
      </c>
      <c r="I40" s="2" t="s">
        <v>144</v>
      </c>
      <c r="J40">
        <v>1E-3</v>
      </c>
      <c r="P40" s="2" t="s">
        <v>144</v>
      </c>
      <c r="Q40">
        <v>1E-3</v>
      </c>
      <c r="W40" s="2" t="s">
        <v>144</v>
      </c>
      <c r="X40">
        <v>1E-3</v>
      </c>
      <c r="AD40" s="2" t="s">
        <v>144</v>
      </c>
      <c r="AE40">
        <v>1E-3</v>
      </c>
      <c r="AK40" s="2" t="s">
        <v>144</v>
      </c>
      <c r="AL40">
        <v>1E-3</v>
      </c>
      <c r="AR40" s="2"/>
    </row>
    <row r="42" spans="2:49" x14ac:dyDescent="0.3">
      <c r="B42" s="2" t="s">
        <v>145</v>
      </c>
      <c r="I42" s="2"/>
      <c r="P42" s="2"/>
      <c r="W42" s="2"/>
      <c r="AD42" s="2"/>
      <c r="AK42" s="2"/>
      <c r="AR42" s="2"/>
    </row>
    <row r="43" spans="2:49" x14ac:dyDescent="0.3">
      <c r="B43" s="2" t="s">
        <v>147</v>
      </c>
      <c r="C43" s="4">
        <v>1</v>
      </c>
      <c r="D43" s="2" t="s">
        <v>153</v>
      </c>
      <c r="E43">
        <f>INDEX(B24:G24,1,C43)</f>
        <v>1</v>
      </c>
      <c r="I43" s="2" t="s">
        <v>147</v>
      </c>
      <c r="J43" s="4">
        <v>2</v>
      </c>
      <c r="K43" s="2" t="s">
        <v>153</v>
      </c>
      <c r="L43">
        <f>INDEX(I24:N24,1,J43)</f>
        <v>1</v>
      </c>
      <c r="P43" s="2" t="s">
        <v>147</v>
      </c>
      <c r="Q43" s="4">
        <v>4</v>
      </c>
      <c r="R43" s="2" t="s">
        <v>153</v>
      </c>
      <c r="S43">
        <f>INDEX(P24:U24,1,Q43)</f>
        <v>-1</v>
      </c>
      <c r="W43" s="2" t="s">
        <v>147</v>
      </c>
      <c r="X43" s="4">
        <v>5</v>
      </c>
      <c r="Y43" s="2" t="s">
        <v>153</v>
      </c>
      <c r="Z43">
        <f>INDEX(W24:AB24,1,X43)</f>
        <v>-1</v>
      </c>
      <c r="AD43" s="2" t="s">
        <v>147</v>
      </c>
      <c r="AE43" s="4">
        <v>5</v>
      </c>
      <c r="AF43" s="2" t="s">
        <v>153</v>
      </c>
      <c r="AG43">
        <f>INDEX(AD24:AI24,1,AE43)</f>
        <v>-1</v>
      </c>
      <c r="AK43" s="2" t="s">
        <v>147</v>
      </c>
      <c r="AL43" s="4">
        <v>5</v>
      </c>
      <c r="AM43" s="2" t="s">
        <v>153</v>
      </c>
      <c r="AN43">
        <f>INDEX(AK24:AP24,1,AL43)</f>
        <v>-1</v>
      </c>
      <c r="AR43" s="2"/>
      <c r="AS43" s="4"/>
      <c r="AT43" s="2"/>
    </row>
    <row r="45" spans="2:49" x14ac:dyDescent="0.3">
      <c r="B45" s="2" t="s">
        <v>149</v>
      </c>
      <c r="I45" s="2" t="s">
        <v>189</v>
      </c>
      <c r="P45" s="2" t="s">
        <v>188</v>
      </c>
      <c r="W45" s="2" t="s">
        <v>188</v>
      </c>
      <c r="AD45" s="2" t="s">
        <v>190</v>
      </c>
      <c r="AK45" s="2" t="s">
        <v>149</v>
      </c>
      <c r="AR45" s="2"/>
    </row>
    <row r="46" spans="2:49" x14ac:dyDescent="0.3">
      <c r="B46" s="2" t="s">
        <v>146</v>
      </c>
      <c r="C46" s="4">
        <v>4</v>
      </c>
      <c r="D46" s="2" t="s">
        <v>154</v>
      </c>
      <c r="E46">
        <f>INDEX(B24:G24,1,C46)</f>
        <v>-1</v>
      </c>
      <c r="I46" s="2" t="s">
        <v>146</v>
      </c>
      <c r="J46" s="4">
        <v>3</v>
      </c>
      <c r="K46" s="2" t="s">
        <v>154</v>
      </c>
      <c r="L46">
        <f>INDEX(I24:N24,1,J46)</f>
        <v>-1</v>
      </c>
      <c r="P46" s="2" t="s">
        <v>146</v>
      </c>
      <c r="Q46" s="4">
        <v>2</v>
      </c>
      <c r="R46" s="2" t="s">
        <v>154</v>
      </c>
      <c r="S46">
        <f>INDEX(P24:U24,1,Q46)</f>
        <v>1</v>
      </c>
      <c r="W46" s="2" t="s">
        <v>146</v>
      </c>
      <c r="X46" s="4">
        <v>4</v>
      </c>
      <c r="Y46" s="2" t="s">
        <v>154</v>
      </c>
      <c r="Z46">
        <f>INDEX(W24:AB24,1,X46)</f>
        <v>-1</v>
      </c>
      <c r="AD46" s="2" t="s">
        <v>146</v>
      </c>
      <c r="AE46" s="4">
        <v>3</v>
      </c>
      <c r="AF46" s="2" t="s">
        <v>154</v>
      </c>
      <c r="AG46">
        <f>INDEX(AD24:AI24,1,AE46)</f>
        <v>-1</v>
      </c>
      <c r="AK46" s="2" t="s">
        <v>146</v>
      </c>
      <c r="AL46" s="4">
        <v>4</v>
      </c>
      <c r="AM46" s="2" t="s">
        <v>154</v>
      </c>
      <c r="AN46">
        <f>INDEX(AK24:AP24,1,AL46)</f>
        <v>-1</v>
      </c>
      <c r="AR46" s="2"/>
      <c r="AS46" s="4"/>
      <c r="AT46" s="2"/>
    </row>
    <row r="48" spans="2:49" x14ac:dyDescent="0.3">
      <c r="B48" s="2" t="s">
        <v>150</v>
      </c>
      <c r="I48" s="2" t="s">
        <v>150</v>
      </c>
      <c r="P48" s="2" t="s">
        <v>150</v>
      </c>
      <c r="W48" s="2" t="s">
        <v>150</v>
      </c>
      <c r="AD48" s="2" t="s">
        <v>150</v>
      </c>
      <c r="AK48" s="2" t="s">
        <v>150</v>
      </c>
      <c r="AR48" s="2"/>
    </row>
    <row r="49" spans="2:44" x14ac:dyDescent="0.3">
      <c r="B49" s="2" t="s">
        <v>152</v>
      </c>
      <c r="C49">
        <f>INDEX(B30:G30,1,C43)</f>
        <v>0</v>
      </c>
      <c r="I49" s="2" t="s">
        <v>152</v>
      </c>
      <c r="J49">
        <f>INDEX(I30:N30,1,J43)</f>
        <v>3.4482758620689058E-2</v>
      </c>
      <c r="P49" s="2" t="s">
        <v>152</v>
      </c>
      <c r="Q49">
        <f>INDEX(P30:U30,1,Q43)</f>
        <v>-0.22119428090832594</v>
      </c>
      <c r="W49" s="2" t="s">
        <v>152</v>
      </c>
      <c r="X49">
        <f>INDEX(W30:AB30,1,X43)</f>
        <v>-0.35621401306851286</v>
      </c>
      <c r="AD49" s="2" t="s">
        <v>152</v>
      </c>
      <c r="AE49">
        <f>INDEX(AD30:AI30,1,AE43)</f>
        <v>-1</v>
      </c>
      <c r="AK49" s="2" t="s">
        <v>152</v>
      </c>
      <c r="AL49">
        <f>INDEX(AK30:AP30,1,AL43)</f>
        <v>-1</v>
      </c>
      <c r="AR49" s="2"/>
    </row>
    <row r="50" spans="2:44" x14ac:dyDescent="0.3">
      <c r="B50" s="2" t="s">
        <v>151</v>
      </c>
      <c r="C50">
        <f>C49-E43</f>
        <v>-1</v>
      </c>
      <c r="I50" s="2" t="s">
        <v>151</v>
      </c>
      <c r="J50">
        <f>J49-L43</f>
        <v>-0.96551724137931094</v>
      </c>
      <c r="P50" s="2" t="s">
        <v>151</v>
      </c>
      <c r="Q50">
        <f>Q49-S43</f>
        <v>0.77880571909167406</v>
      </c>
      <c r="W50" s="2" t="s">
        <v>151</v>
      </c>
      <c r="X50">
        <f>X49-Z43</f>
        <v>0.64378598693148714</v>
      </c>
      <c r="AD50" s="2" t="s">
        <v>151</v>
      </c>
      <c r="AE50">
        <f>AE49-AG43</f>
        <v>0</v>
      </c>
      <c r="AF50" s="2" t="s">
        <v>191</v>
      </c>
      <c r="AG50" t="b">
        <f>AE50&lt;AE40</f>
        <v>1</v>
      </c>
      <c r="AH50" s="2" t="s">
        <v>192</v>
      </c>
      <c r="AK50" s="2" t="s">
        <v>151</v>
      </c>
      <c r="AL50">
        <f>AL49-AN43</f>
        <v>0</v>
      </c>
      <c r="AR50" s="2"/>
    </row>
    <row r="52" spans="2:44" x14ac:dyDescent="0.3">
      <c r="B52" s="2" t="s">
        <v>148</v>
      </c>
      <c r="I52" s="2" t="s">
        <v>148</v>
      </c>
      <c r="P52" s="2" t="s">
        <v>148</v>
      </c>
      <c r="W52" s="2" t="s">
        <v>148</v>
      </c>
      <c r="AD52" s="6" t="s">
        <v>148</v>
      </c>
      <c r="AE52" s="7"/>
      <c r="AF52" s="7"/>
      <c r="AG52" s="7"/>
      <c r="AH52" s="7"/>
      <c r="AI52" s="7"/>
      <c r="AK52" s="2" t="s">
        <v>148</v>
      </c>
      <c r="AR52" s="2"/>
    </row>
    <row r="53" spans="2:44" x14ac:dyDescent="0.3">
      <c r="B53" s="2" t="s">
        <v>165</v>
      </c>
      <c r="C53">
        <f>INDEX(B30:G30,1,C46)</f>
        <v>0</v>
      </c>
      <c r="I53" s="2" t="s">
        <v>165</v>
      </c>
      <c r="J53">
        <f>INDEX(I30:N30,1,J46)</f>
        <v>0.58620689655172342</v>
      </c>
      <c r="P53" s="2" t="s">
        <v>165</v>
      </c>
      <c r="Q53">
        <f>INDEX(P30:U30,1,Q46)</f>
        <v>1.0000000000000004</v>
      </c>
      <c r="W53" s="2" t="s">
        <v>165</v>
      </c>
      <c r="X53">
        <f>INDEX(W30:AB30,1,X46)</f>
        <v>-0.99999999999999944</v>
      </c>
      <c r="AD53" s="6" t="s">
        <v>165</v>
      </c>
      <c r="AE53" s="7">
        <f>INDEX(AD30:AI30,1,AE46)</f>
        <v>-1.7167064487900217</v>
      </c>
      <c r="AF53" s="7"/>
      <c r="AG53" s="7"/>
      <c r="AH53" s="7"/>
      <c r="AI53" s="7"/>
      <c r="AK53" s="2" t="s">
        <v>165</v>
      </c>
      <c r="AL53">
        <f>INDEX(AK30:AP30,1,AL46)</f>
        <v>-0.99999999999999944</v>
      </c>
      <c r="AR53" s="2"/>
    </row>
    <row r="54" spans="2:44" x14ac:dyDescent="0.3">
      <c r="B54" s="2" t="s">
        <v>166</v>
      </c>
      <c r="C54">
        <f>C53-E46</f>
        <v>1</v>
      </c>
      <c r="I54" s="2" t="s">
        <v>166</v>
      </c>
      <c r="J54">
        <f>J53-L46</f>
        <v>1.5862068965517233</v>
      </c>
      <c r="P54" s="2" t="s">
        <v>166</v>
      </c>
      <c r="Q54">
        <f>Q53-S46</f>
        <v>0</v>
      </c>
      <c r="W54" s="2" t="s">
        <v>166</v>
      </c>
      <c r="X54">
        <f>X53-Z46</f>
        <v>0</v>
      </c>
      <c r="AD54" s="6" t="s">
        <v>166</v>
      </c>
      <c r="AE54" s="7">
        <f>AE53-AG46</f>
        <v>-0.71670644879002166</v>
      </c>
      <c r="AF54" s="7"/>
      <c r="AG54" s="7"/>
      <c r="AH54" s="7"/>
      <c r="AI54" s="7"/>
      <c r="AK54" s="2" t="s">
        <v>166</v>
      </c>
      <c r="AL54">
        <f>AL53-AN46</f>
        <v>0</v>
      </c>
      <c r="AR54" s="2"/>
    </row>
    <row r="55" spans="2:44" x14ac:dyDescent="0.3">
      <c r="AD55" s="7"/>
      <c r="AE55" s="7"/>
      <c r="AF55" s="7"/>
      <c r="AG55" s="7"/>
      <c r="AH55" s="7"/>
      <c r="AI55" s="7"/>
    </row>
    <row r="56" spans="2:44" x14ac:dyDescent="0.3">
      <c r="AD56" s="7"/>
      <c r="AE56" s="7"/>
      <c r="AF56" s="7"/>
      <c r="AG56" s="7"/>
      <c r="AH56" s="7"/>
      <c r="AI56" s="7"/>
    </row>
    <row r="57" spans="2:44" x14ac:dyDescent="0.3">
      <c r="B57" s="2" t="s">
        <v>156</v>
      </c>
      <c r="C57">
        <f>INDEX(B17:G17,1,C43)</f>
        <v>0</v>
      </c>
      <c r="I57" s="2" t="s">
        <v>156</v>
      </c>
      <c r="J57">
        <f>INDEX(I17:N17,1,J43)</f>
        <v>0</v>
      </c>
      <c r="P57" s="2" t="s">
        <v>156</v>
      </c>
      <c r="Q57">
        <f>INDEX(P17:U17,1,Q43)</f>
        <v>6.8965517241379309E-2</v>
      </c>
      <c r="W57" s="2" t="s">
        <v>156</v>
      </c>
      <c r="X57">
        <f>INDEX(W17:AB17,1,X43)</f>
        <v>0</v>
      </c>
      <c r="AD57" s="6" t="s">
        <v>156</v>
      </c>
      <c r="AE57" s="7">
        <f>INDEX(AD17:AI17,1,AE43)</f>
        <v>1.6941736498197031E-2</v>
      </c>
      <c r="AF57" s="7"/>
      <c r="AG57" s="7"/>
      <c r="AH57" s="7"/>
      <c r="AI57" s="7"/>
      <c r="AK57" s="2" t="s">
        <v>156</v>
      </c>
      <c r="AL57">
        <f>INDEX(AK17:AP17,1,AL43)</f>
        <v>1.6941736498197031E-2</v>
      </c>
      <c r="AR57" s="2"/>
    </row>
    <row r="58" spans="2:44" x14ac:dyDescent="0.3">
      <c r="B58" s="2" t="s">
        <v>157</v>
      </c>
      <c r="C58">
        <f>INDEX(B17:G17,1,C46)</f>
        <v>0</v>
      </c>
      <c r="I58" s="2" t="s">
        <v>157</v>
      </c>
      <c r="J58">
        <f>INDEX(I17:N17,1,J46)</f>
        <v>0</v>
      </c>
      <c r="P58" s="2" t="s">
        <v>157</v>
      </c>
      <c r="Q58">
        <f>INDEX(P17:U17,1,Q46)</f>
        <v>6.2237174095878887E-2</v>
      </c>
      <c r="W58" s="2" t="s">
        <v>157</v>
      </c>
      <c r="X58">
        <f>INDEX(W17:AB17,1,X46)</f>
        <v>9.8919583360289859E-2</v>
      </c>
      <c r="AD58" s="6" t="s">
        <v>157</v>
      </c>
      <c r="AE58" s="7">
        <f>INDEX(AD17:AI17,1,AE46)</f>
        <v>6.2237174095878887E-2</v>
      </c>
      <c r="AF58" s="7"/>
      <c r="AG58" s="7"/>
      <c r="AH58" s="7"/>
      <c r="AI58" s="7"/>
      <c r="AK58" s="2" t="s">
        <v>157</v>
      </c>
      <c r="AL58">
        <f>INDEX(AK17:AP17,1,AL46)</f>
        <v>8.1977846862092835E-2</v>
      </c>
      <c r="AR58" s="2"/>
    </row>
    <row r="59" spans="2:44" x14ac:dyDescent="0.3">
      <c r="AD59" s="7"/>
      <c r="AE59" s="7"/>
      <c r="AF59" s="7"/>
      <c r="AG59" s="7"/>
      <c r="AH59" s="7"/>
      <c r="AI59" s="7"/>
    </row>
    <row r="60" spans="2:44" x14ac:dyDescent="0.3">
      <c r="B60" s="2" t="s">
        <v>178</v>
      </c>
      <c r="C60" t="b">
        <v>0</v>
      </c>
      <c r="I60" s="2" t="s">
        <v>178</v>
      </c>
      <c r="J60" t="b">
        <f>L43=L46</f>
        <v>0</v>
      </c>
      <c r="P60" s="2" t="s">
        <v>178</v>
      </c>
      <c r="Q60" t="b">
        <f>EXACT(S43,S46)</f>
        <v>0</v>
      </c>
      <c r="W60" s="2" t="s">
        <v>178</v>
      </c>
      <c r="X60" t="b">
        <f>EXACT(Z43,Z46)</f>
        <v>1</v>
      </c>
      <c r="AD60" s="6" t="s">
        <v>178</v>
      </c>
      <c r="AE60" s="7" t="b">
        <f>EXACT(AG43,AG46)</f>
        <v>1</v>
      </c>
      <c r="AF60" s="7"/>
      <c r="AG60" s="7"/>
      <c r="AH60" s="7"/>
      <c r="AI60" s="7"/>
      <c r="AK60" s="2" t="s">
        <v>178</v>
      </c>
      <c r="AL60" t="b">
        <f>EXACT(AN43,AN46)</f>
        <v>1</v>
      </c>
      <c r="AR60" s="2"/>
    </row>
    <row r="61" spans="2:44" x14ac:dyDescent="0.3">
      <c r="B61" s="2" t="s">
        <v>172</v>
      </c>
      <c r="I61" s="2" t="s">
        <v>173</v>
      </c>
      <c r="P61" s="2" t="s">
        <v>173</v>
      </c>
      <c r="W61" s="2" t="s">
        <v>175</v>
      </c>
      <c r="AD61" s="6" t="s">
        <v>175</v>
      </c>
      <c r="AE61" s="7"/>
      <c r="AF61" s="7"/>
      <c r="AG61" s="7"/>
      <c r="AH61" s="7"/>
      <c r="AI61" s="7"/>
      <c r="AK61" s="2" t="s">
        <v>177</v>
      </c>
      <c r="AR61" s="2"/>
    </row>
    <row r="62" spans="2:44" x14ac:dyDescent="0.3">
      <c r="B62" s="2" t="s">
        <v>155</v>
      </c>
      <c r="C62">
        <f>IF(NOT(C60),MAX(0,C57-C58),MAX(0,C57+C58-C38))</f>
        <v>0</v>
      </c>
      <c r="I62" s="2" t="s">
        <v>155</v>
      </c>
      <c r="J62">
        <f>IF(NOT(J60),MAX(0,J57-J58),MAX(0,J57+J58-J38))</f>
        <v>0</v>
      </c>
      <c r="P62" s="2" t="s">
        <v>155</v>
      </c>
      <c r="Q62">
        <f>IF(NOT(Q60),MAX(0,Q57-Q58),MAX(0,Q57+Q58-Q38))</f>
        <v>6.728343145500422E-3</v>
      </c>
      <c r="W62" s="2" t="s">
        <v>155</v>
      </c>
      <c r="X62">
        <f>IF(NOT(X60),MAX(0,X57-X58),MAX(0,X57+X58-X38))</f>
        <v>0</v>
      </c>
      <c r="AD62" s="6" t="s">
        <v>155</v>
      </c>
      <c r="AE62" s="7">
        <f>IF(NOT(AE60),MAX(0,AE57-AE58),MAX(0,AE57+AE58-AE38))</f>
        <v>0</v>
      </c>
      <c r="AF62" s="7"/>
      <c r="AG62" s="7"/>
      <c r="AH62" s="7"/>
      <c r="AI62" s="7"/>
      <c r="AK62" s="2" t="s">
        <v>155</v>
      </c>
      <c r="AL62">
        <f>IF(NOT(AL60),MAX(0,AL57-AL58),MAX(0,AL57+AL58-AL38))</f>
        <v>0</v>
      </c>
      <c r="AR62" s="2"/>
    </row>
    <row r="63" spans="2:44" x14ac:dyDescent="0.3">
      <c r="B63" s="2" t="s">
        <v>158</v>
      </c>
      <c r="C63">
        <f>IF(NOT(C60),MIN(C38,C38+C57-C58),MIN(C38,C57+C58))</f>
        <v>1</v>
      </c>
      <c r="I63" s="2" t="s">
        <v>158</v>
      </c>
      <c r="J63">
        <f>IF(NOT(J60),MIN(J38,J38+J57-J58),MIN(J38,J57+J58))</f>
        <v>1</v>
      </c>
      <c r="P63" s="2" t="s">
        <v>158</v>
      </c>
      <c r="Q63">
        <f>IF(NOT(Q60),MIN(Q38,Q38+Q57-Q58),MIN(Q38,Q57+Q58))</f>
        <v>1</v>
      </c>
      <c r="W63" s="2" t="s">
        <v>158</v>
      </c>
      <c r="X63">
        <f>IF(NOT(X60),MIN(X38,X38+X57-X58),MIN(X38,X57+X58))</f>
        <v>9.8919583360289859E-2</v>
      </c>
      <c r="AD63" s="6" t="s">
        <v>158</v>
      </c>
      <c r="AE63" s="7">
        <f>IF(NOT(AE60),MIN(AE38,AE38+AE57-AE58),MIN(AE38,AE57+AE58))</f>
        <v>7.9178910594075919E-2</v>
      </c>
      <c r="AF63" s="7"/>
      <c r="AG63" s="7"/>
      <c r="AH63" s="7"/>
      <c r="AI63" s="7"/>
      <c r="AK63" s="2" t="s">
        <v>158</v>
      </c>
      <c r="AL63">
        <f>IF(NOT(AL60),MIN(AL38,AL38+AL57-AL58),MIN(AL38,AL57+AL58))</f>
        <v>9.8919583360289859E-2</v>
      </c>
      <c r="AR63" s="2"/>
    </row>
    <row r="64" spans="2:44" x14ac:dyDescent="0.3">
      <c r="AD64" s="7"/>
      <c r="AE64" s="7"/>
      <c r="AF64" s="7"/>
      <c r="AG64" s="7"/>
      <c r="AH64" s="7"/>
      <c r="AI64" s="7"/>
    </row>
    <row r="65" spans="2:44" x14ac:dyDescent="0.3">
      <c r="B65" s="2" t="s">
        <v>162</v>
      </c>
      <c r="I65" s="2" t="s">
        <v>162</v>
      </c>
      <c r="P65" s="2" t="s">
        <v>162</v>
      </c>
      <c r="W65" s="2" t="s">
        <v>162</v>
      </c>
      <c r="AD65" s="6" t="s">
        <v>162</v>
      </c>
      <c r="AE65" s="7"/>
      <c r="AF65" s="7"/>
      <c r="AG65" s="7"/>
      <c r="AH65" s="7"/>
      <c r="AI65" s="7"/>
      <c r="AK65" s="2" t="s">
        <v>162</v>
      </c>
      <c r="AR65" s="2"/>
    </row>
    <row r="66" spans="2:44" x14ac:dyDescent="0.3">
      <c r="B66" s="2" t="s">
        <v>159</v>
      </c>
      <c r="C66">
        <f>INDEX($C$6:$H$11,C46,C46)</f>
        <v>74</v>
      </c>
      <c r="I66" s="2" t="s">
        <v>159</v>
      </c>
      <c r="J66">
        <f>INDEX($C$6:$H$11,J46,J46)</f>
        <v>27</v>
      </c>
      <c r="P66" s="2" t="s">
        <v>159</v>
      </c>
      <c r="Q66">
        <f>INDEX($C$6:$H$11,Q46,Q46)</f>
        <v>44</v>
      </c>
      <c r="W66" s="2" t="s">
        <v>159</v>
      </c>
      <c r="X66">
        <f>INDEX($C$6:$H$11,X46,X46)</f>
        <v>74</v>
      </c>
      <c r="AD66" s="6" t="s">
        <v>159</v>
      </c>
      <c r="AE66" s="7">
        <f>INDEX($C$6:$H$11,AE46,AE46)</f>
        <v>27</v>
      </c>
      <c r="AF66" s="7"/>
      <c r="AG66" s="7"/>
      <c r="AH66" s="7"/>
      <c r="AI66" s="7"/>
      <c r="AK66" s="2" t="s">
        <v>159</v>
      </c>
      <c r="AL66">
        <f>INDEX($C$6:$H$11,AL46,AL46)</f>
        <v>74</v>
      </c>
      <c r="AR66" s="2"/>
    </row>
    <row r="67" spans="2:44" x14ac:dyDescent="0.3">
      <c r="B67" s="2" t="s">
        <v>160</v>
      </c>
      <c r="C67">
        <f>INDEX($C$6:$H$11,C43,C46)</f>
        <v>43</v>
      </c>
      <c r="I67" s="2" t="s">
        <v>160</v>
      </c>
      <c r="J67">
        <f>INDEX($C$6:$H$11,J43,J46)</f>
        <v>15</v>
      </c>
      <c r="P67" s="2" t="s">
        <v>160</v>
      </c>
      <c r="Q67">
        <f>INDEX($C$6:$H$11,Q43,Q46)</f>
        <v>46</v>
      </c>
      <c r="W67" s="2" t="s">
        <v>160</v>
      </c>
      <c r="X67">
        <f>INDEX($C$6:$H$11,X43,X46)</f>
        <v>38</v>
      </c>
      <c r="AD67" s="6" t="s">
        <v>160</v>
      </c>
      <c r="AE67" s="7">
        <f>INDEX($C$6:$H$11,AE43,AE46)</f>
        <v>21</v>
      </c>
      <c r="AF67" s="7"/>
      <c r="AG67" s="7"/>
      <c r="AH67" s="7"/>
      <c r="AI67" s="7"/>
      <c r="AK67" s="2" t="s">
        <v>160</v>
      </c>
      <c r="AL67">
        <f>INDEX($C$6:$H$11,AL43,AL46)</f>
        <v>38</v>
      </c>
      <c r="AR67" s="2"/>
    </row>
    <row r="68" spans="2:44" x14ac:dyDescent="0.3">
      <c r="B68" s="2" t="s">
        <v>161</v>
      </c>
      <c r="C68">
        <f>INDEX($C$6:$H$11,C43,C43)</f>
        <v>41</v>
      </c>
      <c r="I68" s="2" t="s">
        <v>161</v>
      </c>
      <c r="J68">
        <f>INDEX($C$6:$H$11,J43,J43)</f>
        <v>44</v>
      </c>
      <c r="P68" s="2" t="s">
        <v>161</v>
      </c>
      <c r="Q68">
        <f>INDEX($C$6:$H$11,Q43,Q43)</f>
        <v>74</v>
      </c>
      <c r="W68" s="2" t="s">
        <v>161</v>
      </c>
      <c r="X68">
        <f>INDEX($C$6:$H$11,X43,X43)</f>
        <v>40</v>
      </c>
      <c r="AD68" s="6" t="s">
        <v>161</v>
      </c>
      <c r="AE68" s="7">
        <f>INDEX($C$6:$H$11,AE43,AE43)</f>
        <v>40</v>
      </c>
      <c r="AF68" s="7"/>
      <c r="AG68" s="7"/>
      <c r="AH68" s="7"/>
      <c r="AI68" s="7"/>
      <c r="AK68" s="2" t="s">
        <v>161</v>
      </c>
      <c r="AL68">
        <f>INDEX($C$6:$H$11,AL43,AL43)</f>
        <v>40</v>
      </c>
      <c r="AR68" s="2"/>
    </row>
    <row r="69" spans="2:44" x14ac:dyDescent="0.3">
      <c r="AD69" s="7"/>
      <c r="AE69" s="7"/>
      <c r="AF69" s="7"/>
      <c r="AG69" s="7"/>
      <c r="AH69" s="7"/>
      <c r="AI69" s="7"/>
    </row>
    <row r="70" spans="2:44" x14ac:dyDescent="0.3">
      <c r="B70" s="2" t="s">
        <v>163</v>
      </c>
      <c r="C70">
        <f>C66+C68-2*C67</f>
        <v>29</v>
      </c>
      <c r="I70" s="2" t="s">
        <v>163</v>
      </c>
      <c r="J70">
        <f>J66+J68-2*J67</f>
        <v>41</v>
      </c>
      <c r="P70" s="2" t="s">
        <v>163</v>
      </c>
      <c r="Q70">
        <f>Q66+Q68-2*Q67</f>
        <v>26</v>
      </c>
      <c r="W70" s="2" t="s">
        <v>163</v>
      </c>
      <c r="X70">
        <f>X66+X68-2*X67</f>
        <v>38</v>
      </c>
      <c r="AD70" s="6" t="s">
        <v>163</v>
      </c>
      <c r="AE70" s="7">
        <f>AE66+AE68-2*AE67</f>
        <v>25</v>
      </c>
      <c r="AF70" s="7"/>
      <c r="AG70" s="7"/>
      <c r="AH70" s="7"/>
      <c r="AI70" s="7"/>
      <c r="AK70" s="2" t="s">
        <v>163</v>
      </c>
      <c r="AL70">
        <f>AL66+AL68-2*AL67</f>
        <v>38</v>
      </c>
      <c r="AR70" s="2"/>
    </row>
    <row r="71" spans="2:44" x14ac:dyDescent="0.3">
      <c r="AD71" s="7"/>
      <c r="AE71" s="7"/>
      <c r="AF71" s="7"/>
      <c r="AG71" s="7"/>
      <c r="AH71" s="7"/>
      <c r="AI71" s="7"/>
    </row>
    <row r="72" spans="2:44" x14ac:dyDescent="0.3">
      <c r="B72" s="2" t="s">
        <v>179</v>
      </c>
      <c r="C72" t="b">
        <f>C70&gt;0</f>
        <v>1</v>
      </c>
      <c r="I72" s="2" t="s">
        <v>179</v>
      </c>
      <c r="J72" t="b">
        <f>J70&gt;0</f>
        <v>1</v>
      </c>
      <c r="P72" s="2" t="s">
        <v>179</v>
      </c>
      <c r="Q72" t="b">
        <f>Q70&gt;0</f>
        <v>1</v>
      </c>
      <c r="W72" s="2" t="s">
        <v>179</v>
      </c>
      <c r="X72" t="b">
        <f>X70&gt;0</f>
        <v>1</v>
      </c>
      <c r="AD72" s="6" t="s">
        <v>179</v>
      </c>
      <c r="AE72" s="7" t="b">
        <f>AE70&gt;0</f>
        <v>1</v>
      </c>
      <c r="AF72" s="7"/>
      <c r="AG72" s="7"/>
      <c r="AH72" s="7"/>
      <c r="AI72" s="7"/>
      <c r="AK72" s="2" t="s">
        <v>179</v>
      </c>
      <c r="AL72" t="b">
        <f>AL70&gt;0</f>
        <v>1</v>
      </c>
      <c r="AR72" s="2"/>
    </row>
    <row r="73" spans="2:44" x14ac:dyDescent="0.3">
      <c r="B73" s="2" t="s">
        <v>164</v>
      </c>
      <c r="C73">
        <f>C57+E43*(C54-C50)/C70</f>
        <v>6.8965517241379309E-2</v>
      </c>
      <c r="I73" s="2" t="s">
        <v>164</v>
      </c>
      <c r="J73">
        <f>J57+L43*(J54-J50)/J70</f>
        <v>6.2237174095878887E-2</v>
      </c>
      <c r="P73" s="2" t="s">
        <v>164</v>
      </c>
      <c r="Q73">
        <f>Q57+S43*(Q54-Q50)/Q70</f>
        <v>9.8919583360289859E-2</v>
      </c>
      <c r="W73" s="2" t="s">
        <v>164</v>
      </c>
      <c r="X73">
        <f>X57+Z43*(X54-X50)/X70</f>
        <v>1.6941736498197031E-2</v>
      </c>
      <c r="AD73" s="6" t="s">
        <v>164</v>
      </c>
      <c r="AE73" s="7">
        <f>AE57+AG43*(AE54-AE50)/AE70</f>
        <v>4.5609994449797894E-2</v>
      </c>
      <c r="AF73" s="7"/>
      <c r="AG73" s="7"/>
      <c r="AH73" s="7"/>
      <c r="AI73" s="7"/>
      <c r="AK73" s="2" t="s">
        <v>164</v>
      </c>
      <c r="AL73">
        <f>AL57+AN43*(AL54-AL50)/AL70</f>
        <v>1.6941736498197031E-2</v>
      </c>
      <c r="AR73" s="2"/>
    </row>
    <row r="74" spans="2:44" x14ac:dyDescent="0.3">
      <c r="B74" s="2"/>
      <c r="W74" s="2"/>
      <c r="AD74" s="7"/>
      <c r="AE74" s="7"/>
      <c r="AF74" s="7"/>
      <c r="AG74" s="7"/>
      <c r="AH74" s="7"/>
      <c r="AI74" s="7"/>
    </row>
    <row r="75" spans="2:44" x14ac:dyDescent="0.3">
      <c r="B75" s="2" t="s">
        <v>180</v>
      </c>
      <c r="C75" t="b">
        <f>C73&lt;C62</f>
        <v>0</v>
      </c>
      <c r="I75" s="2" t="s">
        <v>180</v>
      </c>
      <c r="J75" t="b">
        <f>J73&lt;J62</f>
        <v>0</v>
      </c>
      <c r="P75" s="2" t="s">
        <v>180</v>
      </c>
      <c r="Q75" t="b">
        <f>Q73&lt;Q62</f>
        <v>0</v>
      </c>
      <c r="W75" s="2" t="s">
        <v>180</v>
      </c>
      <c r="X75" t="b">
        <f>X73&lt;X62</f>
        <v>0</v>
      </c>
      <c r="AD75" s="6" t="s">
        <v>180</v>
      </c>
      <c r="AE75" s="7" t="b">
        <f>AE73&lt;AE62</f>
        <v>0</v>
      </c>
      <c r="AF75" s="7"/>
      <c r="AG75" s="7"/>
      <c r="AH75" s="7"/>
      <c r="AI75" s="7"/>
      <c r="AK75" s="2" t="s">
        <v>180</v>
      </c>
      <c r="AL75" t="b">
        <f>AL73&lt;AL62</f>
        <v>0</v>
      </c>
      <c r="AR75" s="2"/>
    </row>
    <row r="76" spans="2:44" x14ac:dyDescent="0.3">
      <c r="B76" s="2" t="s">
        <v>181</v>
      </c>
      <c r="C76" t="b">
        <f>C73&gt;C63</f>
        <v>0</v>
      </c>
      <c r="I76" s="2" t="s">
        <v>181</v>
      </c>
      <c r="J76" t="b">
        <f>J73&gt;J63</f>
        <v>0</v>
      </c>
      <c r="P76" s="2" t="s">
        <v>181</v>
      </c>
      <c r="Q76" t="b">
        <f>Q73&gt;Q63</f>
        <v>0</v>
      </c>
      <c r="W76" s="2" t="s">
        <v>181</v>
      </c>
      <c r="X76" t="b">
        <f>X73&gt;X63</f>
        <v>0</v>
      </c>
      <c r="Y76" s="2"/>
      <c r="AD76" s="6" t="s">
        <v>181</v>
      </c>
      <c r="AE76" s="7" t="b">
        <f>AE73&gt;AE63</f>
        <v>0</v>
      </c>
      <c r="AF76" s="7"/>
      <c r="AG76" s="7"/>
      <c r="AH76" s="7"/>
      <c r="AI76" s="7"/>
      <c r="AK76" s="2" t="s">
        <v>181</v>
      </c>
      <c r="AL76" t="b">
        <f>AL73&gt;AL63</f>
        <v>0</v>
      </c>
      <c r="AR76" s="2"/>
    </row>
    <row r="77" spans="2:44" x14ac:dyDescent="0.3">
      <c r="B77" s="2"/>
      <c r="I77" s="2"/>
      <c r="P77" s="2"/>
      <c r="W77" s="2"/>
      <c r="AD77" s="7"/>
      <c r="AE77" s="7"/>
      <c r="AF77" s="7"/>
      <c r="AG77" s="7"/>
      <c r="AH77" s="7"/>
      <c r="AI77" s="7"/>
    </row>
    <row r="78" spans="2:44" x14ac:dyDescent="0.3">
      <c r="B78" s="2" t="s">
        <v>182</v>
      </c>
      <c r="I78" s="2" t="s">
        <v>182</v>
      </c>
      <c r="P78" s="2" t="s">
        <v>182</v>
      </c>
      <c r="W78" s="2" t="s">
        <v>182</v>
      </c>
      <c r="AD78" s="6" t="s">
        <v>182</v>
      </c>
      <c r="AE78" s="7"/>
      <c r="AF78" s="7"/>
      <c r="AG78" s="7"/>
      <c r="AH78" s="7"/>
      <c r="AI78" s="7"/>
      <c r="AK78" s="2" t="s">
        <v>182</v>
      </c>
      <c r="AR78" s="2"/>
    </row>
    <row r="79" spans="2:44" x14ac:dyDescent="0.3">
      <c r="B79" s="2"/>
      <c r="C79" t="b">
        <f>(ABS(C73-C57) &lt;C40*(C73+C57+C40))</f>
        <v>0</v>
      </c>
      <c r="I79" s="2"/>
      <c r="J79" t="b">
        <f>(ABS(J73-J57) &lt;J40*(J73+J57+J40))</f>
        <v>0</v>
      </c>
      <c r="P79" s="2"/>
      <c r="Q79" t="b">
        <f>(ABS(Q73-Q57) &lt;Q40*(Q73+Q57+Q40))</f>
        <v>0</v>
      </c>
      <c r="W79" s="2"/>
      <c r="X79" t="b">
        <f>(ABS(Z76-X57) &lt;X40*(Z76+X57+X40))</f>
        <v>1</v>
      </c>
      <c r="AD79" s="6"/>
      <c r="AE79" s="7" t="b">
        <f>(ABS(AE73-AE57) &lt;AE40*(AG76+AE57+AE40))</f>
        <v>0</v>
      </c>
      <c r="AF79" s="7"/>
      <c r="AG79" s="7"/>
      <c r="AH79" s="7"/>
      <c r="AI79" s="7"/>
      <c r="AK79" s="2"/>
      <c r="AL79" t="b">
        <f>(ABS(AL73-AL57) &lt;AL40*(AN76+AL57+AL40))</f>
        <v>1</v>
      </c>
      <c r="AR79" s="2"/>
    </row>
    <row r="80" spans="2:44" x14ac:dyDescent="0.3">
      <c r="AD80" s="7"/>
      <c r="AE80" s="7"/>
      <c r="AF80" s="7"/>
      <c r="AG80" s="7"/>
      <c r="AH80" s="7"/>
      <c r="AI80" s="7"/>
    </row>
    <row r="81" spans="2:49" x14ac:dyDescent="0.3">
      <c r="B81" s="2" t="s">
        <v>167</v>
      </c>
      <c r="C81">
        <f>C58+E43*E46*(C57-C73)</f>
        <v>6.8965517241379309E-2</v>
      </c>
      <c r="I81" s="2" t="s">
        <v>167</v>
      </c>
      <c r="J81">
        <f>J58+L43*L46*(J57-J73)</f>
        <v>6.2237174095878887E-2</v>
      </c>
      <c r="P81" s="2" t="s">
        <v>167</v>
      </c>
      <c r="Q81">
        <f>Q58+S43*S46*(Q57-Q73)</f>
        <v>9.2191240214789444E-2</v>
      </c>
      <c r="W81" s="2" t="s">
        <v>167</v>
      </c>
      <c r="X81">
        <f>X58+Z43*Z46*(X57-X73)</f>
        <v>8.1977846862092835E-2</v>
      </c>
      <c r="AD81" s="6" t="s">
        <v>167</v>
      </c>
      <c r="AE81" s="7">
        <f>AE58+AG43*AG46*(AE57-AE73)</f>
        <v>3.3568916144278024E-2</v>
      </c>
      <c r="AF81" s="7"/>
      <c r="AG81" s="7"/>
      <c r="AH81" s="7"/>
      <c r="AI81" s="7"/>
      <c r="AK81" s="2" t="s">
        <v>167</v>
      </c>
      <c r="AL81">
        <f>AL58+AN43*AN46*(AL57-AL73)</f>
        <v>8.1977846862092835E-2</v>
      </c>
      <c r="AR81" s="2"/>
    </row>
    <row r="82" spans="2:49" x14ac:dyDescent="0.3">
      <c r="AD82" s="7"/>
      <c r="AE82" s="7"/>
      <c r="AF82" s="7"/>
      <c r="AG82" s="7"/>
      <c r="AH82" s="7"/>
      <c r="AI82" s="7"/>
    </row>
    <row r="83" spans="2:49" x14ac:dyDescent="0.3">
      <c r="B83" s="2" t="s">
        <v>168</v>
      </c>
      <c r="C83">
        <f>C54+(E46*(C81-C58)*C66)+(E43*(C73-C57)*C67)+C20</f>
        <v>-1.137931034482758</v>
      </c>
      <c r="I83" s="2" t="s">
        <v>168</v>
      </c>
      <c r="J83">
        <f>J54+(L46*(J81-J58)*J66)+(L43*(J73-J57)*J67)+J20</f>
        <v>-0.29857022708158143</v>
      </c>
      <c r="P83" s="2" t="s">
        <v>168</v>
      </c>
      <c r="Q83">
        <f>Q54+(S46*(Q81-Q58)*Q66)+(S43*(Q73-Q57)*Q67)+Q20</f>
        <v>-0.3584783593194022</v>
      </c>
      <c r="W83" s="2" t="s">
        <v>168</v>
      </c>
      <c r="X83">
        <f>X54+(Z46*(X81-X58)*X66)+(Z43*(X73-X57)*X67)+X20</f>
        <v>0.25142415461569034</v>
      </c>
      <c r="AD83" s="6" t="s">
        <v>168</v>
      </c>
      <c r="AE83" s="7">
        <f>AE54+(AG46*(AE81-AE58)*AE66)+(AG43*(AE73-AE57)*AE67)+AE20</f>
        <v>-0.29327274646472612</v>
      </c>
      <c r="AF83" s="7"/>
      <c r="AG83" s="7"/>
      <c r="AH83" s="7"/>
      <c r="AI83" s="7"/>
      <c r="AK83" s="2" t="s">
        <v>168</v>
      </c>
      <c r="AL83">
        <f>AL54+(AN46*(AL81-AL58)*AL66)+(AN43*(AL73-AL57)*AL67)+AL20</f>
        <v>0.25142415461569034</v>
      </c>
      <c r="AR83" s="2"/>
    </row>
    <row r="84" spans="2:49" x14ac:dyDescent="0.3">
      <c r="B84" s="2" t="s">
        <v>169</v>
      </c>
      <c r="C84">
        <f>C50+E46*(C81-C58)*C67+E43*(C73-C57)*C68+C20</f>
        <v>-1.1379310344827589</v>
      </c>
      <c r="I84" s="2" t="s">
        <v>169</v>
      </c>
      <c r="J84">
        <f>J50+L46*(J81-J58)*J67+L43*(J73-J57)*J68+J20</f>
        <v>-0.29857022708158087</v>
      </c>
      <c r="P84" s="2" t="s">
        <v>169</v>
      </c>
      <c r="Q84">
        <f>Q50+S46*(Q81-Q58)*Q67+S43*(Q73-Q57)*Q68+Q20</f>
        <v>-0.35847835931940264</v>
      </c>
      <c r="W84" s="2" t="s">
        <v>169</v>
      </c>
      <c r="X84">
        <f>X50+Z46*(X81-X58)*X67+Z43*(X73-X57)*X68+X20</f>
        <v>0.25142415461569068</v>
      </c>
      <c r="AD84" s="6" t="s">
        <v>169</v>
      </c>
      <c r="AE84" s="7">
        <f>AE50+AG46*(AE81-AE58)*AE67+AG43*(AE73-AE57)*AE68+AE20</f>
        <v>-0.29327274646472601</v>
      </c>
      <c r="AF84" s="7"/>
      <c r="AG84" s="7"/>
      <c r="AH84" s="7"/>
      <c r="AI84" s="7"/>
      <c r="AK84" s="2" t="s">
        <v>169</v>
      </c>
      <c r="AL84">
        <f>AL50+AN46*(AL81-AL58)*AL67+AN43*(AL73-AL57)*AL68+AL20</f>
        <v>0.25142415461569034</v>
      </c>
      <c r="AR84" s="2"/>
    </row>
    <row r="85" spans="2:49" x14ac:dyDescent="0.3">
      <c r="AD85" s="7"/>
      <c r="AE85" s="7"/>
      <c r="AF85" s="7"/>
      <c r="AG85" s="7"/>
      <c r="AH85" s="7"/>
      <c r="AI85" s="7"/>
    </row>
    <row r="86" spans="2:49" x14ac:dyDescent="0.3">
      <c r="B86" s="2" t="s">
        <v>183</v>
      </c>
      <c r="I86" s="2" t="s">
        <v>183</v>
      </c>
      <c r="P86" s="2" t="s">
        <v>183</v>
      </c>
      <c r="W86" s="2" t="s">
        <v>183</v>
      </c>
      <c r="AD86" s="6" t="s">
        <v>183</v>
      </c>
      <c r="AE86" s="7"/>
      <c r="AF86" s="7"/>
      <c r="AG86" s="7"/>
      <c r="AH86" s="7"/>
      <c r="AI86" s="7"/>
      <c r="AK86" s="2" t="s">
        <v>183</v>
      </c>
      <c r="AR86" s="2"/>
    </row>
    <row r="87" spans="2:49" x14ac:dyDescent="0.3">
      <c r="C87" t="b">
        <f>AND((C62 &lt; C81), (C81 &lt;C63))</f>
        <v>1</v>
      </c>
      <c r="J87" t="b">
        <f>AND((J62 &lt; J81), (J81 &lt;J63))</f>
        <v>1</v>
      </c>
      <c r="Q87" t="b">
        <f>AND((Q62 &lt; Q81), (Q81 &lt;Q63))</f>
        <v>1</v>
      </c>
      <c r="X87" t="b">
        <f>AND((X62 &lt; X81), (X81 &lt;X63))</f>
        <v>1</v>
      </c>
      <c r="AD87" s="7"/>
      <c r="AE87" s="7" t="b">
        <f>AND((AE62 &lt; AE81), (AE81 &lt;AE63))</f>
        <v>1</v>
      </c>
      <c r="AF87" s="7"/>
      <c r="AG87" s="7"/>
      <c r="AH87" s="7"/>
      <c r="AI87" s="7"/>
      <c r="AL87" t="b">
        <f>AND((AL62 &lt; AL81), (AL81 &lt;AL63))</f>
        <v>1</v>
      </c>
    </row>
    <row r="88" spans="2:49" x14ac:dyDescent="0.3">
      <c r="B88" s="2" t="s">
        <v>184</v>
      </c>
      <c r="I88" s="2" t="s">
        <v>184</v>
      </c>
      <c r="P88" s="2" t="s">
        <v>184</v>
      </c>
      <c r="W88" s="2" t="s">
        <v>184</v>
      </c>
      <c r="AD88" s="6" t="s">
        <v>184</v>
      </c>
      <c r="AE88" s="7"/>
      <c r="AF88" s="7"/>
      <c r="AG88" s="7"/>
      <c r="AH88" s="7"/>
      <c r="AI88" s="7"/>
      <c r="AK88" s="2" t="s">
        <v>184</v>
      </c>
      <c r="AR88" s="2"/>
    </row>
    <row r="89" spans="2:49" x14ac:dyDescent="0.3">
      <c r="C89" t="b">
        <f>AND((C62 &lt; C73), (C73 &lt;C63))</f>
        <v>1</v>
      </c>
      <c r="J89" t="b">
        <f>AND((J62 &lt; J73), (J73 &lt;J63))</f>
        <v>1</v>
      </c>
      <c r="Q89" t="b">
        <f>AND((Q62 &lt; Q73), (Q73 &lt;Q63))</f>
        <v>1</v>
      </c>
      <c r="X89" t="b">
        <f>AND((X62 &lt; X73), (X73 &lt;X63))</f>
        <v>1</v>
      </c>
      <c r="AD89" s="7"/>
      <c r="AE89" s="7" t="b">
        <f>AND((AE62 &lt; AE73), (AE73 &lt;AE63))</f>
        <v>1</v>
      </c>
      <c r="AF89" s="7"/>
      <c r="AG89" s="7"/>
      <c r="AH89" s="7"/>
      <c r="AI89" s="7"/>
      <c r="AL89" t="b">
        <f>AND((AL62 &lt; AL73), (AL73 &lt;AL63))</f>
        <v>1</v>
      </c>
    </row>
    <row r="90" spans="2:49" x14ac:dyDescent="0.3">
      <c r="W90" s="2"/>
      <c r="AD90" s="7"/>
      <c r="AE90" s="7"/>
      <c r="AF90" s="7"/>
      <c r="AG90" s="7"/>
      <c r="AH90" s="7"/>
      <c r="AI90" s="7"/>
      <c r="AK90" s="2" t="s">
        <v>176</v>
      </c>
      <c r="AR90" s="2"/>
    </row>
    <row r="91" spans="2:49" x14ac:dyDescent="0.3">
      <c r="B91" s="2" t="s">
        <v>170</v>
      </c>
      <c r="C91">
        <f>IF(C87,C83,IF(C89,C84,(C83+C84)/2))</f>
        <v>-1.137931034482758</v>
      </c>
      <c r="I91" s="2" t="s">
        <v>170</v>
      </c>
      <c r="J91">
        <f>IF(J87,J83,IF(J89,J84,(J83+J84)/2))</f>
        <v>-0.29857022708158143</v>
      </c>
      <c r="P91" s="2" t="s">
        <v>170</v>
      </c>
      <c r="Q91">
        <f>IF(Q87,Q83,IF(Q89,Q84,(Q83+Q84)/2))</f>
        <v>-0.3584783593194022</v>
      </c>
      <c r="W91" s="2" t="s">
        <v>170</v>
      </c>
      <c r="X91">
        <f>IF(X87,X83,IF(X89,X84,(X83+X84)/2))</f>
        <v>0.25142415461569034</v>
      </c>
      <c r="AD91" s="6" t="s">
        <v>170</v>
      </c>
      <c r="AE91" s="7">
        <f>IF(AE87,AE83,IF(AE89,AE84,(AE83+AE84)/2))</f>
        <v>-0.29327274646472612</v>
      </c>
      <c r="AF91" s="7"/>
      <c r="AG91" s="7"/>
      <c r="AH91" s="7"/>
      <c r="AI91" s="7"/>
      <c r="AK91" s="2" t="s">
        <v>170</v>
      </c>
      <c r="AL91">
        <f>IF(AL87,AL83,IF(AL89,AL84,(AL83+AL84)/2))</f>
        <v>0.25142415461569034</v>
      </c>
      <c r="AR91" s="2"/>
    </row>
    <row r="92" spans="2:49" x14ac:dyDescent="0.3">
      <c r="AD92" s="7"/>
      <c r="AE92" s="7"/>
      <c r="AF92" s="7"/>
      <c r="AG92" s="7"/>
      <c r="AH92" s="7"/>
      <c r="AI92" s="7"/>
    </row>
    <row r="93" spans="2:49" x14ac:dyDescent="0.3">
      <c r="B93" s="2" t="s">
        <v>171</v>
      </c>
      <c r="I93" s="2" t="s">
        <v>171</v>
      </c>
      <c r="P93" s="2" t="s">
        <v>171</v>
      </c>
      <c r="W93" s="2" t="s">
        <v>171</v>
      </c>
      <c r="AD93" s="6" t="s">
        <v>171</v>
      </c>
      <c r="AE93" s="7"/>
      <c r="AF93" s="7"/>
      <c r="AG93" s="7"/>
      <c r="AH93" s="7"/>
      <c r="AI93" s="7"/>
      <c r="AK93" s="2" t="s">
        <v>171</v>
      </c>
      <c r="AR93" s="2"/>
    </row>
    <row r="94" spans="2:49" x14ac:dyDescent="0.3">
      <c r="B94" s="2">
        <v>1</v>
      </c>
      <c r="C94" s="2">
        <v>2</v>
      </c>
      <c r="D94" s="2">
        <v>3</v>
      </c>
      <c r="E94" s="2">
        <v>4</v>
      </c>
      <c r="F94" s="2">
        <v>5</v>
      </c>
      <c r="G94" s="2">
        <v>6</v>
      </c>
      <c r="I94" s="2">
        <v>1</v>
      </c>
      <c r="J94" s="2">
        <v>2</v>
      </c>
      <c r="K94" s="2">
        <v>3</v>
      </c>
      <c r="L94" s="2">
        <v>4</v>
      </c>
      <c r="M94" s="2">
        <v>5</v>
      </c>
      <c r="N94" s="2">
        <v>6</v>
      </c>
      <c r="P94" s="2">
        <v>1</v>
      </c>
      <c r="Q94" s="2">
        <v>2</v>
      </c>
      <c r="R94" s="2">
        <v>3</v>
      </c>
      <c r="S94" s="2">
        <v>4</v>
      </c>
      <c r="T94" s="2">
        <v>5</v>
      </c>
      <c r="U94" s="2">
        <v>6</v>
      </c>
      <c r="W94" s="2">
        <v>1</v>
      </c>
      <c r="X94" s="2">
        <v>2</v>
      </c>
      <c r="Y94" s="2">
        <v>3</v>
      </c>
      <c r="Z94" s="2">
        <v>4</v>
      </c>
      <c r="AA94" s="2">
        <v>5</v>
      </c>
      <c r="AB94" s="2">
        <v>6</v>
      </c>
      <c r="AD94" s="6">
        <v>1</v>
      </c>
      <c r="AE94" s="6">
        <v>2</v>
      </c>
      <c r="AF94" s="6">
        <v>3</v>
      </c>
      <c r="AG94" s="6">
        <v>4</v>
      </c>
      <c r="AH94" s="6">
        <v>5</v>
      </c>
      <c r="AI94" s="6">
        <v>6</v>
      </c>
      <c r="AK94" s="2">
        <v>1</v>
      </c>
      <c r="AL94" s="2">
        <v>2</v>
      </c>
      <c r="AM94" s="2">
        <v>3</v>
      </c>
      <c r="AN94" s="2">
        <v>4</v>
      </c>
      <c r="AO94" s="2">
        <v>5</v>
      </c>
      <c r="AP94" s="2">
        <v>6</v>
      </c>
      <c r="AR94" s="2"/>
      <c r="AS94" s="2"/>
      <c r="AT94" s="2"/>
      <c r="AU94" s="2"/>
      <c r="AV94" s="2"/>
      <c r="AW94" s="2"/>
    </row>
    <row r="95" spans="2:49" x14ac:dyDescent="0.3">
      <c r="B95">
        <f t="shared" ref="B95:G95" si="13">IF(B94=$C$43,$C$73,IF(B94=$C$46,$C$81,B17))</f>
        <v>6.8965517241379309E-2</v>
      </c>
      <c r="C95">
        <f t="shared" si="13"/>
        <v>0</v>
      </c>
      <c r="D95">
        <f t="shared" si="13"/>
        <v>0</v>
      </c>
      <c r="E95">
        <f t="shared" si="13"/>
        <v>6.8965517241379309E-2</v>
      </c>
      <c r="F95">
        <f t="shared" si="13"/>
        <v>0</v>
      </c>
      <c r="G95">
        <f t="shared" si="13"/>
        <v>0</v>
      </c>
      <c r="I95">
        <f t="shared" ref="I95:N95" si="14">IF(I94=$J$43,$J$73,IF(I94=$J$46,$J$81,I17))</f>
        <v>6.8965517241379309E-2</v>
      </c>
      <c r="J95">
        <f t="shared" si="14"/>
        <v>6.2237174095878887E-2</v>
      </c>
      <c r="K95">
        <f t="shared" si="14"/>
        <v>6.2237174095878887E-2</v>
      </c>
      <c r="L95">
        <f t="shared" si="14"/>
        <v>6.8965517241379309E-2</v>
      </c>
      <c r="M95">
        <f t="shared" si="14"/>
        <v>0</v>
      </c>
      <c r="N95">
        <f t="shared" si="14"/>
        <v>0</v>
      </c>
      <c r="P95">
        <f t="shared" ref="P95:U95" si="15">IF(P94=$Q$43,$Q$73,IF(P94=$Q$46,$Q$81,P17))</f>
        <v>6.8965517241379309E-2</v>
      </c>
      <c r="Q95">
        <f t="shared" si="15"/>
        <v>9.2191240214789444E-2</v>
      </c>
      <c r="R95">
        <f t="shared" si="15"/>
        <v>6.2237174095878887E-2</v>
      </c>
      <c r="S95">
        <f t="shared" si="15"/>
        <v>9.8919583360289859E-2</v>
      </c>
      <c r="T95">
        <f t="shared" si="15"/>
        <v>0</v>
      </c>
      <c r="U95">
        <f t="shared" si="15"/>
        <v>0</v>
      </c>
      <c r="W95">
        <f t="shared" ref="W95:AB95" si="16">IF(W94=$X$43,$X$73,IF(W94=$X$46,$X$81,W17))</f>
        <v>6.8965517241379309E-2</v>
      </c>
      <c r="X95">
        <f t="shared" si="16"/>
        <v>9.2191240214789444E-2</v>
      </c>
      <c r="Y95">
        <f t="shared" si="16"/>
        <v>6.2237174095878887E-2</v>
      </c>
      <c r="Z95">
        <f t="shared" si="16"/>
        <v>8.1977846862092835E-2</v>
      </c>
      <c r="AA95">
        <f t="shared" si="16"/>
        <v>1.6941736498197031E-2</v>
      </c>
      <c r="AB95">
        <f t="shared" si="16"/>
        <v>0</v>
      </c>
      <c r="AD95" s="7">
        <f t="shared" ref="AD95:AI95" si="17">AD17</f>
        <v>6.8965517241379309E-2</v>
      </c>
      <c r="AE95" s="7">
        <f t="shared" si="17"/>
        <v>9.2191240214789444E-2</v>
      </c>
      <c r="AF95" s="7">
        <f t="shared" si="17"/>
        <v>6.2237174095878887E-2</v>
      </c>
      <c r="AG95" s="7">
        <f t="shared" si="17"/>
        <v>8.1977846862092835E-2</v>
      </c>
      <c r="AH95" s="7">
        <f t="shared" si="17"/>
        <v>1.6941736498197031E-2</v>
      </c>
      <c r="AI95" s="7">
        <f t="shared" si="17"/>
        <v>0</v>
      </c>
      <c r="AK95">
        <f t="array" ref="AK95">IF(AK94=$AL$43,$AL$73,IF(AK94=$AL$46,$AL$81,AK17))</f>
        <v>6.8965517241379309E-2</v>
      </c>
      <c r="AL95">
        <f t="array" ref="AL95">IF(AL94=$AL$43,$AL$73,IF(AL94=$AL$46,$AL$81,AL17))</f>
        <v>9.2191240214789444E-2</v>
      </c>
      <c r="AM95">
        <f t="array" ref="AM95">IF(AM94=$AL$43,$AL$73,IF(AM94=$AL$46,$AL$81,AM17))</f>
        <v>6.2237174095878887E-2</v>
      </c>
      <c r="AN95">
        <f t="array" ref="AN95">IF(AN94=$AL$43,$AL$73,IF(AN94=$AL$46,$AL$81,AN17))</f>
        <v>8.1977846862092835E-2</v>
      </c>
      <c r="AO95">
        <f t="array" ref="AO95">IF(AO94=$AL$43,$AL$73,IF(AO94=$AL$46,$AL$81,AO17))</f>
        <v>1.6941736498197031E-2</v>
      </c>
      <c r="AP95">
        <f t="array" ref="AP95">IF(AP94=$AL$43,$AL$73,IF(AP94=$AL$46,$AL$81,AP17))</f>
        <v>0</v>
      </c>
    </row>
    <row r="96" spans="2:49" x14ac:dyDescent="0.3">
      <c r="AD96" s="7"/>
      <c r="AE96" s="7"/>
      <c r="AF96" s="7"/>
      <c r="AG96" s="7"/>
      <c r="AH96" s="7"/>
      <c r="AI96" s="7"/>
    </row>
    <row r="97" spans="2:45" x14ac:dyDescent="0.3">
      <c r="B97" s="2" t="s">
        <v>140</v>
      </c>
      <c r="C97">
        <f>C91</f>
        <v>-1.137931034482758</v>
      </c>
      <c r="I97" s="2" t="s">
        <v>140</v>
      </c>
      <c r="J97">
        <f>J91</f>
        <v>-0.29857022708158143</v>
      </c>
      <c r="P97" s="2" t="s">
        <v>140</v>
      </c>
      <c r="Q97">
        <f>Q91</f>
        <v>-0.3584783593194022</v>
      </c>
      <c r="W97" s="2" t="s">
        <v>140</v>
      </c>
      <c r="X97">
        <f>X91</f>
        <v>0.25142415461569034</v>
      </c>
      <c r="AD97" s="6" t="s">
        <v>140</v>
      </c>
      <c r="AE97" s="7">
        <f>AE20</f>
        <v>0.25142415461569034</v>
      </c>
      <c r="AF97" s="7"/>
      <c r="AG97" s="7"/>
      <c r="AH97" s="7"/>
      <c r="AI97" s="7"/>
      <c r="AK97" s="2" t="s">
        <v>140</v>
      </c>
      <c r="AL97">
        <f>AL91</f>
        <v>0.25142415461569034</v>
      </c>
      <c r="AR97" s="2"/>
    </row>
    <row r="101" spans="2:45" x14ac:dyDescent="0.3">
      <c r="C101" s="2" t="s">
        <v>194</v>
      </c>
      <c r="J101" s="2" t="s">
        <v>194</v>
      </c>
      <c r="Q101" s="2" t="s">
        <v>194</v>
      </c>
      <c r="X101" s="2" t="s">
        <v>194</v>
      </c>
      <c r="AD101" s="7"/>
      <c r="AE101" s="6" t="s">
        <v>194</v>
      </c>
      <c r="AF101" s="7"/>
      <c r="AG101" s="7"/>
      <c r="AH101" s="7"/>
      <c r="AI101" s="7"/>
      <c r="AL101" s="2" t="s">
        <v>194</v>
      </c>
    </row>
    <row r="102" spans="2:45" x14ac:dyDescent="0.3">
      <c r="B102" s="2" t="s">
        <v>199</v>
      </c>
      <c r="C102" s="2" t="s">
        <v>198</v>
      </c>
      <c r="D102" s="2" t="s">
        <v>195</v>
      </c>
      <c r="E102" s="2" t="s">
        <v>196</v>
      </c>
      <c r="F102" s="2" t="s">
        <v>197</v>
      </c>
      <c r="G102" s="2" t="s">
        <v>200</v>
      </c>
      <c r="H102" s="2"/>
      <c r="I102" s="2" t="s">
        <v>199</v>
      </c>
      <c r="J102" s="2" t="s">
        <v>198</v>
      </c>
      <c r="K102" s="2" t="s">
        <v>195</v>
      </c>
      <c r="L102" s="2" t="s">
        <v>196</v>
      </c>
      <c r="M102" s="2" t="s">
        <v>197</v>
      </c>
      <c r="N102" s="2" t="s">
        <v>200</v>
      </c>
      <c r="O102" s="2"/>
      <c r="P102" s="2" t="s">
        <v>199</v>
      </c>
      <c r="Q102" s="2" t="s">
        <v>198</v>
      </c>
      <c r="R102" s="2" t="s">
        <v>195</v>
      </c>
      <c r="S102" s="2" t="s">
        <v>196</v>
      </c>
      <c r="T102" s="2" t="s">
        <v>197</v>
      </c>
      <c r="U102" s="2" t="s">
        <v>200</v>
      </c>
      <c r="W102" s="2" t="s">
        <v>199</v>
      </c>
      <c r="X102" s="2" t="s">
        <v>198</v>
      </c>
      <c r="Y102" s="2" t="s">
        <v>195</v>
      </c>
      <c r="Z102" s="2" t="s">
        <v>196</v>
      </c>
      <c r="AA102" s="2" t="s">
        <v>197</v>
      </c>
      <c r="AB102" s="2" t="s">
        <v>200</v>
      </c>
      <c r="AD102" s="2" t="s">
        <v>199</v>
      </c>
      <c r="AE102" s="2" t="s">
        <v>198</v>
      </c>
      <c r="AF102" s="6" t="s">
        <v>195</v>
      </c>
      <c r="AG102" s="6" t="s">
        <v>196</v>
      </c>
      <c r="AH102" s="6" t="s">
        <v>197</v>
      </c>
      <c r="AI102" s="6" t="s">
        <v>200</v>
      </c>
      <c r="AK102" s="2" t="s">
        <v>199</v>
      </c>
      <c r="AL102" s="2" t="s">
        <v>198</v>
      </c>
      <c r="AM102" s="2" t="s">
        <v>195</v>
      </c>
      <c r="AN102" s="2" t="s">
        <v>196</v>
      </c>
      <c r="AO102" s="2" t="s">
        <v>197</v>
      </c>
      <c r="AP102" s="2" t="s">
        <v>200</v>
      </c>
      <c r="AR102" s="2"/>
      <c r="AS102" s="2" t="s">
        <v>201</v>
      </c>
    </row>
    <row r="103" spans="2:45" x14ac:dyDescent="0.3">
      <c r="B103" s="2">
        <v>1</v>
      </c>
      <c r="C103" s="2">
        <v>1847</v>
      </c>
      <c r="D103">
        <v>0</v>
      </c>
      <c r="E103">
        <f>INDEX(Extraction!$D$113:$BO$118,'DESC SVM'!$C$46,B103)</f>
        <v>0</v>
      </c>
      <c r="F103">
        <f>INDEX(Extraction!$D$113:$BO$118,'DESC SVM'!$C$43,B103)</f>
        <v>0</v>
      </c>
      <c r="G103">
        <f>D103+$E$46*($C$81-$C$58)*E103+$E$43*($C$73-$C$57)*F103</f>
        <v>0</v>
      </c>
      <c r="I103" s="2">
        <v>1</v>
      </c>
      <c r="J103" s="2">
        <v>1847</v>
      </c>
      <c r="K103">
        <f>G103</f>
        <v>0</v>
      </c>
      <c r="L103">
        <f>INDEX(Extraction!$D$113:$BO$118,'DESC SVM'!$J$46,I103)</f>
        <v>0</v>
      </c>
      <c r="M103">
        <f>INDEX(Extraction!$D$113:$BO$118,'DESC SVM'!$J$43,I103)</f>
        <v>0</v>
      </c>
      <c r="N103">
        <f t="array" ref="N103">K103+$L$46*($J$81-$J$58)*L103+$L$43*($J$73-$J$57)*M103</f>
        <v>0</v>
      </c>
      <c r="P103" s="2">
        <v>1</v>
      </c>
      <c r="Q103" s="2">
        <v>1847</v>
      </c>
      <c r="R103">
        <f>N103</f>
        <v>0</v>
      </c>
      <c r="S103">
        <f>INDEX(Extraction!$D$113:$BO$118,'DESC SVM'!$Q$46,P103)</f>
        <v>0</v>
      </c>
      <c r="T103">
        <f>INDEX(Extraction!$D$113:$BO$118,'DESC SVM'!$Q$43,P103)</f>
        <v>0</v>
      </c>
      <c r="U103">
        <f>R103+$S$46*($Q$81-$Q$58)*S103+$S$43*($Q$73-$Q$57)*T103</f>
        <v>0</v>
      </c>
      <c r="W103" s="2">
        <v>1</v>
      </c>
      <c r="X103" s="2">
        <v>1847</v>
      </c>
      <c r="Y103">
        <f>U103</f>
        <v>0</v>
      </c>
      <c r="Z103">
        <f>INDEX(Extraction!$D$113:$BO$118,'DESC SVM'!$X$46,W103)</f>
        <v>0</v>
      </c>
      <c r="AA103">
        <f>INDEX(Extraction!$D$113:$BO$118,'DESC SVM'!$X$43,W103)</f>
        <v>0</v>
      </c>
      <c r="AB103">
        <f>Y103+$Z$46*($X$81-$X$58)*Z103+$Z$43*($X$73-$X$57)*AA103</f>
        <v>0</v>
      </c>
      <c r="AD103" s="2">
        <v>1</v>
      </c>
      <c r="AE103" s="2">
        <v>1847</v>
      </c>
      <c r="AF103" s="7">
        <f>AB103</f>
        <v>0</v>
      </c>
      <c r="AG103" s="7">
        <f>INDEX(Extraction!$D$113:$BO$118,'DESC SVM'!$AE$46,AD103)</f>
        <v>0</v>
      </c>
      <c r="AH103" s="7">
        <f>INDEX(Extraction!$D$113:$BO$118,'DESC SVM'!$AE$43,AD103)</f>
        <v>0</v>
      </c>
      <c r="AI103" s="7">
        <f>AF103</f>
        <v>0</v>
      </c>
      <c r="AK103" s="2">
        <v>1</v>
      </c>
      <c r="AL103" s="2">
        <v>1847</v>
      </c>
      <c r="AM103">
        <f>AI103</f>
        <v>0</v>
      </c>
      <c r="AN103">
        <f>INDEX(Extraction!$D$113:$BO$118,'DESC SVM'!$AL$46,AK103)</f>
        <v>0</v>
      </c>
      <c r="AO103">
        <f>INDEX(Extraction!$D$113:$BO$118,'DESC SVM'!$AL$43,AK103)</f>
        <v>0</v>
      </c>
      <c r="AP103">
        <f>AM103+$AN$46*($AL$81-$AL$58)*AN103+$AN$43*($AL$73-$AL$57)*AO103</f>
        <v>0</v>
      </c>
      <c r="AR103" s="2">
        <v>1</v>
      </c>
      <c r="AS103">
        <f t="array" ref="AS103">SUMPRODUCT(TRANSPOSE($AP$103:$AP$166),Extraction!D113:BO113)-$AS$20</f>
        <v>0.61257886905268633</v>
      </c>
    </row>
    <row r="104" spans="2:45" x14ac:dyDescent="0.3">
      <c r="B104" s="2">
        <v>2</v>
      </c>
      <c r="C104" s="2" t="s">
        <v>88</v>
      </c>
      <c r="D104">
        <v>0</v>
      </c>
      <c r="E104">
        <f>INDEX(Extraction!$D$113:$BO$118,'DESC SVM'!$C$46,B104)</f>
        <v>0</v>
      </c>
      <c r="F104">
        <f>INDEX(Extraction!$D$113:$BO$118,'DESC SVM'!$C$43,B104)</f>
        <v>0</v>
      </c>
      <c r="G104">
        <f t="shared" ref="G104:G165" si="18">D104+$E$46*($C$81-$C$58)*E104+$E$43*($C$73-$C$57)*F104</f>
        <v>0</v>
      </c>
      <c r="I104" s="2">
        <v>2</v>
      </c>
      <c r="J104" s="2" t="s">
        <v>88</v>
      </c>
      <c r="K104">
        <f t="shared" ref="K104:K165" si="19">G104</f>
        <v>0</v>
      </c>
      <c r="L104">
        <f>INDEX(Extraction!$D$113:$BO$118,'DESC SVM'!$J$46,I104)</f>
        <v>0</v>
      </c>
      <c r="M104">
        <f>INDEX(Extraction!$D$113:$BO$118,'DESC SVM'!$J$43,I104)</f>
        <v>0</v>
      </c>
      <c r="N104">
        <f t="array" ref="N104">K104+$L$46*($J$81-$J$58)*L104+$L$43*($J$73-$J$57)*M104</f>
        <v>0</v>
      </c>
      <c r="P104" s="2">
        <v>2</v>
      </c>
      <c r="Q104" s="2" t="s">
        <v>88</v>
      </c>
      <c r="R104">
        <f t="shared" ref="R104:R166" si="20">N104</f>
        <v>0</v>
      </c>
      <c r="S104">
        <f>INDEX(Extraction!$D$113:$BO$118,'DESC SVM'!$Q$46,P104)</f>
        <v>0</v>
      </c>
      <c r="T104">
        <f>INDEX(Extraction!$D$113:$BO$118,'DESC SVM'!$Q$43,P104)</f>
        <v>0</v>
      </c>
      <c r="U104">
        <f t="shared" ref="U104:U166" si="21">R104+$S$46*($Q$81-$Q$58)*S104+$S$43*($Q$73-$Q$57)*T104</f>
        <v>0</v>
      </c>
      <c r="W104" s="2">
        <v>2</v>
      </c>
      <c r="X104" s="2" t="s">
        <v>88</v>
      </c>
      <c r="Y104">
        <f t="shared" ref="Y104:Y166" si="22">U104</f>
        <v>0</v>
      </c>
      <c r="Z104">
        <f>INDEX(Extraction!$D$113:$BO$118,'DESC SVM'!$X$46,W104)</f>
        <v>0</v>
      </c>
      <c r="AA104">
        <f>INDEX(Extraction!$D$113:$BO$118,'DESC SVM'!$X$43,W104)</f>
        <v>0</v>
      </c>
      <c r="AB104">
        <f t="shared" ref="AB104:AB166" si="23">Y104+$Z$46*($X$81-$X$58)*Z104+$Z$43*($X$73-$X$57)*AA104</f>
        <v>0</v>
      </c>
      <c r="AD104" s="2">
        <v>2</v>
      </c>
      <c r="AE104" s="2" t="s">
        <v>88</v>
      </c>
      <c r="AF104" s="7">
        <f t="shared" ref="AF104:AF166" si="24">AB104</f>
        <v>0</v>
      </c>
      <c r="AG104" s="7">
        <f>INDEX(Extraction!$D$113:$BO$118,'DESC SVM'!$X$46,AD104)</f>
        <v>0</v>
      </c>
      <c r="AH104" s="7">
        <f>INDEX(Extraction!$D$113:$BO$118,'DESC SVM'!$X$43,AD104)</f>
        <v>0</v>
      </c>
      <c r="AI104" s="7">
        <f t="shared" ref="AI104:AI166" si="25">AF104</f>
        <v>0</v>
      </c>
      <c r="AK104" s="2">
        <v>2</v>
      </c>
      <c r="AL104" s="2" t="s">
        <v>88</v>
      </c>
      <c r="AM104">
        <f t="shared" ref="AM104:AM166" si="26">AI104</f>
        <v>0</v>
      </c>
      <c r="AN104">
        <f>INDEX(Extraction!$D$113:$BO$118,'DESC SVM'!$AL$46,AK104)</f>
        <v>0</v>
      </c>
      <c r="AO104">
        <f>INDEX(Extraction!$D$113:$BO$118,'DESC SVM'!$AL$43,AK104)</f>
        <v>0</v>
      </c>
      <c r="AP104">
        <f t="shared" ref="AP104:AP166" si="27">AM104+$AN$46*($AL$81-$AL$58)*AN104+$AN$43*($AL$73-$AL$57)*AO104</f>
        <v>0</v>
      </c>
      <c r="AR104" s="2">
        <v>2</v>
      </c>
      <c r="AS104">
        <f t="array" ref="AS104">SUMPRODUCT(TRANSPOSE($AP$103:$AP$166),Extraction!D114:BO114)-$AS$20</f>
        <v>0.71199047953065087</v>
      </c>
    </row>
    <row r="105" spans="2:45" x14ac:dyDescent="0.3">
      <c r="B105" s="2">
        <v>3</v>
      </c>
      <c r="C105" s="2" t="s">
        <v>15</v>
      </c>
      <c r="D105">
        <v>0</v>
      </c>
      <c r="E105">
        <f>INDEX(Extraction!$D$113:$BO$118,'DESC SVM'!$C$46,B105)</f>
        <v>0</v>
      </c>
      <c r="F105">
        <f>INDEX(Extraction!$D$113:$BO$118,'DESC SVM'!$C$43,B105)</f>
        <v>0</v>
      </c>
      <c r="G105">
        <f t="shared" si="18"/>
        <v>0</v>
      </c>
      <c r="I105" s="2">
        <v>3</v>
      </c>
      <c r="J105" s="2" t="s">
        <v>15</v>
      </c>
      <c r="K105">
        <f t="shared" si="19"/>
        <v>0</v>
      </c>
      <c r="L105">
        <f>INDEX(Extraction!$D$113:$BO$118,'DESC SVM'!$J$46,I105)</f>
        <v>0</v>
      </c>
      <c r="M105">
        <f>INDEX(Extraction!$D$113:$BO$118,'DESC SVM'!$J$43,I105)</f>
        <v>0</v>
      </c>
      <c r="N105">
        <f t="array" ref="N105">K105+$L$46*($J$81-$J$58)*L105+$L$43*($J$73-$J$57)*M105</f>
        <v>0</v>
      </c>
      <c r="P105" s="2">
        <v>3</v>
      </c>
      <c r="Q105" s="2" t="s">
        <v>15</v>
      </c>
      <c r="R105">
        <f t="shared" si="20"/>
        <v>0</v>
      </c>
      <c r="S105">
        <f>INDEX(Extraction!$D$113:$BO$118,'DESC SVM'!$Q$46,P105)</f>
        <v>0</v>
      </c>
      <c r="T105">
        <f>INDEX(Extraction!$D$113:$BO$118,'DESC SVM'!$Q$43,P105)</f>
        <v>0</v>
      </c>
      <c r="U105">
        <f t="shared" si="21"/>
        <v>0</v>
      </c>
      <c r="W105" s="2">
        <v>3</v>
      </c>
      <c r="X105" s="2" t="s">
        <v>15</v>
      </c>
      <c r="Y105">
        <f t="shared" si="22"/>
        <v>0</v>
      </c>
      <c r="Z105">
        <f>INDEX(Extraction!$D$113:$BO$118,'DESC SVM'!$X$46,W105)</f>
        <v>0</v>
      </c>
      <c r="AA105">
        <f>INDEX(Extraction!$D$113:$BO$118,'DESC SVM'!$X$43,W105)</f>
        <v>0</v>
      </c>
      <c r="AB105">
        <f t="shared" si="23"/>
        <v>0</v>
      </c>
      <c r="AD105" s="2">
        <v>3</v>
      </c>
      <c r="AE105" s="2" t="s">
        <v>15</v>
      </c>
      <c r="AF105" s="7">
        <f t="shared" si="24"/>
        <v>0</v>
      </c>
      <c r="AG105" s="7">
        <f>INDEX(Extraction!$D$113:$BO$118,'DESC SVM'!$X$46,AD105)</f>
        <v>0</v>
      </c>
      <c r="AH105" s="7">
        <f>INDEX(Extraction!$D$113:$BO$118,'DESC SVM'!$X$43,AD105)</f>
        <v>0</v>
      </c>
      <c r="AI105" s="7">
        <f t="shared" si="25"/>
        <v>0</v>
      </c>
      <c r="AK105" s="2">
        <v>3</v>
      </c>
      <c r="AL105" s="2" t="s">
        <v>15</v>
      </c>
      <c r="AM105">
        <f t="shared" si="26"/>
        <v>0</v>
      </c>
      <c r="AN105">
        <f>INDEX(Extraction!$D$113:$BO$118,'DESC SVM'!$AL$46,AK105)</f>
        <v>0</v>
      </c>
      <c r="AO105">
        <f>INDEX(Extraction!$D$113:$BO$118,'DESC SVM'!$AL$43,AK105)</f>
        <v>0</v>
      </c>
      <c r="AP105">
        <f t="shared" si="27"/>
        <v>0</v>
      </c>
      <c r="AR105" s="2">
        <v>3</v>
      </c>
      <c r="AS105">
        <f t="array" ref="AS105">SUMPRODUCT(TRANSPOSE($AP$103:$AP$166),Extraction!D115:BO115)-$AS$20</f>
        <v>-1.7167064487900212</v>
      </c>
    </row>
    <row r="106" spans="2:45" x14ac:dyDescent="0.3">
      <c r="B106" s="2">
        <v>4</v>
      </c>
      <c r="C106" s="2" t="s">
        <v>13</v>
      </c>
      <c r="D106">
        <v>0</v>
      </c>
      <c r="E106">
        <f>INDEX(Extraction!$D$113:$BO$118,'DESC SVM'!$C$46,B106)</f>
        <v>0</v>
      </c>
      <c r="F106">
        <f>INDEX(Extraction!$D$113:$BO$118,'DESC SVM'!$C$43,B106)</f>
        <v>0</v>
      </c>
      <c r="G106">
        <f t="shared" si="18"/>
        <v>0</v>
      </c>
      <c r="I106" s="2">
        <v>4</v>
      </c>
      <c r="J106" s="2" t="s">
        <v>13</v>
      </c>
      <c r="K106">
        <f t="shared" si="19"/>
        <v>0</v>
      </c>
      <c r="L106">
        <f>INDEX(Extraction!$D$113:$BO$118,'DESC SVM'!$J$46,I106)</f>
        <v>0</v>
      </c>
      <c r="M106">
        <f>INDEX(Extraction!$D$113:$BO$118,'DESC SVM'!$J$43,I106)</f>
        <v>0</v>
      </c>
      <c r="N106">
        <f t="array" ref="N106">K106+$L$46*($J$81-$J$58)*L106+$L$43*($J$73-$J$57)*M106</f>
        <v>0</v>
      </c>
      <c r="P106" s="2">
        <v>4</v>
      </c>
      <c r="Q106" s="2" t="s">
        <v>13</v>
      </c>
      <c r="R106">
        <f t="shared" si="20"/>
        <v>0</v>
      </c>
      <c r="S106">
        <f>INDEX(Extraction!$D$113:$BO$118,'DESC SVM'!$Q$46,P106)</f>
        <v>0</v>
      </c>
      <c r="T106">
        <f>INDEX(Extraction!$D$113:$BO$118,'DESC SVM'!$Q$43,P106)</f>
        <v>0</v>
      </c>
      <c r="U106">
        <f t="shared" si="21"/>
        <v>0</v>
      </c>
      <c r="W106" s="2">
        <v>4</v>
      </c>
      <c r="X106" s="2" t="s">
        <v>13</v>
      </c>
      <c r="Y106">
        <f t="shared" si="22"/>
        <v>0</v>
      </c>
      <c r="Z106">
        <f>INDEX(Extraction!$D$113:$BO$118,'DESC SVM'!$X$46,W106)</f>
        <v>0</v>
      </c>
      <c r="AA106">
        <f>INDEX(Extraction!$D$113:$BO$118,'DESC SVM'!$X$43,W106)</f>
        <v>0</v>
      </c>
      <c r="AB106">
        <f t="shared" si="23"/>
        <v>0</v>
      </c>
      <c r="AD106" s="2">
        <v>4</v>
      </c>
      <c r="AE106" s="2" t="s">
        <v>13</v>
      </c>
      <c r="AF106" s="7">
        <f t="shared" si="24"/>
        <v>0</v>
      </c>
      <c r="AG106" s="7">
        <f>INDEX(Extraction!$D$113:$BO$118,'DESC SVM'!$X$46,AD106)</f>
        <v>0</v>
      </c>
      <c r="AH106" s="7">
        <f>INDEX(Extraction!$D$113:$BO$118,'DESC SVM'!$X$43,AD106)</f>
        <v>0</v>
      </c>
      <c r="AI106" s="7">
        <f t="shared" si="25"/>
        <v>0</v>
      </c>
      <c r="AK106" s="2">
        <v>4</v>
      </c>
      <c r="AL106" s="2" t="s">
        <v>13</v>
      </c>
      <c r="AM106">
        <f t="shared" si="26"/>
        <v>0</v>
      </c>
      <c r="AN106">
        <f>INDEX(Extraction!$D$113:$BO$118,'DESC SVM'!$AL$46,AK106)</f>
        <v>0</v>
      </c>
      <c r="AO106">
        <f>INDEX(Extraction!$D$113:$BO$118,'DESC SVM'!$AL$43,AK106)</f>
        <v>0</v>
      </c>
      <c r="AP106">
        <f t="shared" si="27"/>
        <v>0</v>
      </c>
      <c r="AR106" s="2">
        <v>4</v>
      </c>
      <c r="AS106">
        <f t="array" ref="AS106">SUMPRODUCT(TRANSPOSE($AP$103:$AP$166),Extraction!D116:BO116)-$AS$20</f>
        <v>-1.0000000000000004</v>
      </c>
    </row>
    <row r="107" spans="2:45" x14ac:dyDescent="0.3">
      <c r="B107" s="2">
        <v>5</v>
      </c>
      <c r="C107" s="2" t="s">
        <v>11</v>
      </c>
      <c r="D107">
        <v>0</v>
      </c>
      <c r="E107">
        <f>INDEX(Extraction!$D$113:$BO$118,'DESC SVM'!$C$46,B107)</f>
        <v>0</v>
      </c>
      <c r="F107">
        <f>INDEX(Extraction!$D$113:$BO$118,'DESC SVM'!$C$43,B107)</f>
        <v>1</v>
      </c>
      <c r="G107">
        <f t="shared" si="18"/>
        <v>6.8965517241379309E-2</v>
      </c>
      <c r="I107" s="2">
        <v>5</v>
      </c>
      <c r="J107" s="2" t="s">
        <v>11</v>
      </c>
      <c r="K107">
        <f t="shared" si="19"/>
        <v>6.8965517241379309E-2</v>
      </c>
      <c r="L107">
        <f>INDEX(Extraction!$D$113:$BO$118,'DESC SVM'!$J$46,I107)</f>
        <v>0</v>
      </c>
      <c r="M107">
        <f>INDEX(Extraction!$D$113:$BO$118,'DESC SVM'!$J$43,I107)</f>
        <v>0</v>
      </c>
      <c r="N107">
        <f t="array" ref="N107">K107+$L$46*($J$81-$J$58)*L107+$L$43*($J$73-$J$57)*M107</f>
        <v>6.8965517241379309E-2</v>
      </c>
      <c r="P107" s="2">
        <v>5</v>
      </c>
      <c r="Q107" s="2" t="s">
        <v>11</v>
      </c>
      <c r="R107">
        <f t="shared" si="20"/>
        <v>6.8965517241379309E-2</v>
      </c>
      <c r="S107">
        <f>INDEX(Extraction!$D$113:$BO$118,'DESC SVM'!$Q$46,P107)</f>
        <v>0</v>
      </c>
      <c r="T107">
        <f>INDEX(Extraction!$D$113:$BO$118,'DESC SVM'!$Q$43,P107)</f>
        <v>0</v>
      </c>
      <c r="U107">
        <f t="shared" si="21"/>
        <v>6.8965517241379309E-2</v>
      </c>
      <c r="W107" s="2">
        <v>5</v>
      </c>
      <c r="X107" s="2" t="s">
        <v>11</v>
      </c>
      <c r="Y107">
        <f t="shared" si="22"/>
        <v>6.8965517241379309E-2</v>
      </c>
      <c r="Z107">
        <f>INDEX(Extraction!$D$113:$BO$118,'DESC SVM'!$X$46,W107)</f>
        <v>0</v>
      </c>
      <c r="AA107">
        <f>INDEX(Extraction!$D$113:$BO$118,'DESC SVM'!$X$43,W107)</f>
        <v>0</v>
      </c>
      <c r="AB107">
        <f t="shared" si="23"/>
        <v>6.8965517241379309E-2</v>
      </c>
      <c r="AD107" s="2">
        <v>5</v>
      </c>
      <c r="AE107" s="2" t="s">
        <v>11</v>
      </c>
      <c r="AF107" s="7">
        <f t="shared" si="24"/>
        <v>6.8965517241379309E-2</v>
      </c>
      <c r="AG107" s="7">
        <f>INDEX(Extraction!$D$113:$BO$118,'DESC SVM'!$X$46,AD107)</f>
        <v>0</v>
      </c>
      <c r="AH107" s="7">
        <f>INDEX(Extraction!$D$113:$BO$118,'DESC SVM'!$X$43,AD107)</f>
        <v>0</v>
      </c>
      <c r="AI107" s="7">
        <f t="shared" si="25"/>
        <v>6.8965517241379309E-2</v>
      </c>
      <c r="AK107" s="2">
        <v>5</v>
      </c>
      <c r="AL107" s="2" t="s">
        <v>11</v>
      </c>
      <c r="AM107">
        <f t="shared" si="26"/>
        <v>6.8965517241379309E-2</v>
      </c>
      <c r="AN107">
        <f>INDEX(Extraction!$D$113:$BO$118,'DESC SVM'!$AL$46,AK107)</f>
        <v>0</v>
      </c>
      <c r="AO107">
        <f>INDEX(Extraction!$D$113:$BO$118,'DESC SVM'!$AL$43,AK107)</f>
        <v>0</v>
      </c>
      <c r="AP107">
        <f t="shared" si="27"/>
        <v>6.8965517241379309E-2</v>
      </c>
      <c r="AR107" s="2">
        <v>5</v>
      </c>
      <c r="AS107">
        <f t="array" ref="AS107">SUMPRODUCT(TRANSPOSE($AP$103:$AP$166),Extraction!D117:BO117)-$AS$20</f>
        <v>-0.99999999999999956</v>
      </c>
    </row>
    <row r="108" spans="2:45" x14ac:dyDescent="0.3">
      <c r="B108" s="2">
        <v>6</v>
      </c>
      <c r="C108" s="2" t="s">
        <v>73</v>
      </c>
      <c r="D108">
        <v>0</v>
      </c>
      <c r="E108">
        <f>INDEX(Extraction!$D$113:$BO$118,'DESC SVM'!$C$46,B108)</f>
        <v>1</v>
      </c>
      <c r="F108">
        <f>INDEX(Extraction!$D$113:$BO$118,'DESC SVM'!$C$43,B108)</f>
        <v>0</v>
      </c>
      <c r="G108">
        <f t="shared" si="18"/>
        <v>-6.8965517241379309E-2</v>
      </c>
      <c r="I108" s="2">
        <v>6</v>
      </c>
      <c r="J108" s="2" t="s">
        <v>73</v>
      </c>
      <c r="K108">
        <f t="shared" si="19"/>
        <v>-6.8965517241379309E-2</v>
      </c>
      <c r="L108">
        <f>INDEX(Extraction!$D$113:$BO$118,'DESC SVM'!$J$46,I108)</f>
        <v>0</v>
      </c>
      <c r="M108">
        <f>INDEX(Extraction!$D$113:$BO$118,'DESC SVM'!$J$43,I108)</f>
        <v>0</v>
      </c>
      <c r="N108">
        <f t="array" ref="N108">K108+$L$46*($J$81-$J$58)*L108+$L$43*($J$73-$J$57)*M108</f>
        <v>-6.8965517241379309E-2</v>
      </c>
      <c r="P108" s="2">
        <v>6</v>
      </c>
      <c r="Q108" s="2" t="s">
        <v>73</v>
      </c>
      <c r="R108">
        <f t="shared" si="20"/>
        <v>-6.8965517241379309E-2</v>
      </c>
      <c r="S108">
        <f>INDEX(Extraction!$D$113:$BO$118,'DESC SVM'!$Q$46,P108)</f>
        <v>0</v>
      </c>
      <c r="T108">
        <f>INDEX(Extraction!$D$113:$BO$118,'DESC SVM'!$Q$43,P108)</f>
        <v>1</v>
      </c>
      <c r="U108">
        <f t="shared" si="21"/>
        <v>-9.8919583360289859E-2</v>
      </c>
      <c r="W108" s="2">
        <v>6</v>
      </c>
      <c r="X108" s="2" t="s">
        <v>73</v>
      </c>
      <c r="Y108">
        <f t="shared" si="22"/>
        <v>-9.8919583360289859E-2</v>
      </c>
      <c r="Z108">
        <f>INDEX(Extraction!$D$113:$BO$118,'DESC SVM'!$X$46,W108)</f>
        <v>1</v>
      </c>
      <c r="AA108">
        <f>INDEX(Extraction!$D$113:$BO$118,'DESC SVM'!$X$43,W108)</f>
        <v>0</v>
      </c>
      <c r="AB108">
        <f t="shared" si="23"/>
        <v>-8.1977846862092835E-2</v>
      </c>
      <c r="AD108" s="2">
        <v>6</v>
      </c>
      <c r="AE108" s="2" t="s">
        <v>73</v>
      </c>
      <c r="AF108" s="7">
        <f t="shared" si="24"/>
        <v>-8.1977846862092835E-2</v>
      </c>
      <c r="AG108" s="7">
        <f>INDEX(Extraction!$D$113:$BO$118,'DESC SVM'!$X$46,AD108)</f>
        <v>1</v>
      </c>
      <c r="AH108" s="7">
        <f>INDEX(Extraction!$D$113:$BO$118,'DESC SVM'!$X$43,AD108)</f>
        <v>0</v>
      </c>
      <c r="AI108" s="7">
        <f t="shared" si="25"/>
        <v>-8.1977846862092835E-2</v>
      </c>
      <c r="AK108" s="2">
        <v>6</v>
      </c>
      <c r="AL108" s="2" t="s">
        <v>73</v>
      </c>
      <c r="AM108">
        <f t="shared" si="26"/>
        <v>-8.1977846862092835E-2</v>
      </c>
      <c r="AN108">
        <f>INDEX(Extraction!$D$113:$BO$118,'DESC SVM'!$AL$46,AK108)</f>
        <v>1</v>
      </c>
      <c r="AO108">
        <f>INDEX(Extraction!$D$113:$BO$118,'DESC SVM'!$AL$43,AK108)</f>
        <v>0</v>
      </c>
      <c r="AP108">
        <f t="shared" si="27"/>
        <v>-8.1977846862092835E-2</v>
      </c>
      <c r="AR108" s="2">
        <v>6</v>
      </c>
      <c r="AS108">
        <f t="array" ref="AS108">SUMPRODUCT(TRANSPOSE($AP$103:$AP$166),Extraction!D118:BO118)-$AS$20</f>
        <v>-1.4072384169325431</v>
      </c>
    </row>
    <row r="109" spans="2:45" x14ac:dyDescent="0.3">
      <c r="B109" s="2">
        <v>7</v>
      </c>
      <c r="C109" s="2" t="s">
        <v>79</v>
      </c>
      <c r="D109">
        <v>0</v>
      </c>
      <c r="E109">
        <f>INDEX(Extraction!$D$113:$BO$118,'DESC SVM'!$C$46,B109)</f>
        <v>0</v>
      </c>
      <c r="F109">
        <f>INDEX(Extraction!$D$113:$BO$118,'DESC SVM'!$C$43,B109)</f>
        <v>0</v>
      </c>
      <c r="G109">
        <f t="shared" si="18"/>
        <v>0</v>
      </c>
      <c r="H109" s="2"/>
      <c r="I109" s="2">
        <v>7</v>
      </c>
      <c r="J109" s="2" t="s">
        <v>79</v>
      </c>
      <c r="K109">
        <f t="shared" si="19"/>
        <v>0</v>
      </c>
      <c r="L109">
        <f>INDEX(Extraction!$D$113:$BO$118,'DESC SVM'!$J$46,I109)</f>
        <v>0</v>
      </c>
      <c r="M109">
        <f>INDEX(Extraction!$D$113:$BO$118,'DESC SVM'!$J$43,I109)</f>
        <v>0</v>
      </c>
      <c r="N109">
        <f t="array" ref="N109">K109+$L$46*($J$81-$J$58)*L109+$L$43*($J$73-$J$57)*M109</f>
        <v>0</v>
      </c>
      <c r="O109" s="2"/>
      <c r="P109" s="2">
        <v>7</v>
      </c>
      <c r="Q109" s="2" t="s">
        <v>79</v>
      </c>
      <c r="R109">
        <f t="shared" si="20"/>
        <v>0</v>
      </c>
      <c r="S109">
        <f>INDEX(Extraction!$D$113:$BO$118,'DESC SVM'!$Q$46,P109)</f>
        <v>0</v>
      </c>
      <c r="T109">
        <f>INDEX(Extraction!$D$113:$BO$118,'DESC SVM'!$Q$43,P109)</f>
        <v>0</v>
      </c>
      <c r="U109">
        <f t="shared" si="21"/>
        <v>0</v>
      </c>
      <c r="W109" s="2">
        <v>7</v>
      </c>
      <c r="X109" s="2" t="s">
        <v>79</v>
      </c>
      <c r="Y109">
        <f t="shared" si="22"/>
        <v>0</v>
      </c>
      <c r="Z109">
        <f>INDEX(Extraction!$D$113:$BO$118,'DESC SVM'!$X$46,W109)</f>
        <v>0</v>
      </c>
      <c r="AA109">
        <f>INDEX(Extraction!$D$113:$BO$118,'DESC SVM'!$X$43,W109)</f>
        <v>0</v>
      </c>
      <c r="AB109">
        <f t="shared" si="23"/>
        <v>0</v>
      </c>
      <c r="AD109" s="2">
        <v>7</v>
      </c>
      <c r="AE109" s="2" t="s">
        <v>79</v>
      </c>
      <c r="AF109" s="7">
        <f t="shared" si="24"/>
        <v>0</v>
      </c>
      <c r="AG109" s="7">
        <f>INDEX(Extraction!$D$113:$BO$118,'DESC SVM'!$X$46,AD109)</f>
        <v>0</v>
      </c>
      <c r="AH109" s="7">
        <f>INDEX(Extraction!$D$113:$BO$118,'DESC SVM'!$X$43,AD109)</f>
        <v>0</v>
      </c>
      <c r="AI109" s="7">
        <f t="shared" si="25"/>
        <v>0</v>
      </c>
      <c r="AK109" s="2">
        <v>7</v>
      </c>
      <c r="AL109" s="2" t="s">
        <v>79</v>
      </c>
      <c r="AM109">
        <f t="shared" si="26"/>
        <v>0</v>
      </c>
      <c r="AN109">
        <f>INDEX(Extraction!$D$113:$BO$118,'DESC SVM'!$AL$46,AK109)</f>
        <v>0</v>
      </c>
      <c r="AO109">
        <f>INDEX(Extraction!$D$113:$BO$118,'DESC SVM'!$AL$43,AK109)</f>
        <v>0</v>
      </c>
      <c r="AP109">
        <f t="shared" si="27"/>
        <v>0</v>
      </c>
    </row>
    <row r="110" spans="2:45" x14ac:dyDescent="0.3">
      <c r="B110" s="2">
        <v>8</v>
      </c>
      <c r="C110" s="2" t="s">
        <v>25</v>
      </c>
      <c r="D110">
        <v>0</v>
      </c>
      <c r="E110">
        <f>INDEX(Extraction!$D$113:$BO$118,'DESC SVM'!$C$46,B110)</f>
        <v>1</v>
      </c>
      <c r="F110">
        <f>INDEX(Extraction!$D$113:$BO$118,'DESC SVM'!$C$43,B110)</f>
        <v>0</v>
      </c>
      <c r="G110">
        <f t="shared" si="18"/>
        <v>-6.8965517241379309E-2</v>
      </c>
      <c r="I110" s="2">
        <v>8</v>
      </c>
      <c r="J110" s="2" t="s">
        <v>25</v>
      </c>
      <c r="K110">
        <f t="shared" si="19"/>
        <v>-6.8965517241379309E-2</v>
      </c>
      <c r="L110">
        <f>INDEX(Extraction!$D$113:$BO$118,'DESC SVM'!$J$46,I110)</f>
        <v>0</v>
      </c>
      <c r="M110">
        <f>INDEX(Extraction!$D$113:$BO$118,'DESC SVM'!$J$43,I110)</f>
        <v>0</v>
      </c>
      <c r="N110">
        <f t="array" ref="N110">K110+$L$46*($J$81-$J$58)*L110+$L$43*($J$73-$J$57)*M110</f>
        <v>-6.8965517241379309E-2</v>
      </c>
      <c r="P110" s="2">
        <v>8</v>
      </c>
      <c r="Q110" s="2" t="s">
        <v>25</v>
      </c>
      <c r="R110">
        <f t="shared" si="20"/>
        <v>-6.8965517241379309E-2</v>
      </c>
      <c r="S110">
        <f>INDEX(Extraction!$D$113:$BO$118,'DESC SVM'!$Q$46,P110)</f>
        <v>0</v>
      </c>
      <c r="T110">
        <f>INDEX(Extraction!$D$113:$BO$118,'DESC SVM'!$Q$43,P110)</f>
        <v>1</v>
      </c>
      <c r="U110">
        <f t="shared" si="21"/>
        <v>-9.8919583360289859E-2</v>
      </c>
      <c r="W110" s="2">
        <v>8</v>
      </c>
      <c r="X110" s="2" t="s">
        <v>25</v>
      </c>
      <c r="Y110">
        <f t="shared" si="22"/>
        <v>-9.8919583360289859E-2</v>
      </c>
      <c r="Z110">
        <f>INDEX(Extraction!$D$113:$BO$118,'DESC SVM'!$X$46,W110)</f>
        <v>1</v>
      </c>
      <c r="AA110">
        <f>INDEX(Extraction!$D$113:$BO$118,'DESC SVM'!$X$43,W110)</f>
        <v>0</v>
      </c>
      <c r="AB110">
        <f t="shared" si="23"/>
        <v>-8.1977846862092835E-2</v>
      </c>
      <c r="AD110" s="2">
        <v>8</v>
      </c>
      <c r="AE110" s="2" t="s">
        <v>25</v>
      </c>
      <c r="AF110" s="7">
        <f t="shared" si="24"/>
        <v>-8.1977846862092835E-2</v>
      </c>
      <c r="AG110" s="7">
        <f>INDEX(Extraction!$D$113:$BO$118,'DESC SVM'!$X$46,AD110)</f>
        <v>1</v>
      </c>
      <c r="AH110" s="7">
        <f>INDEX(Extraction!$D$113:$BO$118,'DESC SVM'!$X$43,AD110)</f>
        <v>0</v>
      </c>
      <c r="AI110" s="7">
        <f t="shared" si="25"/>
        <v>-8.1977846862092835E-2</v>
      </c>
      <c r="AK110" s="2">
        <v>8</v>
      </c>
      <c r="AL110" s="2" t="s">
        <v>25</v>
      </c>
      <c r="AM110">
        <f t="shared" si="26"/>
        <v>-8.1977846862092835E-2</v>
      </c>
      <c r="AN110">
        <f>INDEX(Extraction!$D$113:$BO$118,'DESC SVM'!$AL$46,AK110)</f>
        <v>1</v>
      </c>
      <c r="AO110">
        <f>INDEX(Extraction!$D$113:$BO$118,'DESC SVM'!$AL$43,AK110)</f>
        <v>0</v>
      </c>
      <c r="AP110">
        <f t="shared" si="27"/>
        <v>-8.1977846862092835E-2</v>
      </c>
    </row>
    <row r="111" spans="2:45" x14ac:dyDescent="0.3">
      <c r="B111" s="2">
        <v>9</v>
      </c>
      <c r="C111" s="2" t="s">
        <v>80</v>
      </c>
      <c r="D111">
        <v>0</v>
      </c>
      <c r="E111">
        <f>INDEX(Extraction!$D$113:$BO$118,'DESC SVM'!$C$46,B111)</f>
        <v>0</v>
      </c>
      <c r="F111">
        <f>INDEX(Extraction!$D$113:$BO$118,'DESC SVM'!$C$43,B111)</f>
        <v>0</v>
      </c>
      <c r="G111">
        <f t="shared" si="18"/>
        <v>0</v>
      </c>
      <c r="I111" s="2">
        <v>9</v>
      </c>
      <c r="J111" s="2" t="s">
        <v>80</v>
      </c>
      <c r="K111">
        <f t="shared" si="19"/>
        <v>0</v>
      </c>
      <c r="L111">
        <f>INDEX(Extraction!$D$113:$BO$118,'DESC SVM'!$J$46,I111)</f>
        <v>0</v>
      </c>
      <c r="M111">
        <f>INDEX(Extraction!$D$113:$BO$118,'DESC SVM'!$J$43,I111)</f>
        <v>1</v>
      </c>
      <c r="N111">
        <f t="array" ref="N111">K111+$L$46*($J$81-$J$58)*L111+$L$43*($J$73-$J$57)*M111</f>
        <v>6.2237174095878887E-2</v>
      </c>
      <c r="P111" s="2">
        <v>9</v>
      </c>
      <c r="Q111" s="2" t="s">
        <v>80</v>
      </c>
      <c r="R111">
        <f t="shared" si="20"/>
        <v>6.2237174095878887E-2</v>
      </c>
      <c r="S111">
        <f>INDEX(Extraction!$D$113:$BO$118,'DESC SVM'!$Q$46,P111)</f>
        <v>1</v>
      </c>
      <c r="T111">
        <f>INDEX(Extraction!$D$113:$BO$118,'DESC SVM'!$Q$43,P111)</f>
        <v>0</v>
      </c>
      <c r="U111">
        <f t="shared" si="21"/>
        <v>9.2191240214789444E-2</v>
      </c>
      <c r="W111" s="2">
        <v>9</v>
      </c>
      <c r="X111" s="2" t="s">
        <v>80</v>
      </c>
      <c r="Y111">
        <f t="shared" si="22"/>
        <v>9.2191240214789444E-2</v>
      </c>
      <c r="Z111">
        <f>INDEX(Extraction!$D$113:$BO$118,'DESC SVM'!$X$46,W111)</f>
        <v>0</v>
      </c>
      <c r="AA111">
        <f>INDEX(Extraction!$D$113:$BO$118,'DESC SVM'!$X$43,W111)</f>
        <v>0</v>
      </c>
      <c r="AB111">
        <f t="shared" si="23"/>
        <v>9.2191240214789444E-2</v>
      </c>
      <c r="AD111" s="2">
        <v>9</v>
      </c>
      <c r="AE111" s="2" t="s">
        <v>80</v>
      </c>
      <c r="AF111" s="7">
        <f t="shared" si="24"/>
        <v>9.2191240214789444E-2</v>
      </c>
      <c r="AG111" s="7">
        <f>INDEX(Extraction!$D$113:$BO$118,'DESC SVM'!$X$46,AD111)</f>
        <v>0</v>
      </c>
      <c r="AH111" s="7">
        <f>INDEX(Extraction!$D$113:$BO$118,'DESC SVM'!$X$43,AD111)</f>
        <v>0</v>
      </c>
      <c r="AI111" s="7">
        <f t="shared" si="25"/>
        <v>9.2191240214789444E-2</v>
      </c>
      <c r="AK111" s="2">
        <v>9</v>
      </c>
      <c r="AL111" s="2" t="s">
        <v>80</v>
      </c>
      <c r="AM111">
        <f t="shared" si="26"/>
        <v>9.2191240214789444E-2</v>
      </c>
      <c r="AN111">
        <f>INDEX(Extraction!$D$113:$BO$118,'DESC SVM'!$AL$46,AK111)</f>
        <v>0</v>
      </c>
      <c r="AO111">
        <f>INDEX(Extraction!$D$113:$BO$118,'DESC SVM'!$AL$43,AK111)</f>
        <v>0</v>
      </c>
      <c r="AP111">
        <f t="shared" si="27"/>
        <v>9.2191240214789444E-2</v>
      </c>
    </row>
    <row r="112" spans="2:45" x14ac:dyDescent="0.3">
      <c r="B112" s="2">
        <v>10</v>
      </c>
      <c r="C112" s="2" t="s">
        <v>94</v>
      </c>
      <c r="D112">
        <v>0</v>
      </c>
      <c r="E112">
        <f>INDEX(Extraction!$D$113:$BO$118,'DESC SVM'!$C$46,B112)</f>
        <v>0</v>
      </c>
      <c r="F112">
        <f>INDEX(Extraction!$D$113:$BO$118,'DESC SVM'!$C$43,B112)</f>
        <v>0</v>
      </c>
      <c r="G112">
        <f t="shared" si="18"/>
        <v>0</v>
      </c>
      <c r="I112" s="2">
        <v>10</v>
      </c>
      <c r="J112" s="2" t="s">
        <v>94</v>
      </c>
      <c r="K112">
        <f t="shared" si="19"/>
        <v>0</v>
      </c>
      <c r="L112">
        <f>INDEX(Extraction!$D$113:$BO$118,'DESC SVM'!$J$46,I112)</f>
        <v>0</v>
      </c>
      <c r="M112">
        <f>INDEX(Extraction!$D$113:$BO$118,'DESC SVM'!$J$43,I112)</f>
        <v>0</v>
      </c>
      <c r="N112">
        <f t="array" ref="N112">K112+$L$46*($J$81-$J$58)*L112+$L$43*($J$73-$J$57)*M112</f>
        <v>0</v>
      </c>
      <c r="P112" s="2">
        <v>10</v>
      </c>
      <c r="Q112" s="2" t="s">
        <v>94</v>
      </c>
      <c r="R112">
        <f t="shared" si="20"/>
        <v>0</v>
      </c>
      <c r="S112">
        <f>INDEX(Extraction!$D$113:$BO$118,'DESC SVM'!$Q$46,P112)</f>
        <v>0</v>
      </c>
      <c r="T112">
        <f>INDEX(Extraction!$D$113:$BO$118,'DESC SVM'!$Q$43,P112)</f>
        <v>0</v>
      </c>
      <c r="U112">
        <f t="shared" si="21"/>
        <v>0</v>
      </c>
      <c r="W112" s="2">
        <v>10</v>
      </c>
      <c r="X112" s="2" t="s">
        <v>94</v>
      </c>
      <c r="Y112">
        <f t="shared" si="22"/>
        <v>0</v>
      </c>
      <c r="Z112">
        <f>INDEX(Extraction!$D$113:$BO$118,'DESC SVM'!$X$46,W112)</f>
        <v>0</v>
      </c>
      <c r="AA112">
        <f>INDEX(Extraction!$D$113:$BO$118,'DESC SVM'!$X$43,W112)</f>
        <v>0</v>
      </c>
      <c r="AB112">
        <f t="shared" si="23"/>
        <v>0</v>
      </c>
      <c r="AD112" s="2">
        <v>10</v>
      </c>
      <c r="AE112" s="2" t="s">
        <v>94</v>
      </c>
      <c r="AF112" s="7">
        <f t="shared" si="24"/>
        <v>0</v>
      </c>
      <c r="AG112" s="7">
        <f>INDEX(Extraction!$D$113:$BO$118,'DESC SVM'!$X$46,AD112)</f>
        <v>0</v>
      </c>
      <c r="AH112" s="7">
        <f>INDEX(Extraction!$D$113:$BO$118,'DESC SVM'!$X$43,AD112)</f>
        <v>0</v>
      </c>
      <c r="AI112" s="7">
        <f t="shared" si="25"/>
        <v>0</v>
      </c>
      <c r="AK112" s="2">
        <v>10</v>
      </c>
      <c r="AL112" s="2" t="s">
        <v>94</v>
      </c>
      <c r="AM112">
        <f t="shared" si="26"/>
        <v>0</v>
      </c>
      <c r="AN112">
        <f>INDEX(Extraction!$D$113:$BO$118,'DESC SVM'!$AL$46,AK112)</f>
        <v>0</v>
      </c>
      <c r="AO112">
        <f>INDEX(Extraction!$D$113:$BO$118,'DESC SVM'!$AL$43,AK112)</f>
        <v>0</v>
      </c>
      <c r="AP112">
        <f t="shared" si="27"/>
        <v>0</v>
      </c>
    </row>
    <row r="113" spans="2:42" x14ac:dyDescent="0.3">
      <c r="B113" s="2">
        <v>11</v>
      </c>
      <c r="C113" s="2" t="s">
        <v>71</v>
      </c>
      <c r="D113">
        <v>0</v>
      </c>
      <c r="E113">
        <f>INDEX(Extraction!$D$113:$BO$118,'DESC SVM'!$C$46,B113)</f>
        <v>0</v>
      </c>
      <c r="F113">
        <f>INDEX(Extraction!$D$113:$BO$118,'DESC SVM'!$C$43,B113)</f>
        <v>0</v>
      </c>
      <c r="G113">
        <f t="shared" si="18"/>
        <v>0</v>
      </c>
      <c r="I113" s="2">
        <v>11</v>
      </c>
      <c r="J113" s="2" t="s">
        <v>71</v>
      </c>
      <c r="K113">
        <f t="shared" si="19"/>
        <v>0</v>
      </c>
      <c r="L113">
        <f>INDEX(Extraction!$D$113:$BO$118,'DESC SVM'!$J$46,I113)</f>
        <v>0</v>
      </c>
      <c r="M113">
        <f>INDEX(Extraction!$D$113:$BO$118,'DESC SVM'!$J$43,I113)</f>
        <v>1</v>
      </c>
      <c r="N113">
        <f t="array" ref="N113">K113+$L$46*($J$81-$J$58)*L113+$L$43*($J$73-$J$57)*M113</f>
        <v>6.2237174095878887E-2</v>
      </c>
      <c r="P113" s="2">
        <v>11</v>
      </c>
      <c r="Q113" s="2" t="s">
        <v>71</v>
      </c>
      <c r="R113">
        <f t="shared" si="20"/>
        <v>6.2237174095878887E-2</v>
      </c>
      <c r="S113">
        <f>INDEX(Extraction!$D$113:$BO$118,'DESC SVM'!$Q$46,P113)</f>
        <v>1</v>
      </c>
      <c r="T113">
        <f>INDEX(Extraction!$D$113:$BO$118,'DESC SVM'!$Q$43,P113)</f>
        <v>0</v>
      </c>
      <c r="U113">
        <f t="shared" si="21"/>
        <v>9.2191240214789444E-2</v>
      </c>
      <c r="W113" s="2">
        <v>11</v>
      </c>
      <c r="X113" s="2" t="s">
        <v>71</v>
      </c>
      <c r="Y113">
        <f t="shared" si="22"/>
        <v>9.2191240214789444E-2</v>
      </c>
      <c r="Z113">
        <f>INDEX(Extraction!$D$113:$BO$118,'DESC SVM'!$X$46,W113)</f>
        <v>0</v>
      </c>
      <c r="AA113">
        <f>INDEX(Extraction!$D$113:$BO$118,'DESC SVM'!$X$43,W113)</f>
        <v>0</v>
      </c>
      <c r="AB113">
        <f t="shared" si="23"/>
        <v>9.2191240214789444E-2</v>
      </c>
      <c r="AD113" s="2">
        <v>11</v>
      </c>
      <c r="AE113" s="2" t="s">
        <v>71</v>
      </c>
      <c r="AF113" s="7">
        <f t="shared" si="24"/>
        <v>9.2191240214789444E-2</v>
      </c>
      <c r="AG113" s="7">
        <f>INDEX(Extraction!$D$113:$BO$118,'DESC SVM'!$X$46,AD113)</f>
        <v>0</v>
      </c>
      <c r="AH113" s="7">
        <f>INDEX(Extraction!$D$113:$BO$118,'DESC SVM'!$X$43,AD113)</f>
        <v>0</v>
      </c>
      <c r="AI113" s="7">
        <f t="shared" si="25"/>
        <v>9.2191240214789444E-2</v>
      </c>
      <c r="AK113" s="2">
        <v>11</v>
      </c>
      <c r="AL113" s="2" t="s">
        <v>71</v>
      </c>
      <c r="AM113">
        <f t="shared" si="26"/>
        <v>9.2191240214789444E-2</v>
      </c>
      <c r="AN113">
        <f>INDEX(Extraction!$D$113:$BO$118,'DESC SVM'!$AL$46,AK113)</f>
        <v>0</v>
      </c>
      <c r="AO113">
        <f>INDEX(Extraction!$D$113:$BO$118,'DESC SVM'!$AL$43,AK113)</f>
        <v>0</v>
      </c>
      <c r="AP113">
        <f t="shared" si="27"/>
        <v>9.2191240214789444E-2</v>
      </c>
    </row>
    <row r="114" spans="2:42" x14ac:dyDescent="0.3">
      <c r="B114" s="2">
        <v>12</v>
      </c>
      <c r="C114" s="2" t="s">
        <v>70</v>
      </c>
      <c r="D114">
        <v>0</v>
      </c>
      <c r="E114">
        <f>INDEX(Extraction!$D$113:$BO$118,'DESC SVM'!$C$46,B114)</f>
        <v>0</v>
      </c>
      <c r="F114">
        <f>INDEX(Extraction!$D$113:$BO$118,'DESC SVM'!$C$43,B114)</f>
        <v>1</v>
      </c>
      <c r="G114">
        <f t="shared" si="18"/>
        <v>6.8965517241379309E-2</v>
      </c>
      <c r="I114" s="2">
        <v>12</v>
      </c>
      <c r="J114" s="2" t="s">
        <v>70</v>
      </c>
      <c r="K114">
        <f t="shared" si="19"/>
        <v>6.8965517241379309E-2</v>
      </c>
      <c r="L114">
        <f>INDEX(Extraction!$D$113:$BO$118,'DESC SVM'!$J$46,I114)</f>
        <v>0</v>
      </c>
      <c r="M114">
        <f>INDEX(Extraction!$D$113:$BO$118,'DESC SVM'!$J$43,I114)</f>
        <v>0</v>
      </c>
      <c r="N114">
        <f t="array" ref="N114">K114+$L$46*($J$81-$J$58)*L114+$L$43*($J$73-$J$57)*M114</f>
        <v>6.8965517241379309E-2</v>
      </c>
      <c r="P114" s="2">
        <v>12</v>
      </c>
      <c r="Q114" s="2" t="s">
        <v>70</v>
      </c>
      <c r="R114">
        <f t="shared" si="20"/>
        <v>6.8965517241379309E-2</v>
      </c>
      <c r="S114">
        <f>INDEX(Extraction!$D$113:$BO$118,'DESC SVM'!$Q$46,P114)</f>
        <v>0</v>
      </c>
      <c r="T114">
        <f>INDEX(Extraction!$D$113:$BO$118,'DESC SVM'!$Q$43,P114)</f>
        <v>0</v>
      </c>
      <c r="U114">
        <f t="shared" si="21"/>
        <v>6.8965517241379309E-2</v>
      </c>
      <c r="W114" s="2">
        <v>12</v>
      </c>
      <c r="X114" s="2" t="s">
        <v>70</v>
      </c>
      <c r="Y114">
        <f t="shared" si="22"/>
        <v>6.8965517241379309E-2</v>
      </c>
      <c r="Z114">
        <f>INDEX(Extraction!$D$113:$BO$118,'DESC SVM'!$X$46,W114)</f>
        <v>0</v>
      </c>
      <c r="AA114">
        <f>INDEX(Extraction!$D$113:$BO$118,'DESC SVM'!$X$43,W114)</f>
        <v>0</v>
      </c>
      <c r="AB114">
        <f t="shared" si="23"/>
        <v>6.8965517241379309E-2</v>
      </c>
      <c r="AD114" s="2">
        <v>12</v>
      </c>
      <c r="AE114" s="2" t="s">
        <v>70</v>
      </c>
      <c r="AF114" s="7">
        <f t="shared" si="24"/>
        <v>6.8965517241379309E-2</v>
      </c>
      <c r="AG114" s="7">
        <f>INDEX(Extraction!$D$113:$BO$118,'DESC SVM'!$X$46,AD114)</f>
        <v>0</v>
      </c>
      <c r="AH114" s="7">
        <f>INDEX(Extraction!$D$113:$BO$118,'DESC SVM'!$X$43,AD114)</f>
        <v>0</v>
      </c>
      <c r="AI114" s="7">
        <f t="shared" si="25"/>
        <v>6.8965517241379309E-2</v>
      </c>
      <c r="AK114" s="2">
        <v>12</v>
      </c>
      <c r="AL114" s="2" t="s">
        <v>70</v>
      </c>
      <c r="AM114">
        <f t="shared" si="26"/>
        <v>6.8965517241379309E-2</v>
      </c>
      <c r="AN114">
        <f>INDEX(Extraction!$D$113:$BO$118,'DESC SVM'!$AL$46,AK114)</f>
        <v>0</v>
      </c>
      <c r="AO114">
        <f>INDEX(Extraction!$D$113:$BO$118,'DESC SVM'!$AL$43,AK114)</f>
        <v>0</v>
      </c>
      <c r="AP114">
        <f t="shared" si="27"/>
        <v>6.8965517241379309E-2</v>
      </c>
    </row>
    <row r="115" spans="2:42" x14ac:dyDescent="0.3">
      <c r="B115" s="2">
        <v>13</v>
      </c>
      <c r="C115" s="2" t="s">
        <v>16</v>
      </c>
      <c r="D115">
        <v>0</v>
      </c>
      <c r="E115">
        <f>INDEX(Extraction!$D$113:$BO$118,'DESC SVM'!$C$46,B115)</f>
        <v>0</v>
      </c>
      <c r="F115">
        <f>INDEX(Extraction!$D$113:$BO$118,'DESC SVM'!$C$43,B115)</f>
        <v>0</v>
      </c>
      <c r="G115">
        <f t="shared" si="18"/>
        <v>0</v>
      </c>
      <c r="I115" s="2">
        <v>13</v>
      </c>
      <c r="J115" s="2" t="s">
        <v>16</v>
      </c>
      <c r="K115">
        <f t="shared" si="19"/>
        <v>0</v>
      </c>
      <c r="L115">
        <f>INDEX(Extraction!$D$113:$BO$118,'DESC SVM'!$J$46,I115)</f>
        <v>1</v>
      </c>
      <c r="M115">
        <f>INDEX(Extraction!$D$113:$BO$118,'DESC SVM'!$J$43,I115)</f>
        <v>0</v>
      </c>
      <c r="N115">
        <f t="array" ref="N115">K115+$L$46*($J$81-$J$58)*L115+$L$43*($J$73-$J$57)*M115</f>
        <v>-6.2237174095878887E-2</v>
      </c>
      <c r="P115" s="2">
        <v>13</v>
      </c>
      <c r="Q115" s="2" t="s">
        <v>16</v>
      </c>
      <c r="R115">
        <f t="shared" si="20"/>
        <v>-6.2237174095878887E-2</v>
      </c>
      <c r="S115">
        <f>INDEX(Extraction!$D$113:$BO$118,'DESC SVM'!$Q$46,P115)</f>
        <v>0</v>
      </c>
      <c r="T115">
        <f>INDEX(Extraction!$D$113:$BO$118,'DESC SVM'!$Q$43,P115)</f>
        <v>0</v>
      </c>
      <c r="U115">
        <f t="shared" si="21"/>
        <v>-6.2237174095878887E-2</v>
      </c>
      <c r="W115" s="2">
        <v>13</v>
      </c>
      <c r="X115" s="2" t="s">
        <v>16</v>
      </c>
      <c r="Y115">
        <f t="shared" si="22"/>
        <v>-6.2237174095878887E-2</v>
      </c>
      <c r="Z115">
        <f>INDEX(Extraction!$D$113:$BO$118,'DESC SVM'!$X$46,W115)</f>
        <v>0</v>
      </c>
      <c r="AA115">
        <f>INDEX(Extraction!$D$113:$BO$118,'DESC SVM'!$X$43,W115)</f>
        <v>2</v>
      </c>
      <c r="AB115">
        <f t="shared" si="23"/>
        <v>-9.6120647092272943E-2</v>
      </c>
      <c r="AD115" s="2">
        <v>13</v>
      </c>
      <c r="AE115" s="2" t="s">
        <v>16</v>
      </c>
      <c r="AF115" s="7">
        <f t="shared" si="24"/>
        <v>-9.6120647092272943E-2</v>
      </c>
      <c r="AG115" s="7">
        <f>INDEX(Extraction!$D$113:$BO$118,'DESC SVM'!$X$46,AD115)</f>
        <v>0</v>
      </c>
      <c r="AH115" s="7">
        <f>INDEX(Extraction!$D$113:$BO$118,'DESC SVM'!$X$43,AD115)</f>
        <v>2</v>
      </c>
      <c r="AI115" s="7">
        <f t="shared" si="25"/>
        <v>-9.6120647092272943E-2</v>
      </c>
      <c r="AK115" s="2">
        <v>13</v>
      </c>
      <c r="AL115" s="2" t="s">
        <v>16</v>
      </c>
      <c r="AM115">
        <f t="shared" si="26"/>
        <v>-9.6120647092272943E-2</v>
      </c>
      <c r="AN115">
        <f>INDEX(Extraction!$D$113:$BO$118,'DESC SVM'!$AL$46,AK115)</f>
        <v>0</v>
      </c>
      <c r="AO115">
        <f>INDEX(Extraction!$D$113:$BO$118,'DESC SVM'!$AL$43,AK115)</f>
        <v>2</v>
      </c>
      <c r="AP115">
        <f t="shared" si="27"/>
        <v>-9.6120647092272943E-2</v>
      </c>
    </row>
    <row r="116" spans="2:42" x14ac:dyDescent="0.3">
      <c r="B116" s="2">
        <v>14</v>
      </c>
      <c r="C116" s="2" t="s">
        <v>99</v>
      </c>
      <c r="D116">
        <v>0</v>
      </c>
      <c r="E116">
        <f>INDEX(Extraction!$D$113:$BO$118,'DESC SVM'!$C$46,B116)</f>
        <v>0</v>
      </c>
      <c r="F116">
        <f>INDEX(Extraction!$D$113:$BO$118,'DESC SVM'!$C$43,B116)</f>
        <v>0</v>
      </c>
      <c r="G116">
        <f t="shared" si="18"/>
        <v>0</v>
      </c>
      <c r="I116" s="2">
        <v>14</v>
      </c>
      <c r="J116" s="2" t="s">
        <v>99</v>
      </c>
      <c r="K116">
        <f t="shared" si="19"/>
        <v>0</v>
      </c>
      <c r="L116">
        <f>INDEX(Extraction!$D$113:$BO$118,'DESC SVM'!$J$46,I116)</f>
        <v>0</v>
      </c>
      <c r="M116">
        <f>INDEX(Extraction!$D$113:$BO$118,'DESC SVM'!$J$43,I116)</f>
        <v>0</v>
      </c>
      <c r="N116">
        <f t="array" ref="N116">K116+$L$46*($J$81-$J$58)*L116+$L$43*($J$73-$J$57)*M116</f>
        <v>0</v>
      </c>
      <c r="P116" s="2">
        <v>14</v>
      </c>
      <c r="Q116" s="2" t="s">
        <v>99</v>
      </c>
      <c r="R116">
        <f t="shared" si="20"/>
        <v>0</v>
      </c>
      <c r="S116">
        <f>INDEX(Extraction!$D$113:$BO$118,'DESC SVM'!$Q$46,P116)</f>
        <v>0</v>
      </c>
      <c r="T116">
        <f>INDEX(Extraction!$D$113:$BO$118,'DESC SVM'!$Q$43,P116)</f>
        <v>0</v>
      </c>
      <c r="U116">
        <f t="shared" si="21"/>
        <v>0</v>
      </c>
      <c r="W116" s="2">
        <v>14</v>
      </c>
      <c r="X116" s="2" t="s">
        <v>99</v>
      </c>
      <c r="Y116">
        <f t="shared" si="22"/>
        <v>0</v>
      </c>
      <c r="Z116">
        <f>INDEX(Extraction!$D$113:$BO$118,'DESC SVM'!$X$46,W116)</f>
        <v>0</v>
      </c>
      <c r="AA116">
        <f>INDEX(Extraction!$D$113:$BO$118,'DESC SVM'!$X$43,W116)</f>
        <v>0</v>
      </c>
      <c r="AB116">
        <f t="shared" si="23"/>
        <v>0</v>
      </c>
      <c r="AD116" s="2">
        <v>14</v>
      </c>
      <c r="AE116" s="2" t="s">
        <v>99</v>
      </c>
      <c r="AF116" s="7">
        <f t="shared" si="24"/>
        <v>0</v>
      </c>
      <c r="AG116" s="7">
        <f>INDEX(Extraction!$D$113:$BO$118,'DESC SVM'!$X$46,AD116)</f>
        <v>0</v>
      </c>
      <c r="AH116" s="7">
        <f>INDEX(Extraction!$D$113:$BO$118,'DESC SVM'!$X$43,AD116)</f>
        <v>0</v>
      </c>
      <c r="AI116" s="7">
        <f t="shared" si="25"/>
        <v>0</v>
      </c>
      <c r="AK116" s="2">
        <v>14</v>
      </c>
      <c r="AL116" s="2" t="s">
        <v>99</v>
      </c>
      <c r="AM116">
        <f t="shared" si="26"/>
        <v>0</v>
      </c>
      <c r="AN116">
        <f>INDEX(Extraction!$D$113:$BO$118,'DESC SVM'!$AL$46,AK116)</f>
        <v>0</v>
      </c>
      <c r="AO116">
        <f>INDEX(Extraction!$D$113:$BO$118,'DESC SVM'!$AL$43,AK116)</f>
        <v>0</v>
      </c>
      <c r="AP116">
        <f t="shared" si="27"/>
        <v>0</v>
      </c>
    </row>
    <row r="117" spans="2:42" x14ac:dyDescent="0.3">
      <c r="B117" s="2">
        <v>15</v>
      </c>
      <c r="C117" s="2" t="s">
        <v>12</v>
      </c>
      <c r="D117">
        <v>0</v>
      </c>
      <c r="E117">
        <f>INDEX(Extraction!$D$113:$BO$118,'DESC SVM'!$C$46,B117)</f>
        <v>0</v>
      </c>
      <c r="F117">
        <f>INDEX(Extraction!$D$113:$BO$118,'DESC SVM'!$C$43,B117)</f>
        <v>1</v>
      </c>
      <c r="G117">
        <f t="shared" si="18"/>
        <v>6.8965517241379309E-2</v>
      </c>
      <c r="I117" s="2">
        <v>15</v>
      </c>
      <c r="J117" s="2" t="s">
        <v>12</v>
      </c>
      <c r="K117">
        <f t="shared" si="19"/>
        <v>6.8965517241379309E-2</v>
      </c>
      <c r="L117">
        <f>INDEX(Extraction!$D$113:$BO$118,'DESC SVM'!$J$46,I117)</f>
        <v>0</v>
      </c>
      <c r="M117">
        <f>INDEX(Extraction!$D$113:$BO$118,'DESC SVM'!$J$43,I117)</f>
        <v>0</v>
      </c>
      <c r="N117">
        <f t="array" ref="N117">K117+$L$46*($J$81-$J$58)*L117+$L$43*($J$73-$J$57)*M117</f>
        <v>6.8965517241379309E-2</v>
      </c>
      <c r="P117" s="2">
        <v>15</v>
      </c>
      <c r="Q117" s="2" t="s">
        <v>12</v>
      </c>
      <c r="R117">
        <f t="shared" si="20"/>
        <v>6.8965517241379309E-2</v>
      </c>
      <c r="S117">
        <f>INDEX(Extraction!$D$113:$BO$118,'DESC SVM'!$Q$46,P117)</f>
        <v>0</v>
      </c>
      <c r="T117">
        <f>INDEX(Extraction!$D$113:$BO$118,'DESC SVM'!$Q$43,P117)</f>
        <v>0</v>
      </c>
      <c r="U117">
        <f t="shared" si="21"/>
        <v>6.8965517241379309E-2</v>
      </c>
      <c r="W117" s="2">
        <v>15</v>
      </c>
      <c r="X117" s="2" t="s">
        <v>12</v>
      </c>
      <c r="Y117">
        <f t="shared" si="22"/>
        <v>6.8965517241379309E-2</v>
      </c>
      <c r="Z117">
        <f>INDEX(Extraction!$D$113:$BO$118,'DESC SVM'!$X$46,W117)</f>
        <v>0</v>
      </c>
      <c r="AA117">
        <f>INDEX(Extraction!$D$113:$BO$118,'DESC SVM'!$X$43,W117)</f>
        <v>0</v>
      </c>
      <c r="AB117">
        <f t="shared" si="23"/>
        <v>6.8965517241379309E-2</v>
      </c>
      <c r="AD117" s="2">
        <v>15</v>
      </c>
      <c r="AE117" s="2" t="s">
        <v>12</v>
      </c>
      <c r="AF117" s="7">
        <f t="shared" si="24"/>
        <v>6.8965517241379309E-2</v>
      </c>
      <c r="AG117" s="7">
        <f>INDEX(Extraction!$D$113:$BO$118,'DESC SVM'!$X$46,AD117)</f>
        <v>0</v>
      </c>
      <c r="AH117" s="7">
        <f>INDEX(Extraction!$D$113:$BO$118,'DESC SVM'!$X$43,AD117)</f>
        <v>0</v>
      </c>
      <c r="AI117" s="7">
        <f t="shared" si="25"/>
        <v>6.8965517241379309E-2</v>
      </c>
      <c r="AK117" s="2">
        <v>15</v>
      </c>
      <c r="AL117" s="2" t="s">
        <v>12</v>
      </c>
      <c r="AM117">
        <f t="shared" si="26"/>
        <v>6.8965517241379309E-2</v>
      </c>
      <c r="AN117">
        <f>INDEX(Extraction!$D$113:$BO$118,'DESC SVM'!$AL$46,AK117)</f>
        <v>0</v>
      </c>
      <c r="AO117">
        <f>INDEX(Extraction!$D$113:$BO$118,'DESC SVM'!$AL$43,AK117)</f>
        <v>0</v>
      </c>
      <c r="AP117">
        <f t="shared" si="27"/>
        <v>6.8965517241379309E-2</v>
      </c>
    </row>
    <row r="118" spans="2:42" x14ac:dyDescent="0.3">
      <c r="B118" s="2">
        <v>16</v>
      </c>
      <c r="C118" s="2" t="s">
        <v>72</v>
      </c>
      <c r="D118">
        <v>0</v>
      </c>
      <c r="E118">
        <f>INDEX(Extraction!$D$113:$BO$118,'DESC SVM'!$C$46,B118)</f>
        <v>0</v>
      </c>
      <c r="F118">
        <f>INDEX(Extraction!$D$113:$BO$118,'DESC SVM'!$C$43,B118)</f>
        <v>0</v>
      </c>
      <c r="G118">
        <f t="shared" si="18"/>
        <v>0</v>
      </c>
      <c r="I118" s="2">
        <v>16</v>
      </c>
      <c r="J118" s="2" t="s">
        <v>72</v>
      </c>
      <c r="K118">
        <f t="shared" si="19"/>
        <v>0</v>
      </c>
      <c r="L118">
        <f>INDEX(Extraction!$D$113:$BO$118,'DESC SVM'!$J$46,I118)</f>
        <v>1</v>
      </c>
      <c r="M118">
        <f>INDEX(Extraction!$D$113:$BO$118,'DESC SVM'!$J$43,I118)</f>
        <v>0</v>
      </c>
      <c r="N118">
        <f t="array" ref="N118">K118+$L$46*($J$81-$J$58)*L118+$L$43*($J$73-$J$57)*M118</f>
        <v>-6.2237174095878887E-2</v>
      </c>
      <c r="P118" s="2">
        <v>16</v>
      </c>
      <c r="Q118" s="2" t="s">
        <v>72</v>
      </c>
      <c r="R118">
        <f t="shared" si="20"/>
        <v>-6.2237174095878887E-2</v>
      </c>
      <c r="S118">
        <f>INDEX(Extraction!$D$113:$BO$118,'DESC SVM'!$Q$46,P118)</f>
        <v>0</v>
      </c>
      <c r="T118">
        <f>INDEX(Extraction!$D$113:$BO$118,'DESC SVM'!$Q$43,P118)</f>
        <v>0</v>
      </c>
      <c r="U118">
        <f t="shared" si="21"/>
        <v>-6.2237174095878887E-2</v>
      </c>
      <c r="W118" s="2">
        <v>16</v>
      </c>
      <c r="X118" s="2" t="s">
        <v>72</v>
      </c>
      <c r="Y118">
        <f t="shared" si="22"/>
        <v>-6.2237174095878887E-2</v>
      </c>
      <c r="Z118">
        <f>INDEX(Extraction!$D$113:$BO$118,'DESC SVM'!$X$46,W118)</f>
        <v>0</v>
      </c>
      <c r="AA118">
        <f>INDEX(Extraction!$D$113:$BO$118,'DESC SVM'!$X$43,W118)</f>
        <v>0</v>
      </c>
      <c r="AB118">
        <f t="shared" si="23"/>
        <v>-6.2237174095878887E-2</v>
      </c>
      <c r="AD118" s="2">
        <v>16</v>
      </c>
      <c r="AE118" s="2" t="s">
        <v>72</v>
      </c>
      <c r="AF118" s="7">
        <f t="shared" si="24"/>
        <v>-6.2237174095878887E-2</v>
      </c>
      <c r="AG118" s="7">
        <f>INDEX(Extraction!$D$113:$BO$118,'DESC SVM'!$X$46,AD118)</f>
        <v>0</v>
      </c>
      <c r="AH118" s="7">
        <f>INDEX(Extraction!$D$113:$BO$118,'DESC SVM'!$X$43,AD118)</f>
        <v>0</v>
      </c>
      <c r="AI118" s="7">
        <f t="shared" si="25"/>
        <v>-6.2237174095878887E-2</v>
      </c>
      <c r="AK118" s="2">
        <v>16</v>
      </c>
      <c r="AL118" s="2" t="s">
        <v>72</v>
      </c>
      <c r="AM118">
        <f t="shared" si="26"/>
        <v>-6.2237174095878887E-2</v>
      </c>
      <c r="AN118">
        <f>INDEX(Extraction!$D$113:$BO$118,'DESC SVM'!$AL$46,AK118)</f>
        <v>0</v>
      </c>
      <c r="AO118">
        <f>INDEX(Extraction!$D$113:$BO$118,'DESC SVM'!$AL$43,AK118)</f>
        <v>0</v>
      </c>
      <c r="AP118">
        <f t="shared" si="27"/>
        <v>-6.2237174095878887E-2</v>
      </c>
    </row>
    <row r="119" spans="2:42" x14ac:dyDescent="0.3">
      <c r="B119" s="2">
        <v>17</v>
      </c>
      <c r="C119" s="2" t="s">
        <v>21</v>
      </c>
      <c r="D119">
        <v>0</v>
      </c>
      <c r="E119">
        <f>INDEX(Extraction!$D$113:$BO$118,'DESC SVM'!$C$46,B119)</f>
        <v>0</v>
      </c>
      <c r="F119">
        <f>INDEX(Extraction!$D$113:$BO$118,'DESC SVM'!$C$43,B119)</f>
        <v>0</v>
      </c>
      <c r="G119">
        <f t="shared" si="18"/>
        <v>0</v>
      </c>
      <c r="I119" s="2">
        <v>17</v>
      </c>
      <c r="J119" s="2" t="s">
        <v>21</v>
      </c>
      <c r="K119">
        <f t="shared" si="19"/>
        <v>0</v>
      </c>
      <c r="L119">
        <f>INDEX(Extraction!$D$113:$BO$118,'DESC SVM'!$J$46,I119)</f>
        <v>0</v>
      </c>
      <c r="M119">
        <f>INDEX(Extraction!$D$113:$BO$118,'DESC SVM'!$J$43,I119)</f>
        <v>0</v>
      </c>
      <c r="N119">
        <f t="array" ref="N119">K119+$L$46*($J$81-$J$58)*L119+$L$43*($J$73-$J$57)*M119</f>
        <v>0</v>
      </c>
      <c r="P119" s="2">
        <v>17</v>
      </c>
      <c r="Q119" s="2" t="s">
        <v>21</v>
      </c>
      <c r="R119">
        <f t="shared" si="20"/>
        <v>0</v>
      </c>
      <c r="S119">
        <f>INDEX(Extraction!$D$113:$BO$118,'DESC SVM'!$Q$46,P119)</f>
        <v>0</v>
      </c>
      <c r="T119">
        <f>INDEX(Extraction!$D$113:$BO$118,'DESC SVM'!$Q$43,P119)</f>
        <v>0</v>
      </c>
      <c r="U119">
        <f t="shared" si="21"/>
        <v>0</v>
      </c>
      <c r="W119" s="2">
        <v>17</v>
      </c>
      <c r="X119" s="2" t="s">
        <v>21</v>
      </c>
      <c r="Y119">
        <f t="shared" si="22"/>
        <v>0</v>
      </c>
      <c r="Z119">
        <f>INDEX(Extraction!$D$113:$BO$118,'DESC SVM'!$X$46,W119)</f>
        <v>0</v>
      </c>
      <c r="AA119">
        <f>INDEX(Extraction!$D$113:$BO$118,'DESC SVM'!$X$43,W119)</f>
        <v>1</v>
      </c>
      <c r="AB119">
        <f t="shared" si="23"/>
        <v>-1.6941736498197031E-2</v>
      </c>
      <c r="AD119" s="2">
        <v>17</v>
      </c>
      <c r="AE119" s="2" t="s">
        <v>21</v>
      </c>
      <c r="AF119" s="7">
        <f t="shared" si="24"/>
        <v>-1.6941736498197031E-2</v>
      </c>
      <c r="AG119" s="7">
        <f>INDEX(Extraction!$D$113:$BO$118,'DESC SVM'!$X$46,AD119)</f>
        <v>0</v>
      </c>
      <c r="AH119" s="7">
        <f>INDEX(Extraction!$D$113:$BO$118,'DESC SVM'!$X$43,AD119)</f>
        <v>1</v>
      </c>
      <c r="AI119" s="7">
        <f t="shared" si="25"/>
        <v>-1.6941736498197031E-2</v>
      </c>
      <c r="AK119" s="2">
        <v>17</v>
      </c>
      <c r="AL119" s="2" t="s">
        <v>21</v>
      </c>
      <c r="AM119">
        <f t="shared" si="26"/>
        <v>-1.6941736498197031E-2</v>
      </c>
      <c r="AN119">
        <f>INDEX(Extraction!$D$113:$BO$118,'DESC SVM'!$AL$46,AK119)</f>
        <v>0</v>
      </c>
      <c r="AO119">
        <f>INDEX(Extraction!$D$113:$BO$118,'DESC SVM'!$AL$43,AK119)</f>
        <v>1</v>
      </c>
      <c r="AP119">
        <f t="shared" si="27"/>
        <v>-1.6941736498197031E-2</v>
      </c>
    </row>
    <row r="120" spans="2:42" x14ac:dyDescent="0.3">
      <c r="B120" s="2">
        <v>18</v>
      </c>
      <c r="C120" s="2" t="s">
        <v>84</v>
      </c>
      <c r="D120">
        <v>0</v>
      </c>
      <c r="E120">
        <f>INDEX(Extraction!$D$113:$BO$118,'DESC SVM'!$C$46,B120)</f>
        <v>0</v>
      </c>
      <c r="F120">
        <f>INDEX(Extraction!$D$113:$BO$118,'DESC SVM'!$C$43,B120)</f>
        <v>0</v>
      </c>
      <c r="G120">
        <f t="shared" si="18"/>
        <v>0</v>
      </c>
      <c r="I120" s="2">
        <v>18</v>
      </c>
      <c r="J120" s="2" t="s">
        <v>84</v>
      </c>
      <c r="K120">
        <f t="shared" si="19"/>
        <v>0</v>
      </c>
      <c r="L120">
        <f>INDEX(Extraction!$D$113:$BO$118,'DESC SVM'!$J$46,I120)</f>
        <v>1</v>
      </c>
      <c r="M120">
        <f>INDEX(Extraction!$D$113:$BO$118,'DESC SVM'!$J$43,I120)</f>
        <v>0</v>
      </c>
      <c r="N120">
        <f t="array" ref="N120">K120+$L$46*($J$81-$J$58)*L120+$L$43*($J$73-$J$57)*M120</f>
        <v>-6.2237174095878887E-2</v>
      </c>
      <c r="P120" s="2">
        <v>18</v>
      </c>
      <c r="Q120" s="2" t="s">
        <v>84</v>
      </c>
      <c r="R120">
        <f t="shared" si="20"/>
        <v>-6.2237174095878887E-2</v>
      </c>
      <c r="S120">
        <f>INDEX(Extraction!$D$113:$BO$118,'DESC SVM'!$Q$46,P120)</f>
        <v>0</v>
      </c>
      <c r="T120">
        <f>INDEX(Extraction!$D$113:$BO$118,'DESC SVM'!$Q$43,P120)</f>
        <v>0</v>
      </c>
      <c r="U120">
        <f t="shared" si="21"/>
        <v>-6.2237174095878887E-2</v>
      </c>
      <c r="W120" s="2">
        <v>18</v>
      </c>
      <c r="X120" s="2" t="s">
        <v>84</v>
      </c>
      <c r="Y120">
        <f t="shared" si="22"/>
        <v>-6.2237174095878887E-2</v>
      </c>
      <c r="Z120">
        <f>INDEX(Extraction!$D$113:$BO$118,'DESC SVM'!$X$46,W120)</f>
        <v>0</v>
      </c>
      <c r="AA120">
        <f>INDEX(Extraction!$D$113:$BO$118,'DESC SVM'!$X$43,W120)</f>
        <v>0</v>
      </c>
      <c r="AB120">
        <f t="shared" si="23"/>
        <v>-6.2237174095878887E-2</v>
      </c>
      <c r="AD120" s="2">
        <v>18</v>
      </c>
      <c r="AE120" s="2" t="s">
        <v>84</v>
      </c>
      <c r="AF120" s="7">
        <f t="shared" si="24"/>
        <v>-6.2237174095878887E-2</v>
      </c>
      <c r="AG120" s="7">
        <f>INDEX(Extraction!$D$113:$BO$118,'DESC SVM'!$X$46,AD120)</f>
        <v>0</v>
      </c>
      <c r="AH120" s="7">
        <f>INDEX(Extraction!$D$113:$BO$118,'DESC SVM'!$X$43,AD120)</f>
        <v>0</v>
      </c>
      <c r="AI120" s="7">
        <f t="shared" si="25"/>
        <v>-6.2237174095878887E-2</v>
      </c>
      <c r="AK120" s="2">
        <v>18</v>
      </c>
      <c r="AL120" s="2" t="s">
        <v>84</v>
      </c>
      <c r="AM120">
        <f t="shared" si="26"/>
        <v>-6.2237174095878887E-2</v>
      </c>
      <c r="AN120">
        <f>INDEX(Extraction!$D$113:$BO$118,'DESC SVM'!$AL$46,AK120)</f>
        <v>0</v>
      </c>
      <c r="AO120">
        <f>INDEX(Extraction!$D$113:$BO$118,'DESC SVM'!$AL$43,AK120)</f>
        <v>0</v>
      </c>
      <c r="AP120">
        <f t="shared" si="27"/>
        <v>-6.2237174095878887E-2</v>
      </c>
    </row>
    <row r="121" spans="2:42" x14ac:dyDescent="0.3">
      <c r="B121" s="2">
        <v>19</v>
      </c>
      <c r="C121" s="2" t="s">
        <v>24</v>
      </c>
      <c r="D121">
        <v>0</v>
      </c>
      <c r="E121">
        <f>INDEX(Extraction!$D$113:$BO$118,'DESC SVM'!$C$46,B121)</f>
        <v>0</v>
      </c>
      <c r="F121">
        <f>INDEX(Extraction!$D$113:$BO$118,'DESC SVM'!$C$43,B121)</f>
        <v>0</v>
      </c>
      <c r="G121">
        <f t="shared" si="18"/>
        <v>0</v>
      </c>
      <c r="I121" s="2">
        <v>19</v>
      </c>
      <c r="J121" s="2" t="s">
        <v>24</v>
      </c>
      <c r="K121">
        <f t="shared" si="19"/>
        <v>0</v>
      </c>
      <c r="L121">
        <f>INDEX(Extraction!$D$113:$BO$118,'DESC SVM'!$J$46,I121)</f>
        <v>1</v>
      </c>
      <c r="M121">
        <f>INDEX(Extraction!$D$113:$BO$118,'DESC SVM'!$J$43,I121)</f>
        <v>0</v>
      </c>
      <c r="N121">
        <f t="array" ref="N121">K121+$L$46*($J$81-$J$58)*L121+$L$43*($J$73-$J$57)*M121</f>
        <v>-6.2237174095878887E-2</v>
      </c>
      <c r="P121" s="2">
        <v>19</v>
      </c>
      <c r="Q121" s="2" t="s">
        <v>24</v>
      </c>
      <c r="R121">
        <f t="shared" si="20"/>
        <v>-6.2237174095878887E-2</v>
      </c>
      <c r="S121">
        <f>INDEX(Extraction!$D$113:$BO$118,'DESC SVM'!$Q$46,P121)</f>
        <v>0</v>
      </c>
      <c r="T121">
        <f>INDEX(Extraction!$D$113:$BO$118,'DESC SVM'!$Q$43,P121)</f>
        <v>0</v>
      </c>
      <c r="U121">
        <f t="shared" si="21"/>
        <v>-6.2237174095878887E-2</v>
      </c>
      <c r="W121" s="2">
        <v>19</v>
      </c>
      <c r="X121" s="2" t="s">
        <v>24</v>
      </c>
      <c r="Y121">
        <f t="shared" si="22"/>
        <v>-6.2237174095878887E-2</v>
      </c>
      <c r="Z121">
        <f>INDEX(Extraction!$D$113:$BO$118,'DESC SVM'!$X$46,W121)</f>
        <v>0</v>
      </c>
      <c r="AA121">
        <f>INDEX(Extraction!$D$113:$BO$118,'DESC SVM'!$X$43,W121)</f>
        <v>0</v>
      </c>
      <c r="AB121">
        <f t="shared" si="23"/>
        <v>-6.2237174095878887E-2</v>
      </c>
      <c r="AD121" s="2">
        <v>19</v>
      </c>
      <c r="AE121" s="2" t="s">
        <v>24</v>
      </c>
      <c r="AF121" s="7">
        <f t="shared" si="24"/>
        <v>-6.2237174095878887E-2</v>
      </c>
      <c r="AG121" s="7">
        <f>INDEX(Extraction!$D$113:$BO$118,'DESC SVM'!$X$46,AD121)</f>
        <v>0</v>
      </c>
      <c r="AH121" s="7">
        <f>INDEX(Extraction!$D$113:$BO$118,'DESC SVM'!$X$43,AD121)</f>
        <v>0</v>
      </c>
      <c r="AI121" s="7">
        <f t="shared" si="25"/>
        <v>-6.2237174095878887E-2</v>
      </c>
      <c r="AK121" s="2">
        <v>19</v>
      </c>
      <c r="AL121" s="2" t="s">
        <v>24</v>
      </c>
      <c r="AM121">
        <f t="shared" si="26"/>
        <v>-6.2237174095878887E-2</v>
      </c>
      <c r="AN121">
        <f>INDEX(Extraction!$D$113:$BO$118,'DESC SVM'!$AL$46,AK121)</f>
        <v>0</v>
      </c>
      <c r="AO121">
        <f>INDEX(Extraction!$D$113:$BO$118,'DESC SVM'!$AL$43,AK121)</f>
        <v>0</v>
      </c>
      <c r="AP121">
        <f t="shared" si="27"/>
        <v>-6.2237174095878887E-2</v>
      </c>
    </row>
    <row r="122" spans="2:42" x14ac:dyDescent="0.3">
      <c r="B122" s="2">
        <v>20</v>
      </c>
      <c r="C122" s="2" t="s">
        <v>75</v>
      </c>
      <c r="D122">
        <v>0</v>
      </c>
      <c r="E122">
        <f>INDEX(Extraction!$D$113:$BO$118,'DESC SVM'!$C$46,B122)</f>
        <v>0</v>
      </c>
      <c r="F122">
        <f>INDEX(Extraction!$D$113:$BO$118,'DESC SVM'!$C$43,B122)</f>
        <v>1</v>
      </c>
      <c r="G122">
        <f t="shared" si="18"/>
        <v>6.8965517241379309E-2</v>
      </c>
      <c r="I122" s="2">
        <v>20</v>
      </c>
      <c r="J122" s="2" t="s">
        <v>75</v>
      </c>
      <c r="K122">
        <f t="shared" si="19"/>
        <v>6.8965517241379309E-2</v>
      </c>
      <c r="L122">
        <f>INDEX(Extraction!$D$113:$BO$118,'DESC SVM'!$J$46,I122)</f>
        <v>0</v>
      </c>
      <c r="M122">
        <f>INDEX(Extraction!$D$113:$BO$118,'DESC SVM'!$J$43,I122)</f>
        <v>0</v>
      </c>
      <c r="N122">
        <f t="array" ref="N122">K122+$L$46*($J$81-$J$58)*L122+$L$43*($J$73-$J$57)*M122</f>
        <v>6.8965517241379309E-2</v>
      </c>
      <c r="P122" s="2">
        <v>20</v>
      </c>
      <c r="Q122" s="2" t="s">
        <v>75</v>
      </c>
      <c r="R122">
        <f t="shared" si="20"/>
        <v>6.8965517241379309E-2</v>
      </c>
      <c r="S122">
        <f>INDEX(Extraction!$D$113:$BO$118,'DESC SVM'!$Q$46,P122)</f>
        <v>0</v>
      </c>
      <c r="T122">
        <f>INDEX(Extraction!$D$113:$BO$118,'DESC SVM'!$Q$43,P122)</f>
        <v>0</v>
      </c>
      <c r="U122">
        <f t="shared" si="21"/>
        <v>6.8965517241379309E-2</v>
      </c>
      <c r="W122" s="2">
        <v>20</v>
      </c>
      <c r="X122" s="2" t="s">
        <v>75</v>
      </c>
      <c r="Y122">
        <f t="shared" si="22"/>
        <v>6.8965517241379309E-2</v>
      </c>
      <c r="Z122">
        <f>INDEX(Extraction!$D$113:$BO$118,'DESC SVM'!$X$46,W122)</f>
        <v>0</v>
      </c>
      <c r="AA122">
        <f>INDEX(Extraction!$D$113:$BO$118,'DESC SVM'!$X$43,W122)</f>
        <v>0</v>
      </c>
      <c r="AB122">
        <f t="shared" si="23"/>
        <v>6.8965517241379309E-2</v>
      </c>
      <c r="AD122" s="2">
        <v>20</v>
      </c>
      <c r="AE122" s="2" t="s">
        <v>75</v>
      </c>
      <c r="AF122" s="7">
        <f t="shared" si="24"/>
        <v>6.8965517241379309E-2</v>
      </c>
      <c r="AG122" s="7">
        <f>INDEX(Extraction!$D$113:$BO$118,'DESC SVM'!$X$46,AD122)</f>
        <v>0</v>
      </c>
      <c r="AH122" s="7">
        <f>INDEX(Extraction!$D$113:$BO$118,'DESC SVM'!$X$43,AD122)</f>
        <v>0</v>
      </c>
      <c r="AI122" s="7">
        <f t="shared" si="25"/>
        <v>6.8965517241379309E-2</v>
      </c>
      <c r="AK122" s="2">
        <v>20</v>
      </c>
      <c r="AL122" s="2" t="s">
        <v>75</v>
      </c>
      <c r="AM122">
        <f t="shared" si="26"/>
        <v>6.8965517241379309E-2</v>
      </c>
      <c r="AN122">
        <f>INDEX(Extraction!$D$113:$BO$118,'DESC SVM'!$AL$46,AK122)</f>
        <v>0</v>
      </c>
      <c r="AO122">
        <f>INDEX(Extraction!$D$113:$BO$118,'DESC SVM'!$AL$43,AK122)</f>
        <v>0</v>
      </c>
      <c r="AP122">
        <f t="shared" si="27"/>
        <v>6.8965517241379309E-2</v>
      </c>
    </row>
    <row r="123" spans="2:42" x14ac:dyDescent="0.3">
      <c r="B123" s="2">
        <v>21</v>
      </c>
      <c r="C123" s="2" t="s">
        <v>97</v>
      </c>
      <c r="D123">
        <v>0</v>
      </c>
      <c r="E123">
        <f>INDEX(Extraction!$D$113:$BO$118,'DESC SVM'!$C$46,B123)</f>
        <v>0</v>
      </c>
      <c r="F123">
        <f>INDEX(Extraction!$D$113:$BO$118,'DESC SVM'!$C$43,B123)</f>
        <v>0</v>
      </c>
      <c r="G123">
        <f t="shared" si="18"/>
        <v>0</v>
      </c>
      <c r="I123" s="2">
        <v>21</v>
      </c>
      <c r="J123" s="2" t="s">
        <v>97</v>
      </c>
      <c r="K123">
        <f t="shared" si="19"/>
        <v>0</v>
      </c>
      <c r="L123">
        <f>INDEX(Extraction!$D$113:$BO$118,'DESC SVM'!$J$46,I123)</f>
        <v>1</v>
      </c>
      <c r="M123">
        <f>INDEX(Extraction!$D$113:$BO$118,'DESC SVM'!$J$43,I123)</f>
        <v>0</v>
      </c>
      <c r="N123">
        <f t="array" ref="N123">K123+$L$46*($J$81-$J$58)*L123+$L$43*($J$73-$J$57)*M123</f>
        <v>-6.2237174095878887E-2</v>
      </c>
      <c r="P123" s="2">
        <v>21</v>
      </c>
      <c r="Q123" s="2" t="s">
        <v>97</v>
      </c>
      <c r="R123">
        <f t="shared" si="20"/>
        <v>-6.2237174095878887E-2</v>
      </c>
      <c r="S123">
        <f>INDEX(Extraction!$D$113:$BO$118,'DESC SVM'!$Q$46,P123)</f>
        <v>0</v>
      </c>
      <c r="T123">
        <f>INDEX(Extraction!$D$113:$BO$118,'DESC SVM'!$Q$43,P123)</f>
        <v>0</v>
      </c>
      <c r="U123">
        <f t="shared" si="21"/>
        <v>-6.2237174095878887E-2</v>
      </c>
      <c r="W123" s="2">
        <v>21</v>
      </c>
      <c r="X123" s="2" t="s">
        <v>97</v>
      </c>
      <c r="Y123">
        <f t="shared" si="22"/>
        <v>-6.2237174095878887E-2</v>
      </c>
      <c r="Z123">
        <f>INDEX(Extraction!$D$113:$BO$118,'DESC SVM'!$X$46,W123)</f>
        <v>0</v>
      </c>
      <c r="AA123">
        <f>INDEX(Extraction!$D$113:$BO$118,'DESC SVM'!$X$43,W123)</f>
        <v>0</v>
      </c>
      <c r="AB123">
        <f t="shared" si="23"/>
        <v>-6.2237174095878887E-2</v>
      </c>
      <c r="AD123" s="2">
        <v>21</v>
      </c>
      <c r="AE123" s="2" t="s">
        <v>97</v>
      </c>
      <c r="AF123" s="7">
        <f t="shared" si="24"/>
        <v>-6.2237174095878887E-2</v>
      </c>
      <c r="AG123" s="7">
        <f>INDEX(Extraction!$D$113:$BO$118,'DESC SVM'!$X$46,AD123)</f>
        <v>0</v>
      </c>
      <c r="AH123" s="7">
        <f>INDEX(Extraction!$D$113:$BO$118,'DESC SVM'!$X$43,AD123)</f>
        <v>0</v>
      </c>
      <c r="AI123" s="7">
        <f t="shared" si="25"/>
        <v>-6.2237174095878887E-2</v>
      </c>
      <c r="AK123" s="2">
        <v>21</v>
      </c>
      <c r="AL123" s="2" t="s">
        <v>97</v>
      </c>
      <c r="AM123">
        <f t="shared" si="26"/>
        <v>-6.2237174095878887E-2</v>
      </c>
      <c r="AN123">
        <f>INDEX(Extraction!$D$113:$BO$118,'DESC SVM'!$AL$46,AK123)</f>
        <v>0</v>
      </c>
      <c r="AO123">
        <f>INDEX(Extraction!$D$113:$BO$118,'DESC SVM'!$AL$43,AK123)</f>
        <v>0</v>
      </c>
      <c r="AP123">
        <f t="shared" si="27"/>
        <v>-6.2237174095878887E-2</v>
      </c>
    </row>
    <row r="124" spans="2:42" x14ac:dyDescent="0.3">
      <c r="B124" s="2">
        <v>22</v>
      </c>
      <c r="C124" s="2" t="s">
        <v>78</v>
      </c>
      <c r="D124">
        <v>0</v>
      </c>
      <c r="E124">
        <f>INDEX(Extraction!$D$113:$BO$118,'DESC SVM'!$C$46,B124)</f>
        <v>1</v>
      </c>
      <c r="F124">
        <f>INDEX(Extraction!$D$113:$BO$118,'DESC SVM'!$C$43,B124)</f>
        <v>0</v>
      </c>
      <c r="G124">
        <f t="shared" si="18"/>
        <v>-6.8965517241379309E-2</v>
      </c>
      <c r="I124" s="2">
        <v>22</v>
      </c>
      <c r="J124" s="2" t="s">
        <v>78</v>
      </c>
      <c r="K124">
        <f t="shared" si="19"/>
        <v>-6.8965517241379309E-2</v>
      </c>
      <c r="L124">
        <f>INDEX(Extraction!$D$113:$BO$118,'DESC SVM'!$J$46,I124)</f>
        <v>0</v>
      </c>
      <c r="M124">
        <f>INDEX(Extraction!$D$113:$BO$118,'DESC SVM'!$J$43,I124)</f>
        <v>0</v>
      </c>
      <c r="N124">
        <f t="array" ref="N124">K124+$L$46*($J$81-$J$58)*L124+$L$43*($J$73-$J$57)*M124</f>
        <v>-6.8965517241379309E-2</v>
      </c>
      <c r="P124" s="2">
        <v>22</v>
      </c>
      <c r="Q124" s="2" t="s">
        <v>78</v>
      </c>
      <c r="R124">
        <f t="shared" si="20"/>
        <v>-6.8965517241379309E-2</v>
      </c>
      <c r="S124">
        <f>INDEX(Extraction!$D$113:$BO$118,'DESC SVM'!$Q$46,P124)</f>
        <v>0</v>
      </c>
      <c r="T124">
        <f>INDEX(Extraction!$D$113:$BO$118,'DESC SVM'!$Q$43,P124)</f>
        <v>1</v>
      </c>
      <c r="U124">
        <f t="shared" si="21"/>
        <v>-9.8919583360289859E-2</v>
      </c>
      <c r="W124" s="2">
        <v>22</v>
      </c>
      <c r="X124" s="2" t="s">
        <v>78</v>
      </c>
      <c r="Y124">
        <f t="shared" si="22"/>
        <v>-9.8919583360289859E-2</v>
      </c>
      <c r="Z124">
        <f>INDEX(Extraction!$D$113:$BO$118,'DESC SVM'!$X$46,W124)</f>
        <v>1</v>
      </c>
      <c r="AA124">
        <f>INDEX(Extraction!$D$113:$BO$118,'DESC SVM'!$X$43,W124)</f>
        <v>0</v>
      </c>
      <c r="AB124">
        <f t="shared" si="23"/>
        <v>-8.1977846862092835E-2</v>
      </c>
      <c r="AD124" s="2">
        <v>22</v>
      </c>
      <c r="AE124" s="2" t="s">
        <v>78</v>
      </c>
      <c r="AF124" s="7">
        <f t="shared" si="24"/>
        <v>-8.1977846862092835E-2</v>
      </c>
      <c r="AG124" s="7">
        <f>INDEX(Extraction!$D$113:$BO$118,'DESC SVM'!$X$46,AD124)</f>
        <v>1</v>
      </c>
      <c r="AH124" s="7">
        <f>INDEX(Extraction!$D$113:$BO$118,'DESC SVM'!$X$43,AD124)</f>
        <v>0</v>
      </c>
      <c r="AI124" s="7">
        <f t="shared" si="25"/>
        <v>-8.1977846862092835E-2</v>
      </c>
      <c r="AK124" s="2">
        <v>22</v>
      </c>
      <c r="AL124" s="2" t="s">
        <v>78</v>
      </c>
      <c r="AM124">
        <f t="shared" si="26"/>
        <v>-8.1977846862092835E-2</v>
      </c>
      <c r="AN124">
        <f>INDEX(Extraction!$D$113:$BO$118,'DESC SVM'!$AL$46,AK124)</f>
        <v>1</v>
      </c>
      <c r="AO124">
        <f>INDEX(Extraction!$D$113:$BO$118,'DESC SVM'!$AL$43,AK124)</f>
        <v>0</v>
      </c>
      <c r="AP124">
        <f t="shared" si="27"/>
        <v>-8.1977846862092835E-2</v>
      </c>
    </row>
    <row r="125" spans="2:42" x14ac:dyDescent="0.3">
      <c r="B125" s="2">
        <v>23</v>
      </c>
      <c r="C125" s="2" t="s">
        <v>18</v>
      </c>
      <c r="D125">
        <v>0</v>
      </c>
      <c r="E125">
        <f>INDEX(Extraction!$D$113:$BO$118,'DESC SVM'!$C$46,B125)</f>
        <v>0</v>
      </c>
      <c r="F125">
        <f>INDEX(Extraction!$D$113:$BO$118,'DESC SVM'!$C$43,B125)</f>
        <v>0</v>
      </c>
      <c r="G125">
        <f t="shared" si="18"/>
        <v>0</v>
      </c>
      <c r="I125" s="2">
        <v>23</v>
      </c>
      <c r="J125" s="2" t="s">
        <v>18</v>
      </c>
      <c r="K125">
        <f t="shared" si="19"/>
        <v>0</v>
      </c>
      <c r="L125">
        <f>INDEX(Extraction!$D$113:$BO$118,'DESC SVM'!$J$46,I125)</f>
        <v>0</v>
      </c>
      <c r="M125">
        <f>INDEX(Extraction!$D$113:$BO$118,'DESC SVM'!$J$43,I125)</f>
        <v>0</v>
      </c>
      <c r="N125">
        <f t="array" ref="N125">K125+$L$46*($J$81-$J$58)*L125+$L$43*($J$73-$J$57)*M125</f>
        <v>0</v>
      </c>
      <c r="P125" s="2">
        <v>23</v>
      </c>
      <c r="Q125" s="2" t="s">
        <v>18</v>
      </c>
      <c r="R125">
        <f t="shared" si="20"/>
        <v>0</v>
      </c>
      <c r="S125">
        <f>INDEX(Extraction!$D$113:$BO$118,'DESC SVM'!$Q$46,P125)</f>
        <v>0</v>
      </c>
      <c r="T125">
        <f>INDEX(Extraction!$D$113:$BO$118,'DESC SVM'!$Q$43,P125)</f>
        <v>0</v>
      </c>
      <c r="U125">
        <f t="shared" si="21"/>
        <v>0</v>
      </c>
      <c r="W125" s="2">
        <v>23</v>
      </c>
      <c r="X125" s="2" t="s">
        <v>18</v>
      </c>
      <c r="Y125">
        <f t="shared" si="22"/>
        <v>0</v>
      </c>
      <c r="Z125">
        <f>INDEX(Extraction!$D$113:$BO$118,'DESC SVM'!$X$46,W125)</f>
        <v>0</v>
      </c>
      <c r="AA125">
        <f>INDEX(Extraction!$D$113:$BO$118,'DESC SVM'!$X$43,W125)</f>
        <v>1</v>
      </c>
      <c r="AB125">
        <f t="shared" si="23"/>
        <v>-1.6941736498197031E-2</v>
      </c>
      <c r="AD125" s="2">
        <v>23</v>
      </c>
      <c r="AE125" s="2" t="s">
        <v>18</v>
      </c>
      <c r="AF125" s="7">
        <f t="shared" si="24"/>
        <v>-1.6941736498197031E-2</v>
      </c>
      <c r="AG125" s="7">
        <f>INDEX(Extraction!$D$113:$BO$118,'DESC SVM'!$X$46,AD125)</f>
        <v>0</v>
      </c>
      <c r="AH125" s="7">
        <f>INDEX(Extraction!$D$113:$BO$118,'DESC SVM'!$X$43,AD125)</f>
        <v>1</v>
      </c>
      <c r="AI125" s="7">
        <f t="shared" si="25"/>
        <v>-1.6941736498197031E-2</v>
      </c>
      <c r="AK125" s="2">
        <v>23</v>
      </c>
      <c r="AL125" s="2" t="s">
        <v>18</v>
      </c>
      <c r="AM125">
        <f t="shared" si="26"/>
        <v>-1.6941736498197031E-2</v>
      </c>
      <c r="AN125">
        <f>INDEX(Extraction!$D$113:$BO$118,'DESC SVM'!$AL$46,AK125)</f>
        <v>0</v>
      </c>
      <c r="AO125">
        <f>INDEX(Extraction!$D$113:$BO$118,'DESC SVM'!$AL$43,AK125)</f>
        <v>1</v>
      </c>
      <c r="AP125">
        <f t="shared" si="27"/>
        <v>-1.6941736498197031E-2</v>
      </c>
    </row>
    <row r="126" spans="2:42" x14ac:dyDescent="0.3">
      <c r="B126" s="2">
        <v>24</v>
      </c>
      <c r="C126" s="2" t="s">
        <v>69</v>
      </c>
      <c r="D126">
        <v>0</v>
      </c>
      <c r="E126">
        <f>INDEX(Extraction!$D$113:$BO$118,'DESC SVM'!$C$46,B126)</f>
        <v>0</v>
      </c>
      <c r="F126">
        <f>INDEX(Extraction!$D$113:$BO$118,'DESC SVM'!$C$43,B126)</f>
        <v>0</v>
      </c>
      <c r="G126">
        <f t="shared" si="18"/>
        <v>0</v>
      </c>
      <c r="I126" s="2">
        <v>24</v>
      </c>
      <c r="J126" s="2" t="s">
        <v>69</v>
      </c>
      <c r="K126">
        <f t="shared" si="19"/>
        <v>0</v>
      </c>
      <c r="L126">
        <f>INDEX(Extraction!$D$113:$BO$118,'DESC SVM'!$J$46,I126)</f>
        <v>0</v>
      </c>
      <c r="M126">
        <f>INDEX(Extraction!$D$113:$BO$118,'DESC SVM'!$J$43,I126)</f>
        <v>1</v>
      </c>
      <c r="N126">
        <f t="array" ref="N126">K126+$L$46*($J$81-$J$58)*L126+$L$43*($J$73-$J$57)*M126</f>
        <v>6.2237174095878887E-2</v>
      </c>
      <c r="P126" s="2">
        <v>24</v>
      </c>
      <c r="Q126" s="2" t="s">
        <v>69</v>
      </c>
      <c r="R126">
        <f t="shared" si="20"/>
        <v>6.2237174095878887E-2</v>
      </c>
      <c r="S126">
        <f>INDEX(Extraction!$D$113:$BO$118,'DESC SVM'!$Q$46,P126)</f>
        <v>1</v>
      </c>
      <c r="T126">
        <f>INDEX(Extraction!$D$113:$BO$118,'DESC SVM'!$Q$43,P126)</f>
        <v>0</v>
      </c>
      <c r="U126">
        <f t="shared" si="21"/>
        <v>9.2191240214789444E-2</v>
      </c>
      <c r="W126" s="2">
        <v>24</v>
      </c>
      <c r="X126" s="2" t="s">
        <v>69</v>
      </c>
      <c r="Y126">
        <f t="shared" si="22"/>
        <v>9.2191240214789444E-2</v>
      </c>
      <c r="Z126">
        <f>INDEX(Extraction!$D$113:$BO$118,'DESC SVM'!$X$46,W126)</f>
        <v>0</v>
      </c>
      <c r="AA126">
        <f>INDEX(Extraction!$D$113:$BO$118,'DESC SVM'!$X$43,W126)</f>
        <v>0</v>
      </c>
      <c r="AB126">
        <f t="shared" si="23"/>
        <v>9.2191240214789444E-2</v>
      </c>
      <c r="AD126" s="2">
        <v>24</v>
      </c>
      <c r="AE126" s="2" t="s">
        <v>69</v>
      </c>
      <c r="AF126" s="7">
        <f t="shared" si="24"/>
        <v>9.2191240214789444E-2</v>
      </c>
      <c r="AG126" s="7">
        <f>INDEX(Extraction!$D$113:$BO$118,'DESC SVM'!$X$46,AD126)</f>
        <v>0</v>
      </c>
      <c r="AH126" s="7">
        <f>INDEX(Extraction!$D$113:$BO$118,'DESC SVM'!$X$43,AD126)</f>
        <v>0</v>
      </c>
      <c r="AI126" s="7">
        <f t="shared" si="25"/>
        <v>9.2191240214789444E-2</v>
      </c>
      <c r="AK126" s="2">
        <v>24</v>
      </c>
      <c r="AL126" s="2" t="s">
        <v>69</v>
      </c>
      <c r="AM126">
        <f t="shared" si="26"/>
        <v>9.2191240214789444E-2</v>
      </c>
      <c r="AN126">
        <f>INDEX(Extraction!$D$113:$BO$118,'DESC SVM'!$AL$46,AK126)</f>
        <v>0</v>
      </c>
      <c r="AO126">
        <f>INDEX(Extraction!$D$113:$BO$118,'DESC SVM'!$AL$43,AK126)</f>
        <v>0</v>
      </c>
      <c r="AP126">
        <f t="shared" si="27"/>
        <v>9.2191240214789444E-2</v>
      </c>
    </row>
    <row r="127" spans="2:42" x14ac:dyDescent="0.3">
      <c r="B127" s="2">
        <v>25</v>
      </c>
      <c r="C127" s="2" t="s">
        <v>31</v>
      </c>
      <c r="D127">
        <v>0</v>
      </c>
      <c r="E127">
        <f>INDEX(Extraction!$D$113:$BO$118,'DESC SVM'!$C$46,B127)</f>
        <v>0</v>
      </c>
      <c r="F127">
        <f>INDEX(Extraction!$D$113:$BO$118,'DESC SVM'!$C$43,B127)</f>
        <v>1</v>
      </c>
      <c r="G127">
        <f t="shared" si="18"/>
        <v>6.8965517241379309E-2</v>
      </c>
      <c r="I127" s="2">
        <v>25</v>
      </c>
      <c r="J127" s="2" t="s">
        <v>31</v>
      </c>
      <c r="K127">
        <f t="shared" si="19"/>
        <v>6.8965517241379309E-2</v>
      </c>
      <c r="L127">
        <f>INDEX(Extraction!$D$113:$BO$118,'DESC SVM'!$J$46,I127)</f>
        <v>0</v>
      </c>
      <c r="M127">
        <f>INDEX(Extraction!$D$113:$BO$118,'DESC SVM'!$J$43,I127)</f>
        <v>0</v>
      </c>
      <c r="N127">
        <f t="array" ref="N127">K127+$L$46*($J$81-$J$58)*L127+$L$43*($J$73-$J$57)*M127</f>
        <v>6.8965517241379309E-2</v>
      </c>
      <c r="P127" s="2">
        <v>25</v>
      </c>
      <c r="Q127" s="2" t="s">
        <v>31</v>
      </c>
      <c r="R127">
        <f t="shared" si="20"/>
        <v>6.8965517241379309E-2</v>
      </c>
      <c r="S127">
        <f>INDEX(Extraction!$D$113:$BO$118,'DESC SVM'!$Q$46,P127)</f>
        <v>0</v>
      </c>
      <c r="T127">
        <f>INDEX(Extraction!$D$113:$BO$118,'DESC SVM'!$Q$43,P127)</f>
        <v>0</v>
      </c>
      <c r="U127">
        <f t="shared" si="21"/>
        <v>6.8965517241379309E-2</v>
      </c>
      <c r="W127" s="2">
        <v>25</v>
      </c>
      <c r="X127" s="2" t="s">
        <v>31</v>
      </c>
      <c r="Y127">
        <f t="shared" si="22"/>
        <v>6.8965517241379309E-2</v>
      </c>
      <c r="Z127">
        <f>INDEX(Extraction!$D$113:$BO$118,'DESC SVM'!$X$46,W127)</f>
        <v>0</v>
      </c>
      <c r="AA127">
        <f>INDEX(Extraction!$D$113:$BO$118,'DESC SVM'!$X$43,W127)</f>
        <v>0</v>
      </c>
      <c r="AB127">
        <f t="shared" si="23"/>
        <v>6.8965517241379309E-2</v>
      </c>
      <c r="AD127" s="2">
        <v>25</v>
      </c>
      <c r="AE127" s="2" t="s">
        <v>31</v>
      </c>
      <c r="AF127" s="7">
        <f t="shared" si="24"/>
        <v>6.8965517241379309E-2</v>
      </c>
      <c r="AG127" s="7">
        <f>INDEX(Extraction!$D$113:$BO$118,'DESC SVM'!$X$46,AD127)</f>
        <v>0</v>
      </c>
      <c r="AH127" s="7">
        <f>INDEX(Extraction!$D$113:$BO$118,'DESC SVM'!$X$43,AD127)</f>
        <v>0</v>
      </c>
      <c r="AI127" s="7">
        <f t="shared" si="25"/>
        <v>6.8965517241379309E-2</v>
      </c>
      <c r="AK127" s="2">
        <v>25</v>
      </c>
      <c r="AL127" s="2" t="s">
        <v>31</v>
      </c>
      <c r="AM127">
        <f t="shared" si="26"/>
        <v>6.8965517241379309E-2</v>
      </c>
      <c r="AN127">
        <f>INDEX(Extraction!$D$113:$BO$118,'DESC SVM'!$AL$46,AK127)</f>
        <v>0</v>
      </c>
      <c r="AO127">
        <f>INDEX(Extraction!$D$113:$BO$118,'DESC SVM'!$AL$43,AK127)</f>
        <v>0</v>
      </c>
      <c r="AP127">
        <f t="shared" si="27"/>
        <v>6.8965517241379309E-2</v>
      </c>
    </row>
    <row r="128" spans="2:42" x14ac:dyDescent="0.3">
      <c r="B128" s="2">
        <v>26</v>
      </c>
      <c r="C128" s="2" t="s">
        <v>98</v>
      </c>
      <c r="D128">
        <v>0</v>
      </c>
      <c r="E128">
        <f>INDEX(Extraction!$D$113:$BO$118,'DESC SVM'!$C$46,B128)</f>
        <v>1</v>
      </c>
      <c r="F128">
        <f>INDEX(Extraction!$D$113:$BO$118,'DESC SVM'!$C$43,B128)</f>
        <v>0</v>
      </c>
      <c r="G128">
        <f t="shared" si="18"/>
        <v>-6.8965517241379309E-2</v>
      </c>
      <c r="I128" s="2">
        <v>26</v>
      </c>
      <c r="J128" s="2" t="s">
        <v>98</v>
      </c>
      <c r="K128">
        <f t="shared" si="19"/>
        <v>-6.8965517241379309E-2</v>
      </c>
      <c r="L128">
        <f>INDEX(Extraction!$D$113:$BO$118,'DESC SVM'!$J$46,I128)</f>
        <v>0</v>
      </c>
      <c r="M128">
        <f>INDEX(Extraction!$D$113:$BO$118,'DESC SVM'!$J$43,I128)</f>
        <v>0</v>
      </c>
      <c r="N128">
        <f t="array" ref="N128">K128+$L$46*($J$81-$J$58)*L128+$L$43*($J$73-$J$57)*M128</f>
        <v>-6.8965517241379309E-2</v>
      </c>
      <c r="P128" s="2">
        <v>26</v>
      </c>
      <c r="Q128" s="2" t="s">
        <v>98</v>
      </c>
      <c r="R128">
        <f t="shared" si="20"/>
        <v>-6.8965517241379309E-2</v>
      </c>
      <c r="S128">
        <f>INDEX(Extraction!$D$113:$BO$118,'DESC SVM'!$Q$46,P128)</f>
        <v>0</v>
      </c>
      <c r="T128">
        <f>INDEX(Extraction!$D$113:$BO$118,'DESC SVM'!$Q$43,P128)</f>
        <v>1</v>
      </c>
      <c r="U128">
        <f t="shared" si="21"/>
        <v>-9.8919583360289859E-2</v>
      </c>
      <c r="W128" s="2">
        <v>26</v>
      </c>
      <c r="X128" s="2" t="s">
        <v>98</v>
      </c>
      <c r="Y128">
        <f t="shared" si="22"/>
        <v>-9.8919583360289859E-2</v>
      </c>
      <c r="Z128">
        <f>INDEX(Extraction!$D$113:$BO$118,'DESC SVM'!$X$46,W128)</f>
        <v>1</v>
      </c>
      <c r="AA128">
        <f>INDEX(Extraction!$D$113:$BO$118,'DESC SVM'!$X$43,W128)</f>
        <v>0</v>
      </c>
      <c r="AB128">
        <f t="shared" si="23"/>
        <v>-8.1977846862092835E-2</v>
      </c>
      <c r="AD128" s="2">
        <v>26</v>
      </c>
      <c r="AE128" s="2" t="s">
        <v>98</v>
      </c>
      <c r="AF128" s="7">
        <f t="shared" si="24"/>
        <v>-8.1977846862092835E-2</v>
      </c>
      <c r="AG128" s="7">
        <f>INDEX(Extraction!$D$113:$BO$118,'DESC SVM'!$X$46,AD128)</f>
        <v>1</v>
      </c>
      <c r="AH128" s="7">
        <f>INDEX(Extraction!$D$113:$BO$118,'DESC SVM'!$X$43,AD128)</f>
        <v>0</v>
      </c>
      <c r="AI128" s="7">
        <f t="shared" si="25"/>
        <v>-8.1977846862092835E-2</v>
      </c>
      <c r="AK128" s="2">
        <v>26</v>
      </c>
      <c r="AL128" s="2" t="s">
        <v>98</v>
      </c>
      <c r="AM128">
        <f t="shared" si="26"/>
        <v>-8.1977846862092835E-2</v>
      </c>
      <c r="AN128">
        <f>INDEX(Extraction!$D$113:$BO$118,'DESC SVM'!$AL$46,AK128)</f>
        <v>1</v>
      </c>
      <c r="AO128">
        <f>INDEX(Extraction!$D$113:$BO$118,'DESC SVM'!$AL$43,AK128)</f>
        <v>0</v>
      </c>
      <c r="AP128">
        <f t="shared" si="27"/>
        <v>-8.1977846862092835E-2</v>
      </c>
    </row>
    <row r="129" spans="2:42" x14ac:dyDescent="0.3">
      <c r="B129" s="2">
        <v>27</v>
      </c>
      <c r="C129" s="2" t="s">
        <v>74</v>
      </c>
      <c r="D129">
        <v>0</v>
      </c>
      <c r="E129">
        <f>INDEX(Extraction!$D$113:$BO$118,'DESC SVM'!$C$46,B129)</f>
        <v>0</v>
      </c>
      <c r="F129">
        <f>INDEX(Extraction!$D$113:$BO$118,'DESC SVM'!$C$43,B129)</f>
        <v>0</v>
      </c>
      <c r="G129">
        <f t="shared" si="18"/>
        <v>0</v>
      </c>
      <c r="I129" s="2">
        <v>27</v>
      </c>
      <c r="J129" s="2" t="s">
        <v>74</v>
      </c>
      <c r="K129">
        <f t="shared" si="19"/>
        <v>0</v>
      </c>
      <c r="L129">
        <f>INDEX(Extraction!$D$113:$BO$118,'DESC SVM'!$J$46,I129)</f>
        <v>0</v>
      </c>
      <c r="M129">
        <f>INDEX(Extraction!$D$113:$BO$118,'DESC SVM'!$J$43,I129)</f>
        <v>0</v>
      </c>
      <c r="N129">
        <f t="array" ref="N129">K129+$L$46*($J$81-$J$58)*L129+$L$43*($J$73-$J$57)*M129</f>
        <v>0</v>
      </c>
      <c r="P129" s="2">
        <v>27</v>
      </c>
      <c r="Q129" s="2" t="s">
        <v>74</v>
      </c>
      <c r="R129">
        <f t="shared" si="20"/>
        <v>0</v>
      </c>
      <c r="S129">
        <f>INDEX(Extraction!$D$113:$BO$118,'DESC SVM'!$Q$46,P129)</f>
        <v>0</v>
      </c>
      <c r="T129">
        <f>INDEX(Extraction!$D$113:$BO$118,'DESC SVM'!$Q$43,P129)</f>
        <v>0</v>
      </c>
      <c r="U129">
        <f t="shared" si="21"/>
        <v>0</v>
      </c>
      <c r="W129" s="2">
        <v>27</v>
      </c>
      <c r="X129" s="2" t="s">
        <v>74</v>
      </c>
      <c r="Y129">
        <f t="shared" si="22"/>
        <v>0</v>
      </c>
      <c r="Z129">
        <f>INDEX(Extraction!$D$113:$BO$118,'DESC SVM'!$X$46,W129)</f>
        <v>0</v>
      </c>
      <c r="AA129">
        <f>INDEX(Extraction!$D$113:$BO$118,'DESC SVM'!$X$43,W129)</f>
        <v>0</v>
      </c>
      <c r="AB129">
        <f t="shared" si="23"/>
        <v>0</v>
      </c>
      <c r="AD129" s="2">
        <v>27</v>
      </c>
      <c r="AE129" s="2" t="s">
        <v>74</v>
      </c>
      <c r="AF129" s="7">
        <f t="shared" si="24"/>
        <v>0</v>
      </c>
      <c r="AG129" s="7">
        <f>INDEX(Extraction!$D$113:$BO$118,'DESC SVM'!$X$46,AD129)</f>
        <v>0</v>
      </c>
      <c r="AH129" s="7">
        <f>INDEX(Extraction!$D$113:$BO$118,'DESC SVM'!$X$43,AD129)</f>
        <v>0</v>
      </c>
      <c r="AI129" s="7">
        <f t="shared" si="25"/>
        <v>0</v>
      </c>
      <c r="AK129" s="2">
        <v>27</v>
      </c>
      <c r="AL129" s="2" t="s">
        <v>74</v>
      </c>
      <c r="AM129">
        <f t="shared" si="26"/>
        <v>0</v>
      </c>
      <c r="AN129">
        <f>INDEX(Extraction!$D$113:$BO$118,'DESC SVM'!$AL$46,AK129)</f>
        <v>0</v>
      </c>
      <c r="AO129">
        <f>INDEX(Extraction!$D$113:$BO$118,'DESC SVM'!$AL$43,AK129)</f>
        <v>0</v>
      </c>
      <c r="AP129">
        <f t="shared" si="27"/>
        <v>0</v>
      </c>
    </row>
    <row r="130" spans="2:42" x14ac:dyDescent="0.3">
      <c r="B130" s="2">
        <v>28</v>
      </c>
      <c r="C130" s="2" t="s">
        <v>92</v>
      </c>
      <c r="D130">
        <v>0</v>
      </c>
      <c r="E130">
        <f>INDEX(Extraction!$D$113:$BO$118,'DESC SVM'!$C$46,B130)</f>
        <v>0</v>
      </c>
      <c r="F130">
        <f>INDEX(Extraction!$D$113:$BO$118,'DESC SVM'!$C$43,B130)</f>
        <v>0</v>
      </c>
      <c r="G130">
        <f t="shared" si="18"/>
        <v>0</v>
      </c>
      <c r="I130" s="2">
        <v>28</v>
      </c>
      <c r="J130" s="2" t="s">
        <v>92</v>
      </c>
      <c r="K130">
        <f t="shared" si="19"/>
        <v>0</v>
      </c>
      <c r="L130">
        <f>INDEX(Extraction!$D$113:$BO$118,'DESC SVM'!$J$46,I130)</f>
        <v>0</v>
      </c>
      <c r="M130">
        <f>INDEX(Extraction!$D$113:$BO$118,'DESC SVM'!$J$43,I130)</f>
        <v>0</v>
      </c>
      <c r="N130">
        <f t="array" ref="N130">K130+$L$46*($J$81-$J$58)*L130+$L$43*($J$73-$J$57)*M130</f>
        <v>0</v>
      </c>
      <c r="P130" s="2">
        <v>28</v>
      </c>
      <c r="Q130" s="2" t="s">
        <v>92</v>
      </c>
      <c r="R130">
        <f t="shared" si="20"/>
        <v>0</v>
      </c>
      <c r="S130">
        <f>INDEX(Extraction!$D$113:$BO$118,'DESC SVM'!$Q$46,P130)</f>
        <v>0</v>
      </c>
      <c r="T130">
        <f>INDEX(Extraction!$D$113:$BO$118,'DESC SVM'!$Q$43,P130)</f>
        <v>0</v>
      </c>
      <c r="U130">
        <f t="shared" si="21"/>
        <v>0</v>
      </c>
      <c r="W130" s="2">
        <v>28</v>
      </c>
      <c r="X130" s="2" t="s">
        <v>92</v>
      </c>
      <c r="Y130">
        <f t="shared" si="22"/>
        <v>0</v>
      </c>
      <c r="Z130">
        <f>INDEX(Extraction!$D$113:$BO$118,'DESC SVM'!$X$46,W130)</f>
        <v>0</v>
      </c>
      <c r="AA130">
        <f>INDEX(Extraction!$D$113:$BO$118,'DESC SVM'!$X$43,W130)</f>
        <v>0</v>
      </c>
      <c r="AB130">
        <f t="shared" si="23"/>
        <v>0</v>
      </c>
      <c r="AD130" s="2">
        <v>28</v>
      </c>
      <c r="AE130" s="2" t="s">
        <v>92</v>
      </c>
      <c r="AF130" s="7">
        <f t="shared" si="24"/>
        <v>0</v>
      </c>
      <c r="AG130" s="7">
        <f>INDEX(Extraction!$D$113:$BO$118,'DESC SVM'!$X$46,AD130)</f>
        <v>0</v>
      </c>
      <c r="AH130" s="7">
        <f>INDEX(Extraction!$D$113:$BO$118,'DESC SVM'!$X$43,AD130)</f>
        <v>0</v>
      </c>
      <c r="AI130" s="7">
        <f t="shared" si="25"/>
        <v>0</v>
      </c>
      <c r="AK130" s="2">
        <v>28</v>
      </c>
      <c r="AL130" s="2" t="s">
        <v>92</v>
      </c>
      <c r="AM130">
        <f t="shared" si="26"/>
        <v>0</v>
      </c>
      <c r="AN130">
        <f>INDEX(Extraction!$D$113:$BO$118,'DESC SVM'!$AL$46,AK130)</f>
        <v>0</v>
      </c>
      <c r="AO130">
        <f>INDEX(Extraction!$D$113:$BO$118,'DESC SVM'!$AL$43,AK130)</f>
        <v>0</v>
      </c>
      <c r="AP130">
        <f t="shared" si="27"/>
        <v>0</v>
      </c>
    </row>
    <row r="131" spans="2:42" x14ac:dyDescent="0.3">
      <c r="B131" s="2">
        <v>29</v>
      </c>
      <c r="C131" s="2" t="s">
        <v>82</v>
      </c>
      <c r="D131">
        <v>0</v>
      </c>
      <c r="E131">
        <f>INDEX(Extraction!$D$113:$BO$118,'DESC SVM'!$C$46,B131)</f>
        <v>0</v>
      </c>
      <c r="F131">
        <f>INDEX(Extraction!$D$113:$BO$118,'DESC SVM'!$C$43,B131)</f>
        <v>0</v>
      </c>
      <c r="G131">
        <f t="shared" si="18"/>
        <v>0</v>
      </c>
      <c r="I131" s="2">
        <v>29</v>
      </c>
      <c r="J131" s="2" t="s">
        <v>82</v>
      </c>
      <c r="K131">
        <f t="shared" si="19"/>
        <v>0</v>
      </c>
      <c r="L131">
        <f>INDEX(Extraction!$D$113:$BO$118,'DESC SVM'!$J$46,I131)</f>
        <v>0</v>
      </c>
      <c r="M131">
        <f>INDEX(Extraction!$D$113:$BO$118,'DESC SVM'!$J$43,I131)</f>
        <v>0</v>
      </c>
      <c r="N131">
        <f t="array" ref="N131">K131+$L$46*($J$81-$J$58)*L131+$L$43*($J$73-$J$57)*M131</f>
        <v>0</v>
      </c>
      <c r="P131" s="2">
        <v>29</v>
      </c>
      <c r="Q131" s="2" t="s">
        <v>82</v>
      </c>
      <c r="R131">
        <f t="shared" si="20"/>
        <v>0</v>
      </c>
      <c r="S131">
        <f>INDEX(Extraction!$D$113:$BO$118,'DESC SVM'!$Q$46,P131)</f>
        <v>0</v>
      </c>
      <c r="T131">
        <f>INDEX(Extraction!$D$113:$BO$118,'DESC SVM'!$Q$43,P131)</f>
        <v>0</v>
      </c>
      <c r="U131">
        <f t="shared" si="21"/>
        <v>0</v>
      </c>
      <c r="W131" s="2">
        <v>29</v>
      </c>
      <c r="X131" s="2" t="s">
        <v>82</v>
      </c>
      <c r="Y131">
        <f t="shared" si="22"/>
        <v>0</v>
      </c>
      <c r="Z131">
        <f>INDEX(Extraction!$D$113:$BO$118,'DESC SVM'!$X$46,W131)</f>
        <v>0</v>
      </c>
      <c r="AA131">
        <f>INDEX(Extraction!$D$113:$BO$118,'DESC SVM'!$X$43,W131)</f>
        <v>0</v>
      </c>
      <c r="AB131">
        <f t="shared" si="23"/>
        <v>0</v>
      </c>
      <c r="AD131" s="2">
        <v>29</v>
      </c>
      <c r="AE131" s="2" t="s">
        <v>82</v>
      </c>
      <c r="AF131" s="7">
        <f t="shared" si="24"/>
        <v>0</v>
      </c>
      <c r="AG131" s="7">
        <f>INDEX(Extraction!$D$113:$BO$118,'DESC SVM'!$X$46,AD131)</f>
        <v>0</v>
      </c>
      <c r="AH131" s="7">
        <f>INDEX(Extraction!$D$113:$BO$118,'DESC SVM'!$X$43,AD131)</f>
        <v>0</v>
      </c>
      <c r="AI131" s="7">
        <f t="shared" si="25"/>
        <v>0</v>
      </c>
      <c r="AK131" s="2">
        <v>29</v>
      </c>
      <c r="AL131" s="2" t="s">
        <v>82</v>
      </c>
      <c r="AM131">
        <f t="shared" si="26"/>
        <v>0</v>
      </c>
      <c r="AN131">
        <f>INDEX(Extraction!$D$113:$BO$118,'DESC SVM'!$AL$46,AK131)</f>
        <v>0</v>
      </c>
      <c r="AO131">
        <f>INDEX(Extraction!$D$113:$BO$118,'DESC SVM'!$AL$43,AK131)</f>
        <v>0</v>
      </c>
      <c r="AP131">
        <f t="shared" si="27"/>
        <v>0</v>
      </c>
    </row>
    <row r="132" spans="2:42" x14ac:dyDescent="0.3">
      <c r="B132" s="2">
        <v>30</v>
      </c>
      <c r="C132" s="2" t="s">
        <v>93</v>
      </c>
      <c r="D132">
        <v>0</v>
      </c>
      <c r="E132">
        <f>INDEX(Extraction!$D$113:$BO$118,'DESC SVM'!$C$46,B132)</f>
        <v>0</v>
      </c>
      <c r="F132">
        <f>INDEX(Extraction!$D$113:$BO$118,'DESC SVM'!$C$43,B132)</f>
        <v>0</v>
      </c>
      <c r="G132">
        <f t="shared" si="18"/>
        <v>0</v>
      </c>
      <c r="I132" s="2">
        <v>30</v>
      </c>
      <c r="J132" s="2" t="s">
        <v>93</v>
      </c>
      <c r="K132">
        <f t="shared" si="19"/>
        <v>0</v>
      </c>
      <c r="L132">
        <f>INDEX(Extraction!$D$113:$BO$118,'DESC SVM'!$J$46,I132)</f>
        <v>0</v>
      </c>
      <c r="M132">
        <f>INDEX(Extraction!$D$113:$BO$118,'DESC SVM'!$J$43,I132)</f>
        <v>0</v>
      </c>
      <c r="N132">
        <f t="array" ref="N132">K132+$L$46*($J$81-$J$58)*L132+$L$43*($J$73-$J$57)*M132</f>
        <v>0</v>
      </c>
      <c r="P132" s="2">
        <v>30</v>
      </c>
      <c r="Q132" s="2" t="s">
        <v>93</v>
      </c>
      <c r="R132">
        <f t="shared" si="20"/>
        <v>0</v>
      </c>
      <c r="S132">
        <f>INDEX(Extraction!$D$113:$BO$118,'DESC SVM'!$Q$46,P132)</f>
        <v>0</v>
      </c>
      <c r="T132">
        <f>INDEX(Extraction!$D$113:$BO$118,'DESC SVM'!$Q$43,P132)</f>
        <v>0</v>
      </c>
      <c r="U132">
        <f t="shared" si="21"/>
        <v>0</v>
      </c>
      <c r="W132" s="2">
        <v>30</v>
      </c>
      <c r="X132" s="2" t="s">
        <v>93</v>
      </c>
      <c r="Y132">
        <f t="shared" si="22"/>
        <v>0</v>
      </c>
      <c r="Z132">
        <f>INDEX(Extraction!$D$113:$BO$118,'DESC SVM'!$X$46,W132)</f>
        <v>0</v>
      </c>
      <c r="AA132">
        <f>INDEX(Extraction!$D$113:$BO$118,'DESC SVM'!$X$43,W132)</f>
        <v>0</v>
      </c>
      <c r="AB132">
        <f t="shared" si="23"/>
        <v>0</v>
      </c>
      <c r="AD132" s="2">
        <v>30</v>
      </c>
      <c r="AE132" s="2" t="s">
        <v>93</v>
      </c>
      <c r="AF132" s="7">
        <f t="shared" si="24"/>
        <v>0</v>
      </c>
      <c r="AG132" s="7">
        <f>INDEX(Extraction!$D$113:$BO$118,'DESC SVM'!$X$46,AD132)</f>
        <v>0</v>
      </c>
      <c r="AH132" s="7">
        <f>INDEX(Extraction!$D$113:$BO$118,'DESC SVM'!$X$43,AD132)</f>
        <v>0</v>
      </c>
      <c r="AI132" s="7">
        <f t="shared" si="25"/>
        <v>0</v>
      </c>
      <c r="AK132" s="2">
        <v>30</v>
      </c>
      <c r="AL132" s="2" t="s">
        <v>93</v>
      </c>
      <c r="AM132">
        <f t="shared" si="26"/>
        <v>0</v>
      </c>
      <c r="AN132">
        <f>INDEX(Extraction!$D$113:$BO$118,'DESC SVM'!$AL$46,AK132)</f>
        <v>0</v>
      </c>
      <c r="AO132">
        <f>INDEX(Extraction!$D$113:$BO$118,'DESC SVM'!$AL$43,AK132)</f>
        <v>0</v>
      </c>
      <c r="AP132">
        <f t="shared" si="27"/>
        <v>0</v>
      </c>
    </row>
    <row r="133" spans="2:42" x14ac:dyDescent="0.3">
      <c r="B133" s="2">
        <v>31</v>
      </c>
      <c r="C133" s="2" t="s">
        <v>87</v>
      </c>
      <c r="D133">
        <v>0</v>
      </c>
      <c r="E133">
        <f>INDEX(Extraction!$D$113:$BO$118,'DESC SVM'!$C$46,B133)</f>
        <v>1</v>
      </c>
      <c r="F133">
        <f>INDEX(Extraction!$D$113:$BO$118,'DESC SVM'!$C$43,B133)</f>
        <v>0</v>
      </c>
      <c r="G133">
        <f t="shared" si="18"/>
        <v>-6.8965517241379309E-2</v>
      </c>
      <c r="I133" s="2">
        <v>31</v>
      </c>
      <c r="J133" s="2" t="s">
        <v>87</v>
      </c>
      <c r="K133">
        <f t="shared" si="19"/>
        <v>-6.8965517241379309E-2</v>
      </c>
      <c r="L133">
        <f>INDEX(Extraction!$D$113:$BO$118,'DESC SVM'!$J$46,I133)</f>
        <v>0</v>
      </c>
      <c r="M133">
        <f>INDEX(Extraction!$D$113:$BO$118,'DESC SVM'!$J$43,I133)</f>
        <v>0</v>
      </c>
      <c r="N133">
        <f t="array" ref="N133">K133+$L$46*($J$81-$J$58)*L133+$L$43*($J$73-$J$57)*M133</f>
        <v>-6.8965517241379309E-2</v>
      </c>
      <c r="P133" s="2">
        <v>31</v>
      </c>
      <c r="Q133" s="2" t="s">
        <v>87</v>
      </c>
      <c r="R133">
        <f t="shared" si="20"/>
        <v>-6.8965517241379309E-2</v>
      </c>
      <c r="S133">
        <f>INDEX(Extraction!$D$113:$BO$118,'DESC SVM'!$Q$46,P133)</f>
        <v>0</v>
      </c>
      <c r="T133">
        <f>INDEX(Extraction!$D$113:$BO$118,'DESC SVM'!$Q$43,P133)</f>
        <v>1</v>
      </c>
      <c r="U133">
        <f t="shared" si="21"/>
        <v>-9.8919583360289859E-2</v>
      </c>
      <c r="W133" s="2">
        <v>31</v>
      </c>
      <c r="X133" s="2" t="s">
        <v>87</v>
      </c>
      <c r="Y133">
        <f t="shared" si="22"/>
        <v>-9.8919583360289859E-2</v>
      </c>
      <c r="Z133">
        <f>INDEX(Extraction!$D$113:$BO$118,'DESC SVM'!$X$46,W133)</f>
        <v>1</v>
      </c>
      <c r="AA133">
        <f>INDEX(Extraction!$D$113:$BO$118,'DESC SVM'!$X$43,W133)</f>
        <v>0</v>
      </c>
      <c r="AB133">
        <f t="shared" si="23"/>
        <v>-8.1977846862092835E-2</v>
      </c>
      <c r="AD133" s="2">
        <v>31</v>
      </c>
      <c r="AE133" s="2" t="s">
        <v>87</v>
      </c>
      <c r="AF133" s="7">
        <f t="shared" si="24"/>
        <v>-8.1977846862092835E-2</v>
      </c>
      <c r="AG133" s="7">
        <f>INDEX(Extraction!$D$113:$BO$118,'DESC SVM'!$X$46,AD133)</f>
        <v>1</v>
      </c>
      <c r="AH133" s="7">
        <f>INDEX(Extraction!$D$113:$BO$118,'DESC SVM'!$X$43,AD133)</f>
        <v>0</v>
      </c>
      <c r="AI133" s="7">
        <f t="shared" si="25"/>
        <v>-8.1977846862092835E-2</v>
      </c>
      <c r="AK133" s="2">
        <v>31</v>
      </c>
      <c r="AL133" s="2" t="s">
        <v>87</v>
      </c>
      <c r="AM133">
        <f t="shared" si="26"/>
        <v>-8.1977846862092835E-2</v>
      </c>
      <c r="AN133">
        <f>INDEX(Extraction!$D$113:$BO$118,'DESC SVM'!$AL$46,AK133)</f>
        <v>1</v>
      </c>
      <c r="AO133">
        <f>INDEX(Extraction!$D$113:$BO$118,'DESC SVM'!$AL$43,AK133)</f>
        <v>0</v>
      </c>
      <c r="AP133">
        <f t="shared" si="27"/>
        <v>-8.1977846862092835E-2</v>
      </c>
    </row>
    <row r="134" spans="2:42" x14ac:dyDescent="0.3">
      <c r="B134" s="2">
        <v>32</v>
      </c>
      <c r="C134" s="2" t="s">
        <v>89</v>
      </c>
      <c r="D134">
        <v>0</v>
      </c>
      <c r="E134">
        <f>INDEX(Extraction!$D$113:$BO$118,'DESC SVM'!$C$46,B134)</f>
        <v>1</v>
      </c>
      <c r="F134">
        <f>INDEX(Extraction!$D$113:$BO$118,'DESC SVM'!$C$43,B134)</f>
        <v>0</v>
      </c>
      <c r="G134">
        <f t="shared" si="18"/>
        <v>-6.8965517241379309E-2</v>
      </c>
      <c r="I134" s="2">
        <v>32</v>
      </c>
      <c r="J134" s="2" t="s">
        <v>89</v>
      </c>
      <c r="K134">
        <f t="shared" si="19"/>
        <v>-6.8965517241379309E-2</v>
      </c>
      <c r="L134">
        <f>INDEX(Extraction!$D$113:$BO$118,'DESC SVM'!$J$46,I134)</f>
        <v>0</v>
      </c>
      <c r="M134">
        <f>INDEX(Extraction!$D$113:$BO$118,'DESC SVM'!$J$43,I134)</f>
        <v>0</v>
      </c>
      <c r="N134">
        <f t="array" ref="N134">K134+$L$46*($J$81-$J$58)*L134+$L$43*($J$73-$J$57)*M134</f>
        <v>-6.8965517241379309E-2</v>
      </c>
      <c r="P134" s="2">
        <v>32</v>
      </c>
      <c r="Q134" s="2" t="s">
        <v>89</v>
      </c>
      <c r="R134">
        <f t="shared" si="20"/>
        <v>-6.8965517241379309E-2</v>
      </c>
      <c r="S134">
        <f>INDEX(Extraction!$D$113:$BO$118,'DESC SVM'!$Q$46,P134)</f>
        <v>0</v>
      </c>
      <c r="T134">
        <f>INDEX(Extraction!$D$113:$BO$118,'DESC SVM'!$Q$43,P134)</f>
        <v>1</v>
      </c>
      <c r="U134">
        <f t="shared" si="21"/>
        <v>-9.8919583360289859E-2</v>
      </c>
      <c r="W134" s="2">
        <v>32</v>
      </c>
      <c r="X134" s="2" t="s">
        <v>89</v>
      </c>
      <c r="Y134">
        <f t="shared" si="22"/>
        <v>-9.8919583360289859E-2</v>
      </c>
      <c r="Z134">
        <f>INDEX(Extraction!$D$113:$BO$118,'DESC SVM'!$X$46,W134)</f>
        <v>1</v>
      </c>
      <c r="AA134">
        <f>INDEX(Extraction!$D$113:$BO$118,'DESC SVM'!$X$43,W134)</f>
        <v>0</v>
      </c>
      <c r="AB134">
        <f t="shared" si="23"/>
        <v>-8.1977846862092835E-2</v>
      </c>
      <c r="AD134" s="2">
        <v>32</v>
      </c>
      <c r="AE134" s="2" t="s">
        <v>89</v>
      </c>
      <c r="AF134" s="7">
        <f t="shared" si="24"/>
        <v>-8.1977846862092835E-2</v>
      </c>
      <c r="AG134" s="7">
        <f>INDEX(Extraction!$D$113:$BO$118,'DESC SVM'!$X$46,AD134)</f>
        <v>1</v>
      </c>
      <c r="AH134" s="7">
        <f>INDEX(Extraction!$D$113:$BO$118,'DESC SVM'!$X$43,AD134)</f>
        <v>0</v>
      </c>
      <c r="AI134" s="7">
        <f t="shared" si="25"/>
        <v>-8.1977846862092835E-2</v>
      </c>
      <c r="AK134" s="2">
        <v>32</v>
      </c>
      <c r="AL134" s="2" t="s">
        <v>89</v>
      </c>
      <c r="AM134">
        <f t="shared" si="26"/>
        <v>-8.1977846862092835E-2</v>
      </c>
      <c r="AN134">
        <f>INDEX(Extraction!$D$113:$BO$118,'DESC SVM'!$AL$46,AK134)</f>
        <v>1</v>
      </c>
      <c r="AO134">
        <f>INDEX(Extraction!$D$113:$BO$118,'DESC SVM'!$AL$43,AK134)</f>
        <v>0</v>
      </c>
      <c r="AP134">
        <f t="shared" si="27"/>
        <v>-8.1977846862092835E-2</v>
      </c>
    </row>
    <row r="135" spans="2:42" x14ac:dyDescent="0.3">
      <c r="B135" s="2">
        <v>33</v>
      </c>
      <c r="C135" s="2" t="s">
        <v>95</v>
      </c>
      <c r="D135">
        <v>0</v>
      </c>
      <c r="E135">
        <f>INDEX(Extraction!$D$113:$BO$118,'DESC SVM'!$C$46,B135)</f>
        <v>0</v>
      </c>
      <c r="F135">
        <f>INDEX(Extraction!$D$113:$BO$118,'DESC SVM'!$C$43,B135)</f>
        <v>0</v>
      </c>
      <c r="G135">
        <f t="shared" si="18"/>
        <v>0</v>
      </c>
      <c r="I135" s="2">
        <v>33</v>
      </c>
      <c r="J135" s="2" t="s">
        <v>95</v>
      </c>
      <c r="K135">
        <f t="shared" si="19"/>
        <v>0</v>
      </c>
      <c r="L135">
        <f>INDEX(Extraction!$D$113:$BO$118,'DESC SVM'!$J$46,I135)</f>
        <v>0</v>
      </c>
      <c r="M135">
        <f>INDEX(Extraction!$D$113:$BO$118,'DESC SVM'!$J$43,I135)</f>
        <v>0</v>
      </c>
      <c r="N135">
        <f t="array" ref="N135">K135+$L$46*($J$81-$J$58)*L135+$L$43*($J$73-$J$57)*M135</f>
        <v>0</v>
      </c>
      <c r="P135" s="2">
        <v>33</v>
      </c>
      <c r="Q135" s="2" t="s">
        <v>95</v>
      </c>
      <c r="R135">
        <f t="shared" si="20"/>
        <v>0</v>
      </c>
      <c r="S135">
        <f>INDEX(Extraction!$D$113:$BO$118,'DESC SVM'!$Q$46,P135)</f>
        <v>0</v>
      </c>
      <c r="T135">
        <f>INDEX(Extraction!$D$113:$BO$118,'DESC SVM'!$Q$43,P135)</f>
        <v>0</v>
      </c>
      <c r="U135">
        <f t="shared" si="21"/>
        <v>0</v>
      </c>
      <c r="W135" s="2">
        <v>33</v>
      </c>
      <c r="X135" s="2" t="s">
        <v>95</v>
      </c>
      <c r="Y135">
        <f t="shared" si="22"/>
        <v>0</v>
      </c>
      <c r="Z135">
        <f>INDEX(Extraction!$D$113:$BO$118,'DESC SVM'!$X$46,W135)</f>
        <v>0</v>
      </c>
      <c r="AA135">
        <f>INDEX(Extraction!$D$113:$BO$118,'DESC SVM'!$X$43,W135)</f>
        <v>0</v>
      </c>
      <c r="AB135">
        <f t="shared" si="23"/>
        <v>0</v>
      </c>
      <c r="AD135" s="2">
        <v>33</v>
      </c>
      <c r="AE135" s="2" t="s">
        <v>95</v>
      </c>
      <c r="AF135" s="7">
        <f t="shared" si="24"/>
        <v>0</v>
      </c>
      <c r="AG135" s="7">
        <f>INDEX(Extraction!$D$113:$BO$118,'DESC SVM'!$X$46,AD135)</f>
        <v>0</v>
      </c>
      <c r="AH135" s="7">
        <f>INDEX(Extraction!$D$113:$BO$118,'DESC SVM'!$X$43,AD135)</f>
        <v>0</v>
      </c>
      <c r="AI135" s="7">
        <f t="shared" si="25"/>
        <v>0</v>
      </c>
      <c r="AK135" s="2">
        <v>33</v>
      </c>
      <c r="AL135" s="2" t="s">
        <v>95</v>
      </c>
      <c r="AM135">
        <f t="shared" si="26"/>
        <v>0</v>
      </c>
      <c r="AN135">
        <f>INDEX(Extraction!$D$113:$BO$118,'DESC SVM'!$AL$46,AK135)</f>
        <v>0</v>
      </c>
      <c r="AO135">
        <f>INDEX(Extraction!$D$113:$BO$118,'DESC SVM'!$AL$43,AK135)</f>
        <v>0</v>
      </c>
      <c r="AP135">
        <f t="shared" si="27"/>
        <v>0</v>
      </c>
    </row>
    <row r="136" spans="2:42" x14ac:dyDescent="0.3">
      <c r="B136" s="2">
        <v>34</v>
      </c>
      <c r="C136" s="2" t="s">
        <v>83</v>
      </c>
      <c r="D136">
        <v>0</v>
      </c>
      <c r="E136">
        <f>INDEX(Extraction!$D$113:$BO$118,'DESC SVM'!$C$46,B136)</f>
        <v>0</v>
      </c>
      <c r="F136">
        <f>INDEX(Extraction!$D$113:$BO$118,'DESC SVM'!$C$43,B136)</f>
        <v>0</v>
      </c>
      <c r="G136">
        <f t="shared" si="18"/>
        <v>0</v>
      </c>
      <c r="I136" s="2">
        <v>34</v>
      </c>
      <c r="J136" s="2" t="s">
        <v>83</v>
      </c>
      <c r="K136">
        <f t="shared" si="19"/>
        <v>0</v>
      </c>
      <c r="L136">
        <f>INDEX(Extraction!$D$113:$BO$118,'DESC SVM'!$J$46,I136)</f>
        <v>0</v>
      </c>
      <c r="M136">
        <f>INDEX(Extraction!$D$113:$BO$118,'DESC SVM'!$J$43,I136)</f>
        <v>1</v>
      </c>
      <c r="N136">
        <f t="array" ref="N136">K136+$L$46*($J$81-$J$58)*L136+$L$43*($J$73-$J$57)*M136</f>
        <v>6.2237174095878887E-2</v>
      </c>
      <c r="P136" s="2">
        <v>34</v>
      </c>
      <c r="Q136" s="2" t="s">
        <v>83</v>
      </c>
      <c r="R136">
        <f t="shared" si="20"/>
        <v>6.2237174095878887E-2</v>
      </c>
      <c r="S136">
        <f>INDEX(Extraction!$D$113:$BO$118,'DESC SVM'!$Q$46,P136)</f>
        <v>1</v>
      </c>
      <c r="T136">
        <f>INDEX(Extraction!$D$113:$BO$118,'DESC SVM'!$Q$43,P136)</f>
        <v>0</v>
      </c>
      <c r="U136">
        <f t="shared" si="21"/>
        <v>9.2191240214789444E-2</v>
      </c>
      <c r="W136" s="2">
        <v>34</v>
      </c>
      <c r="X136" s="2" t="s">
        <v>83</v>
      </c>
      <c r="Y136">
        <f t="shared" si="22"/>
        <v>9.2191240214789444E-2</v>
      </c>
      <c r="Z136">
        <f>INDEX(Extraction!$D$113:$BO$118,'DESC SVM'!$X$46,W136)</f>
        <v>0</v>
      </c>
      <c r="AA136">
        <f>INDEX(Extraction!$D$113:$BO$118,'DESC SVM'!$X$43,W136)</f>
        <v>0</v>
      </c>
      <c r="AB136">
        <f t="shared" si="23"/>
        <v>9.2191240214789444E-2</v>
      </c>
      <c r="AD136" s="2">
        <v>34</v>
      </c>
      <c r="AE136" s="2" t="s">
        <v>83</v>
      </c>
      <c r="AF136" s="7">
        <f t="shared" si="24"/>
        <v>9.2191240214789444E-2</v>
      </c>
      <c r="AG136" s="7">
        <f>INDEX(Extraction!$D$113:$BO$118,'DESC SVM'!$X$46,AD136)</f>
        <v>0</v>
      </c>
      <c r="AH136" s="7">
        <f>INDEX(Extraction!$D$113:$BO$118,'DESC SVM'!$X$43,AD136)</f>
        <v>0</v>
      </c>
      <c r="AI136" s="7">
        <f t="shared" si="25"/>
        <v>9.2191240214789444E-2</v>
      </c>
      <c r="AK136" s="2">
        <v>34</v>
      </c>
      <c r="AL136" s="2" t="s">
        <v>83</v>
      </c>
      <c r="AM136">
        <f t="shared" si="26"/>
        <v>9.2191240214789444E-2</v>
      </c>
      <c r="AN136">
        <f>INDEX(Extraction!$D$113:$BO$118,'DESC SVM'!$AL$46,AK136)</f>
        <v>0</v>
      </c>
      <c r="AO136">
        <f>INDEX(Extraction!$D$113:$BO$118,'DESC SVM'!$AL$43,AK136)</f>
        <v>0</v>
      </c>
      <c r="AP136">
        <f t="shared" si="27"/>
        <v>9.2191240214789444E-2</v>
      </c>
    </row>
    <row r="137" spans="2:42" x14ac:dyDescent="0.3">
      <c r="B137" s="2">
        <v>35</v>
      </c>
      <c r="C137" s="2" t="s">
        <v>76</v>
      </c>
      <c r="D137">
        <v>0</v>
      </c>
      <c r="E137">
        <f>INDEX(Extraction!$D$113:$BO$118,'DESC SVM'!$C$46,B137)</f>
        <v>0</v>
      </c>
      <c r="F137">
        <f>INDEX(Extraction!$D$113:$BO$118,'DESC SVM'!$C$43,B137)</f>
        <v>0</v>
      </c>
      <c r="G137">
        <f t="shared" si="18"/>
        <v>0</v>
      </c>
      <c r="I137" s="2">
        <v>35</v>
      </c>
      <c r="J137" s="2" t="s">
        <v>76</v>
      </c>
      <c r="K137">
        <f t="shared" si="19"/>
        <v>0</v>
      </c>
      <c r="L137">
        <f>INDEX(Extraction!$D$113:$BO$118,'DESC SVM'!$J$46,I137)</f>
        <v>0</v>
      </c>
      <c r="M137">
        <f>INDEX(Extraction!$D$113:$BO$118,'DESC SVM'!$J$43,I137)</f>
        <v>1</v>
      </c>
      <c r="N137">
        <f t="array" ref="N137">K137+$L$46*($J$81-$J$58)*L137+$L$43*($J$73-$J$57)*M137</f>
        <v>6.2237174095878887E-2</v>
      </c>
      <c r="P137" s="2">
        <v>35</v>
      </c>
      <c r="Q137" s="2" t="s">
        <v>76</v>
      </c>
      <c r="R137">
        <f t="shared" si="20"/>
        <v>6.2237174095878887E-2</v>
      </c>
      <c r="S137">
        <f>INDEX(Extraction!$D$113:$BO$118,'DESC SVM'!$Q$46,P137)</f>
        <v>1</v>
      </c>
      <c r="T137">
        <f>INDEX(Extraction!$D$113:$BO$118,'DESC SVM'!$Q$43,P137)</f>
        <v>0</v>
      </c>
      <c r="U137">
        <f t="shared" si="21"/>
        <v>9.2191240214789444E-2</v>
      </c>
      <c r="W137" s="2">
        <v>35</v>
      </c>
      <c r="X137" s="2" t="s">
        <v>76</v>
      </c>
      <c r="Y137">
        <f t="shared" si="22"/>
        <v>9.2191240214789444E-2</v>
      </c>
      <c r="Z137">
        <f>INDEX(Extraction!$D$113:$BO$118,'DESC SVM'!$X$46,W137)</f>
        <v>0</v>
      </c>
      <c r="AA137">
        <f>INDEX(Extraction!$D$113:$BO$118,'DESC SVM'!$X$43,W137)</f>
        <v>0</v>
      </c>
      <c r="AB137">
        <f t="shared" si="23"/>
        <v>9.2191240214789444E-2</v>
      </c>
      <c r="AD137" s="2">
        <v>35</v>
      </c>
      <c r="AE137" s="2" t="s">
        <v>76</v>
      </c>
      <c r="AF137" s="7">
        <f t="shared" si="24"/>
        <v>9.2191240214789444E-2</v>
      </c>
      <c r="AG137" s="7">
        <f>INDEX(Extraction!$D$113:$BO$118,'DESC SVM'!$X$46,AD137)</f>
        <v>0</v>
      </c>
      <c r="AH137" s="7">
        <f>INDEX(Extraction!$D$113:$BO$118,'DESC SVM'!$X$43,AD137)</f>
        <v>0</v>
      </c>
      <c r="AI137" s="7">
        <f t="shared" si="25"/>
        <v>9.2191240214789444E-2</v>
      </c>
      <c r="AK137" s="2">
        <v>35</v>
      </c>
      <c r="AL137" s="2" t="s">
        <v>76</v>
      </c>
      <c r="AM137">
        <f t="shared" si="26"/>
        <v>9.2191240214789444E-2</v>
      </c>
      <c r="AN137">
        <f>INDEX(Extraction!$D$113:$BO$118,'DESC SVM'!$AL$46,AK137)</f>
        <v>0</v>
      </c>
      <c r="AO137">
        <f>INDEX(Extraction!$D$113:$BO$118,'DESC SVM'!$AL$43,AK137)</f>
        <v>0</v>
      </c>
      <c r="AP137">
        <f t="shared" si="27"/>
        <v>9.2191240214789444E-2</v>
      </c>
    </row>
    <row r="138" spans="2:42" x14ac:dyDescent="0.3">
      <c r="B138" s="2">
        <v>36</v>
      </c>
      <c r="C138" s="2" t="s">
        <v>231</v>
      </c>
      <c r="D138">
        <v>0</v>
      </c>
      <c r="E138">
        <f>INDEX(Extraction!$D$113:$BO$118,'DESC SVM'!$C$46,B138)</f>
        <v>0</v>
      </c>
      <c r="F138">
        <f>INDEX(Extraction!$D$113:$BO$118,'DESC SVM'!$C$43,B138)</f>
        <v>0</v>
      </c>
      <c r="G138">
        <f t="shared" si="18"/>
        <v>0</v>
      </c>
      <c r="I138" s="2">
        <v>36</v>
      </c>
      <c r="J138" s="2" t="s">
        <v>231</v>
      </c>
      <c r="K138">
        <f t="shared" si="19"/>
        <v>0</v>
      </c>
      <c r="L138">
        <f>INDEX(Extraction!$D$113:$BO$118,'DESC SVM'!$J$46,I138)</f>
        <v>0</v>
      </c>
      <c r="M138">
        <f>INDEX(Extraction!$D$113:$BO$118,'DESC SVM'!$J$43,I138)</f>
        <v>0</v>
      </c>
      <c r="N138">
        <f t="array" ref="N138">K138+$L$46*($J$81-$J$58)*L138+$L$43*($J$73-$J$57)*M138</f>
        <v>0</v>
      </c>
      <c r="P138" s="2">
        <v>36</v>
      </c>
      <c r="Q138" s="2" t="s">
        <v>231</v>
      </c>
      <c r="R138">
        <f t="shared" si="20"/>
        <v>0</v>
      </c>
      <c r="S138">
        <f>INDEX(Extraction!$D$113:$BO$118,'DESC SVM'!$Q$46,P138)</f>
        <v>0</v>
      </c>
      <c r="T138">
        <f>INDEX(Extraction!$D$113:$BO$118,'DESC SVM'!$Q$43,P138)</f>
        <v>0</v>
      </c>
      <c r="U138">
        <f t="shared" si="21"/>
        <v>0</v>
      </c>
      <c r="W138" s="2">
        <v>36</v>
      </c>
      <c r="X138" s="2" t="s">
        <v>231</v>
      </c>
      <c r="Y138">
        <f t="shared" si="22"/>
        <v>0</v>
      </c>
      <c r="Z138">
        <f>INDEX(Extraction!$D$113:$BO$118,'DESC SVM'!$X$46,W138)</f>
        <v>0</v>
      </c>
      <c r="AA138">
        <f>INDEX(Extraction!$D$113:$BO$118,'DESC SVM'!$X$43,W138)</f>
        <v>1</v>
      </c>
      <c r="AB138">
        <f t="shared" si="23"/>
        <v>-1.6941736498197031E-2</v>
      </c>
      <c r="AD138" s="2">
        <v>36</v>
      </c>
      <c r="AE138" s="2" t="s">
        <v>231</v>
      </c>
      <c r="AF138" s="7">
        <f t="shared" si="24"/>
        <v>-1.6941736498197031E-2</v>
      </c>
      <c r="AG138" s="7">
        <f>INDEX(Extraction!$D$113:$BO$118,'DESC SVM'!$X$46,AD138)</f>
        <v>0</v>
      </c>
      <c r="AH138" s="7">
        <f>INDEX(Extraction!$D$113:$BO$118,'DESC SVM'!$X$43,AD138)</f>
        <v>1</v>
      </c>
      <c r="AI138" s="7">
        <f t="shared" si="25"/>
        <v>-1.6941736498197031E-2</v>
      </c>
      <c r="AK138" s="2">
        <v>36</v>
      </c>
      <c r="AL138" s="2" t="s">
        <v>231</v>
      </c>
      <c r="AM138">
        <f t="shared" si="26"/>
        <v>-1.6941736498197031E-2</v>
      </c>
      <c r="AN138">
        <f>INDEX(Extraction!$D$113:$BO$118,'DESC SVM'!$AL$46,AK138)</f>
        <v>0</v>
      </c>
      <c r="AO138">
        <f>INDEX(Extraction!$D$113:$BO$118,'DESC SVM'!$AL$43,AK138)</f>
        <v>1</v>
      </c>
      <c r="AP138">
        <f t="shared" si="27"/>
        <v>-1.6941736498197031E-2</v>
      </c>
    </row>
    <row r="139" spans="2:42" x14ac:dyDescent="0.3">
      <c r="B139" s="2">
        <v>37</v>
      </c>
      <c r="C139" s="2" t="s">
        <v>19</v>
      </c>
      <c r="D139">
        <v>0</v>
      </c>
      <c r="E139">
        <f>INDEX(Extraction!$D$113:$BO$118,'DESC SVM'!$C$46,B139)</f>
        <v>0</v>
      </c>
      <c r="F139">
        <f>INDEX(Extraction!$D$113:$BO$118,'DESC SVM'!$C$43,B139)</f>
        <v>0</v>
      </c>
      <c r="G139">
        <f t="shared" si="18"/>
        <v>0</v>
      </c>
      <c r="I139" s="2">
        <v>37</v>
      </c>
      <c r="J139" s="2" t="s">
        <v>19</v>
      </c>
      <c r="K139">
        <f t="shared" si="19"/>
        <v>0</v>
      </c>
      <c r="L139">
        <f>INDEX(Extraction!$D$113:$BO$118,'DESC SVM'!$J$46,I139)</f>
        <v>0</v>
      </c>
      <c r="M139">
        <f>INDEX(Extraction!$D$113:$BO$118,'DESC SVM'!$J$43,I139)</f>
        <v>0</v>
      </c>
      <c r="N139">
        <f t="array" ref="N139">K139+$L$46*($J$81-$J$58)*L139+$L$43*($J$73-$J$57)*M139</f>
        <v>0</v>
      </c>
      <c r="P139" s="2">
        <v>37</v>
      </c>
      <c r="Q139" s="2" t="s">
        <v>19</v>
      </c>
      <c r="R139">
        <f t="shared" si="20"/>
        <v>0</v>
      </c>
      <c r="S139">
        <f>INDEX(Extraction!$D$113:$BO$118,'DESC SVM'!$Q$46,P139)</f>
        <v>0</v>
      </c>
      <c r="T139">
        <f>INDEX(Extraction!$D$113:$BO$118,'DESC SVM'!$Q$43,P139)</f>
        <v>0</v>
      </c>
      <c r="U139">
        <f t="shared" si="21"/>
        <v>0</v>
      </c>
      <c r="W139" s="2">
        <v>37</v>
      </c>
      <c r="X139" s="2" t="s">
        <v>19</v>
      </c>
      <c r="Y139">
        <f t="shared" si="22"/>
        <v>0</v>
      </c>
      <c r="Z139">
        <f>INDEX(Extraction!$D$113:$BO$118,'DESC SVM'!$X$46,W139)</f>
        <v>0</v>
      </c>
      <c r="AA139">
        <f>INDEX(Extraction!$D$113:$BO$118,'DESC SVM'!$X$43,W139)</f>
        <v>1</v>
      </c>
      <c r="AB139">
        <f t="shared" si="23"/>
        <v>-1.6941736498197031E-2</v>
      </c>
      <c r="AD139" s="2">
        <v>37</v>
      </c>
      <c r="AE139" s="2" t="s">
        <v>19</v>
      </c>
      <c r="AF139" s="7">
        <f t="shared" si="24"/>
        <v>-1.6941736498197031E-2</v>
      </c>
      <c r="AG139" s="7">
        <f>INDEX(Extraction!$D$113:$BO$118,'DESC SVM'!$X$46,AD139)</f>
        <v>0</v>
      </c>
      <c r="AH139" s="7">
        <f>INDEX(Extraction!$D$113:$BO$118,'DESC SVM'!$X$43,AD139)</f>
        <v>1</v>
      </c>
      <c r="AI139" s="7">
        <f t="shared" si="25"/>
        <v>-1.6941736498197031E-2</v>
      </c>
      <c r="AK139" s="2">
        <v>37</v>
      </c>
      <c r="AL139" s="2" t="s">
        <v>19</v>
      </c>
      <c r="AM139">
        <f t="shared" si="26"/>
        <v>-1.6941736498197031E-2</v>
      </c>
      <c r="AN139">
        <f>INDEX(Extraction!$D$113:$BO$118,'DESC SVM'!$AL$46,AK139)</f>
        <v>0</v>
      </c>
      <c r="AO139">
        <f>INDEX(Extraction!$D$113:$BO$118,'DESC SVM'!$AL$43,AK139)</f>
        <v>1</v>
      </c>
      <c r="AP139">
        <f t="shared" si="27"/>
        <v>-1.6941736498197031E-2</v>
      </c>
    </row>
    <row r="140" spans="2:42" x14ac:dyDescent="0.3">
      <c r="B140" s="2">
        <v>38</v>
      </c>
      <c r="C140" s="2" t="s">
        <v>81</v>
      </c>
      <c r="D140">
        <v>0</v>
      </c>
      <c r="E140">
        <f>INDEX(Extraction!$D$113:$BO$118,'DESC SVM'!$C$46,B140)</f>
        <v>1</v>
      </c>
      <c r="F140">
        <f>INDEX(Extraction!$D$113:$BO$118,'DESC SVM'!$C$43,B140)</f>
        <v>0</v>
      </c>
      <c r="G140">
        <f t="shared" si="18"/>
        <v>-6.8965517241379309E-2</v>
      </c>
      <c r="I140" s="2">
        <v>38</v>
      </c>
      <c r="J140" s="2" t="s">
        <v>81</v>
      </c>
      <c r="K140">
        <f t="shared" si="19"/>
        <v>-6.8965517241379309E-2</v>
      </c>
      <c r="L140">
        <f>INDEX(Extraction!$D$113:$BO$118,'DESC SVM'!$J$46,I140)</f>
        <v>0</v>
      </c>
      <c r="M140">
        <f>INDEX(Extraction!$D$113:$BO$118,'DESC SVM'!$J$43,I140)</f>
        <v>0</v>
      </c>
      <c r="N140">
        <f t="array" ref="N140">K140+$L$46*($J$81-$J$58)*L140+$L$43*($J$73-$J$57)*M140</f>
        <v>-6.8965517241379309E-2</v>
      </c>
      <c r="P140" s="2">
        <v>38</v>
      </c>
      <c r="Q140" s="2" t="s">
        <v>81</v>
      </c>
      <c r="R140">
        <f t="shared" si="20"/>
        <v>-6.8965517241379309E-2</v>
      </c>
      <c r="S140">
        <f>INDEX(Extraction!$D$113:$BO$118,'DESC SVM'!$Q$46,P140)</f>
        <v>0</v>
      </c>
      <c r="T140">
        <f>INDEX(Extraction!$D$113:$BO$118,'DESC SVM'!$Q$43,P140)</f>
        <v>1</v>
      </c>
      <c r="U140">
        <f t="shared" si="21"/>
        <v>-9.8919583360289859E-2</v>
      </c>
      <c r="W140" s="2">
        <v>38</v>
      </c>
      <c r="X140" s="2" t="s">
        <v>81</v>
      </c>
      <c r="Y140">
        <f t="shared" si="22"/>
        <v>-9.8919583360289859E-2</v>
      </c>
      <c r="Z140">
        <f>INDEX(Extraction!$D$113:$BO$118,'DESC SVM'!$X$46,W140)</f>
        <v>1</v>
      </c>
      <c r="AA140">
        <f>INDEX(Extraction!$D$113:$BO$118,'DESC SVM'!$X$43,W140)</f>
        <v>0</v>
      </c>
      <c r="AB140">
        <f t="shared" si="23"/>
        <v>-8.1977846862092835E-2</v>
      </c>
      <c r="AD140" s="2">
        <v>38</v>
      </c>
      <c r="AE140" s="2" t="s">
        <v>81</v>
      </c>
      <c r="AF140" s="7">
        <f t="shared" si="24"/>
        <v>-8.1977846862092835E-2</v>
      </c>
      <c r="AG140" s="7">
        <f>INDEX(Extraction!$D$113:$BO$118,'DESC SVM'!$X$46,AD140)</f>
        <v>1</v>
      </c>
      <c r="AH140" s="7">
        <f>INDEX(Extraction!$D$113:$BO$118,'DESC SVM'!$X$43,AD140)</f>
        <v>0</v>
      </c>
      <c r="AI140" s="7">
        <f t="shared" si="25"/>
        <v>-8.1977846862092835E-2</v>
      </c>
      <c r="AK140" s="2">
        <v>38</v>
      </c>
      <c r="AL140" s="2" t="s">
        <v>81</v>
      </c>
      <c r="AM140">
        <f t="shared" si="26"/>
        <v>-8.1977846862092835E-2</v>
      </c>
      <c r="AN140">
        <f>INDEX(Extraction!$D$113:$BO$118,'DESC SVM'!$AL$46,AK140)</f>
        <v>1</v>
      </c>
      <c r="AO140">
        <f>INDEX(Extraction!$D$113:$BO$118,'DESC SVM'!$AL$43,AK140)</f>
        <v>0</v>
      </c>
      <c r="AP140">
        <f t="shared" si="27"/>
        <v>-8.1977846862092835E-2</v>
      </c>
    </row>
    <row r="141" spans="2:42" x14ac:dyDescent="0.3">
      <c r="B141" s="2">
        <v>39</v>
      </c>
      <c r="C141" s="2" t="s">
        <v>86</v>
      </c>
      <c r="D141">
        <v>0</v>
      </c>
      <c r="E141">
        <f>INDEX(Extraction!$D$113:$BO$118,'DESC SVM'!$C$46,B141)</f>
        <v>0</v>
      </c>
      <c r="F141">
        <f>INDEX(Extraction!$D$113:$BO$118,'DESC SVM'!$C$43,B141)</f>
        <v>0</v>
      </c>
      <c r="G141">
        <f t="shared" si="18"/>
        <v>0</v>
      </c>
      <c r="I141" s="2">
        <v>39</v>
      </c>
      <c r="J141" s="2" t="s">
        <v>86</v>
      </c>
      <c r="K141">
        <f t="shared" si="19"/>
        <v>0</v>
      </c>
      <c r="L141">
        <f>INDEX(Extraction!$D$113:$BO$118,'DESC SVM'!$J$46,I141)</f>
        <v>0</v>
      </c>
      <c r="M141">
        <f>INDEX(Extraction!$D$113:$BO$118,'DESC SVM'!$J$43,I141)</f>
        <v>1</v>
      </c>
      <c r="N141">
        <f t="array" ref="N141">K141+$L$46*($J$81-$J$58)*L141+$L$43*($J$73-$J$57)*M141</f>
        <v>6.2237174095878887E-2</v>
      </c>
      <c r="P141" s="2">
        <v>39</v>
      </c>
      <c r="Q141" s="2" t="s">
        <v>86</v>
      </c>
      <c r="R141">
        <f t="shared" si="20"/>
        <v>6.2237174095878887E-2</v>
      </c>
      <c r="S141">
        <f>INDEX(Extraction!$D$113:$BO$118,'DESC SVM'!$Q$46,P141)</f>
        <v>1</v>
      </c>
      <c r="T141">
        <f>INDEX(Extraction!$D$113:$BO$118,'DESC SVM'!$Q$43,P141)</f>
        <v>0</v>
      </c>
      <c r="U141">
        <f t="shared" si="21"/>
        <v>9.2191240214789444E-2</v>
      </c>
      <c r="W141" s="2">
        <v>39</v>
      </c>
      <c r="X141" s="2" t="s">
        <v>86</v>
      </c>
      <c r="Y141">
        <f t="shared" si="22"/>
        <v>9.2191240214789444E-2</v>
      </c>
      <c r="Z141">
        <f>INDEX(Extraction!$D$113:$BO$118,'DESC SVM'!$X$46,W141)</f>
        <v>0</v>
      </c>
      <c r="AA141">
        <f>INDEX(Extraction!$D$113:$BO$118,'DESC SVM'!$X$43,W141)</f>
        <v>0</v>
      </c>
      <c r="AB141">
        <f t="shared" si="23"/>
        <v>9.2191240214789444E-2</v>
      </c>
      <c r="AD141" s="2">
        <v>39</v>
      </c>
      <c r="AE141" s="2" t="s">
        <v>86</v>
      </c>
      <c r="AF141" s="7">
        <f t="shared" si="24"/>
        <v>9.2191240214789444E-2</v>
      </c>
      <c r="AG141" s="7">
        <f>INDEX(Extraction!$D$113:$BO$118,'DESC SVM'!$X$46,AD141)</f>
        <v>0</v>
      </c>
      <c r="AH141" s="7">
        <f>INDEX(Extraction!$D$113:$BO$118,'DESC SVM'!$X$43,AD141)</f>
        <v>0</v>
      </c>
      <c r="AI141" s="7">
        <f t="shared" si="25"/>
        <v>9.2191240214789444E-2</v>
      </c>
      <c r="AK141" s="2">
        <v>39</v>
      </c>
      <c r="AL141" s="2" t="s">
        <v>86</v>
      </c>
      <c r="AM141">
        <f t="shared" si="26"/>
        <v>9.2191240214789444E-2</v>
      </c>
      <c r="AN141">
        <f>INDEX(Extraction!$D$113:$BO$118,'DESC SVM'!$AL$46,AK141)</f>
        <v>0</v>
      </c>
      <c r="AO141">
        <f>INDEX(Extraction!$D$113:$BO$118,'DESC SVM'!$AL$43,AK141)</f>
        <v>0</v>
      </c>
      <c r="AP141">
        <f t="shared" si="27"/>
        <v>9.2191240214789444E-2</v>
      </c>
    </row>
    <row r="142" spans="2:42" x14ac:dyDescent="0.3">
      <c r="B142" s="2">
        <v>40</v>
      </c>
      <c r="C142" s="2" t="s">
        <v>17</v>
      </c>
      <c r="D142">
        <v>0</v>
      </c>
      <c r="E142">
        <f>INDEX(Extraction!$D$113:$BO$118,'DESC SVM'!$C$46,B142)</f>
        <v>1</v>
      </c>
      <c r="F142">
        <f>INDEX(Extraction!$D$113:$BO$118,'DESC SVM'!$C$43,B142)</f>
        <v>0</v>
      </c>
      <c r="G142">
        <f t="shared" si="18"/>
        <v>-6.8965517241379309E-2</v>
      </c>
      <c r="I142" s="2">
        <v>40</v>
      </c>
      <c r="J142" s="2" t="s">
        <v>17</v>
      </c>
      <c r="K142">
        <f t="shared" si="19"/>
        <v>-6.8965517241379309E-2</v>
      </c>
      <c r="L142">
        <f>INDEX(Extraction!$D$113:$BO$118,'DESC SVM'!$J$46,I142)</f>
        <v>0</v>
      </c>
      <c r="M142">
        <f>INDEX(Extraction!$D$113:$BO$118,'DESC SVM'!$J$43,I142)</f>
        <v>0</v>
      </c>
      <c r="N142">
        <f t="array" ref="N142">K142+$L$46*($J$81-$J$58)*L142+$L$43*($J$73-$J$57)*M142</f>
        <v>-6.8965517241379309E-2</v>
      </c>
      <c r="P142" s="2">
        <v>40</v>
      </c>
      <c r="Q142" s="2" t="s">
        <v>17</v>
      </c>
      <c r="R142">
        <f t="shared" si="20"/>
        <v>-6.8965517241379309E-2</v>
      </c>
      <c r="S142">
        <f>INDEX(Extraction!$D$113:$BO$118,'DESC SVM'!$Q$46,P142)</f>
        <v>0</v>
      </c>
      <c r="T142">
        <f>INDEX(Extraction!$D$113:$BO$118,'DESC SVM'!$Q$43,P142)</f>
        <v>1</v>
      </c>
      <c r="U142">
        <f t="shared" si="21"/>
        <v>-9.8919583360289859E-2</v>
      </c>
      <c r="W142" s="2">
        <v>40</v>
      </c>
      <c r="X142" s="2" t="s">
        <v>17</v>
      </c>
      <c r="Y142">
        <f t="shared" si="22"/>
        <v>-9.8919583360289859E-2</v>
      </c>
      <c r="Z142">
        <f>INDEX(Extraction!$D$113:$BO$118,'DESC SVM'!$X$46,W142)</f>
        <v>1</v>
      </c>
      <c r="AA142">
        <f>INDEX(Extraction!$D$113:$BO$118,'DESC SVM'!$X$43,W142)</f>
        <v>0</v>
      </c>
      <c r="AB142">
        <f t="shared" si="23"/>
        <v>-8.1977846862092835E-2</v>
      </c>
      <c r="AD142" s="2">
        <v>40</v>
      </c>
      <c r="AE142" s="2" t="s">
        <v>17</v>
      </c>
      <c r="AF142" s="7">
        <f t="shared" si="24"/>
        <v>-8.1977846862092835E-2</v>
      </c>
      <c r="AG142" s="7">
        <f>INDEX(Extraction!$D$113:$BO$118,'DESC SVM'!$X$46,AD142)</f>
        <v>1</v>
      </c>
      <c r="AH142" s="7">
        <f>INDEX(Extraction!$D$113:$BO$118,'DESC SVM'!$X$43,AD142)</f>
        <v>0</v>
      </c>
      <c r="AI142" s="7">
        <f t="shared" si="25"/>
        <v>-8.1977846862092835E-2</v>
      </c>
      <c r="AK142" s="2">
        <v>40</v>
      </c>
      <c r="AL142" s="2" t="s">
        <v>17</v>
      </c>
      <c r="AM142">
        <f t="shared" si="26"/>
        <v>-8.1977846862092835E-2</v>
      </c>
      <c r="AN142">
        <f>INDEX(Extraction!$D$113:$BO$118,'DESC SVM'!$AL$46,AK142)</f>
        <v>1</v>
      </c>
      <c r="AO142">
        <f>INDEX(Extraction!$D$113:$BO$118,'DESC SVM'!$AL$43,AK142)</f>
        <v>0</v>
      </c>
      <c r="AP142">
        <f t="shared" si="27"/>
        <v>-8.1977846862092835E-2</v>
      </c>
    </row>
    <row r="143" spans="2:42" x14ac:dyDescent="0.3">
      <c r="B143" s="2">
        <v>41</v>
      </c>
      <c r="C143" s="2" t="s">
        <v>257</v>
      </c>
      <c r="D143">
        <v>0</v>
      </c>
      <c r="E143">
        <f>INDEX(Extraction!$D$113:$BO$118,'DESC SVM'!$C$46,B143)</f>
        <v>0</v>
      </c>
      <c r="F143">
        <f>INDEX(Extraction!$D$113:$BO$118,'DESC SVM'!$C$43,B143)</f>
        <v>0</v>
      </c>
      <c r="G143">
        <f t="shared" si="18"/>
        <v>0</v>
      </c>
      <c r="I143" s="2">
        <v>41</v>
      </c>
      <c r="J143" s="2" t="s">
        <v>257</v>
      </c>
      <c r="K143">
        <f t="shared" si="19"/>
        <v>0</v>
      </c>
      <c r="L143">
        <f>INDEX(Extraction!$D$113:$BO$118,'DESC SVM'!$J$46,I143)</f>
        <v>0</v>
      </c>
      <c r="M143">
        <f>INDEX(Extraction!$D$113:$BO$118,'DESC SVM'!$J$43,I143)</f>
        <v>1</v>
      </c>
      <c r="N143">
        <f t="array" ref="N143">K143+$L$46*($J$81-$J$58)*L143+$L$43*($J$73-$J$57)*M143</f>
        <v>6.2237174095878887E-2</v>
      </c>
      <c r="P143" s="2">
        <v>41</v>
      </c>
      <c r="Q143" s="2" t="s">
        <v>257</v>
      </c>
      <c r="R143">
        <f t="shared" si="20"/>
        <v>6.2237174095878887E-2</v>
      </c>
      <c r="S143">
        <f>INDEX(Extraction!$D$113:$BO$118,'DESC SVM'!$Q$46,P143)</f>
        <v>1</v>
      </c>
      <c r="T143">
        <f>INDEX(Extraction!$D$113:$BO$118,'DESC SVM'!$Q$43,P143)</f>
        <v>0</v>
      </c>
      <c r="U143">
        <f t="shared" si="21"/>
        <v>9.2191240214789444E-2</v>
      </c>
      <c r="W143" s="2">
        <v>41</v>
      </c>
      <c r="X143" s="2" t="s">
        <v>257</v>
      </c>
      <c r="Y143">
        <f t="shared" si="22"/>
        <v>9.2191240214789444E-2</v>
      </c>
      <c r="Z143">
        <f>INDEX(Extraction!$D$113:$BO$118,'DESC SVM'!$X$46,W143)</f>
        <v>0</v>
      </c>
      <c r="AA143">
        <f>INDEX(Extraction!$D$113:$BO$118,'DESC SVM'!$X$43,W143)</f>
        <v>0</v>
      </c>
      <c r="AB143">
        <f t="shared" si="23"/>
        <v>9.2191240214789444E-2</v>
      </c>
      <c r="AD143" s="2">
        <v>41</v>
      </c>
      <c r="AE143" s="2" t="s">
        <v>257</v>
      </c>
      <c r="AF143" s="7">
        <f t="shared" si="24"/>
        <v>9.2191240214789444E-2</v>
      </c>
      <c r="AG143" s="7">
        <f>INDEX(Extraction!$D$113:$BO$118,'DESC SVM'!$X$46,AD143)</f>
        <v>0</v>
      </c>
      <c r="AH143" s="7">
        <f>INDEX(Extraction!$D$113:$BO$118,'DESC SVM'!$X$43,AD143)</f>
        <v>0</v>
      </c>
      <c r="AI143" s="7">
        <f t="shared" si="25"/>
        <v>9.2191240214789444E-2</v>
      </c>
      <c r="AK143" s="2">
        <v>41</v>
      </c>
      <c r="AL143" s="2" t="s">
        <v>257</v>
      </c>
      <c r="AM143">
        <f t="shared" si="26"/>
        <v>9.2191240214789444E-2</v>
      </c>
      <c r="AN143">
        <f>INDEX(Extraction!$D$113:$BO$118,'DESC SVM'!$AL$46,AK143)</f>
        <v>0</v>
      </c>
      <c r="AO143">
        <f>INDEX(Extraction!$D$113:$BO$118,'DESC SVM'!$AL$43,AK143)</f>
        <v>0</v>
      </c>
      <c r="AP143">
        <f t="shared" si="27"/>
        <v>9.2191240214789444E-2</v>
      </c>
    </row>
    <row r="144" spans="2:42" x14ac:dyDescent="0.3">
      <c r="B144" s="2">
        <v>42</v>
      </c>
      <c r="C144" s="2" t="s">
        <v>258</v>
      </c>
      <c r="D144">
        <v>0</v>
      </c>
      <c r="E144">
        <f>INDEX(Extraction!$D$113:$BO$118,'DESC SVM'!$C$46,B144)</f>
        <v>0</v>
      </c>
      <c r="F144">
        <f>INDEX(Extraction!$D$113:$BO$118,'DESC SVM'!$C$43,B144)</f>
        <v>0</v>
      </c>
      <c r="G144">
        <f t="shared" si="18"/>
        <v>0</v>
      </c>
      <c r="I144" s="2">
        <v>42</v>
      </c>
      <c r="J144" s="2" t="s">
        <v>258</v>
      </c>
      <c r="K144">
        <f t="shared" si="19"/>
        <v>0</v>
      </c>
      <c r="L144">
        <f>INDEX(Extraction!$D$113:$BO$118,'DESC SVM'!$J$46,I144)</f>
        <v>0</v>
      </c>
      <c r="M144">
        <f>INDEX(Extraction!$D$113:$BO$118,'DESC SVM'!$J$43,I144)</f>
        <v>0</v>
      </c>
      <c r="N144">
        <f t="array" ref="N144">K144+$L$46*($J$81-$J$58)*L144+$L$43*($J$73-$J$57)*M144</f>
        <v>0</v>
      </c>
      <c r="P144" s="2">
        <v>42</v>
      </c>
      <c r="Q144" s="2" t="s">
        <v>258</v>
      </c>
      <c r="R144">
        <f t="shared" si="20"/>
        <v>0</v>
      </c>
      <c r="S144">
        <f>INDEX(Extraction!$D$113:$BO$118,'DESC SVM'!$Q$46,P144)</f>
        <v>0</v>
      </c>
      <c r="T144">
        <f>INDEX(Extraction!$D$113:$BO$118,'DESC SVM'!$Q$43,P144)</f>
        <v>0</v>
      </c>
      <c r="U144">
        <f t="shared" si="21"/>
        <v>0</v>
      </c>
      <c r="W144" s="2">
        <v>42</v>
      </c>
      <c r="X144" s="2" t="s">
        <v>258</v>
      </c>
      <c r="Y144">
        <f t="shared" si="22"/>
        <v>0</v>
      </c>
      <c r="Z144">
        <f>INDEX(Extraction!$D$113:$BO$118,'DESC SVM'!$X$46,W144)</f>
        <v>0</v>
      </c>
      <c r="AA144">
        <f>INDEX(Extraction!$D$113:$BO$118,'DESC SVM'!$X$43,W144)</f>
        <v>1</v>
      </c>
      <c r="AB144">
        <f t="shared" si="23"/>
        <v>-1.6941736498197031E-2</v>
      </c>
      <c r="AD144" s="2">
        <v>42</v>
      </c>
      <c r="AE144" s="2" t="s">
        <v>258</v>
      </c>
      <c r="AF144" s="7">
        <f t="shared" si="24"/>
        <v>-1.6941736498197031E-2</v>
      </c>
      <c r="AG144" s="7">
        <f>INDEX(Extraction!$D$113:$BO$118,'DESC SVM'!$X$46,AD144)</f>
        <v>0</v>
      </c>
      <c r="AH144" s="7">
        <f>INDEX(Extraction!$D$113:$BO$118,'DESC SVM'!$X$43,AD144)</f>
        <v>1</v>
      </c>
      <c r="AI144" s="7">
        <f t="shared" si="25"/>
        <v>-1.6941736498197031E-2</v>
      </c>
      <c r="AK144" s="2">
        <v>42</v>
      </c>
      <c r="AL144" s="2" t="s">
        <v>258</v>
      </c>
      <c r="AM144">
        <f t="shared" si="26"/>
        <v>-1.6941736498197031E-2</v>
      </c>
      <c r="AN144">
        <f>INDEX(Extraction!$D$113:$BO$118,'DESC SVM'!$AL$46,AK144)</f>
        <v>0</v>
      </c>
      <c r="AO144">
        <f>INDEX(Extraction!$D$113:$BO$118,'DESC SVM'!$AL$43,AK144)</f>
        <v>1</v>
      </c>
      <c r="AP144">
        <f t="shared" si="27"/>
        <v>-1.6941736498197031E-2</v>
      </c>
    </row>
    <row r="145" spans="2:42" x14ac:dyDescent="0.3">
      <c r="B145" s="2">
        <v>43</v>
      </c>
      <c r="C145" s="2" t="s">
        <v>259</v>
      </c>
      <c r="D145">
        <v>0</v>
      </c>
      <c r="E145">
        <f>INDEX(Extraction!$D$113:$BO$118,'DESC SVM'!$C$46,B145)</f>
        <v>0</v>
      </c>
      <c r="F145">
        <f>INDEX(Extraction!$D$113:$BO$118,'DESC SVM'!$C$43,B145)</f>
        <v>0</v>
      </c>
      <c r="G145">
        <f t="shared" si="18"/>
        <v>0</v>
      </c>
      <c r="I145" s="2">
        <v>43</v>
      </c>
      <c r="J145" s="2" t="s">
        <v>259</v>
      </c>
      <c r="K145">
        <f t="shared" si="19"/>
        <v>0</v>
      </c>
      <c r="L145">
        <f>INDEX(Extraction!$D$113:$BO$118,'DESC SVM'!$J$46,I145)</f>
        <v>0</v>
      </c>
      <c r="M145">
        <f>INDEX(Extraction!$D$113:$BO$118,'DESC SVM'!$J$43,I145)</f>
        <v>0</v>
      </c>
      <c r="N145">
        <f t="array" ref="N145">K145+$L$46*($J$81-$J$58)*L145+$L$43*($J$73-$J$57)*M145</f>
        <v>0</v>
      </c>
      <c r="P145" s="2">
        <v>43</v>
      </c>
      <c r="Q145" s="2" t="s">
        <v>259</v>
      </c>
      <c r="R145">
        <f t="shared" si="20"/>
        <v>0</v>
      </c>
      <c r="S145">
        <f>INDEX(Extraction!$D$113:$BO$118,'DESC SVM'!$Q$46,P145)</f>
        <v>0</v>
      </c>
      <c r="T145">
        <f>INDEX(Extraction!$D$113:$BO$118,'DESC SVM'!$Q$43,P145)</f>
        <v>0</v>
      </c>
      <c r="U145">
        <f t="shared" si="21"/>
        <v>0</v>
      </c>
      <c r="W145" s="2">
        <v>43</v>
      </c>
      <c r="X145" s="2" t="s">
        <v>259</v>
      </c>
      <c r="Y145">
        <f t="shared" si="22"/>
        <v>0</v>
      </c>
      <c r="Z145">
        <f>INDEX(Extraction!$D$113:$BO$118,'DESC SVM'!$X$46,W145)</f>
        <v>0</v>
      </c>
      <c r="AA145">
        <f>INDEX(Extraction!$D$113:$BO$118,'DESC SVM'!$X$43,W145)</f>
        <v>0</v>
      </c>
      <c r="AB145">
        <f t="shared" si="23"/>
        <v>0</v>
      </c>
      <c r="AD145" s="2">
        <v>43</v>
      </c>
      <c r="AE145" s="2" t="s">
        <v>259</v>
      </c>
      <c r="AF145" s="7">
        <f t="shared" si="24"/>
        <v>0</v>
      </c>
      <c r="AG145" s="7">
        <f>INDEX(Extraction!$D$113:$BO$118,'DESC SVM'!$X$46,AD145)</f>
        <v>0</v>
      </c>
      <c r="AH145" s="7">
        <f>INDEX(Extraction!$D$113:$BO$118,'DESC SVM'!$X$43,AD145)</f>
        <v>0</v>
      </c>
      <c r="AI145" s="7">
        <f t="shared" si="25"/>
        <v>0</v>
      </c>
      <c r="AK145" s="2">
        <v>43</v>
      </c>
      <c r="AL145" s="2" t="s">
        <v>259</v>
      </c>
      <c r="AM145">
        <f t="shared" si="26"/>
        <v>0</v>
      </c>
      <c r="AN145">
        <f>INDEX(Extraction!$D$113:$BO$118,'DESC SVM'!$AL$46,AK145)</f>
        <v>0</v>
      </c>
      <c r="AO145">
        <f>INDEX(Extraction!$D$113:$BO$118,'DESC SVM'!$AL$43,AK145)</f>
        <v>0</v>
      </c>
      <c r="AP145">
        <f t="shared" si="27"/>
        <v>0</v>
      </c>
    </row>
    <row r="146" spans="2:42" x14ac:dyDescent="0.3">
      <c r="B146" s="2">
        <v>44</v>
      </c>
      <c r="C146" s="2" t="s">
        <v>260</v>
      </c>
      <c r="D146">
        <v>0</v>
      </c>
      <c r="E146">
        <f>INDEX(Extraction!$D$113:$BO$118,'DESC SVM'!$C$46,B146)</f>
        <v>1</v>
      </c>
      <c r="F146">
        <f>INDEX(Extraction!$D$113:$BO$118,'DESC SVM'!$C$43,B146)</f>
        <v>0</v>
      </c>
      <c r="G146">
        <f t="shared" si="18"/>
        <v>-6.8965517241379309E-2</v>
      </c>
      <c r="I146" s="2">
        <v>44</v>
      </c>
      <c r="J146" s="2" t="s">
        <v>260</v>
      </c>
      <c r="K146">
        <f t="shared" si="19"/>
        <v>-6.8965517241379309E-2</v>
      </c>
      <c r="L146">
        <f>INDEX(Extraction!$D$113:$BO$118,'DESC SVM'!$J$46,I146)</f>
        <v>0</v>
      </c>
      <c r="M146">
        <f>INDEX(Extraction!$D$113:$BO$118,'DESC SVM'!$J$43,I146)</f>
        <v>0</v>
      </c>
      <c r="N146">
        <f t="array" ref="N146">K146+$L$46*($J$81-$J$58)*L146+$L$43*($J$73-$J$57)*M146</f>
        <v>-6.8965517241379309E-2</v>
      </c>
      <c r="P146" s="2">
        <v>44</v>
      </c>
      <c r="Q146" s="2" t="s">
        <v>260</v>
      </c>
      <c r="R146">
        <f t="shared" si="20"/>
        <v>-6.8965517241379309E-2</v>
      </c>
      <c r="S146">
        <f>INDEX(Extraction!$D$113:$BO$118,'DESC SVM'!$Q$46,P146)</f>
        <v>0</v>
      </c>
      <c r="T146">
        <f>INDEX(Extraction!$D$113:$BO$118,'DESC SVM'!$Q$43,P146)</f>
        <v>1</v>
      </c>
      <c r="U146">
        <f t="shared" si="21"/>
        <v>-9.8919583360289859E-2</v>
      </c>
      <c r="W146" s="2">
        <v>44</v>
      </c>
      <c r="X146" s="2" t="s">
        <v>260</v>
      </c>
      <c r="Y146">
        <f t="shared" si="22"/>
        <v>-9.8919583360289859E-2</v>
      </c>
      <c r="Z146">
        <f>INDEX(Extraction!$D$113:$BO$118,'DESC SVM'!$X$46,W146)</f>
        <v>1</v>
      </c>
      <c r="AA146">
        <f>INDEX(Extraction!$D$113:$BO$118,'DESC SVM'!$X$43,W146)</f>
        <v>0</v>
      </c>
      <c r="AB146">
        <f t="shared" si="23"/>
        <v>-8.1977846862092835E-2</v>
      </c>
      <c r="AD146" s="2">
        <v>44</v>
      </c>
      <c r="AE146" s="2" t="s">
        <v>260</v>
      </c>
      <c r="AF146" s="7">
        <f t="shared" si="24"/>
        <v>-8.1977846862092835E-2</v>
      </c>
      <c r="AG146" s="7">
        <f>INDEX(Extraction!$D$113:$BO$118,'DESC SVM'!$X$46,AD146)</f>
        <v>1</v>
      </c>
      <c r="AH146" s="7">
        <f>INDEX(Extraction!$D$113:$BO$118,'DESC SVM'!$X$43,AD146)</f>
        <v>0</v>
      </c>
      <c r="AI146" s="7">
        <f t="shared" si="25"/>
        <v>-8.1977846862092835E-2</v>
      </c>
      <c r="AK146" s="2">
        <v>44</v>
      </c>
      <c r="AL146" s="2" t="s">
        <v>260</v>
      </c>
      <c r="AM146">
        <f t="shared" si="26"/>
        <v>-8.1977846862092835E-2</v>
      </c>
      <c r="AN146">
        <f>INDEX(Extraction!$D$113:$BO$118,'DESC SVM'!$AL$46,AK146)</f>
        <v>1</v>
      </c>
      <c r="AO146">
        <f>INDEX(Extraction!$D$113:$BO$118,'DESC SVM'!$AL$43,AK146)</f>
        <v>0</v>
      </c>
      <c r="AP146">
        <f t="shared" si="27"/>
        <v>-8.1977846862092835E-2</v>
      </c>
    </row>
    <row r="147" spans="2:42" x14ac:dyDescent="0.3">
      <c r="B147" s="2">
        <v>45</v>
      </c>
      <c r="C147" s="2" t="s">
        <v>261</v>
      </c>
      <c r="D147">
        <v>0</v>
      </c>
      <c r="E147">
        <f>INDEX(Extraction!$D$113:$BO$118,'DESC SVM'!$C$46,B147)</f>
        <v>0</v>
      </c>
      <c r="F147">
        <f>INDEX(Extraction!$D$113:$BO$118,'DESC SVM'!$C$43,B147)</f>
        <v>0</v>
      </c>
      <c r="G147">
        <f t="shared" si="18"/>
        <v>0</v>
      </c>
      <c r="I147" s="2">
        <v>45</v>
      </c>
      <c r="J147" s="2" t="s">
        <v>261</v>
      </c>
      <c r="K147">
        <f t="shared" si="19"/>
        <v>0</v>
      </c>
      <c r="L147">
        <f>INDEX(Extraction!$D$113:$BO$118,'DESC SVM'!$J$46,I147)</f>
        <v>0</v>
      </c>
      <c r="M147">
        <f>INDEX(Extraction!$D$113:$BO$118,'DESC SVM'!$J$43,I147)</f>
        <v>0</v>
      </c>
      <c r="N147">
        <f t="array" ref="N147">K147+$L$46*($J$81-$J$58)*L147+$L$43*($J$73-$J$57)*M147</f>
        <v>0</v>
      </c>
      <c r="P147" s="2">
        <v>45</v>
      </c>
      <c r="Q147" s="2" t="s">
        <v>261</v>
      </c>
      <c r="R147">
        <f t="shared" si="20"/>
        <v>0</v>
      </c>
      <c r="S147">
        <f>INDEX(Extraction!$D$113:$BO$118,'DESC SVM'!$Q$46,P147)</f>
        <v>0</v>
      </c>
      <c r="T147">
        <f>INDEX(Extraction!$D$113:$BO$118,'DESC SVM'!$Q$43,P147)</f>
        <v>0</v>
      </c>
      <c r="U147">
        <f t="shared" si="21"/>
        <v>0</v>
      </c>
      <c r="W147" s="2">
        <v>45</v>
      </c>
      <c r="X147" s="2" t="s">
        <v>261</v>
      </c>
      <c r="Y147">
        <f t="shared" si="22"/>
        <v>0</v>
      </c>
      <c r="Z147">
        <f>INDEX(Extraction!$D$113:$BO$118,'DESC SVM'!$X$46,W147)</f>
        <v>0</v>
      </c>
      <c r="AA147">
        <f>INDEX(Extraction!$D$113:$BO$118,'DESC SVM'!$X$43,W147)</f>
        <v>0</v>
      </c>
      <c r="AB147">
        <f t="shared" si="23"/>
        <v>0</v>
      </c>
      <c r="AD147" s="2">
        <v>45</v>
      </c>
      <c r="AE147" s="2" t="s">
        <v>261</v>
      </c>
      <c r="AF147" s="7">
        <f t="shared" si="24"/>
        <v>0</v>
      </c>
      <c r="AG147" s="7">
        <f>INDEX(Extraction!$D$113:$BO$118,'DESC SVM'!$X$46,AD147)</f>
        <v>0</v>
      </c>
      <c r="AH147" s="7">
        <f>INDEX(Extraction!$D$113:$BO$118,'DESC SVM'!$X$43,AD147)</f>
        <v>0</v>
      </c>
      <c r="AI147" s="7">
        <f t="shared" si="25"/>
        <v>0</v>
      </c>
      <c r="AK147" s="2">
        <v>45</v>
      </c>
      <c r="AL147" s="2" t="s">
        <v>261</v>
      </c>
      <c r="AM147">
        <f t="shared" si="26"/>
        <v>0</v>
      </c>
      <c r="AN147">
        <f>INDEX(Extraction!$D$113:$BO$118,'DESC SVM'!$AL$46,AK147)</f>
        <v>0</v>
      </c>
      <c r="AO147">
        <f>INDEX(Extraction!$D$113:$BO$118,'DESC SVM'!$AL$43,AK147)</f>
        <v>0</v>
      </c>
      <c r="AP147">
        <f t="shared" si="27"/>
        <v>0</v>
      </c>
    </row>
    <row r="148" spans="2:42" x14ac:dyDescent="0.3">
      <c r="B148" s="2">
        <v>46</v>
      </c>
      <c r="C148" s="2" t="s">
        <v>262</v>
      </c>
      <c r="D148">
        <v>0</v>
      </c>
      <c r="E148">
        <f>INDEX(Extraction!$D$113:$BO$118,'DESC SVM'!$C$46,B148)</f>
        <v>0</v>
      </c>
      <c r="F148">
        <f>INDEX(Extraction!$D$113:$BO$118,'DESC SVM'!$C$43,B148)</f>
        <v>1</v>
      </c>
      <c r="G148">
        <f t="shared" si="18"/>
        <v>6.8965517241379309E-2</v>
      </c>
      <c r="I148" s="2">
        <v>46</v>
      </c>
      <c r="J148" s="2" t="s">
        <v>262</v>
      </c>
      <c r="K148">
        <f t="shared" si="19"/>
        <v>6.8965517241379309E-2</v>
      </c>
      <c r="L148">
        <f>INDEX(Extraction!$D$113:$BO$118,'DESC SVM'!$J$46,I148)</f>
        <v>0</v>
      </c>
      <c r="M148">
        <f>INDEX(Extraction!$D$113:$BO$118,'DESC SVM'!$J$43,I148)</f>
        <v>0</v>
      </c>
      <c r="N148">
        <f t="array" ref="N148">K148+$L$46*($J$81-$J$58)*L148+$L$43*($J$73-$J$57)*M148</f>
        <v>6.8965517241379309E-2</v>
      </c>
      <c r="P148" s="2">
        <v>46</v>
      </c>
      <c r="Q148" s="2" t="s">
        <v>262</v>
      </c>
      <c r="R148">
        <f t="shared" si="20"/>
        <v>6.8965517241379309E-2</v>
      </c>
      <c r="S148">
        <f>INDEX(Extraction!$D$113:$BO$118,'DESC SVM'!$Q$46,P148)</f>
        <v>0</v>
      </c>
      <c r="T148">
        <f>INDEX(Extraction!$D$113:$BO$118,'DESC SVM'!$Q$43,P148)</f>
        <v>0</v>
      </c>
      <c r="U148">
        <f t="shared" si="21"/>
        <v>6.8965517241379309E-2</v>
      </c>
      <c r="W148" s="2">
        <v>46</v>
      </c>
      <c r="X148" s="2" t="s">
        <v>262</v>
      </c>
      <c r="Y148">
        <f t="shared" si="22"/>
        <v>6.8965517241379309E-2</v>
      </c>
      <c r="Z148">
        <f>INDEX(Extraction!$D$113:$BO$118,'DESC SVM'!$X$46,W148)</f>
        <v>0</v>
      </c>
      <c r="AA148">
        <f>INDEX(Extraction!$D$113:$BO$118,'DESC SVM'!$X$43,W148)</f>
        <v>0</v>
      </c>
      <c r="AB148">
        <f t="shared" si="23"/>
        <v>6.8965517241379309E-2</v>
      </c>
      <c r="AD148" s="2">
        <v>46</v>
      </c>
      <c r="AE148" s="2" t="s">
        <v>262</v>
      </c>
      <c r="AF148" s="7">
        <f t="shared" si="24"/>
        <v>6.8965517241379309E-2</v>
      </c>
      <c r="AG148" s="7">
        <f>INDEX(Extraction!$D$113:$BO$118,'DESC SVM'!$X$46,AD148)</f>
        <v>0</v>
      </c>
      <c r="AH148" s="7">
        <f>INDEX(Extraction!$D$113:$BO$118,'DESC SVM'!$X$43,AD148)</f>
        <v>0</v>
      </c>
      <c r="AI148" s="7">
        <f t="shared" si="25"/>
        <v>6.8965517241379309E-2</v>
      </c>
      <c r="AK148" s="2">
        <v>46</v>
      </c>
      <c r="AL148" s="2" t="s">
        <v>262</v>
      </c>
      <c r="AM148">
        <f t="shared" si="26"/>
        <v>6.8965517241379309E-2</v>
      </c>
      <c r="AN148">
        <f>INDEX(Extraction!$D$113:$BO$118,'DESC SVM'!$AL$46,AK148)</f>
        <v>0</v>
      </c>
      <c r="AO148">
        <f>INDEX(Extraction!$D$113:$BO$118,'DESC SVM'!$AL$43,AK148)</f>
        <v>0</v>
      </c>
      <c r="AP148">
        <f t="shared" si="27"/>
        <v>6.8965517241379309E-2</v>
      </c>
    </row>
    <row r="149" spans="2:42" x14ac:dyDescent="0.3">
      <c r="B149" s="2">
        <v>47</v>
      </c>
      <c r="C149" s="2" t="s">
        <v>263</v>
      </c>
      <c r="D149">
        <v>0</v>
      </c>
      <c r="E149">
        <f>INDEX(Extraction!$D$113:$BO$118,'DESC SVM'!$C$46,B149)</f>
        <v>0</v>
      </c>
      <c r="F149">
        <f>INDEX(Extraction!$D$113:$BO$118,'DESC SVM'!$C$43,B149)</f>
        <v>0</v>
      </c>
      <c r="G149">
        <f t="shared" si="18"/>
        <v>0</v>
      </c>
      <c r="I149" s="2">
        <v>47</v>
      </c>
      <c r="J149" s="2" t="s">
        <v>263</v>
      </c>
      <c r="K149">
        <f t="shared" si="19"/>
        <v>0</v>
      </c>
      <c r="L149">
        <f>INDEX(Extraction!$D$113:$BO$118,'DESC SVM'!$J$46,I149)</f>
        <v>1</v>
      </c>
      <c r="M149">
        <f>INDEX(Extraction!$D$113:$BO$118,'DESC SVM'!$J$43,I149)</f>
        <v>0</v>
      </c>
      <c r="N149">
        <f t="array" ref="N149">K149+$L$46*($J$81-$J$58)*L149+$L$43*($J$73-$J$57)*M149</f>
        <v>-6.2237174095878887E-2</v>
      </c>
      <c r="P149" s="2">
        <v>47</v>
      </c>
      <c r="Q149" s="2" t="s">
        <v>263</v>
      </c>
      <c r="R149">
        <f t="shared" si="20"/>
        <v>-6.2237174095878887E-2</v>
      </c>
      <c r="S149">
        <f>INDEX(Extraction!$D$113:$BO$118,'DESC SVM'!$Q$46,P149)</f>
        <v>0</v>
      </c>
      <c r="T149">
        <f>INDEX(Extraction!$D$113:$BO$118,'DESC SVM'!$Q$43,P149)</f>
        <v>0</v>
      </c>
      <c r="U149">
        <f t="shared" si="21"/>
        <v>-6.2237174095878887E-2</v>
      </c>
      <c r="W149" s="2">
        <v>47</v>
      </c>
      <c r="X149" s="2" t="s">
        <v>263</v>
      </c>
      <c r="Y149">
        <f t="shared" si="22"/>
        <v>-6.2237174095878887E-2</v>
      </c>
      <c r="Z149">
        <f>INDEX(Extraction!$D$113:$BO$118,'DESC SVM'!$X$46,W149)</f>
        <v>0</v>
      </c>
      <c r="AA149">
        <f>INDEX(Extraction!$D$113:$BO$118,'DESC SVM'!$X$43,W149)</f>
        <v>0</v>
      </c>
      <c r="AB149">
        <f t="shared" si="23"/>
        <v>-6.2237174095878887E-2</v>
      </c>
      <c r="AD149" s="2">
        <v>47</v>
      </c>
      <c r="AE149" s="2" t="s">
        <v>263</v>
      </c>
      <c r="AF149" s="7">
        <f t="shared" si="24"/>
        <v>-6.2237174095878887E-2</v>
      </c>
      <c r="AG149" s="7">
        <f>INDEX(Extraction!$D$113:$BO$118,'DESC SVM'!$X$46,AD149)</f>
        <v>0</v>
      </c>
      <c r="AH149" s="7">
        <f>INDEX(Extraction!$D$113:$BO$118,'DESC SVM'!$X$43,AD149)</f>
        <v>0</v>
      </c>
      <c r="AI149" s="7">
        <f t="shared" si="25"/>
        <v>-6.2237174095878887E-2</v>
      </c>
      <c r="AK149" s="2">
        <v>47</v>
      </c>
      <c r="AL149" s="2" t="s">
        <v>263</v>
      </c>
      <c r="AM149">
        <f t="shared" si="26"/>
        <v>-6.2237174095878887E-2</v>
      </c>
      <c r="AN149">
        <f>INDEX(Extraction!$D$113:$BO$118,'DESC SVM'!$AL$46,AK149)</f>
        <v>0</v>
      </c>
      <c r="AO149">
        <f>INDEX(Extraction!$D$113:$BO$118,'DESC SVM'!$AL$43,AK149)</f>
        <v>0</v>
      </c>
      <c r="AP149">
        <f t="shared" si="27"/>
        <v>-6.2237174095878887E-2</v>
      </c>
    </row>
    <row r="150" spans="2:42" x14ac:dyDescent="0.3">
      <c r="B150" s="2">
        <v>48</v>
      </c>
      <c r="C150" s="2" t="s">
        <v>264</v>
      </c>
      <c r="D150">
        <v>0</v>
      </c>
      <c r="E150">
        <f>INDEX(Extraction!$D$113:$BO$118,'DESC SVM'!$C$46,B150)</f>
        <v>0</v>
      </c>
      <c r="F150">
        <f>INDEX(Extraction!$D$113:$BO$118,'DESC SVM'!$C$43,B150)</f>
        <v>0</v>
      </c>
      <c r="G150">
        <f t="shared" si="18"/>
        <v>0</v>
      </c>
      <c r="I150" s="2">
        <v>48</v>
      </c>
      <c r="J150" s="2" t="s">
        <v>264</v>
      </c>
      <c r="K150">
        <f t="shared" si="19"/>
        <v>0</v>
      </c>
      <c r="L150">
        <f>INDEX(Extraction!$D$113:$BO$118,'DESC SVM'!$J$46,I150)</f>
        <v>0</v>
      </c>
      <c r="M150">
        <f>INDEX(Extraction!$D$113:$BO$118,'DESC SVM'!$J$43,I150)</f>
        <v>0</v>
      </c>
      <c r="N150">
        <f t="array" ref="N150">K150+$L$46*($J$81-$J$58)*L150+$L$43*($J$73-$J$57)*M150</f>
        <v>0</v>
      </c>
      <c r="P150" s="2">
        <v>48</v>
      </c>
      <c r="Q150" s="2" t="s">
        <v>264</v>
      </c>
      <c r="R150">
        <f t="shared" si="20"/>
        <v>0</v>
      </c>
      <c r="S150">
        <f>INDEX(Extraction!$D$113:$BO$118,'DESC SVM'!$Q$46,P150)</f>
        <v>0</v>
      </c>
      <c r="T150">
        <f>INDEX(Extraction!$D$113:$BO$118,'DESC SVM'!$Q$43,P150)</f>
        <v>0</v>
      </c>
      <c r="U150">
        <f t="shared" si="21"/>
        <v>0</v>
      </c>
      <c r="W150" s="2">
        <v>48</v>
      </c>
      <c r="X150" s="2" t="s">
        <v>264</v>
      </c>
      <c r="Y150">
        <f t="shared" si="22"/>
        <v>0</v>
      </c>
      <c r="Z150">
        <f>INDEX(Extraction!$D$113:$BO$118,'DESC SVM'!$X$46,W150)</f>
        <v>0</v>
      </c>
      <c r="AA150">
        <f>INDEX(Extraction!$D$113:$BO$118,'DESC SVM'!$X$43,W150)</f>
        <v>0</v>
      </c>
      <c r="AB150">
        <f t="shared" si="23"/>
        <v>0</v>
      </c>
      <c r="AD150" s="2">
        <v>48</v>
      </c>
      <c r="AE150" s="2" t="s">
        <v>264</v>
      </c>
      <c r="AF150" s="7">
        <f t="shared" si="24"/>
        <v>0</v>
      </c>
      <c r="AG150" s="7">
        <f>INDEX(Extraction!$D$113:$BO$118,'DESC SVM'!$X$46,AD150)</f>
        <v>0</v>
      </c>
      <c r="AH150" s="7">
        <f>INDEX(Extraction!$D$113:$BO$118,'DESC SVM'!$X$43,AD150)</f>
        <v>0</v>
      </c>
      <c r="AI150" s="7">
        <f t="shared" si="25"/>
        <v>0</v>
      </c>
      <c r="AK150" s="2">
        <v>48</v>
      </c>
      <c r="AL150" s="2" t="s">
        <v>264</v>
      </c>
      <c r="AM150">
        <f t="shared" si="26"/>
        <v>0</v>
      </c>
      <c r="AN150">
        <f>INDEX(Extraction!$D$113:$BO$118,'DESC SVM'!$AL$46,AK150)</f>
        <v>0</v>
      </c>
      <c r="AO150">
        <f>INDEX(Extraction!$D$113:$BO$118,'DESC SVM'!$AL$43,AK150)</f>
        <v>0</v>
      </c>
      <c r="AP150">
        <f t="shared" si="27"/>
        <v>0</v>
      </c>
    </row>
    <row r="151" spans="2:42" x14ac:dyDescent="0.3">
      <c r="B151" s="2">
        <v>49</v>
      </c>
      <c r="C151" s="2" t="s">
        <v>265</v>
      </c>
      <c r="D151">
        <v>0</v>
      </c>
      <c r="E151">
        <f>INDEX(Extraction!$D$113:$BO$118,'DESC SVM'!$C$46,B151)</f>
        <v>7</v>
      </c>
      <c r="F151">
        <f>INDEX(Extraction!$D$113:$BO$118,'DESC SVM'!$C$43,B151)</f>
        <v>4</v>
      </c>
      <c r="G151">
        <f t="shared" si="18"/>
        <v>-0.2068965517241379</v>
      </c>
      <c r="I151" s="2">
        <v>49</v>
      </c>
      <c r="J151" s="2" t="s">
        <v>265</v>
      </c>
      <c r="K151">
        <f t="shared" si="19"/>
        <v>-0.2068965517241379</v>
      </c>
      <c r="L151">
        <f>INDEX(Extraction!$D$113:$BO$118,'DESC SVM'!$J$46,I151)</f>
        <v>2</v>
      </c>
      <c r="M151">
        <f>INDEX(Extraction!$D$113:$BO$118,'DESC SVM'!$J$43,I151)</f>
        <v>5</v>
      </c>
      <c r="N151">
        <f t="array" ref="N151">K151+$L$46*($J$81-$J$58)*L151+$L$43*($J$73-$J$57)*M151</f>
        <v>-2.0185029436501245E-2</v>
      </c>
      <c r="P151" s="2">
        <v>49</v>
      </c>
      <c r="Q151" s="2" t="s">
        <v>265</v>
      </c>
      <c r="R151">
        <f t="shared" si="20"/>
        <v>-2.0185029436501245E-2</v>
      </c>
      <c r="S151">
        <f>INDEX(Extraction!$D$113:$BO$118,'DESC SVM'!$Q$46,P151)</f>
        <v>5</v>
      </c>
      <c r="T151">
        <f>INDEX(Extraction!$D$113:$BO$118,'DESC SVM'!$Q$43,P151)</f>
        <v>7</v>
      </c>
      <c r="U151">
        <f t="shared" si="21"/>
        <v>-8.0093161674322316E-2</v>
      </c>
      <c r="W151" s="2">
        <v>49</v>
      </c>
      <c r="X151" s="2" t="s">
        <v>265</v>
      </c>
      <c r="Y151">
        <f t="shared" si="22"/>
        <v>-8.0093161674322316E-2</v>
      </c>
      <c r="Z151">
        <f>INDEX(Extraction!$D$113:$BO$118,'DESC SVM'!$X$46,W151)</f>
        <v>7</v>
      </c>
      <c r="AA151">
        <f>INDEX(Extraction!$D$113:$BO$118,'DESC SVM'!$X$43,W151)</f>
        <v>4</v>
      </c>
      <c r="AB151">
        <f t="shared" si="23"/>
        <v>-2.9267952179731271E-2</v>
      </c>
      <c r="AD151" s="2">
        <v>49</v>
      </c>
      <c r="AE151" s="2" t="s">
        <v>265</v>
      </c>
      <c r="AF151" s="7">
        <f t="shared" si="24"/>
        <v>-2.9267952179731271E-2</v>
      </c>
      <c r="AG151" s="7">
        <f>INDEX(Extraction!$D$113:$BO$118,'DESC SVM'!$X$46,AD151)</f>
        <v>7</v>
      </c>
      <c r="AH151" s="7">
        <f>INDEX(Extraction!$D$113:$BO$118,'DESC SVM'!$X$43,AD151)</f>
        <v>4</v>
      </c>
      <c r="AI151" s="7">
        <f t="shared" si="25"/>
        <v>-2.9267952179731271E-2</v>
      </c>
      <c r="AK151" s="2">
        <v>49</v>
      </c>
      <c r="AL151" s="2" t="s">
        <v>265</v>
      </c>
      <c r="AM151">
        <f t="shared" si="26"/>
        <v>-2.9267952179731271E-2</v>
      </c>
      <c r="AN151">
        <f>INDEX(Extraction!$D$113:$BO$118,'DESC SVM'!$AL$46,AK151)</f>
        <v>7</v>
      </c>
      <c r="AO151">
        <f>INDEX(Extraction!$D$113:$BO$118,'DESC SVM'!$AL$43,AK151)</f>
        <v>4</v>
      </c>
      <c r="AP151">
        <f t="shared" si="27"/>
        <v>-2.9267952179731271E-2</v>
      </c>
    </row>
    <row r="152" spans="2:42" x14ac:dyDescent="0.3">
      <c r="B152" s="2">
        <v>50</v>
      </c>
      <c r="C152" s="2" t="s">
        <v>266</v>
      </c>
      <c r="D152">
        <v>0</v>
      </c>
      <c r="E152">
        <f>INDEX(Extraction!$D$113:$BO$118,'DESC SVM'!$C$46,B152)</f>
        <v>1</v>
      </c>
      <c r="F152">
        <f>INDEX(Extraction!$D$113:$BO$118,'DESC SVM'!$C$43,B152)</f>
        <v>1</v>
      </c>
      <c r="G152">
        <f t="shared" si="18"/>
        <v>0</v>
      </c>
      <c r="I152" s="2">
        <v>50</v>
      </c>
      <c r="J152" s="2" t="s">
        <v>266</v>
      </c>
      <c r="K152">
        <f t="shared" si="19"/>
        <v>0</v>
      </c>
      <c r="L152">
        <f>INDEX(Extraction!$D$113:$BO$118,'DESC SVM'!$J$46,I152)</f>
        <v>3</v>
      </c>
      <c r="M152">
        <f>INDEX(Extraction!$D$113:$BO$118,'DESC SVM'!$J$43,I152)</f>
        <v>1</v>
      </c>
      <c r="N152">
        <f t="array" ref="N152">K152+$L$46*($J$81-$J$58)*L152+$L$43*($J$73-$J$57)*M152</f>
        <v>-0.12447434819175776</v>
      </c>
      <c r="P152" s="2">
        <v>50</v>
      </c>
      <c r="Q152" s="2" t="s">
        <v>266</v>
      </c>
      <c r="R152">
        <f t="shared" si="20"/>
        <v>-0.12447434819175776</v>
      </c>
      <c r="S152">
        <f>INDEX(Extraction!$D$113:$BO$118,'DESC SVM'!$Q$46,P152)</f>
        <v>1</v>
      </c>
      <c r="T152">
        <f>INDEX(Extraction!$D$113:$BO$118,'DESC SVM'!$Q$43,P152)</f>
        <v>1</v>
      </c>
      <c r="U152">
        <f t="shared" si="21"/>
        <v>-0.12447434819175776</v>
      </c>
      <c r="W152" s="2">
        <v>50</v>
      </c>
      <c r="X152" s="2" t="s">
        <v>266</v>
      </c>
      <c r="Y152">
        <f t="shared" si="22"/>
        <v>-0.12447434819175776</v>
      </c>
      <c r="Z152">
        <f>INDEX(Extraction!$D$113:$BO$118,'DESC SVM'!$X$46,W152)</f>
        <v>1</v>
      </c>
      <c r="AA152">
        <f>INDEX(Extraction!$D$113:$BO$118,'DESC SVM'!$X$43,W152)</f>
        <v>2</v>
      </c>
      <c r="AB152">
        <f t="shared" si="23"/>
        <v>-0.14141608468995481</v>
      </c>
      <c r="AD152" s="2">
        <v>50</v>
      </c>
      <c r="AE152" s="2" t="s">
        <v>266</v>
      </c>
      <c r="AF152" s="7">
        <f t="shared" si="24"/>
        <v>-0.14141608468995481</v>
      </c>
      <c r="AG152" s="7">
        <f>INDEX(Extraction!$D$113:$BO$118,'DESC SVM'!$X$46,AD152)</f>
        <v>1</v>
      </c>
      <c r="AH152" s="7">
        <f>INDEX(Extraction!$D$113:$BO$118,'DESC SVM'!$X$43,AD152)</f>
        <v>2</v>
      </c>
      <c r="AI152" s="7">
        <f t="shared" si="25"/>
        <v>-0.14141608468995481</v>
      </c>
      <c r="AK152" s="2">
        <v>50</v>
      </c>
      <c r="AL152" s="2" t="s">
        <v>266</v>
      </c>
      <c r="AM152">
        <f t="shared" si="26"/>
        <v>-0.14141608468995481</v>
      </c>
      <c r="AN152">
        <f>INDEX(Extraction!$D$113:$BO$118,'DESC SVM'!$AL$46,AK152)</f>
        <v>1</v>
      </c>
      <c r="AO152">
        <f>INDEX(Extraction!$D$113:$BO$118,'DESC SVM'!$AL$43,AK152)</f>
        <v>2</v>
      </c>
      <c r="AP152">
        <f t="shared" si="27"/>
        <v>-0.14141608468995481</v>
      </c>
    </row>
    <row r="153" spans="2:42" x14ac:dyDescent="0.3">
      <c r="B153" s="2">
        <v>51</v>
      </c>
      <c r="C153" s="2" t="s">
        <v>267</v>
      </c>
      <c r="D153">
        <v>0</v>
      </c>
      <c r="E153">
        <f>INDEX(Extraction!$D$113:$BO$118,'DESC SVM'!$C$46,B153)</f>
        <v>0</v>
      </c>
      <c r="F153">
        <f>INDEX(Extraction!$D$113:$BO$118,'DESC SVM'!$C$43,B153)</f>
        <v>0</v>
      </c>
      <c r="G153">
        <f t="shared" si="18"/>
        <v>0</v>
      </c>
      <c r="I153" s="2">
        <v>51</v>
      </c>
      <c r="J153" s="2" t="s">
        <v>267</v>
      </c>
      <c r="K153">
        <f t="shared" si="19"/>
        <v>0</v>
      </c>
      <c r="L153">
        <f>INDEX(Extraction!$D$113:$BO$118,'DESC SVM'!$J$46,I153)</f>
        <v>0</v>
      </c>
      <c r="M153">
        <f>INDEX(Extraction!$D$113:$BO$118,'DESC SVM'!$J$43,I153)</f>
        <v>0</v>
      </c>
      <c r="N153">
        <f t="array" ref="N153">K153+$L$46*($J$81-$J$58)*L153+$L$43*($J$73-$J$57)*M153</f>
        <v>0</v>
      </c>
      <c r="P153" s="2">
        <v>51</v>
      </c>
      <c r="Q153" s="2" t="s">
        <v>267</v>
      </c>
      <c r="R153">
        <f t="shared" si="20"/>
        <v>0</v>
      </c>
      <c r="S153">
        <f>INDEX(Extraction!$D$113:$BO$118,'DESC SVM'!$Q$46,P153)</f>
        <v>0</v>
      </c>
      <c r="T153">
        <f>INDEX(Extraction!$D$113:$BO$118,'DESC SVM'!$Q$43,P153)</f>
        <v>0</v>
      </c>
      <c r="U153">
        <f t="shared" si="21"/>
        <v>0</v>
      </c>
      <c r="W153" s="2">
        <v>51</v>
      </c>
      <c r="X153" s="2" t="s">
        <v>267</v>
      </c>
      <c r="Y153">
        <f t="shared" si="22"/>
        <v>0</v>
      </c>
      <c r="Z153">
        <f>INDEX(Extraction!$D$113:$BO$118,'DESC SVM'!$X$46,W153)</f>
        <v>0</v>
      </c>
      <c r="AA153">
        <f>INDEX(Extraction!$D$113:$BO$118,'DESC SVM'!$X$43,W153)</f>
        <v>0</v>
      </c>
      <c r="AB153">
        <f t="shared" si="23"/>
        <v>0</v>
      </c>
      <c r="AD153" s="2">
        <v>51</v>
      </c>
      <c r="AE153" s="2" t="s">
        <v>267</v>
      </c>
      <c r="AF153" s="7">
        <f t="shared" si="24"/>
        <v>0</v>
      </c>
      <c r="AG153" s="7">
        <f>INDEX(Extraction!$D$113:$BO$118,'DESC SVM'!$X$46,AD153)</f>
        <v>0</v>
      </c>
      <c r="AH153" s="7">
        <f>INDEX(Extraction!$D$113:$BO$118,'DESC SVM'!$X$43,AD153)</f>
        <v>0</v>
      </c>
      <c r="AI153" s="7">
        <f t="shared" si="25"/>
        <v>0</v>
      </c>
      <c r="AK153" s="2">
        <v>51</v>
      </c>
      <c r="AL153" s="2" t="s">
        <v>267</v>
      </c>
      <c r="AM153">
        <f t="shared" si="26"/>
        <v>0</v>
      </c>
      <c r="AN153">
        <f>INDEX(Extraction!$D$113:$BO$118,'DESC SVM'!$AL$46,AK153)</f>
        <v>0</v>
      </c>
      <c r="AO153">
        <f>INDEX(Extraction!$D$113:$BO$118,'DESC SVM'!$AL$43,AK153)</f>
        <v>0</v>
      </c>
      <c r="AP153">
        <f t="shared" si="27"/>
        <v>0</v>
      </c>
    </row>
    <row r="154" spans="2:42" x14ac:dyDescent="0.3">
      <c r="B154" s="2">
        <v>52</v>
      </c>
      <c r="C154" s="2" t="s">
        <v>268</v>
      </c>
      <c r="D154">
        <v>0</v>
      </c>
      <c r="E154">
        <f>INDEX(Extraction!$D$113:$BO$118,'DESC SVM'!$C$46,B154)</f>
        <v>0</v>
      </c>
      <c r="F154">
        <f>INDEX(Extraction!$D$113:$BO$118,'DESC SVM'!$C$43,B154)</f>
        <v>0</v>
      </c>
      <c r="G154">
        <f t="shared" si="18"/>
        <v>0</v>
      </c>
      <c r="I154" s="2">
        <v>52</v>
      </c>
      <c r="J154" s="2" t="s">
        <v>268</v>
      </c>
      <c r="K154">
        <f t="shared" si="19"/>
        <v>0</v>
      </c>
      <c r="L154">
        <f>INDEX(Extraction!$D$113:$BO$118,'DESC SVM'!$J$46,I154)</f>
        <v>0</v>
      </c>
      <c r="M154">
        <f>INDEX(Extraction!$D$113:$BO$118,'DESC SVM'!$J$43,I154)</f>
        <v>0</v>
      </c>
      <c r="N154">
        <f t="array" ref="N154">K154+$L$46*($J$81-$J$58)*L154+$L$43*($J$73-$J$57)*M154</f>
        <v>0</v>
      </c>
      <c r="P154" s="2">
        <v>52</v>
      </c>
      <c r="Q154" s="2" t="s">
        <v>268</v>
      </c>
      <c r="R154">
        <f t="shared" si="20"/>
        <v>0</v>
      </c>
      <c r="S154">
        <f>INDEX(Extraction!$D$113:$BO$118,'DESC SVM'!$Q$46,P154)</f>
        <v>0</v>
      </c>
      <c r="T154">
        <f>INDEX(Extraction!$D$113:$BO$118,'DESC SVM'!$Q$43,P154)</f>
        <v>0</v>
      </c>
      <c r="U154">
        <f t="shared" si="21"/>
        <v>0</v>
      </c>
      <c r="W154" s="2">
        <v>52</v>
      </c>
      <c r="X154" s="2" t="s">
        <v>268</v>
      </c>
      <c r="Y154">
        <f t="shared" si="22"/>
        <v>0</v>
      </c>
      <c r="Z154">
        <f>INDEX(Extraction!$D$113:$BO$118,'DESC SVM'!$X$46,W154)</f>
        <v>0</v>
      </c>
      <c r="AA154">
        <f>INDEX(Extraction!$D$113:$BO$118,'DESC SVM'!$X$43,W154)</f>
        <v>0</v>
      </c>
      <c r="AB154">
        <f t="shared" si="23"/>
        <v>0</v>
      </c>
      <c r="AD154" s="2">
        <v>52</v>
      </c>
      <c r="AE154" s="2" t="s">
        <v>268</v>
      </c>
      <c r="AF154" s="7">
        <f t="shared" si="24"/>
        <v>0</v>
      </c>
      <c r="AG154" s="7">
        <f>INDEX(Extraction!$D$113:$BO$118,'DESC SVM'!$X$46,AD154)</f>
        <v>0</v>
      </c>
      <c r="AH154" s="7">
        <f>INDEX(Extraction!$D$113:$BO$118,'DESC SVM'!$X$43,AD154)</f>
        <v>0</v>
      </c>
      <c r="AI154" s="7">
        <f t="shared" si="25"/>
        <v>0</v>
      </c>
      <c r="AK154" s="2">
        <v>52</v>
      </c>
      <c r="AL154" s="2" t="s">
        <v>268</v>
      </c>
      <c r="AM154">
        <f t="shared" si="26"/>
        <v>0</v>
      </c>
      <c r="AN154">
        <f>INDEX(Extraction!$D$113:$BO$118,'DESC SVM'!$AL$46,AK154)</f>
        <v>0</v>
      </c>
      <c r="AO154">
        <f>INDEX(Extraction!$D$113:$BO$118,'DESC SVM'!$AL$43,AK154)</f>
        <v>0</v>
      </c>
      <c r="AP154">
        <f t="shared" si="27"/>
        <v>0</v>
      </c>
    </row>
    <row r="155" spans="2:42" x14ac:dyDescent="0.3">
      <c r="B155" s="2">
        <v>53</v>
      </c>
      <c r="C155" s="2" t="s">
        <v>269</v>
      </c>
      <c r="D155">
        <v>0</v>
      </c>
      <c r="E155">
        <f>INDEX(Extraction!$D$113:$BO$118,'DESC SVM'!$C$46,B155)</f>
        <v>1</v>
      </c>
      <c r="F155">
        <f>INDEX(Extraction!$D$113:$BO$118,'DESC SVM'!$C$43,B155)</f>
        <v>0</v>
      </c>
      <c r="G155">
        <f t="shared" si="18"/>
        <v>-6.8965517241379309E-2</v>
      </c>
      <c r="I155" s="2">
        <v>53</v>
      </c>
      <c r="J155" s="2" t="s">
        <v>269</v>
      </c>
      <c r="K155">
        <f t="shared" si="19"/>
        <v>-6.8965517241379309E-2</v>
      </c>
      <c r="L155">
        <f>INDEX(Extraction!$D$113:$BO$118,'DESC SVM'!$J$46,I155)</f>
        <v>0</v>
      </c>
      <c r="M155">
        <f>INDEX(Extraction!$D$113:$BO$118,'DESC SVM'!$J$43,I155)</f>
        <v>0</v>
      </c>
      <c r="N155">
        <f t="array" ref="N155">K155+$L$46*($J$81-$J$58)*L155+$L$43*($J$73-$J$57)*M155</f>
        <v>-6.8965517241379309E-2</v>
      </c>
      <c r="P155" s="2">
        <v>53</v>
      </c>
      <c r="Q155" s="2" t="s">
        <v>269</v>
      </c>
      <c r="R155">
        <f t="shared" si="20"/>
        <v>-6.8965517241379309E-2</v>
      </c>
      <c r="S155">
        <f>INDEX(Extraction!$D$113:$BO$118,'DESC SVM'!$Q$46,P155)</f>
        <v>0</v>
      </c>
      <c r="T155">
        <f>INDEX(Extraction!$D$113:$BO$118,'DESC SVM'!$Q$43,P155)</f>
        <v>1</v>
      </c>
      <c r="U155">
        <f t="shared" si="21"/>
        <v>-9.8919583360289859E-2</v>
      </c>
      <c r="W155" s="2">
        <v>53</v>
      </c>
      <c r="X155" s="2" t="s">
        <v>269</v>
      </c>
      <c r="Y155">
        <f t="shared" si="22"/>
        <v>-9.8919583360289859E-2</v>
      </c>
      <c r="Z155">
        <f>INDEX(Extraction!$D$113:$BO$118,'DESC SVM'!$X$46,W155)</f>
        <v>1</v>
      </c>
      <c r="AA155">
        <f>INDEX(Extraction!$D$113:$BO$118,'DESC SVM'!$X$43,W155)</f>
        <v>1</v>
      </c>
      <c r="AB155">
        <f t="shared" si="23"/>
        <v>-9.8919583360289859E-2</v>
      </c>
      <c r="AD155" s="2">
        <v>53</v>
      </c>
      <c r="AE155" s="2" t="s">
        <v>269</v>
      </c>
      <c r="AF155" s="7">
        <f t="shared" si="24"/>
        <v>-9.8919583360289859E-2</v>
      </c>
      <c r="AG155" s="7">
        <f>INDEX(Extraction!$D$113:$BO$118,'DESC SVM'!$X$46,AD155)</f>
        <v>1</v>
      </c>
      <c r="AH155" s="7">
        <f>INDEX(Extraction!$D$113:$BO$118,'DESC SVM'!$X$43,AD155)</f>
        <v>1</v>
      </c>
      <c r="AI155" s="7">
        <f t="shared" si="25"/>
        <v>-9.8919583360289859E-2</v>
      </c>
      <c r="AK155" s="2">
        <v>53</v>
      </c>
      <c r="AL155" s="2" t="s">
        <v>269</v>
      </c>
      <c r="AM155">
        <f t="shared" si="26"/>
        <v>-9.8919583360289859E-2</v>
      </c>
      <c r="AN155">
        <f>INDEX(Extraction!$D$113:$BO$118,'DESC SVM'!$AL$46,AK155)</f>
        <v>1</v>
      </c>
      <c r="AO155">
        <f>INDEX(Extraction!$D$113:$BO$118,'DESC SVM'!$AL$43,AK155)</f>
        <v>1</v>
      </c>
      <c r="AP155">
        <f t="shared" si="27"/>
        <v>-9.8919583360289859E-2</v>
      </c>
    </row>
    <row r="156" spans="2:42" x14ac:dyDescent="0.3">
      <c r="B156" s="2">
        <v>54</v>
      </c>
      <c r="C156" s="2" t="s">
        <v>270</v>
      </c>
      <c r="D156">
        <v>0</v>
      </c>
      <c r="E156">
        <f>INDEX(Extraction!$D$113:$BO$118,'DESC SVM'!$C$46,B156)</f>
        <v>0</v>
      </c>
      <c r="F156">
        <f>INDEX(Extraction!$D$113:$BO$118,'DESC SVM'!$C$43,B156)</f>
        <v>0</v>
      </c>
      <c r="G156">
        <f t="shared" si="18"/>
        <v>0</v>
      </c>
      <c r="I156" s="2">
        <v>54</v>
      </c>
      <c r="J156" s="2" t="s">
        <v>270</v>
      </c>
      <c r="K156">
        <f t="shared" si="19"/>
        <v>0</v>
      </c>
      <c r="L156">
        <f>INDEX(Extraction!$D$113:$BO$118,'DESC SVM'!$J$46,I156)</f>
        <v>1</v>
      </c>
      <c r="M156">
        <f>INDEX(Extraction!$D$113:$BO$118,'DESC SVM'!$J$43,I156)</f>
        <v>0</v>
      </c>
      <c r="N156">
        <f t="array" ref="N156">K156+$L$46*($J$81-$J$58)*L156+$L$43*($J$73-$J$57)*M156</f>
        <v>-6.2237174095878887E-2</v>
      </c>
      <c r="P156" s="2">
        <v>54</v>
      </c>
      <c r="Q156" s="2" t="s">
        <v>270</v>
      </c>
      <c r="R156">
        <f t="shared" si="20"/>
        <v>-6.2237174095878887E-2</v>
      </c>
      <c r="S156">
        <f>INDEX(Extraction!$D$113:$BO$118,'DESC SVM'!$Q$46,P156)</f>
        <v>0</v>
      </c>
      <c r="T156">
        <f>INDEX(Extraction!$D$113:$BO$118,'DESC SVM'!$Q$43,P156)</f>
        <v>0</v>
      </c>
      <c r="U156">
        <f t="shared" si="21"/>
        <v>-6.2237174095878887E-2</v>
      </c>
      <c r="W156" s="2">
        <v>54</v>
      </c>
      <c r="X156" s="2" t="s">
        <v>270</v>
      </c>
      <c r="Y156">
        <f t="shared" si="22"/>
        <v>-6.2237174095878887E-2</v>
      </c>
      <c r="Z156">
        <f>INDEX(Extraction!$D$113:$BO$118,'DESC SVM'!$X$46,W156)</f>
        <v>0</v>
      </c>
      <c r="AA156">
        <f>INDEX(Extraction!$D$113:$BO$118,'DESC SVM'!$X$43,W156)</f>
        <v>2</v>
      </c>
      <c r="AB156">
        <f t="shared" si="23"/>
        <v>-9.6120647092272943E-2</v>
      </c>
      <c r="AD156" s="2">
        <v>54</v>
      </c>
      <c r="AE156" s="2" t="s">
        <v>270</v>
      </c>
      <c r="AF156" s="7">
        <f t="shared" si="24"/>
        <v>-9.6120647092272943E-2</v>
      </c>
      <c r="AG156" s="7">
        <f>INDEX(Extraction!$D$113:$BO$118,'DESC SVM'!$X$46,AD156)</f>
        <v>0</v>
      </c>
      <c r="AH156" s="7">
        <f>INDEX(Extraction!$D$113:$BO$118,'DESC SVM'!$X$43,AD156)</f>
        <v>2</v>
      </c>
      <c r="AI156" s="7">
        <f t="shared" si="25"/>
        <v>-9.6120647092272943E-2</v>
      </c>
      <c r="AK156" s="2">
        <v>54</v>
      </c>
      <c r="AL156" s="2" t="s">
        <v>270</v>
      </c>
      <c r="AM156">
        <f t="shared" si="26"/>
        <v>-9.6120647092272943E-2</v>
      </c>
      <c r="AN156">
        <f>INDEX(Extraction!$D$113:$BO$118,'DESC SVM'!$AL$46,AK156)</f>
        <v>0</v>
      </c>
      <c r="AO156">
        <f>INDEX(Extraction!$D$113:$BO$118,'DESC SVM'!$AL$43,AK156)</f>
        <v>2</v>
      </c>
      <c r="AP156">
        <f t="shared" si="27"/>
        <v>-9.6120647092272943E-2</v>
      </c>
    </row>
    <row r="157" spans="2:42" x14ac:dyDescent="0.3">
      <c r="B157" s="2">
        <v>55</v>
      </c>
      <c r="C157" s="2" t="s">
        <v>271</v>
      </c>
      <c r="D157">
        <v>0</v>
      </c>
      <c r="E157">
        <f>INDEX(Extraction!$D$113:$BO$118,'DESC SVM'!$C$46,B157)</f>
        <v>1</v>
      </c>
      <c r="F157">
        <f>INDEX(Extraction!$D$113:$BO$118,'DESC SVM'!$C$43,B157)</f>
        <v>0</v>
      </c>
      <c r="G157">
        <f t="shared" si="18"/>
        <v>-6.8965517241379309E-2</v>
      </c>
      <c r="I157" s="2">
        <v>55</v>
      </c>
      <c r="J157" s="2" t="s">
        <v>271</v>
      </c>
      <c r="K157">
        <f t="shared" si="19"/>
        <v>-6.8965517241379309E-2</v>
      </c>
      <c r="L157">
        <f>INDEX(Extraction!$D$113:$BO$118,'DESC SVM'!$J$46,I157)</f>
        <v>0</v>
      </c>
      <c r="M157">
        <f>INDEX(Extraction!$D$113:$BO$118,'DESC SVM'!$J$43,I157)</f>
        <v>2</v>
      </c>
      <c r="N157">
        <f t="array" ref="N157">K157+$L$46*($J$81-$J$58)*L157+$L$43*($J$73-$J$57)*M157</f>
        <v>5.5508830950378465E-2</v>
      </c>
      <c r="P157" s="2">
        <v>55</v>
      </c>
      <c r="Q157" s="2" t="s">
        <v>271</v>
      </c>
      <c r="R157">
        <f t="shared" si="20"/>
        <v>5.5508830950378465E-2</v>
      </c>
      <c r="S157">
        <f>INDEX(Extraction!$D$113:$BO$118,'DESC SVM'!$Q$46,P157)</f>
        <v>2</v>
      </c>
      <c r="T157">
        <f>INDEX(Extraction!$D$113:$BO$118,'DESC SVM'!$Q$43,P157)</f>
        <v>1</v>
      </c>
      <c r="U157">
        <f t="shared" si="21"/>
        <v>8.5462897069289029E-2</v>
      </c>
      <c r="W157" s="2">
        <v>55</v>
      </c>
      <c r="X157" s="2" t="s">
        <v>271</v>
      </c>
      <c r="Y157">
        <f t="shared" si="22"/>
        <v>8.5462897069289029E-2</v>
      </c>
      <c r="Z157">
        <f>INDEX(Extraction!$D$113:$BO$118,'DESC SVM'!$X$46,W157)</f>
        <v>1</v>
      </c>
      <c r="AA157">
        <f>INDEX(Extraction!$D$113:$BO$118,'DESC SVM'!$X$43,W157)</f>
        <v>0</v>
      </c>
      <c r="AB157">
        <f t="shared" si="23"/>
        <v>0.10240463356748605</v>
      </c>
      <c r="AD157" s="2">
        <v>55</v>
      </c>
      <c r="AE157" s="2" t="s">
        <v>271</v>
      </c>
      <c r="AF157" s="7">
        <f t="shared" si="24"/>
        <v>0.10240463356748605</v>
      </c>
      <c r="AG157" s="7">
        <f>INDEX(Extraction!$D$113:$BO$118,'DESC SVM'!$X$46,AD157)</f>
        <v>1</v>
      </c>
      <c r="AH157" s="7">
        <f>INDEX(Extraction!$D$113:$BO$118,'DESC SVM'!$X$43,AD157)</f>
        <v>0</v>
      </c>
      <c r="AI157" s="7">
        <f t="shared" si="25"/>
        <v>0.10240463356748605</v>
      </c>
      <c r="AK157" s="2">
        <v>55</v>
      </c>
      <c r="AL157" s="2" t="s">
        <v>271</v>
      </c>
      <c r="AM157">
        <f t="shared" si="26"/>
        <v>0.10240463356748605</v>
      </c>
      <c r="AN157">
        <f>INDEX(Extraction!$D$113:$BO$118,'DESC SVM'!$AL$46,AK157)</f>
        <v>1</v>
      </c>
      <c r="AO157">
        <f>INDEX(Extraction!$D$113:$BO$118,'DESC SVM'!$AL$43,AK157)</f>
        <v>0</v>
      </c>
      <c r="AP157">
        <f t="shared" si="27"/>
        <v>0.10240463356748605</v>
      </c>
    </row>
    <row r="158" spans="2:42" x14ac:dyDescent="0.3">
      <c r="B158" s="2">
        <v>56</v>
      </c>
      <c r="C158" s="2" t="s">
        <v>272</v>
      </c>
      <c r="D158">
        <v>0</v>
      </c>
      <c r="E158">
        <f>INDEX(Extraction!$D$113:$BO$118,'DESC SVM'!$C$46,B158)</f>
        <v>1</v>
      </c>
      <c r="F158">
        <f>INDEX(Extraction!$D$113:$BO$118,'DESC SVM'!$C$43,B158)</f>
        <v>1</v>
      </c>
      <c r="G158">
        <f t="shared" si="18"/>
        <v>0</v>
      </c>
      <c r="I158" s="2">
        <v>56</v>
      </c>
      <c r="J158" s="2" t="s">
        <v>272</v>
      </c>
      <c r="K158">
        <f t="shared" si="19"/>
        <v>0</v>
      </c>
      <c r="L158">
        <f>INDEX(Extraction!$D$113:$BO$118,'DESC SVM'!$J$46,I158)</f>
        <v>0</v>
      </c>
      <c r="M158">
        <f>INDEX(Extraction!$D$113:$BO$118,'DESC SVM'!$J$43,I158)</f>
        <v>0</v>
      </c>
      <c r="N158">
        <f t="array" ref="N158">K158+$L$46*($J$81-$J$58)*L158+$L$43*($J$73-$J$57)*M158</f>
        <v>0</v>
      </c>
      <c r="P158" s="2">
        <v>56</v>
      </c>
      <c r="Q158" s="2" t="s">
        <v>272</v>
      </c>
      <c r="R158">
        <f t="shared" si="20"/>
        <v>0</v>
      </c>
      <c r="S158">
        <f>INDEX(Extraction!$D$113:$BO$118,'DESC SVM'!$Q$46,P158)</f>
        <v>0</v>
      </c>
      <c r="T158">
        <f>INDEX(Extraction!$D$113:$BO$118,'DESC SVM'!$Q$43,P158)</f>
        <v>1</v>
      </c>
      <c r="U158">
        <f t="shared" si="21"/>
        <v>-2.9954066118910549E-2</v>
      </c>
      <c r="W158" s="2">
        <v>56</v>
      </c>
      <c r="X158" s="2" t="s">
        <v>272</v>
      </c>
      <c r="Y158">
        <f t="shared" si="22"/>
        <v>-2.9954066118910549E-2</v>
      </c>
      <c r="Z158">
        <f>INDEX(Extraction!$D$113:$BO$118,'DESC SVM'!$X$46,W158)</f>
        <v>1</v>
      </c>
      <c r="AA158">
        <f>INDEX(Extraction!$D$113:$BO$118,'DESC SVM'!$X$43,W158)</f>
        <v>0</v>
      </c>
      <c r="AB158">
        <f t="shared" si="23"/>
        <v>-1.3012329620713525E-2</v>
      </c>
      <c r="AD158" s="2">
        <v>56</v>
      </c>
      <c r="AE158" s="2" t="s">
        <v>272</v>
      </c>
      <c r="AF158" s="7">
        <f t="shared" si="24"/>
        <v>-1.3012329620713525E-2</v>
      </c>
      <c r="AG158" s="7">
        <f>INDEX(Extraction!$D$113:$BO$118,'DESC SVM'!$X$46,AD158)</f>
        <v>1</v>
      </c>
      <c r="AH158" s="7">
        <f>INDEX(Extraction!$D$113:$BO$118,'DESC SVM'!$X$43,AD158)</f>
        <v>0</v>
      </c>
      <c r="AI158" s="7">
        <f t="shared" si="25"/>
        <v>-1.3012329620713525E-2</v>
      </c>
      <c r="AK158" s="2">
        <v>56</v>
      </c>
      <c r="AL158" s="2" t="s">
        <v>272</v>
      </c>
      <c r="AM158">
        <f t="shared" si="26"/>
        <v>-1.3012329620713525E-2</v>
      </c>
      <c r="AN158">
        <f>INDEX(Extraction!$D$113:$BO$118,'DESC SVM'!$AL$46,AK158)</f>
        <v>1</v>
      </c>
      <c r="AO158">
        <f>INDEX(Extraction!$D$113:$BO$118,'DESC SVM'!$AL$43,AK158)</f>
        <v>0</v>
      </c>
      <c r="AP158">
        <f t="shared" si="27"/>
        <v>-1.3012329620713525E-2</v>
      </c>
    </row>
    <row r="159" spans="2:42" x14ac:dyDescent="0.3">
      <c r="B159" s="2">
        <v>57</v>
      </c>
      <c r="C159" s="2" t="s">
        <v>273</v>
      </c>
      <c r="D159">
        <v>0</v>
      </c>
      <c r="E159">
        <f>INDEX(Extraction!$D$113:$BO$118,'DESC SVM'!$C$46,B159)</f>
        <v>3</v>
      </c>
      <c r="F159">
        <f>INDEX(Extraction!$D$113:$BO$118,'DESC SVM'!$C$43,B159)</f>
        <v>4</v>
      </c>
      <c r="G159">
        <f t="shared" si="18"/>
        <v>6.8965517241379309E-2</v>
      </c>
      <c r="I159" s="2">
        <v>57</v>
      </c>
      <c r="J159" s="2" t="s">
        <v>273</v>
      </c>
      <c r="K159">
        <f t="shared" si="19"/>
        <v>6.8965517241379309E-2</v>
      </c>
      <c r="L159">
        <f>INDEX(Extraction!$D$113:$BO$118,'DESC SVM'!$J$46,I159)</f>
        <v>0</v>
      </c>
      <c r="M159">
        <f>INDEX(Extraction!$D$113:$BO$118,'DESC SVM'!$J$43,I159)</f>
        <v>2</v>
      </c>
      <c r="N159">
        <f t="array" ref="N159">K159+$L$46*($J$81-$J$58)*L159+$L$43*($J$73-$J$57)*M159</f>
        <v>0.19343986543313707</v>
      </c>
      <c r="P159" s="2">
        <v>57</v>
      </c>
      <c r="Q159" s="2" t="s">
        <v>273</v>
      </c>
      <c r="R159">
        <f t="shared" si="20"/>
        <v>0.19343986543313707</v>
      </c>
      <c r="S159">
        <f>INDEX(Extraction!$D$113:$BO$118,'DESC SVM'!$Q$46,P159)</f>
        <v>2</v>
      </c>
      <c r="T159">
        <f>INDEX(Extraction!$D$113:$BO$118,'DESC SVM'!$Q$43,P159)</f>
        <v>3</v>
      </c>
      <c r="U159">
        <f t="shared" si="21"/>
        <v>0.16348579931422652</v>
      </c>
      <c r="W159" s="2">
        <v>57</v>
      </c>
      <c r="X159" s="2" t="s">
        <v>273</v>
      </c>
      <c r="Y159">
        <f t="shared" si="22"/>
        <v>0.16348579931422652</v>
      </c>
      <c r="Z159">
        <f>INDEX(Extraction!$D$113:$BO$118,'DESC SVM'!$X$46,W159)</f>
        <v>3</v>
      </c>
      <c r="AA159">
        <f>INDEX(Extraction!$D$113:$BO$118,'DESC SVM'!$X$43,W159)</f>
        <v>2</v>
      </c>
      <c r="AB159">
        <f t="shared" si="23"/>
        <v>0.18042753581242355</v>
      </c>
      <c r="AD159" s="2">
        <v>57</v>
      </c>
      <c r="AE159" s="2" t="s">
        <v>273</v>
      </c>
      <c r="AF159" s="7">
        <f t="shared" si="24"/>
        <v>0.18042753581242355</v>
      </c>
      <c r="AG159" s="7">
        <f>INDEX(Extraction!$D$113:$BO$118,'DESC SVM'!$X$46,AD159)</f>
        <v>3</v>
      </c>
      <c r="AH159" s="7">
        <f>INDEX(Extraction!$D$113:$BO$118,'DESC SVM'!$X$43,AD159)</f>
        <v>2</v>
      </c>
      <c r="AI159" s="7">
        <f t="shared" si="25"/>
        <v>0.18042753581242355</v>
      </c>
      <c r="AK159" s="2">
        <v>57</v>
      </c>
      <c r="AL159" s="2" t="s">
        <v>273</v>
      </c>
      <c r="AM159">
        <f t="shared" si="26"/>
        <v>0.18042753581242355</v>
      </c>
      <c r="AN159">
        <f>INDEX(Extraction!$D$113:$BO$118,'DESC SVM'!$AL$46,AK159)</f>
        <v>3</v>
      </c>
      <c r="AO159">
        <f>INDEX(Extraction!$D$113:$BO$118,'DESC SVM'!$AL$43,AK159)</f>
        <v>2</v>
      </c>
      <c r="AP159">
        <f t="shared" si="27"/>
        <v>0.18042753581242355</v>
      </c>
    </row>
    <row r="160" spans="2:42" x14ac:dyDescent="0.3">
      <c r="B160" s="2">
        <v>58</v>
      </c>
      <c r="C160" s="2" t="s">
        <v>274</v>
      </c>
      <c r="D160">
        <v>0</v>
      </c>
      <c r="E160">
        <f>INDEX(Extraction!$D$113:$BO$118,'DESC SVM'!$C$46,B160)</f>
        <v>0</v>
      </c>
      <c r="F160">
        <f>INDEX(Extraction!$D$113:$BO$118,'DESC SVM'!$C$43,B160)</f>
        <v>0</v>
      </c>
      <c r="G160">
        <f t="shared" si="18"/>
        <v>0</v>
      </c>
      <c r="I160" s="2">
        <v>58</v>
      </c>
      <c r="J160" s="2" t="s">
        <v>274</v>
      </c>
      <c r="K160">
        <f t="shared" si="19"/>
        <v>0</v>
      </c>
      <c r="L160">
        <f>INDEX(Extraction!$D$113:$BO$118,'DESC SVM'!$J$46,I160)</f>
        <v>0</v>
      </c>
      <c r="M160">
        <f>INDEX(Extraction!$D$113:$BO$118,'DESC SVM'!$J$43,I160)</f>
        <v>0</v>
      </c>
      <c r="N160">
        <f t="array" ref="N160">K160+$L$46*($J$81-$J$58)*L160+$L$43*($J$73-$J$57)*M160</f>
        <v>0</v>
      </c>
      <c r="P160" s="2">
        <v>58</v>
      </c>
      <c r="Q160" s="2" t="s">
        <v>274</v>
      </c>
      <c r="R160">
        <f t="shared" si="20"/>
        <v>0</v>
      </c>
      <c r="S160">
        <f>INDEX(Extraction!$D$113:$BO$118,'DESC SVM'!$Q$46,P160)</f>
        <v>0</v>
      </c>
      <c r="T160">
        <f>INDEX(Extraction!$D$113:$BO$118,'DESC SVM'!$Q$43,P160)</f>
        <v>0</v>
      </c>
      <c r="U160">
        <f t="shared" si="21"/>
        <v>0</v>
      </c>
      <c r="W160" s="2">
        <v>58</v>
      </c>
      <c r="X160" s="2" t="s">
        <v>274</v>
      </c>
      <c r="Y160">
        <f t="shared" si="22"/>
        <v>0</v>
      </c>
      <c r="Z160">
        <f>INDEX(Extraction!$D$113:$BO$118,'DESC SVM'!$X$46,W160)</f>
        <v>0</v>
      </c>
      <c r="AA160">
        <f>INDEX(Extraction!$D$113:$BO$118,'DESC SVM'!$X$43,W160)</f>
        <v>0</v>
      </c>
      <c r="AB160">
        <f t="shared" si="23"/>
        <v>0</v>
      </c>
      <c r="AD160" s="2">
        <v>58</v>
      </c>
      <c r="AE160" s="2" t="s">
        <v>274</v>
      </c>
      <c r="AF160" s="7">
        <f t="shared" si="24"/>
        <v>0</v>
      </c>
      <c r="AG160" s="7">
        <f>INDEX(Extraction!$D$113:$BO$118,'DESC SVM'!$X$46,AD160)</f>
        <v>0</v>
      </c>
      <c r="AH160" s="7">
        <f>INDEX(Extraction!$D$113:$BO$118,'DESC SVM'!$X$43,AD160)</f>
        <v>0</v>
      </c>
      <c r="AI160" s="7">
        <f t="shared" si="25"/>
        <v>0</v>
      </c>
      <c r="AK160" s="2">
        <v>58</v>
      </c>
      <c r="AL160" s="2" t="s">
        <v>274</v>
      </c>
      <c r="AM160">
        <f t="shared" si="26"/>
        <v>0</v>
      </c>
      <c r="AN160">
        <f>INDEX(Extraction!$D$113:$BO$118,'DESC SVM'!$AL$46,AK160)</f>
        <v>0</v>
      </c>
      <c r="AO160">
        <f>INDEX(Extraction!$D$113:$BO$118,'DESC SVM'!$AL$43,AK160)</f>
        <v>0</v>
      </c>
      <c r="AP160">
        <f t="shared" si="27"/>
        <v>0</v>
      </c>
    </row>
    <row r="161" spans="2:42" x14ac:dyDescent="0.3">
      <c r="B161" s="2">
        <v>59</v>
      </c>
      <c r="C161" s="2" t="s">
        <v>275</v>
      </c>
      <c r="D161">
        <v>0</v>
      </c>
      <c r="E161">
        <f>INDEX(Extraction!$D$113:$BO$118,'DESC SVM'!$C$46,B161)</f>
        <v>0</v>
      </c>
      <c r="F161">
        <f>INDEX(Extraction!$D$113:$BO$118,'DESC SVM'!$C$43,B161)</f>
        <v>0</v>
      </c>
      <c r="G161">
        <f t="shared" si="18"/>
        <v>0</v>
      </c>
      <c r="I161" s="2">
        <v>59</v>
      </c>
      <c r="J161" s="2" t="s">
        <v>275</v>
      </c>
      <c r="K161">
        <f t="shared" si="19"/>
        <v>0</v>
      </c>
      <c r="L161">
        <f>INDEX(Extraction!$D$113:$BO$118,'DESC SVM'!$J$46,I161)</f>
        <v>0</v>
      </c>
      <c r="M161">
        <f>INDEX(Extraction!$D$113:$BO$118,'DESC SVM'!$J$43,I161)</f>
        <v>1</v>
      </c>
      <c r="N161">
        <f t="array" ref="N161">K161+$L$46*($J$81-$J$58)*L161+$L$43*($J$73-$J$57)*M161</f>
        <v>6.2237174095878887E-2</v>
      </c>
      <c r="P161" s="2">
        <v>59</v>
      </c>
      <c r="Q161" s="2" t="s">
        <v>275</v>
      </c>
      <c r="R161">
        <f t="shared" si="20"/>
        <v>6.2237174095878887E-2</v>
      </c>
      <c r="S161">
        <f>INDEX(Extraction!$D$113:$BO$118,'DESC SVM'!$Q$46,P161)</f>
        <v>1</v>
      </c>
      <c r="T161">
        <f>INDEX(Extraction!$D$113:$BO$118,'DESC SVM'!$Q$43,P161)</f>
        <v>0</v>
      </c>
      <c r="U161">
        <f t="shared" si="21"/>
        <v>9.2191240214789444E-2</v>
      </c>
      <c r="W161" s="2">
        <v>59</v>
      </c>
      <c r="X161" s="2" t="s">
        <v>275</v>
      </c>
      <c r="Y161">
        <f t="shared" si="22"/>
        <v>9.2191240214789444E-2</v>
      </c>
      <c r="Z161">
        <f>INDEX(Extraction!$D$113:$BO$118,'DESC SVM'!$X$46,W161)</f>
        <v>0</v>
      </c>
      <c r="AA161">
        <f>INDEX(Extraction!$D$113:$BO$118,'DESC SVM'!$X$43,W161)</f>
        <v>0</v>
      </c>
      <c r="AB161">
        <f t="shared" si="23"/>
        <v>9.2191240214789444E-2</v>
      </c>
      <c r="AD161" s="2">
        <v>59</v>
      </c>
      <c r="AE161" s="2" t="s">
        <v>275</v>
      </c>
      <c r="AF161" s="7">
        <f t="shared" si="24"/>
        <v>9.2191240214789444E-2</v>
      </c>
      <c r="AG161" s="7">
        <f>INDEX(Extraction!$D$113:$BO$118,'DESC SVM'!$X$46,AD161)</f>
        <v>0</v>
      </c>
      <c r="AH161" s="7">
        <f>INDEX(Extraction!$D$113:$BO$118,'DESC SVM'!$X$43,AD161)</f>
        <v>0</v>
      </c>
      <c r="AI161" s="7">
        <f t="shared" si="25"/>
        <v>9.2191240214789444E-2</v>
      </c>
      <c r="AK161" s="2">
        <v>59</v>
      </c>
      <c r="AL161" s="2" t="s">
        <v>275</v>
      </c>
      <c r="AM161">
        <f t="shared" si="26"/>
        <v>9.2191240214789444E-2</v>
      </c>
      <c r="AN161">
        <f>INDEX(Extraction!$D$113:$BO$118,'DESC SVM'!$AL$46,AK161)</f>
        <v>0</v>
      </c>
      <c r="AO161">
        <f>INDEX(Extraction!$D$113:$BO$118,'DESC SVM'!$AL$43,AK161)</f>
        <v>0</v>
      </c>
      <c r="AP161">
        <f t="shared" si="27"/>
        <v>9.2191240214789444E-2</v>
      </c>
    </row>
    <row r="162" spans="2:42" x14ac:dyDescent="0.3">
      <c r="B162" s="2">
        <v>60</v>
      </c>
      <c r="C162" s="2" t="s">
        <v>276</v>
      </c>
      <c r="D162">
        <v>0</v>
      </c>
      <c r="E162">
        <f>INDEX(Extraction!$D$113:$BO$118,'DESC SVM'!$C$46,B162)</f>
        <v>1</v>
      </c>
      <c r="F162">
        <f>INDEX(Extraction!$D$113:$BO$118,'DESC SVM'!$C$43,B162)</f>
        <v>0</v>
      </c>
      <c r="G162">
        <f t="shared" si="18"/>
        <v>-6.8965517241379309E-2</v>
      </c>
      <c r="I162" s="2">
        <v>60</v>
      </c>
      <c r="J162" s="2" t="s">
        <v>276</v>
      </c>
      <c r="K162">
        <f t="shared" si="19"/>
        <v>-6.8965517241379309E-2</v>
      </c>
      <c r="L162">
        <f>INDEX(Extraction!$D$113:$BO$118,'DESC SVM'!$J$46,I162)</f>
        <v>1</v>
      </c>
      <c r="M162">
        <f>INDEX(Extraction!$D$113:$BO$118,'DESC SVM'!$J$43,I162)</f>
        <v>0</v>
      </c>
      <c r="N162">
        <f t="array" ref="N162">K162+$L$46*($J$81-$J$58)*L162+$L$43*($J$73-$J$57)*M162</f>
        <v>-0.1312026913372582</v>
      </c>
      <c r="P162" s="2">
        <v>60</v>
      </c>
      <c r="Q162" s="2" t="s">
        <v>276</v>
      </c>
      <c r="R162">
        <f t="shared" si="20"/>
        <v>-0.1312026913372582</v>
      </c>
      <c r="S162">
        <f>INDEX(Extraction!$D$113:$BO$118,'DESC SVM'!$Q$46,P162)</f>
        <v>0</v>
      </c>
      <c r="T162">
        <f>INDEX(Extraction!$D$113:$BO$118,'DESC SVM'!$Q$43,P162)</f>
        <v>1</v>
      </c>
      <c r="U162">
        <f t="shared" si="21"/>
        <v>-0.16115675745616875</v>
      </c>
      <c r="W162" s="2">
        <v>60</v>
      </c>
      <c r="X162" s="2" t="s">
        <v>276</v>
      </c>
      <c r="Y162">
        <f t="shared" si="22"/>
        <v>-0.16115675745616875</v>
      </c>
      <c r="Z162">
        <f>INDEX(Extraction!$D$113:$BO$118,'DESC SVM'!$X$46,W162)</f>
        <v>1</v>
      </c>
      <c r="AA162">
        <f>INDEX(Extraction!$D$113:$BO$118,'DESC SVM'!$X$43,W162)</f>
        <v>0</v>
      </c>
      <c r="AB162">
        <f t="shared" si="23"/>
        <v>-0.14421502095797173</v>
      </c>
      <c r="AD162" s="2">
        <v>60</v>
      </c>
      <c r="AE162" s="2" t="s">
        <v>276</v>
      </c>
      <c r="AF162" s="7">
        <f t="shared" si="24"/>
        <v>-0.14421502095797173</v>
      </c>
      <c r="AG162" s="7">
        <f>INDEX(Extraction!$D$113:$BO$118,'DESC SVM'!$X$46,AD162)</f>
        <v>1</v>
      </c>
      <c r="AH162" s="7">
        <f>INDEX(Extraction!$D$113:$BO$118,'DESC SVM'!$X$43,AD162)</f>
        <v>0</v>
      </c>
      <c r="AI162" s="7">
        <f t="shared" si="25"/>
        <v>-0.14421502095797173</v>
      </c>
      <c r="AK162" s="2">
        <v>60</v>
      </c>
      <c r="AL162" s="2" t="s">
        <v>276</v>
      </c>
      <c r="AM162">
        <f t="shared" si="26"/>
        <v>-0.14421502095797173</v>
      </c>
      <c r="AN162">
        <f>INDEX(Extraction!$D$113:$BO$118,'DESC SVM'!$AL$46,AK162)</f>
        <v>1</v>
      </c>
      <c r="AO162">
        <f>INDEX(Extraction!$D$113:$BO$118,'DESC SVM'!$AL$43,AK162)</f>
        <v>0</v>
      </c>
      <c r="AP162">
        <f t="shared" si="27"/>
        <v>-0.14421502095797173</v>
      </c>
    </row>
    <row r="163" spans="2:42" x14ac:dyDescent="0.3">
      <c r="B163" s="2">
        <v>61</v>
      </c>
      <c r="C163" s="2" t="s">
        <v>277</v>
      </c>
      <c r="D163">
        <v>0</v>
      </c>
      <c r="E163">
        <f>INDEX(Extraction!$D$113:$BO$118,'DESC SVM'!$C$46,B163)</f>
        <v>0</v>
      </c>
      <c r="F163">
        <f>INDEX(Extraction!$D$113:$BO$118,'DESC SVM'!$C$43,B163)</f>
        <v>0</v>
      </c>
      <c r="G163">
        <f t="shared" si="18"/>
        <v>0</v>
      </c>
      <c r="I163" s="2">
        <v>61</v>
      </c>
      <c r="J163" s="2" t="s">
        <v>277</v>
      </c>
      <c r="K163">
        <f t="shared" si="19"/>
        <v>0</v>
      </c>
      <c r="L163">
        <f>INDEX(Extraction!$D$113:$BO$118,'DESC SVM'!$J$46,I163)</f>
        <v>2</v>
      </c>
      <c r="M163">
        <f>INDEX(Extraction!$D$113:$BO$118,'DESC SVM'!$J$43,I163)</f>
        <v>0</v>
      </c>
      <c r="N163">
        <f t="array" ref="N163">K163+$L$46*($J$81-$J$58)*L163+$L$43*($J$73-$J$57)*M163</f>
        <v>-0.12447434819175777</v>
      </c>
      <c r="P163" s="2">
        <v>61</v>
      </c>
      <c r="Q163" s="2" t="s">
        <v>277</v>
      </c>
      <c r="R163">
        <f t="shared" si="20"/>
        <v>-0.12447434819175777</v>
      </c>
      <c r="S163">
        <f>INDEX(Extraction!$D$113:$BO$118,'DESC SVM'!$Q$46,P163)</f>
        <v>0</v>
      </c>
      <c r="T163">
        <f>INDEX(Extraction!$D$113:$BO$118,'DESC SVM'!$Q$43,P163)</f>
        <v>0</v>
      </c>
      <c r="U163">
        <f t="shared" si="21"/>
        <v>-0.12447434819175777</v>
      </c>
      <c r="W163" s="2">
        <v>61</v>
      </c>
      <c r="X163" s="2" t="s">
        <v>277</v>
      </c>
      <c r="Y163">
        <f t="shared" si="22"/>
        <v>-0.12447434819175777</v>
      </c>
      <c r="Z163">
        <f>INDEX(Extraction!$D$113:$BO$118,'DESC SVM'!$X$46,W163)</f>
        <v>0</v>
      </c>
      <c r="AA163">
        <f>INDEX(Extraction!$D$113:$BO$118,'DESC SVM'!$X$43,W163)</f>
        <v>1</v>
      </c>
      <c r="AB163">
        <f t="shared" si="23"/>
        <v>-0.14141608468995481</v>
      </c>
      <c r="AD163" s="2">
        <v>61</v>
      </c>
      <c r="AE163" s="2" t="s">
        <v>277</v>
      </c>
      <c r="AF163" s="7">
        <f t="shared" si="24"/>
        <v>-0.14141608468995481</v>
      </c>
      <c r="AG163" s="7">
        <f>INDEX(Extraction!$D$113:$BO$118,'DESC SVM'!$X$46,AD163)</f>
        <v>0</v>
      </c>
      <c r="AH163" s="7">
        <f>INDEX(Extraction!$D$113:$BO$118,'DESC SVM'!$X$43,AD163)</f>
        <v>1</v>
      </c>
      <c r="AI163" s="7">
        <f t="shared" si="25"/>
        <v>-0.14141608468995481</v>
      </c>
      <c r="AK163" s="2">
        <v>61</v>
      </c>
      <c r="AL163" s="2" t="s">
        <v>277</v>
      </c>
      <c r="AM163">
        <f t="shared" si="26"/>
        <v>-0.14141608468995481</v>
      </c>
      <c r="AN163">
        <f>INDEX(Extraction!$D$113:$BO$118,'DESC SVM'!$AL$46,AK163)</f>
        <v>0</v>
      </c>
      <c r="AO163">
        <f>INDEX(Extraction!$D$113:$BO$118,'DESC SVM'!$AL$43,AK163)</f>
        <v>1</v>
      </c>
      <c r="AP163">
        <f t="shared" si="27"/>
        <v>-0.14141608468995481</v>
      </c>
    </row>
    <row r="164" spans="2:42" x14ac:dyDescent="0.3">
      <c r="B164" s="2">
        <v>62</v>
      </c>
      <c r="C164" s="2" t="s">
        <v>278</v>
      </c>
      <c r="D164">
        <v>0</v>
      </c>
      <c r="E164">
        <f>INDEX(Extraction!$D$113:$BO$118,'DESC SVM'!$C$46,B164)</f>
        <v>1</v>
      </c>
      <c r="F164">
        <f>INDEX(Extraction!$D$113:$BO$118,'DESC SVM'!$C$43,B164)</f>
        <v>1</v>
      </c>
      <c r="G164">
        <f t="shared" si="18"/>
        <v>0</v>
      </c>
      <c r="I164" s="2">
        <v>62</v>
      </c>
      <c r="J164" s="2" t="s">
        <v>278</v>
      </c>
      <c r="K164">
        <f t="shared" si="19"/>
        <v>0</v>
      </c>
      <c r="L164">
        <f>INDEX(Extraction!$D$113:$BO$118,'DESC SVM'!$J$46,I164)</f>
        <v>1</v>
      </c>
      <c r="M164">
        <f>INDEX(Extraction!$D$113:$BO$118,'DESC SVM'!$J$43,I164)</f>
        <v>1</v>
      </c>
      <c r="N164">
        <f t="array" ref="N164">K164+$L$46*($J$81-$J$58)*L164+$L$43*($J$73-$J$57)*M164</f>
        <v>0</v>
      </c>
      <c r="P164" s="2">
        <v>62</v>
      </c>
      <c r="Q164" s="2" t="s">
        <v>278</v>
      </c>
      <c r="R164">
        <f t="shared" si="20"/>
        <v>0</v>
      </c>
      <c r="S164">
        <f>INDEX(Extraction!$D$113:$BO$118,'DESC SVM'!$Q$46,P164)</f>
        <v>1</v>
      </c>
      <c r="T164">
        <f>INDEX(Extraction!$D$113:$BO$118,'DESC SVM'!$Q$43,P164)</f>
        <v>1</v>
      </c>
      <c r="U164">
        <f t="shared" si="21"/>
        <v>0</v>
      </c>
      <c r="W164" s="2">
        <v>62</v>
      </c>
      <c r="X164" s="2" t="s">
        <v>278</v>
      </c>
      <c r="Y164">
        <f t="shared" si="22"/>
        <v>0</v>
      </c>
      <c r="Z164">
        <f>INDEX(Extraction!$D$113:$BO$118,'DESC SVM'!$X$46,W164)</f>
        <v>1</v>
      </c>
      <c r="AA164">
        <f>INDEX(Extraction!$D$113:$BO$118,'DESC SVM'!$X$43,W164)</f>
        <v>1</v>
      </c>
      <c r="AB164">
        <f t="shared" si="23"/>
        <v>0</v>
      </c>
      <c r="AD164" s="2">
        <v>62</v>
      </c>
      <c r="AE164" s="2" t="s">
        <v>278</v>
      </c>
      <c r="AF164" s="7">
        <f t="shared" si="24"/>
        <v>0</v>
      </c>
      <c r="AG164" s="7">
        <f>INDEX(Extraction!$D$113:$BO$118,'DESC SVM'!$X$46,AD164)</f>
        <v>1</v>
      </c>
      <c r="AH164" s="7">
        <f>INDEX(Extraction!$D$113:$BO$118,'DESC SVM'!$X$43,AD164)</f>
        <v>1</v>
      </c>
      <c r="AI164" s="7">
        <f t="shared" si="25"/>
        <v>0</v>
      </c>
      <c r="AK164" s="2">
        <v>62</v>
      </c>
      <c r="AL164" s="2" t="s">
        <v>278</v>
      </c>
      <c r="AM164">
        <f t="shared" si="26"/>
        <v>0</v>
      </c>
      <c r="AN164">
        <f>INDEX(Extraction!$D$113:$BO$118,'DESC SVM'!$AL$46,AK164)</f>
        <v>1</v>
      </c>
      <c r="AO164">
        <f>INDEX(Extraction!$D$113:$BO$118,'DESC SVM'!$AL$43,AK164)</f>
        <v>1</v>
      </c>
      <c r="AP164">
        <f t="shared" si="27"/>
        <v>0</v>
      </c>
    </row>
    <row r="165" spans="2:42" x14ac:dyDescent="0.3">
      <c r="B165" s="2">
        <v>63</v>
      </c>
      <c r="C165" s="2" t="s">
        <v>279</v>
      </c>
      <c r="D165">
        <v>0</v>
      </c>
      <c r="E165">
        <f>INDEX(Extraction!$D$113:$BO$118,'DESC SVM'!$C$46,B165)</f>
        <v>1</v>
      </c>
      <c r="F165">
        <f>INDEX(Extraction!$D$113:$BO$118,'DESC SVM'!$C$43,B165)</f>
        <v>0</v>
      </c>
      <c r="G165">
        <f t="shared" si="18"/>
        <v>-6.8965517241379309E-2</v>
      </c>
      <c r="I165" s="2">
        <v>63</v>
      </c>
      <c r="J165" s="2" t="s">
        <v>279</v>
      </c>
      <c r="K165">
        <f t="shared" si="19"/>
        <v>-6.8965517241379309E-2</v>
      </c>
      <c r="L165">
        <f>INDEX(Extraction!$D$113:$BO$118,'DESC SVM'!$J$46,I165)</f>
        <v>1</v>
      </c>
      <c r="M165">
        <f>INDEX(Extraction!$D$113:$BO$118,'DESC SVM'!$J$43,I165)</f>
        <v>1</v>
      </c>
      <c r="N165">
        <f t="array" ref="N165">K165+$L$46*($J$81-$J$58)*L165+$L$43*($J$73-$J$57)*M165</f>
        <v>-6.8965517241379309E-2</v>
      </c>
      <c r="P165" s="2">
        <v>63</v>
      </c>
      <c r="Q165" s="2" t="s">
        <v>279</v>
      </c>
      <c r="R165">
        <f t="shared" si="20"/>
        <v>-6.8965517241379309E-2</v>
      </c>
      <c r="S165">
        <f>INDEX(Extraction!$D$113:$BO$118,'DESC SVM'!$Q$46,P165)</f>
        <v>1</v>
      </c>
      <c r="T165">
        <f>INDEX(Extraction!$D$113:$BO$118,'DESC SVM'!$Q$43,P165)</f>
        <v>1</v>
      </c>
      <c r="U165">
        <f t="shared" si="21"/>
        <v>-6.8965517241379309E-2</v>
      </c>
      <c r="W165" s="2">
        <v>63</v>
      </c>
      <c r="X165" s="2" t="s">
        <v>279</v>
      </c>
      <c r="Y165">
        <f t="shared" si="22"/>
        <v>-6.8965517241379309E-2</v>
      </c>
      <c r="Z165">
        <f>INDEX(Extraction!$D$113:$BO$118,'DESC SVM'!$X$46,W165)</f>
        <v>1</v>
      </c>
      <c r="AA165">
        <f>INDEX(Extraction!$D$113:$BO$118,'DESC SVM'!$X$43,W165)</f>
        <v>0</v>
      </c>
      <c r="AB165">
        <f t="shared" si="23"/>
        <v>-5.2023780743182285E-2</v>
      </c>
      <c r="AD165" s="2">
        <v>63</v>
      </c>
      <c r="AE165" s="2" t="s">
        <v>279</v>
      </c>
      <c r="AF165" s="7">
        <f t="shared" si="24"/>
        <v>-5.2023780743182285E-2</v>
      </c>
      <c r="AG165" s="7">
        <f>INDEX(Extraction!$D$113:$BO$118,'DESC SVM'!$X$46,AD165)</f>
        <v>1</v>
      </c>
      <c r="AH165" s="7">
        <f>INDEX(Extraction!$D$113:$BO$118,'DESC SVM'!$X$43,AD165)</f>
        <v>0</v>
      </c>
      <c r="AI165" s="7">
        <f t="shared" si="25"/>
        <v>-5.2023780743182285E-2</v>
      </c>
      <c r="AK165" s="2">
        <v>63</v>
      </c>
      <c r="AL165" s="2" t="s">
        <v>279</v>
      </c>
      <c r="AM165">
        <f t="shared" si="26"/>
        <v>-5.2023780743182285E-2</v>
      </c>
      <c r="AN165">
        <f>INDEX(Extraction!$D$113:$BO$118,'DESC SVM'!$AL$46,AK165)</f>
        <v>1</v>
      </c>
      <c r="AO165">
        <f>INDEX(Extraction!$D$113:$BO$118,'DESC SVM'!$AL$43,AK165)</f>
        <v>0</v>
      </c>
      <c r="AP165">
        <f t="shared" si="27"/>
        <v>-5.2023780743182285E-2</v>
      </c>
    </row>
    <row r="166" spans="2:42" x14ac:dyDescent="0.3">
      <c r="B166" s="2"/>
      <c r="C166" s="2"/>
      <c r="I166" s="2"/>
      <c r="J166" s="2"/>
      <c r="P166" s="2">
        <v>64</v>
      </c>
      <c r="Q166" s="2" t="s">
        <v>109</v>
      </c>
      <c r="R166">
        <f t="shared" si="20"/>
        <v>0</v>
      </c>
      <c r="S166">
        <f>INDEX(Extraction!$D$113:$BO$118,'DESC SVM'!$Q$46,P166)</f>
        <v>0</v>
      </c>
      <c r="T166">
        <f>INDEX(Extraction!$D$113:$BO$118,'DESC SVM'!$Q$43,P166)</f>
        <v>0</v>
      </c>
      <c r="U166">
        <f t="shared" si="21"/>
        <v>0</v>
      </c>
      <c r="W166" s="2">
        <v>64</v>
      </c>
      <c r="X166" s="2" t="s">
        <v>109</v>
      </c>
      <c r="Y166">
        <f t="shared" si="22"/>
        <v>0</v>
      </c>
      <c r="Z166">
        <f>INDEX(Extraction!$D$113:$BO$118,'DESC SVM'!$X$46,W166)</f>
        <v>0</v>
      </c>
      <c r="AA166">
        <f>INDEX(Extraction!$D$113:$BO$118,'DESC SVM'!$X$43,W166)</f>
        <v>0</v>
      </c>
      <c r="AB166">
        <f t="shared" si="23"/>
        <v>0</v>
      </c>
      <c r="AD166" s="6">
        <v>64</v>
      </c>
      <c r="AE166" s="6" t="s">
        <v>109</v>
      </c>
      <c r="AF166" s="7">
        <f t="shared" si="24"/>
        <v>0</v>
      </c>
      <c r="AG166" s="7">
        <f>INDEX(Extraction!$D$113:$BO$118,'DESC SVM'!$X$46,AD166)</f>
        <v>0</v>
      </c>
      <c r="AH166" s="7">
        <f>INDEX(Extraction!$D$113:$BO$118,'DESC SVM'!$X$43,AD166)</f>
        <v>0</v>
      </c>
      <c r="AI166" s="7">
        <f t="shared" si="25"/>
        <v>0</v>
      </c>
      <c r="AK166" s="2">
        <v>64</v>
      </c>
      <c r="AL166" s="2" t="s">
        <v>109</v>
      </c>
      <c r="AM166">
        <f t="shared" si="26"/>
        <v>0</v>
      </c>
      <c r="AN166">
        <f>INDEX(Extraction!$D$113:$BO$118,'DESC SVM'!$AL$46,AK166)</f>
        <v>0</v>
      </c>
      <c r="AO166">
        <f>INDEX(Extraction!$D$113:$BO$118,'DESC SVM'!$AL$43,AK166)</f>
        <v>0</v>
      </c>
      <c r="AP166">
        <f t="shared" si="27"/>
        <v>0</v>
      </c>
    </row>
    <row r="168" spans="2:42" x14ac:dyDescent="0.3">
      <c r="B168" s="2"/>
      <c r="I168" s="2"/>
    </row>
    <row r="170" spans="2:42" x14ac:dyDescent="0.3">
      <c r="B170" s="2"/>
      <c r="I170" s="2"/>
    </row>
    <row r="171" spans="2:42" x14ac:dyDescent="0.3"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</row>
    <row r="174" spans="2:42" x14ac:dyDescent="0.3">
      <c r="B174" s="2"/>
      <c r="I17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6B76-A5ED-4E3D-A5B5-6326253464EE}">
  <dimension ref="B2:AW174"/>
  <sheetViews>
    <sheetView topLeftCell="AA87" workbookViewId="0">
      <selection activeCell="AL97" sqref="AL97"/>
    </sheetView>
  </sheetViews>
  <sheetFormatPr defaultRowHeight="14.4" x14ac:dyDescent="0.3"/>
  <cols>
    <col min="3" max="3" width="8.88671875" customWidth="1"/>
    <col min="32" max="32" width="12.6640625" bestFit="1" customWidth="1"/>
  </cols>
  <sheetData>
    <row r="2" spans="2:49" x14ac:dyDescent="0.3">
      <c r="B2" s="2" t="s">
        <v>135</v>
      </c>
    </row>
    <row r="4" spans="2:49" x14ac:dyDescent="0.3">
      <c r="B4" s="2" t="s">
        <v>136</v>
      </c>
    </row>
    <row r="5" spans="2:49" x14ac:dyDescent="0.3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</row>
    <row r="6" spans="2:49" x14ac:dyDescent="0.3">
      <c r="B6" s="2">
        <v>1</v>
      </c>
      <c r="C6">
        <f>SUMPRODUCT(Extraction!$D$113:$BO$113,Extraction!$D113:$BO113)</f>
        <v>41</v>
      </c>
      <c r="D6">
        <f>SUMPRODUCT(Extraction!$D$114:$BO$114,Extraction!$D113:$BO113)</f>
        <v>30</v>
      </c>
      <c r="E6">
        <f>SUMPRODUCT(Extraction!$D$115:$BO$115,Extraction!$D113:$BO113)</f>
        <v>12</v>
      </c>
      <c r="F6">
        <f>SUMPRODUCT(Extraction!$D$116:$BO$116,Extraction!$D113:$BO113)</f>
        <v>43</v>
      </c>
      <c r="G6">
        <f>SUMPRODUCT(Extraction!$D$117:$BO$117,Extraction!$D113:$BO113)</f>
        <v>27</v>
      </c>
      <c r="H6">
        <f>SUMPRODUCT(Extraction!$D$118:$BO$118,Extraction!$D113:$BO113)</f>
        <v>53</v>
      </c>
    </row>
    <row r="7" spans="2:49" x14ac:dyDescent="0.3">
      <c r="B7" s="2">
        <v>2</v>
      </c>
      <c r="C7">
        <f>SUMPRODUCT(Extraction!$D$113:$BO$113,Extraction!$D114:$BO114)</f>
        <v>30</v>
      </c>
      <c r="D7">
        <f>SUMPRODUCT(Extraction!$D$114:$BO$114,Extraction!$D114:$BO114)</f>
        <v>44</v>
      </c>
      <c r="E7">
        <f>SUMPRODUCT(Extraction!$D$115:$BO$115,Extraction!$D114:$BO114)</f>
        <v>15</v>
      </c>
      <c r="F7">
        <f>SUMPRODUCT(Extraction!$D$116:$BO$116,Extraction!$D114:$BO114)</f>
        <v>46</v>
      </c>
      <c r="G7">
        <f>SUMPRODUCT(Extraction!$D$117:$BO$117,Extraction!$D114:$BO114)</f>
        <v>27</v>
      </c>
      <c r="H7">
        <f>SUMPRODUCT(Extraction!$D$118:$BO$118,Extraction!$D114:$BO114)</f>
        <v>56</v>
      </c>
    </row>
    <row r="8" spans="2:49" x14ac:dyDescent="0.3">
      <c r="B8" s="2">
        <v>3</v>
      </c>
      <c r="C8">
        <f>SUMPRODUCT(Extraction!$D$113:$BO$113,Extraction!$D115:$BO115)</f>
        <v>12</v>
      </c>
      <c r="D8">
        <f>SUMPRODUCT(Extraction!$D$114:$BO$114,Extraction!$D115:$BO115)</f>
        <v>15</v>
      </c>
      <c r="E8">
        <f>SUMPRODUCT(Extraction!$D$115:$BO$115,Extraction!$D115:$BO115)</f>
        <v>27</v>
      </c>
      <c r="F8">
        <f>SUMPRODUCT(Extraction!$D$116:$BO$116,Extraction!$D115:$BO115)</f>
        <v>20</v>
      </c>
      <c r="G8">
        <f>SUMPRODUCT(Extraction!$D$117:$BO$117,Extraction!$D115:$BO115)</f>
        <v>21</v>
      </c>
      <c r="H8">
        <f>SUMPRODUCT(Extraction!$D$118:$BO$118,Extraction!$D115:$BO115)</f>
        <v>37</v>
      </c>
    </row>
    <row r="9" spans="2:49" x14ac:dyDescent="0.3">
      <c r="B9" s="2">
        <v>4</v>
      </c>
      <c r="C9">
        <f>SUMPRODUCT(Extraction!$D$113:$BO$113,Extraction!$D116:$BO116)</f>
        <v>43</v>
      </c>
      <c r="D9">
        <f>SUMPRODUCT(Extraction!$D$114:$BO$114,Extraction!$D116:$BO116)</f>
        <v>46</v>
      </c>
      <c r="E9">
        <f>SUMPRODUCT(Extraction!$D$115:$BO$115,Extraction!$D116:$BO116)</f>
        <v>20</v>
      </c>
      <c r="F9">
        <f>SUMPRODUCT(Extraction!$D$116:$BO$116,Extraction!$D116:$BO116)</f>
        <v>74</v>
      </c>
      <c r="G9">
        <f>SUMPRODUCT(Extraction!$D$117:$BO$117,Extraction!$D116:$BO116)</f>
        <v>38</v>
      </c>
      <c r="H9">
        <f>SUMPRODUCT(Extraction!$D$118:$BO$118,Extraction!$D116:$BO116)</f>
        <v>82</v>
      </c>
    </row>
    <row r="10" spans="2:49" x14ac:dyDescent="0.3">
      <c r="B10" s="2">
        <v>5</v>
      </c>
      <c r="C10">
        <f>SUMPRODUCT(Extraction!$D$113:$BO$113,Extraction!$D117:$BO117)</f>
        <v>27</v>
      </c>
      <c r="D10">
        <f>SUMPRODUCT(Extraction!$D$114:$BO$114,Extraction!$D117:$BO117)</f>
        <v>27</v>
      </c>
      <c r="E10">
        <f>SUMPRODUCT(Extraction!$D$115:$BO$115,Extraction!$D117:$BO117)</f>
        <v>21</v>
      </c>
      <c r="F10">
        <f>SUMPRODUCT(Extraction!$D$116:$BO$116,Extraction!$D117:$BO117)</f>
        <v>38</v>
      </c>
      <c r="G10">
        <f>SUMPRODUCT(Extraction!$D$117:$BO$117,Extraction!$D117:$BO117)</f>
        <v>40</v>
      </c>
      <c r="H10">
        <f>SUMPRODUCT(Extraction!$D$118:$BO$118,Extraction!$D117:$BO117)</f>
        <v>56</v>
      </c>
    </row>
    <row r="11" spans="2:49" x14ac:dyDescent="0.3">
      <c r="B11" s="2">
        <v>6</v>
      </c>
      <c r="C11">
        <f>SUMPRODUCT(Extraction!$D$113:$BO$113,Extraction!$D118:$BO118)</f>
        <v>53</v>
      </c>
      <c r="D11">
        <f>SUMPRODUCT(Extraction!$D$114:$BO$114,Extraction!$D118:$BO118)</f>
        <v>56</v>
      </c>
      <c r="E11">
        <f>SUMPRODUCT(Extraction!$D$115:$BO$115,Extraction!$D118:$BO118)</f>
        <v>37</v>
      </c>
      <c r="F11">
        <f>SUMPRODUCT(Extraction!$D$116:$BO$116,Extraction!$D118:$BO118)</f>
        <v>82</v>
      </c>
      <c r="G11">
        <f>SUMPRODUCT(Extraction!$D$117:$BO$117,Extraction!$D118:$BO118)</f>
        <v>56</v>
      </c>
      <c r="H11">
        <f>SUMPRODUCT(Extraction!$D$118:$BO$118,Extraction!$D118:$BO118)</f>
        <v>131</v>
      </c>
    </row>
    <row r="13" spans="2:49" x14ac:dyDescent="0.3">
      <c r="B13" s="2" t="s">
        <v>137</v>
      </c>
    </row>
    <row r="15" spans="2:49" x14ac:dyDescent="0.3">
      <c r="B15" s="2" t="s">
        <v>138</v>
      </c>
      <c r="I15" s="2" t="s">
        <v>171</v>
      </c>
      <c r="P15" s="2" t="s">
        <v>171</v>
      </c>
      <c r="W15" s="2" t="s">
        <v>171</v>
      </c>
      <c r="AD15" s="2" t="s">
        <v>171</v>
      </c>
      <c r="AK15" s="2" t="s">
        <v>171</v>
      </c>
      <c r="AR15" s="2" t="s">
        <v>171</v>
      </c>
    </row>
    <row r="16" spans="2:49" x14ac:dyDescent="0.3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I16" s="2">
        <v>1</v>
      </c>
      <c r="J16" s="2">
        <v>2</v>
      </c>
      <c r="K16" s="2">
        <v>3</v>
      </c>
      <c r="L16" s="2">
        <v>4</v>
      </c>
      <c r="M16" s="2">
        <v>5</v>
      </c>
      <c r="N16" s="2">
        <v>6</v>
      </c>
      <c r="P16" s="2">
        <v>1</v>
      </c>
      <c r="Q16" s="2">
        <v>2</v>
      </c>
      <c r="R16" s="2">
        <v>3</v>
      </c>
      <c r="S16" s="2">
        <v>4</v>
      </c>
      <c r="T16" s="2">
        <v>5</v>
      </c>
      <c r="U16" s="2">
        <v>6</v>
      </c>
      <c r="W16" s="2">
        <v>1</v>
      </c>
      <c r="X16" s="2">
        <v>2</v>
      </c>
      <c r="Y16" s="2">
        <v>3</v>
      </c>
      <c r="Z16" s="2">
        <v>4</v>
      </c>
      <c r="AA16" s="2">
        <v>5</v>
      </c>
      <c r="AB16" s="2">
        <v>6</v>
      </c>
      <c r="AD16" s="2">
        <v>1</v>
      </c>
      <c r="AE16" s="2">
        <v>2</v>
      </c>
      <c r="AF16" s="2">
        <v>3</v>
      </c>
      <c r="AG16" s="2">
        <v>4</v>
      </c>
      <c r="AH16" s="2">
        <v>5</v>
      </c>
      <c r="AI16" s="2">
        <v>6</v>
      </c>
      <c r="AK16" s="2">
        <v>1</v>
      </c>
      <c r="AL16" s="2">
        <v>2</v>
      </c>
      <c r="AM16" s="2">
        <v>3</v>
      </c>
      <c r="AN16" s="2">
        <v>4</v>
      </c>
      <c r="AO16" s="2">
        <v>5</v>
      </c>
      <c r="AP16" s="2">
        <v>6</v>
      </c>
      <c r="AR16" s="2">
        <v>1</v>
      </c>
      <c r="AS16" s="2">
        <v>2</v>
      </c>
      <c r="AT16" s="2">
        <v>3</v>
      </c>
      <c r="AU16" s="2">
        <v>4</v>
      </c>
      <c r="AV16" s="2">
        <v>5</v>
      </c>
      <c r="AW16" s="2">
        <v>6</v>
      </c>
    </row>
    <row r="17" spans="2:49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f t="shared" ref="I17:N17" si="0">B95</f>
        <v>6.8965517241379309E-2</v>
      </c>
      <c r="J17">
        <f t="shared" si="0"/>
        <v>0</v>
      </c>
      <c r="K17">
        <f t="shared" si="0"/>
        <v>0</v>
      </c>
      <c r="L17">
        <f t="shared" si="0"/>
        <v>6.8965517241379309E-2</v>
      </c>
      <c r="M17">
        <f t="shared" si="0"/>
        <v>0</v>
      </c>
      <c r="N17">
        <f t="shared" si="0"/>
        <v>0</v>
      </c>
      <c r="P17">
        <f t="shared" ref="P17:U17" si="1">I95</f>
        <v>6.8965517241379309E-2</v>
      </c>
      <c r="Q17">
        <f t="shared" si="1"/>
        <v>6.2237174095878887E-2</v>
      </c>
      <c r="R17">
        <f t="shared" si="1"/>
        <v>6.2237174095878887E-2</v>
      </c>
      <c r="S17">
        <f t="shared" si="1"/>
        <v>6.8965517241379309E-2</v>
      </c>
      <c r="T17">
        <f t="shared" si="1"/>
        <v>0</v>
      </c>
      <c r="U17">
        <f t="shared" si="1"/>
        <v>0</v>
      </c>
      <c r="W17">
        <f t="shared" ref="W17:AB17" si="2">P95</f>
        <v>6.8965517241379309E-2</v>
      </c>
      <c r="X17">
        <f t="shared" si="2"/>
        <v>6.2237174095878887E-2</v>
      </c>
      <c r="Y17">
        <f t="shared" si="2"/>
        <v>6.2237174095878887E-2</v>
      </c>
      <c r="Z17">
        <f t="shared" si="2"/>
        <v>6.8965517241379309E-2</v>
      </c>
      <c r="AA17">
        <f t="shared" si="2"/>
        <v>0</v>
      </c>
      <c r="AB17">
        <f t="shared" si="2"/>
        <v>0</v>
      </c>
      <c r="AD17">
        <f t="shared" ref="AD17:AI17" si="3">W95</f>
        <v>6.8965517241379309E-2</v>
      </c>
      <c r="AE17">
        <f t="shared" si="3"/>
        <v>6.2237174095878887E-2</v>
      </c>
      <c r="AF17">
        <f t="shared" si="3"/>
        <v>6.2237174095878887E-2</v>
      </c>
      <c r="AG17">
        <f t="shared" si="3"/>
        <v>0.12500769246548649</v>
      </c>
      <c r="AH17">
        <f t="shared" si="3"/>
        <v>0</v>
      </c>
      <c r="AI17">
        <f t="shared" si="3"/>
        <v>5.6042175224107177E-2</v>
      </c>
      <c r="AK17">
        <f t="shared" ref="AK17:AP17" si="4">AD95</f>
        <v>6.8965517241379309E-2</v>
      </c>
      <c r="AL17">
        <f t="shared" si="4"/>
        <v>6.2237174095878887E-2</v>
      </c>
      <c r="AM17">
        <f t="shared" si="4"/>
        <v>6.2237174095878887E-2</v>
      </c>
      <c r="AN17">
        <f t="shared" si="4"/>
        <v>0.12500769246548649</v>
      </c>
      <c r="AO17">
        <f t="shared" si="4"/>
        <v>2.2118837031337629E-2</v>
      </c>
      <c r="AP17">
        <f t="shared" si="4"/>
        <v>3.3923338192769548E-2</v>
      </c>
      <c r="AR17">
        <f t="shared" ref="AR17:AW17" si="5">AK95</f>
        <v>6.8965517241379309E-2</v>
      </c>
      <c r="AS17">
        <f t="shared" si="5"/>
        <v>6.2237174095878887E-2</v>
      </c>
      <c r="AT17">
        <f t="shared" si="5"/>
        <v>6.2237174095878887E-2</v>
      </c>
      <c r="AU17">
        <f t="shared" si="5"/>
        <v>0.12500769246548649</v>
      </c>
      <c r="AV17">
        <f t="shared" si="5"/>
        <v>2.2118837031337612E-2</v>
      </c>
      <c r="AW17">
        <f t="shared" si="5"/>
        <v>3.3923338192769562E-2</v>
      </c>
    </row>
    <row r="19" spans="2:49" x14ac:dyDescent="0.3">
      <c r="B19" s="2" t="s">
        <v>139</v>
      </c>
      <c r="I19" s="2"/>
      <c r="P19" s="2"/>
      <c r="W19" s="2"/>
      <c r="AD19" s="2"/>
      <c r="AK19" s="2"/>
      <c r="AR19" s="2"/>
    </row>
    <row r="20" spans="2:49" x14ac:dyDescent="0.3">
      <c r="B20" s="2" t="s">
        <v>140</v>
      </c>
      <c r="C20">
        <v>0</v>
      </c>
      <c r="I20" s="2" t="s">
        <v>140</v>
      </c>
      <c r="J20">
        <f>C97</f>
        <v>1.137931034482758</v>
      </c>
      <c r="P20" s="2" t="s">
        <v>140</v>
      </c>
      <c r="Q20">
        <f>J97</f>
        <v>0.29857022708158143</v>
      </c>
      <c r="W20" s="2" t="s">
        <v>140</v>
      </c>
      <c r="X20">
        <f>Q97</f>
        <v>0.29857022708158143</v>
      </c>
      <c r="AD20" s="2" t="s">
        <v>140</v>
      </c>
      <c r="AE20">
        <f>X97</f>
        <v>-0.92857289380295016</v>
      </c>
      <c r="AK20" s="2" t="s">
        <v>140</v>
      </c>
      <c r="AL20">
        <f>AE97</f>
        <v>0.73033988354737189</v>
      </c>
      <c r="AR20" s="2" t="s">
        <v>140</v>
      </c>
      <c r="AS20">
        <f>AL97</f>
        <v>0.730339883547372</v>
      </c>
    </row>
    <row r="22" spans="2:49" x14ac:dyDescent="0.3">
      <c r="B22" s="2" t="s">
        <v>121</v>
      </c>
      <c r="I22" s="2" t="s">
        <v>121</v>
      </c>
      <c r="P22" s="2" t="s">
        <v>121</v>
      </c>
      <c r="W22" s="2" t="s">
        <v>121</v>
      </c>
      <c r="AD22" s="2" t="s">
        <v>121</v>
      </c>
      <c r="AK22" s="2" t="s">
        <v>121</v>
      </c>
      <c r="AR22" s="2" t="s">
        <v>121</v>
      </c>
    </row>
    <row r="23" spans="2:49" x14ac:dyDescent="0.3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I23" s="2">
        <v>1</v>
      </c>
      <c r="J23" s="2">
        <v>2</v>
      </c>
      <c r="K23" s="2">
        <v>3</v>
      </c>
      <c r="L23" s="2">
        <v>4</v>
      </c>
      <c r="M23" s="2">
        <v>5</v>
      </c>
      <c r="N23" s="2">
        <v>6</v>
      </c>
      <c r="P23" s="2">
        <v>1</v>
      </c>
      <c r="Q23" s="2">
        <v>2</v>
      </c>
      <c r="R23" s="2">
        <v>3</v>
      </c>
      <c r="S23" s="2">
        <v>4</v>
      </c>
      <c r="T23" s="2">
        <v>5</v>
      </c>
      <c r="U23" s="2">
        <v>6</v>
      </c>
      <c r="W23" s="2">
        <v>1</v>
      </c>
      <c r="X23" s="2">
        <v>2</v>
      </c>
      <c r="Y23" s="2">
        <v>3</v>
      </c>
      <c r="Z23" s="2">
        <v>4</v>
      </c>
      <c r="AA23" s="2">
        <v>5</v>
      </c>
      <c r="AB23" s="2">
        <v>6</v>
      </c>
      <c r="AD23" s="2">
        <v>1</v>
      </c>
      <c r="AE23" s="2">
        <v>2</v>
      </c>
      <c r="AF23" s="2">
        <v>3</v>
      </c>
      <c r="AG23" s="2">
        <v>4</v>
      </c>
      <c r="AH23" s="2">
        <v>5</v>
      </c>
      <c r="AI23" s="2">
        <v>6</v>
      </c>
      <c r="AK23" s="2">
        <v>1</v>
      </c>
      <c r="AL23" s="2">
        <v>2</v>
      </c>
      <c r="AM23" s="2">
        <v>3</v>
      </c>
      <c r="AN23" s="2">
        <v>4</v>
      </c>
      <c r="AO23" s="2">
        <v>5</v>
      </c>
      <c r="AP23" s="2">
        <v>6</v>
      </c>
      <c r="AR23" s="2">
        <v>1</v>
      </c>
      <c r="AS23" s="2">
        <v>2</v>
      </c>
      <c r="AT23" s="2">
        <v>3</v>
      </c>
      <c r="AU23" s="2">
        <v>4</v>
      </c>
      <c r="AV23" s="2">
        <v>5</v>
      </c>
      <c r="AW23" s="2">
        <v>6</v>
      </c>
    </row>
    <row r="24" spans="2:49" x14ac:dyDescent="0.3">
      <c r="B24">
        <v>-1</v>
      </c>
      <c r="C24">
        <v>-1</v>
      </c>
      <c r="D24">
        <v>1</v>
      </c>
      <c r="E24">
        <v>1</v>
      </c>
      <c r="F24">
        <v>-1</v>
      </c>
      <c r="G24">
        <v>-1</v>
      </c>
      <c r="I24">
        <v>-1</v>
      </c>
      <c r="J24">
        <v>-1</v>
      </c>
      <c r="K24">
        <v>1</v>
      </c>
      <c r="L24">
        <v>1</v>
      </c>
      <c r="M24">
        <v>-1</v>
      </c>
      <c r="N24">
        <v>-1</v>
      </c>
      <c r="P24">
        <v>-1</v>
      </c>
      <c r="Q24">
        <v>-1</v>
      </c>
      <c r="R24">
        <v>1</v>
      </c>
      <c r="S24">
        <v>1</v>
      </c>
      <c r="T24">
        <v>-1</v>
      </c>
      <c r="U24">
        <v>-1</v>
      </c>
      <c r="W24">
        <v>-1</v>
      </c>
      <c r="X24">
        <v>-1</v>
      </c>
      <c r="Y24">
        <v>1</v>
      </c>
      <c r="Z24">
        <v>1</v>
      </c>
      <c r="AA24">
        <v>-1</v>
      </c>
      <c r="AB24">
        <v>-1</v>
      </c>
      <c r="AD24">
        <v>-1</v>
      </c>
      <c r="AE24">
        <v>-1</v>
      </c>
      <c r="AF24">
        <v>1</v>
      </c>
      <c r="AG24">
        <v>1</v>
      </c>
      <c r="AH24">
        <v>-1</v>
      </c>
      <c r="AI24">
        <v>-1</v>
      </c>
      <c r="AK24">
        <v>-1</v>
      </c>
      <c r="AL24">
        <v>-1</v>
      </c>
      <c r="AM24">
        <v>1</v>
      </c>
      <c r="AN24">
        <v>1</v>
      </c>
      <c r="AO24">
        <v>-1</v>
      </c>
      <c r="AP24">
        <v>-1</v>
      </c>
      <c r="AR24">
        <v>-1</v>
      </c>
      <c r="AS24">
        <v>-1</v>
      </c>
      <c r="AT24">
        <v>1</v>
      </c>
      <c r="AU24">
        <v>1</v>
      </c>
      <c r="AV24">
        <v>-1</v>
      </c>
      <c r="AW24">
        <v>-1</v>
      </c>
    </row>
    <row r="26" spans="2:49" x14ac:dyDescent="0.3">
      <c r="B26" s="2" t="s">
        <v>185</v>
      </c>
    </row>
    <row r="27" spans="2:49" x14ac:dyDescent="0.3">
      <c r="B27" s="2"/>
    </row>
    <row r="28" spans="2:49" x14ac:dyDescent="0.3">
      <c r="B28" s="2" t="s">
        <v>186</v>
      </c>
      <c r="I28" s="2" t="s">
        <v>186</v>
      </c>
      <c r="P28" s="2" t="s">
        <v>186</v>
      </c>
      <c r="W28" s="2" t="s">
        <v>186</v>
      </c>
      <c r="AD28" s="2" t="s">
        <v>186</v>
      </c>
      <c r="AK28" s="2" t="s">
        <v>186</v>
      </c>
      <c r="AR28" s="2" t="s">
        <v>186</v>
      </c>
    </row>
    <row r="29" spans="2:49" x14ac:dyDescent="0.3"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I29" s="2">
        <v>1</v>
      </c>
      <c r="J29" s="2">
        <v>2</v>
      </c>
      <c r="K29" s="2">
        <v>3</v>
      </c>
      <c r="L29" s="2">
        <v>4</v>
      </c>
      <c r="M29" s="2">
        <v>5</v>
      </c>
      <c r="N29" s="2">
        <v>6</v>
      </c>
      <c r="P29" s="2">
        <v>1</v>
      </c>
      <c r="Q29" s="2">
        <v>2</v>
      </c>
      <c r="R29" s="2">
        <v>3</v>
      </c>
      <c r="S29" s="2">
        <v>4</v>
      </c>
      <c r="T29" s="2">
        <v>5</v>
      </c>
      <c r="U29" s="2">
        <v>6</v>
      </c>
      <c r="W29" s="2">
        <v>1</v>
      </c>
      <c r="X29" s="2">
        <v>2</v>
      </c>
      <c r="Y29" s="2">
        <v>3</v>
      </c>
      <c r="Z29" s="2">
        <v>4</v>
      </c>
      <c r="AA29" s="2">
        <v>5</v>
      </c>
      <c r="AB29" s="2">
        <v>6</v>
      </c>
      <c r="AD29" s="2">
        <v>1</v>
      </c>
      <c r="AE29" s="2">
        <v>2</v>
      </c>
      <c r="AF29" s="2">
        <v>3</v>
      </c>
      <c r="AG29" s="2">
        <v>4</v>
      </c>
      <c r="AH29" s="2">
        <v>5</v>
      </c>
      <c r="AI29" s="2">
        <v>6</v>
      </c>
      <c r="AK29" s="2">
        <v>1</v>
      </c>
      <c r="AL29" s="2">
        <v>2</v>
      </c>
      <c r="AM29" s="2">
        <v>3</v>
      </c>
      <c r="AN29" s="2">
        <v>4</v>
      </c>
      <c r="AO29" s="2">
        <v>5</v>
      </c>
      <c r="AP29" s="2">
        <v>6</v>
      </c>
      <c r="AR29" s="2">
        <v>1</v>
      </c>
      <c r="AS29" s="2">
        <v>2</v>
      </c>
      <c r="AT29" s="2">
        <v>3</v>
      </c>
      <c r="AU29" s="2">
        <v>4</v>
      </c>
      <c r="AV29" s="2">
        <v>5</v>
      </c>
      <c r="AW29" s="2">
        <v>6</v>
      </c>
    </row>
    <row r="30" spans="2:49" x14ac:dyDescent="0.3">
      <c r="B30" s="5">
        <f t="array" ref="B30">SUMPRODUCT(TRANSPOSE(C6:C11),$B$17:$G$17,$B$24:$G$24)-$C$20</f>
        <v>0</v>
      </c>
      <c r="C30" s="5">
        <f t="array" ref="C30">SUMPRODUCT(TRANSPOSE(D6:D11),$B$17:$G$17,$B$24:$G$24)-$C$20</f>
        <v>0</v>
      </c>
      <c r="D30" s="5">
        <f t="array" ref="D30">SUMPRODUCT(TRANSPOSE(E6:E11),$B$17:$G$17,$B$24:$G$24)-$C$20</f>
        <v>0</v>
      </c>
      <c r="E30" s="5">
        <f t="array" ref="E30">SUMPRODUCT(TRANSPOSE(F6:F11),$B$17:$G$17,$B$24:$G$24)-$C$20</f>
        <v>0</v>
      </c>
      <c r="F30" s="5">
        <f t="array" ref="F30">SUMPRODUCT(TRANSPOSE(G6:G11),$B$17:$G$17,$B$24:$G$24)-$C$20</f>
        <v>0</v>
      </c>
      <c r="G30" s="5">
        <f t="array" ref="G30">SUMPRODUCT(TRANSPOSE(H6:H11),$B$17:$G$17,$B$24:$G$24)-$C$20</f>
        <v>0</v>
      </c>
      <c r="I30">
        <f t="array" ref="I30">SUMPRODUCT(TRANSPOSE(C6:C11),$I$17:$N$17,$I$24:$N$24)-$J$20</f>
        <v>-0.99999999999999911</v>
      </c>
      <c r="J30">
        <f t="array" ref="J30">SUMPRODUCT(TRANSPOSE(D6:D11),$I$17:$N$17,$I$24:$N$24)-$J$20</f>
        <v>-3.4482758620689058E-2</v>
      </c>
      <c r="K30">
        <f t="array" ref="K30">SUMPRODUCT(TRANSPOSE(E6:E11),$I$17:$N$17,$I$24:$N$24)-$J$20</f>
        <v>-0.58620689655172342</v>
      </c>
      <c r="L30">
        <f t="array" ref="L30">SUMPRODUCT(TRANSPOSE(F6:F11),$I$17:$N$17,$I$24:$N$24)-$J$20</f>
        <v>1</v>
      </c>
      <c r="M30">
        <f t="array" ref="M30">SUMPRODUCT(TRANSPOSE(G6:G11),$I$17:$N$17,$I$24:$N$24)-$J$20</f>
        <v>-0.37931034482758563</v>
      </c>
      <c r="N30">
        <f t="array" ref="N30">SUMPRODUCT(TRANSPOSE(H6:H11),$I$17:$N$17,$I$24:$N$24)-$J$20</f>
        <v>0.86206896551724199</v>
      </c>
      <c r="P30">
        <f t="array" ref="P30">SUMPRODUCT(TRANSPOSE(C6:C11),$P$17:$U$17,$P$24:$U$24)-$Q$20</f>
        <v>-1.2809083263246421</v>
      </c>
      <c r="Q30">
        <f t="array" ref="Q30">SUMPRODUCT(TRANSPOSE(D6:D11),$P$17:$U$17,$P$24:$U$24)-$Q$20</f>
        <v>-1.0000000000000004</v>
      </c>
      <c r="R30">
        <f t="array" ref="R30">SUMPRODUCT(TRANSPOSE(E6:E11),$P$17:$U$17,$P$24:$U$24)-$Q$20</f>
        <v>0.99999999999999989</v>
      </c>
      <c r="S30">
        <f t="array" ref="S30">SUMPRODUCT(TRANSPOSE(F6:F11),$P$17:$U$17,$P$24:$U$24)-$Q$20</f>
        <v>0.22119428090832594</v>
      </c>
      <c r="T30">
        <f t="array" ref="T30">SUMPRODUCT(TRANSPOSE(G6:G11),$P$17:$U$17,$P$24:$U$24)-$Q$20</f>
        <v>8.6627417998317635E-2</v>
      </c>
      <c r="U30">
        <f t="array" ref="U30">SUMPRODUCT(TRANSPOSE(H6:H11),$P$17:$U$17,$P$24:$U$24)-$Q$20</f>
        <v>0.51892346509671972</v>
      </c>
      <c r="W30">
        <f t="array" ref="W30">SUMPRODUCT(TRANSPOSE(C6:C11),$W$17:$AB$17,$W$24:$AB$24)-$X$20</f>
        <v>-1.2809083263246421</v>
      </c>
      <c r="X30">
        <f t="array" ref="X30">SUMPRODUCT(TRANSPOSE(D6:D11),$W$17:$AB$17,$W$24:$AB$24)-$X$20</f>
        <v>-1.0000000000000004</v>
      </c>
      <c r="Y30">
        <f t="array" ref="Y30">SUMPRODUCT(TRANSPOSE(E6:E11),$W$17:$AB$17,$W$24:$AB$24)-$X$20</f>
        <v>0.99999999999999989</v>
      </c>
      <c r="Z30">
        <f t="array" ref="Z30">SUMPRODUCT(TRANSPOSE(F6:F11),$W$17:$AB$17,$W$24:$AB$24)-$X$20</f>
        <v>0.22119428090832594</v>
      </c>
      <c r="AA30">
        <f t="array" ref="AA30">SUMPRODUCT(TRANSPOSE(G6:G11),$W$17:$AB$17,$W$24:$AB$24)-$X$20</f>
        <v>8.6627417998317635E-2</v>
      </c>
      <c r="AB30">
        <f t="array" ref="AB30">SUMPRODUCT(TRANSPOSE(H6:H11),$W$17:$AB$17,$W$24:$AB$24)-$X$20</f>
        <v>0.51892346509671972</v>
      </c>
      <c r="AD30">
        <f t="array" ref="AD30">SUMPRODUCT(TRANSPOSE(C6:C11),$AD$17:$AI$17,$AD$24:$AI$24)-$AE$20</f>
        <v>-0.61418695768118259</v>
      </c>
      <c r="AE30">
        <f t="array" ref="AE30">SUMPRODUCT(TRANSPOSE(D6:D11),$AD$17:$AI$17,$AD$24:$AI$24)-$AE$20</f>
        <v>-0.3332786313565409</v>
      </c>
      <c r="AF30">
        <f t="array" ref="AF30">SUMPRODUCT(TRANSPOSE(E6:E11),$AD$17:$AI$17,$AD$24:$AI$24)-$AE$20</f>
        <v>1.2744261420747094</v>
      </c>
      <c r="AG30">
        <f t="array" ref="AG30">SUMPRODUCT(TRANSPOSE(F6:F11),$AD$17:$AI$17,$AD$24:$AI$24)-$AE$20</f>
        <v>1.0000000000000004</v>
      </c>
      <c r="AH30">
        <f t="array" ref="AH30">SUMPRODUCT(TRANSPOSE(G6:G11),$AD$17:$AI$17,$AD$24:$AI$24)-$AE$20</f>
        <v>0.3050113848489201</v>
      </c>
      <c r="AI30">
        <f t="array" ref="AI30">SUMPRODUCT(TRANSPOSE(H6:H11),$AD$17:$AI$17,$AD$24:$AI$24)-$AE$20</f>
        <v>-0.99999999999999967</v>
      </c>
      <c r="AK30">
        <f t="array" ref="AK30">SUMPRODUCT(TRANSPOSE(C6:C11),$AK$17:$AP$17,$AK$24:$AP$24)-$AL$20</f>
        <v>-1.6980099722167261</v>
      </c>
      <c r="AL30">
        <f t="array" ref="AL30">SUMPRODUCT(TRANSPOSE(D6:D11),$AK$17:$AP$17,$AK$24:$AP$24)-$AL$20</f>
        <v>-1.3507451347980717</v>
      </c>
      <c r="AM30">
        <f t="array" ref="AM30">SUMPRODUCT(TRANSPOSE(E6:E11),$AK$17:$AP$17,$AK$24:$AP$24)-$AL$20</f>
        <v>-3.0585242774210486E-2</v>
      </c>
      <c r="AN30">
        <f t="array" ref="AN30">SUMPRODUCT(TRANSPOSE(F6:F11),$AK$17:$AP$17,$AK$24:$AP$24)-$AL$20</f>
        <v>0.3143160520285343</v>
      </c>
      <c r="AO30">
        <f t="array" ref="AO30">SUMPRODUCT(TRANSPOSE(G6:G11),$AK$17:$AP$17,$AK$24:$AP$24)-$AL$20</f>
        <v>-0.99999999999999967</v>
      </c>
      <c r="AP30">
        <f t="array" ref="AP30">SUMPRODUCT(TRANSPOSE(H6:H11),$AK$17:$AP$17,$AK$24:$AP$24)-$AL$20</f>
        <v>-0.999999999999999</v>
      </c>
      <c r="AR30">
        <f t="array" ref="AR30">SUMPRODUCT(TRANSPOSE(C6:C11),$AR$17:$AW$17,$AR$24:$AW$24)-$AS$20</f>
        <v>-1.6980099722167266</v>
      </c>
      <c r="AS30">
        <f t="array" ref="AS30">SUMPRODUCT(TRANSPOSE(D6:D11),$AR$17:$AW$17,$AR$24:$AW$24)-$AS$20</f>
        <v>-1.3507451347980721</v>
      </c>
      <c r="AT30">
        <f t="array" ref="AT30">SUMPRODUCT(TRANSPOSE(E6:E11),$AR$17:$AW$17,$AR$24:$AW$24)-$AS$20</f>
        <v>-3.0585242774211041E-2</v>
      </c>
      <c r="AU30">
        <f t="array" ref="AU30">SUMPRODUCT(TRANSPOSE(F6:F11),$AR$17:$AW$17,$AR$24:$AW$24)-$AS$20</f>
        <v>0.3143160520285333</v>
      </c>
      <c r="AV30">
        <f t="array" ref="AV30">SUMPRODUCT(TRANSPOSE(G6:G11),$AR$17:$AW$17,$AR$24:$AW$24)-$AS$20</f>
        <v>-1</v>
      </c>
      <c r="AW30">
        <f t="array" ref="AW30">SUMPRODUCT(TRANSPOSE(H6:H11),$AR$17:$AW$17,$AR$24:$AW$24)-$AS$20</f>
        <v>-1</v>
      </c>
    </row>
    <row r="31" spans="2:49" x14ac:dyDescent="0.3">
      <c r="B31" s="2"/>
      <c r="C31" s="2"/>
      <c r="D31" s="2"/>
      <c r="E31" s="2"/>
      <c r="F31" s="2"/>
      <c r="G31" s="2"/>
    </row>
    <row r="32" spans="2:49" x14ac:dyDescent="0.3">
      <c r="B32" s="2" t="s">
        <v>187</v>
      </c>
      <c r="C32" s="2"/>
      <c r="D32" s="2"/>
      <c r="E32" s="2"/>
      <c r="F32" s="2"/>
      <c r="G32" s="2"/>
      <c r="I32" s="2" t="s">
        <v>187</v>
      </c>
      <c r="J32" s="2"/>
      <c r="K32" s="2"/>
      <c r="L32" s="2"/>
      <c r="M32" s="2"/>
      <c r="N32" s="2"/>
      <c r="P32" s="2" t="s">
        <v>187</v>
      </c>
      <c r="Q32" s="2"/>
      <c r="R32" s="2"/>
      <c r="S32" s="2"/>
      <c r="T32" s="2"/>
      <c r="U32" s="2"/>
      <c r="W32" s="2" t="s">
        <v>187</v>
      </c>
      <c r="X32" s="2"/>
      <c r="Y32" s="2"/>
      <c r="Z32" s="2"/>
      <c r="AA32" s="2"/>
      <c r="AB32" s="2"/>
      <c r="AD32" s="2" t="s">
        <v>187</v>
      </c>
      <c r="AE32" s="2"/>
      <c r="AF32" s="2"/>
      <c r="AG32" s="2"/>
      <c r="AH32" s="2"/>
      <c r="AI32" s="2"/>
      <c r="AK32" s="2" t="s">
        <v>187</v>
      </c>
      <c r="AR32" s="2" t="s">
        <v>187</v>
      </c>
    </row>
    <row r="33" spans="2:49" x14ac:dyDescent="0.3"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I33" s="2">
        <v>1</v>
      </c>
      <c r="J33" s="2">
        <v>2</v>
      </c>
      <c r="K33" s="2">
        <v>3</v>
      </c>
      <c r="L33" s="2">
        <v>4</v>
      </c>
      <c r="M33" s="2">
        <v>5</v>
      </c>
      <c r="N33" s="2">
        <v>6</v>
      </c>
      <c r="P33" s="2">
        <v>1</v>
      </c>
      <c r="Q33" s="2">
        <v>2</v>
      </c>
      <c r="R33" s="2">
        <v>3</v>
      </c>
      <c r="S33" s="2">
        <v>4</v>
      </c>
      <c r="T33" s="2">
        <v>5</v>
      </c>
      <c r="U33" s="2">
        <v>6</v>
      </c>
      <c r="W33" s="2">
        <v>1</v>
      </c>
      <c r="X33" s="2">
        <v>2</v>
      </c>
      <c r="Y33" s="2">
        <v>3</v>
      </c>
      <c r="Z33" s="2">
        <v>4</v>
      </c>
      <c r="AA33" s="2">
        <v>5</v>
      </c>
      <c r="AB33" s="2">
        <v>6</v>
      </c>
      <c r="AD33" s="2">
        <v>1</v>
      </c>
      <c r="AE33" s="2">
        <v>2</v>
      </c>
      <c r="AF33" s="2">
        <v>3</v>
      </c>
      <c r="AG33" s="2">
        <v>4</v>
      </c>
      <c r="AH33" s="2">
        <v>5</v>
      </c>
      <c r="AI33" s="2">
        <v>6</v>
      </c>
      <c r="AK33" s="2">
        <v>1</v>
      </c>
      <c r="AL33" s="2">
        <v>2</v>
      </c>
      <c r="AM33" s="2">
        <v>3</v>
      </c>
      <c r="AN33" s="2">
        <v>4</v>
      </c>
      <c r="AO33" s="2">
        <v>5</v>
      </c>
      <c r="AP33" s="2">
        <v>6</v>
      </c>
      <c r="AR33" s="2">
        <v>1</v>
      </c>
      <c r="AS33" s="2">
        <v>2</v>
      </c>
      <c r="AT33" s="2">
        <v>3</v>
      </c>
      <c r="AU33" s="2">
        <v>4</v>
      </c>
      <c r="AV33" s="2">
        <v>5</v>
      </c>
      <c r="AW33" s="2">
        <v>6</v>
      </c>
    </row>
    <row r="34" spans="2:49" x14ac:dyDescent="0.3">
      <c r="B34" s="5">
        <f t="shared" ref="B34:G34" si="6">B30-B24</f>
        <v>1</v>
      </c>
      <c r="C34" s="5">
        <f t="shared" si="6"/>
        <v>1</v>
      </c>
      <c r="D34" s="5">
        <f t="shared" si="6"/>
        <v>-1</v>
      </c>
      <c r="E34" s="5">
        <f t="shared" si="6"/>
        <v>-1</v>
      </c>
      <c r="F34" s="5">
        <f t="shared" si="6"/>
        <v>1</v>
      </c>
      <c r="G34" s="5">
        <f t="shared" si="6"/>
        <v>1</v>
      </c>
      <c r="I34" s="5">
        <f t="shared" ref="I34:N34" si="7">I30-I24</f>
        <v>8.8817841970012523E-16</v>
      </c>
      <c r="J34" s="5">
        <f t="shared" si="7"/>
        <v>0.96551724137931094</v>
      </c>
      <c r="K34" s="5">
        <f t="shared" si="7"/>
        <v>-1.5862068965517233</v>
      </c>
      <c r="L34" s="5">
        <f t="shared" si="7"/>
        <v>0</v>
      </c>
      <c r="M34" s="5">
        <f t="shared" si="7"/>
        <v>0.62068965517241437</v>
      </c>
      <c r="N34" s="5">
        <f t="shared" si="7"/>
        <v>1.862068965517242</v>
      </c>
      <c r="P34" s="5">
        <f t="shared" ref="P34:U34" si="8">P30-P24</f>
        <v>-0.28090832632464213</v>
      </c>
      <c r="Q34" s="5">
        <f t="shared" si="8"/>
        <v>0</v>
      </c>
      <c r="R34" s="5">
        <f t="shared" si="8"/>
        <v>0</v>
      </c>
      <c r="S34" s="5">
        <f t="shared" si="8"/>
        <v>-0.77880571909167406</v>
      </c>
      <c r="T34" s="5">
        <f t="shared" si="8"/>
        <v>1.0866274179983177</v>
      </c>
      <c r="U34" s="5">
        <f t="shared" si="8"/>
        <v>1.5189234650967198</v>
      </c>
      <c r="W34" s="5">
        <f t="shared" ref="W34:AB34" si="9">W30-W24</f>
        <v>-0.28090832632464213</v>
      </c>
      <c r="X34" s="5">
        <f t="shared" si="9"/>
        <v>0</v>
      </c>
      <c r="Y34" s="5">
        <f t="shared" si="9"/>
        <v>0</v>
      </c>
      <c r="Z34" s="5">
        <f t="shared" si="9"/>
        <v>-0.77880571909167406</v>
      </c>
      <c r="AA34" s="5">
        <f t="shared" si="9"/>
        <v>1.0866274179983177</v>
      </c>
      <c r="AB34" s="5">
        <f t="shared" si="9"/>
        <v>1.5189234650967198</v>
      </c>
      <c r="AD34" s="5">
        <f t="shared" ref="AD34:AI34" si="10">AD30-AD24</f>
        <v>0.38581304231881741</v>
      </c>
      <c r="AE34" s="5">
        <f t="shared" si="10"/>
        <v>0.6667213686434591</v>
      </c>
      <c r="AF34" s="5">
        <f t="shared" si="10"/>
        <v>0.27442614207470939</v>
      </c>
      <c r="AG34" s="5">
        <f t="shared" si="10"/>
        <v>0</v>
      </c>
      <c r="AH34" s="5">
        <f t="shared" si="10"/>
        <v>1.3050113848489202</v>
      </c>
      <c r="AI34" s="5">
        <f t="shared" si="10"/>
        <v>0</v>
      </c>
      <c r="AK34" s="5">
        <f t="shared" ref="AK34:AP34" si="11">AK30-AK24</f>
        <v>-0.69800997221672612</v>
      </c>
      <c r="AL34" s="5">
        <f t="shared" si="11"/>
        <v>-0.35074513479807168</v>
      </c>
      <c r="AM34" s="5">
        <f t="shared" si="11"/>
        <v>-1.0305852427742104</v>
      </c>
      <c r="AN34" s="5">
        <f t="shared" si="11"/>
        <v>-0.6856839479714657</v>
      </c>
      <c r="AO34" s="5">
        <f t="shared" si="11"/>
        <v>0</v>
      </c>
      <c r="AP34" s="5">
        <f t="shared" si="11"/>
        <v>9.9920072216264089E-16</v>
      </c>
      <c r="AR34" s="5">
        <f t="shared" ref="AR34:AW34" si="12">AR30-AR24</f>
        <v>-0.69800997221672656</v>
      </c>
      <c r="AS34" s="5">
        <f t="shared" si="12"/>
        <v>-0.35074513479807212</v>
      </c>
      <c r="AT34" s="5">
        <f t="shared" si="12"/>
        <v>-1.030585242774211</v>
      </c>
      <c r="AU34" s="5">
        <f t="shared" si="12"/>
        <v>-0.6856839479714667</v>
      </c>
      <c r="AV34" s="5">
        <f t="shared" si="12"/>
        <v>0</v>
      </c>
      <c r="AW34" s="5">
        <f t="shared" si="12"/>
        <v>0</v>
      </c>
    </row>
    <row r="35" spans="2:49" x14ac:dyDescent="0.3">
      <c r="B35" s="2"/>
      <c r="C35" s="2"/>
      <c r="D35" s="2"/>
      <c r="E35" s="2"/>
      <c r="F35" s="2"/>
      <c r="G35" s="2"/>
    </row>
    <row r="37" spans="2:49" x14ac:dyDescent="0.3">
      <c r="B37" s="2" t="s">
        <v>141</v>
      </c>
      <c r="I37" s="2" t="s">
        <v>174</v>
      </c>
      <c r="P37" s="2" t="s">
        <v>174</v>
      </c>
      <c r="W37" s="2" t="s">
        <v>174</v>
      </c>
      <c r="AD37" s="2" t="s">
        <v>174</v>
      </c>
      <c r="AK37" s="2" t="s">
        <v>174</v>
      </c>
      <c r="AR37" s="2"/>
    </row>
    <row r="38" spans="2:49" x14ac:dyDescent="0.3">
      <c r="B38" s="2" t="s">
        <v>142</v>
      </c>
      <c r="C38">
        <v>1</v>
      </c>
      <c r="I38" s="2" t="s">
        <v>142</v>
      </c>
      <c r="J38">
        <v>1</v>
      </c>
      <c r="P38" s="2" t="s">
        <v>142</v>
      </c>
      <c r="Q38">
        <v>1</v>
      </c>
      <c r="W38" s="2" t="s">
        <v>142</v>
      </c>
      <c r="X38">
        <v>1</v>
      </c>
      <c r="AD38" s="2" t="s">
        <v>142</v>
      </c>
      <c r="AE38">
        <v>1</v>
      </c>
      <c r="AK38" s="2" t="s">
        <v>142</v>
      </c>
      <c r="AL38">
        <v>1</v>
      </c>
      <c r="AR38" s="2"/>
    </row>
    <row r="39" spans="2:49" x14ac:dyDescent="0.3">
      <c r="B39" s="2" t="s">
        <v>143</v>
      </c>
      <c r="C39">
        <v>1E-3</v>
      </c>
      <c r="I39" s="2" t="s">
        <v>143</v>
      </c>
      <c r="J39">
        <v>1E-3</v>
      </c>
      <c r="P39" s="2" t="s">
        <v>143</v>
      </c>
      <c r="Q39">
        <v>1E-3</v>
      </c>
      <c r="W39" s="2" t="s">
        <v>143</v>
      </c>
      <c r="X39">
        <v>1E-3</v>
      </c>
      <c r="AD39" s="2" t="s">
        <v>143</v>
      </c>
      <c r="AE39">
        <v>1E-3</v>
      </c>
      <c r="AK39" s="2" t="s">
        <v>143</v>
      </c>
      <c r="AL39">
        <v>1E-3</v>
      </c>
      <c r="AR39" s="2"/>
    </row>
    <row r="40" spans="2:49" x14ac:dyDescent="0.3">
      <c r="B40" s="2" t="s">
        <v>144</v>
      </c>
      <c r="C40">
        <v>1E-3</v>
      </c>
      <c r="I40" s="2" t="s">
        <v>144</v>
      </c>
      <c r="J40">
        <v>1E-3</v>
      </c>
      <c r="P40" s="2" t="s">
        <v>144</v>
      </c>
      <c r="Q40">
        <v>1E-3</v>
      </c>
      <c r="W40" s="2" t="s">
        <v>144</v>
      </c>
      <c r="X40">
        <v>1E-3</v>
      </c>
      <c r="AD40" s="2" t="s">
        <v>144</v>
      </c>
      <c r="AE40">
        <v>1E-3</v>
      </c>
      <c r="AK40" s="2" t="s">
        <v>144</v>
      </c>
      <c r="AL40">
        <v>1E-3</v>
      </c>
      <c r="AR40" s="2"/>
    </row>
    <row r="42" spans="2:49" x14ac:dyDescent="0.3">
      <c r="B42" s="2" t="s">
        <v>145</v>
      </c>
      <c r="I42" s="2"/>
      <c r="P42" s="2"/>
      <c r="W42" s="2"/>
      <c r="AD42" s="2"/>
      <c r="AK42" s="2"/>
      <c r="AR42" s="2"/>
    </row>
    <row r="43" spans="2:49" x14ac:dyDescent="0.3">
      <c r="B43" s="2" t="s">
        <v>147</v>
      </c>
      <c r="C43" s="4">
        <v>1</v>
      </c>
      <c r="D43" s="2" t="s">
        <v>153</v>
      </c>
      <c r="E43">
        <f>INDEX(B24:G24,1,C43)</f>
        <v>-1</v>
      </c>
      <c r="I43" s="2" t="s">
        <v>147</v>
      </c>
      <c r="J43" s="4">
        <v>2</v>
      </c>
      <c r="K43" s="2" t="s">
        <v>153</v>
      </c>
      <c r="L43">
        <f>INDEX(I24:N24,1,J43)</f>
        <v>-1</v>
      </c>
      <c r="P43" s="2" t="s">
        <v>147</v>
      </c>
      <c r="Q43" s="4">
        <v>3</v>
      </c>
      <c r="R43" s="2" t="s">
        <v>153</v>
      </c>
      <c r="S43">
        <f>INDEX(P24:U24,1,Q43)</f>
        <v>1</v>
      </c>
      <c r="W43" s="2" t="s">
        <v>147</v>
      </c>
      <c r="X43" s="4">
        <v>4</v>
      </c>
      <c r="Y43" s="2" t="s">
        <v>153</v>
      </c>
      <c r="Z43">
        <f>INDEX(W24:AB24,1,X43)</f>
        <v>1</v>
      </c>
      <c r="AD43" s="2" t="s">
        <v>147</v>
      </c>
      <c r="AE43" s="4">
        <v>5</v>
      </c>
      <c r="AF43" s="2" t="s">
        <v>153</v>
      </c>
      <c r="AG43">
        <f>INDEX(AD24:AI24,1,AE43)</f>
        <v>-1</v>
      </c>
      <c r="AK43" s="2" t="s">
        <v>147</v>
      </c>
      <c r="AL43" s="4">
        <v>5</v>
      </c>
      <c r="AM43" s="2" t="s">
        <v>153</v>
      </c>
      <c r="AN43">
        <f>INDEX(AK24:AP24,1,AL43)</f>
        <v>-1</v>
      </c>
      <c r="AR43" s="2"/>
      <c r="AS43" s="4"/>
      <c r="AT43" s="2"/>
    </row>
    <row r="45" spans="2:49" x14ac:dyDescent="0.3">
      <c r="B45" s="2" t="s">
        <v>149</v>
      </c>
      <c r="I45" s="2"/>
      <c r="P45" s="2"/>
      <c r="W45" s="2"/>
      <c r="AD45" s="2" t="s">
        <v>190</v>
      </c>
      <c r="AK45" s="2" t="s">
        <v>149</v>
      </c>
      <c r="AR45" s="2"/>
    </row>
    <row r="46" spans="2:49" x14ac:dyDescent="0.3">
      <c r="B46" s="2" t="s">
        <v>146</v>
      </c>
      <c r="C46" s="4">
        <v>4</v>
      </c>
      <c r="D46" s="2" t="s">
        <v>154</v>
      </c>
      <c r="E46">
        <f>INDEX(B24:G24,1,C46)</f>
        <v>1</v>
      </c>
      <c r="I46" s="2" t="s">
        <v>146</v>
      </c>
      <c r="J46" s="4">
        <v>3</v>
      </c>
      <c r="K46" s="2" t="s">
        <v>154</v>
      </c>
      <c r="L46">
        <f>INDEX(I24:N24,1,J46)</f>
        <v>1</v>
      </c>
      <c r="P46" s="2" t="s">
        <v>146</v>
      </c>
      <c r="Q46" s="4">
        <v>1</v>
      </c>
      <c r="R46" s="2" t="s">
        <v>154</v>
      </c>
      <c r="S46">
        <f>INDEX(P24:U24,1,Q46)</f>
        <v>-1</v>
      </c>
      <c r="W46" s="2" t="s">
        <v>146</v>
      </c>
      <c r="X46" s="4">
        <v>6</v>
      </c>
      <c r="Y46" s="2" t="s">
        <v>154</v>
      </c>
      <c r="Z46">
        <f>INDEX(W24:AB24,1,X46)</f>
        <v>-1</v>
      </c>
      <c r="AD46" s="2" t="s">
        <v>146</v>
      </c>
      <c r="AE46" s="4">
        <v>6</v>
      </c>
      <c r="AF46" s="2" t="s">
        <v>154</v>
      </c>
      <c r="AG46">
        <f>INDEX(AD24:AI24,1,AE46)</f>
        <v>-1</v>
      </c>
      <c r="AK46" s="2" t="s">
        <v>146</v>
      </c>
      <c r="AL46" s="4">
        <v>6</v>
      </c>
      <c r="AM46" s="2" t="s">
        <v>154</v>
      </c>
      <c r="AN46">
        <f>INDEX(AK24:AP24,1,AL46)</f>
        <v>-1</v>
      </c>
      <c r="AR46" s="2"/>
      <c r="AS46" s="4"/>
      <c r="AT46" s="2"/>
    </row>
    <row r="48" spans="2:49" x14ac:dyDescent="0.3">
      <c r="B48" s="2" t="s">
        <v>150</v>
      </c>
      <c r="I48" s="2" t="s">
        <v>150</v>
      </c>
      <c r="P48" s="2" t="s">
        <v>150</v>
      </c>
      <c r="W48" s="2" t="s">
        <v>150</v>
      </c>
      <c r="AD48" s="2" t="s">
        <v>150</v>
      </c>
      <c r="AK48" s="2" t="s">
        <v>150</v>
      </c>
      <c r="AR48" s="2"/>
    </row>
    <row r="49" spans="2:44" x14ac:dyDescent="0.3">
      <c r="B49" s="2" t="s">
        <v>152</v>
      </c>
      <c r="C49">
        <f>INDEX(B30:G30,1,C43)</f>
        <v>0</v>
      </c>
      <c r="I49" s="2" t="s">
        <v>152</v>
      </c>
      <c r="J49">
        <f>INDEX(I30:N30,1,J43)</f>
        <v>-3.4482758620689058E-2</v>
      </c>
      <c r="P49" s="2" t="s">
        <v>152</v>
      </c>
      <c r="Q49">
        <f>INDEX(P30:U30,1,Q43)</f>
        <v>0.99999999999999989</v>
      </c>
      <c r="W49" s="2" t="s">
        <v>152</v>
      </c>
      <c r="X49">
        <f>INDEX(W30:AB30,1,X43)</f>
        <v>0.22119428090832594</v>
      </c>
      <c r="AD49" s="2" t="s">
        <v>152</v>
      </c>
      <c r="AE49">
        <f>INDEX(AD30:AI30,1,AE43)</f>
        <v>0.3050113848489201</v>
      </c>
      <c r="AK49" s="2" t="s">
        <v>152</v>
      </c>
      <c r="AL49">
        <f>INDEX(AK30:AP30,1,AL43)</f>
        <v>-0.99999999999999967</v>
      </c>
      <c r="AR49" s="2"/>
    </row>
    <row r="50" spans="2:44" x14ac:dyDescent="0.3">
      <c r="B50" s="2" t="s">
        <v>151</v>
      </c>
      <c r="C50">
        <f>C49-E43</f>
        <v>1</v>
      </c>
      <c r="I50" s="2" t="s">
        <v>151</v>
      </c>
      <c r="J50">
        <f>J49-L43</f>
        <v>0.96551724137931094</v>
      </c>
      <c r="P50" s="2" t="s">
        <v>151</v>
      </c>
      <c r="Q50">
        <f>Q49-S43</f>
        <v>0</v>
      </c>
      <c r="S50" s="2" t="s">
        <v>193</v>
      </c>
      <c r="T50" t="b">
        <f>Q50&lt;Q39</f>
        <v>1</v>
      </c>
      <c r="W50" s="2" t="s">
        <v>151</v>
      </c>
      <c r="X50">
        <f>X49-Z43</f>
        <v>-0.77880571909167406</v>
      </c>
      <c r="AD50" s="2" t="s">
        <v>151</v>
      </c>
      <c r="AE50">
        <f>AE49-AG43</f>
        <v>1.3050113848489202</v>
      </c>
      <c r="AF50" s="2" t="s">
        <v>191</v>
      </c>
      <c r="AG50" t="b">
        <f>AE50&lt;AE40</f>
        <v>0</v>
      </c>
      <c r="AH50" s="2" t="s">
        <v>192</v>
      </c>
      <c r="AK50" s="2" t="s">
        <v>151</v>
      </c>
      <c r="AL50">
        <f>AL49-AN43</f>
        <v>0</v>
      </c>
      <c r="AR50" s="2"/>
    </row>
    <row r="52" spans="2:44" x14ac:dyDescent="0.3">
      <c r="B52" s="2" t="s">
        <v>148</v>
      </c>
      <c r="I52" s="2" t="s">
        <v>148</v>
      </c>
      <c r="P52" s="6" t="s">
        <v>148</v>
      </c>
      <c r="Q52" s="7"/>
      <c r="R52" s="7"/>
      <c r="S52" s="7"/>
      <c r="T52" s="7"/>
      <c r="U52" s="7"/>
      <c r="W52" s="2" t="s">
        <v>148</v>
      </c>
      <c r="AD52" s="8" t="s">
        <v>148</v>
      </c>
      <c r="AE52" s="9"/>
      <c r="AF52" s="9"/>
      <c r="AG52" s="9"/>
      <c r="AH52" s="9"/>
      <c r="AI52" s="9"/>
      <c r="AK52" s="2" t="s">
        <v>148</v>
      </c>
      <c r="AR52" s="2"/>
    </row>
    <row r="53" spans="2:44" x14ac:dyDescent="0.3">
      <c r="B53" s="2" t="s">
        <v>165</v>
      </c>
      <c r="C53">
        <f>INDEX(B30:G30,1,C46)</f>
        <v>0</v>
      </c>
      <c r="I53" s="2" t="s">
        <v>165</v>
      </c>
      <c r="J53">
        <f>INDEX(I30:N30,1,J46)</f>
        <v>-0.58620689655172342</v>
      </c>
      <c r="P53" s="6" t="s">
        <v>165</v>
      </c>
      <c r="Q53" s="7">
        <f>INDEX(P30:U30,1,Q46)</f>
        <v>-1.2809083263246421</v>
      </c>
      <c r="R53" s="7"/>
      <c r="S53" s="7"/>
      <c r="T53" s="7"/>
      <c r="U53" s="7"/>
      <c r="W53" s="2" t="s">
        <v>165</v>
      </c>
      <c r="X53">
        <f>INDEX(W30:AB30,1,X46)</f>
        <v>0.51892346509671972</v>
      </c>
      <c r="AD53" s="8" t="s">
        <v>165</v>
      </c>
      <c r="AE53" s="9">
        <f>INDEX(AD30:AI30,1,AE46)</f>
        <v>-0.99999999999999967</v>
      </c>
      <c r="AF53" s="9"/>
      <c r="AG53" s="9"/>
      <c r="AH53" s="9"/>
      <c r="AI53" s="9"/>
      <c r="AK53" s="2" t="s">
        <v>165</v>
      </c>
      <c r="AL53">
        <f>INDEX(AK30:AP30,1,AL46)</f>
        <v>-0.999999999999999</v>
      </c>
      <c r="AR53" s="2"/>
    </row>
    <row r="54" spans="2:44" x14ac:dyDescent="0.3">
      <c r="B54" s="2" t="s">
        <v>166</v>
      </c>
      <c r="C54">
        <f>C53-E46</f>
        <v>-1</v>
      </c>
      <c r="I54" s="2" t="s">
        <v>166</v>
      </c>
      <c r="J54">
        <f>J53-L46</f>
        <v>-1.5862068965517233</v>
      </c>
      <c r="P54" s="6" t="s">
        <v>166</v>
      </c>
      <c r="Q54" s="7">
        <f>Q53-S46</f>
        <v>-0.28090832632464213</v>
      </c>
      <c r="R54" s="7"/>
      <c r="S54" s="7"/>
      <c r="T54" s="7"/>
      <c r="U54" s="7"/>
      <c r="W54" s="2" t="s">
        <v>166</v>
      </c>
      <c r="X54">
        <f>X53-Z46</f>
        <v>1.5189234650967198</v>
      </c>
      <c r="AD54" s="8" t="s">
        <v>166</v>
      </c>
      <c r="AE54" s="9">
        <f>AE53-AG46</f>
        <v>0</v>
      </c>
      <c r="AF54" s="9"/>
      <c r="AG54" s="9"/>
      <c r="AH54" s="9"/>
      <c r="AI54" s="9"/>
      <c r="AK54" s="2" t="s">
        <v>166</v>
      </c>
      <c r="AL54">
        <f>AL53-AN46</f>
        <v>9.9920072216264089E-16</v>
      </c>
      <c r="AR54" s="2"/>
    </row>
    <row r="55" spans="2:44" x14ac:dyDescent="0.3">
      <c r="P55" s="7"/>
      <c r="Q55" s="7"/>
      <c r="R55" s="7"/>
      <c r="S55" s="7"/>
      <c r="T55" s="7"/>
      <c r="U55" s="7"/>
      <c r="AD55" s="9"/>
      <c r="AE55" s="9"/>
      <c r="AF55" s="9"/>
      <c r="AG55" s="9"/>
      <c r="AH55" s="9"/>
      <c r="AI55" s="9"/>
    </row>
    <row r="56" spans="2:44" x14ac:dyDescent="0.3">
      <c r="P56" s="7"/>
      <c r="Q56" s="7"/>
      <c r="R56" s="7"/>
      <c r="S56" s="7"/>
      <c r="T56" s="7"/>
      <c r="U56" s="7"/>
      <c r="AD56" s="9"/>
      <c r="AE56" s="9"/>
      <c r="AF56" s="9"/>
      <c r="AG56" s="9"/>
      <c r="AH56" s="9"/>
      <c r="AI56" s="9"/>
    </row>
    <row r="57" spans="2:44" x14ac:dyDescent="0.3">
      <c r="B57" s="2" t="s">
        <v>156</v>
      </c>
      <c r="C57">
        <f>INDEX(B17:G17,1,C43)</f>
        <v>0</v>
      </c>
      <c r="I57" s="2" t="s">
        <v>156</v>
      </c>
      <c r="J57">
        <f>INDEX(I17:N17,1,J43)</f>
        <v>0</v>
      </c>
      <c r="P57" s="6" t="s">
        <v>156</v>
      </c>
      <c r="Q57" s="7">
        <f>INDEX(P17:U17,1,Q43)</f>
        <v>6.2237174095878887E-2</v>
      </c>
      <c r="R57" s="7"/>
      <c r="S57" s="7"/>
      <c r="T57" s="7"/>
      <c r="U57" s="7"/>
      <c r="W57" s="2" t="s">
        <v>156</v>
      </c>
      <c r="X57">
        <f>INDEX(W17:AB17,1,X43)</f>
        <v>6.8965517241379309E-2</v>
      </c>
      <c r="AD57" s="8" t="s">
        <v>156</v>
      </c>
      <c r="AE57" s="9">
        <f>INDEX(AD17:AI17,1,AE43)</f>
        <v>0</v>
      </c>
      <c r="AF57" s="9"/>
      <c r="AG57" s="9"/>
      <c r="AH57" s="9"/>
      <c r="AI57" s="9"/>
      <c r="AK57" s="2" t="s">
        <v>156</v>
      </c>
      <c r="AL57">
        <f>INDEX(AK17:AP17,1,AL43)</f>
        <v>2.2118837031337629E-2</v>
      </c>
      <c r="AR57" s="2"/>
    </row>
    <row r="58" spans="2:44" x14ac:dyDescent="0.3">
      <c r="B58" s="2" t="s">
        <v>157</v>
      </c>
      <c r="C58">
        <f>INDEX(B17:G17,1,C46)</f>
        <v>0</v>
      </c>
      <c r="I58" s="2" t="s">
        <v>157</v>
      </c>
      <c r="J58">
        <f>INDEX(I17:N17,1,J46)</f>
        <v>0</v>
      </c>
      <c r="P58" s="6" t="s">
        <v>157</v>
      </c>
      <c r="Q58" s="7">
        <f>INDEX(P17:U17,1,Q46)</f>
        <v>6.8965517241379309E-2</v>
      </c>
      <c r="R58" s="7"/>
      <c r="S58" s="7"/>
      <c r="T58" s="7"/>
      <c r="U58" s="7"/>
      <c r="W58" s="2" t="s">
        <v>157</v>
      </c>
      <c r="X58">
        <f>INDEX(W17:AB17,1,X46)</f>
        <v>0</v>
      </c>
      <c r="AD58" s="8" t="s">
        <v>157</v>
      </c>
      <c r="AE58" s="9">
        <f>INDEX(AD17:AI17,1,AE46)</f>
        <v>5.6042175224107177E-2</v>
      </c>
      <c r="AF58" s="9"/>
      <c r="AG58" s="9"/>
      <c r="AH58" s="9"/>
      <c r="AI58" s="9"/>
      <c r="AK58" s="2" t="s">
        <v>157</v>
      </c>
      <c r="AL58">
        <f>INDEX(AK17:AP17,1,AL46)</f>
        <v>3.3923338192769548E-2</v>
      </c>
      <c r="AR58" s="2"/>
    </row>
    <row r="59" spans="2:44" x14ac:dyDescent="0.3">
      <c r="P59" s="7"/>
      <c r="Q59" s="7"/>
      <c r="R59" s="7"/>
      <c r="S59" s="7"/>
      <c r="T59" s="7"/>
      <c r="U59" s="7"/>
      <c r="AD59" s="9"/>
      <c r="AE59" s="9"/>
      <c r="AF59" s="9"/>
      <c r="AG59" s="9"/>
      <c r="AH59" s="9"/>
      <c r="AI59" s="9"/>
    </row>
    <row r="60" spans="2:44" x14ac:dyDescent="0.3">
      <c r="B60" s="2" t="s">
        <v>178</v>
      </c>
      <c r="C60" t="b">
        <v>0</v>
      </c>
      <c r="I60" s="2" t="s">
        <v>178</v>
      </c>
      <c r="J60" t="b">
        <f>L43=L46</f>
        <v>0</v>
      </c>
      <c r="P60" s="6" t="s">
        <v>178</v>
      </c>
      <c r="Q60" s="7" t="b">
        <f>EXACT(S43,S46)</f>
        <v>0</v>
      </c>
      <c r="R60" s="7"/>
      <c r="S60" s="7"/>
      <c r="T60" s="7"/>
      <c r="U60" s="7"/>
      <c r="W60" s="2" t="s">
        <v>178</v>
      </c>
      <c r="X60" t="b">
        <f>EXACT(Z43,Z46)</f>
        <v>0</v>
      </c>
      <c r="AD60" s="8" t="s">
        <v>178</v>
      </c>
      <c r="AE60" s="9" t="b">
        <f>EXACT(AG43,AG46)</f>
        <v>1</v>
      </c>
      <c r="AF60" s="9"/>
      <c r="AG60" s="9"/>
      <c r="AH60" s="9"/>
      <c r="AI60" s="9"/>
      <c r="AK60" s="2" t="s">
        <v>178</v>
      </c>
      <c r="AL60" t="b">
        <f>EXACT(AN43,AN46)</f>
        <v>1</v>
      </c>
      <c r="AR60" s="2"/>
    </row>
    <row r="61" spans="2:44" x14ac:dyDescent="0.3">
      <c r="B61" s="2" t="s">
        <v>172</v>
      </c>
      <c r="I61" s="2" t="s">
        <v>173</v>
      </c>
      <c r="P61" s="6" t="s">
        <v>173</v>
      </c>
      <c r="Q61" s="7"/>
      <c r="R61" s="7"/>
      <c r="S61" s="7"/>
      <c r="T61" s="7"/>
      <c r="U61" s="7"/>
      <c r="W61" s="2" t="s">
        <v>175</v>
      </c>
      <c r="AD61" s="8" t="s">
        <v>175</v>
      </c>
      <c r="AE61" s="9"/>
      <c r="AF61" s="9"/>
      <c r="AG61" s="9"/>
      <c r="AH61" s="9"/>
      <c r="AI61" s="9"/>
      <c r="AK61" s="2" t="s">
        <v>177</v>
      </c>
      <c r="AR61" s="2"/>
    </row>
    <row r="62" spans="2:44" x14ac:dyDescent="0.3">
      <c r="B62" s="2" t="s">
        <v>155</v>
      </c>
      <c r="C62">
        <f>IF(NOT(C60),MAX(0,C57-C58),MAX(0,C57+C58-C38))</f>
        <v>0</v>
      </c>
      <c r="I62" s="2" t="s">
        <v>155</v>
      </c>
      <c r="J62">
        <f>IF(NOT(J60),MAX(0,J57-J58),MAX(0,J57+J58-J38))</f>
        <v>0</v>
      </c>
      <c r="P62" s="6" t="s">
        <v>155</v>
      </c>
      <c r="Q62" s="7">
        <f>IF(NOT(Q60),MAX(0,Q57-Q58),MAX(0,Q57+Q58-Q38))</f>
        <v>0</v>
      </c>
      <c r="R62" s="7"/>
      <c r="S62" s="7"/>
      <c r="T62" s="7"/>
      <c r="U62" s="7"/>
      <c r="W62" s="2" t="s">
        <v>155</v>
      </c>
      <c r="X62">
        <f>IF(NOT(X60),MAX(0,X57-X58),MAX(0,X57+X58-X38))</f>
        <v>6.8965517241379309E-2</v>
      </c>
      <c r="AD62" s="8" t="s">
        <v>155</v>
      </c>
      <c r="AE62" s="9">
        <f>IF(NOT(AE60),MAX(0,AE57-AE58),MAX(0,AE57+AE58-AE38))</f>
        <v>0</v>
      </c>
      <c r="AF62" s="9"/>
      <c r="AG62" s="9"/>
      <c r="AH62" s="9"/>
      <c r="AI62" s="9"/>
      <c r="AK62" s="2" t="s">
        <v>155</v>
      </c>
      <c r="AL62">
        <f>IF(NOT(AL60),MAX(0,AL57-AL58),MAX(0,AL57+AL58-AL38))</f>
        <v>0</v>
      </c>
      <c r="AR62" s="2"/>
    </row>
    <row r="63" spans="2:44" x14ac:dyDescent="0.3">
      <c r="B63" s="2" t="s">
        <v>158</v>
      </c>
      <c r="C63">
        <f>IF(NOT(C60),MIN(C38,C38+C57-C58),MIN(C38,C57+C58))</f>
        <v>1</v>
      </c>
      <c r="I63" s="2" t="s">
        <v>158</v>
      </c>
      <c r="J63">
        <f>IF(NOT(J60),MIN(J38,J38+J57-J58),MIN(J38,J57+J58))</f>
        <v>1</v>
      </c>
      <c r="P63" s="6" t="s">
        <v>158</v>
      </c>
      <c r="Q63" s="7">
        <f>IF(NOT(Q60),MIN(Q38,Q38+Q57-Q58),MIN(Q38,Q57+Q58))</f>
        <v>0.99327165685449958</v>
      </c>
      <c r="R63" s="7"/>
      <c r="S63" s="7"/>
      <c r="T63" s="7"/>
      <c r="U63" s="7"/>
      <c r="W63" s="2" t="s">
        <v>158</v>
      </c>
      <c r="X63">
        <f>IF(NOT(X60),MIN(X38,X38+X57-X58),MIN(X38,X57+X58))</f>
        <v>1</v>
      </c>
      <c r="AD63" s="8" t="s">
        <v>158</v>
      </c>
      <c r="AE63" s="9">
        <f>IF(NOT(AE60),MIN(AE38,AE38+AE57-AE58),MIN(AE38,AE57+AE58))</f>
        <v>5.6042175224107177E-2</v>
      </c>
      <c r="AF63" s="9"/>
      <c r="AG63" s="9"/>
      <c r="AH63" s="9"/>
      <c r="AI63" s="9"/>
      <c r="AK63" s="2" t="s">
        <v>158</v>
      </c>
      <c r="AL63">
        <f>IF(NOT(AL60),MIN(AL38,AL38+AL57-AL58),MIN(AL38,AL57+AL58))</f>
        <v>5.6042175224107177E-2</v>
      </c>
      <c r="AR63" s="2"/>
    </row>
    <row r="64" spans="2:44" x14ac:dyDescent="0.3">
      <c r="P64" s="7"/>
      <c r="Q64" s="7"/>
      <c r="R64" s="7"/>
      <c r="S64" s="7"/>
      <c r="T64" s="7"/>
      <c r="U64" s="7"/>
      <c r="AD64" s="9"/>
      <c r="AE64" s="9"/>
      <c r="AF64" s="9"/>
      <c r="AG64" s="9"/>
      <c r="AH64" s="9"/>
      <c r="AI64" s="9"/>
    </row>
    <row r="65" spans="2:44" x14ac:dyDescent="0.3">
      <c r="B65" s="2" t="s">
        <v>162</v>
      </c>
      <c r="I65" s="2" t="s">
        <v>162</v>
      </c>
      <c r="P65" s="6" t="s">
        <v>162</v>
      </c>
      <c r="Q65" s="7"/>
      <c r="R65" s="7"/>
      <c r="S65" s="7"/>
      <c r="T65" s="7"/>
      <c r="U65" s="7"/>
      <c r="W65" s="2" t="s">
        <v>162</v>
      </c>
      <c r="AD65" s="8" t="s">
        <v>162</v>
      </c>
      <c r="AE65" s="9"/>
      <c r="AF65" s="9"/>
      <c r="AG65" s="9"/>
      <c r="AH65" s="9"/>
      <c r="AI65" s="9"/>
      <c r="AK65" s="2" t="s">
        <v>162</v>
      </c>
      <c r="AR65" s="2"/>
    </row>
    <row r="66" spans="2:44" x14ac:dyDescent="0.3">
      <c r="B66" s="2" t="s">
        <v>159</v>
      </c>
      <c r="C66">
        <f>INDEX($C$6:$H$11,C46,C46)</f>
        <v>74</v>
      </c>
      <c r="I66" s="2" t="s">
        <v>159</v>
      </c>
      <c r="J66">
        <f>INDEX($C$6:$H$11,J46,J46)</f>
        <v>27</v>
      </c>
      <c r="P66" s="6" t="s">
        <v>159</v>
      </c>
      <c r="Q66" s="7">
        <f>INDEX($C$6:$H$11,Q46,Q46)</f>
        <v>41</v>
      </c>
      <c r="R66" s="7"/>
      <c r="S66" s="7"/>
      <c r="T66" s="7"/>
      <c r="U66" s="7"/>
      <c r="W66" s="2" t="s">
        <v>159</v>
      </c>
      <c r="X66">
        <f>INDEX($C$6:$H$11,X46,X46)</f>
        <v>131</v>
      </c>
      <c r="AD66" s="8" t="s">
        <v>159</v>
      </c>
      <c r="AE66" s="9">
        <f>INDEX($C$6:$H$11,AE46,AE46)</f>
        <v>131</v>
      </c>
      <c r="AF66" s="9"/>
      <c r="AG66" s="9"/>
      <c r="AH66" s="9"/>
      <c r="AI66" s="9"/>
      <c r="AK66" s="2" t="s">
        <v>159</v>
      </c>
      <c r="AL66">
        <f>INDEX($C$6:$H$11,AL46,AL46)</f>
        <v>131</v>
      </c>
      <c r="AR66" s="2"/>
    </row>
    <row r="67" spans="2:44" x14ac:dyDescent="0.3">
      <c r="B67" s="2" t="s">
        <v>160</v>
      </c>
      <c r="C67">
        <f>INDEX($C$6:$H$11,C43,C46)</f>
        <v>43</v>
      </c>
      <c r="I67" s="2" t="s">
        <v>160</v>
      </c>
      <c r="J67">
        <f>INDEX($C$6:$H$11,J43,J46)</f>
        <v>15</v>
      </c>
      <c r="P67" s="6" t="s">
        <v>160</v>
      </c>
      <c r="Q67" s="7">
        <f>INDEX($C$6:$H$11,Q43,Q46)</f>
        <v>12</v>
      </c>
      <c r="R67" s="7"/>
      <c r="S67" s="7"/>
      <c r="T67" s="7"/>
      <c r="U67" s="7"/>
      <c r="W67" s="2" t="s">
        <v>160</v>
      </c>
      <c r="X67">
        <f>INDEX($C$6:$H$11,X43,X46)</f>
        <v>82</v>
      </c>
      <c r="AD67" s="8" t="s">
        <v>160</v>
      </c>
      <c r="AE67" s="9">
        <f>INDEX($C$6:$H$11,AE43,AE46)</f>
        <v>56</v>
      </c>
      <c r="AF67" s="9"/>
      <c r="AG67" s="9"/>
      <c r="AH67" s="9"/>
      <c r="AI67" s="9"/>
      <c r="AK67" s="2" t="s">
        <v>160</v>
      </c>
      <c r="AL67">
        <f>INDEX($C$6:$H$11,AL43,AL46)</f>
        <v>56</v>
      </c>
      <c r="AR67" s="2"/>
    </row>
    <row r="68" spans="2:44" x14ac:dyDescent="0.3">
      <c r="B68" s="2" t="s">
        <v>161</v>
      </c>
      <c r="C68">
        <f>INDEX($C$6:$H$11,C43,C43)</f>
        <v>41</v>
      </c>
      <c r="I68" s="2" t="s">
        <v>161</v>
      </c>
      <c r="J68">
        <f>INDEX($C$6:$H$11,J43,J43)</f>
        <v>44</v>
      </c>
      <c r="P68" s="6" t="s">
        <v>161</v>
      </c>
      <c r="Q68" s="7">
        <f>INDEX($C$6:$H$11,Q43,Q43)</f>
        <v>27</v>
      </c>
      <c r="R68" s="7"/>
      <c r="S68" s="7"/>
      <c r="T68" s="7"/>
      <c r="U68" s="7"/>
      <c r="W68" s="2" t="s">
        <v>161</v>
      </c>
      <c r="X68">
        <f>INDEX($C$6:$H$11,X43,X43)</f>
        <v>74</v>
      </c>
      <c r="AD68" s="8" t="s">
        <v>161</v>
      </c>
      <c r="AE68" s="9">
        <f>INDEX($C$6:$H$11,AE43,AE43)</f>
        <v>40</v>
      </c>
      <c r="AF68" s="9"/>
      <c r="AG68" s="9"/>
      <c r="AH68" s="9"/>
      <c r="AI68" s="9"/>
      <c r="AK68" s="2" t="s">
        <v>161</v>
      </c>
      <c r="AL68">
        <f>INDEX($C$6:$H$11,AL43,AL43)</f>
        <v>40</v>
      </c>
      <c r="AR68" s="2"/>
    </row>
    <row r="69" spans="2:44" x14ac:dyDescent="0.3">
      <c r="P69" s="7"/>
      <c r="Q69" s="7"/>
      <c r="R69" s="7"/>
      <c r="S69" s="7"/>
      <c r="T69" s="7"/>
      <c r="U69" s="7"/>
      <c r="AD69" s="9"/>
      <c r="AE69" s="9"/>
      <c r="AF69" s="9"/>
      <c r="AG69" s="9"/>
      <c r="AH69" s="9"/>
      <c r="AI69" s="9"/>
    </row>
    <row r="70" spans="2:44" x14ac:dyDescent="0.3">
      <c r="B70" s="2" t="s">
        <v>163</v>
      </c>
      <c r="C70">
        <f>C66+C68-2*C67</f>
        <v>29</v>
      </c>
      <c r="I70" s="2" t="s">
        <v>163</v>
      </c>
      <c r="J70">
        <f>J66+J68-2*J67</f>
        <v>41</v>
      </c>
      <c r="P70" s="6" t="s">
        <v>163</v>
      </c>
      <c r="Q70" s="7">
        <f>Q66+Q68-2*Q67</f>
        <v>44</v>
      </c>
      <c r="R70" s="7"/>
      <c r="S70" s="7"/>
      <c r="T70" s="7"/>
      <c r="U70" s="7"/>
      <c r="W70" s="2" t="s">
        <v>163</v>
      </c>
      <c r="X70">
        <f>X66+X68-2*X67</f>
        <v>41</v>
      </c>
      <c r="AD70" s="8" t="s">
        <v>163</v>
      </c>
      <c r="AE70" s="9">
        <f>AE66+AE68-2*AE67</f>
        <v>59</v>
      </c>
      <c r="AF70" s="9"/>
      <c r="AG70" s="9"/>
      <c r="AH70" s="9"/>
      <c r="AI70" s="9"/>
      <c r="AK70" s="2" t="s">
        <v>163</v>
      </c>
      <c r="AL70">
        <f>AL66+AL68-2*AL67</f>
        <v>59</v>
      </c>
      <c r="AR70" s="2"/>
    </row>
    <row r="71" spans="2:44" x14ac:dyDescent="0.3">
      <c r="P71" s="7"/>
      <c r="Q71" s="7"/>
      <c r="R71" s="7"/>
      <c r="S71" s="7"/>
      <c r="T71" s="7"/>
      <c r="U71" s="7"/>
      <c r="AD71" s="9"/>
      <c r="AE71" s="9"/>
      <c r="AF71" s="9"/>
      <c r="AG71" s="9"/>
      <c r="AH71" s="9"/>
      <c r="AI71" s="9"/>
    </row>
    <row r="72" spans="2:44" x14ac:dyDescent="0.3">
      <c r="B72" s="2" t="s">
        <v>179</v>
      </c>
      <c r="C72" t="b">
        <f>C70&gt;0</f>
        <v>1</v>
      </c>
      <c r="I72" s="2" t="s">
        <v>179</v>
      </c>
      <c r="J72" t="b">
        <f>J70&gt;0</f>
        <v>1</v>
      </c>
      <c r="P72" s="6" t="s">
        <v>179</v>
      </c>
      <c r="Q72" s="7" t="b">
        <f>Q70&gt;0</f>
        <v>1</v>
      </c>
      <c r="R72" s="7"/>
      <c r="S72" s="7"/>
      <c r="T72" s="7"/>
      <c r="U72" s="7"/>
      <c r="W72" s="2" t="s">
        <v>179</v>
      </c>
      <c r="X72" t="b">
        <f>X70&gt;0</f>
        <v>1</v>
      </c>
      <c r="AD72" s="8" t="s">
        <v>179</v>
      </c>
      <c r="AE72" s="9" t="b">
        <f>AE70&gt;0</f>
        <v>1</v>
      </c>
      <c r="AF72" s="9"/>
      <c r="AG72" s="9"/>
      <c r="AH72" s="9"/>
      <c r="AI72" s="9"/>
      <c r="AK72" s="2" t="s">
        <v>179</v>
      </c>
      <c r="AL72" t="b">
        <f>AL70&gt;0</f>
        <v>1</v>
      </c>
      <c r="AR72" s="2"/>
    </row>
    <row r="73" spans="2:44" x14ac:dyDescent="0.3">
      <c r="B73" s="2" t="s">
        <v>164</v>
      </c>
      <c r="C73">
        <f>C57+E43*(C54-C50)/C70</f>
        <v>6.8965517241379309E-2</v>
      </c>
      <c r="I73" s="2" t="s">
        <v>164</v>
      </c>
      <c r="J73">
        <f>J57+L43*(J54-J50)/J70</f>
        <v>6.2237174095878887E-2</v>
      </c>
      <c r="P73" s="6" t="s">
        <v>164</v>
      </c>
      <c r="Q73" s="7">
        <f>Q57+S43*(Q54-Q50)/Q70</f>
        <v>5.5852893952137023E-2</v>
      </c>
      <c r="R73" s="7"/>
      <c r="S73" s="7"/>
      <c r="T73" s="7"/>
      <c r="U73" s="7"/>
      <c r="W73" s="2" t="s">
        <v>164</v>
      </c>
      <c r="X73">
        <f>X57+Z43*(X54-X50)/X70</f>
        <v>0.12500769246548649</v>
      </c>
      <c r="AD73" s="8" t="s">
        <v>164</v>
      </c>
      <c r="AE73" s="9">
        <f>AE57+AG43*(AE54-AE50)/AE70</f>
        <v>2.2118837031337629E-2</v>
      </c>
      <c r="AF73" s="9"/>
      <c r="AG73" s="9"/>
      <c r="AH73" s="9"/>
      <c r="AI73" s="9"/>
      <c r="AK73" s="2" t="s">
        <v>164</v>
      </c>
      <c r="AL73">
        <f>AL57+AN43*(AL54-AL50)/AL70</f>
        <v>2.2118837031337612E-2</v>
      </c>
      <c r="AR73" s="2"/>
    </row>
    <row r="74" spans="2:44" x14ac:dyDescent="0.3">
      <c r="B74" s="2"/>
      <c r="P74" s="7"/>
      <c r="Q74" s="7"/>
      <c r="R74" s="7"/>
      <c r="S74" s="7"/>
      <c r="T74" s="7"/>
      <c r="U74" s="7"/>
      <c r="W74" s="2"/>
      <c r="AD74" s="9"/>
      <c r="AE74" s="9"/>
      <c r="AF74" s="9"/>
      <c r="AG74" s="9"/>
      <c r="AH74" s="9"/>
      <c r="AI74" s="9"/>
    </row>
    <row r="75" spans="2:44" x14ac:dyDescent="0.3">
      <c r="B75" s="2" t="s">
        <v>180</v>
      </c>
      <c r="C75" t="b">
        <f>C73&lt;C62</f>
        <v>0</v>
      </c>
      <c r="I75" s="2" t="s">
        <v>180</v>
      </c>
      <c r="J75" t="b">
        <f>J73&lt;J62</f>
        <v>0</v>
      </c>
      <c r="P75" s="6" t="s">
        <v>180</v>
      </c>
      <c r="Q75" s="7" t="b">
        <f>Q73&lt;Q62</f>
        <v>0</v>
      </c>
      <c r="R75" s="7"/>
      <c r="S75" s="7"/>
      <c r="T75" s="7"/>
      <c r="U75" s="7"/>
      <c r="W75" s="2" t="s">
        <v>180</v>
      </c>
      <c r="X75" t="b">
        <f>X73&lt;X62</f>
        <v>0</v>
      </c>
      <c r="AD75" s="8" t="s">
        <v>180</v>
      </c>
      <c r="AE75" s="9" t="b">
        <f>AE73&lt;AE62</f>
        <v>0</v>
      </c>
      <c r="AF75" s="9"/>
      <c r="AG75" s="9"/>
      <c r="AH75" s="9"/>
      <c r="AI75" s="9"/>
      <c r="AK75" s="2" t="s">
        <v>180</v>
      </c>
      <c r="AL75" t="b">
        <f>AL73&lt;AL62</f>
        <v>0</v>
      </c>
      <c r="AR75" s="2"/>
    </row>
    <row r="76" spans="2:44" x14ac:dyDescent="0.3">
      <c r="B76" s="2" t="s">
        <v>181</v>
      </c>
      <c r="C76" t="b">
        <f>C73&gt;C63</f>
        <v>0</v>
      </c>
      <c r="I76" s="2" t="s">
        <v>181</v>
      </c>
      <c r="J76" t="b">
        <f>J73&gt;J63</f>
        <v>0</v>
      </c>
      <c r="P76" s="6" t="s">
        <v>181</v>
      </c>
      <c r="Q76" s="7" t="b">
        <f>Q73&gt;Q63</f>
        <v>0</v>
      </c>
      <c r="R76" s="7"/>
      <c r="S76" s="7"/>
      <c r="T76" s="7"/>
      <c r="U76" s="7"/>
      <c r="W76" s="2" t="s">
        <v>181</v>
      </c>
      <c r="X76" t="b">
        <f>X73&gt;X63</f>
        <v>0</v>
      </c>
      <c r="Y76" s="2"/>
      <c r="AD76" s="8" t="s">
        <v>181</v>
      </c>
      <c r="AE76" s="9" t="b">
        <f>AE73&gt;AE63</f>
        <v>0</v>
      </c>
      <c r="AF76" s="9"/>
      <c r="AG76" s="9"/>
      <c r="AH76" s="9"/>
      <c r="AI76" s="9"/>
      <c r="AK76" s="2" t="s">
        <v>181</v>
      </c>
      <c r="AL76" t="b">
        <f>AL73&gt;AL63</f>
        <v>0</v>
      </c>
      <c r="AR76" s="2"/>
    </row>
    <row r="77" spans="2:44" x14ac:dyDescent="0.3">
      <c r="B77" s="2"/>
      <c r="I77" s="2"/>
      <c r="P77" s="6"/>
      <c r="Q77" s="7"/>
      <c r="R77" s="7"/>
      <c r="S77" s="7"/>
      <c r="T77" s="7"/>
      <c r="U77" s="7"/>
      <c r="W77" s="2"/>
      <c r="AD77" s="9"/>
      <c r="AE77" s="9"/>
      <c r="AF77" s="9"/>
      <c r="AG77" s="9"/>
      <c r="AH77" s="9"/>
      <c r="AI77" s="9"/>
    </row>
    <row r="78" spans="2:44" x14ac:dyDescent="0.3">
      <c r="B78" s="2" t="s">
        <v>182</v>
      </c>
      <c r="I78" s="2" t="s">
        <v>182</v>
      </c>
      <c r="P78" s="6" t="s">
        <v>182</v>
      </c>
      <c r="Q78" s="7"/>
      <c r="R78" s="7"/>
      <c r="S78" s="7"/>
      <c r="T78" s="7"/>
      <c r="U78" s="7"/>
      <c r="W78" s="2" t="s">
        <v>182</v>
      </c>
      <c r="AD78" s="8" t="s">
        <v>182</v>
      </c>
      <c r="AE78" s="9"/>
      <c r="AF78" s="9"/>
      <c r="AG78" s="9"/>
      <c r="AH78" s="9"/>
      <c r="AI78" s="9"/>
      <c r="AK78" s="2" t="s">
        <v>182</v>
      </c>
      <c r="AR78" s="2"/>
    </row>
    <row r="79" spans="2:44" x14ac:dyDescent="0.3">
      <c r="B79" s="2"/>
      <c r="C79" t="b">
        <f>(ABS(C73-C57) &lt;C40*(C73+C57+C40))</f>
        <v>0</v>
      </c>
      <c r="I79" s="2"/>
      <c r="J79" t="b">
        <f>(ABS(J73-J57) &lt;J40*(J73+J57+J40))</f>
        <v>0</v>
      </c>
      <c r="P79" s="6"/>
      <c r="Q79" s="7" t="b">
        <f>(ABS(Q73-Q57) &lt;Q40*(Q73+Q57+Q40))</f>
        <v>0</v>
      </c>
      <c r="R79" s="7"/>
      <c r="S79" s="7"/>
      <c r="T79" s="7"/>
      <c r="U79" s="7"/>
      <c r="W79" s="2"/>
      <c r="X79" t="b">
        <f>(ABS(Z76-X57) &lt;X40*(Z76+X57+X40))</f>
        <v>0</v>
      </c>
      <c r="AD79" s="8"/>
      <c r="AE79" s="9" t="b">
        <f>(ABS(AE73-AE57) &lt;AE40*(AG76+AE57+AE40))</f>
        <v>0</v>
      </c>
      <c r="AF79" s="9"/>
      <c r="AG79" s="9"/>
      <c r="AH79" s="9"/>
      <c r="AI79" s="9"/>
      <c r="AK79" s="2"/>
      <c r="AL79" t="b">
        <f>(ABS(AL73-AL57) &lt;AL40*(AN76+AL57+AL40))</f>
        <v>1</v>
      </c>
      <c r="AR79" s="2"/>
    </row>
    <row r="80" spans="2:44" x14ac:dyDescent="0.3">
      <c r="P80" s="7"/>
      <c r="Q80" s="7"/>
      <c r="R80" s="7"/>
      <c r="S80" s="7"/>
      <c r="T80" s="7"/>
      <c r="U80" s="7"/>
      <c r="AD80" s="9"/>
      <c r="AE80" s="9"/>
      <c r="AF80" s="9"/>
      <c r="AG80" s="9"/>
      <c r="AH80" s="9"/>
      <c r="AI80" s="9"/>
    </row>
    <row r="81" spans="2:49" x14ac:dyDescent="0.3">
      <c r="B81" s="2" t="s">
        <v>167</v>
      </c>
      <c r="C81">
        <f>C58+E43*E46*(C57-C73)</f>
        <v>6.8965517241379309E-2</v>
      </c>
      <c r="I81" s="2" t="s">
        <v>167</v>
      </c>
      <c r="J81">
        <f>J58+L43*L46*(J57-J73)</f>
        <v>6.2237174095878887E-2</v>
      </c>
      <c r="P81" s="6" t="s">
        <v>167</v>
      </c>
      <c r="Q81" s="7">
        <f>Q58+S43*S46*(Q57-Q73)</f>
        <v>6.2581237097637438E-2</v>
      </c>
      <c r="R81" s="7"/>
      <c r="S81" s="7"/>
      <c r="T81" s="7"/>
      <c r="U81" s="7"/>
      <c r="W81" s="2" t="s">
        <v>167</v>
      </c>
      <c r="X81">
        <f>X58+Z43*Z46*(X57-X73)</f>
        <v>5.6042175224107177E-2</v>
      </c>
      <c r="AD81" s="8" t="s">
        <v>167</v>
      </c>
      <c r="AE81" s="9">
        <f>AE58+AG43*AG46*(AE57-AE73)</f>
        <v>3.3923338192769548E-2</v>
      </c>
      <c r="AF81" s="9"/>
      <c r="AG81" s="9"/>
      <c r="AH81" s="9"/>
      <c r="AI81" s="9"/>
      <c r="AK81" s="2" t="s">
        <v>167</v>
      </c>
      <c r="AL81">
        <f>AL58+AN43*AN46*(AL57-AL73)</f>
        <v>3.3923338192769562E-2</v>
      </c>
      <c r="AR81" s="2"/>
    </row>
    <row r="82" spans="2:49" x14ac:dyDescent="0.3">
      <c r="P82" s="7"/>
      <c r="Q82" s="7"/>
      <c r="R82" s="7"/>
      <c r="S82" s="7"/>
      <c r="T82" s="7"/>
      <c r="U82" s="7"/>
      <c r="AD82" s="9"/>
      <c r="AE82" s="9"/>
      <c r="AF82" s="9"/>
      <c r="AG82" s="9"/>
      <c r="AH82" s="9"/>
      <c r="AI82" s="9"/>
    </row>
    <row r="83" spans="2:49" x14ac:dyDescent="0.3">
      <c r="B83" s="2" t="s">
        <v>168</v>
      </c>
      <c r="C83">
        <f>C54+(E46*(C81-C58)*C66)+(E43*(C73-C57)*C67)+C20</f>
        <v>1.137931034482758</v>
      </c>
      <c r="I83" s="2" t="s">
        <v>168</v>
      </c>
      <c r="J83">
        <f>J54+(L46*(J81-J58)*J66)+(L43*(J73-J57)*J67)+J20</f>
        <v>0.29857022708158143</v>
      </c>
      <c r="P83" s="6" t="s">
        <v>168</v>
      </c>
      <c r="Q83" s="7">
        <f>Q54+(S46*(Q81-Q58)*Q66)+(S43*(Q73-Q57)*Q67)+Q20</f>
        <v>0.20280602492545366</v>
      </c>
      <c r="R83" s="7"/>
      <c r="S83" s="7"/>
      <c r="T83" s="7"/>
      <c r="U83" s="7"/>
      <c r="W83" s="2" t="s">
        <v>168</v>
      </c>
      <c r="X83">
        <f>X54+(Z46*(X81-X58)*X66)+(Z43*(X73-X57)*X67)+X20</f>
        <v>-0.92857289380295016</v>
      </c>
      <c r="AD83" s="8" t="s">
        <v>168</v>
      </c>
      <c r="AE83" s="9">
        <f>AE54+(AG46*(AE81-AE58)*AE66)+(AG43*(AE73-AE57)*AE67)+AE20</f>
        <v>0.73033988354737189</v>
      </c>
      <c r="AF83" s="9"/>
      <c r="AG83" s="9"/>
      <c r="AH83" s="9"/>
      <c r="AI83" s="9"/>
      <c r="AK83" s="2" t="s">
        <v>168</v>
      </c>
      <c r="AL83">
        <f>AL54+(AN46*(AL81-AL58)*AL66)+(AN43*(AL73-AL57)*AL67)+AL20</f>
        <v>0.730339883547372</v>
      </c>
      <c r="AR83" s="2"/>
    </row>
    <row r="84" spans="2:49" x14ac:dyDescent="0.3">
      <c r="B84" s="2" t="s">
        <v>169</v>
      </c>
      <c r="C84">
        <f>C50+E46*(C81-C58)*C67+E43*(C73-C57)*C68+C20</f>
        <v>1.1379310344827589</v>
      </c>
      <c r="I84" s="2" t="s">
        <v>169</v>
      </c>
      <c r="J84">
        <f>J50+L46*(J81-J58)*J67+L43*(J73-J57)*J68+J20</f>
        <v>0.29857022708158087</v>
      </c>
      <c r="P84" s="6" t="s">
        <v>169</v>
      </c>
      <c r="Q84" s="7">
        <f>Q50+S46*(Q81-Q58)*Q67+S43*(Q73-Q57)*Q68+Q20</f>
        <v>0.20280602492545355</v>
      </c>
      <c r="R84" s="7"/>
      <c r="S84" s="7"/>
      <c r="T84" s="7"/>
      <c r="U84" s="7"/>
      <c r="W84" s="2" t="s">
        <v>169</v>
      </c>
      <c r="X84">
        <f>X50+Z46*(X81-X58)*X67+Z43*(X73-X57)*X68+X20</f>
        <v>-0.92857289380295016</v>
      </c>
      <c r="AD84" s="8" t="s">
        <v>169</v>
      </c>
      <c r="AE84" s="9">
        <f>AE50+AG46*(AE81-AE58)*AE67+AG43*(AE73-AE57)*AE68+AE20</f>
        <v>0.73033988354737189</v>
      </c>
      <c r="AF84" s="9"/>
      <c r="AG84" s="9"/>
      <c r="AH84" s="9"/>
      <c r="AI84" s="9"/>
      <c r="AK84" s="2" t="s">
        <v>169</v>
      </c>
      <c r="AL84">
        <f>AL50+AN46*(AL81-AL58)*AL67+AN43*(AL73-AL57)*AL68+AL20</f>
        <v>0.73033988354737178</v>
      </c>
      <c r="AR84" s="2"/>
    </row>
    <row r="85" spans="2:49" x14ac:dyDescent="0.3">
      <c r="P85" s="7"/>
      <c r="Q85" s="7"/>
      <c r="R85" s="7"/>
      <c r="S85" s="7"/>
      <c r="T85" s="7"/>
      <c r="U85" s="7"/>
      <c r="AD85" s="9"/>
      <c r="AE85" s="9"/>
      <c r="AF85" s="9"/>
      <c r="AG85" s="9"/>
      <c r="AH85" s="9"/>
      <c r="AI85" s="9"/>
    </row>
    <row r="86" spans="2:49" x14ac:dyDescent="0.3">
      <c r="B86" s="2" t="s">
        <v>183</v>
      </c>
      <c r="I86" s="2" t="s">
        <v>183</v>
      </c>
      <c r="P86" s="6" t="s">
        <v>183</v>
      </c>
      <c r="Q86" s="7"/>
      <c r="R86" s="7"/>
      <c r="S86" s="7"/>
      <c r="T86" s="7"/>
      <c r="U86" s="7"/>
      <c r="W86" s="2" t="s">
        <v>183</v>
      </c>
      <c r="AD86" s="8" t="s">
        <v>183</v>
      </c>
      <c r="AE86" s="9"/>
      <c r="AF86" s="9"/>
      <c r="AG86" s="9"/>
      <c r="AH86" s="9"/>
      <c r="AI86" s="9"/>
      <c r="AK86" s="2" t="s">
        <v>183</v>
      </c>
      <c r="AR86" s="2"/>
    </row>
    <row r="87" spans="2:49" x14ac:dyDescent="0.3">
      <c r="C87" t="b">
        <f>AND((C62 &lt; C81), (C81 &lt;C63))</f>
        <v>1</v>
      </c>
      <c r="J87" t="b">
        <f>AND((J62 &lt; J81), (J81 &lt;J63))</f>
        <v>1</v>
      </c>
      <c r="P87" s="7"/>
      <c r="Q87" s="7" t="b">
        <f>AND((Q62 &lt; Q81), (Q81 &lt;Q63))</f>
        <v>1</v>
      </c>
      <c r="R87" s="7"/>
      <c r="S87" s="7"/>
      <c r="T87" s="7"/>
      <c r="U87" s="7"/>
      <c r="X87" t="b">
        <f>AND((X62 &lt; X81), (X81 &lt;X63))</f>
        <v>0</v>
      </c>
      <c r="AD87" s="9"/>
      <c r="AE87" s="9" t="b">
        <f>AND((AE62 &lt; AE81), (AE81 &lt;AE63))</f>
        <v>1</v>
      </c>
      <c r="AF87" s="9"/>
      <c r="AG87" s="9"/>
      <c r="AH87" s="9"/>
      <c r="AI87" s="9"/>
      <c r="AL87" t="b">
        <f>AND((AL62 &lt; AL81), (AL81 &lt;AL63))</f>
        <v>1</v>
      </c>
    </row>
    <row r="88" spans="2:49" x14ac:dyDescent="0.3">
      <c r="B88" s="2" t="s">
        <v>184</v>
      </c>
      <c r="I88" s="2" t="s">
        <v>184</v>
      </c>
      <c r="P88" s="6" t="s">
        <v>184</v>
      </c>
      <c r="Q88" s="7"/>
      <c r="R88" s="7"/>
      <c r="S88" s="7"/>
      <c r="T88" s="7"/>
      <c r="U88" s="7"/>
      <c r="W88" s="2" t="s">
        <v>184</v>
      </c>
      <c r="AD88" s="8" t="s">
        <v>184</v>
      </c>
      <c r="AE88" s="9"/>
      <c r="AF88" s="9"/>
      <c r="AG88" s="9"/>
      <c r="AH88" s="9"/>
      <c r="AI88" s="9"/>
      <c r="AK88" s="2" t="s">
        <v>184</v>
      </c>
      <c r="AR88" s="2"/>
    </row>
    <row r="89" spans="2:49" x14ac:dyDescent="0.3">
      <c r="C89" t="b">
        <f>AND((C62 &lt; C73), (C73 &lt;C63))</f>
        <v>1</v>
      </c>
      <c r="J89" t="b">
        <f>AND((J62 &lt; J73), (J73 &lt;J63))</f>
        <v>1</v>
      </c>
      <c r="P89" s="7"/>
      <c r="Q89" s="7" t="b">
        <f>AND((Q62 &lt; Q73), (Q73 &lt;Q63))</f>
        <v>1</v>
      </c>
      <c r="R89" s="7"/>
      <c r="S89" s="7"/>
      <c r="T89" s="7"/>
      <c r="U89" s="7"/>
      <c r="X89" t="b">
        <f>AND((X62 &lt; X73), (X73 &lt;X63))</f>
        <v>1</v>
      </c>
      <c r="AD89" s="9"/>
      <c r="AE89" s="9" t="b">
        <f>AND((AE62 &lt; AE73), (AE73 &lt;AE63))</f>
        <v>1</v>
      </c>
      <c r="AF89" s="9"/>
      <c r="AG89" s="9"/>
      <c r="AH89" s="9"/>
      <c r="AI89" s="9"/>
      <c r="AL89" t="b">
        <f>AND((AL62 &lt; AL73), (AL73 &lt;AL63))</f>
        <v>1</v>
      </c>
    </row>
    <row r="90" spans="2:49" x14ac:dyDescent="0.3">
      <c r="P90" s="7"/>
      <c r="Q90" s="7"/>
      <c r="R90" s="7"/>
      <c r="S90" s="7"/>
      <c r="T90" s="7"/>
      <c r="U90" s="7"/>
      <c r="W90" s="2"/>
      <c r="AD90" s="9"/>
      <c r="AE90" s="9"/>
      <c r="AF90" s="9"/>
      <c r="AG90" s="9"/>
      <c r="AH90" s="9"/>
      <c r="AI90" s="9"/>
      <c r="AK90" s="2" t="s">
        <v>176</v>
      </c>
      <c r="AR90" s="2"/>
    </row>
    <row r="91" spans="2:49" x14ac:dyDescent="0.3">
      <c r="B91" s="2" t="s">
        <v>170</v>
      </c>
      <c r="C91">
        <f>IF(C87,C83,IF(C89,C84,(C83+C84)/2))</f>
        <v>1.137931034482758</v>
      </c>
      <c r="I91" s="2" t="s">
        <v>170</v>
      </c>
      <c r="J91">
        <f>IF(J87,J83,IF(J89,J84,(J83+J84)/2))</f>
        <v>0.29857022708158143</v>
      </c>
      <c r="P91" s="6" t="s">
        <v>170</v>
      </c>
      <c r="Q91" s="7">
        <f>IF(Q87,Q83,IF(Q89,Q84,(Q83+Q84)/2))</f>
        <v>0.20280602492545366</v>
      </c>
      <c r="R91" s="7"/>
      <c r="S91" s="7"/>
      <c r="T91" s="7"/>
      <c r="U91" s="7"/>
      <c r="W91" s="2" t="s">
        <v>170</v>
      </c>
      <c r="X91">
        <f>IF(X87,X83,IF(X89,X84,(X83+X84)/2))</f>
        <v>-0.92857289380295016</v>
      </c>
      <c r="AD91" s="8" t="s">
        <v>170</v>
      </c>
      <c r="AE91" s="9">
        <f>IF(AE87,AE83,IF(AE89,AE84,(AE83+AE84)/2))</f>
        <v>0.73033988354737189</v>
      </c>
      <c r="AF91" s="9"/>
      <c r="AG91" s="9"/>
      <c r="AH91" s="9"/>
      <c r="AI91" s="9"/>
      <c r="AK91" s="2" t="s">
        <v>170</v>
      </c>
      <c r="AL91">
        <f>IF(AL87,AL83,IF(AL89,AL84,(AL83+AL84)/2))</f>
        <v>0.730339883547372</v>
      </c>
      <c r="AR91" s="2"/>
    </row>
    <row r="92" spans="2:49" x14ac:dyDescent="0.3">
      <c r="P92" s="7"/>
      <c r="Q92" s="7"/>
      <c r="R92" s="7"/>
      <c r="S92" s="7"/>
      <c r="T92" s="7"/>
      <c r="U92" s="7"/>
      <c r="AD92" s="9"/>
      <c r="AE92" s="9"/>
      <c r="AF92" s="9"/>
      <c r="AG92" s="9"/>
      <c r="AH92" s="9"/>
      <c r="AI92" s="9"/>
    </row>
    <row r="93" spans="2:49" x14ac:dyDescent="0.3">
      <c r="B93" s="2" t="s">
        <v>171</v>
      </c>
      <c r="I93" s="2" t="s">
        <v>171</v>
      </c>
      <c r="P93" s="6" t="s">
        <v>171</v>
      </c>
      <c r="Q93" s="7"/>
      <c r="R93" s="7"/>
      <c r="S93" s="7"/>
      <c r="T93" s="7"/>
      <c r="U93" s="7"/>
      <c r="W93" s="2" t="s">
        <v>171</v>
      </c>
      <c r="AD93" s="8" t="s">
        <v>171</v>
      </c>
      <c r="AE93" s="9"/>
      <c r="AF93" s="9"/>
      <c r="AG93" s="9"/>
      <c r="AH93" s="9"/>
      <c r="AI93" s="9"/>
      <c r="AK93" s="2" t="s">
        <v>171</v>
      </c>
      <c r="AR93" s="2"/>
    </row>
    <row r="94" spans="2:49" x14ac:dyDescent="0.3">
      <c r="B94" s="2">
        <v>1</v>
      </c>
      <c r="C94" s="2">
        <v>2</v>
      </c>
      <c r="D94" s="2">
        <v>3</v>
      </c>
      <c r="E94" s="2">
        <v>4</v>
      </c>
      <c r="F94" s="2">
        <v>5</v>
      </c>
      <c r="G94" s="2">
        <v>6</v>
      </c>
      <c r="I94" s="2">
        <v>1</v>
      </c>
      <c r="J94" s="2">
        <v>2</v>
      </c>
      <c r="K94" s="2">
        <v>3</v>
      </c>
      <c r="L94" s="2">
        <v>4</v>
      </c>
      <c r="M94" s="2">
        <v>5</v>
      </c>
      <c r="N94" s="2">
        <v>6</v>
      </c>
      <c r="P94" s="6">
        <v>1</v>
      </c>
      <c r="Q94" s="6">
        <v>2</v>
      </c>
      <c r="R94" s="6">
        <v>3</v>
      </c>
      <c r="S94" s="6">
        <v>4</v>
      </c>
      <c r="T94" s="6">
        <v>5</v>
      </c>
      <c r="U94" s="6">
        <v>6</v>
      </c>
      <c r="W94" s="2">
        <v>1</v>
      </c>
      <c r="X94" s="2">
        <v>2</v>
      </c>
      <c r="Y94" s="2">
        <v>3</v>
      </c>
      <c r="Z94" s="2">
        <v>4</v>
      </c>
      <c r="AA94" s="2">
        <v>5</v>
      </c>
      <c r="AB94" s="2">
        <v>6</v>
      </c>
      <c r="AD94" s="8">
        <v>1</v>
      </c>
      <c r="AE94" s="8">
        <v>2</v>
      </c>
      <c r="AF94" s="8">
        <v>3</v>
      </c>
      <c r="AG94" s="8">
        <v>4</v>
      </c>
      <c r="AH94" s="8">
        <v>5</v>
      </c>
      <c r="AI94" s="8">
        <v>6</v>
      </c>
      <c r="AK94" s="2">
        <v>1</v>
      </c>
      <c r="AL94" s="2">
        <v>2</v>
      </c>
      <c r="AM94" s="2">
        <v>3</v>
      </c>
      <c r="AN94" s="2">
        <v>4</v>
      </c>
      <c r="AO94" s="2">
        <v>5</v>
      </c>
      <c r="AP94" s="2">
        <v>6</v>
      </c>
      <c r="AR94" s="2"/>
      <c r="AS94" s="2"/>
      <c r="AT94" s="2"/>
      <c r="AU94" s="2"/>
      <c r="AV94" s="2"/>
      <c r="AW94" s="2"/>
    </row>
    <row r="95" spans="2:49" x14ac:dyDescent="0.3">
      <c r="B95">
        <f t="shared" ref="B95:G95" si="13">IF(B94=$C$43,$C$73,IF(B94=$C$46,$C$81,B17))</f>
        <v>6.8965517241379309E-2</v>
      </c>
      <c r="C95">
        <f t="shared" si="13"/>
        <v>0</v>
      </c>
      <c r="D95">
        <f t="shared" si="13"/>
        <v>0</v>
      </c>
      <c r="E95">
        <f t="shared" si="13"/>
        <v>6.8965517241379309E-2</v>
      </c>
      <c r="F95">
        <f t="shared" si="13"/>
        <v>0</v>
      </c>
      <c r="G95">
        <f t="shared" si="13"/>
        <v>0</v>
      </c>
      <c r="I95">
        <f t="shared" ref="I95:N95" si="14">IF(I94=$J$43,$J$73,IF(I94=$J$46,$J$81,I17))</f>
        <v>6.8965517241379309E-2</v>
      </c>
      <c r="J95">
        <f t="shared" si="14"/>
        <v>6.2237174095878887E-2</v>
      </c>
      <c r="K95">
        <f t="shared" si="14"/>
        <v>6.2237174095878887E-2</v>
      </c>
      <c r="L95">
        <f t="shared" si="14"/>
        <v>6.8965517241379309E-2</v>
      </c>
      <c r="M95">
        <f t="shared" si="14"/>
        <v>0</v>
      </c>
      <c r="N95">
        <f t="shared" si="14"/>
        <v>0</v>
      </c>
      <c r="P95" s="7">
        <f t="shared" ref="P95:U95" si="15">P17</f>
        <v>6.8965517241379309E-2</v>
      </c>
      <c r="Q95" s="7">
        <f t="shared" si="15"/>
        <v>6.2237174095878887E-2</v>
      </c>
      <c r="R95" s="7">
        <f t="shared" si="15"/>
        <v>6.2237174095878887E-2</v>
      </c>
      <c r="S95" s="7">
        <f t="shared" si="15"/>
        <v>6.8965517241379309E-2</v>
      </c>
      <c r="T95" s="7">
        <f t="shared" si="15"/>
        <v>0</v>
      </c>
      <c r="U95" s="7">
        <f t="shared" si="15"/>
        <v>0</v>
      </c>
      <c r="W95">
        <f t="shared" ref="W95:AB95" si="16">IF(W94=$X$43,$X$73,IF(W94=$X$46,$X$81,W17))</f>
        <v>6.8965517241379309E-2</v>
      </c>
      <c r="X95">
        <f t="shared" si="16"/>
        <v>6.2237174095878887E-2</v>
      </c>
      <c r="Y95">
        <f t="shared" si="16"/>
        <v>6.2237174095878887E-2</v>
      </c>
      <c r="Z95">
        <f t="shared" si="16"/>
        <v>0.12500769246548649</v>
      </c>
      <c r="AA95">
        <f t="shared" si="16"/>
        <v>0</v>
      </c>
      <c r="AB95">
        <f t="shared" si="16"/>
        <v>5.6042175224107177E-2</v>
      </c>
      <c r="AD95">
        <f t="array" ref="AD95">IF(AD94=$AE$43,$AE$73,IF(AD94=$AE$46,$AE$81,AD17))</f>
        <v>6.8965517241379309E-2</v>
      </c>
      <c r="AE95">
        <f t="array" ref="AE95">IF(AE94=$AE$43,$AE$73,IF(AE94=$AE$46,$AE$81,AE17))</f>
        <v>6.2237174095878887E-2</v>
      </c>
      <c r="AF95">
        <f t="array" ref="AF95">IF(AF94=$AE$43,$AE$73,IF(AF94=$AE$46,$AE$81,AF17))</f>
        <v>6.2237174095878887E-2</v>
      </c>
      <c r="AG95">
        <f t="array" ref="AG95">IF(AG94=$AE$43,$AE$73,IF(AG94=$AE$46,$AE$81,AG17))</f>
        <v>0.12500769246548649</v>
      </c>
      <c r="AH95">
        <f t="array" ref="AH95">IF(AH94=$AE$43,$AE$73,IF(AH94=$AE$46,$AE$81,AH17))</f>
        <v>2.2118837031337629E-2</v>
      </c>
      <c r="AI95">
        <f t="array" ref="AI95">IF(AI94=$AE$43,$AE$73,IF(AI94=$AE$46,$AE$81,AI17))</f>
        <v>3.3923338192769548E-2</v>
      </c>
      <c r="AK95">
        <f t="array" ref="AK95">IF(AK94=$AL$43,$AL$73,IF(AK94=$AL$46,$AL$81,AK17))</f>
        <v>6.8965517241379309E-2</v>
      </c>
      <c r="AL95">
        <f t="array" ref="AL95">IF(AL94=$AL$43,$AL$73,IF(AL94=$AL$46,$AL$81,AL17))</f>
        <v>6.2237174095878887E-2</v>
      </c>
      <c r="AM95">
        <f t="array" ref="AM95">IF(AM94=$AL$43,$AL$73,IF(AM94=$AL$46,$AL$81,AM17))</f>
        <v>6.2237174095878887E-2</v>
      </c>
      <c r="AN95">
        <f t="array" ref="AN95">IF(AN94=$AL$43,$AL$73,IF(AN94=$AL$46,$AL$81,AN17))</f>
        <v>0.12500769246548649</v>
      </c>
      <c r="AO95">
        <f t="array" ref="AO95">IF(AO94=$AL$43,$AL$73,IF(AO94=$AL$46,$AL$81,AO17))</f>
        <v>2.2118837031337612E-2</v>
      </c>
      <c r="AP95">
        <f t="array" ref="AP95">IF(AP94=$AL$43,$AL$73,IF(AP94=$AL$46,$AL$81,AP17))</f>
        <v>3.3923338192769562E-2</v>
      </c>
    </row>
    <row r="96" spans="2:49" x14ac:dyDescent="0.3">
      <c r="P96" s="7"/>
      <c r="Q96" s="7"/>
      <c r="R96" s="7"/>
      <c r="S96" s="7"/>
      <c r="T96" s="7"/>
      <c r="U96" s="7"/>
      <c r="AD96" s="9"/>
      <c r="AE96" s="9"/>
      <c r="AF96" s="9"/>
      <c r="AG96" s="9"/>
      <c r="AH96" s="9"/>
      <c r="AI96" s="9"/>
    </row>
    <row r="97" spans="2:45" x14ac:dyDescent="0.3">
      <c r="B97" s="2" t="s">
        <v>140</v>
      </c>
      <c r="C97">
        <f>C91</f>
        <v>1.137931034482758</v>
      </c>
      <c r="I97" s="2" t="s">
        <v>140</v>
      </c>
      <c r="J97">
        <f>J91</f>
        <v>0.29857022708158143</v>
      </c>
      <c r="P97" s="6" t="s">
        <v>140</v>
      </c>
      <c r="Q97" s="7">
        <f>Q20</f>
        <v>0.29857022708158143</v>
      </c>
      <c r="R97" s="7"/>
      <c r="S97" s="7"/>
      <c r="T97" s="7"/>
      <c r="U97" s="7"/>
      <c r="W97" s="2" t="s">
        <v>140</v>
      </c>
      <c r="X97">
        <f>X91</f>
        <v>-0.92857289380295016</v>
      </c>
      <c r="AD97" s="8" t="s">
        <v>140</v>
      </c>
      <c r="AE97" s="9">
        <f>AE91</f>
        <v>0.73033988354737189</v>
      </c>
      <c r="AF97" s="9"/>
      <c r="AG97" s="9"/>
      <c r="AH97" s="9"/>
      <c r="AI97" s="9"/>
      <c r="AK97" s="2" t="s">
        <v>140</v>
      </c>
      <c r="AL97">
        <f>AL91</f>
        <v>0.730339883547372</v>
      </c>
      <c r="AR97" s="2"/>
    </row>
    <row r="101" spans="2:45" x14ac:dyDescent="0.3">
      <c r="C101" s="2" t="s">
        <v>194</v>
      </c>
      <c r="J101" s="2" t="s">
        <v>194</v>
      </c>
      <c r="P101" s="7"/>
      <c r="Q101" s="6" t="s">
        <v>194</v>
      </c>
      <c r="R101" s="7"/>
      <c r="S101" s="7"/>
      <c r="T101" s="7"/>
      <c r="U101" s="7"/>
      <c r="X101" s="2" t="s">
        <v>194</v>
      </c>
      <c r="AD101" s="9"/>
      <c r="AE101" s="8" t="s">
        <v>194</v>
      </c>
      <c r="AF101" s="9"/>
      <c r="AG101" s="9"/>
      <c r="AH101" s="9"/>
      <c r="AI101" s="9"/>
      <c r="AL101" s="2" t="s">
        <v>194</v>
      </c>
    </row>
    <row r="102" spans="2:45" x14ac:dyDescent="0.3">
      <c r="B102" s="2" t="s">
        <v>199</v>
      </c>
      <c r="C102" s="2" t="s">
        <v>198</v>
      </c>
      <c r="D102" s="2" t="s">
        <v>195</v>
      </c>
      <c r="E102" s="2" t="s">
        <v>196</v>
      </c>
      <c r="F102" s="2" t="s">
        <v>197</v>
      </c>
      <c r="G102" s="2" t="s">
        <v>200</v>
      </c>
      <c r="H102" s="2"/>
      <c r="I102" s="2" t="s">
        <v>199</v>
      </c>
      <c r="J102" s="2" t="s">
        <v>198</v>
      </c>
      <c r="K102" s="2" t="s">
        <v>195</v>
      </c>
      <c r="L102" s="2" t="s">
        <v>196</v>
      </c>
      <c r="M102" s="2" t="s">
        <v>197</v>
      </c>
      <c r="N102" s="2" t="s">
        <v>200</v>
      </c>
      <c r="O102" s="2"/>
      <c r="P102" s="6" t="s">
        <v>199</v>
      </c>
      <c r="Q102" s="6" t="s">
        <v>198</v>
      </c>
      <c r="R102" s="6" t="s">
        <v>195</v>
      </c>
      <c r="S102" s="6" t="s">
        <v>196</v>
      </c>
      <c r="T102" s="6" t="s">
        <v>197</v>
      </c>
      <c r="U102" s="6" t="s">
        <v>200</v>
      </c>
      <c r="W102" s="2" t="s">
        <v>199</v>
      </c>
      <c r="X102" s="2" t="s">
        <v>198</v>
      </c>
      <c r="Y102" s="2" t="s">
        <v>195</v>
      </c>
      <c r="Z102" s="2" t="s">
        <v>196</v>
      </c>
      <c r="AA102" s="2" t="s">
        <v>197</v>
      </c>
      <c r="AB102" s="2" t="s">
        <v>200</v>
      </c>
      <c r="AD102" s="8" t="s">
        <v>199</v>
      </c>
      <c r="AE102" s="8" t="s">
        <v>198</v>
      </c>
      <c r="AF102" s="8" t="s">
        <v>195</v>
      </c>
      <c r="AG102" s="8" t="s">
        <v>196</v>
      </c>
      <c r="AH102" s="8" t="s">
        <v>197</v>
      </c>
      <c r="AI102" s="8" t="s">
        <v>200</v>
      </c>
      <c r="AK102" s="2" t="s">
        <v>199</v>
      </c>
      <c r="AL102" s="2" t="s">
        <v>198</v>
      </c>
      <c r="AM102" s="2" t="s">
        <v>195</v>
      </c>
      <c r="AN102" s="2" t="s">
        <v>196</v>
      </c>
      <c r="AO102" s="2" t="s">
        <v>197</v>
      </c>
      <c r="AP102" s="2" t="s">
        <v>200</v>
      </c>
      <c r="AR102" s="2"/>
      <c r="AS102" s="2" t="s">
        <v>201</v>
      </c>
    </row>
    <row r="103" spans="2:45" x14ac:dyDescent="0.3">
      <c r="B103" s="2">
        <v>1</v>
      </c>
      <c r="C103" s="2" t="s">
        <v>11</v>
      </c>
      <c r="D103">
        <v>0</v>
      </c>
      <c r="E103">
        <f>INDEX(Extraction!$D$113:$BO$118,$C$46,B103)</f>
        <v>0</v>
      </c>
      <c r="F103">
        <f>INDEX(Extraction!$D$113:$BO$118,$C$43,B103)</f>
        <v>0</v>
      </c>
      <c r="G103">
        <f>D103+$E$46*($C$81-$C$58)*E103+$E$43*($C$73-$C$57)*F103</f>
        <v>0</v>
      </c>
      <c r="I103" s="2">
        <v>1</v>
      </c>
      <c r="J103" s="2" t="s">
        <v>11</v>
      </c>
      <c r="K103">
        <f>G103</f>
        <v>0</v>
      </c>
      <c r="L103">
        <f>INDEX(Extraction!$D$113:$BO$118,$J$46,I103)</f>
        <v>0</v>
      </c>
      <c r="M103">
        <f>INDEX(Extraction!$D$113:$BO$118,$J$43,I103)</f>
        <v>0</v>
      </c>
      <c r="N103">
        <f t="array" ref="N103">K103+$L$46*($J$81-$J$58)*L103+$L$43*($J$73-$J$57)*M103</f>
        <v>0</v>
      </c>
      <c r="P103" s="6">
        <v>1</v>
      </c>
      <c r="Q103" s="6" t="s">
        <v>11</v>
      </c>
      <c r="R103" s="7">
        <f>N103</f>
        <v>0</v>
      </c>
      <c r="S103" s="7">
        <f>INDEX(Extraction!$D$113:$BO$118,$Q$46,P103)</f>
        <v>0</v>
      </c>
      <c r="T103" s="7">
        <f>INDEX(Extraction!$D$113:$BO$118,$Q$43,P103)</f>
        <v>0</v>
      </c>
      <c r="U103" s="7">
        <f>R103</f>
        <v>0</v>
      </c>
      <c r="W103" s="2">
        <v>1</v>
      </c>
      <c r="X103" s="2" t="s">
        <v>11</v>
      </c>
      <c r="Y103">
        <f>U103</f>
        <v>0</v>
      </c>
      <c r="Z103">
        <f>INDEX(Extraction!$D$113:$BO$118,$X$46,W103)</f>
        <v>1</v>
      </c>
      <c r="AA103">
        <f>INDEX(Extraction!$D$113:$BO$118,$X$43,W103)</f>
        <v>0</v>
      </c>
      <c r="AB103">
        <f>Y103+$Z$46*($X$81-$X$58)*Z103+$Z$43*($X$73-$X$57)*AA103</f>
        <v>-5.6042175224107177E-2</v>
      </c>
      <c r="AD103" s="8">
        <v>1</v>
      </c>
      <c r="AE103" s="8" t="s">
        <v>11</v>
      </c>
      <c r="AF103" s="9">
        <f>AB103</f>
        <v>-5.6042175224107177E-2</v>
      </c>
      <c r="AG103" s="9">
        <f>INDEX(Extraction!$D$113:$BO$118,$AE$46,AD103)</f>
        <v>1</v>
      </c>
      <c r="AH103" s="9">
        <f>INDEX(Extraction!$D$113:$BO$118,$AE$43,AD103)</f>
        <v>0</v>
      </c>
      <c r="AI103">
        <f>AF103+$AG$46*($AE$81-$AE$58)*AG103+$AG$43*($AE$73-$AE$57)*AH103</f>
        <v>-3.3923338192769548E-2</v>
      </c>
      <c r="AK103" s="2">
        <v>1</v>
      </c>
      <c r="AL103" s="2" t="s">
        <v>11</v>
      </c>
      <c r="AM103">
        <f>AI103</f>
        <v>-3.3923338192769548E-2</v>
      </c>
      <c r="AN103">
        <f>INDEX(Extraction!$D$113:$BO$118,$AL$46,AK103)</f>
        <v>1</v>
      </c>
      <c r="AO103">
        <f>INDEX(Extraction!$D$113:$BO$118,$AL$43,AK103)</f>
        <v>0</v>
      </c>
      <c r="AP103">
        <f>AM103+$AN$46*($AL$81-$AL$58)*AN103+$AN$43*($AL$73-$AL$57)*AO103</f>
        <v>-3.3923338192769562E-2</v>
      </c>
      <c r="AR103" s="2">
        <v>1</v>
      </c>
      <c r="AS103">
        <f t="array" ref="AS103">SUMPRODUCT(TRANSPOSE($AP$103:$AP$166),Extraction!D113:BO113)-$AS$20</f>
        <v>-1.698009972216727</v>
      </c>
    </row>
    <row r="104" spans="2:45" x14ac:dyDescent="0.3">
      <c r="B104" s="2">
        <v>2</v>
      </c>
      <c r="C104" s="2" t="s">
        <v>70</v>
      </c>
      <c r="D104">
        <v>0</v>
      </c>
      <c r="E104">
        <f>INDEX(Extraction!$D$113:$BO$118,$C$46,B104)</f>
        <v>0</v>
      </c>
      <c r="F104">
        <f>INDEX(Extraction!$D$113:$BO$118,$C$43,B104)</f>
        <v>0</v>
      </c>
      <c r="G104">
        <f t="shared" ref="G104:G166" si="17">D104+$E$46*($C$81-$C$58)*E104+$E$43*($C$73-$C$57)*F104</f>
        <v>0</v>
      </c>
      <c r="I104" s="2">
        <v>2</v>
      </c>
      <c r="J104" s="2" t="s">
        <v>70</v>
      </c>
      <c r="K104">
        <f t="shared" ref="K104:K166" si="18">G104</f>
        <v>0</v>
      </c>
      <c r="L104">
        <f>INDEX(Extraction!$D$113:$BO$118,$J$46,I104)</f>
        <v>0</v>
      </c>
      <c r="M104">
        <f>INDEX(Extraction!$D$113:$BO$118,$J$43,I104)</f>
        <v>0</v>
      </c>
      <c r="N104">
        <f t="array" ref="N104">K104+$L$46*($J$81-$J$58)*L104+$L$43*($J$73-$J$57)*M104</f>
        <v>0</v>
      </c>
      <c r="P104" s="6">
        <v>2</v>
      </c>
      <c r="Q104" s="6" t="s">
        <v>70</v>
      </c>
      <c r="R104" s="7">
        <f t="shared" ref="R104:R166" si="19">N104</f>
        <v>0</v>
      </c>
      <c r="S104" s="7">
        <f>INDEX(Extraction!$D$113:$BO$118,$Q$46,P104)</f>
        <v>0</v>
      </c>
      <c r="T104" s="7">
        <f>INDEX(Extraction!$D$113:$BO$118,$Q$43,P104)</f>
        <v>0</v>
      </c>
      <c r="U104" s="7">
        <f t="shared" ref="U104:U166" si="20">R104</f>
        <v>0</v>
      </c>
      <c r="W104" s="2">
        <v>2</v>
      </c>
      <c r="X104" s="2" t="s">
        <v>70</v>
      </c>
      <c r="Y104">
        <f t="shared" ref="Y104:Y166" si="21">U104</f>
        <v>0</v>
      </c>
      <c r="Z104">
        <f>INDEX(Extraction!$D$113:$BO$118,$X$46,W104)</f>
        <v>1</v>
      </c>
      <c r="AA104">
        <f>INDEX(Extraction!$D$113:$BO$118,$X$43,W104)</f>
        <v>0</v>
      </c>
      <c r="AB104">
        <f t="shared" ref="AB104:AB166" si="22">Y104+$Z$46*($X$81-$X$58)*Z104+$Z$43*($X$73-$X$57)*AA104</f>
        <v>-5.6042175224107177E-2</v>
      </c>
      <c r="AD104" s="8">
        <v>2</v>
      </c>
      <c r="AE104" s="8" t="s">
        <v>70</v>
      </c>
      <c r="AF104" s="9">
        <f t="shared" ref="AF104:AF166" si="23">AB104</f>
        <v>-5.6042175224107177E-2</v>
      </c>
      <c r="AG104" s="9">
        <f>INDEX(Extraction!$D$113:$BO$118,$AE$46,AD104)</f>
        <v>1</v>
      </c>
      <c r="AH104" s="9">
        <f>INDEX(Extraction!$D$113:$BO$118,$AE$43,AD104)</f>
        <v>0</v>
      </c>
      <c r="AI104">
        <f t="shared" ref="AI104:AI166" si="24">AF104+$AG$46*($AE$81-$AE$58)*AG104+$AG$43*($AE$73-$AE$57)*AH104</f>
        <v>-3.3923338192769548E-2</v>
      </c>
      <c r="AK104" s="2">
        <v>2</v>
      </c>
      <c r="AL104" s="2" t="s">
        <v>70</v>
      </c>
      <c r="AM104">
        <f t="shared" ref="AM104:AM166" si="25">AI104</f>
        <v>-3.3923338192769548E-2</v>
      </c>
      <c r="AN104">
        <f>INDEX(Extraction!$D$113:$BO$118,$AL$46,AK104)</f>
        <v>1</v>
      </c>
      <c r="AO104">
        <f>INDEX(Extraction!$D$113:$BO$118,$AL$43,AK104)</f>
        <v>0</v>
      </c>
      <c r="AP104">
        <f t="shared" ref="AP104:AP166" si="26">AM104+$AN$46*($AL$81-$AL$58)*AN104+$AN$43*($AL$73-$AL$57)*AO104</f>
        <v>-3.3923338192769562E-2</v>
      </c>
      <c r="AR104" s="2">
        <v>2</v>
      </c>
      <c r="AS104">
        <f t="array" ref="AS104">SUMPRODUCT(TRANSPOSE($AP$103:$AP$166),Extraction!D114:BO114)-$AS$20</f>
        <v>-1.3507451347980715</v>
      </c>
    </row>
    <row r="105" spans="2:45" x14ac:dyDescent="0.3">
      <c r="B105" s="2">
        <v>3</v>
      </c>
      <c r="C105" s="2" t="s">
        <v>75</v>
      </c>
      <c r="D105">
        <v>0</v>
      </c>
      <c r="E105">
        <f>INDEX(Extraction!$D$113:$BO$118,$C$46,B105)</f>
        <v>0</v>
      </c>
      <c r="F105">
        <f>INDEX(Extraction!$D$113:$BO$118,$C$43,B105)</f>
        <v>0</v>
      </c>
      <c r="G105">
        <f t="shared" si="17"/>
        <v>0</v>
      </c>
      <c r="I105" s="2">
        <v>3</v>
      </c>
      <c r="J105" s="2" t="s">
        <v>75</v>
      </c>
      <c r="K105">
        <f t="shared" si="18"/>
        <v>0</v>
      </c>
      <c r="L105">
        <f>INDEX(Extraction!$D$113:$BO$118,$J$46,I105)</f>
        <v>0</v>
      </c>
      <c r="M105">
        <f>INDEX(Extraction!$D$113:$BO$118,$J$43,I105)</f>
        <v>0</v>
      </c>
      <c r="N105">
        <f t="array" ref="N105">K105+$L$46*($J$81-$J$58)*L105+$L$43*($J$73-$J$57)*M105</f>
        <v>0</v>
      </c>
      <c r="P105" s="6">
        <v>3</v>
      </c>
      <c r="Q105" s="6" t="s">
        <v>75</v>
      </c>
      <c r="R105" s="7">
        <f t="shared" si="19"/>
        <v>0</v>
      </c>
      <c r="S105" s="7">
        <f>INDEX(Extraction!$D$113:$BO$118,$Q$46,P105)</f>
        <v>0</v>
      </c>
      <c r="T105" s="7">
        <f>INDEX(Extraction!$D$113:$BO$118,$Q$43,P105)</f>
        <v>0</v>
      </c>
      <c r="U105" s="7">
        <f t="shared" si="20"/>
        <v>0</v>
      </c>
      <c r="W105" s="2">
        <v>3</v>
      </c>
      <c r="X105" s="2" t="s">
        <v>75</v>
      </c>
      <c r="Y105">
        <f t="shared" si="21"/>
        <v>0</v>
      </c>
      <c r="Z105">
        <f>INDEX(Extraction!$D$113:$BO$118,$X$46,W105)</f>
        <v>1</v>
      </c>
      <c r="AA105">
        <f>INDEX(Extraction!$D$113:$BO$118,$X$43,W105)</f>
        <v>0</v>
      </c>
      <c r="AB105">
        <f t="shared" si="22"/>
        <v>-5.6042175224107177E-2</v>
      </c>
      <c r="AD105" s="8">
        <v>3</v>
      </c>
      <c r="AE105" s="8" t="s">
        <v>75</v>
      </c>
      <c r="AF105" s="9">
        <f t="shared" si="23"/>
        <v>-5.6042175224107177E-2</v>
      </c>
      <c r="AG105" s="9">
        <f>INDEX(Extraction!$D$113:$BO$118,$AE$46,AD105)</f>
        <v>1</v>
      </c>
      <c r="AH105" s="9">
        <f>INDEX(Extraction!$D$113:$BO$118,$AE$43,AD105)</f>
        <v>0</v>
      </c>
      <c r="AI105">
        <f t="shared" si="24"/>
        <v>-3.3923338192769548E-2</v>
      </c>
      <c r="AK105" s="2">
        <v>3</v>
      </c>
      <c r="AL105" s="2" t="s">
        <v>75</v>
      </c>
      <c r="AM105">
        <f t="shared" si="25"/>
        <v>-3.3923338192769548E-2</v>
      </c>
      <c r="AN105">
        <f>INDEX(Extraction!$D$113:$BO$118,$AL$46,AK105)</f>
        <v>1</v>
      </c>
      <c r="AO105">
        <f>INDEX(Extraction!$D$113:$BO$118,$AL$43,AK105)</f>
        <v>0</v>
      </c>
      <c r="AP105">
        <f t="shared" si="26"/>
        <v>-3.3923338192769562E-2</v>
      </c>
      <c r="AR105" s="2">
        <v>3</v>
      </c>
      <c r="AS105">
        <f t="array" ref="AS105">SUMPRODUCT(TRANSPOSE($AP$103:$AP$166),Extraction!D115:BO115)-$AS$20</f>
        <v>-3.058524277421093E-2</v>
      </c>
    </row>
    <row r="106" spans="2:45" x14ac:dyDescent="0.3">
      <c r="B106" s="2">
        <v>4</v>
      </c>
      <c r="C106" s="2" t="s">
        <v>31</v>
      </c>
      <c r="D106">
        <v>0</v>
      </c>
      <c r="E106">
        <f>INDEX(Extraction!$D$113:$BO$118,$C$46,B106)</f>
        <v>0</v>
      </c>
      <c r="F106">
        <f>INDEX(Extraction!$D$113:$BO$118,$C$43,B106)</f>
        <v>0</v>
      </c>
      <c r="G106">
        <f t="shared" si="17"/>
        <v>0</v>
      </c>
      <c r="I106" s="2">
        <v>4</v>
      </c>
      <c r="J106" s="2" t="s">
        <v>31</v>
      </c>
      <c r="K106">
        <f t="shared" si="18"/>
        <v>0</v>
      </c>
      <c r="L106">
        <f>INDEX(Extraction!$D$113:$BO$118,$J$46,I106)</f>
        <v>0</v>
      </c>
      <c r="M106">
        <f>INDEX(Extraction!$D$113:$BO$118,$J$43,I106)</f>
        <v>0</v>
      </c>
      <c r="N106">
        <f t="array" ref="N106">K106+$L$46*($J$81-$J$58)*L106+$L$43*($J$73-$J$57)*M106</f>
        <v>0</v>
      </c>
      <c r="P106" s="6">
        <v>4</v>
      </c>
      <c r="Q106" s="6" t="s">
        <v>31</v>
      </c>
      <c r="R106" s="7">
        <f t="shared" si="19"/>
        <v>0</v>
      </c>
      <c r="S106" s="7">
        <f>INDEX(Extraction!$D$113:$BO$118,$Q$46,P106)</f>
        <v>0</v>
      </c>
      <c r="T106" s="7">
        <f>INDEX(Extraction!$D$113:$BO$118,$Q$43,P106)</f>
        <v>0</v>
      </c>
      <c r="U106" s="7">
        <f t="shared" si="20"/>
        <v>0</v>
      </c>
      <c r="W106" s="2">
        <v>4</v>
      </c>
      <c r="X106" s="2" t="s">
        <v>31</v>
      </c>
      <c r="Y106">
        <f t="shared" si="21"/>
        <v>0</v>
      </c>
      <c r="Z106">
        <f>INDEX(Extraction!$D$113:$BO$118,$X$46,W106)</f>
        <v>1</v>
      </c>
      <c r="AA106">
        <f>INDEX(Extraction!$D$113:$BO$118,$X$43,W106)</f>
        <v>0</v>
      </c>
      <c r="AB106">
        <f t="shared" si="22"/>
        <v>-5.6042175224107177E-2</v>
      </c>
      <c r="AD106" s="8">
        <v>4</v>
      </c>
      <c r="AE106" s="8" t="s">
        <v>31</v>
      </c>
      <c r="AF106" s="9">
        <f t="shared" si="23"/>
        <v>-5.6042175224107177E-2</v>
      </c>
      <c r="AG106" s="9">
        <f>INDEX(Extraction!$D$113:$BO$118,$AE$46,AD106)</f>
        <v>1</v>
      </c>
      <c r="AH106" s="9">
        <f>INDEX(Extraction!$D$113:$BO$118,$AE$43,AD106)</f>
        <v>0</v>
      </c>
      <c r="AI106">
        <f t="shared" si="24"/>
        <v>-3.3923338192769548E-2</v>
      </c>
      <c r="AK106" s="2">
        <v>4</v>
      </c>
      <c r="AL106" s="2" t="s">
        <v>31</v>
      </c>
      <c r="AM106">
        <f t="shared" si="25"/>
        <v>-3.3923338192769548E-2</v>
      </c>
      <c r="AN106">
        <f>INDEX(Extraction!$D$113:$BO$118,$AL$46,AK106)</f>
        <v>1</v>
      </c>
      <c r="AO106">
        <f>INDEX(Extraction!$D$113:$BO$118,$AL$43,AK106)</f>
        <v>0</v>
      </c>
      <c r="AP106">
        <f t="shared" si="26"/>
        <v>-3.3923338192769562E-2</v>
      </c>
      <c r="AR106" s="2">
        <v>4</v>
      </c>
      <c r="AS106">
        <f t="array" ref="AS106">SUMPRODUCT(TRANSPOSE($AP$103:$AP$166),Extraction!D116:BO116)-$AS$20</f>
        <v>0.3143160520285333</v>
      </c>
    </row>
    <row r="107" spans="2:45" x14ac:dyDescent="0.3">
      <c r="B107" s="2">
        <v>5</v>
      </c>
      <c r="C107" s="2" t="s">
        <v>12</v>
      </c>
      <c r="D107">
        <v>0</v>
      </c>
      <c r="E107">
        <f>INDEX(Extraction!$D$113:$BO$118,$C$46,B107)</f>
        <v>0</v>
      </c>
      <c r="F107">
        <f>INDEX(Extraction!$D$113:$BO$118,$C$43,B107)</f>
        <v>1</v>
      </c>
      <c r="G107">
        <f t="shared" si="17"/>
        <v>-6.8965517241379309E-2</v>
      </c>
      <c r="I107" s="2">
        <v>5</v>
      </c>
      <c r="J107" s="2" t="s">
        <v>12</v>
      </c>
      <c r="K107">
        <f t="shared" si="18"/>
        <v>-6.8965517241379309E-2</v>
      </c>
      <c r="L107">
        <f>INDEX(Extraction!$D$113:$BO$118,$J$46,I107)</f>
        <v>0</v>
      </c>
      <c r="M107">
        <f>INDEX(Extraction!$D$113:$BO$118,$J$43,I107)</f>
        <v>0</v>
      </c>
      <c r="N107">
        <f t="array" ref="N107">K107+$L$46*($J$81-$J$58)*L107+$L$43*($J$73-$J$57)*M107</f>
        <v>-6.8965517241379309E-2</v>
      </c>
      <c r="P107" s="6">
        <v>5</v>
      </c>
      <c r="Q107" s="6" t="s">
        <v>12</v>
      </c>
      <c r="R107" s="7">
        <f t="shared" si="19"/>
        <v>-6.8965517241379309E-2</v>
      </c>
      <c r="S107" s="7">
        <f>INDEX(Extraction!$D$113:$BO$118,$Q$46,P107)</f>
        <v>1</v>
      </c>
      <c r="T107" s="7">
        <f>INDEX(Extraction!$D$113:$BO$118,$Q$43,P107)</f>
        <v>0</v>
      </c>
      <c r="U107" s="7">
        <f t="shared" si="20"/>
        <v>-6.8965517241379309E-2</v>
      </c>
      <c r="W107" s="2">
        <v>5</v>
      </c>
      <c r="X107" s="2" t="s">
        <v>12</v>
      </c>
      <c r="Y107">
        <f t="shared" si="21"/>
        <v>-6.8965517241379309E-2</v>
      </c>
      <c r="Z107">
        <f>INDEX(Extraction!$D$113:$BO$118,$X$46,W107)</f>
        <v>0</v>
      </c>
      <c r="AA107">
        <f>INDEX(Extraction!$D$113:$BO$118,$X$43,W107)</f>
        <v>0</v>
      </c>
      <c r="AB107">
        <f t="shared" si="22"/>
        <v>-6.8965517241379309E-2</v>
      </c>
      <c r="AD107" s="8">
        <v>5</v>
      </c>
      <c r="AE107" s="8" t="s">
        <v>12</v>
      </c>
      <c r="AF107" s="9">
        <f t="shared" si="23"/>
        <v>-6.8965517241379309E-2</v>
      </c>
      <c r="AG107" s="9">
        <f>INDEX(Extraction!$D$113:$BO$118,$AE$46,AD107)</f>
        <v>0</v>
      </c>
      <c r="AH107" s="9">
        <f>INDEX(Extraction!$D$113:$BO$118,$AE$43,AD107)</f>
        <v>0</v>
      </c>
      <c r="AI107">
        <f t="shared" si="24"/>
        <v>-6.8965517241379309E-2</v>
      </c>
      <c r="AK107" s="2">
        <v>5</v>
      </c>
      <c r="AL107" s="2" t="s">
        <v>12</v>
      </c>
      <c r="AM107">
        <f t="shared" si="25"/>
        <v>-6.8965517241379309E-2</v>
      </c>
      <c r="AN107">
        <f>INDEX(Extraction!$D$113:$BO$118,$AL$46,AK107)</f>
        <v>0</v>
      </c>
      <c r="AO107">
        <f>INDEX(Extraction!$D$113:$BO$118,$AL$43,AK107)</f>
        <v>0</v>
      </c>
      <c r="AP107">
        <f t="shared" si="26"/>
        <v>-6.8965517241379309E-2</v>
      </c>
      <c r="AR107" s="2">
        <v>5</v>
      </c>
      <c r="AS107">
        <f t="array" ref="AS107">SUMPRODUCT(TRANSPOSE($AP$103:$AP$166),Extraction!D117:BO117)-$AS$20</f>
        <v>-1</v>
      </c>
    </row>
    <row r="108" spans="2:45" x14ac:dyDescent="0.3">
      <c r="B108" s="2">
        <v>6</v>
      </c>
      <c r="C108" s="2" t="s">
        <v>69</v>
      </c>
      <c r="D108">
        <v>0</v>
      </c>
      <c r="E108">
        <f>INDEX(Extraction!$D$113:$BO$118,$C$46,B108)</f>
        <v>1</v>
      </c>
      <c r="F108">
        <f>INDEX(Extraction!$D$113:$BO$118,$C$43,B108)</f>
        <v>0</v>
      </c>
      <c r="G108">
        <f t="shared" si="17"/>
        <v>6.8965517241379309E-2</v>
      </c>
      <c r="I108" s="2">
        <v>6</v>
      </c>
      <c r="J108" s="2" t="s">
        <v>69</v>
      </c>
      <c r="K108">
        <f t="shared" si="18"/>
        <v>6.8965517241379309E-2</v>
      </c>
      <c r="L108">
        <f>INDEX(Extraction!$D$113:$BO$118,$J$46,I108)</f>
        <v>0</v>
      </c>
      <c r="M108">
        <f>INDEX(Extraction!$D$113:$BO$118,$J$43,I108)</f>
        <v>0</v>
      </c>
      <c r="N108">
        <f t="array" ref="N108">K108+$L$46*($J$81-$J$58)*L108+$L$43*($J$73-$J$57)*M108</f>
        <v>6.8965517241379309E-2</v>
      </c>
      <c r="P108" s="6">
        <v>6</v>
      </c>
      <c r="Q108" s="6" t="s">
        <v>69</v>
      </c>
      <c r="R108" s="7">
        <f t="shared" si="19"/>
        <v>6.8965517241379309E-2</v>
      </c>
      <c r="S108" s="7">
        <f>INDEX(Extraction!$D$113:$BO$118,$Q$46,P108)</f>
        <v>0</v>
      </c>
      <c r="T108" s="7">
        <f>INDEX(Extraction!$D$113:$BO$118,$Q$43,P108)</f>
        <v>0</v>
      </c>
      <c r="U108" s="7">
        <f t="shared" si="20"/>
        <v>6.8965517241379309E-2</v>
      </c>
      <c r="W108" s="2">
        <v>6</v>
      </c>
      <c r="X108" s="2" t="s">
        <v>69</v>
      </c>
      <c r="Y108">
        <f t="shared" si="21"/>
        <v>6.8965517241379309E-2</v>
      </c>
      <c r="Z108">
        <f>INDEX(Extraction!$D$113:$BO$118,$X$46,W108)</f>
        <v>0</v>
      </c>
      <c r="AA108">
        <f>INDEX(Extraction!$D$113:$BO$118,$X$43,W108)</f>
        <v>1</v>
      </c>
      <c r="AB108">
        <f t="shared" si="22"/>
        <v>0.12500769246548649</v>
      </c>
      <c r="AD108" s="8">
        <v>6</v>
      </c>
      <c r="AE108" s="8" t="s">
        <v>69</v>
      </c>
      <c r="AF108" s="9">
        <f t="shared" si="23"/>
        <v>0.12500769246548649</v>
      </c>
      <c r="AG108" s="9">
        <f>INDEX(Extraction!$D$113:$BO$118,$AE$46,AD108)</f>
        <v>0</v>
      </c>
      <c r="AH108" s="9">
        <f>INDEX(Extraction!$D$113:$BO$118,$AE$43,AD108)</f>
        <v>0</v>
      </c>
      <c r="AI108">
        <f t="shared" si="24"/>
        <v>0.12500769246548649</v>
      </c>
      <c r="AK108" s="2">
        <v>6</v>
      </c>
      <c r="AL108" s="2" t="s">
        <v>69</v>
      </c>
      <c r="AM108">
        <f t="shared" si="25"/>
        <v>0.12500769246548649</v>
      </c>
      <c r="AN108">
        <f>INDEX(Extraction!$D$113:$BO$118,$AL$46,AK108)</f>
        <v>0</v>
      </c>
      <c r="AO108">
        <f>INDEX(Extraction!$D$113:$BO$118,$AL$43,AK108)</f>
        <v>0</v>
      </c>
      <c r="AP108">
        <f t="shared" si="26"/>
        <v>0.12500769246548649</v>
      </c>
      <c r="AR108" s="2">
        <v>6</v>
      </c>
      <c r="AS108">
        <f t="array" ref="AS108">SUMPRODUCT(TRANSPOSE($AP$103:$AP$166),Extraction!D118:BO118)-$AS$20</f>
        <v>-1.0000000000000009</v>
      </c>
    </row>
    <row r="109" spans="2:45" x14ac:dyDescent="0.3">
      <c r="B109" s="2">
        <v>7</v>
      </c>
      <c r="C109" s="2" t="s">
        <v>71</v>
      </c>
      <c r="D109">
        <v>0</v>
      </c>
      <c r="E109">
        <f>INDEX(Extraction!$D$113:$BO$118,$C$46,B109)</f>
        <v>0</v>
      </c>
      <c r="F109">
        <f>INDEX(Extraction!$D$113:$BO$118,$C$43,B109)</f>
        <v>0</v>
      </c>
      <c r="G109">
        <f t="shared" si="17"/>
        <v>0</v>
      </c>
      <c r="H109" s="2"/>
      <c r="I109" s="2">
        <v>7</v>
      </c>
      <c r="J109" s="2" t="s">
        <v>71</v>
      </c>
      <c r="K109">
        <f t="shared" si="18"/>
        <v>0</v>
      </c>
      <c r="L109">
        <f>INDEX(Extraction!$D$113:$BO$118,$J$46,I109)</f>
        <v>0</v>
      </c>
      <c r="M109">
        <f>INDEX(Extraction!$D$113:$BO$118,$J$43,I109)</f>
        <v>0</v>
      </c>
      <c r="N109">
        <f t="array" ref="N109">K109+$L$46*($J$81-$J$58)*L109+$L$43*($J$73-$J$57)*M109</f>
        <v>0</v>
      </c>
      <c r="O109" s="2"/>
      <c r="P109" s="6">
        <v>7</v>
      </c>
      <c r="Q109" s="6" t="s">
        <v>71</v>
      </c>
      <c r="R109" s="7">
        <f t="shared" si="19"/>
        <v>0</v>
      </c>
      <c r="S109" s="7">
        <f>INDEX(Extraction!$D$113:$BO$118,$Q$46,P109)</f>
        <v>0</v>
      </c>
      <c r="T109" s="7">
        <f>INDEX(Extraction!$D$113:$BO$118,$Q$43,P109)</f>
        <v>0</v>
      </c>
      <c r="U109" s="7">
        <f t="shared" si="20"/>
        <v>0</v>
      </c>
      <c r="W109" s="2">
        <v>7</v>
      </c>
      <c r="X109" s="2" t="s">
        <v>71</v>
      </c>
      <c r="Y109">
        <f t="shared" si="21"/>
        <v>0</v>
      </c>
      <c r="Z109">
        <f>INDEX(Extraction!$D$113:$BO$118,$X$46,W109)</f>
        <v>1</v>
      </c>
      <c r="AA109">
        <f>INDEX(Extraction!$D$113:$BO$118,$X$43,W109)</f>
        <v>0</v>
      </c>
      <c r="AB109">
        <f t="shared" si="22"/>
        <v>-5.6042175224107177E-2</v>
      </c>
      <c r="AD109" s="8">
        <v>7</v>
      </c>
      <c r="AE109" s="8" t="s">
        <v>71</v>
      </c>
      <c r="AF109" s="9">
        <f t="shared" si="23"/>
        <v>-5.6042175224107177E-2</v>
      </c>
      <c r="AG109" s="9">
        <f>INDEX(Extraction!$D$113:$BO$118,$AE$46,AD109)</f>
        <v>1</v>
      </c>
      <c r="AH109" s="9">
        <f>INDEX(Extraction!$D$113:$BO$118,$AE$43,AD109)</f>
        <v>0</v>
      </c>
      <c r="AI109">
        <f t="shared" si="24"/>
        <v>-3.3923338192769548E-2</v>
      </c>
      <c r="AK109" s="2">
        <v>7</v>
      </c>
      <c r="AL109" s="2" t="s">
        <v>71</v>
      </c>
      <c r="AM109">
        <f t="shared" si="25"/>
        <v>-3.3923338192769548E-2</v>
      </c>
      <c r="AN109">
        <f>INDEX(Extraction!$D$113:$BO$118,$AL$46,AK109)</f>
        <v>1</v>
      </c>
      <c r="AO109">
        <f>INDEX(Extraction!$D$113:$BO$118,$AL$43,AK109)</f>
        <v>0</v>
      </c>
      <c r="AP109">
        <f t="shared" si="26"/>
        <v>-3.3923338192769562E-2</v>
      </c>
    </row>
    <row r="110" spans="2:45" x14ac:dyDescent="0.3">
      <c r="B110" s="2">
        <v>8</v>
      </c>
      <c r="C110" s="2" t="s">
        <v>86</v>
      </c>
      <c r="D110">
        <v>0</v>
      </c>
      <c r="E110">
        <f>INDEX(Extraction!$D$113:$BO$118,$C$46,B110)</f>
        <v>1</v>
      </c>
      <c r="F110">
        <f>INDEX(Extraction!$D$113:$BO$118,$C$43,B110)</f>
        <v>0</v>
      </c>
      <c r="G110">
        <f t="shared" si="17"/>
        <v>6.8965517241379309E-2</v>
      </c>
      <c r="I110" s="2">
        <v>8</v>
      </c>
      <c r="J110" s="2" t="s">
        <v>86</v>
      </c>
      <c r="K110">
        <f t="shared" si="18"/>
        <v>6.8965517241379309E-2</v>
      </c>
      <c r="L110">
        <f>INDEX(Extraction!$D$113:$BO$118,$J$46,I110)</f>
        <v>0</v>
      </c>
      <c r="M110">
        <f>INDEX(Extraction!$D$113:$BO$118,$J$43,I110)</f>
        <v>0</v>
      </c>
      <c r="N110">
        <f t="array" ref="N110">K110+$L$46*($J$81-$J$58)*L110+$L$43*($J$73-$J$57)*M110</f>
        <v>6.8965517241379309E-2</v>
      </c>
      <c r="P110" s="6">
        <v>8</v>
      </c>
      <c r="Q110" s="6" t="s">
        <v>86</v>
      </c>
      <c r="R110" s="7">
        <f t="shared" si="19"/>
        <v>6.8965517241379309E-2</v>
      </c>
      <c r="S110" s="7">
        <f>INDEX(Extraction!$D$113:$BO$118,$Q$46,P110)</f>
        <v>0</v>
      </c>
      <c r="T110" s="7">
        <f>INDEX(Extraction!$D$113:$BO$118,$Q$43,P110)</f>
        <v>0</v>
      </c>
      <c r="U110" s="7">
        <f t="shared" si="20"/>
        <v>6.8965517241379309E-2</v>
      </c>
      <c r="W110" s="2">
        <v>8</v>
      </c>
      <c r="X110" s="2" t="s">
        <v>86</v>
      </c>
      <c r="Y110">
        <f t="shared" si="21"/>
        <v>6.8965517241379309E-2</v>
      </c>
      <c r="Z110">
        <f>INDEX(Extraction!$D$113:$BO$118,$X$46,W110)</f>
        <v>0</v>
      </c>
      <c r="AA110">
        <f>INDEX(Extraction!$D$113:$BO$118,$X$43,W110)</f>
        <v>1</v>
      </c>
      <c r="AB110">
        <f t="shared" si="22"/>
        <v>0.12500769246548649</v>
      </c>
      <c r="AD110" s="8">
        <v>8</v>
      </c>
      <c r="AE110" s="8" t="s">
        <v>86</v>
      </c>
      <c r="AF110" s="9">
        <f t="shared" si="23"/>
        <v>0.12500769246548649</v>
      </c>
      <c r="AG110" s="9">
        <f>INDEX(Extraction!$D$113:$BO$118,$AE$46,AD110)</f>
        <v>0</v>
      </c>
      <c r="AH110" s="9">
        <f>INDEX(Extraction!$D$113:$BO$118,$AE$43,AD110)</f>
        <v>0</v>
      </c>
      <c r="AI110">
        <f t="shared" si="24"/>
        <v>0.12500769246548649</v>
      </c>
      <c r="AK110" s="2">
        <v>8</v>
      </c>
      <c r="AL110" s="2" t="s">
        <v>86</v>
      </c>
      <c r="AM110">
        <f t="shared" si="25"/>
        <v>0.12500769246548649</v>
      </c>
      <c r="AN110">
        <f>INDEX(Extraction!$D$113:$BO$118,$AL$46,AK110)</f>
        <v>0</v>
      </c>
      <c r="AO110">
        <f>INDEX(Extraction!$D$113:$BO$118,$AL$43,AK110)</f>
        <v>0</v>
      </c>
      <c r="AP110">
        <f t="shared" si="26"/>
        <v>0.12500769246548649</v>
      </c>
    </row>
    <row r="111" spans="2:45" x14ac:dyDescent="0.3">
      <c r="B111" s="2">
        <v>9</v>
      </c>
      <c r="C111" s="2" t="s">
        <v>76</v>
      </c>
      <c r="D111">
        <v>0</v>
      </c>
      <c r="E111">
        <f>INDEX(Extraction!$D$113:$BO$118,$C$46,B111)</f>
        <v>0</v>
      </c>
      <c r="F111">
        <f>INDEX(Extraction!$D$113:$BO$118,$C$43,B111)</f>
        <v>0</v>
      </c>
      <c r="G111">
        <f t="shared" si="17"/>
        <v>0</v>
      </c>
      <c r="I111" s="2">
        <v>9</v>
      </c>
      <c r="J111" s="2" t="s">
        <v>76</v>
      </c>
      <c r="K111">
        <f t="shared" si="18"/>
        <v>0</v>
      </c>
      <c r="L111">
        <f>INDEX(Extraction!$D$113:$BO$118,$J$46,I111)</f>
        <v>0</v>
      </c>
      <c r="M111">
        <f>INDEX(Extraction!$D$113:$BO$118,$J$43,I111)</f>
        <v>1</v>
      </c>
      <c r="N111">
        <f t="array" ref="N111">K111+$L$46*($J$81-$J$58)*L111+$L$43*($J$73-$J$57)*M111</f>
        <v>-6.2237174095878887E-2</v>
      </c>
      <c r="P111" s="6">
        <v>9</v>
      </c>
      <c r="Q111" s="6" t="s">
        <v>76</v>
      </c>
      <c r="R111" s="7">
        <f t="shared" si="19"/>
        <v>-6.2237174095878887E-2</v>
      </c>
      <c r="S111" s="7">
        <f>INDEX(Extraction!$D$113:$BO$118,$Q$46,P111)</f>
        <v>0</v>
      </c>
      <c r="T111" s="7">
        <f>INDEX(Extraction!$D$113:$BO$118,$Q$43,P111)</f>
        <v>0</v>
      </c>
      <c r="U111" s="7">
        <f t="shared" si="20"/>
        <v>-6.2237174095878887E-2</v>
      </c>
      <c r="W111" s="2">
        <v>9</v>
      </c>
      <c r="X111" s="2" t="s">
        <v>76</v>
      </c>
      <c r="Y111">
        <f t="shared" si="21"/>
        <v>-6.2237174095878887E-2</v>
      </c>
      <c r="Z111">
        <f>INDEX(Extraction!$D$113:$BO$118,$X$46,W111)</f>
        <v>0</v>
      </c>
      <c r="AA111">
        <f>INDEX(Extraction!$D$113:$BO$118,$X$43,W111)</f>
        <v>0</v>
      </c>
      <c r="AB111">
        <f t="shared" si="22"/>
        <v>-6.2237174095878887E-2</v>
      </c>
      <c r="AD111" s="8">
        <v>9</v>
      </c>
      <c r="AE111" s="8" t="s">
        <v>76</v>
      </c>
      <c r="AF111" s="9">
        <f t="shared" si="23"/>
        <v>-6.2237174095878887E-2</v>
      </c>
      <c r="AG111" s="9">
        <f>INDEX(Extraction!$D$113:$BO$118,$AE$46,AD111)</f>
        <v>0</v>
      </c>
      <c r="AH111" s="9">
        <f>INDEX(Extraction!$D$113:$BO$118,$AE$43,AD111)</f>
        <v>0</v>
      </c>
      <c r="AI111">
        <f t="shared" si="24"/>
        <v>-6.2237174095878887E-2</v>
      </c>
      <c r="AK111" s="2">
        <v>9</v>
      </c>
      <c r="AL111" s="2" t="s">
        <v>76</v>
      </c>
      <c r="AM111">
        <f t="shared" si="25"/>
        <v>-6.2237174095878887E-2</v>
      </c>
      <c r="AN111">
        <f>INDEX(Extraction!$D$113:$BO$118,$AL$46,AK111)</f>
        <v>0</v>
      </c>
      <c r="AO111">
        <f>INDEX(Extraction!$D$113:$BO$118,$AL$43,AK111)</f>
        <v>0</v>
      </c>
      <c r="AP111">
        <f t="shared" si="26"/>
        <v>-6.2237174095878887E-2</v>
      </c>
    </row>
    <row r="112" spans="2:45" x14ac:dyDescent="0.3">
      <c r="B112" s="2">
        <v>10</v>
      </c>
      <c r="C112" s="2" t="s">
        <v>80</v>
      </c>
      <c r="D112">
        <v>0</v>
      </c>
      <c r="E112">
        <f>INDEX(Extraction!$D$113:$BO$118,$C$46,B112)</f>
        <v>0</v>
      </c>
      <c r="F112">
        <f>INDEX(Extraction!$D$113:$BO$118,$C$43,B112)</f>
        <v>0</v>
      </c>
      <c r="G112">
        <f t="shared" si="17"/>
        <v>0</v>
      </c>
      <c r="I112" s="2">
        <v>10</v>
      </c>
      <c r="J112" s="2" t="s">
        <v>80</v>
      </c>
      <c r="K112">
        <f t="shared" si="18"/>
        <v>0</v>
      </c>
      <c r="L112">
        <f>INDEX(Extraction!$D$113:$BO$118,$J$46,I112)</f>
        <v>0</v>
      </c>
      <c r="M112">
        <f>INDEX(Extraction!$D$113:$BO$118,$J$43,I112)</f>
        <v>0</v>
      </c>
      <c r="N112">
        <f t="array" ref="N112">K112+$L$46*($J$81-$J$58)*L112+$L$43*($J$73-$J$57)*M112</f>
        <v>0</v>
      </c>
      <c r="P112" s="6">
        <v>10</v>
      </c>
      <c r="Q112" s="6" t="s">
        <v>80</v>
      </c>
      <c r="R112" s="7">
        <f t="shared" si="19"/>
        <v>0</v>
      </c>
      <c r="S112" s="7">
        <f>INDEX(Extraction!$D$113:$BO$118,$Q$46,P112)</f>
        <v>0</v>
      </c>
      <c r="T112" s="7">
        <f>INDEX(Extraction!$D$113:$BO$118,$Q$43,P112)</f>
        <v>0</v>
      </c>
      <c r="U112" s="7">
        <f t="shared" si="20"/>
        <v>0</v>
      </c>
      <c r="W112" s="2">
        <v>10</v>
      </c>
      <c r="X112" s="2" t="s">
        <v>80</v>
      </c>
      <c r="Y112">
        <f t="shared" si="21"/>
        <v>0</v>
      </c>
      <c r="Z112">
        <f>INDEX(Extraction!$D$113:$BO$118,$X$46,W112)</f>
        <v>1</v>
      </c>
      <c r="AA112">
        <f>INDEX(Extraction!$D$113:$BO$118,$X$43,W112)</f>
        <v>0</v>
      </c>
      <c r="AB112">
        <f t="shared" si="22"/>
        <v>-5.6042175224107177E-2</v>
      </c>
      <c r="AD112" s="8">
        <v>10</v>
      </c>
      <c r="AE112" s="8" t="s">
        <v>80</v>
      </c>
      <c r="AF112" s="9">
        <f t="shared" si="23"/>
        <v>-5.6042175224107177E-2</v>
      </c>
      <c r="AG112" s="9">
        <f>INDEX(Extraction!$D$113:$BO$118,$AE$46,AD112)</f>
        <v>1</v>
      </c>
      <c r="AH112" s="9">
        <f>INDEX(Extraction!$D$113:$BO$118,$AE$43,AD112)</f>
        <v>0</v>
      </c>
      <c r="AI112">
        <f t="shared" si="24"/>
        <v>-3.3923338192769548E-2</v>
      </c>
      <c r="AK112" s="2">
        <v>10</v>
      </c>
      <c r="AL112" s="2" t="s">
        <v>80</v>
      </c>
      <c r="AM112">
        <f t="shared" si="25"/>
        <v>-3.3923338192769548E-2</v>
      </c>
      <c r="AN112">
        <f>INDEX(Extraction!$D$113:$BO$118,$AL$46,AK112)</f>
        <v>1</v>
      </c>
      <c r="AO112">
        <f>INDEX(Extraction!$D$113:$BO$118,$AL$43,AK112)</f>
        <v>0</v>
      </c>
      <c r="AP112">
        <f t="shared" si="26"/>
        <v>-3.3923338192769562E-2</v>
      </c>
    </row>
    <row r="113" spans="2:42" x14ac:dyDescent="0.3">
      <c r="B113" s="2">
        <v>11</v>
      </c>
      <c r="C113" s="2" t="s">
        <v>83</v>
      </c>
      <c r="D113">
        <v>0</v>
      </c>
      <c r="E113">
        <f>INDEX(Extraction!$D$113:$BO$118,$C$46,B113)</f>
        <v>0</v>
      </c>
      <c r="F113">
        <f>INDEX(Extraction!$D$113:$BO$118,$C$43,B113)</f>
        <v>0</v>
      </c>
      <c r="G113">
        <f t="shared" si="17"/>
        <v>0</v>
      </c>
      <c r="I113" s="2">
        <v>11</v>
      </c>
      <c r="J113" s="2" t="s">
        <v>83</v>
      </c>
      <c r="K113">
        <f t="shared" si="18"/>
        <v>0</v>
      </c>
      <c r="L113">
        <f>INDEX(Extraction!$D$113:$BO$118,$J$46,I113)</f>
        <v>0</v>
      </c>
      <c r="M113">
        <f>INDEX(Extraction!$D$113:$BO$118,$J$43,I113)</f>
        <v>1</v>
      </c>
      <c r="N113">
        <f t="array" ref="N113">K113+$L$46*($J$81-$J$58)*L113+$L$43*($J$73-$J$57)*M113</f>
        <v>-6.2237174095878887E-2</v>
      </c>
      <c r="P113" s="6">
        <v>11</v>
      </c>
      <c r="Q113" s="6" t="s">
        <v>83</v>
      </c>
      <c r="R113" s="7">
        <f t="shared" si="19"/>
        <v>-6.2237174095878887E-2</v>
      </c>
      <c r="S113" s="7">
        <f>INDEX(Extraction!$D$113:$BO$118,$Q$46,P113)</f>
        <v>0</v>
      </c>
      <c r="T113" s="7">
        <f>INDEX(Extraction!$D$113:$BO$118,$Q$43,P113)</f>
        <v>0</v>
      </c>
      <c r="U113" s="7">
        <f t="shared" si="20"/>
        <v>-6.2237174095878887E-2</v>
      </c>
      <c r="W113" s="2">
        <v>11</v>
      </c>
      <c r="X113" s="2" t="s">
        <v>83</v>
      </c>
      <c r="Y113">
        <f t="shared" si="21"/>
        <v>-6.2237174095878887E-2</v>
      </c>
      <c r="Z113">
        <f>INDEX(Extraction!$D$113:$BO$118,$X$46,W113)</f>
        <v>0</v>
      </c>
      <c r="AA113">
        <f>INDEX(Extraction!$D$113:$BO$118,$X$43,W113)</f>
        <v>0</v>
      </c>
      <c r="AB113">
        <f t="shared" si="22"/>
        <v>-6.2237174095878887E-2</v>
      </c>
      <c r="AD113" s="8">
        <v>11</v>
      </c>
      <c r="AE113" s="8" t="s">
        <v>83</v>
      </c>
      <c r="AF113" s="9">
        <f t="shared" si="23"/>
        <v>-6.2237174095878887E-2</v>
      </c>
      <c r="AG113" s="9">
        <f>INDEX(Extraction!$D$113:$BO$118,$AE$46,AD113)</f>
        <v>0</v>
      </c>
      <c r="AH113" s="9">
        <f>INDEX(Extraction!$D$113:$BO$118,$AE$43,AD113)</f>
        <v>0</v>
      </c>
      <c r="AI113">
        <f t="shared" si="24"/>
        <v>-6.2237174095878887E-2</v>
      </c>
      <c r="AK113" s="2">
        <v>11</v>
      </c>
      <c r="AL113" s="2" t="s">
        <v>83</v>
      </c>
      <c r="AM113">
        <f t="shared" si="25"/>
        <v>-6.2237174095878887E-2</v>
      </c>
      <c r="AN113">
        <f>INDEX(Extraction!$D$113:$BO$118,$AL$46,AK113)</f>
        <v>0</v>
      </c>
      <c r="AO113">
        <f>INDEX(Extraction!$D$113:$BO$118,$AL$43,AK113)</f>
        <v>0</v>
      </c>
      <c r="AP113">
        <f t="shared" si="26"/>
        <v>-6.2237174095878887E-2</v>
      </c>
    </row>
    <row r="114" spans="2:42" x14ac:dyDescent="0.3">
      <c r="B114" s="2">
        <v>12</v>
      </c>
      <c r="C114" s="2" t="s">
        <v>24</v>
      </c>
      <c r="D114">
        <v>0</v>
      </c>
      <c r="E114">
        <f>INDEX(Extraction!$D$113:$BO$118,$C$46,B114)</f>
        <v>0</v>
      </c>
      <c r="F114">
        <f>INDEX(Extraction!$D$113:$BO$118,$C$43,B114)</f>
        <v>1</v>
      </c>
      <c r="G114">
        <f t="shared" si="17"/>
        <v>-6.8965517241379309E-2</v>
      </c>
      <c r="I114" s="2">
        <v>12</v>
      </c>
      <c r="J114" s="2" t="s">
        <v>24</v>
      </c>
      <c r="K114">
        <f t="shared" si="18"/>
        <v>-6.8965517241379309E-2</v>
      </c>
      <c r="L114">
        <f>INDEX(Extraction!$D$113:$BO$118,$J$46,I114)</f>
        <v>0</v>
      </c>
      <c r="M114">
        <f>INDEX(Extraction!$D$113:$BO$118,$J$43,I114)</f>
        <v>0</v>
      </c>
      <c r="N114">
        <f t="array" ref="N114">K114+$L$46*($J$81-$J$58)*L114+$L$43*($J$73-$J$57)*M114</f>
        <v>-6.8965517241379309E-2</v>
      </c>
      <c r="P114" s="6">
        <v>12</v>
      </c>
      <c r="Q114" s="6" t="s">
        <v>24</v>
      </c>
      <c r="R114" s="7">
        <f t="shared" si="19"/>
        <v>-6.8965517241379309E-2</v>
      </c>
      <c r="S114" s="7">
        <f>INDEX(Extraction!$D$113:$BO$118,$Q$46,P114)</f>
        <v>1</v>
      </c>
      <c r="T114" s="7">
        <f>INDEX(Extraction!$D$113:$BO$118,$Q$43,P114)</f>
        <v>0</v>
      </c>
      <c r="U114" s="7">
        <f t="shared" si="20"/>
        <v>-6.8965517241379309E-2</v>
      </c>
      <c r="W114" s="2">
        <v>12</v>
      </c>
      <c r="X114" s="2" t="s">
        <v>24</v>
      </c>
      <c r="Y114">
        <f t="shared" si="21"/>
        <v>-6.8965517241379309E-2</v>
      </c>
      <c r="Z114">
        <f>INDEX(Extraction!$D$113:$BO$118,$X$46,W114)</f>
        <v>0</v>
      </c>
      <c r="AA114">
        <f>INDEX(Extraction!$D$113:$BO$118,$X$43,W114)</f>
        <v>0</v>
      </c>
      <c r="AB114">
        <f t="shared" si="22"/>
        <v>-6.8965517241379309E-2</v>
      </c>
      <c r="AD114" s="8">
        <v>12</v>
      </c>
      <c r="AE114" s="8" t="s">
        <v>24</v>
      </c>
      <c r="AF114" s="9">
        <f t="shared" si="23"/>
        <v>-6.8965517241379309E-2</v>
      </c>
      <c r="AG114" s="9">
        <f>INDEX(Extraction!$D$113:$BO$118,$AE$46,AD114)</f>
        <v>0</v>
      </c>
      <c r="AH114" s="9">
        <f>INDEX(Extraction!$D$113:$BO$118,$AE$43,AD114)</f>
        <v>0</v>
      </c>
      <c r="AI114">
        <f t="shared" si="24"/>
        <v>-6.8965517241379309E-2</v>
      </c>
      <c r="AK114" s="2">
        <v>12</v>
      </c>
      <c r="AL114" s="2" t="s">
        <v>24</v>
      </c>
      <c r="AM114">
        <f t="shared" si="25"/>
        <v>-6.8965517241379309E-2</v>
      </c>
      <c r="AN114">
        <f>INDEX(Extraction!$D$113:$BO$118,$AL$46,AK114)</f>
        <v>0</v>
      </c>
      <c r="AO114">
        <f>INDEX(Extraction!$D$113:$BO$118,$AL$43,AK114)</f>
        <v>0</v>
      </c>
      <c r="AP114">
        <f t="shared" si="26"/>
        <v>-6.8965517241379309E-2</v>
      </c>
    </row>
    <row r="115" spans="2:42" x14ac:dyDescent="0.3">
      <c r="B115" s="2">
        <v>13</v>
      </c>
      <c r="C115" s="2" t="s">
        <v>72</v>
      </c>
      <c r="D115">
        <v>0</v>
      </c>
      <c r="E115">
        <f>INDEX(Extraction!$D$113:$BO$118,$C$46,B115)</f>
        <v>0</v>
      </c>
      <c r="F115">
        <f>INDEX(Extraction!$D$113:$BO$118,$C$43,B115)</f>
        <v>0</v>
      </c>
      <c r="G115">
        <f t="shared" si="17"/>
        <v>0</v>
      </c>
      <c r="I115" s="2">
        <v>13</v>
      </c>
      <c r="J115" s="2" t="s">
        <v>72</v>
      </c>
      <c r="K115">
        <f t="shared" si="18"/>
        <v>0</v>
      </c>
      <c r="L115">
        <f>INDEX(Extraction!$D$113:$BO$118,$J$46,I115)</f>
        <v>1</v>
      </c>
      <c r="M115">
        <f>INDEX(Extraction!$D$113:$BO$118,$J$43,I115)</f>
        <v>0</v>
      </c>
      <c r="N115">
        <f t="array" ref="N115">K115+$L$46*($J$81-$J$58)*L115+$L$43*($J$73-$J$57)*M115</f>
        <v>6.2237174095878887E-2</v>
      </c>
      <c r="P115" s="6">
        <v>13</v>
      </c>
      <c r="Q115" s="6" t="s">
        <v>72</v>
      </c>
      <c r="R115" s="7">
        <f t="shared" si="19"/>
        <v>6.2237174095878887E-2</v>
      </c>
      <c r="S115" s="7">
        <f>INDEX(Extraction!$D$113:$BO$118,$Q$46,P115)</f>
        <v>0</v>
      </c>
      <c r="T115" s="7">
        <f>INDEX(Extraction!$D$113:$BO$118,$Q$43,P115)</f>
        <v>1</v>
      </c>
      <c r="U115" s="7">
        <f t="shared" si="20"/>
        <v>6.2237174095878887E-2</v>
      </c>
      <c r="W115" s="2">
        <v>13</v>
      </c>
      <c r="X115" s="2" t="s">
        <v>72</v>
      </c>
      <c r="Y115">
        <f t="shared" si="21"/>
        <v>6.2237174095878887E-2</v>
      </c>
      <c r="Z115">
        <f>INDEX(Extraction!$D$113:$BO$118,$X$46,W115)</f>
        <v>0</v>
      </c>
      <c r="AA115">
        <f>INDEX(Extraction!$D$113:$BO$118,$X$43,W115)</f>
        <v>0</v>
      </c>
      <c r="AB115">
        <f t="shared" si="22"/>
        <v>6.2237174095878887E-2</v>
      </c>
      <c r="AD115" s="8">
        <v>13</v>
      </c>
      <c r="AE115" s="8" t="s">
        <v>72</v>
      </c>
      <c r="AF115" s="9">
        <f t="shared" si="23"/>
        <v>6.2237174095878887E-2</v>
      </c>
      <c r="AG115" s="9">
        <f>INDEX(Extraction!$D$113:$BO$118,$AE$46,AD115)</f>
        <v>0</v>
      </c>
      <c r="AH115" s="9">
        <f>INDEX(Extraction!$D$113:$BO$118,$AE$43,AD115)</f>
        <v>2</v>
      </c>
      <c r="AI115">
        <f t="shared" si="24"/>
        <v>1.7999500033203629E-2</v>
      </c>
      <c r="AK115" s="2">
        <v>13</v>
      </c>
      <c r="AL115" s="2" t="s">
        <v>72</v>
      </c>
      <c r="AM115">
        <f t="shared" si="25"/>
        <v>1.7999500033203629E-2</v>
      </c>
      <c r="AN115">
        <f>INDEX(Extraction!$D$113:$BO$118,$AL$46,AK115)</f>
        <v>0</v>
      </c>
      <c r="AO115">
        <f>INDEX(Extraction!$D$113:$BO$118,$AL$43,AK115)</f>
        <v>2</v>
      </c>
      <c r="AP115">
        <f t="shared" si="26"/>
        <v>1.7999500033203664E-2</v>
      </c>
    </row>
    <row r="116" spans="2:42" x14ac:dyDescent="0.3">
      <c r="B116" s="2">
        <v>14</v>
      </c>
      <c r="C116" s="2" t="s">
        <v>97</v>
      </c>
      <c r="D116">
        <v>0</v>
      </c>
      <c r="E116">
        <f>INDEX(Extraction!$D$113:$BO$118,$C$46,B116)</f>
        <v>0</v>
      </c>
      <c r="F116">
        <f>INDEX(Extraction!$D$113:$BO$118,$C$43,B116)</f>
        <v>0</v>
      </c>
      <c r="G116">
        <f t="shared" si="17"/>
        <v>0</v>
      </c>
      <c r="I116" s="2">
        <v>14</v>
      </c>
      <c r="J116" s="2" t="s">
        <v>97</v>
      </c>
      <c r="K116">
        <f t="shared" si="18"/>
        <v>0</v>
      </c>
      <c r="L116">
        <f>INDEX(Extraction!$D$113:$BO$118,$J$46,I116)</f>
        <v>0</v>
      </c>
      <c r="M116">
        <f>INDEX(Extraction!$D$113:$BO$118,$J$43,I116)</f>
        <v>0</v>
      </c>
      <c r="N116">
        <f t="array" ref="N116">K116+$L$46*($J$81-$J$58)*L116+$L$43*($J$73-$J$57)*M116</f>
        <v>0</v>
      </c>
      <c r="P116" s="6">
        <v>14</v>
      </c>
      <c r="Q116" s="6" t="s">
        <v>97</v>
      </c>
      <c r="R116" s="7">
        <f t="shared" si="19"/>
        <v>0</v>
      </c>
      <c r="S116" s="7">
        <f>INDEX(Extraction!$D$113:$BO$118,$Q$46,P116)</f>
        <v>0</v>
      </c>
      <c r="T116" s="7">
        <f>INDEX(Extraction!$D$113:$BO$118,$Q$43,P116)</f>
        <v>0</v>
      </c>
      <c r="U116" s="7">
        <f t="shared" si="20"/>
        <v>0</v>
      </c>
      <c r="W116" s="2">
        <v>14</v>
      </c>
      <c r="X116" s="2" t="s">
        <v>97</v>
      </c>
      <c r="Y116">
        <f t="shared" si="21"/>
        <v>0</v>
      </c>
      <c r="Z116">
        <f>INDEX(Extraction!$D$113:$BO$118,$X$46,W116)</f>
        <v>1</v>
      </c>
      <c r="AA116">
        <f>INDEX(Extraction!$D$113:$BO$118,$X$43,W116)</f>
        <v>0</v>
      </c>
      <c r="AB116">
        <f t="shared" si="22"/>
        <v>-5.6042175224107177E-2</v>
      </c>
      <c r="AD116" s="8">
        <v>14</v>
      </c>
      <c r="AE116" s="8" t="s">
        <v>97</v>
      </c>
      <c r="AF116" s="9">
        <f t="shared" si="23"/>
        <v>-5.6042175224107177E-2</v>
      </c>
      <c r="AG116" s="9">
        <f>INDEX(Extraction!$D$113:$BO$118,$AE$46,AD116)</f>
        <v>1</v>
      </c>
      <c r="AH116" s="9">
        <f>INDEX(Extraction!$D$113:$BO$118,$AE$43,AD116)</f>
        <v>0</v>
      </c>
      <c r="AI116">
        <f t="shared" si="24"/>
        <v>-3.3923338192769548E-2</v>
      </c>
      <c r="AK116" s="2">
        <v>14</v>
      </c>
      <c r="AL116" s="2" t="s">
        <v>97</v>
      </c>
      <c r="AM116">
        <f t="shared" si="25"/>
        <v>-3.3923338192769548E-2</v>
      </c>
      <c r="AN116">
        <f>INDEX(Extraction!$D$113:$BO$118,$AL$46,AK116)</f>
        <v>1</v>
      </c>
      <c r="AO116">
        <f>INDEX(Extraction!$D$113:$BO$118,$AL$43,AK116)</f>
        <v>0</v>
      </c>
      <c r="AP116">
        <f t="shared" si="26"/>
        <v>-3.3923338192769562E-2</v>
      </c>
    </row>
    <row r="117" spans="2:42" x14ac:dyDescent="0.3">
      <c r="B117" s="2">
        <v>15</v>
      </c>
      <c r="C117" s="2" t="s">
        <v>16</v>
      </c>
      <c r="D117">
        <v>0</v>
      </c>
      <c r="E117">
        <f>INDEX(Extraction!$D$113:$BO$118,$C$46,B117)</f>
        <v>0</v>
      </c>
      <c r="F117">
        <f>INDEX(Extraction!$D$113:$BO$118,$C$43,B117)</f>
        <v>1</v>
      </c>
      <c r="G117">
        <f t="shared" si="17"/>
        <v>-6.8965517241379309E-2</v>
      </c>
      <c r="I117" s="2">
        <v>15</v>
      </c>
      <c r="J117" s="2" t="s">
        <v>16</v>
      </c>
      <c r="K117">
        <f t="shared" si="18"/>
        <v>-6.8965517241379309E-2</v>
      </c>
      <c r="L117">
        <f>INDEX(Extraction!$D$113:$BO$118,$J$46,I117)</f>
        <v>0</v>
      </c>
      <c r="M117">
        <f>INDEX(Extraction!$D$113:$BO$118,$J$43,I117)</f>
        <v>0</v>
      </c>
      <c r="N117">
        <f t="array" ref="N117">K117+$L$46*($J$81-$J$58)*L117+$L$43*($J$73-$J$57)*M117</f>
        <v>-6.8965517241379309E-2</v>
      </c>
      <c r="P117" s="6">
        <v>15</v>
      </c>
      <c r="Q117" s="6" t="s">
        <v>16</v>
      </c>
      <c r="R117" s="7">
        <f t="shared" si="19"/>
        <v>-6.8965517241379309E-2</v>
      </c>
      <c r="S117" s="7">
        <f>INDEX(Extraction!$D$113:$BO$118,$Q$46,P117)</f>
        <v>1</v>
      </c>
      <c r="T117" s="7">
        <f>INDEX(Extraction!$D$113:$BO$118,$Q$43,P117)</f>
        <v>0</v>
      </c>
      <c r="U117" s="7">
        <f t="shared" si="20"/>
        <v>-6.8965517241379309E-2</v>
      </c>
      <c r="W117" s="2">
        <v>15</v>
      </c>
      <c r="X117" s="2" t="s">
        <v>16</v>
      </c>
      <c r="Y117">
        <f t="shared" si="21"/>
        <v>-6.8965517241379309E-2</v>
      </c>
      <c r="Z117">
        <f>INDEX(Extraction!$D$113:$BO$118,$X$46,W117)</f>
        <v>0</v>
      </c>
      <c r="AA117">
        <f>INDEX(Extraction!$D$113:$BO$118,$X$43,W117)</f>
        <v>0</v>
      </c>
      <c r="AB117">
        <f t="shared" si="22"/>
        <v>-6.8965517241379309E-2</v>
      </c>
      <c r="AD117" s="8">
        <v>15</v>
      </c>
      <c r="AE117" s="8" t="s">
        <v>16</v>
      </c>
      <c r="AF117" s="9">
        <f t="shared" si="23"/>
        <v>-6.8965517241379309E-2</v>
      </c>
      <c r="AG117" s="9">
        <f>INDEX(Extraction!$D$113:$BO$118,$AE$46,AD117)</f>
        <v>0</v>
      </c>
      <c r="AH117" s="9">
        <f>INDEX(Extraction!$D$113:$BO$118,$AE$43,AD117)</f>
        <v>0</v>
      </c>
      <c r="AI117">
        <f t="shared" si="24"/>
        <v>-6.8965517241379309E-2</v>
      </c>
      <c r="AK117" s="2">
        <v>15</v>
      </c>
      <c r="AL117" s="2" t="s">
        <v>16</v>
      </c>
      <c r="AM117">
        <f t="shared" si="25"/>
        <v>-6.8965517241379309E-2</v>
      </c>
      <c r="AN117">
        <f>INDEX(Extraction!$D$113:$BO$118,$AL$46,AK117)</f>
        <v>0</v>
      </c>
      <c r="AO117">
        <f>INDEX(Extraction!$D$113:$BO$118,$AL$43,AK117)</f>
        <v>0</v>
      </c>
      <c r="AP117">
        <f t="shared" si="26"/>
        <v>-6.8965517241379309E-2</v>
      </c>
    </row>
    <row r="118" spans="2:42" x14ac:dyDescent="0.3">
      <c r="B118" s="2">
        <v>16</v>
      </c>
      <c r="C118" s="2" t="s">
        <v>84</v>
      </c>
      <c r="D118">
        <v>0</v>
      </c>
      <c r="E118">
        <f>INDEX(Extraction!$D$113:$BO$118,$C$46,B118)</f>
        <v>0</v>
      </c>
      <c r="F118">
        <f>INDEX(Extraction!$D$113:$BO$118,$C$43,B118)</f>
        <v>0</v>
      </c>
      <c r="G118">
        <f t="shared" si="17"/>
        <v>0</v>
      </c>
      <c r="I118" s="2">
        <v>16</v>
      </c>
      <c r="J118" s="2" t="s">
        <v>84</v>
      </c>
      <c r="K118">
        <f t="shared" si="18"/>
        <v>0</v>
      </c>
      <c r="L118">
        <f>INDEX(Extraction!$D$113:$BO$118,$J$46,I118)</f>
        <v>1</v>
      </c>
      <c r="M118">
        <f>INDEX(Extraction!$D$113:$BO$118,$J$43,I118)</f>
        <v>0</v>
      </c>
      <c r="N118">
        <f t="array" ref="N118">K118+$L$46*($J$81-$J$58)*L118+$L$43*($J$73-$J$57)*M118</f>
        <v>6.2237174095878887E-2</v>
      </c>
      <c r="P118" s="6">
        <v>16</v>
      </c>
      <c r="Q118" s="6" t="s">
        <v>84</v>
      </c>
      <c r="R118" s="7">
        <f t="shared" si="19"/>
        <v>6.2237174095878887E-2</v>
      </c>
      <c r="S118" s="7">
        <f>INDEX(Extraction!$D$113:$BO$118,$Q$46,P118)</f>
        <v>0</v>
      </c>
      <c r="T118" s="7">
        <f>INDEX(Extraction!$D$113:$BO$118,$Q$43,P118)</f>
        <v>1</v>
      </c>
      <c r="U118" s="7">
        <f t="shared" si="20"/>
        <v>6.2237174095878887E-2</v>
      </c>
      <c r="W118" s="2">
        <v>16</v>
      </c>
      <c r="X118" s="2" t="s">
        <v>84</v>
      </c>
      <c r="Y118">
        <f t="shared" si="21"/>
        <v>6.2237174095878887E-2</v>
      </c>
      <c r="Z118">
        <f>INDEX(Extraction!$D$113:$BO$118,$X$46,W118)</f>
        <v>0</v>
      </c>
      <c r="AA118">
        <f>INDEX(Extraction!$D$113:$BO$118,$X$43,W118)</f>
        <v>0</v>
      </c>
      <c r="AB118">
        <f t="shared" si="22"/>
        <v>6.2237174095878887E-2</v>
      </c>
      <c r="AD118" s="8">
        <v>16</v>
      </c>
      <c r="AE118" s="8" t="s">
        <v>84</v>
      </c>
      <c r="AF118" s="9">
        <f t="shared" si="23"/>
        <v>6.2237174095878887E-2</v>
      </c>
      <c r="AG118" s="9">
        <f>INDEX(Extraction!$D$113:$BO$118,$AE$46,AD118)</f>
        <v>0</v>
      </c>
      <c r="AH118" s="9">
        <f>INDEX(Extraction!$D$113:$BO$118,$AE$43,AD118)</f>
        <v>0</v>
      </c>
      <c r="AI118">
        <f t="shared" si="24"/>
        <v>6.2237174095878887E-2</v>
      </c>
      <c r="AK118" s="2">
        <v>16</v>
      </c>
      <c r="AL118" s="2" t="s">
        <v>84</v>
      </c>
      <c r="AM118">
        <f t="shared" si="25"/>
        <v>6.2237174095878887E-2</v>
      </c>
      <c r="AN118">
        <f>INDEX(Extraction!$D$113:$BO$118,$AL$46,AK118)</f>
        <v>0</v>
      </c>
      <c r="AO118">
        <f>INDEX(Extraction!$D$113:$BO$118,$AL$43,AK118)</f>
        <v>0</v>
      </c>
      <c r="AP118">
        <f t="shared" si="26"/>
        <v>6.2237174095878887E-2</v>
      </c>
    </row>
    <row r="119" spans="2:42" x14ac:dyDescent="0.3">
      <c r="B119" s="2">
        <v>17</v>
      </c>
      <c r="C119" s="2" t="s">
        <v>25</v>
      </c>
      <c r="D119">
        <v>0</v>
      </c>
      <c r="E119">
        <f>INDEX(Extraction!$D$113:$BO$118,$C$46,B119)</f>
        <v>0</v>
      </c>
      <c r="F119">
        <f>INDEX(Extraction!$D$113:$BO$118,$C$43,B119)</f>
        <v>0</v>
      </c>
      <c r="G119">
        <f t="shared" si="17"/>
        <v>0</v>
      </c>
      <c r="I119" s="2">
        <v>17</v>
      </c>
      <c r="J119" s="2" t="s">
        <v>25</v>
      </c>
      <c r="K119">
        <f t="shared" si="18"/>
        <v>0</v>
      </c>
      <c r="L119">
        <f>INDEX(Extraction!$D$113:$BO$118,$J$46,I119)</f>
        <v>0</v>
      </c>
      <c r="M119">
        <f>INDEX(Extraction!$D$113:$BO$118,$J$43,I119)</f>
        <v>0</v>
      </c>
      <c r="N119">
        <f t="array" ref="N119">K119+$L$46*($J$81-$J$58)*L119+$L$43*($J$73-$J$57)*M119</f>
        <v>0</v>
      </c>
      <c r="P119" s="6">
        <v>17</v>
      </c>
      <c r="Q119" s="6" t="s">
        <v>25</v>
      </c>
      <c r="R119" s="7">
        <f t="shared" si="19"/>
        <v>0</v>
      </c>
      <c r="S119" s="7">
        <f>INDEX(Extraction!$D$113:$BO$118,$Q$46,P119)</f>
        <v>0</v>
      </c>
      <c r="T119" s="7">
        <f>INDEX(Extraction!$D$113:$BO$118,$Q$43,P119)</f>
        <v>0</v>
      </c>
      <c r="U119" s="7">
        <f t="shared" si="20"/>
        <v>0</v>
      </c>
      <c r="W119" s="2">
        <v>17</v>
      </c>
      <c r="X119" s="2" t="s">
        <v>25</v>
      </c>
      <c r="Y119">
        <f t="shared" si="21"/>
        <v>0</v>
      </c>
      <c r="Z119">
        <f>INDEX(Extraction!$D$113:$BO$118,$X$46,W119)</f>
        <v>0</v>
      </c>
      <c r="AA119">
        <f>INDEX(Extraction!$D$113:$BO$118,$X$43,W119)</f>
        <v>0</v>
      </c>
      <c r="AB119">
        <f t="shared" si="22"/>
        <v>0</v>
      </c>
      <c r="AD119" s="8">
        <v>17</v>
      </c>
      <c r="AE119" s="8" t="s">
        <v>25</v>
      </c>
      <c r="AF119" s="9">
        <f t="shared" si="23"/>
        <v>0</v>
      </c>
      <c r="AG119" s="9">
        <f>INDEX(Extraction!$D$113:$BO$118,$AE$46,AD119)</f>
        <v>0</v>
      </c>
      <c r="AH119" s="9">
        <f>INDEX(Extraction!$D$113:$BO$118,$AE$43,AD119)</f>
        <v>1</v>
      </c>
      <c r="AI119">
        <f t="shared" si="24"/>
        <v>-2.2118837031337629E-2</v>
      </c>
      <c r="AK119" s="2">
        <v>17</v>
      </c>
      <c r="AL119" s="2" t="s">
        <v>25</v>
      </c>
      <c r="AM119">
        <f t="shared" si="25"/>
        <v>-2.2118837031337629E-2</v>
      </c>
      <c r="AN119">
        <f>INDEX(Extraction!$D$113:$BO$118,$AL$46,AK119)</f>
        <v>0</v>
      </c>
      <c r="AO119">
        <f>INDEX(Extraction!$D$113:$BO$118,$AL$43,AK119)</f>
        <v>1</v>
      </c>
      <c r="AP119">
        <f t="shared" si="26"/>
        <v>-2.2118837031337612E-2</v>
      </c>
    </row>
    <row r="120" spans="2:42" x14ac:dyDescent="0.3">
      <c r="B120" s="2">
        <v>18</v>
      </c>
      <c r="C120" s="2" t="s">
        <v>73</v>
      </c>
      <c r="D120">
        <v>0</v>
      </c>
      <c r="E120">
        <f>INDEX(Extraction!$D$113:$BO$118,$C$46,B120)</f>
        <v>0</v>
      </c>
      <c r="F120">
        <f>INDEX(Extraction!$D$113:$BO$118,$C$43,B120)</f>
        <v>0</v>
      </c>
      <c r="G120">
        <f t="shared" si="17"/>
        <v>0</v>
      </c>
      <c r="I120" s="2">
        <v>18</v>
      </c>
      <c r="J120" s="2" t="s">
        <v>73</v>
      </c>
      <c r="K120">
        <f t="shared" si="18"/>
        <v>0</v>
      </c>
      <c r="L120">
        <f>INDEX(Extraction!$D$113:$BO$118,$J$46,I120)</f>
        <v>1</v>
      </c>
      <c r="M120">
        <f>INDEX(Extraction!$D$113:$BO$118,$J$43,I120)</f>
        <v>0</v>
      </c>
      <c r="N120">
        <f t="array" ref="N120">K120+$L$46*($J$81-$J$58)*L120+$L$43*($J$73-$J$57)*M120</f>
        <v>6.2237174095878887E-2</v>
      </c>
      <c r="P120" s="6">
        <v>18</v>
      </c>
      <c r="Q120" s="6" t="s">
        <v>73</v>
      </c>
      <c r="R120" s="7">
        <f t="shared" si="19"/>
        <v>6.2237174095878887E-2</v>
      </c>
      <c r="S120" s="7">
        <f>INDEX(Extraction!$D$113:$BO$118,$Q$46,P120)</f>
        <v>0</v>
      </c>
      <c r="T120" s="7">
        <f>INDEX(Extraction!$D$113:$BO$118,$Q$43,P120)</f>
        <v>1</v>
      </c>
      <c r="U120" s="7">
        <f t="shared" si="20"/>
        <v>6.2237174095878887E-2</v>
      </c>
      <c r="W120" s="2">
        <v>18</v>
      </c>
      <c r="X120" s="2" t="s">
        <v>73</v>
      </c>
      <c r="Y120">
        <f t="shared" si="21"/>
        <v>6.2237174095878887E-2</v>
      </c>
      <c r="Z120">
        <f>INDEX(Extraction!$D$113:$BO$118,$X$46,W120)</f>
        <v>0</v>
      </c>
      <c r="AA120">
        <f>INDEX(Extraction!$D$113:$BO$118,$X$43,W120)</f>
        <v>0</v>
      </c>
      <c r="AB120">
        <f t="shared" si="22"/>
        <v>6.2237174095878887E-2</v>
      </c>
      <c r="AD120" s="8">
        <v>18</v>
      </c>
      <c r="AE120" s="8" t="s">
        <v>73</v>
      </c>
      <c r="AF120" s="9">
        <f t="shared" si="23"/>
        <v>6.2237174095878887E-2</v>
      </c>
      <c r="AG120" s="9">
        <f>INDEX(Extraction!$D$113:$BO$118,$AE$46,AD120)</f>
        <v>0</v>
      </c>
      <c r="AH120" s="9">
        <f>INDEX(Extraction!$D$113:$BO$118,$AE$43,AD120)</f>
        <v>0</v>
      </c>
      <c r="AI120">
        <f t="shared" si="24"/>
        <v>6.2237174095878887E-2</v>
      </c>
      <c r="AK120" s="2">
        <v>18</v>
      </c>
      <c r="AL120" s="2" t="s">
        <v>73</v>
      </c>
      <c r="AM120">
        <f t="shared" si="25"/>
        <v>6.2237174095878887E-2</v>
      </c>
      <c r="AN120">
        <f>INDEX(Extraction!$D$113:$BO$118,$AL$46,AK120)</f>
        <v>0</v>
      </c>
      <c r="AO120">
        <f>INDEX(Extraction!$D$113:$BO$118,$AL$43,AK120)</f>
        <v>0</v>
      </c>
      <c r="AP120">
        <f t="shared" si="26"/>
        <v>6.2237174095878887E-2</v>
      </c>
    </row>
    <row r="121" spans="2:42" x14ac:dyDescent="0.3">
      <c r="B121" s="2">
        <v>19</v>
      </c>
      <c r="C121" s="2" t="s">
        <v>87</v>
      </c>
      <c r="D121">
        <v>0</v>
      </c>
      <c r="E121">
        <f>INDEX(Extraction!$D$113:$BO$118,$C$46,B121)</f>
        <v>0</v>
      </c>
      <c r="F121">
        <f>INDEX(Extraction!$D$113:$BO$118,$C$43,B121)</f>
        <v>0</v>
      </c>
      <c r="G121">
        <f t="shared" si="17"/>
        <v>0</v>
      </c>
      <c r="I121" s="2">
        <v>19</v>
      </c>
      <c r="J121" s="2" t="s">
        <v>87</v>
      </c>
      <c r="K121">
        <f t="shared" si="18"/>
        <v>0</v>
      </c>
      <c r="L121">
        <f>INDEX(Extraction!$D$113:$BO$118,$J$46,I121)</f>
        <v>1</v>
      </c>
      <c r="M121">
        <f>INDEX(Extraction!$D$113:$BO$118,$J$43,I121)</f>
        <v>0</v>
      </c>
      <c r="N121">
        <f t="array" ref="N121">K121+$L$46*($J$81-$J$58)*L121+$L$43*($J$73-$J$57)*M121</f>
        <v>6.2237174095878887E-2</v>
      </c>
      <c r="P121" s="6">
        <v>19</v>
      </c>
      <c r="Q121" s="6" t="s">
        <v>87</v>
      </c>
      <c r="R121" s="7">
        <f t="shared" si="19"/>
        <v>6.2237174095878887E-2</v>
      </c>
      <c r="S121" s="7">
        <f>INDEX(Extraction!$D$113:$BO$118,$Q$46,P121)</f>
        <v>0</v>
      </c>
      <c r="T121" s="7">
        <f>INDEX(Extraction!$D$113:$BO$118,$Q$43,P121)</f>
        <v>1</v>
      </c>
      <c r="U121" s="7">
        <f t="shared" si="20"/>
        <v>6.2237174095878887E-2</v>
      </c>
      <c r="W121" s="2">
        <v>19</v>
      </c>
      <c r="X121" s="2" t="s">
        <v>87</v>
      </c>
      <c r="Y121">
        <f t="shared" si="21"/>
        <v>6.2237174095878887E-2</v>
      </c>
      <c r="Z121">
        <f>INDEX(Extraction!$D$113:$BO$118,$X$46,W121)</f>
        <v>0</v>
      </c>
      <c r="AA121">
        <f>INDEX(Extraction!$D$113:$BO$118,$X$43,W121)</f>
        <v>0</v>
      </c>
      <c r="AB121">
        <f t="shared" si="22"/>
        <v>6.2237174095878887E-2</v>
      </c>
      <c r="AD121" s="8">
        <v>19</v>
      </c>
      <c r="AE121" s="8" t="s">
        <v>87</v>
      </c>
      <c r="AF121" s="9">
        <f t="shared" si="23"/>
        <v>6.2237174095878887E-2</v>
      </c>
      <c r="AG121" s="9">
        <f>INDEX(Extraction!$D$113:$BO$118,$AE$46,AD121)</f>
        <v>0</v>
      </c>
      <c r="AH121" s="9">
        <f>INDEX(Extraction!$D$113:$BO$118,$AE$43,AD121)</f>
        <v>0</v>
      </c>
      <c r="AI121">
        <f t="shared" si="24"/>
        <v>6.2237174095878887E-2</v>
      </c>
      <c r="AK121" s="2">
        <v>19</v>
      </c>
      <c r="AL121" s="2" t="s">
        <v>87</v>
      </c>
      <c r="AM121">
        <f t="shared" si="25"/>
        <v>6.2237174095878887E-2</v>
      </c>
      <c r="AN121">
        <f>INDEX(Extraction!$D$113:$BO$118,$AL$46,AK121)</f>
        <v>0</v>
      </c>
      <c r="AO121">
        <f>INDEX(Extraction!$D$113:$BO$118,$AL$43,AK121)</f>
        <v>0</v>
      </c>
      <c r="AP121">
        <f t="shared" si="26"/>
        <v>6.2237174095878887E-2</v>
      </c>
    </row>
    <row r="122" spans="2:42" x14ac:dyDescent="0.3">
      <c r="B122" s="2">
        <v>20</v>
      </c>
      <c r="C122" s="2" t="s">
        <v>89</v>
      </c>
      <c r="D122">
        <v>0</v>
      </c>
      <c r="E122">
        <f>INDEX(Extraction!$D$113:$BO$118,$C$46,B122)</f>
        <v>0</v>
      </c>
      <c r="F122">
        <f>INDEX(Extraction!$D$113:$BO$118,$C$43,B122)</f>
        <v>1</v>
      </c>
      <c r="G122">
        <f t="shared" si="17"/>
        <v>-6.8965517241379309E-2</v>
      </c>
      <c r="I122" s="2">
        <v>20</v>
      </c>
      <c r="J122" s="2" t="s">
        <v>89</v>
      </c>
      <c r="K122">
        <f t="shared" si="18"/>
        <v>-6.8965517241379309E-2</v>
      </c>
      <c r="L122">
        <f>INDEX(Extraction!$D$113:$BO$118,$J$46,I122)</f>
        <v>0</v>
      </c>
      <c r="M122">
        <f>INDEX(Extraction!$D$113:$BO$118,$J$43,I122)</f>
        <v>0</v>
      </c>
      <c r="N122">
        <f t="array" ref="N122">K122+$L$46*($J$81-$J$58)*L122+$L$43*($J$73-$J$57)*M122</f>
        <v>-6.8965517241379309E-2</v>
      </c>
      <c r="P122" s="6">
        <v>20</v>
      </c>
      <c r="Q122" s="6" t="s">
        <v>89</v>
      </c>
      <c r="R122" s="7">
        <f t="shared" si="19"/>
        <v>-6.8965517241379309E-2</v>
      </c>
      <c r="S122" s="7">
        <f>INDEX(Extraction!$D$113:$BO$118,$Q$46,P122)</f>
        <v>1</v>
      </c>
      <c r="T122" s="7">
        <f>INDEX(Extraction!$D$113:$BO$118,$Q$43,P122)</f>
        <v>0</v>
      </c>
      <c r="U122" s="7">
        <f t="shared" si="20"/>
        <v>-6.8965517241379309E-2</v>
      </c>
      <c r="W122" s="2">
        <v>20</v>
      </c>
      <c r="X122" s="2" t="s">
        <v>89</v>
      </c>
      <c r="Y122">
        <f t="shared" si="21"/>
        <v>-6.8965517241379309E-2</v>
      </c>
      <c r="Z122">
        <f>INDEX(Extraction!$D$113:$BO$118,$X$46,W122)</f>
        <v>0</v>
      </c>
      <c r="AA122">
        <f>INDEX(Extraction!$D$113:$BO$118,$X$43,W122)</f>
        <v>0</v>
      </c>
      <c r="AB122">
        <f t="shared" si="22"/>
        <v>-6.8965517241379309E-2</v>
      </c>
      <c r="AD122" s="8">
        <v>20</v>
      </c>
      <c r="AE122" s="8" t="s">
        <v>89</v>
      </c>
      <c r="AF122" s="9">
        <f t="shared" si="23"/>
        <v>-6.8965517241379309E-2</v>
      </c>
      <c r="AG122" s="9">
        <f>INDEX(Extraction!$D$113:$BO$118,$AE$46,AD122)</f>
        <v>0</v>
      </c>
      <c r="AH122" s="9">
        <f>INDEX(Extraction!$D$113:$BO$118,$AE$43,AD122)</f>
        <v>0</v>
      </c>
      <c r="AI122">
        <f t="shared" si="24"/>
        <v>-6.8965517241379309E-2</v>
      </c>
      <c r="AK122" s="2">
        <v>20</v>
      </c>
      <c r="AL122" s="2" t="s">
        <v>89</v>
      </c>
      <c r="AM122">
        <f t="shared" si="25"/>
        <v>-6.8965517241379309E-2</v>
      </c>
      <c r="AN122">
        <f>INDEX(Extraction!$D$113:$BO$118,$AL$46,AK122)</f>
        <v>0</v>
      </c>
      <c r="AO122">
        <f>INDEX(Extraction!$D$113:$BO$118,$AL$43,AK122)</f>
        <v>0</v>
      </c>
      <c r="AP122">
        <f t="shared" si="26"/>
        <v>-6.8965517241379309E-2</v>
      </c>
    </row>
    <row r="123" spans="2:42" x14ac:dyDescent="0.3">
      <c r="B123" s="2">
        <v>21</v>
      </c>
      <c r="C123" s="2" t="s">
        <v>17</v>
      </c>
      <c r="D123">
        <v>0</v>
      </c>
      <c r="E123">
        <f>INDEX(Extraction!$D$113:$BO$118,$C$46,B123)</f>
        <v>0</v>
      </c>
      <c r="F123">
        <f>INDEX(Extraction!$D$113:$BO$118,$C$43,B123)</f>
        <v>0</v>
      </c>
      <c r="G123">
        <f t="shared" si="17"/>
        <v>0</v>
      </c>
      <c r="I123" s="2">
        <v>21</v>
      </c>
      <c r="J123" s="2" t="s">
        <v>17</v>
      </c>
      <c r="K123">
        <f t="shared" si="18"/>
        <v>0</v>
      </c>
      <c r="L123">
        <f>INDEX(Extraction!$D$113:$BO$118,$J$46,I123)</f>
        <v>1</v>
      </c>
      <c r="M123">
        <f>INDEX(Extraction!$D$113:$BO$118,$J$43,I123)</f>
        <v>0</v>
      </c>
      <c r="N123">
        <f t="array" ref="N123">K123+$L$46*($J$81-$J$58)*L123+$L$43*($J$73-$J$57)*M123</f>
        <v>6.2237174095878887E-2</v>
      </c>
      <c r="P123" s="6">
        <v>21</v>
      </c>
      <c r="Q123" s="6" t="s">
        <v>17</v>
      </c>
      <c r="R123" s="7">
        <f t="shared" si="19"/>
        <v>6.2237174095878887E-2</v>
      </c>
      <c r="S123" s="7">
        <f>INDEX(Extraction!$D$113:$BO$118,$Q$46,P123)</f>
        <v>0</v>
      </c>
      <c r="T123" s="7">
        <f>INDEX(Extraction!$D$113:$BO$118,$Q$43,P123)</f>
        <v>1</v>
      </c>
      <c r="U123" s="7">
        <f t="shared" si="20"/>
        <v>6.2237174095878887E-2</v>
      </c>
      <c r="W123" s="2">
        <v>21</v>
      </c>
      <c r="X123" s="2" t="s">
        <v>17</v>
      </c>
      <c r="Y123">
        <f t="shared" si="21"/>
        <v>6.2237174095878887E-2</v>
      </c>
      <c r="Z123">
        <f>INDEX(Extraction!$D$113:$BO$118,$X$46,W123)</f>
        <v>0</v>
      </c>
      <c r="AA123">
        <f>INDEX(Extraction!$D$113:$BO$118,$X$43,W123)</f>
        <v>0</v>
      </c>
      <c r="AB123">
        <f t="shared" si="22"/>
        <v>6.2237174095878887E-2</v>
      </c>
      <c r="AD123" s="8">
        <v>21</v>
      </c>
      <c r="AE123" s="8" t="s">
        <v>17</v>
      </c>
      <c r="AF123" s="9">
        <f t="shared" si="23"/>
        <v>6.2237174095878887E-2</v>
      </c>
      <c r="AG123" s="9">
        <f>INDEX(Extraction!$D$113:$BO$118,$AE$46,AD123)</f>
        <v>0</v>
      </c>
      <c r="AH123" s="9">
        <f>INDEX(Extraction!$D$113:$BO$118,$AE$43,AD123)</f>
        <v>0</v>
      </c>
      <c r="AI123">
        <f t="shared" si="24"/>
        <v>6.2237174095878887E-2</v>
      </c>
      <c r="AK123" s="2">
        <v>21</v>
      </c>
      <c r="AL123" s="2" t="s">
        <v>17</v>
      </c>
      <c r="AM123">
        <f t="shared" si="25"/>
        <v>6.2237174095878887E-2</v>
      </c>
      <c r="AN123">
        <f>INDEX(Extraction!$D$113:$BO$118,$AL$46,AK123)</f>
        <v>0</v>
      </c>
      <c r="AO123">
        <f>INDEX(Extraction!$D$113:$BO$118,$AL$43,AK123)</f>
        <v>0</v>
      </c>
      <c r="AP123">
        <f t="shared" si="26"/>
        <v>6.2237174095878887E-2</v>
      </c>
    </row>
    <row r="124" spans="2:42" x14ac:dyDescent="0.3">
      <c r="B124" s="2">
        <v>22</v>
      </c>
      <c r="C124" s="2" t="s">
        <v>78</v>
      </c>
      <c r="D124">
        <v>0</v>
      </c>
      <c r="E124">
        <f>INDEX(Extraction!$D$113:$BO$118,$C$46,B124)</f>
        <v>1</v>
      </c>
      <c r="F124">
        <f>INDEX(Extraction!$D$113:$BO$118,$C$43,B124)</f>
        <v>0</v>
      </c>
      <c r="G124">
        <f t="shared" si="17"/>
        <v>6.8965517241379309E-2</v>
      </c>
      <c r="I124" s="2">
        <v>22</v>
      </c>
      <c r="J124" s="2" t="s">
        <v>78</v>
      </c>
      <c r="K124">
        <f t="shared" si="18"/>
        <v>6.8965517241379309E-2</v>
      </c>
      <c r="L124">
        <f>INDEX(Extraction!$D$113:$BO$118,$J$46,I124)</f>
        <v>0</v>
      </c>
      <c r="M124">
        <f>INDEX(Extraction!$D$113:$BO$118,$J$43,I124)</f>
        <v>0</v>
      </c>
      <c r="N124">
        <f t="array" ref="N124">K124+$L$46*($J$81-$J$58)*L124+$L$43*($J$73-$J$57)*M124</f>
        <v>6.8965517241379309E-2</v>
      </c>
      <c r="P124" s="6">
        <v>22</v>
      </c>
      <c r="Q124" s="6" t="s">
        <v>78</v>
      </c>
      <c r="R124" s="7">
        <f t="shared" si="19"/>
        <v>6.8965517241379309E-2</v>
      </c>
      <c r="S124" s="7">
        <f>INDEX(Extraction!$D$113:$BO$118,$Q$46,P124)</f>
        <v>0</v>
      </c>
      <c r="T124" s="7">
        <f>INDEX(Extraction!$D$113:$BO$118,$Q$43,P124)</f>
        <v>0</v>
      </c>
      <c r="U124" s="7">
        <f t="shared" si="20"/>
        <v>6.8965517241379309E-2</v>
      </c>
      <c r="W124" s="2">
        <v>22</v>
      </c>
      <c r="X124" s="2" t="s">
        <v>78</v>
      </c>
      <c r="Y124">
        <f t="shared" si="21"/>
        <v>6.8965517241379309E-2</v>
      </c>
      <c r="Z124">
        <f>INDEX(Extraction!$D$113:$BO$118,$X$46,W124)</f>
        <v>0</v>
      </c>
      <c r="AA124">
        <f>INDEX(Extraction!$D$113:$BO$118,$X$43,W124)</f>
        <v>1</v>
      </c>
      <c r="AB124">
        <f t="shared" si="22"/>
        <v>0.12500769246548649</v>
      </c>
      <c r="AD124" s="8">
        <v>22</v>
      </c>
      <c r="AE124" s="8" t="s">
        <v>78</v>
      </c>
      <c r="AF124" s="9">
        <f t="shared" si="23"/>
        <v>0.12500769246548649</v>
      </c>
      <c r="AG124" s="9">
        <f>INDEX(Extraction!$D$113:$BO$118,$AE$46,AD124)</f>
        <v>0</v>
      </c>
      <c r="AH124" s="9">
        <f>INDEX(Extraction!$D$113:$BO$118,$AE$43,AD124)</f>
        <v>0</v>
      </c>
      <c r="AI124">
        <f t="shared" si="24"/>
        <v>0.12500769246548649</v>
      </c>
      <c r="AK124" s="2">
        <v>22</v>
      </c>
      <c r="AL124" s="2" t="s">
        <v>78</v>
      </c>
      <c r="AM124">
        <f t="shared" si="25"/>
        <v>0.12500769246548649</v>
      </c>
      <c r="AN124">
        <f>INDEX(Extraction!$D$113:$BO$118,$AL$46,AK124)</f>
        <v>0</v>
      </c>
      <c r="AO124">
        <f>INDEX(Extraction!$D$113:$BO$118,$AL$43,AK124)</f>
        <v>0</v>
      </c>
      <c r="AP124">
        <f t="shared" si="26"/>
        <v>0.12500769246548649</v>
      </c>
    </row>
    <row r="125" spans="2:42" x14ac:dyDescent="0.3">
      <c r="B125" s="2">
        <v>23</v>
      </c>
      <c r="C125" s="2" t="s">
        <v>81</v>
      </c>
      <c r="D125">
        <v>0</v>
      </c>
      <c r="E125">
        <f>INDEX(Extraction!$D$113:$BO$118,$C$46,B125)</f>
        <v>0</v>
      </c>
      <c r="F125">
        <f>INDEX(Extraction!$D$113:$BO$118,$C$43,B125)</f>
        <v>0</v>
      </c>
      <c r="G125">
        <f t="shared" si="17"/>
        <v>0</v>
      </c>
      <c r="I125" s="2">
        <v>23</v>
      </c>
      <c r="J125" s="2" t="s">
        <v>81</v>
      </c>
      <c r="K125">
        <f t="shared" si="18"/>
        <v>0</v>
      </c>
      <c r="L125">
        <f>INDEX(Extraction!$D$113:$BO$118,$J$46,I125)</f>
        <v>0</v>
      </c>
      <c r="M125">
        <f>INDEX(Extraction!$D$113:$BO$118,$J$43,I125)</f>
        <v>0</v>
      </c>
      <c r="N125">
        <f t="array" ref="N125">K125+$L$46*($J$81-$J$58)*L125+$L$43*($J$73-$J$57)*M125</f>
        <v>0</v>
      </c>
      <c r="P125" s="6">
        <v>23</v>
      </c>
      <c r="Q125" s="6" t="s">
        <v>81</v>
      </c>
      <c r="R125" s="7">
        <f t="shared" si="19"/>
        <v>0</v>
      </c>
      <c r="S125" s="7">
        <f>INDEX(Extraction!$D$113:$BO$118,$Q$46,P125)</f>
        <v>0</v>
      </c>
      <c r="T125" s="7">
        <f>INDEX(Extraction!$D$113:$BO$118,$Q$43,P125)</f>
        <v>0</v>
      </c>
      <c r="U125" s="7">
        <f t="shared" si="20"/>
        <v>0</v>
      </c>
      <c r="W125" s="2">
        <v>23</v>
      </c>
      <c r="X125" s="2" t="s">
        <v>81</v>
      </c>
      <c r="Y125">
        <f t="shared" si="21"/>
        <v>0</v>
      </c>
      <c r="Z125">
        <f>INDEX(Extraction!$D$113:$BO$118,$X$46,W125)</f>
        <v>0</v>
      </c>
      <c r="AA125">
        <f>INDEX(Extraction!$D$113:$BO$118,$X$43,W125)</f>
        <v>0</v>
      </c>
      <c r="AB125">
        <f t="shared" si="22"/>
        <v>0</v>
      </c>
      <c r="AD125" s="8">
        <v>23</v>
      </c>
      <c r="AE125" s="8" t="s">
        <v>81</v>
      </c>
      <c r="AF125" s="9">
        <f t="shared" si="23"/>
        <v>0</v>
      </c>
      <c r="AG125" s="9">
        <f>INDEX(Extraction!$D$113:$BO$118,$AE$46,AD125)</f>
        <v>0</v>
      </c>
      <c r="AH125" s="9">
        <f>INDEX(Extraction!$D$113:$BO$118,$AE$43,AD125)</f>
        <v>1</v>
      </c>
      <c r="AI125">
        <f t="shared" si="24"/>
        <v>-2.2118837031337629E-2</v>
      </c>
      <c r="AK125" s="2">
        <v>23</v>
      </c>
      <c r="AL125" s="2" t="s">
        <v>81</v>
      </c>
      <c r="AM125">
        <f t="shared" si="25"/>
        <v>-2.2118837031337629E-2</v>
      </c>
      <c r="AN125">
        <f>INDEX(Extraction!$D$113:$BO$118,$AL$46,AK125)</f>
        <v>0</v>
      </c>
      <c r="AO125">
        <f>INDEX(Extraction!$D$113:$BO$118,$AL$43,AK125)</f>
        <v>1</v>
      </c>
      <c r="AP125">
        <f t="shared" si="26"/>
        <v>-2.2118837031337612E-2</v>
      </c>
    </row>
    <row r="126" spans="2:42" x14ac:dyDescent="0.3">
      <c r="B126" s="2">
        <v>24</v>
      </c>
      <c r="C126" s="2" t="s">
        <v>98</v>
      </c>
      <c r="D126">
        <v>0</v>
      </c>
      <c r="E126">
        <f>INDEX(Extraction!$D$113:$BO$118,$C$46,B126)</f>
        <v>0</v>
      </c>
      <c r="F126">
        <f>INDEX(Extraction!$D$113:$BO$118,$C$43,B126)</f>
        <v>0</v>
      </c>
      <c r="G126">
        <f t="shared" si="17"/>
        <v>0</v>
      </c>
      <c r="I126" s="2">
        <v>24</v>
      </c>
      <c r="J126" s="2" t="s">
        <v>98</v>
      </c>
      <c r="K126">
        <f t="shared" si="18"/>
        <v>0</v>
      </c>
      <c r="L126">
        <f>INDEX(Extraction!$D$113:$BO$118,$J$46,I126)</f>
        <v>0</v>
      </c>
      <c r="M126">
        <f>INDEX(Extraction!$D$113:$BO$118,$J$43,I126)</f>
        <v>1</v>
      </c>
      <c r="N126">
        <f t="array" ref="N126">K126+$L$46*($J$81-$J$58)*L126+$L$43*($J$73-$J$57)*M126</f>
        <v>-6.2237174095878887E-2</v>
      </c>
      <c r="P126" s="6">
        <v>24</v>
      </c>
      <c r="Q126" s="6" t="s">
        <v>98</v>
      </c>
      <c r="R126" s="7">
        <f t="shared" si="19"/>
        <v>-6.2237174095878887E-2</v>
      </c>
      <c r="S126" s="7">
        <f>INDEX(Extraction!$D$113:$BO$118,$Q$46,P126)</f>
        <v>0</v>
      </c>
      <c r="T126" s="7">
        <f>INDEX(Extraction!$D$113:$BO$118,$Q$43,P126)</f>
        <v>0</v>
      </c>
      <c r="U126" s="7">
        <f t="shared" si="20"/>
        <v>-6.2237174095878887E-2</v>
      </c>
      <c r="W126" s="2">
        <v>24</v>
      </c>
      <c r="X126" s="2" t="s">
        <v>98</v>
      </c>
      <c r="Y126">
        <f t="shared" si="21"/>
        <v>-6.2237174095878887E-2</v>
      </c>
      <c r="Z126">
        <f>INDEX(Extraction!$D$113:$BO$118,$X$46,W126)</f>
        <v>0</v>
      </c>
      <c r="AA126">
        <f>INDEX(Extraction!$D$113:$BO$118,$X$43,W126)</f>
        <v>0</v>
      </c>
      <c r="AB126">
        <f t="shared" si="22"/>
        <v>-6.2237174095878887E-2</v>
      </c>
      <c r="AD126" s="8">
        <v>24</v>
      </c>
      <c r="AE126" s="8" t="s">
        <v>98</v>
      </c>
      <c r="AF126" s="9">
        <f t="shared" si="23"/>
        <v>-6.2237174095878887E-2</v>
      </c>
      <c r="AG126" s="9">
        <f>INDEX(Extraction!$D$113:$BO$118,$AE$46,AD126)</f>
        <v>0</v>
      </c>
      <c r="AH126" s="9">
        <f>INDEX(Extraction!$D$113:$BO$118,$AE$43,AD126)</f>
        <v>0</v>
      </c>
      <c r="AI126">
        <f t="shared" si="24"/>
        <v>-6.2237174095878887E-2</v>
      </c>
      <c r="AK126" s="2">
        <v>24</v>
      </c>
      <c r="AL126" s="2" t="s">
        <v>98</v>
      </c>
      <c r="AM126">
        <f t="shared" si="25"/>
        <v>-6.2237174095878887E-2</v>
      </c>
      <c r="AN126">
        <f>INDEX(Extraction!$D$113:$BO$118,$AL$46,AK126)</f>
        <v>0</v>
      </c>
      <c r="AO126">
        <f>INDEX(Extraction!$D$113:$BO$118,$AL$43,AK126)</f>
        <v>0</v>
      </c>
      <c r="AP126">
        <f t="shared" si="26"/>
        <v>-6.2237174095878887E-2</v>
      </c>
    </row>
    <row r="127" spans="2:42" x14ac:dyDescent="0.3">
      <c r="B127" s="2">
        <v>25</v>
      </c>
      <c r="C127" s="2" t="s">
        <v>18</v>
      </c>
      <c r="D127">
        <v>0</v>
      </c>
      <c r="E127">
        <f>INDEX(Extraction!$D$113:$BO$118,$C$46,B127)</f>
        <v>0</v>
      </c>
      <c r="F127">
        <f>INDEX(Extraction!$D$113:$BO$118,$C$43,B127)</f>
        <v>1</v>
      </c>
      <c r="G127">
        <f t="shared" si="17"/>
        <v>-6.8965517241379309E-2</v>
      </c>
      <c r="I127" s="2">
        <v>25</v>
      </c>
      <c r="J127" s="2" t="s">
        <v>18</v>
      </c>
      <c r="K127">
        <f t="shared" si="18"/>
        <v>-6.8965517241379309E-2</v>
      </c>
      <c r="L127">
        <f>INDEX(Extraction!$D$113:$BO$118,$J$46,I127)</f>
        <v>0</v>
      </c>
      <c r="M127">
        <f>INDEX(Extraction!$D$113:$BO$118,$J$43,I127)</f>
        <v>0</v>
      </c>
      <c r="N127">
        <f t="array" ref="N127">K127+$L$46*($J$81-$J$58)*L127+$L$43*($J$73-$J$57)*M127</f>
        <v>-6.8965517241379309E-2</v>
      </c>
      <c r="P127" s="6">
        <v>25</v>
      </c>
      <c r="Q127" s="6" t="s">
        <v>18</v>
      </c>
      <c r="R127" s="7">
        <f t="shared" si="19"/>
        <v>-6.8965517241379309E-2</v>
      </c>
      <c r="S127" s="7">
        <f>INDEX(Extraction!$D$113:$BO$118,$Q$46,P127)</f>
        <v>1</v>
      </c>
      <c r="T127" s="7">
        <f>INDEX(Extraction!$D$113:$BO$118,$Q$43,P127)</f>
        <v>0</v>
      </c>
      <c r="U127" s="7">
        <f t="shared" si="20"/>
        <v>-6.8965517241379309E-2</v>
      </c>
      <c r="W127" s="2">
        <v>25</v>
      </c>
      <c r="X127" s="2" t="s">
        <v>18</v>
      </c>
      <c r="Y127">
        <f t="shared" si="21"/>
        <v>-6.8965517241379309E-2</v>
      </c>
      <c r="Z127">
        <f>INDEX(Extraction!$D$113:$BO$118,$X$46,W127)</f>
        <v>0</v>
      </c>
      <c r="AA127">
        <f>INDEX(Extraction!$D$113:$BO$118,$X$43,W127)</f>
        <v>0</v>
      </c>
      <c r="AB127">
        <f t="shared" si="22"/>
        <v>-6.8965517241379309E-2</v>
      </c>
      <c r="AD127" s="8">
        <v>25</v>
      </c>
      <c r="AE127" s="8" t="s">
        <v>18</v>
      </c>
      <c r="AF127" s="9">
        <f t="shared" si="23"/>
        <v>-6.8965517241379309E-2</v>
      </c>
      <c r="AG127" s="9">
        <f>INDEX(Extraction!$D$113:$BO$118,$AE$46,AD127)</f>
        <v>0</v>
      </c>
      <c r="AH127" s="9">
        <f>INDEX(Extraction!$D$113:$BO$118,$AE$43,AD127)</f>
        <v>0</v>
      </c>
      <c r="AI127">
        <f t="shared" si="24"/>
        <v>-6.8965517241379309E-2</v>
      </c>
      <c r="AK127" s="2">
        <v>25</v>
      </c>
      <c r="AL127" s="2" t="s">
        <v>18</v>
      </c>
      <c r="AM127">
        <f t="shared" si="25"/>
        <v>-6.8965517241379309E-2</v>
      </c>
      <c r="AN127">
        <f>INDEX(Extraction!$D$113:$BO$118,$AL$46,AK127)</f>
        <v>0</v>
      </c>
      <c r="AO127">
        <f>INDEX(Extraction!$D$113:$BO$118,$AL$43,AK127)</f>
        <v>0</v>
      </c>
      <c r="AP127">
        <f t="shared" si="26"/>
        <v>-6.8965517241379309E-2</v>
      </c>
    </row>
    <row r="128" spans="2:42" x14ac:dyDescent="0.3">
      <c r="B128" s="2">
        <v>26</v>
      </c>
      <c r="C128" s="2" t="s">
        <v>19</v>
      </c>
      <c r="D128">
        <v>0</v>
      </c>
      <c r="E128">
        <f>INDEX(Extraction!$D$113:$BO$118,$C$46,B128)</f>
        <v>1</v>
      </c>
      <c r="F128">
        <f>INDEX(Extraction!$D$113:$BO$118,$C$43,B128)</f>
        <v>0</v>
      </c>
      <c r="G128">
        <f t="shared" si="17"/>
        <v>6.8965517241379309E-2</v>
      </c>
      <c r="I128" s="2">
        <v>26</v>
      </c>
      <c r="J128" s="2" t="s">
        <v>19</v>
      </c>
      <c r="K128">
        <f t="shared" si="18"/>
        <v>6.8965517241379309E-2</v>
      </c>
      <c r="L128">
        <f>INDEX(Extraction!$D$113:$BO$118,$J$46,I128)</f>
        <v>0</v>
      </c>
      <c r="M128">
        <f>INDEX(Extraction!$D$113:$BO$118,$J$43,I128)</f>
        <v>0</v>
      </c>
      <c r="N128">
        <f t="array" ref="N128">K128+$L$46*($J$81-$J$58)*L128+$L$43*($J$73-$J$57)*M128</f>
        <v>6.8965517241379309E-2</v>
      </c>
      <c r="P128" s="6">
        <v>26</v>
      </c>
      <c r="Q128" s="6" t="s">
        <v>19</v>
      </c>
      <c r="R128" s="7">
        <f t="shared" si="19"/>
        <v>6.8965517241379309E-2</v>
      </c>
      <c r="S128" s="7">
        <f>INDEX(Extraction!$D$113:$BO$118,$Q$46,P128)</f>
        <v>0</v>
      </c>
      <c r="T128" s="7">
        <f>INDEX(Extraction!$D$113:$BO$118,$Q$43,P128)</f>
        <v>0</v>
      </c>
      <c r="U128" s="7">
        <f t="shared" si="20"/>
        <v>6.8965517241379309E-2</v>
      </c>
      <c r="W128" s="2">
        <v>26</v>
      </c>
      <c r="X128" s="2" t="s">
        <v>19</v>
      </c>
      <c r="Y128">
        <f t="shared" si="21"/>
        <v>6.8965517241379309E-2</v>
      </c>
      <c r="Z128">
        <f>INDEX(Extraction!$D$113:$BO$118,$X$46,W128)</f>
        <v>0</v>
      </c>
      <c r="AA128">
        <f>INDEX(Extraction!$D$113:$BO$118,$X$43,W128)</f>
        <v>1</v>
      </c>
      <c r="AB128">
        <f t="shared" si="22"/>
        <v>0.12500769246548649</v>
      </c>
      <c r="AD128" s="8">
        <v>26</v>
      </c>
      <c r="AE128" s="8" t="s">
        <v>19</v>
      </c>
      <c r="AF128" s="9">
        <f t="shared" si="23"/>
        <v>0.12500769246548649</v>
      </c>
      <c r="AG128" s="9">
        <f>INDEX(Extraction!$D$113:$BO$118,$AE$46,AD128)</f>
        <v>0</v>
      </c>
      <c r="AH128" s="9">
        <f>INDEX(Extraction!$D$113:$BO$118,$AE$43,AD128)</f>
        <v>0</v>
      </c>
      <c r="AI128">
        <f t="shared" si="24"/>
        <v>0.12500769246548649</v>
      </c>
      <c r="AK128" s="2">
        <v>26</v>
      </c>
      <c r="AL128" s="2" t="s">
        <v>19</v>
      </c>
      <c r="AM128">
        <f t="shared" si="25"/>
        <v>0.12500769246548649</v>
      </c>
      <c r="AN128">
        <f>INDEX(Extraction!$D$113:$BO$118,$AL$46,AK128)</f>
        <v>0</v>
      </c>
      <c r="AO128">
        <f>INDEX(Extraction!$D$113:$BO$118,$AL$43,AK128)</f>
        <v>0</v>
      </c>
      <c r="AP128">
        <f t="shared" si="26"/>
        <v>0.12500769246548649</v>
      </c>
    </row>
    <row r="129" spans="2:42" x14ac:dyDescent="0.3">
      <c r="B129" s="2">
        <v>27</v>
      </c>
      <c r="C129" s="2" t="s">
        <v>20</v>
      </c>
      <c r="D129">
        <v>0</v>
      </c>
      <c r="E129">
        <f>INDEX(Extraction!$D$113:$BO$118,$C$46,B129)</f>
        <v>0</v>
      </c>
      <c r="F129">
        <f>INDEX(Extraction!$D$113:$BO$118,$C$43,B129)</f>
        <v>0</v>
      </c>
      <c r="G129">
        <f t="shared" si="17"/>
        <v>0</v>
      </c>
      <c r="I129" s="2">
        <v>27</v>
      </c>
      <c r="J129" s="2" t="s">
        <v>20</v>
      </c>
      <c r="K129">
        <f t="shared" si="18"/>
        <v>0</v>
      </c>
      <c r="L129">
        <f>INDEX(Extraction!$D$113:$BO$118,$J$46,I129)</f>
        <v>0</v>
      </c>
      <c r="M129">
        <f>INDEX(Extraction!$D$113:$BO$118,$J$43,I129)</f>
        <v>0</v>
      </c>
      <c r="N129">
        <f t="array" ref="N129">K129+$L$46*($J$81-$J$58)*L129+$L$43*($J$73-$J$57)*M129</f>
        <v>0</v>
      </c>
      <c r="P129" s="6">
        <v>27</v>
      </c>
      <c r="Q129" s="6" t="s">
        <v>20</v>
      </c>
      <c r="R129" s="7">
        <f t="shared" si="19"/>
        <v>0</v>
      </c>
      <c r="S129" s="7">
        <f>INDEX(Extraction!$D$113:$BO$118,$Q$46,P129)</f>
        <v>0</v>
      </c>
      <c r="T129" s="7">
        <f>INDEX(Extraction!$D$113:$BO$118,$Q$43,P129)</f>
        <v>0</v>
      </c>
      <c r="U129" s="7">
        <f t="shared" si="20"/>
        <v>0</v>
      </c>
      <c r="W129" s="2">
        <v>27</v>
      </c>
      <c r="X129" s="2" t="s">
        <v>20</v>
      </c>
      <c r="Y129">
        <f t="shared" si="21"/>
        <v>0</v>
      </c>
      <c r="Z129">
        <f>INDEX(Extraction!$D$113:$BO$118,$X$46,W129)</f>
        <v>1</v>
      </c>
      <c r="AA129">
        <f>INDEX(Extraction!$D$113:$BO$118,$X$43,W129)</f>
        <v>0</v>
      </c>
      <c r="AB129">
        <f t="shared" si="22"/>
        <v>-5.6042175224107177E-2</v>
      </c>
      <c r="AD129" s="8">
        <v>27</v>
      </c>
      <c r="AE129" s="8" t="s">
        <v>20</v>
      </c>
      <c r="AF129" s="9">
        <f t="shared" si="23"/>
        <v>-5.6042175224107177E-2</v>
      </c>
      <c r="AG129" s="9">
        <f>INDEX(Extraction!$D$113:$BO$118,$AE$46,AD129)</f>
        <v>1</v>
      </c>
      <c r="AH129" s="9">
        <f>INDEX(Extraction!$D$113:$BO$118,$AE$43,AD129)</f>
        <v>0</v>
      </c>
      <c r="AI129">
        <f t="shared" si="24"/>
        <v>-3.3923338192769548E-2</v>
      </c>
      <c r="AK129" s="2">
        <v>27</v>
      </c>
      <c r="AL129" s="2" t="s">
        <v>20</v>
      </c>
      <c r="AM129">
        <f t="shared" si="25"/>
        <v>-3.3923338192769548E-2</v>
      </c>
      <c r="AN129">
        <f>INDEX(Extraction!$D$113:$BO$118,$AL$46,AK129)</f>
        <v>1</v>
      </c>
      <c r="AO129">
        <f>INDEX(Extraction!$D$113:$BO$118,$AL$43,AK129)</f>
        <v>0</v>
      </c>
      <c r="AP129">
        <f t="shared" si="26"/>
        <v>-3.3923338192769562E-2</v>
      </c>
    </row>
    <row r="130" spans="2:42" x14ac:dyDescent="0.3">
      <c r="B130" s="2">
        <v>28</v>
      </c>
      <c r="C130" s="2" t="s">
        <v>21</v>
      </c>
      <c r="D130">
        <v>0</v>
      </c>
      <c r="E130">
        <f>INDEX(Extraction!$D$113:$BO$118,$C$46,B130)</f>
        <v>0</v>
      </c>
      <c r="F130">
        <f>INDEX(Extraction!$D$113:$BO$118,$C$43,B130)</f>
        <v>0</v>
      </c>
      <c r="G130">
        <f t="shared" si="17"/>
        <v>0</v>
      </c>
      <c r="I130" s="2">
        <v>28</v>
      </c>
      <c r="J130" s="2" t="s">
        <v>21</v>
      </c>
      <c r="K130">
        <f t="shared" si="18"/>
        <v>0</v>
      </c>
      <c r="L130">
        <f>INDEX(Extraction!$D$113:$BO$118,$J$46,I130)</f>
        <v>0</v>
      </c>
      <c r="M130">
        <f>INDEX(Extraction!$D$113:$BO$118,$J$43,I130)</f>
        <v>0</v>
      </c>
      <c r="N130">
        <f t="array" ref="N130">K130+$L$46*($J$81-$J$58)*L130+$L$43*($J$73-$J$57)*M130</f>
        <v>0</v>
      </c>
      <c r="P130" s="6">
        <v>28</v>
      </c>
      <c r="Q130" s="6" t="s">
        <v>21</v>
      </c>
      <c r="R130" s="7">
        <f t="shared" si="19"/>
        <v>0</v>
      </c>
      <c r="S130" s="7">
        <f>INDEX(Extraction!$D$113:$BO$118,$Q$46,P130)</f>
        <v>0</v>
      </c>
      <c r="T130" s="7">
        <f>INDEX(Extraction!$D$113:$BO$118,$Q$43,P130)</f>
        <v>0</v>
      </c>
      <c r="U130" s="7">
        <f t="shared" si="20"/>
        <v>0</v>
      </c>
      <c r="W130" s="2">
        <v>28</v>
      </c>
      <c r="X130" s="2" t="s">
        <v>21</v>
      </c>
      <c r="Y130">
        <f t="shared" si="21"/>
        <v>0</v>
      </c>
      <c r="Z130">
        <f>INDEX(Extraction!$D$113:$BO$118,$X$46,W130)</f>
        <v>1</v>
      </c>
      <c r="AA130">
        <f>INDEX(Extraction!$D$113:$BO$118,$X$43,W130)</f>
        <v>0</v>
      </c>
      <c r="AB130">
        <f t="shared" si="22"/>
        <v>-5.6042175224107177E-2</v>
      </c>
      <c r="AD130" s="8">
        <v>28</v>
      </c>
      <c r="AE130" s="8" t="s">
        <v>21</v>
      </c>
      <c r="AF130" s="9">
        <f t="shared" si="23"/>
        <v>-5.6042175224107177E-2</v>
      </c>
      <c r="AG130" s="9">
        <f>INDEX(Extraction!$D$113:$BO$118,$AE$46,AD130)</f>
        <v>1</v>
      </c>
      <c r="AH130" s="9">
        <f>INDEX(Extraction!$D$113:$BO$118,$AE$43,AD130)</f>
        <v>0</v>
      </c>
      <c r="AI130">
        <f t="shared" si="24"/>
        <v>-3.3923338192769548E-2</v>
      </c>
      <c r="AK130" s="2">
        <v>28</v>
      </c>
      <c r="AL130" s="2" t="s">
        <v>21</v>
      </c>
      <c r="AM130">
        <f t="shared" si="25"/>
        <v>-3.3923338192769548E-2</v>
      </c>
      <c r="AN130">
        <f>INDEX(Extraction!$D$113:$BO$118,$AL$46,AK130)</f>
        <v>1</v>
      </c>
      <c r="AO130">
        <f>INDEX(Extraction!$D$113:$BO$118,$AL$43,AK130)</f>
        <v>0</v>
      </c>
      <c r="AP130">
        <f t="shared" si="26"/>
        <v>-3.3923338192769562E-2</v>
      </c>
    </row>
    <row r="131" spans="2:42" x14ac:dyDescent="0.3">
      <c r="B131" s="2">
        <v>29</v>
      </c>
      <c r="C131" s="2" t="s">
        <v>13</v>
      </c>
      <c r="D131">
        <v>0</v>
      </c>
      <c r="E131">
        <f>INDEX(Extraction!$D$113:$BO$118,$C$46,B131)</f>
        <v>0</v>
      </c>
      <c r="F131">
        <f>INDEX(Extraction!$D$113:$BO$118,$C$43,B131)</f>
        <v>0</v>
      </c>
      <c r="G131">
        <f t="shared" si="17"/>
        <v>0</v>
      </c>
      <c r="I131" s="2">
        <v>29</v>
      </c>
      <c r="J131" s="2" t="s">
        <v>13</v>
      </c>
      <c r="K131">
        <f t="shared" si="18"/>
        <v>0</v>
      </c>
      <c r="L131">
        <f>INDEX(Extraction!$D$113:$BO$118,$J$46,I131)</f>
        <v>0</v>
      </c>
      <c r="M131">
        <f>INDEX(Extraction!$D$113:$BO$118,$J$43,I131)</f>
        <v>0</v>
      </c>
      <c r="N131">
        <f t="array" ref="N131">K131+$L$46*($J$81-$J$58)*L131+$L$43*($J$73-$J$57)*M131</f>
        <v>0</v>
      </c>
      <c r="P131" s="6">
        <v>29</v>
      </c>
      <c r="Q131" s="6" t="s">
        <v>13</v>
      </c>
      <c r="R131" s="7">
        <f t="shared" si="19"/>
        <v>0</v>
      </c>
      <c r="S131" s="7">
        <f>INDEX(Extraction!$D$113:$BO$118,$Q$46,P131)</f>
        <v>0</v>
      </c>
      <c r="T131" s="7">
        <f>INDEX(Extraction!$D$113:$BO$118,$Q$43,P131)</f>
        <v>0</v>
      </c>
      <c r="U131" s="7">
        <f t="shared" si="20"/>
        <v>0</v>
      </c>
      <c r="W131" s="2">
        <v>29</v>
      </c>
      <c r="X131" s="2" t="s">
        <v>13</v>
      </c>
      <c r="Y131">
        <f t="shared" si="21"/>
        <v>0</v>
      </c>
      <c r="Z131">
        <f>INDEX(Extraction!$D$113:$BO$118,$X$46,W131)</f>
        <v>1</v>
      </c>
      <c r="AA131">
        <f>INDEX(Extraction!$D$113:$BO$118,$X$43,W131)</f>
        <v>0</v>
      </c>
      <c r="AB131">
        <f t="shared" si="22"/>
        <v>-5.6042175224107177E-2</v>
      </c>
      <c r="AD131" s="8">
        <v>29</v>
      </c>
      <c r="AE131" s="8" t="s">
        <v>13</v>
      </c>
      <c r="AF131" s="9">
        <f t="shared" si="23"/>
        <v>-5.6042175224107177E-2</v>
      </c>
      <c r="AG131" s="9">
        <f>INDEX(Extraction!$D$113:$BO$118,$AE$46,AD131)</f>
        <v>1</v>
      </c>
      <c r="AH131" s="9">
        <f>INDEX(Extraction!$D$113:$BO$118,$AE$43,AD131)</f>
        <v>0</v>
      </c>
      <c r="AI131">
        <f t="shared" si="24"/>
        <v>-3.3923338192769548E-2</v>
      </c>
      <c r="AK131" s="2">
        <v>29</v>
      </c>
      <c r="AL131" s="2" t="s">
        <v>13</v>
      </c>
      <c r="AM131">
        <f t="shared" si="25"/>
        <v>-3.3923338192769548E-2</v>
      </c>
      <c r="AN131">
        <f>INDEX(Extraction!$D$113:$BO$118,$AL$46,AK131)</f>
        <v>1</v>
      </c>
      <c r="AO131">
        <f>INDEX(Extraction!$D$113:$BO$118,$AL$43,AK131)</f>
        <v>0</v>
      </c>
      <c r="AP131">
        <f t="shared" si="26"/>
        <v>-3.3923338192769562E-2</v>
      </c>
    </row>
    <row r="132" spans="2:42" x14ac:dyDescent="0.3">
      <c r="B132" s="2">
        <v>30</v>
      </c>
      <c r="C132" s="2" t="s">
        <v>74</v>
      </c>
      <c r="D132">
        <v>0</v>
      </c>
      <c r="E132">
        <f>INDEX(Extraction!$D$113:$BO$118,$C$46,B132)</f>
        <v>0</v>
      </c>
      <c r="F132">
        <f>INDEX(Extraction!$D$113:$BO$118,$C$43,B132)</f>
        <v>0</v>
      </c>
      <c r="G132">
        <f t="shared" si="17"/>
        <v>0</v>
      </c>
      <c r="I132" s="2">
        <v>30</v>
      </c>
      <c r="J132" s="2" t="s">
        <v>74</v>
      </c>
      <c r="K132">
        <f t="shared" si="18"/>
        <v>0</v>
      </c>
      <c r="L132">
        <f>INDEX(Extraction!$D$113:$BO$118,$J$46,I132)</f>
        <v>0</v>
      </c>
      <c r="M132">
        <f>INDEX(Extraction!$D$113:$BO$118,$J$43,I132)</f>
        <v>0</v>
      </c>
      <c r="N132">
        <f t="array" ref="N132">K132+$L$46*($J$81-$J$58)*L132+$L$43*($J$73-$J$57)*M132</f>
        <v>0</v>
      </c>
      <c r="P132" s="6">
        <v>30</v>
      </c>
      <c r="Q132" s="6" t="s">
        <v>74</v>
      </c>
      <c r="R132" s="7">
        <f t="shared" si="19"/>
        <v>0</v>
      </c>
      <c r="S132" s="7">
        <f>INDEX(Extraction!$D$113:$BO$118,$Q$46,P132)</f>
        <v>0</v>
      </c>
      <c r="T132" s="7">
        <f>INDEX(Extraction!$D$113:$BO$118,$Q$43,P132)</f>
        <v>0</v>
      </c>
      <c r="U132" s="7">
        <f t="shared" si="20"/>
        <v>0</v>
      </c>
      <c r="W132" s="2">
        <v>30</v>
      </c>
      <c r="X132" s="2" t="s">
        <v>74</v>
      </c>
      <c r="Y132">
        <f t="shared" si="21"/>
        <v>0</v>
      </c>
      <c r="Z132">
        <f>INDEX(Extraction!$D$113:$BO$118,$X$46,W132)</f>
        <v>1</v>
      </c>
      <c r="AA132">
        <f>INDEX(Extraction!$D$113:$BO$118,$X$43,W132)</f>
        <v>0</v>
      </c>
      <c r="AB132">
        <f t="shared" si="22"/>
        <v>-5.6042175224107177E-2</v>
      </c>
      <c r="AD132" s="8">
        <v>30</v>
      </c>
      <c r="AE132" s="8" t="s">
        <v>74</v>
      </c>
      <c r="AF132" s="9">
        <f t="shared" si="23"/>
        <v>-5.6042175224107177E-2</v>
      </c>
      <c r="AG132" s="9">
        <f>INDEX(Extraction!$D$113:$BO$118,$AE$46,AD132)</f>
        <v>1</v>
      </c>
      <c r="AH132" s="9">
        <f>INDEX(Extraction!$D$113:$BO$118,$AE$43,AD132)</f>
        <v>0</v>
      </c>
      <c r="AI132">
        <f t="shared" si="24"/>
        <v>-3.3923338192769548E-2</v>
      </c>
      <c r="AK132" s="2">
        <v>30</v>
      </c>
      <c r="AL132" s="2" t="s">
        <v>74</v>
      </c>
      <c r="AM132">
        <f t="shared" si="25"/>
        <v>-3.3923338192769548E-2</v>
      </c>
      <c r="AN132">
        <f>INDEX(Extraction!$D$113:$BO$118,$AL$46,AK132)</f>
        <v>1</v>
      </c>
      <c r="AO132">
        <f>INDEX(Extraction!$D$113:$BO$118,$AL$43,AK132)</f>
        <v>0</v>
      </c>
      <c r="AP132">
        <f t="shared" si="26"/>
        <v>-3.3923338192769562E-2</v>
      </c>
    </row>
    <row r="133" spans="2:42" x14ac:dyDescent="0.3">
      <c r="B133" s="2">
        <v>31</v>
      </c>
      <c r="C133" s="2" t="s">
        <v>88</v>
      </c>
      <c r="D133">
        <v>0</v>
      </c>
      <c r="E133">
        <f>INDEX(Extraction!$D$113:$BO$118,$C$46,B133)</f>
        <v>1</v>
      </c>
      <c r="F133">
        <f>INDEX(Extraction!$D$113:$BO$118,$C$43,B133)</f>
        <v>0</v>
      </c>
      <c r="G133">
        <f t="shared" si="17"/>
        <v>6.8965517241379309E-2</v>
      </c>
      <c r="I133" s="2">
        <v>31</v>
      </c>
      <c r="J133" s="2" t="s">
        <v>88</v>
      </c>
      <c r="K133">
        <f t="shared" si="18"/>
        <v>6.8965517241379309E-2</v>
      </c>
      <c r="L133">
        <f>INDEX(Extraction!$D$113:$BO$118,$J$46,I133)</f>
        <v>0</v>
      </c>
      <c r="M133">
        <f>INDEX(Extraction!$D$113:$BO$118,$J$43,I133)</f>
        <v>0</v>
      </c>
      <c r="N133">
        <f t="array" ref="N133">K133+$L$46*($J$81-$J$58)*L133+$L$43*($J$73-$J$57)*M133</f>
        <v>6.8965517241379309E-2</v>
      </c>
      <c r="P133" s="6">
        <v>31</v>
      </c>
      <c r="Q133" s="6" t="s">
        <v>88</v>
      </c>
      <c r="R133" s="7">
        <f t="shared" si="19"/>
        <v>6.8965517241379309E-2</v>
      </c>
      <c r="S133" s="7">
        <f>INDEX(Extraction!$D$113:$BO$118,$Q$46,P133)</f>
        <v>0</v>
      </c>
      <c r="T133" s="7">
        <f>INDEX(Extraction!$D$113:$BO$118,$Q$43,P133)</f>
        <v>0</v>
      </c>
      <c r="U133" s="7">
        <f t="shared" si="20"/>
        <v>6.8965517241379309E-2</v>
      </c>
      <c r="W133" s="2">
        <v>31</v>
      </c>
      <c r="X133" s="2" t="s">
        <v>88</v>
      </c>
      <c r="Y133">
        <f t="shared" si="21"/>
        <v>6.8965517241379309E-2</v>
      </c>
      <c r="Z133">
        <f>INDEX(Extraction!$D$113:$BO$118,$X$46,W133)</f>
        <v>0</v>
      </c>
      <c r="AA133">
        <f>INDEX(Extraction!$D$113:$BO$118,$X$43,W133)</f>
        <v>1</v>
      </c>
      <c r="AB133">
        <f t="shared" si="22"/>
        <v>0.12500769246548649</v>
      </c>
      <c r="AD133" s="8">
        <v>31</v>
      </c>
      <c r="AE133" s="8" t="s">
        <v>88</v>
      </c>
      <c r="AF133" s="9">
        <f t="shared" si="23"/>
        <v>0.12500769246548649</v>
      </c>
      <c r="AG133" s="9">
        <f>INDEX(Extraction!$D$113:$BO$118,$AE$46,AD133)</f>
        <v>0</v>
      </c>
      <c r="AH133" s="9">
        <f>INDEX(Extraction!$D$113:$BO$118,$AE$43,AD133)</f>
        <v>0</v>
      </c>
      <c r="AI133">
        <f t="shared" si="24"/>
        <v>0.12500769246548649</v>
      </c>
      <c r="AK133" s="2">
        <v>31</v>
      </c>
      <c r="AL133" s="2" t="s">
        <v>88</v>
      </c>
      <c r="AM133">
        <f t="shared" si="25"/>
        <v>0.12500769246548649</v>
      </c>
      <c r="AN133">
        <f>INDEX(Extraction!$D$113:$BO$118,$AL$46,AK133)</f>
        <v>0</v>
      </c>
      <c r="AO133">
        <f>INDEX(Extraction!$D$113:$BO$118,$AL$43,AK133)</f>
        <v>0</v>
      </c>
      <c r="AP133">
        <f t="shared" si="26"/>
        <v>0.12500769246548649</v>
      </c>
    </row>
    <row r="134" spans="2:42" x14ac:dyDescent="0.3">
      <c r="B134" s="2">
        <v>32</v>
      </c>
      <c r="C134" s="2" t="s">
        <v>99</v>
      </c>
      <c r="D134">
        <v>0</v>
      </c>
      <c r="E134">
        <f>INDEX(Extraction!$D$113:$BO$118,$C$46,B134)</f>
        <v>1</v>
      </c>
      <c r="F134">
        <f>INDEX(Extraction!$D$113:$BO$118,$C$43,B134)</f>
        <v>0</v>
      </c>
      <c r="G134">
        <f t="shared" si="17"/>
        <v>6.8965517241379309E-2</v>
      </c>
      <c r="I134" s="2">
        <v>32</v>
      </c>
      <c r="J134" s="2" t="s">
        <v>99</v>
      </c>
      <c r="K134">
        <f t="shared" si="18"/>
        <v>6.8965517241379309E-2</v>
      </c>
      <c r="L134">
        <f>INDEX(Extraction!$D$113:$BO$118,$J$46,I134)</f>
        <v>0</v>
      </c>
      <c r="M134">
        <f>INDEX(Extraction!$D$113:$BO$118,$J$43,I134)</f>
        <v>0</v>
      </c>
      <c r="N134">
        <f t="array" ref="N134">K134+$L$46*($J$81-$J$58)*L134+$L$43*($J$73-$J$57)*M134</f>
        <v>6.8965517241379309E-2</v>
      </c>
      <c r="P134" s="6">
        <v>32</v>
      </c>
      <c r="Q134" s="6" t="s">
        <v>99</v>
      </c>
      <c r="R134" s="7">
        <f t="shared" si="19"/>
        <v>6.8965517241379309E-2</v>
      </c>
      <c r="S134" s="7">
        <f>INDEX(Extraction!$D$113:$BO$118,$Q$46,P134)</f>
        <v>0</v>
      </c>
      <c r="T134" s="7">
        <f>INDEX(Extraction!$D$113:$BO$118,$Q$43,P134)</f>
        <v>0</v>
      </c>
      <c r="U134" s="7">
        <f t="shared" si="20"/>
        <v>6.8965517241379309E-2</v>
      </c>
      <c r="W134" s="2">
        <v>32</v>
      </c>
      <c r="X134" s="2" t="s">
        <v>99</v>
      </c>
      <c r="Y134">
        <f t="shared" si="21"/>
        <v>6.8965517241379309E-2</v>
      </c>
      <c r="Z134">
        <f>INDEX(Extraction!$D$113:$BO$118,$X$46,W134)</f>
        <v>0</v>
      </c>
      <c r="AA134">
        <f>INDEX(Extraction!$D$113:$BO$118,$X$43,W134)</f>
        <v>1</v>
      </c>
      <c r="AB134">
        <f t="shared" si="22"/>
        <v>0.12500769246548649</v>
      </c>
      <c r="AD134" s="8">
        <v>32</v>
      </c>
      <c r="AE134" s="8" t="s">
        <v>99</v>
      </c>
      <c r="AF134" s="9">
        <f t="shared" si="23"/>
        <v>0.12500769246548649</v>
      </c>
      <c r="AG134" s="9">
        <f>INDEX(Extraction!$D$113:$BO$118,$AE$46,AD134)</f>
        <v>0</v>
      </c>
      <c r="AH134" s="9">
        <f>INDEX(Extraction!$D$113:$BO$118,$AE$43,AD134)</f>
        <v>0</v>
      </c>
      <c r="AI134">
        <f t="shared" si="24"/>
        <v>0.12500769246548649</v>
      </c>
      <c r="AK134" s="2">
        <v>32</v>
      </c>
      <c r="AL134" s="2" t="s">
        <v>99</v>
      </c>
      <c r="AM134">
        <f t="shared" si="25"/>
        <v>0.12500769246548649</v>
      </c>
      <c r="AN134">
        <f>INDEX(Extraction!$D$113:$BO$118,$AL$46,AK134)</f>
        <v>0</v>
      </c>
      <c r="AO134">
        <f>INDEX(Extraction!$D$113:$BO$118,$AL$43,AK134)</f>
        <v>0</v>
      </c>
      <c r="AP134">
        <f t="shared" si="26"/>
        <v>0.12500769246548649</v>
      </c>
    </row>
    <row r="135" spans="2:42" x14ac:dyDescent="0.3">
      <c r="B135" s="2">
        <v>33</v>
      </c>
      <c r="C135" s="2" t="s">
        <v>92</v>
      </c>
      <c r="D135">
        <v>0</v>
      </c>
      <c r="E135">
        <f>INDEX(Extraction!$D$113:$BO$118,$C$46,B135)</f>
        <v>0</v>
      </c>
      <c r="F135">
        <f>INDEX(Extraction!$D$113:$BO$118,$C$43,B135)</f>
        <v>0</v>
      </c>
      <c r="G135">
        <f t="shared" si="17"/>
        <v>0</v>
      </c>
      <c r="I135" s="2">
        <v>33</v>
      </c>
      <c r="J135" s="2" t="s">
        <v>92</v>
      </c>
      <c r="K135">
        <f t="shared" si="18"/>
        <v>0</v>
      </c>
      <c r="L135">
        <f>INDEX(Extraction!$D$113:$BO$118,$J$46,I135)</f>
        <v>0</v>
      </c>
      <c r="M135">
        <f>INDEX(Extraction!$D$113:$BO$118,$J$43,I135)</f>
        <v>0</v>
      </c>
      <c r="N135">
        <f t="array" ref="N135">K135+$L$46*($J$81-$J$58)*L135+$L$43*($J$73-$J$57)*M135</f>
        <v>0</v>
      </c>
      <c r="P135" s="6">
        <v>33</v>
      </c>
      <c r="Q135" s="6" t="s">
        <v>92</v>
      </c>
      <c r="R135" s="7">
        <f t="shared" si="19"/>
        <v>0</v>
      </c>
      <c r="S135" s="7">
        <f>INDEX(Extraction!$D$113:$BO$118,$Q$46,P135)</f>
        <v>0</v>
      </c>
      <c r="T135" s="7">
        <f>INDEX(Extraction!$D$113:$BO$118,$Q$43,P135)</f>
        <v>0</v>
      </c>
      <c r="U135" s="7">
        <f t="shared" si="20"/>
        <v>0</v>
      </c>
      <c r="W135" s="2">
        <v>33</v>
      </c>
      <c r="X135" s="2" t="s">
        <v>92</v>
      </c>
      <c r="Y135">
        <f t="shared" si="21"/>
        <v>0</v>
      </c>
      <c r="Z135">
        <f>INDEX(Extraction!$D$113:$BO$118,$X$46,W135)</f>
        <v>1</v>
      </c>
      <c r="AA135">
        <f>INDEX(Extraction!$D$113:$BO$118,$X$43,W135)</f>
        <v>0</v>
      </c>
      <c r="AB135">
        <f t="shared" si="22"/>
        <v>-5.6042175224107177E-2</v>
      </c>
      <c r="AD135" s="8">
        <v>33</v>
      </c>
      <c r="AE135" s="8" t="s">
        <v>92</v>
      </c>
      <c r="AF135" s="9">
        <f t="shared" si="23"/>
        <v>-5.6042175224107177E-2</v>
      </c>
      <c r="AG135" s="9">
        <f>INDEX(Extraction!$D$113:$BO$118,$AE$46,AD135)</f>
        <v>1</v>
      </c>
      <c r="AH135" s="9">
        <f>INDEX(Extraction!$D$113:$BO$118,$AE$43,AD135)</f>
        <v>0</v>
      </c>
      <c r="AI135">
        <f t="shared" si="24"/>
        <v>-3.3923338192769548E-2</v>
      </c>
      <c r="AK135" s="2">
        <v>33</v>
      </c>
      <c r="AL135" s="2" t="s">
        <v>92</v>
      </c>
      <c r="AM135">
        <f t="shared" si="25"/>
        <v>-3.3923338192769548E-2</v>
      </c>
      <c r="AN135">
        <f>INDEX(Extraction!$D$113:$BO$118,$AL$46,AK135)</f>
        <v>1</v>
      </c>
      <c r="AO135">
        <f>INDEX(Extraction!$D$113:$BO$118,$AL$43,AK135)</f>
        <v>0</v>
      </c>
      <c r="AP135">
        <f t="shared" si="26"/>
        <v>-3.3923338192769562E-2</v>
      </c>
    </row>
    <row r="136" spans="2:42" x14ac:dyDescent="0.3">
      <c r="B136" s="2">
        <v>34</v>
      </c>
      <c r="C136" s="2" t="s">
        <v>93</v>
      </c>
      <c r="D136">
        <v>0</v>
      </c>
      <c r="E136">
        <f>INDEX(Extraction!$D$113:$BO$118,$C$46,B136)</f>
        <v>0</v>
      </c>
      <c r="F136">
        <f>INDEX(Extraction!$D$113:$BO$118,$C$43,B136)</f>
        <v>0</v>
      </c>
      <c r="G136">
        <f t="shared" si="17"/>
        <v>0</v>
      </c>
      <c r="I136" s="2">
        <v>34</v>
      </c>
      <c r="J136" s="2" t="s">
        <v>93</v>
      </c>
      <c r="K136">
        <f t="shared" si="18"/>
        <v>0</v>
      </c>
      <c r="L136">
        <f>INDEX(Extraction!$D$113:$BO$118,$J$46,I136)</f>
        <v>0</v>
      </c>
      <c r="M136">
        <f>INDEX(Extraction!$D$113:$BO$118,$J$43,I136)</f>
        <v>1</v>
      </c>
      <c r="N136">
        <f t="array" ref="N136">K136+$L$46*($J$81-$J$58)*L136+$L$43*($J$73-$J$57)*M136</f>
        <v>-6.2237174095878887E-2</v>
      </c>
      <c r="P136" s="6">
        <v>34</v>
      </c>
      <c r="Q136" s="6" t="s">
        <v>93</v>
      </c>
      <c r="R136" s="7">
        <f t="shared" si="19"/>
        <v>-6.2237174095878887E-2</v>
      </c>
      <c r="S136" s="7">
        <f>INDEX(Extraction!$D$113:$BO$118,$Q$46,P136)</f>
        <v>0</v>
      </c>
      <c r="T136" s="7">
        <f>INDEX(Extraction!$D$113:$BO$118,$Q$43,P136)</f>
        <v>0</v>
      </c>
      <c r="U136" s="7">
        <f t="shared" si="20"/>
        <v>-6.2237174095878887E-2</v>
      </c>
      <c r="W136" s="2">
        <v>34</v>
      </c>
      <c r="X136" s="2" t="s">
        <v>93</v>
      </c>
      <c r="Y136">
        <f t="shared" si="21"/>
        <v>-6.2237174095878887E-2</v>
      </c>
      <c r="Z136">
        <f>INDEX(Extraction!$D$113:$BO$118,$X$46,W136)</f>
        <v>0</v>
      </c>
      <c r="AA136">
        <f>INDEX(Extraction!$D$113:$BO$118,$X$43,W136)</f>
        <v>0</v>
      </c>
      <c r="AB136">
        <f t="shared" si="22"/>
        <v>-6.2237174095878887E-2</v>
      </c>
      <c r="AD136" s="8">
        <v>34</v>
      </c>
      <c r="AE136" s="8" t="s">
        <v>93</v>
      </c>
      <c r="AF136" s="9">
        <f t="shared" si="23"/>
        <v>-6.2237174095878887E-2</v>
      </c>
      <c r="AG136" s="9">
        <f>INDEX(Extraction!$D$113:$BO$118,$AE$46,AD136)</f>
        <v>0</v>
      </c>
      <c r="AH136" s="9">
        <f>INDEX(Extraction!$D$113:$BO$118,$AE$43,AD136)</f>
        <v>0</v>
      </c>
      <c r="AI136">
        <f t="shared" si="24"/>
        <v>-6.2237174095878887E-2</v>
      </c>
      <c r="AK136" s="2">
        <v>34</v>
      </c>
      <c r="AL136" s="2" t="s">
        <v>93</v>
      </c>
      <c r="AM136">
        <f t="shared" si="25"/>
        <v>-6.2237174095878887E-2</v>
      </c>
      <c r="AN136">
        <f>INDEX(Extraction!$D$113:$BO$118,$AL$46,AK136)</f>
        <v>0</v>
      </c>
      <c r="AO136">
        <f>INDEX(Extraction!$D$113:$BO$118,$AL$43,AK136)</f>
        <v>0</v>
      </c>
      <c r="AP136">
        <f t="shared" si="26"/>
        <v>-6.2237174095878887E-2</v>
      </c>
    </row>
    <row r="137" spans="2:42" x14ac:dyDescent="0.3">
      <c r="B137" s="2">
        <v>35</v>
      </c>
      <c r="C137" s="2" t="s">
        <v>94</v>
      </c>
      <c r="D137">
        <v>0</v>
      </c>
      <c r="E137">
        <f>INDEX(Extraction!$D$113:$BO$118,$C$46,B137)</f>
        <v>0</v>
      </c>
      <c r="F137">
        <f>INDEX(Extraction!$D$113:$BO$118,$C$43,B137)</f>
        <v>0</v>
      </c>
      <c r="G137">
        <f t="shared" si="17"/>
        <v>0</v>
      </c>
      <c r="I137" s="2">
        <v>35</v>
      </c>
      <c r="J137" s="2" t="s">
        <v>94</v>
      </c>
      <c r="K137">
        <f t="shared" si="18"/>
        <v>0</v>
      </c>
      <c r="L137">
        <f>INDEX(Extraction!$D$113:$BO$118,$J$46,I137)</f>
        <v>0</v>
      </c>
      <c r="M137">
        <f>INDEX(Extraction!$D$113:$BO$118,$J$43,I137)</f>
        <v>1</v>
      </c>
      <c r="N137">
        <f t="array" ref="N137">K137+$L$46*($J$81-$J$58)*L137+$L$43*($J$73-$J$57)*M137</f>
        <v>-6.2237174095878887E-2</v>
      </c>
      <c r="P137" s="6">
        <v>35</v>
      </c>
      <c r="Q137" s="6" t="s">
        <v>94</v>
      </c>
      <c r="R137" s="7">
        <f t="shared" si="19"/>
        <v>-6.2237174095878887E-2</v>
      </c>
      <c r="S137" s="7">
        <f>INDEX(Extraction!$D$113:$BO$118,$Q$46,P137)</f>
        <v>0</v>
      </c>
      <c r="T137" s="7">
        <f>INDEX(Extraction!$D$113:$BO$118,$Q$43,P137)</f>
        <v>0</v>
      </c>
      <c r="U137" s="7">
        <f t="shared" si="20"/>
        <v>-6.2237174095878887E-2</v>
      </c>
      <c r="W137" s="2">
        <v>35</v>
      </c>
      <c r="X137" s="2" t="s">
        <v>94</v>
      </c>
      <c r="Y137">
        <f t="shared" si="21"/>
        <v>-6.2237174095878887E-2</v>
      </c>
      <c r="Z137">
        <f>INDEX(Extraction!$D$113:$BO$118,$X$46,W137)</f>
        <v>0</v>
      </c>
      <c r="AA137">
        <f>INDEX(Extraction!$D$113:$BO$118,$X$43,W137)</f>
        <v>0</v>
      </c>
      <c r="AB137">
        <f t="shared" si="22"/>
        <v>-6.2237174095878887E-2</v>
      </c>
      <c r="AD137" s="8">
        <v>35</v>
      </c>
      <c r="AE137" s="8" t="s">
        <v>94</v>
      </c>
      <c r="AF137" s="9">
        <f t="shared" si="23"/>
        <v>-6.2237174095878887E-2</v>
      </c>
      <c r="AG137" s="9">
        <f>INDEX(Extraction!$D$113:$BO$118,$AE$46,AD137)</f>
        <v>0</v>
      </c>
      <c r="AH137" s="9">
        <f>INDEX(Extraction!$D$113:$BO$118,$AE$43,AD137)</f>
        <v>0</v>
      </c>
      <c r="AI137">
        <f t="shared" si="24"/>
        <v>-6.2237174095878887E-2</v>
      </c>
      <c r="AK137" s="2">
        <v>35</v>
      </c>
      <c r="AL137" s="2" t="s">
        <v>94</v>
      </c>
      <c r="AM137">
        <f t="shared" si="25"/>
        <v>-6.2237174095878887E-2</v>
      </c>
      <c r="AN137">
        <f>INDEX(Extraction!$D$113:$BO$118,$AL$46,AK137)</f>
        <v>0</v>
      </c>
      <c r="AO137">
        <f>INDEX(Extraction!$D$113:$BO$118,$AL$43,AK137)</f>
        <v>0</v>
      </c>
      <c r="AP137">
        <f t="shared" si="26"/>
        <v>-6.2237174095878887E-2</v>
      </c>
    </row>
    <row r="138" spans="2:42" x14ac:dyDescent="0.3">
      <c r="B138" s="2">
        <v>36</v>
      </c>
      <c r="C138" s="2" t="s">
        <v>15</v>
      </c>
      <c r="D138">
        <v>0</v>
      </c>
      <c r="E138">
        <f>INDEX(Extraction!$D$113:$BO$118,$C$46,B138)</f>
        <v>0</v>
      </c>
      <c r="F138">
        <f>INDEX(Extraction!$D$113:$BO$118,$C$43,B138)</f>
        <v>0</v>
      </c>
      <c r="G138">
        <f t="shared" si="17"/>
        <v>0</v>
      </c>
      <c r="I138" s="2">
        <v>36</v>
      </c>
      <c r="J138" s="2" t="s">
        <v>15</v>
      </c>
      <c r="K138">
        <f t="shared" si="18"/>
        <v>0</v>
      </c>
      <c r="L138">
        <f>INDEX(Extraction!$D$113:$BO$118,$J$46,I138)</f>
        <v>0</v>
      </c>
      <c r="M138">
        <f>INDEX(Extraction!$D$113:$BO$118,$J$43,I138)</f>
        <v>0</v>
      </c>
      <c r="N138">
        <f t="array" ref="N138">K138+$L$46*($J$81-$J$58)*L138+$L$43*($J$73-$J$57)*M138</f>
        <v>0</v>
      </c>
      <c r="P138" s="6">
        <v>36</v>
      </c>
      <c r="Q138" s="6" t="s">
        <v>15</v>
      </c>
      <c r="R138" s="7">
        <f t="shared" si="19"/>
        <v>0</v>
      </c>
      <c r="S138" s="7">
        <f>INDEX(Extraction!$D$113:$BO$118,$Q$46,P138)</f>
        <v>0</v>
      </c>
      <c r="T138" s="7">
        <f>INDEX(Extraction!$D$113:$BO$118,$Q$43,P138)</f>
        <v>0</v>
      </c>
      <c r="U138" s="7">
        <f t="shared" si="20"/>
        <v>0</v>
      </c>
      <c r="W138" s="2">
        <v>36</v>
      </c>
      <c r="X138" s="2" t="s">
        <v>15</v>
      </c>
      <c r="Y138">
        <f t="shared" si="21"/>
        <v>0</v>
      </c>
      <c r="Z138">
        <f>INDEX(Extraction!$D$113:$BO$118,$X$46,W138)</f>
        <v>0</v>
      </c>
      <c r="AA138">
        <f>INDEX(Extraction!$D$113:$BO$118,$X$43,W138)</f>
        <v>0</v>
      </c>
      <c r="AB138">
        <f t="shared" si="22"/>
        <v>0</v>
      </c>
      <c r="AD138" s="8">
        <v>36</v>
      </c>
      <c r="AE138" s="8" t="s">
        <v>15</v>
      </c>
      <c r="AF138" s="9">
        <f t="shared" si="23"/>
        <v>0</v>
      </c>
      <c r="AG138" s="9">
        <f>INDEX(Extraction!$D$113:$BO$118,$AE$46,AD138)</f>
        <v>0</v>
      </c>
      <c r="AH138" s="9">
        <f>INDEX(Extraction!$D$113:$BO$118,$AE$43,AD138)</f>
        <v>1</v>
      </c>
      <c r="AI138">
        <f t="shared" si="24"/>
        <v>-2.2118837031337629E-2</v>
      </c>
      <c r="AK138" s="2">
        <v>36</v>
      </c>
      <c r="AL138" s="2" t="s">
        <v>15</v>
      </c>
      <c r="AM138">
        <f t="shared" si="25"/>
        <v>-2.2118837031337629E-2</v>
      </c>
      <c r="AN138">
        <f>INDEX(Extraction!$D$113:$BO$118,$AL$46,AK138)</f>
        <v>0</v>
      </c>
      <c r="AO138">
        <f>INDEX(Extraction!$D$113:$BO$118,$AL$43,AK138)</f>
        <v>1</v>
      </c>
      <c r="AP138">
        <f t="shared" si="26"/>
        <v>-2.2118837031337612E-2</v>
      </c>
    </row>
    <row r="139" spans="2:42" x14ac:dyDescent="0.3">
      <c r="B139" s="2">
        <v>37</v>
      </c>
      <c r="C139" s="2" t="s">
        <v>79</v>
      </c>
      <c r="D139">
        <v>0</v>
      </c>
      <c r="E139">
        <f>INDEX(Extraction!$D$113:$BO$118,$C$46,B139)</f>
        <v>0</v>
      </c>
      <c r="F139">
        <f>INDEX(Extraction!$D$113:$BO$118,$C$43,B139)</f>
        <v>0</v>
      </c>
      <c r="G139">
        <f t="shared" si="17"/>
        <v>0</v>
      </c>
      <c r="I139" s="2">
        <v>37</v>
      </c>
      <c r="J139" s="2" t="s">
        <v>79</v>
      </c>
      <c r="K139">
        <f t="shared" si="18"/>
        <v>0</v>
      </c>
      <c r="L139">
        <f>INDEX(Extraction!$D$113:$BO$118,$J$46,I139)</f>
        <v>0</v>
      </c>
      <c r="M139">
        <f>INDEX(Extraction!$D$113:$BO$118,$J$43,I139)</f>
        <v>0</v>
      </c>
      <c r="N139">
        <f t="array" ref="N139">K139+$L$46*($J$81-$J$58)*L139+$L$43*($J$73-$J$57)*M139</f>
        <v>0</v>
      </c>
      <c r="P139" s="6">
        <v>37</v>
      </c>
      <c r="Q139" s="6" t="s">
        <v>79</v>
      </c>
      <c r="R139" s="7">
        <f t="shared" si="19"/>
        <v>0</v>
      </c>
      <c r="S139" s="7">
        <f>INDEX(Extraction!$D$113:$BO$118,$Q$46,P139)</f>
        <v>0</v>
      </c>
      <c r="T139" s="7">
        <f>INDEX(Extraction!$D$113:$BO$118,$Q$43,P139)</f>
        <v>0</v>
      </c>
      <c r="U139" s="7">
        <f t="shared" si="20"/>
        <v>0</v>
      </c>
      <c r="W139" s="2">
        <v>37</v>
      </c>
      <c r="X139" s="2" t="s">
        <v>79</v>
      </c>
      <c r="Y139">
        <f t="shared" si="21"/>
        <v>0</v>
      </c>
      <c r="Z139">
        <f>INDEX(Extraction!$D$113:$BO$118,$X$46,W139)</f>
        <v>0</v>
      </c>
      <c r="AA139">
        <f>INDEX(Extraction!$D$113:$BO$118,$X$43,W139)</f>
        <v>0</v>
      </c>
      <c r="AB139">
        <f t="shared" si="22"/>
        <v>0</v>
      </c>
      <c r="AD139" s="8">
        <v>37</v>
      </c>
      <c r="AE139" s="8" t="s">
        <v>79</v>
      </c>
      <c r="AF139" s="9">
        <f t="shared" si="23"/>
        <v>0</v>
      </c>
      <c r="AG139" s="9">
        <f>INDEX(Extraction!$D$113:$BO$118,$AE$46,AD139)</f>
        <v>0</v>
      </c>
      <c r="AH139" s="9">
        <f>INDEX(Extraction!$D$113:$BO$118,$AE$43,AD139)</f>
        <v>1</v>
      </c>
      <c r="AI139">
        <f t="shared" si="24"/>
        <v>-2.2118837031337629E-2</v>
      </c>
      <c r="AK139" s="2">
        <v>37</v>
      </c>
      <c r="AL139" s="2" t="s">
        <v>79</v>
      </c>
      <c r="AM139">
        <f t="shared" si="25"/>
        <v>-2.2118837031337629E-2</v>
      </c>
      <c r="AN139">
        <f>INDEX(Extraction!$D$113:$BO$118,$AL$46,AK139)</f>
        <v>0</v>
      </c>
      <c r="AO139">
        <f>INDEX(Extraction!$D$113:$BO$118,$AL$43,AK139)</f>
        <v>1</v>
      </c>
      <c r="AP139">
        <f t="shared" si="26"/>
        <v>-2.2118837031337612E-2</v>
      </c>
    </row>
    <row r="140" spans="2:42" x14ac:dyDescent="0.3">
      <c r="B140" s="2">
        <v>38</v>
      </c>
      <c r="C140" s="2" t="s">
        <v>82</v>
      </c>
      <c r="D140">
        <v>0</v>
      </c>
      <c r="E140">
        <f>INDEX(Extraction!$D$113:$BO$118,$C$46,B140)</f>
        <v>1</v>
      </c>
      <c r="F140">
        <f>INDEX(Extraction!$D$113:$BO$118,$C$43,B140)</f>
        <v>0</v>
      </c>
      <c r="G140">
        <f t="shared" si="17"/>
        <v>6.8965517241379309E-2</v>
      </c>
      <c r="I140" s="2">
        <v>38</v>
      </c>
      <c r="J140" s="2" t="s">
        <v>82</v>
      </c>
      <c r="K140">
        <f t="shared" si="18"/>
        <v>6.8965517241379309E-2</v>
      </c>
      <c r="L140">
        <f>INDEX(Extraction!$D$113:$BO$118,$J$46,I140)</f>
        <v>0</v>
      </c>
      <c r="M140">
        <f>INDEX(Extraction!$D$113:$BO$118,$J$43,I140)</f>
        <v>0</v>
      </c>
      <c r="N140">
        <f t="array" ref="N140">K140+$L$46*($J$81-$J$58)*L140+$L$43*($J$73-$J$57)*M140</f>
        <v>6.8965517241379309E-2</v>
      </c>
      <c r="P140" s="6">
        <v>38</v>
      </c>
      <c r="Q140" s="6" t="s">
        <v>82</v>
      </c>
      <c r="R140" s="7">
        <f t="shared" si="19"/>
        <v>6.8965517241379309E-2</v>
      </c>
      <c r="S140" s="7">
        <f>INDEX(Extraction!$D$113:$BO$118,$Q$46,P140)</f>
        <v>0</v>
      </c>
      <c r="T140" s="7">
        <f>INDEX(Extraction!$D$113:$BO$118,$Q$43,P140)</f>
        <v>0</v>
      </c>
      <c r="U140" s="7">
        <f t="shared" si="20"/>
        <v>6.8965517241379309E-2</v>
      </c>
      <c r="W140" s="2">
        <v>38</v>
      </c>
      <c r="X140" s="2" t="s">
        <v>82</v>
      </c>
      <c r="Y140">
        <f t="shared" si="21"/>
        <v>6.8965517241379309E-2</v>
      </c>
      <c r="Z140">
        <f>INDEX(Extraction!$D$113:$BO$118,$X$46,W140)</f>
        <v>0</v>
      </c>
      <c r="AA140">
        <f>INDEX(Extraction!$D$113:$BO$118,$X$43,W140)</f>
        <v>1</v>
      </c>
      <c r="AB140">
        <f t="shared" si="22"/>
        <v>0.12500769246548649</v>
      </c>
      <c r="AD140" s="8">
        <v>38</v>
      </c>
      <c r="AE140" s="8" t="s">
        <v>82</v>
      </c>
      <c r="AF140" s="9">
        <f t="shared" si="23"/>
        <v>0.12500769246548649</v>
      </c>
      <c r="AG140" s="9">
        <f>INDEX(Extraction!$D$113:$BO$118,$AE$46,AD140)</f>
        <v>0</v>
      </c>
      <c r="AH140" s="9">
        <f>INDEX(Extraction!$D$113:$BO$118,$AE$43,AD140)</f>
        <v>0</v>
      </c>
      <c r="AI140">
        <f t="shared" si="24"/>
        <v>0.12500769246548649</v>
      </c>
      <c r="AK140" s="2">
        <v>38</v>
      </c>
      <c r="AL140" s="2" t="s">
        <v>82</v>
      </c>
      <c r="AM140">
        <f t="shared" si="25"/>
        <v>0.12500769246548649</v>
      </c>
      <c r="AN140">
        <f>INDEX(Extraction!$D$113:$BO$118,$AL$46,AK140)</f>
        <v>0</v>
      </c>
      <c r="AO140">
        <f>INDEX(Extraction!$D$113:$BO$118,$AL$43,AK140)</f>
        <v>0</v>
      </c>
      <c r="AP140">
        <f t="shared" si="26"/>
        <v>0.12500769246548649</v>
      </c>
    </row>
    <row r="141" spans="2:42" x14ac:dyDescent="0.3">
      <c r="B141" s="2">
        <v>39</v>
      </c>
      <c r="C141" s="2" t="s">
        <v>95</v>
      </c>
      <c r="D141">
        <v>0</v>
      </c>
      <c r="E141">
        <f>INDEX(Extraction!$D$113:$BO$118,$C$46,B141)</f>
        <v>0</v>
      </c>
      <c r="F141">
        <f>INDEX(Extraction!$D$113:$BO$118,$C$43,B141)</f>
        <v>0</v>
      </c>
      <c r="G141">
        <f t="shared" si="17"/>
        <v>0</v>
      </c>
      <c r="I141" s="2">
        <v>39</v>
      </c>
      <c r="J141" s="2" t="s">
        <v>95</v>
      </c>
      <c r="K141">
        <f t="shared" si="18"/>
        <v>0</v>
      </c>
      <c r="L141">
        <f>INDEX(Extraction!$D$113:$BO$118,$J$46,I141)</f>
        <v>0</v>
      </c>
      <c r="M141">
        <f>INDEX(Extraction!$D$113:$BO$118,$J$43,I141)</f>
        <v>1</v>
      </c>
      <c r="N141">
        <f t="array" ref="N141">K141+$L$46*($J$81-$J$58)*L141+$L$43*($J$73-$J$57)*M141</f>
        <v>-6.2237174095878887E-2</v>
      </c>
      <c r="P141" s="6">
        <v>39</v>
      </c>
      <c r="Q141" s="6" t="s">
        <v>95</v>
      </c>
      <c r="R141" s="7">
        <f t="shared" si="19"/>
        <v>-6.2237174095878887E-2</v>
      </c>
      <c r="S141" s="7">
        <f>INDEX(Extraction!$D$113:$BO$118,$Q$46,P141)</f>
        <v>0</v>
      </c>
      <c r="T141" s="7">
        <f>INDEX(Extraction!$D$113:$BO$118,$Q$43,P141)</f>
        <v>0</v>
      </c>
      <c r="U141" s="7">
        <f t="shared" si="20"/>
        <v>-6.2237174095878887E-2</v>
      </c>
      <c r="W141" s="2">
        <v>39</v>
      </c>
      <c r="X141" s="2" t="s">
        <v>95</v>
      </c>
      <c r="Y141">
        <f t="shared" si="21"/>
        <v>-6.2237174095878887E-2</v>
      </c>
      <c r="Z141">
        <f>INDEX(Extraction!$D$113:$BO$118,$X$46,W141)</f>
        <v>0</v>
      </c>
      <c r="AA141">
        <f>INDEX(Extraction!$D$113:$BO$118,$X$43,W141)</f>
        <v>0</v>
      </c>
      <c r="AB141">
        <f t="shared" si="22"/>
        <v>-6.2237174095878887E-2</v>
      </c>
      <c r="AD141" s="8">
        <v>39</v>
      </c>
      <c r="AE141" s="8" t="s">
        <v>95</v>
      </c>
      <c r="AF141" s="9">
        <f t="shared" si="23"/>
        <v>-6.2237174095878887E-2</v>
      </c>
      <c r="AG141" s="9">
        <f>INDEX(Extraction!$D$113:$BO$118,$AE$46,AD141)</f>
        <v>0</v>
      </c>
      <c r="AH141" s="9">
        <f>INDEX(Extraction!$D$113:$BO$118,$AE$43,AD141)</f>
        <v>0</v>
      </c>
      <c r="AI141">
        <f t="shared" si="24"/>
        <v>-6.2237174095878887E-2</v>
      </c>
      <c r="AK141" s="2">
        <v>39</v>
      </c>
      <c r="AL141" s="2" t="s">
        <v>95</v>
      </c>
      <c r="AM141">
        <f t="shared" si="25"/>
        <v>-6.2237174095878887E-2</v>
      </c>
      <c r="AN141">
        <f>INDEX(Extraction!$D$113:$BO$118,$AL$46,AK141)</f>
        <v>0</v>
      </c>
      <c r="AO141">
        <f>INDEX(Extraction!$D$113:$BO$118,$AL$43,AK141)</f>
        <v>0</v>
      </c>
      <c r="AP141">
        <f t="shared" si="26"/>
        <v>-6.2237174095878887E-2</v>
      </c>
    </row>
    <row r="142" spans="2:42" x14ac:dyDescent="0.3">
      <c r="B142" s="2">
        <v>40</v>
      </c>
      <c r="C142" s="2">
        <v>1847</v>
      </c>
      <c r="D142">
        <v>0</v>
      </c>
      <c r="E142">
        <f>INDEX(Extraction!$D$113:$BO$118,$C$46,B142)</f>
        <v>1</v>
      </c>
      <c r="F142">
        <f>INDEX(Extraction!$D$113:$BO$118,$C$43,B142)</f>
        <v>0</v>
      </c>
      <c r="G142">
        <f t="shared" si="17"/>
        <v>6.8965517241379309E-2</v>
      </c>
      <c r="I142" s="2">
        <v>40</v>
      </c>
      <c r="J142" s="2">
        <v>1847</v>
      </c>
      <c r="K142">
        <f t="shared" si="18"/>
        <v>6.8965517241379309E-2</v>
      </c>
      <c r="L142">
        <f>INDEX(Extraction!$D$113:$BO$118,$J$46,I142)</f>
        <v>0</v>
      </c>
      <c r="M142">
        <f>INDEX(Extraction!$D$113:$BO$118,$J$43,I142)</f>
        <v>0</v>
      </c>
      <c r="N142">
        <f t="array" ref="N142">K142+$L$46*($J$81-$J$58)*L142+$L$43*($J$73-$J$57)*M142</f>
        <v>6.8965517241379309E-2</v>
      </c>
      <c r="P142" s="6">
        <v>40</v>
      </c>
      <c r="Q142" s="6">
        <v>1847</v>
      </c>
      <c r="R142" s="7">
        <f t="shared" si="19"/>
        <v>6.8965517241379309E-2</v>
      </c>
      <c r="S142" s="7">
        <f>INDEX(Extraction!$D$113:$BO$118,$Q$46,P142)</f>
        <v>0</v>
      </c>
      <c r="T142" s="7">
        <f>INDEX(Extraction!$D$113:$BO$118,$Q$43,P142)</f>
        <v>0</v>
      </c>
      <c r="U142" s="7">
        <f t="shared" si="20"/>
        <v>6.8965517241379309E-2</v>
      </c>
      <c r="W142" s="2">
        <v>40</v>
      </c>
      <c r="X142" s="2">
        <v>1847</v>
      </c>
      <c r="Y142">
        <f t="shared" si="21"/>
        <v>6.8965517241379309E-2</v>
      </c>
      <c r="Z142">
        <f>INDEX(Extraction!$D$113:$BO$118,$X$46,W142)</f>
        <v>1</v>
      </c>
      <c r="AA142">
        <f>INDEX(Extraction!$D$113:$BO$118,$X$43,W142)</f>
        <v>1</v>
      </c>
      <c r="AB142">
        <f t="shared" si="22"/>
        <v>6.8965517241379309E-2</v>
      </c>
      <c r="AD142" s="8">
        <v>40</v>
      </c>
      <c r="AE142" s="8">
        <v>1847</v>
      </c>
      <c r="AF142" s="9">
        <f t="shared" si="23"/>
        <v>6.8965517241379309E-2</v>
      </c>
      <c r="AG142" s="9">
        <f>INDEX(Extraction!$D$113:$BO$118,$AE$46,AD142)</f>
        <v>1</v>
      </c>
      <c r="AH142" s="9">
        <f>INDEX(Extraction!$D$113:$BO$118,$AE$43,AD142)</f>
        <v>0</v>
      </c>
      <c r="AI142">
        <f t="shared" si="24"/>
        <v>9.1084354272716939E-2</v>
      </c>
      <c r="AK142" s="2">
        <v>40</v>
      </c>
      <c r="AL142" s="2">
        <v>1847</v>
      </c>
      <c r="AM142">
        <f t="shared" si="25"/>
        <v>9.1084354272716939E-2</v>
      </c>
      <c r="AN142">
        <f>INDEX(Extraction!$D$113:$BO$118,$AL$46,AK142)</f>
        <v>1</v>
      </c>
      <c r="AO142">
        <f>INDEX(Extraction!$D$113:$BO$118,$AL$43,AK142)</f>
        <v>0</v>
      </c>
      <c r="AP142">
        <f t="shared" si="26"/>
        <v>9.1084354272716925E-2</v>
      </c>
    </row>
    <row r="143" spans="2:42" x14ac:dyDescent="0.3">
      <c r="B143" s="2">
        <v>41</v>
      </c>
      <c r="C143" s="2" t="s">
        <v>13</v>
      </c>
      <c r="D143">
        <v>0</v>
      </c>
      <c r="E143">
        <f>INDEX(Extraction!$D$113:$BO$118,$C$46,B143)</f>
        <v>0</v>
      </c>
      <c r="F143">
        <f>INDEX(Extraction!$D$113:$BO$118,$C$43,B143)</f>
        <v>0</v>
      </c>
      <c r="G143">
        <f t="shared" si="17"/>
        <v>0</v>
      </c>
      <c r="I143" s="2">
        <v>41</v>
      </c>
      <c r="J143" s="2" t="s">
        <v>13</v>
      </c>
      <c r="K143">
        <f t="shared" si="18"/>
        <v>0</v>
      </c>
      <c r="L143">
        <f>INDEX(Extraction!$D$113:$BO$118,$J$46,I143)</f>
        <v>0</v>
      </c>
      <c r="M143">
        <f>INDEX(Extraction!$D$113:$BO$118,$J$43,I143)</f>
        <v>1</v>
      </c>
      <c r="N143">
        <f t="array" ref="N143">K143+$L$46*($J$81-$J$58)*L143+$L$43*($J$73-$J$57)*M143</f>
        <v>-6.2237174095878887E-2</v>
      </c>
      <c r="P143" s="6">
        <v>41</v>
      </c>
      <c r="Q143" s="6" t="s">
        <v>13</v>
      </c>
      <c r="R143" s="7">
        <f t="shared" si="19"/>
        <v>-6.2237174095878887E-2</v>
      </c>
      <c r="S143" s="7">
        <f>INDEX(Extraction!$D$113:$BO$118,$Q$46,P143)</f>
        <v>0</v>
      </c>
      <c r="T143" s="7">
        <f>INDEX(Extraction!$D$113:$BO$118,$Q$43,P143)</f>
        <v>0</v>
      </c>
      <c r="U143" s="7">
        <f t="shared" si="20"/>
        <v>-6.2237174095878887E-2</v>
      </c>
      <c r="W143" s="2">
        <v>41</v>
      </c>
      <c r="X143" s="2" t="s">
        <v>13</v>
      </c>
      <c r="Y143">
        <f t="shared" si="21"/>
        <v>-6.2237174095878887E-2</v>
      </c>
      <c r="Z143">
        <f>INDEX(Extraction!$D$113:$BO$118,$X$46,W143)</f>
        <v>0</v>
      </c>
      <c r="AA143">
        <f>INDEX(Extraction!$D$113:$BO$118,$X$43,W143)</f>
        <v>0</v>
      </c>
      <c r="AB143">
        <f t="shared" si="22"/>
        <v>-6.2237174095878887E-2</v>
      </c>
      <c r="AD143" s="8">
        <v>41</v>
      </c>
      <c r="AE143" s="8" t="s">
        <v>13</v>
      </c>
      <c r="AF143" s="9">
        <f t="shared" si="23"/>
        <v>-6.2237174095878887E-2</v>
      </c>
      <c r="AG143" s="9">
        <f>INDEX(Extraction!$D$113:$BO$118,$AE$46,AD143)</f>
        <v>0</v>
      </c>
      <c r="AH143" s="9">
        <f>INDEX(Extraction!$D$113:$BO$118,$AE$43,AD143)</f>
        <v>0</v>
      </c>
      <c r="AI143">
        <f t="shared" si="24"/>
        <v>-6.2237174095878887E-2</v>
      </c>
      <c r="AK143" s="2">
        <v>41</v>
      </c>
      <c r="AL143" s="2" t="s">
        <v>13</v>
      </c>
      <c r="AM143">
        <f t="shared" si="25"/>
        <v>-6.2237174095878887E-2</v>
      </c>
      <c r="AN143">
        <f>INDEX(Extraction!$D$113:$BO$118,$AL$46,AK143)</f>
        <v>0</v>
      </c>
      <c r="AO143">
        <f>INDEX(Extraction!$D$113:$BO$118,$AL$43,AK143)</f>
        <v>0</v>
      </c>
      <c r="AP143">
        <f t="shared" si="26"/>
        <v>-6.2237174095878887E-2</v>
      </c>
    </row>
    <row r="144" spans="2:42" x14ac:dyDescent="0.3">
      <c r="B144" s="2">
        <v>42</v>
      </c>
      <c r="C144" s="2" t="s">
        <v>14</v>
      </c>
      <c r="D144">
        <v>0</v>
      </c>
      <c r="E144">
        <f>INDEX(Extraction!$D$113:$BO$118,$C$46,B144)</f>
        <v>0</v>
      </c>
      <c r="F144">
        <f>INDEX(Extraction!$D$113:$BO$118,$C$43,B144)</f>
        <v>0</v>
      </c>
      <c r="G144">
        <f t="shared" si="17"/>
        <v>0</v>
      </c>
      <c r="I144" s="2">
        <v>42</v>
      </c>
      <c r="J144" s="2" t="s">
        <v>14</v>
      </c>
      <c r="K144">
        <f t="shared" si="18"/>
        <v>0</v>
      </c>
      <c r="L144">
        <f>INDEX(Extraction!$D$113:$BO$118,$J$46,I144)</f>
        <v>0</v>
      </c>
      <c r="M144">
        <f>INDEX(Extraction!$D$113:$BO$118,$J$43,I144)</f>
        <v>0</v>
      </c>
      <c r="N144">
        <f t="array" ref="N144">K144+$L$46*($J$81-$J$58)*L144+$L$43*($J$73-$J$57)*M144</f>
        <v>0</v>
      </c>
      <c r="P144" s="6">
        <v>42</v>
      </c>
      <c r="Q144" s="6" t="s">
        <v>14</v>
      </c>
      <c r="R144" s="7">
        <f t="shared" si="19"/>
        <v>0</v>
      </c>
      <c r="S144" s="7">
        <f>INDEX(Extraction!$D$113:$BO$118,$Q$46,P144)</f>
        <v>0</v>
      </c>
      <c r="T144" s="7">
        <f>INDEX(Extraction!$D$113:$BO$118,$Q$43,P144)</f>
        <v>0</v>
      </c>
      <c r="U144" s="7">
        <f t="shared" si="20"/>
        <v>0</v>
      </c>
      <c r="W144" s="2">
        <v>42</v>
      </c>
      <c r="X144" s="2" t="s">
        <v>14</v>
      </c>
      <c r="Y144">
        <f t="shared" si="21"/>
        <v>0</v>
      </c>
      <c r="Z144">
        <f>INDEX(Extraction!$D$113:$BO$118,$X$46,W144)</f>
        <v>0</v>
      </c>
      <c r="AA144">
        <f>INDEX(Extraction!$D$113:$BO$118,$X$43,W144)</f>
        <v>0</v>
      </c>
      <c r="AB144">
        <f t="shared" si="22"/>
        <v>0</v>
      </c>
      <c r="AD144" s="8">
        <v>42</v>
      </c>
      <c r="AE144" s="8" t="s">
        <v>14</v>
      </c>
      <c r="AF144" s="9">
        <f t="shared" si="23"/>
        <v>0</v>
      </c>
      <c r="AG144" s="9">
        <f>INDEX(Extraction!$D$113:$BO$118,$AE$46,AD144)</f>
        <v>0</v>
      </c>
      <c r="AH144" s="9">
        <f>INDEX(Extraction!$D$113:$BO$118,$AE$43,AD144)</f>
        <v>1</v>
      </c>
      <c r="AI144">
        <f t="shared" si="24"/>
        <v>-2.2118837031337629E-2</v>
      </c>
      <c r="AK144" s="2">
        <v>42</v>
      </c>
      <c r="AL144" s="2" t="s">
        <v>14</v>
      </c>
      <c r="AM144">
        <f t="shared" si="25"/>
        <v>-2.2118837031337629E-2</v>
      </c>
      <c r="AN144">
        <f>INDEX(Extraction!$D$113:$BO$118,$AL$46,AK144)</f>
        <v>0</v>
      </c>
      <c r="AO144">
        <f>INDEX(Extraction!$D$113:$BO$118,$AL$43,AK144)</f>
        <v>1</v>
      </c>
      <c r="AP144">
        <f t="shared" si="26"/>
        <v>-2.2118837031337612E-2</v>
      </c>
    </row>
    <row r="145" spans="2:42" x14ac:dyDescent="0.3">
      <c r="B145" s="2">
        <v>43</v>
      </c>
      <c r="C145" s="2" t="s">
        <v>18</v>
      </c>
      <c r="D145">
        <v>0</v>
      </c>
      <c r="E145">
        <f>INDEX(Extraction!$D$113:$BO$118,$C$46,B145)</f>
        <v>0</v>
      </c>
      <c r="F145">
        <f>INDEX(Extraction!$D$113:$BO$118,$C$43,B145)</f>
        <v>0</v>
      </c>
      <c r="G145">
        <f t="shared" si="17"/>
        <v>0</v>
      </c>
      <c r="I145" s="2">
        <v>43</v>
      </c>
      <c r="J145" s="2" t="s">
        <v>18</v>
      </c>
      <c r="K145">
        <f t="shared" si="18"/>
        <v>0</v>
      </c>
      <c r="L145">
        <f>INDEX(Extraction!$D$113:$BO$118,$J$46,I145)</f>
        <v>0</v>
      </c>
      <c r="M145">
        <f>INDEX(Extraction!$D$113:$BO$118,$J$43,I145)</f>
        <v>0</v>
      </c>
      <c r="N145">
        <f t="array" ref="N145">K145+$L$46*($J$81-$J$58)*L145+$L$43*($J$73-$J$57)*M145</f>
        <v>0</v>
      </c>
      <c r="P145" s="6">
        <v>43</v>
      </c>
      <c r="Q145" s="6" t="s">
        <v>18</v>
      </c>
      <c r="R145" s="7">
        <f t="shared" si="19"/>
        <v>0</v>
      </c>
      <c r="S145" s="7">
        <f>INDEX(Extraction!$D$113:$BO$118,$Q$46,P145)</f>
        <v>0</v>
      </c>
      <c r="T145" s="7">
        <f>INDEX(Extraction!$D$113:$BO$118,$Q$43,P145)</f>
        <v>0</v>
      </c>
      <c r="U145" s="7">
        <f t="shared" si="20"/>
        <v>0</v>
      </c>
      <c r="W145" s="2">
        <v>43</v>
      </c>
      <c r="X145" s="2" t="s">
        <v>18</v>
      </c>
      <c r="Y145">
        <f t="shared" si="21"/>
        <v>0</v>
      </c>
      <c r="Z145">
        <f>INDEX(Extraction!$D$113:$BO$118,$X$46,W145)</f>
        <v>1</v>
      </c>
      <c r="AA145">
        <f>INDEX(Extraction!$D$113:$BO$118,$X$43,W145)</f>
        <v>0</v>
      </c>
      <c r="AB145">
        <f t="shared" si="22"/>
        <v>-5.6042175224107177E-2</v>
      </c>
      <c r="AD145" s="8">
        <v>43</v>
      </c>
      <c r="AE145" s="8" t="s">
        <v>18</v>
      </c>
      <c r="AF145" s="9">
        <f t="shared" si="23"/>
        <v>-5.6042175224107177E-2</v>
      </c>
      <c r="AG145" s="9">
        <f>INDEX(Extraction!$D$113:$BO$118,$AE$46,AD145)</f>
        <v>1</v>
      </c>
      <c r="AH145" s="9">
        <f>INDEX(Extraction!$D$113:$BO$118,$AE$43,AD145)</f>
        <v>0</v>
      </c>
      <c r="AI145">
        <f t="shared" si="24"/>
        <v>-3.3923338192769548E-2</v>
      </c>
      <c r="AK145" s="2">
        <v>43</v>
      </c>
      <c r="AL145" s="2" t="s">
        <v>18</v>
      </c>
      <c r="AM145">
        <f t="shared" si="25"/>
        <v>-3.3923338192769548E-2</v>
      </c>
      <c r="AN145">
        <f>INDEX(Extraction!$D$113:$BO$118,$AL$46,AK145)</f>
        <v>1</v>
      </c>
      <c r="AO145">
        <f>INDEX(Extraction!$D$113:$BO$118,$AL$43,AK145)</f>
        <v>0</v>
      </c>
      <c r="AP145">
        <f t="shared" si="26"/>
        <v>-3.3923338192769562E-2</v>
      </c>
    </row>
    <row r="146" spans="2:42" x14ac:dyDescent="0.3">
      <c r="B146" s="2">
        <v>44</v>
      </c>
      <c r="C146" s="2" t="s">
        <v>11</v>
      </c>
      <c r="D146">
        <v>0</v>
      </c>
      <c r="E146">
        <f>INDEX(Extraction!$D$113:$BO$118,$C$46,B146)</f>
        <v>1</v>
      </c>
      <c r="F146">
        <f>INDEX(Extraction!$D$113:$BO$118,$C$43,B146)</f>
        <v>0</v>
      </c>
      <c r="G146">
        <f t="shared" si="17"/>
        <v>6.8965517241379309E-2</v>
      </c>
      <c r="I146" s="2">
        <v>44</v>
      </c>
      <c r="J146" s="2" t="s">
        <v>11</v>
      </c>
      <c r="K146">
        <f t="shared" si="18"/>
        <v>6.8965517241379309E-2</v>
      </c>
      <c r="L146">
        <f>INDEX(Extraction!$D$113:$BO$118,$J$46,I146)</f>
        <v>0</v>
      </c>
      <c r="M146">
        <f>INDEX(Extraction!$D$113:$BO$118,$J$43,I146)</f>
        <v>0</v>
      </c>
      <c r="N146">
        <f t="array" ref="N146">K146+$L$46*($J$81-$J$58)*L146+$L$43*($J$73-$J$57)*M146</f>
        <v>6.8965517241379309E-2</v>
      </c>
      <c r="P146" s="6">
        <v>44</v>
      </c>
      <c r="Q146" s="6" t="s">
        <v>11</v>
      </c>
      <c r="R146" s="7">
        <f t="shared" si="19"/>
        <v>6.8965517241379309E-2</v>
      </c>
      <c r="S146" s="7">
        <f>INDEX(Extraction!$D$113:$BO$118,$Q$46,P146)</f>
        <v>0</v>
      </c>
      <c r="T146" s="7">
        <f>INDEX(Extraction!$D$113:$BO$118,$Q$43,P146)</f>
        <v>0</v>
      </c>
      <c r="U146" s="7">
        <f t="shared" si="20"/>
        <v>6.8965517241379309E-2</v>
      </c>
      <c r="W146" s="2">
        <v>44</v>
      </c>
      <c r="X146" s="2" t="s">
        <v>11</v>
      </c>
      <c r="Y146">
        <f t="shared" si="21"/>
        <v>6.8965517241379309E-2</v>
      </c>
      <c r="Z146">
        <f>INDEX(Extraction!$D$113:$BO$118,$X$46,W146)</f>
        <v>0</v>
      </c>
      <c r="AA146">
        <f>INDEX(Extraction!$D$113:$BO$118,$X$43,W146)</f>
        <v>1</v>
      </c>
      <c r="AB146">
        <f t="shared" si="22"/>
        <v>0.12500769246548649</v>
      </c>
      <c r="AD146" s="8">
        <v>44</v>
      </c>
      <c r="AE146" s="8" t="s">
        <v>11</v>
      </c>
      <c r="AF146" s="9">
        <f t="shared" si="23"/>
        <v>0.12500769246548649</v>
      </c>
      <c r="AG146" s="9">
        <f>INDEX(Extraction!$D$113:$BO$118,$AE$46,AD146)</f>
        <v>0</v>
      </c>
      <c r="AH146" s="9">
        <f>INDEX(Extraction!$D$113:$BO$118,$AE$43,AD146)</f>
        <v>0</v>
      </c>
      <c r="AI146">
        <f t="shared" si="24"/>
        <v>0.12500769246548649</v>
      </c>
      <c r="AK146" s="2">
        <v>44</v>
      </c>
      <c r="AL146" s="2" t="s">
        <v>11</v>
      </c>
      <c r="AM146">
        <f t="shared" si="25"/>
        <v>0.12500769246548649</v>
      </c>
      <c r="AN146">
        <f>INDEX(Extraction!$D$113:$BO$118,$AL$46,AK146)</f>
        <v>0</v>
      </c>
      <c r="AO146">
        <f>INDEX(Extraction!$D$113:$BO$118,$AL$43,AK146)</f>
        <v>0</v>
      </c>
      <c r="AP146">
        <f t="shared" si="26"/>
        <v>0.12500769246548649</v>
      </c>
    </row>
    <row r="147" spans="2:42" x14ac:dyDescent="0.3">
      <c r="B147" s="2">
        <v>45</v>
      </c>
      <c r="C147" s="2" t="s">
        <v>24</v>
      </c>
      <c r="D147">
        <v>0</v>
      </c>
      <c r="E147">
        <f>INDEX(Extraction!$D$113:$BO$118,$C$46,B147)</f>
        <v>0</v>
      </c>
      <c r="F147">
        <f>INDEX(Extraction!$D$113:$BO$118,$C$43,B147)</f>
        <v>0</v>
      </c>
      <c r="G147">
        <f t="shared" si="17"/>
        <v>0</v>
      </c>
      <c r="I147" s="2">
        <v>45</v>
      </c>
      <c r="J147" s="2" t="s">
        <v>24</v>
      </c>
      <c r="K147">
        <f t="shared" si="18"/>
        <v>0</v>
      </c>
      <c r="L147">
        <f>INDEX(Extraction!$D$113:$BO$118,$J$46,I147)</f>
        <v>0</v>
      </c>
      <c r="M147">
        <f>INDEX(Extraction!$D$113:$BO$118,$J$43,I147)</f>
        <v>0</v>
      </c>
      <c r="N147">
        <f t="array" ref="N147">K147+$L$46*($J$81-$J$58)*L147+$L$43*($J$73-$J$57)*M147</f>
        <v>0</v>
      </c>
      <c r="P147" s="6">
        <v>45</v>
      </c>
      <c r="Q147" s="6" t="s">
        <v>24</v>
      </c>
      <c r="R147" s="7">
        <f t="shared" si="19"/>
        <v>0</v>
      </c>
      <c r="S147" s="7">
        <f>INDEX(Extraction!$D$113:$BO$118,$Q$46,P147)</f>
        <v>0</v>
      </c>
      <c r="T147" s="7">
        <f>INDEX(Extraction!$D$113:$BO$118,$Q$43,P147)</f>
        <v>0</v>
      </c>
      <c r="U147" s="7">
        <f t="shared" si="20"/>
        <v>0</v>
      </c>
      <c r="W147" s="2">
        <v>45</v>
      </c>
      <c r="X147" s="2" t="s">
        <v>24</v>
      </c>
      <c r="Y147">
        <f t="shared" si="21"/>
        <v>0</v>
      </c>
      <c r="Z147">
        <f>INDEX(Extraction!$D$113:$BO$118,$X$46,W147)</f>
        <v>0</v>
      </c>
      <c r="AA147">
        <f>INDEX(Extraction!$D$113:$BO$118,$X$43,W147)</f>
        <v>0</v>
      </c>
      <c r="AB147">
        <f t="shared" si="22"/>
        <v>0</v>
      </c>
      <c r="AD147" s="8">
        <v>45</v>
      </c>
      <c r="AE147" s="8" t="s">
        <v>24</v>
      </c>
      <c r="AF147" s="9">
        <f t="shared" si="23"/>
        <v>0</v>
      </c>
      <c r="AG147" s="9">
        <f>INDEX(Extraction!$D$113:$BO$118,$AE$46,AD147)</f>
        <v>0</v>
      </c>
      <c r="AH147" s="9">
        <f>INDEX(Extraction!$D$113:$BO$118,$AE$43,AD147)</f>
        <v>0</v>
      </c>
      <c r="AI147">
        <f t="shared" si="24"/>
        <v>0</v>
      </c>
      <c r="AK147" s="2">
        <v>45</v>
      </c>
      <c r="AL147" s="2" t="s">
        <v>24</v>
      </c>
      <c r="AM147">
        <f t="shared" si="25"/>
        <v>0</v>
      </c>
      <c r="AN147">
        <f>INDEX(Extraction!$D$113:$BO$118,$AL$46,AK147)</f>
        <v>0</v>
      </c>
      <c r="AO147">
        <f>INDEX(Extraction!$D$113:$BO$118,$AL$43,AK147)</f>
        <v>0</v>
      </c>
      <c r="AP147">
        <f t="shared" si="26"/>
        <v>0</v>
      </c>
    </row>
    <row r="148" spans="2:42" x14ac:dyDescent="0.3">
      <c r="B148" s="2">
        <v>46</v>
      </c>
      <c r="C148" s="2" t="s">
        <v>25</v>
      </c>
      <c r="D148">
        <v>0</v>
      </c>
      <c r="E148">
        <f>INDEX(Extraction!$D$113:$BO$118,$C$46,B148)</f>
        <v>0</v>
      </c>
      <c r="F148">
        <f>INDEX(Extraction!$D$113:$BO$118,$C$43,B148)</f>
        <v>1</v>
      </c>
      <c r="G148">
        <f t="shared" si="17"/>
        <v>-6.8965517241379309E-2</v>
      </c>
      <c r="I148" s="2">
        <v>46</v>
      </c>
      <c r="J148" s="2" t="s">
        <v>25</v>
      </c>
      <c r="K148">
        <f t="shared" si="18"/>
        <v>-6.8965517241379309E-2</v>
      </c>
      <c r="L148">
        <f>INDEX(Extraction!$D$113:$BO$118,$J$46,I148)</f>
        <v>0</v>
      </c>
      <c r="M148">
        <f>INDEX(Extraction!$D$113:$BO$118,$J$43,I148)</f>
        <v>0</v>
      </c>
      <c r="N148">
        <f t="array" ref="N148">K148+$L$46*($J$81-$J$58)*L148+$L$43*($J$73-$J$57)*M148</f>
        <v>-6.8965517241379309E-2</v>
      </c>
      <c r="P148" s="6">
        <v>46</v>
      </c>
      <c r="Q148" s="6" t="s">
        <v>25</v>
      </c>
      <c r="R148" s="7">
        <f t="shared" si="19"/>
        <v>-6.8965517241379309E-2</v>
      </c>
      <c r="S148" s="7">
        <f>INDEX(Extraction!$D$113:$BO$118,$Q$46,P148)</f>
        <v>1</v>
      </c>
      <c r="T148" s="7">
        <f>INDEX(Extraction!$D$113:$BO$118,$Q$43,P148)</f>
        <v>0</v>
      </c>
      <c r="U148" s="7">
        <f t="shared" si="20"/>
        <v>-6.8965517241379309E-2</v>
      </c>
      <c r="W148" s="2">
        <v>46</v>
      </c>
      <c r="X148" s="2" t="s">
        <v>25</v>
      </c>
      <c r="Y148">
        <f t="shared" si="21"/>
        <v>-6.8965517241379309E-2</v>
      </c>
      <c r="Z148">
        <f>INDEX(Extraction!$D$113:$BO$118,$X$46,W148)</f>
        <v>0</v>
      </c>
      <c r="AA148">
        <f>INDEX(Extraction!$D$113:$BO$118,$X$43,W148)</f>
        <v>0</v>
      </c>
      <c r="AB148">
        <f t="shared" si="22"/>
        <v>-6.8965517241379309E-2</v>
      </c>
      <c r="AD148" s="8">
        <v>46</v>
      </c>
      <c r="AE148" s="8" t="s">
        <v>25</v>
      </c>
      <c r="AF148" s="9">
        <f t="shared" si="23"/>
        <v>-6.8965517241379309E-2</v>
      </c>
      <c r="AG148" s="9">
        <f>INDEX(Extraction!$D$113:$BO$118,$AE$46,AD148)</f>
        <v>0</v>
      </c>
      <c r="AH148" s="9">
        <f>INDEX(Extraction!$D$113:$BO$118,$AE$43,AD148)</f>
        <v>0</v>
      </c>
      <c r="AI148">
        <f t="shared" si="24"/>
        <v>-6.8965517241379309E-2</v>
      </c>
      <c r="AK148" s="2">
        <v>46</v>
      </c>
      <c r="AL148" s="2" t="s">
        <v>25</v>
      </c>
      <c r="AM148">
        <f t="shared" si="25"/>
        <v>-6.8965517241379309E-2</v>
      </c>
      <c r="AN148">
        <f>INDEX(Extraction!$D$113:$BO$118,$AL$46,AK148)</f>
        <v>0</v>
      </c>
      <c r="AO148">
        <f>INDEX(Extraction!$D$113:$BO$118,$AL$43,AK148)</f>
        <v>0</v>
      </c>
      <c r="AP148">
        <f t="shared" si="26"/>
        <v>-6.8965517241379309E-2</v>
      </c>
    </row>
    <row r="149" spans="2:42" x14ac:dyDescent="0.3">
      <c r="B149" s="2">
        <v>47</v>
      </c>
      <c r="C149" s="2" t="s">
        <v>26</v>
      </c>
      <c r="D149">
        <v>0</v>
      </c>
      <c r="E149">
        <f>INDEX(Extraction!$D$113:$BO$118,$C$46,B149)</f>
        <v>0</v>
      </c>
      <c r="F149">
        <f>INDEX(Extraction!$D$113:$BO$118,$C$43,B149)</f>
        <v>0</v>
      </c>
      <c r="G149">
        <f t="shared" si="17"/>
        <v>0</v>
      </c>
      <c r="I149" s="2">
        <v>47</v>
      </c>
      <c r="J149" s="2" t="s">
        <v>26</v>
      </c>
      <c r="K149">
        <f t="shared" si="18"/>
        <v>0</v>
      </c>
      <c r="L149">
        <f>INDEX(Extraction!$D$113:$BO$118,$J$46,I149)</f>
        <v>1</v>
      </c>
      <c r="M149">
        <f>INDEX(Extraction!$D$113:$BO$118,$J$43,I149)</f>
        <v>0</v>
      </c>
      <c r="N149">
        <f t="array" ref="N149">K149+$L$46*($J$81-$J$58)*L149+$L$43*($J$73-$J$57)*M149</f>
        <v>6.2237174095878887E-2</v>
      </c>
      <c r="P149" s="6">
        <v>47</v>
      </c>
      <c r="Q149" s="6" t="s">
        <v>26</v>
      </c>
      <c r="R149" s="7">
        <f t="shared" si="19"/>
        <v>6.2237174095878887E-2</v>
      </c>
      <c r="S149" s="7">
        <f>INDEX(Extraction!$D$113:$BO$118,$Q$46,P149)</f>
        <v>0</v>
      </c>
      <c r="T149" s="7">
        <f>INDEX(Extraction!$D$113:$BO$118,$Q$43,P149)</f>
        <v>1</v>
      </c>
      <c r="U149" s="7">
        <f t="shared" si="20"/>
        <v>6.2237174095878887E-2</v>
      </c>
      <c r="W149" s="2">
        <v>47</v>
      </c>
      <c r="X149" s="2" t="s">
        <v>26</v>
      </c>
      <c r="Y149">
        <f t="shared" si="21"/>
        <v>6.2237174095878887E-2</v>
      </c>
      <c r="Z149">
        <f>INDEX(Extraction!$D$113:$BO$118,$X$46,W149)</f>
        <v>0</v>
      </c>
      <c r="AA149">
        <f>INDEX(Extraction!$D$113:$BO$118,$X$43,W149)</f>
        <v>0</v>
      </c>
      <c r="AB149">
        <f t="shared" si="22"/>
        <v>6.2237174095878887E-2</v>
      </c>
      <c r="AD149" s="8">
        <v>47</v>
      </c>
      <c r="AE149" s="8" t="s">
        <v>26</v>
      </c>
      <c r="AF149" s="9">
        <f t="shared" si="23"/>
        <v>6.2237174095878887E-2</v>
      </c>
      <c r="AG149" s="9">
        <f>INDEX(Extraction!$D$113:$BO$118,$AE$46,AD149)</f>
        <v>0</v>
      </c>
      <c r="AH149" s="9">
        <f>INDEX(Extraction!$D$113:$BO$118,$AE$43,AD149)</f>
        <v>0</v>
      </c>
      <c r="AI149">
        <f t="shared" si="24"/>
        <v>6.2237174095878887E-2</v>
      </c>
      <c r="AK149" s="2">
        <v>47</v>
      </c>
      <c r="AL149" s="2" t="s">
        <v>26</v>
      </c>
      <c r="AM149">
        <f t="shared" si="25"/>
        <v>6.2237174095878887E-2</v>
      </c>
      <c r="AN149">
        <f>INDEX(Extraction!$D$113:$BO$118,$AL$46,AK149)</f>
        <v>0</v>
      </c>
      <c r="AO149">
        <f>INDEX(Extraction!$D$113:$BO$118,$AL$43,AK149)</f>
        <v>0</v>
      </c>
      <c r="AP149">
        <f t="shared" si="26"/>
        <v>6.2237174095878887E-2</v>
      </c>
    </row>
    <row r="150" spans="2:42" x14ac:dyDescent="0.3">
      <c r="B150" s="2">
        <v>48</v>
      </c>
      <c r="C150" s="2" t="s">
        <v>36</v>
      </c>
      <c r="D150">
        <v>0</v>
      </c>
      <c r="E150">
        <f>INDEX(Extraction!$D$113:$BO$118,$C$46,B150)</f>
        <v>0</v>
      </c>
      <c r="F150">
        <f>INDEX(Extraction!$D$113:$BO$118,$C$43,B150)</f>
        <v>0</v>
      </c>
      <c r="G150">
        <f t="shared" si="17"/>
        <v>0</v>
      </c>
      <c r="I150" s="2">
        <v>48</v>
      </c>
      <c r="J150" s="2" t="s">
        <v>36</v>
      </c>
      <c r="K150">
        <f t="shared" si="18"/>
        <v>0</v>
      </c>
      <c r="L150">
        <f>INDEX(Extraction!$D$113:$BO$118,$J$46,I150)</f>
        <v>0</v>
      </c>
      <c r="M150">
        <f>INDEX(Extraction!$D$113:$BO$118,$J$43,I150)</f>
        <v>0</v>
      </c>
      <c r="N150">
        <f t="array" ref="N150">K150+$L$46*($J$81-$J$58)*L150+$L$43*($J$73-$J$57)*M150</f>
        <v>0</v>
      </c>
      <c r="P150" s="6">
        <v>48</v>
      </c>
      <c r="Q150" s="6" t="s">
        <v>36</v>
      </c>
      <c r="R150" s="7">
        <f t="shared" si="19"/>
        <v>0</v>
      </c>
      <c r="S150" s="7">
        <f>INDEX(Extraction!$D$113:$BO$118,$Q$46,P150)</f>
        <v>0</v>
      </c>
      <c r="T150" s="7">
        <f>INDEX(Extraction!$D$113:$BO$118,$Q$43,P150)</f>
        <v>0</v>
      </c>
      <c r="U150" s="7">
        <f t="shared" si="20"/>
        <v>0</v>
      </c>
      <c r="W150" s="2">
        <v>48</v>
      </c>
      <c r="X150" s="2" t="s">
        <v>36</v>
      </c>
      <c r="Y150">
        <f t="shared" si="21"/>
        <v>0</v>
      </c>
      <c r="Z150">
        <f>INDEX(Extraction!$D$113:$BO$118,$X$46,W150)</f>
        <v>0</v>
      </c>
      <c r="AA150">
        <f>INDEX(Extraction!$D$113:$BO$118,$X$43,W150)</f>
        <v>0</v>
      </c>
      <c r="AB150">
        <f t="shared" si="22"/>
        <v>0</v>
      </c>
      <c r="AD150" s="8">
        <v>48</v>
      </c>
      <c r="AE150" s="8" t="s">
        <v>36</v>
      </c>
      <c r="AF150" s="9">
        <f t="shared" si="23"/>
        <v>0</v>
      </c>
      <c r="AG150" s="9">
        <f>INDEX(Extraction!$D$113:$BO$118,$AE$46,AD150)</f>
        <v>0</v>
      </c>
      <c r="AH150" s="9">
        <f>INDEX(Extraction!$D$113:$BO$118,$AE$43,AD150)</f>
        <v>0</v>
      </c>
      <c r="AI150">
        <f t="shared" si="24"/>
        <v>0</v>
      </c>
      <c r="AK150" s="2">
        <v>48</v>
      </c>
      <c r="AL150" s="2" t="s">
        <v>36</v>
      </c>
      <c r="AM150">
        <f t="shared" si="25"/>
        <v>0</v>
      </c>
      <c r="AN150">
        <f>INDEX(Extraction!$D$113:$BO$118,$AL$46,AK150)</f>
        <v>0</v>
      </c>
      <c r="AO150">
        <f>INDEX(Extraction!$D$113:$BO$118,$AL$43,AK150)</f>
        <v>0</v>
      </c>
      <c r="AP150">
        <f t="shared" si="26"/>
        <v>0</v>
      </c>
    </row>
    <row r="151" spans="2:42" x14ac:dyDescent="0.3">
      <c r="B151" s="2">
        <v>49</v>
      </c>
      <c r="C151" s="2" t="s">
        <v>38</v>
      </c>
      <c r="D151">
        <v>0</v>
      </c>
      <c r="E151">
        <f>INDEX(Extraction!$D$113:$BO$118,$C$46,B151)</f>
        <v>7</v>
      </c>
      <c r="F151">
        <f>INDEX(Extraction!$D$113:$BO$118,$C$43,B151)</f>
        <v>4</v>
      </c>
      <c r="G151">
        <f t="shared" si="17"/>
        <v>0.2068965517241379</v>
      </c>
      <c r="I151" s="2">
        <v>49</v>
      </c>
      <c r="J151" s="2" t="s">
        <v>38</v>
      </c>
      <c r="K151">
        <f t="shared" si="18"/>
        <v>0.2068965517241379</v>
      </c>
      <c r="L151">
        <f>INDEX(Extraction!$D$113:$BO$118,$J$46,I151)</f>
        <v>2</v>
      </c>
      <c r="M151">
        <f>INDEX(Extraction!$D$113:$BO$118,$J$43,I151)</f>
        <v>5</v>
      </c>
      <c r="N151">
        <f t="array" ref="N151">K151+$L$46*($J$81-$J$58)*L151+$L$43*($J$73-$J$57)*M151</f>
        <v>2.0185029436501245E-2</v>
      </c>
      <c r="P151" s="6">
        <v>49</v>
      </c>
      <c r="Q151" s="6" t="s">
        <v>38</v>
      </c>
      <c r="R151" s="7">
        <f t="shared" si="19"/>
        <v>2.0185029436501245E-2</v>
      </c>
      <c r="S151" s="7">
        <f>INDEX(Extraction!$D$113:$BO$118,$Q$46,P151)</f>
        <v>4</v>
      </c>
      <c r="T151" s="7">
        <f>INDEX(Extraction!$D$113:$BO$118,$Q$43,P151)</f>
        <v>2</v>
      </c>
      <c r="U151" s="7">
        <f t="shared" si="20"/>
        <v>2.0185029436501245E-2</v>
      </c>
      <c r="W151" s="2">
        <v>49</v>
      </c>
      <c r="X151" s="2" t="s">
        <v>38</v>
      </c>
      <c r="Y151">
        <f t="shared" si="21"/>
        <v>2.0185029436501245E-2</v>
      </c>
      <c r="Z151">
        <f>INDEX(Extraction!$D$113:$BO$118,$X$46,W151)</f>
        <v>9</v>
      </c>
      <c r="AA151">
        <f>INDEX(Extraction!$D$113:$BO$118,$X$43,W151)</f>
        <v>7</v>
      </c>
      <c r="AB151">
        <f t="shared" si="22"/>
        <v>-9.1899321011713053E-2</v>
      </c>
      <c r="AD151" s="8">
        <v>49</v>
      </c>
      <c r="AE151" s="8" t="s">
        <v>38</v>
      </c>
      <c r="AF151" s="9">
        <f t="shared" si="23"/>
        <v>-9.1899321011713053E-2</v>
      </c>
      <c r="AG151" s="9">
        <f>INDEX(Extraction!$D$113:$BO$118,$AE$46,AD151)</f>
        <v>9</v>
      </c>
      <c r="AH151" s="9">
        <f>INDEX(Extraction!$D$113:$BO$118,$AE$43,AD151)</f>
        <v>4</v>
      </c>
      <c r="AI151">
        <f t="shared" si="24"/>
        <v>1.8694864144975093E-2</v>
      </c>
      <c r="AK151" s="2">
        <v>49</v>
      </c>
      <c r="AL151" s="2" t="s">
        <v>38</v>
      </c>
      <c r="AM151">
        <f t="shared" si="25"/>
        <v>1.8694864144975093E-2</v>
      </c>
      <c r="AN151">
        <f>INDEX(Extraction!$D$113:$BO$118,$AL$46,AK151)</f>
        <v>9</v>
      </c>
      <c r="AO151">
        <f>INDEX(Extraction!$D$113:$BO$118,$AL$43,AK151)</f>
        <v>4</v>
      </c>
      <c r="AP151">
        <f t="shared" si="26"/>
        <v>1.8694864144975037E-2</v>
      </c>
    </row>
    <row r="152" spans="2:42" x14ac:dyDescent="0.3">
      <c r="B152" s="2">
        <v>50</v>
      </c>
      <c r="C152" s="2" t="s">
        <v>35</v>
      </c>
      <c r="D152">
        <v>0</v>
      </c>
      <c r="E152">
        <f>INDEX(Extraction!$D$113:$BO$118,$C$46,B152)</f>
        <v>1</v>
      </c>
      <c r="F152">
        <f>INDEX(Extraction!$D$113:$BO$118,$C$43,B152)</f>
        <v>1</v>
      </c>
      <c r="G152">
        <f t="shared" si="17"/>
        <v>0</v>
      </c>
      <c r="I152" s="2">
        <v>50</v>
      </c>
      <c r="J152" s="2" t="s">
        <v>35</v>
      </c>
      <c r="K152">
        <f t="shared" si="18"/>
        <v>0</v>
      </c>
      <c r="L152">
        <f>INDEX(Extraction!$D$113:$BO$118,$J$46,I152)</f>
        <v>3</v>
      </c>
      <c r="M152">
        <f>INDEX(Extraction!$D$113:$BO$118,$J$43,I152)</f>
        <v>1</v>
      </c>
      <c r="N152">
        <f t="array" ref="N152">K152+$L$46*($J$81-$J$58)*L152+$L$43*($J$73-$J$57)*M152</f>
        <v>0.12447434819175776</v>
      </c>
      <c r="P152" s="6">
        <v>50</v>
      </c>
      <c r="Q152" s="6" t="s">
        <v>35</v>
      </c>
      <c r="R152" s="7">
        <f t="shared" si="19"/>
        <v>0.12447434819175776</v>
      </c>
      <c r="S152" s="7">
        <f>INDEX(Extraction!$D$113:$BO$118,$Q$46,P152)</f>
        <v>1</v>
      </c>
      <c r="T152" s="7">
        <f>INDEX(Extraction!$D$113:$BO$118,$Q$43,P152)</f>
        <v>3</v>
      </c>
      <c r="U152" s="7">
        <f t="shared" si="20"/>
        <v>0.12447434819175776</v>
      </c>
      <c r="W152" s="2">
        <v>50</v>
      </c>
      <c r="X152" s="2" t="s">
        <v>35</v>
      </c>
      <c r="Y152">
        <f t="shared" si="21"/>
        <v>0.12447434819175776</v>
      </c>
      <c r="Z152">
        <f>INDEX(Extraction!$D$113:$BO$118,$X$46,W152)</f>
        <v>3</v>
      </c>
      <c r="AA152">
        <f>INDEX(Extraction!$D$113:$BO$118,$X$43,W152)</f>
        <v>1</v>
      </c>
      <c r="AB152">
        <f t="shared" si="22"/>
        <v>1.2389997743543407E-2</v>
      </c>
      <c r="AD152" s="8">
        <v>50</v>
      </c>
      <c r="AE152" s="8" t="s">
        <v>35</v>
      </c>
      <c r="AF152" s="9">
        <f t="shared" si="23"/>
        <v>1.2389997743543407E-2</v>
      </c>
      <c r="AG152" s="9">
        <f>INDEX(Extraction!$D$113:$BO$118,$AE$46,AD152)</f>
        <v>3</v>
      </c>
      <c r="AH152" s="9">
        <f>INDEX(Extraction!$D$113:$BO$118,$AE$43,AD152)</f>
        <v>2</v>
      </c>
      <c r="AI152">
        <f t="shared" si="24"/>
        <v>3.4508834774881036E-2</v>
      </c>
      <c r="AK152" s="2">
        <v>50</v>
      </c>
      <c r="AL152" s="2" t="s">
        <v>35</v>
      </c>
      <c r="AM152">
        <f t="shared" si="25"/>
        <v>3.4508834774881036E-2</v>
      </c>
      <c r="AN152">
        <f>INDEX(Extraction!$D$113:$BO$118,$AL$46,AK152)</f>
        <v>3</v>
      </c>
      <c r="AO152">
        <f>INDEX(Extraction!$D$113:$BO$118,$AL$43,AK152)</f>
        <v>2</v>
      </c>
      <c r="AP152">
        <f t="shared" si="26"/>
        <v>3.450883477488103E-2</v>
      </c>
    </row>
    <row r="153" spans="2:42" x14ac:dyDescent="0.3">
      <c r="B153" s="2">
        <v>51</v>
      </c>
      <c r="C153" s="2" t="s">
        <v>39</v>
      </c>
      <c r="D153">
        <v>0</v>
      </c>
      <c r="E153">
        <f>INDEX(Extraction!$D$113:$BO$118,$C$46,B153)</f>
        <v>0</v>
      </c>
      <c r="F153">
        <f>INDEX(Extraction!$D$113:$BO$118,$C$43,B153)</f>
        <v>0</v>
      </c>
      <c r="G153">
        <f t="shared" si="17"/>
        <v>0</v>
      </c>
      <c r="I153" s="2">
        <v>51</v>
      </c>
      <c r="J153" s="2" t="s">
        <v>39</v>
      </c>
      <c r="K153">
        <f t="shared" si="18"/>
        <v>0</v>
      </c>
      <c r="L153">
        <f>INDEX(Extraction!$D$113:$BO$118,$J$46,I153)</f>
        <v>0</v>
      </c>
      <c r="M153">
        <f>INDEX(Extraction!$D$113:$BO$118,$J$43,I153)</f>
        <v>0</v>
      </c>
      <c r="N153">
        <f t="array" ref="N153">K153+$L$46*($J$81-$J$58)*L153+$L$43*($J$73-$J$57)*M153</f>
        <v>0</v>
      </c>
      <c r="P153" s="6">
        <v>51</v>
      </c>
      <c r="Q153" s="6" t="s">
        <v>39</v>
      </c>
      <c r="R153" s="7">
        <f t="shared" si="19"/>
        <v>0</v>
      </c>
      <c r="S153" s="7">
        <f>INDEX(Extraction!$D$113:$BO$118,$Q$46,P153)</f>
        <v>0</v>
      </c>
      <c r="T153" s="7">
        <f>INDEX(Extraction!$D$113:$BO$118,$Q$43,P153)</f>
        <v>0</v>
      </c>
      <c r="U153" s="7">
        <f t="shared" si="20"/>
        <v>0</v>
      </c>
      <c r="W153" s="2">
        <v>51</v>
      </c>
      <c r="X153" s="2" t="s">
        <v>39</v>
      </c>
      <c r="Y153">
        <f t="shared" si="21"/>
        <v>0</v>
      </c>
      <c r="Z153">
        <f>INDEX(Extraction!$D$113:$BO$118,$X$46,W153)</f>
        <v>1</v>
      </c>
      <c r="AA153">
        <f>INDEX(Extraction!$D$113:$BO$118,$X$43,W153)</f>
        <v>0</v>
      </c>
      <c r="AB153">
        <f t="shared" si="22"/>
        <v>-5.6042175224107177E-2</v>
      </c>
      <c r="AD153" s="8">
        <v>51</v>
      </c>
      <c r="AE153" s="8" t="s">
        <v>39</v>
      </c>
      <c r="AF153" s="9">
        <f t="shared" si="23"/>
        <v>-5.6042175224107177E-2</v>
      </c>
      <c r="AG153" s="9">
        <f>INDEX(Extraction!$D$113:$BO$118,$AE$46,AD153)</f>
        <v>1</v>
      </c>
      <c r="AH153" s="9">
        <f>INDEX(Extraction!$D$113:$BO$118,$AE$43,AD153)</f>
        <v>0</v>
      </c>
      <c r="AI153">
        <f t="shared" si="24"/>
        <v>-3.3923338192769548E-2</v>
      </c>
      <c r="AK153" s="2">
        <v>51</v>
      </c>
      <c r="AL153" s="2" t="s">
        <v>39</v>
      </c>
      <c r="AM153">
        <f t="shared" si="25"/>
        <v>-3.3923338192769548E-2</v>
      </c>
      <c r="AN153">
        <f>INDEX(Extraction!$D$113:$BO$118,$AL$46,AK153)</f>
        <v>1</v>
      </c>
      <c r="AO153">
        <f>INDEX(Extraction!$D$113:$BO$118,$AL$43,AK153)</f>
        <v>0</v>
      </c>
      <c r="AP153">
        <f t="shared" si="26"/>
        <v>-3.3923338192769562E-2</v>
      </c>
    </row>
    <row r="154" spans="2:42" x14ac:dyDescent="0.3">
      <c r="B154" s="2">
        <v>52</v>
      </c>
      <c r="C154" s="2" t="s">
        <v>40</v>
      </c>
      <c r="D154">
        <v>0</v>
      </c>
      <c r="E154">
        <f>INDEX(Extraction!$D$113:$BO$118,$C$46,B154)</f>
        <v>0</v>
      </c>
      <c r="F154">
        <f>INDEX(Extraction!$D$113:$BO$118,$C$43,B154)</f>
        <v>0</v>
      </c>
      <c r="G154">
        <f t="shared" si="17"/>
        <v>0</v>
      </c>
      <c r="I154" s="2">
        <v>52</v>
      </c>
      <c r="J154" s="2" t="s">
        <v>40</v>
      </c>
      <c r="K154">
        <f t="shared" si="18"/>
        <v>0</v>
      </c>
      <c r="L154">
        <f>INDEX(Extraction!$D$113:$BO$118,$J$46,I154)</f>
        <v>0</v>
      </c>
      <c r="M154">
        <f>INDEX(Extraction!$D$113:$BO$118,$J$43,I154)</f>
        <v>0</v>
      </c>
      <c r="N154">
        <f t="array" ref="N154">K154+$L$46*($J$81-$J$58)*L154+$L$43*($J$73-$J$57)*M154</f>
        <v>0</v>
      </c>
      <c r="P154" s="6">
        <v>52</v>
      </c>
      <c r="Q154" s="6" t="s">
        <v>40</v>
      </c>
      <c r="R154" s="7">
        <f t="shared" si="19"/>
        <v>0</v>
      </c>
      <c r="S154" s="7">
        <f>INDEX(Extraction!$D$113:$BO$118,$Q$46,P154)</f>
        <v>0</v>
      </c>
      <c r="T154" s="7">
        <f>INDEX(Extraction!$D$113:$BO$118,$Q$43,P154)</f>
        <v>0</v>
      </c>
      <c r="U154" s="7">
        <f t="shared" si="20"/>
        <v>0</v>
      </c>
      <c r="W154" s="2">
        <v>52</v>
      </c>
      <c r="X154" s="2" t="s">
        <v>40</v>
      </c>
      <c r="Y154">
        <f t="shared" si="21"/>
        <v>0</v>
      </c>
      <c r="Z154">
        <f>INDEX(Extraction!$D$113:$BO$118,$X$46,W154)</f>
        <v>0</v>
      </c>
      <c r="AA154">
        <f>INDEX(Extraction!$D$113:$BO$118,$X$43,W154)</f>
        <v>0</v>
      </c>
      <c r="AB154">
        <f t="shared" si="22"/>
        <v>0</v>
      </c>
      <c r="AD154" s="8">
        <v>52</v>
      </c>
      <c r="AE154" s="8" t="s">
        <v>40</v>
      </c>
      <c r="AF154" s="9">
        <f t="shared" si="23"/>
        <v>0</v>
      </c>
      <c r="AG154" s="9">
        <f>INDEX(Extraction!$D$113:$BO$118,$AE$46,AD154)</f>
        <v>0</v>
      </c>
      <c r="AH154" s="9">
        <f>INDEX(Extraction!$D$113:$BO$118,$AE$43,AD154)</f>
        <v>0</v>
      </c>
      <c r="AI154">
        <f t="shared" si="24"/>
        <v>0</v>
      </c>
      <c r="AK154" s="2">
        <v>52</v>
      </c>
      <c r="AL154" s="2" t="s">
        <v>40</v>
      </c>
      <c r="AM154">
        <f t="shared" si="25"/>
        <v>0</v>
      </c>
      <c r="AN154">
        <f>INDEX(Extraction!$D$113:$BO$118,$AL$46,AK154)</f>
        <v>0</v>
      </c>
      <c r="AO154">
        <f>INDEX(Extraction!$D$113:$BO$118,$AL$43,AK154)</f>
        <v>0</v>
      </c>
      <c r="AP154">
        <f t="shared" si="26"/>
        <v>0</v>
      </c>
    </row>
    <row r="155" spans="2:42" x14ac:dyDescent="0.3">
      <c r="B155" s="2">
        <v>53</v>
      </c>
      <c r="C155" s="2" t="s">
        <v>43</v>
      </c>
      <c r="D155">
        <v>0</v>
      </c>
      <c r="E155">
        <f>INDEX(Extraction!$D$113:$BO$118,$C$46,B155)</f>
        <v>1</v>
      </c>
      <c r="F155">
        <f>INDEX(Extraction!$D$113:$BO$118,$C$43,B155)</f>
        <v>0</v>
      </c>
      <c r="G155">
        <f t="shared" si="17"/>
        <v>6.8965517241379309E-2</v>
      </c>
      <c r="I155" s="2">
        <v>53</v>
      </c>
      <c r="J155" s="2" t="s">
        <v>43</v>
      </c>
      <c r="K155">
        <f t="shared" si="18"/>
        <v>6.8965517241379309E-2</v>
      </c>
      <c r="L155">
        <f>INDEX(Extraction!$D$113:$BO$118,$J$46,I155)</f>
        <v>0</v>
      </c>
      <c r="M155">
        <f>INDEX(Extraction!$D$113:$BO$118,$J$43,I155)</f>
        <v>0</v>
      </c>
      <c r="N155">
        <f t="array" ref="N155">K155+$L$46*($J$81-$J$58)*L155+$L$43*($J$73-$J$57)*M155</f>
        <v>6.8965517241379309E-2</v>
      </c>
      <c r="P155" s="6">
        <v>53</v>
      </c>
      <c r="Q155" s="6" t="s">
        <v>43</v>
      </c>
      <c r="R155" s="7">
        <f t="shared" si="19"/>
        <v>6.8965517241379309E-2</v>
      </c>
      <c r="S155" s="7">
        <f>INDEX(Extraction!$D$113:$BO$118,$Q$46,P155)</f>
        <v>0</v>
      </c>
      <c r="T155" s="7">
        <f>INDEX(Extraction!$D$113:$BO$118,$Q$43,P155)</f>
        <v>0</v>
      </c>
      <c r="U155" s="7">
        <f t="shared" si="20"/>
        <v>6.8965517241379309E-2</v>
      </c>
      <c r="W155" s="2">
        <v>53</v>
      </c>
      <c r="X155" s="2" t="s">
        <v>43</v>
      </c>
      <c r="Y155">
        <f t="shared" si="21"/>
        <v>6.8965517241379309E-2</v>
      </c>
      <c r="Z155">
        <f>INDEX(Extraction!$D$113:$BO$118,$X$46,W155)</f>
        <v>1</v>
      </c>
      <c r="AA155">
        <f>INDEX(Extraction!$D$113:$BO$118,$X$43,W155)</f>
        <v>1</v>
      </c>
      <c r="AB155">
        <f t="shared" si="22"/>
        <v>6.8965517241379309E-2</v>
      </c>
      <c r="AD155" s="8">
        <v>53</v>
      </c>
      <c r="AE155" s="8" t="s">
        <v>43</v>
      </c>
      <c r="AF155" s="9">
        <f t="shared" si="23"/>
        <v>6.8965517241379309E-2</v>
      </c>
      <c r="AG155" s="9">
        <f>INDEX(Extraction!$D$113:$BO$118,$AE$46,AD155)</f>
        <v>1</v>
      </c>
      <c r="AH155" s="9">
        <f>INDEX(Extraction!$D$113:$BO$118,$AE$43,AD155)</f>
        <v>1</v>
      </c>
      <c r="AI155">
        <f t="shared" si="24"/>
        <v>6.8965517241379309E-2</v>
      </c>
      <c r="AK155" s="2">
        <v>53</v>
      </c>
      <c r="AL155" s="2" t="s">
        <v>43</v>
      </c>
      <c r="AM155">
        <f t="shared" si="25"/>
        <v>6.8965517241379309E-2</v>
      </c>
      <c r="AN155">
        <f>INDEX(Extraction!$D$113:$BO$118,$AL$46,AK155)</f>
        <v>1</v>
      </c>
      <c r="AO155">
        <f>INDEX(Extraction!$D$113:$BO$118,$AL$43,AK155)</f>
        <v>1</v>
      </c>
      <c r="AP155">
        <f t="shared" si="26"/>
        <v>6.8965517241379309E-2</v>
      </c>
    </row>
    <row r="156" spans="2:42" x14ac:dyDescent="0.3">
      <c r="B156" s="2">
        <v>54</v>
      </c>
      <c r="C156" s="2" t="s">
        <v>50</v>
      </c>
      <c r="D156">
        <v>0</v>
      </c>
      <c r="E156">
        <f>INDEX(Extraction!$D$113:$BO$118,$C$46,B156)</f>
        <v>0</v>
      </c>
      <c r="F156">
        <f>INDEX(Extraction!$D$113:$BO$118,$C$43,B156)</f>
        <v>0</v>
      </c>
      <c r="G156">
        <f t="shared" si="17"/>
        <v>0</v>
      </c>
      <c r="I156" s="2">
        <v>54</v>
      </c>
      <c r="J156" s="2" t="s">
        <v>50</v>
      </c>
      <c r="K156">
        <f t="shared" si="18"/>
        <v>0</v>
      </c>
      <c r="L156">
        <f>INDEX(Extraction!$D$113:$BO$118,$J$46,I156)</f>
        <v>1</v>
      </c>
      <c r="M156">
        <f>INDEX(Extraction!$D$113:$BO$118,$J$43,I156)</f>
        <v>0</v>
      </c>
      <c r="N156">
        <f t="array" ref="N156">K156+$L$46*($J$81-$J$58)*L156+$L$43*($J$73-$J$57)*M156</f>
        <v>6.2237174095878887E-2</v>
      </c>
      <c r="P156" s="6">
        <v>54</v>
      </c>
      <c r="Q156" s="6" t="s">
        <v>50</v>
      </c>
      <c r="R156" s="7">
        <f t="shared" si="19"/>
        <v>6.2237174095878887E-2</v>
      </c>
      <c r="S156" s="7">
        <f>INDEX(Extraction!$D$113:$BO$118,$Q$46,P156)</f>
        <v>0</v>
      </c>
      <c r="T156" s="7">
        <f>INDEX(Extraction!$D$113:$BO$118,$Q$43,P156)</f>
        <v>1</v>
      </c>
      <c r="U156" s="7">
        <f t="shared" si="20"/>
        <v>6.2237174095878887E-2</v>
      </c>
      <c r="W156" s="2">
        <v>54</v>
      </c>
      <c r="X156" s="2" t="s">
        <v>50</v>
      </c>
      <c r="Y156">
        <f t="shared" si="21"/>
        <v>6.2237174095878887E-2</v>
      </c>
      <c r="Z156">
        <f>INDEX(Extraction!$D$113:$BO$118,$X$46,W156)</f>
        <v>2</v>
      </c>
      <c r="AA156">
        <f>INDEX(Extraction!$D$113:$BO$118,$X$43,W156)</f>
        <v>0</v>
      </c>
      <c r="AB156">
        <f t="shared" si="22"/>
        <v>-4.9847176352335466E-2</v>
      </c>
      <c r="AD156" s="8">
        <v>54</v>
      </c>
      <c r="AE156" s="8" t="s">
        <v>50</v>
      </c>
      <c r="AF156" s="9">
        <f t="shared" si="23"/>
        <v>-4.9847176352335466E-2</v>
      </c>
      <c r="AG156" s="9">
        <f>INDEX(Extraction!$D$113:$BO$118,$AE$46,AD156)</f>
        <v>2</v>
      </c>
      <c r="AH156" s="9">
        <f>INDEX(Extraction!$D$113:$BO$118,$AE$43,AD156)</f>
        <v>2</v>
      </c>
      <c r="AI156">
        <f t="shared" si="24"/>
        <v>-4.9847176352335466E-2</v>
      </c>
      <c r="AK156" s="2">
        <v>54</v>
      </c>
      <c r="AL156" s="2" t="s">
        <v>50</v>
      </c>
      <c r="AM156">
        <f t="shared" si="25"/>
        <v>-4.9847176352335466E-2</v>
      </c>
      <c r="AN156">
        <f>INDEX(Extraction!$D$113:$BO$118,$AL$46,AK156)</f>
        <v>2</v>
      </c>
      <c r="AO156">
        <f>INDEX(Extraction!$D$113:$BO$118,$AL$43,AK156)</f>
        <v>2</v>
      </c>
      <c r="AP156">
        <f t="shared" si="26"/>
        <v>-4.9847176352335459E-2</v>
      </c>
    </row>
    <row r="157" spans="2:42" x14ac:dyDescent="0.3">
      <c r="B157" s="2">
        <v>55</v>
      </c>
      <c r="C157" s="2" t="s">
        <v>45</v>
      </c>
      <c r="D157">
        <v>0</v>
      </c>
      <c r="E157">
        <f>INDEX(Extraction!$D$113:$BO$118,$C$46,B157)</f>
        <v>1</v>
      </c>
      <c r="F157">
        <f>INDEX(Extraction!$D$113:$BO$118,$C$43,B157)</f>
        <v>0</v>
      </c>
      <c r="G157">
        <f t="shared" si="17"/>
        <v>6.8965517241379309E-2</v>
      </c>
      <c r="I157" s="2">
        <v>55</v>
      </c>
      <c r="J157" s="2" t="s">
        <v>45</v>
      </c>
      <c r="K157">
        <f t="shared" si="18"/>
        <v>6.8965517241379309E-2</v>
      </c>
      <c r="L157">
        <f>INDEX(Extraction!$D$113:$BO$118,$J$46,I157)</f>
        <v>0</v>
      </c>
      <c r="M157">
        <f>INDEX(Extraction!$D$113:$BO$118,$J$43,I157)</f>
        <v>2</v>
      </c>
      <c r="N157">
        <f t="array" ref="N157">K157+$L$46*($J$81-$J$58)*L157+$L$43*($J$73-$J$57)*M157</f>
        <v>-5.5508830950378465E-2</v>
      </c>
      <c r="P157" s="6">
        <v>55</v>
      </c>
      <c r="Q157" s="6" t="s">
        <v>45</v>
      </c>
      <c r="R157" s="7">
        <f t="shared" si="19"/>
        <v>-5.5508830950378465E-2</v>
      </c>
      <c r="S157" s="7">
        <f>INDEX(Extraction!$D$113:$BO$118,$Q$46,P157)</f>
        <v>0</v>
      </c>
      <c r="T157" s="7">
        <f>INDEX(Extraction!$D$113:$BO$118,$Q$43,P157)</f>
        <v>0</v>
      </c>
      <c r="U157" s="7">
        <f t="shared" si="20"/>
        <v>-5.5508830950378465E-2</v>
      </c>
      <c r="W157" s="2">
        <v>55</v>
      </c>
      <c r="X157" s="2" t="s">
        <v>45</v>
      </c>
      <c r="Y157">
        <f t="shared" si="21"/>
        <v>-5.5508830950378465E-2</v>
      </c>
      <c r="Z157">
        <f>INDEX(Extraction!$D$113:$BO$118,$X$46,W157)</f>
        <v>0</v>
      </c>
      <c r="AA157">
        <f>INDEX(Extraction!$D$113:$BO$118,$X$43,W157)</f>
        <v>1</v>
      </c>
      <c r="AB157">
        <f t="shared" si="22"/>
        <v>5.333442737287114E-4</v>
      </c>
      <c r="AD157" s="8">
        <v>55</v>
      </c>
      <c r="AE157" s="8" t="s">
        <v>45</v>
      </c>
      <c r="AF157" s="9">
        <f t="shared" si="23"/>
        <v>5.333442737287114E-4</v>
      </c>
      <c r="AG157" s="9">
        <f>INDEX(Extraction!$D$113:$BO$118,$AE$46,AD157)</f>
        <v>0</v>
      </c>
      <c r="AH157" s="9">
        <f>INDEX(Extraction!$D$113:$BO$118,$AE$43,AD157)</f>
        <v>0</v>
      </c>
      <c r="AI157">
        <f t="shared" si="24"/>
        <v>5.333442737287114E-4</v>
      </c>
      <c r="AK157" s="2">
        <v>55</v>
      </c>
      <c r="AL157" s="2" t="s">
        <v>45</v>
      </c>
      <c r="AM157">
        <f t="shared" si="25"/>
        <v>5.333442737287114E-4</v>
      </c>
      <c r="AN157">
        <f>INDEX(Extraction!$D$113:$BO$118,$AL$46,AK157)</f>
        <v>0</v>
      </c>
      <c r="AO157">
        <f>INDEX(Extraction!$D$113:$BO$118,$AL$43,AK157)</f>
        <v>0</v>
      </c>
      <c r="AP157">
        <f t="shared" si="26"/>
        <v>5.333442737287114E-4</v>
      </c>
    </row>
    <row r="158" spans="2:42" x14ac:dyDescent="0.3">
      <c r="B158" s="2">
        <v>56</v>
      </c>
      <c r="C158" s="2" t="s">
        <v>48</v>
      </c>
      <c r="D158">
        <v>0</v>
      </c>
      <c r="E158">
        <f>INDEX(Extraction!$D$113:$BO$118,$C$46,B158)</f>
        <v>1</v>
      </c>
      <c r="F158">
        <f>INDEX(Extraction!$D$113:$BO$118,$C$43,B158)</f>
        <v>1</v>
      </c>
      <c r="G158">
        <f t="shared" si="17"/>
        <v>0</v>
      </c>
      <c r="I158" s="2">
        <v>56</v>
      </c>
      <c r="J158" s="2" t="s">
        <v>48</v>
      </c>
      <c r="K158">
        <f t="shared" si="18"/>
        <v>0</v>
      </c>
      <c r="L158">
        <f>INDEX(Extraction!$D$113:$BO$118,$J$46,I158)</f>
        <v>0</v>
      </c>
      <c r="M158">
        <f>INDEX(Extraction!$D$113:$BO$118,$J$43,I158)</f>
        <v>0</v>
      </c>
      <c r="N158">
        <f t="array" ref="N158">K158+$L$46*($J$81-$J$58)*L158+$L$43*($J$73-$J$57)*M158</f>
        <v>0</v>
      </c>
      <c r="P158" s="6">
        <v>56</v>
      </c>
      <c r="Q158" s="6" t="s">
        <v>48</v>
      </c>
      <c r="R158" s="7">
        <f t="shared" si="19"/>
        <v>0</v>
      </c>
      <c r="S158" s="7">
        <f>INDEX(Extraction!$D$113:$BO$118,$Q$46,P158)</f>
        <v>1</v>
      </c>
      <c r="T158" s="7">
        <f>INDEX(Extraction!$D$113:$BO$118,$Q$43,P158)</f>
        <v>0</v>
      </c>
      <c r="U158" s="7">
        <f t="shared" si="20"/>
        <v>0</v>
      </c>
      <c r="W158" s="2">
        <v>56</v>
      </c>
      <c r="X158" s="2" t="s">
        <v>48</v>
      </c>
      <c r="Y158">
        <f t="shared" si="21"/>
        <v>0</v>
      </c>
      <c r="Z158">
        <f>INDEX(Extraction!$D$113:$BO$118,$X$46,W158)</f>
        <v>1</v>
      </c>
      <c r="AA158">
        <f>INDEX(Extraction!$D$113:$BO$118,$X$43,W158)</f>
        <v>1</v>
      </c>
      <c r="AB158">
        <f t="shared" si="22"/>
        <v>0</v>
      </c>
      <c r="AD158" s="8">
        <v>56</v>
      </c>
      <c r="AE158" s="8" t="s">
        <v>48</v>
      </c>
      <c r="AF158" s="9">
        <f t="shared" si="23"/>
        <v>0</v>
      </c>
      <c r="AG158" s="9">
        <f>INDEX(Extraction!$D$113:$BO$118,$AE$46,AD158)</f>
        <v>1</v>
      </c>
      <c r="AH158" s="9">
        <f>INDEX(Extraction!$D$113:$BO$118,$AE$43,AD158)</f>
        <v>0</v>
      </c>
      <c r="AI158">
        <f t="shared" si="24"/>
        <v>2.2118837031337629E-2</v>
      </c>
      <c r="AK158" s="2">
        <v>56</v>
      </c>
      <c r="AL158" s="2" t="s">
        <v>48</v>
      </c>
      <c r="AM158">
        <f t="shared" si="25"/>
        <v>2.2118837031337629E-2</v>
      </c>
      <c r="AN158">
        <f>INDEX(Extraction!$D$113:$BO$118,$AL$46,AK158)</f>
        <v>1</v>
      </c>
      <c r="AO158">
        <f>INDEX(Extraction!$D$113:$BO$118,$AL$43,AK158)</f>
        <v>0</v>
      </c>
      <c r="AP158">
        <f t="shared" si="26"/>
        <v>2.2118837031337615E-2</v>
      </c>
    </row>
    <row r="159" spans="2:42" x14ac:dyDescent="0.3">
      <c r="B159" s="2">
        <v>57</v>
      </c>
      <c r="C159" s="2" t="s">
        <v>108</v>
      </c>
      <c r="D159">
        <v>0</v>
      </c>
      <c r="E159">
        <f>INDEX(Extraction!$D$113:$BO$118,$C$46,B159)</f>
        <v>3</v>
      </c>
      <c r="F159">
        <f>INDEX(Extraction!$D$113:$BO$118,$C$43,B159)</f>
        <v>4</v>
      </c>
      <c r="G159">
        <f t="shared" si="17"/>
        <v>-6.8965517241379309E-2</v>
      </c>
      <c r="I159" s="2">
        <v>57</v>
      </c>
      <c r="J159" s="2" t="s">
        <v>108</v>
      </c>
      <c r="K159">
        <f t="shared" si="18"/>
        <v>-6.8965517241379309E-2</v>
      </c>
      <c r="L159">
        <f>INDEX(Extraction!$D$113:$BO$118,$J$46,I159)</f>
        <v>0</v>
      </c>
      <c r="M159">
        <f>INDEX(Extraction!$D$113:$BO$118,$J$43,I159)</f>
        <v>2</v>
      </c>
      <c r="N159">
        <f t="array" ref="N159">K159+$L$46*($J$81-$J$58)*L159+$L$43*($J$73-$J$57)*M159</f>
        <v>-0.19343986543313707</v>
      </c>
      <c r="P159" s="6">
        <v>57</v>
      </c>
      <c r="Q159" s="6" t="s">
        <v>108</v>
      </c>
      <c r="R159" s="7">
        <f t="shared" si="19"/>
        <v>-0.19343986543313707</v>
      </c>
      <c r="S159" s="7">
        <f>INDEX(Extraction!$D$113:$BO$118,$Q$46,P159)</f>
        <v>4</v>
      </c>
      <c r="T159" s="7">
        <f>INDEX(Extraction!$D$113:$BO$118,$Q$43,P159)</f>
        <v>0</v>
      </c>
      <c r="U159" s="7">
        <f t="shared" si="20"/>
        <v>-0.19343986543313707</v>
      </c>
      <c r="W159" s="2">
        <v>57</v>
      </c>
      <c r="X159" s="2" t="s">
        <v>108</v>
      </c>
      <c r="Y159">
        <f t="shared" si="21"/>
        <v>-0.19343986543313707</v>
      </c>
      <c r="Z159">
        <f>INDEX(Extraction!$D$113:$BO$118,$X$46,W159)</f>
        <v>3</v>
      </c>
      <c r="AA159">
        <f>INDEX(Extraction!$D$113:$BO$118,$X$43,W159)</f>
        <v>3</v>
      </c>
      <c r="AB159">
        <f t="shared" si="22"/>
        <v>-0.1934398654331371</v>
      </c>
      <c r="AD159" s="8">
        <v>57</v>
      </c>
      <c r="AE159" s="8" t="s">
        <v>108</v>
      </c>
      <c r="AF159" s="9">
        <f t="shared" si="23"/>
        <v>-0.1934398654331371</v>
      </c>
      <c r="AG159" s="9">
        <f>INDEX(Extraction!$D$113:$BO$118,$AE$46,AD159)</f>
        <v>3</v>
      </c>
      <c r="AH159" s="9">
        <f>INDEX(Extraction!$D$113:$BO$118,$AE$43,AD159)</f>
        <v>2</v>
      </c>
      <c r="AI159">
        <f t="shared" si="24"/>
        <v>-0.17132102840179947</v>
      </c>
      <c r="AK159" s="2">
        <v>57</v>
      </c>
      <c r="AL159" s="2" t="s">
        <v>108</v>
      </c>
      <c r="AM159">
        <f t="shared" si="25"/>
        <v>-0.17132102840179947</v>
      </c>
      <c r="AN159">
        <f>INDEX(Extraction!$D$113:$BO$118,$AL$46,AK159)</f>
        <v>3</v>
      </c>
      <c r="AO159">
        <f>INDEX(Extraction!$D$113:$BO$118,$AL$43,AK159)</f>
        <v>2</v>
      </c>
      <c r="AP159">
        <f t="shared" si="26"/>
        <v>-0.1713210284017995</v>
      </c>
    </row>
    <row r="160" spans="2:42" x14ac:dyDescent="0.3">
      <c r="B160" s="2">
        <v>58</v>
      </c>
      <c r="C160" s="2" t="s">
        <v>51</v>
      </c>
      <c r="D160">
        <v>0</v>
      </c>
      <c r="E160">
        <f>INDEX(Extraction!$D$113:$BO$118,$C$46,B160)</f>
        <v>0</v>
      </c>
      <c r="F160">
        <f>INDEX(Extraction!$D$113:$BO$118,$C$43,B160)</f>
        <v>0</v>
      </c>
      <c r="G160">
        <f t="shared" si="17"/>
        <v>0</v>
      </c>
      <c r="I160" s="2">
        <v>58</v>
      </c>
      <c r="J160" s="2" t="s">
        <v>51</v>
      </c>
      <c r="K160">
        <f t="shared" si="18"/>
        <v>0</v>
      </c>
      <c r="L160">
        <f>INDEX(Extraction!$D$113:$BO$118,$J$46,I160)</f>
        <v>0</v>
      </c>
      <c r="M160">
        <f>INDEX(Extraction!$D$113:$BO$118,$J$43,I160)</f>
        <v>0</v>
      </c>
      <c r="N160">
        <f t="array" ref="N160">K160+$L$46*($J$81-$J$58)*L160+$L$43*($J$73-$J$57)*M160</f>
        <v>0</v>
      </c>
      <c r="P160" s="6">
        <v>58</v>
      </c>
      <c r="Q160" s="6" t="s">
        <v>51</v>
      </c>
      <c r="R160" s="7">
        <f t="shared" si="19"/>
        <v>0</v>
      </c>
      <c r="S160" s="7">
        <f>INDEX(Extraction!$D$113:$BO$118,$Q$46,P160)</f>
        <v>0</v>
      </c>
      <c r="T160" s="7">
        <f>INDEX(Extraction!$D$113:$BO$118,$Q$43,P160)</f>
        <v>0</v>
      </c>
      <c r="U160" s="7">
        <f t="shared" si="20"/>
        <v>0</v>
      </c>
      <c r="W160" s="2">
        <v>58</v>
      </c>
      <c r="X160" s="2" t="s">
        <v>51</v>
      </c>
      <c r="Y160">
        <f t="shared" si="21"/>
        <v>0</v>
      </c>
      <c r="Z160">
        <f>INDEX(Extraction!$D$113:$BO$118,$X$46,W160)</f>
        <v>1</v>
      </c>
      <c r="AA160">
        <f>INDEX(Extraction!$D$113:$BO$118,$X$43,W160)</f>
        <v>0</v>
      </c>
      <c r="AB160">
        <f t="shared" si="22"/>
        <v>-5.6042175224107177E-2</v>
      </c>
      <c r="AD160" s="8">
        <v>58</v>
      </c>
      <c r="AE160" s="8" t="s">
        <v>51</v>
      </c>
      <c r="AF160" s="9">
        <f t="shared" si="23"/>
        <v>-5.6042175224107177E-2</v>
      </c>
      <c r="AG160" s="9">
        <f>INDEX(Extraction!$D$113:$BO$118,$AE$46,AD160)</f>
        <v>1</v>
      </c>
      <c r="AH160" s="9">
        <f>INDEX(Extraction!$D$113:$BO$118,$AE$43,AD160)</f>
        <v>0</v>
      </c>
      <c r="AI160">
        <f t="shared" si="24"/>
        <v>-3.3923338192769548E-2</v>
      </c>
      <c r="AK160" s="2">
        <v>58</v>
      </c>
      <c r="AL160" s="2" t="s">
        <v>51</v>
      </c>
      <c r="AM160">
        <f t="shared" si="25"/>
        <v>-3.3923338192769548E-2</v>
      </c>
      <c r="AN160">
        <f>INDEX(Extraction!$D$113:$BO$118,$AL$46,AK160)</f>
        <v>1</v>
      </c>
      <c r="AO160">
        <f>INDEX(Extraction!$D$113:$BO$118,$AL$43,AK160)</f>
        <v>0</v>
      </c>
      <c r="AP160">
        <f t="shared" si="26"/>
        <v>-3.3923338192769562E-2</v>
      </c>
    </row>
    <row r="161" spans="2:42" x14ac:dyDescent="0.3">
      <c r="B161" s="2">
        <v>59</v>
      </c>
      <c r="C161" s="2" t="s">
        <v>46</v>
      </c>
      <c r="D161">
        <v>0</v>
      </c>
      <c r="E161">
        <f>INDEX(Extraction!$D$113:$BO$118,$C$46,B161)</f>
        <v>0</v>
      </c>
      <c r="F161">
        <f>INDEX(Extraction!$D$113:$BO$118,$C$43,B161)</f>
        <v>0</v>
      </c>
      <c r="G161">
        <f t="shared" si="17"/>
        <v>0</v>
      </c>
      <c r="I161" s="2">
        <v>59</v>
      </c>
      <c r="J161" s="2" t="s">
        <v>46</v>
      </c>
      <c r="K161">
        <f t="shared" si="18"/>
        <v>0</v>
      </c>
      <c r="L161">
        <f>INDEX(Extraction!$D$113:$BO$118,$J$46,I161)</f>
        <v>0</v>
      </c>
      <c r="M161">
        <f>INDEX(Extraction!$D$113:$BO$118,$J$43,I161)</f>
        <v>1</v>
      </c>
      <c r="N161">
        <f t="array" ref="N161">K161+$L$46*($J$81-$J$58)*L161+$L$43*($J$73-$J$57)*M161</f>
        <v>-6.2237174095878887E-2</v>
      </c>
      <c r="P161" s="6">
        <v>59</v>
      </c>
      <c r="Q161" s="6" t="s">
        <v>46</v>
      </c>
      <c r="R161" s="7">
        <f t="shared" si="19"/>
        <v>-6.2237174095878887E-2</v>
      </c>
      <c r="S161" s="7">
        <f>INDEX(Extraction!$D$113:$BO$118,$Q$46,P161)</f>
        <v>0</v>
      </c>
      <c r="T161" s="7">
        <f>INDEX(Extraction!$D$113:$BO$118,$Q$43,P161)</f>
        <v>0</v>
      </c>
      <c r="U161" s="7">
        <f t="shared" si="20"/>
        <v>-6.2237174095878887E-2</v>
      </c>
      <c r="W161" s="2">
        <v>59</v>
      </c>
      <c r="X161" s="2" t="s">
        <v>46</v>
      </c>
      <c r="Y161">
        <f t="shared" si="21"/>
        <v>-6.2237174095878887E-2</v>
      </c>
      <c r="Z161">
        <f>INDEX(Extraction!$D$113:$BO$118,$X$46,W161)</f>
        <v>0</v>
      </c>
      <c r="AA161">
        <f>INDEX(Extraction!$D$113:$BO$118,$X$43,W161)</f>
        <v>0</v>
      </c>
      <c r="AB161">
        <f t="shared" si="22"/>
        <v>-6.2237174095878887E-2</v>
      </c>
      <c r="AD161" s="8">
        <v>59</v>
      </c>
      <c r="AE161" s="8" t="s">
        <v>46</v>
      </c>
      <c r="AF161" s="9">
        <f t="shared" si="23"/>
        <v>-6.2237174095878887E-2</v>
      </c>
      <c r="AG161" s="9">
        <f>INDEX(Extraction!$D$113:$BO$118,$AE$46,AD161)</f>
        <v>0</v>
      </c>
      <c r="AH161" s="9">
        <f>INDEX(Extraction!$D$113:$BO$118,$AE$43,AD161)</f>
        <v>0</v>
      </c>
      <c r="AI161">
        <f t="shared" si="24"/>
        <v>-6.2237174095878887E-2</v>
      </c>
      <c r="AK161" s="2">
        <v>59</v>
      </c>
      <c r="AL161" s="2" t="s">
        <v>46</v>
      </c>
      <c r="AM161">
        <f t="shared" si="25"/>
        <v>-6.2237174095878887E-2</v>
      </c>
      <c r="AN161">
        <f>INDEX(Extraction!$D$113:$BO$118,$AL$46,AK161)</f>
        <v>0</v>
      </c>
      <c r="AO161">
        <f>INDEX(Extraction!$D$113:$BO$118,$AL$43,AK161)</f>
        <v>0</v>
      </c>
      <c r="AP161">
        <f t="shared" si="26"/>
        <v>-6.2237174095878887E-2</v>
      </c>
    </row>
    <row r="162" spans="2:42" x14ac:dyDescent="0.3">
      <c r="B162" s="2">
        <v>60</v>
      </c>
      <c r="C162" s="2" t="s">
        <v>44</v>
      </c>
      <c r="D162">
        <v>0</v>
      </c>
      <c r="E162">
        <f>INDEX(Extraction!$D$113:$BO$118,$C$46,B162)</f>
        <v>1</v>
      </c>
      <c r="F162">
        <f>INDEX(Extraction!$D$113:$BO$118,$C$43,B162)</f>
        <v>0</v>
      </c>
      <c r="G162">
        <f t="shared" si="17"/>
        <v>6.8965517241379309E-2</v>
      </c>
      <c r="I162" s="2">
        <v>60</v>
      </c>
      <c r="J162" s="2" t="s">
        <v>44</v>
      </c>
      <c r="K162">
        <f t="shared" si="18"/>
        <v>6.8965517241379309E-2</v>
      </c>
      <c r="L162">
        <f>INDEX(Extraction!$D$113:$BO$118,$J$46,I162)</f>
        <v>1</v>
      </c>
      <c r="M162">
        <f>INDEX(Extraction!$D$113:$BO$118,$J$43,I162)</f>
        <v>0</v>
      </c>
      <c r="N162">
        <f t="array" ref="N162">K162+$L$46*($J$81-$J$58)*L162+$L$43*($J$73-$J$57)*M162</f>
        <v>0.1312026913372582</v>
      </c>
      <c r="P162" s="6">
        <v>60</v>
      </c>
      <c r="Q162" s="6" t="s">
        <v>44</v>
      </c>
      <c r="R162" s="7">
        <f t="shared" si="19"/>
        <v>0.1312026913372582</v>
      </c>
      <c r="S162" s="7">
        <f>INDEX(Extraction!$D$113:$BO$118,$Q$46,P162)</f>
        <v>0</v>
      </c>
      <c r="T162" s="7">
        <f>INDEX(Extraction!$D$113:$BO$118,$Q$43,P162)</f>
        <v>1</v>
      </c>
      <c r="U162" s="7">
        <f t="shared" si="20"/>
        <v>0.1312026913372582</v>
      </c>
      <c r="W162" s="2">
        <v>60</v>
      </c>
      <c r="X162" s="2" t="s">
        <v>44</v>
      </c>
      <c r="Y162">
        <f t="shared" si="21"/>
        <v>0.1312026913372582</v>
      </c>
      <c r="Z162">
        <f>INDEX(Extraction!$D$113:$BO$118,$X$46,W162)</f>
        <v>2</v>
      </c>
      <c r="AA162">
        <f>INDEX(Extraction!$D$113:$BO$118,$X$43,W162)</f>
        <v>1</v>
      </c>
      <c r="AB162">
        <f t="shared" si="22"/>
        <v>7.5160516113151027E-2</v>
      </c>
      <c r="AD162" s="8">
        <v>60</v>
      </c>
      <c r="AE162" s="8" t="s">
        <v>44</v>
      </c>
      <c r="AF162" s="9">
        <f t="shared" si="23"/>
        <v>7.5160516113151027E-2</v>
      </c>
      <c r="AG162" s="9">
        <f>INDEX(Extraction!$D$113:$BO$118,$AE$46,AD162)</f>
        <v>2</v>
      </c>
      <c r="AH162" s="9">
        <f>INDEX(Extraction!$D$113:$BO$118,$AE$43,AD162)</f>
        <v>0</v>
      </c>
      <c r="AI162">
        <f t="shared" si="24"/>
        <v>0.11939819017582629</v>
      </c>
      <c r="AK162" s="2">
        <v>60</v>
      </c>
      <c r="AL162" s="2" t="s">
        <v>44</v>
      </c>
      <c r="AM162">
        <f t="shared" si="25"/>
        <v>0.11939819017582629</v>
      </c>
      <c r="AN162">
        <f>INDEX(Extraction!$D$113:$BO$118,$AL$46,AK162)</f>
        <v>2</v>
      </c>
      <c r="AO162">
        <f>INDEX(Extraction!$D$113:$BO$118,$AL$43,AK162)</f>
        <v>0</v>
      </c>
      <c r="AP162">
        <f t="shared" si="26"/>
        <v>0.11939819017582626</v>
      </c>
    </row>
    <row r="163" spans="2:42" x14ac:dyDescent="0.3">
      <c r="B163" s="2">
        <v>61</v>
      </c>
      <c r="C163" s="2" t="s">
        <v>110</v>
      </c>
      <c r="D163">
        <v>0</v>
      </c>
      <c r="E163">
        <f>INDEX(Extraction!$D$113:$BO$118,$C$46,B163)</f>
        <v>0</v>
      </c>
      <c r="F163">
        <f>INDEX(Extraction!$D$113:$BO$118,$C$43,B163)</f>
        <v>0</v>
      </c>
      <c r="G163">
        <f t="shared" si="17"/>
        <v>0</v>
      </c>
      <c r="I163" s="2">
        <v>61</v>
      </c>
      <c r="J163" s="2" t="s">
        <v>110</v>
      </c>
      <c r="K163">
        <f t="shared" si="18"/>
        <v>0</v>
      </c>
      <c r="L163">
        <f>INDEX(Extraction!$D$113:$BO$118,$J$46,I163)</f>
        <v>2</v>
      </c>
      <c r="M163">
        <f>INDEX(Extraction!$D$113:$BO$118,$J$43,I163)</f>
        <v>0</v>
      </c>
      <c r="N163">
        <f t="array" ref="N163">K163+$L$46*($J$81-$J$58)*L163+$L$43*($J$73-$J$57)*M163</f>
        <v>0.12447434819175777</v>
      </c>
      <c r="P163" s="6">
        <v>61</v>
      </c>
      <c r="Q163" s="6" t="s">
        <v>110</v>
      </c>
      <c r="R163" s="7">
        <f t="shared" si="19"/>
        <v>0.12447434819175777</v>
      </c>
      <c r="S163" s="7">
        <f>INDEX(Extraction!$D$113:$BO$118,$Q$46,P163)</f>
        <v>0</v>
      </c>
      <c r="T163" s="7">
        <f>INDEX(Extraction!$D$113:$BO$118,$Q$43,P163)</f>
        <v>2</v>
      </c>
      <c r="U163" s="7">
        <f t="shared" si="20"/>
        <v>0.12447434819175777</v>
      </c>
      <c r="W163" s="2">
        <v>61</v>
      </c>
      <c r="X163" s="2" t="s">
        <v>110</v>
      </c>
      <c r="Y163">
        <f t="shared" si="21"/>
        <v>0.12447434819175777</v>
      </c>
      <c r="Z163">
        <f>INDEX(Extraction!$D$113:$BO$118,$X$46,W163)</f>
        <v>2</v>
      </c>
      <c r="AA163">
        <f>INDEX(Extraction!$D$113:$BO$118,$X$43,W163)</f>
        <v>0</v>
      </c>
      <c r="AB163">
        <f t="shared" si="22"/>
        <v>1.2389997743543421E-2</v>
      </c>
      <c r="AD163" s="8">
        <v>61</v>
      </c>
      <c r="AE163" s="8" t="s">
        <v>110</v>
      </c>
      <c r="AF163" s="9">
        <f t="shared" si="23"/>
        <v>1.2389997743543421E-2</v>
      </c>
      <c r="AG163" s="9">
        <f>INDEX(Extraction!$D$113:$BO$118,$AE$46,AD163)</f>
        <v>2</v>
      </c>
      <c r="AH163" s="9">
        <f>INDEX(Extraction!$D$113:$BO$118,$AE$43,AD163)</f>
        <v>1</v>
      </c>
      <c r="AI163">
        <f t="shared" si="24"/>
        <v>3.450883477488105E-2</v>
      </c>
      <c r="AK163" s="2">
        <v>61</v>
      </c>
      <c r="AL163" s="2" t="s">
        <v>110</v>
      </c>
      <c r="AM163">
        <f t="shared" si="25"/>
        <v>3.450883477488105E-2</v>
      </c>
      <c r="AN163">
        <f>INDEX(Extraction!$D$113:$BO$118,$AL$46,AK163)</f>
        <v>2</v>
      </c>
      <c r="AO163">
        <f>INDEX(Extraction!$D$113:$BO$118,$AL$43,AK163)</f>
        <v>1</v>
      </c>
      <c r="AP163">
        <f t="shared" si="26"/>
        <v>3.4508834774881036E-2</v>
      </c>
    </row>
    <row r="164" spans="2:42" x14ac:dyDescent="0.3">
      <c r="B164" s="2">
        <v>62</v>
      </c>
      <c r="C164" s="2" t="s">
        <v>47</v>
      </c>
      <c r="D164">
        <v>0</v>
      </c>
      <c r="E164">
        <f>INDEX(Extraction!$D$113:$BO$118,$C$46,B164)</f>
        <v>1</v>
      </c>
      <c r="F164">
        <f>INDEX(Extraction!$D$113:$BO$118,$C$43,B164)</f>
        <v>1</v>
      </c>
      <c r="G164">
        <f t="shared" si="17"/>
        <v>0</v>
      </c>
      <c r="I164" s="2">
        <v>62</v>
      </c>
      <c r="J164" s="2" t="s">
        <v>47</v>
      </c>
      <c r="K164">
        <f t="shared" si="18"/>
        <v>0</v>
      </c>
      <c r="L164">
        <f>INDEX(Extraction!$D$113:$BO$118,$J$46,I164)</f>
        <v>1</v>
      </c>
      <c r="M164">
        <f>INDEX(Extraction!$D$113:$BO$118,$J$43,I164)</f>
        <v>1</v>
      </c>
      <c r="N164">
        <f t="array" ref="N164">K164+$L$46*($J$81-$J$58)*L164+$L$43*($J$73-$J$57)*M164</f>
        <v>0</v>
      </c>
      <c r="P164" s="6">
        <v>62</v>
      </c>
      <c r="Q164" s="6" t="s">
        <v>47</v>
      </c>
      <c r="R164" s="7">
        <f t="shared" si="19"/>
        <v>0</v>
      </c>
      <c r="S164" s="7">
        <f>INDEX(Extraction!$D$113:$BO$118,$Q$46,P164)</f>
        <v>1</v>
      </c>
      <c r="T164" s="7">
        <f>INDEX(Extraction!$D$113:$BO$118,$Q$43,P164)</f>
        <v>1</v>
      </c>
      <c r="U164" s="7">
        <f t="shared" si="20"/>
        <v>0</v>
      </c>
      <c r="W164" s="2">
        <v>62</v>
      </c>
      <c r="X164" s="2" t="s">
        <v>47</v>
      </c>
      <c r="Y164">
        <f t="shared" si="21"/>
        <v>0</v>
      </c>
      <c r="Z164">
        <f>INDEX(Extraction!$D$113:$BO$118,$X$46,W164)</f>
        <v>1</v>
      </c>
      <c r="AA164">
        <f>INDEX(Extraction!$D$113:$BO$118,$X$43,W164)</f>
        <v>1</v>
      </c>
      <c r="AB164">
        <f t="shared" si="22"/>
        <v>0</v>
      </c>
      <c r="AD164" s="8">
        <v>62</v>
      </c>
      <c r="AE164" s="8" t="s">
        <v>47</v>
      </c>
      <c r="AF164" s="9">
        <f t="shared" si="23"/>
        <v>0</v>
      </c>
      <c r="AG164" s="9">
        <f>INDEX(Extraction!$D$113:$BO$118,$AE$46,AD164)</f>
        <v>1</v>
      </c>
      <c r="AH164" s="9">
        <f>INDEX(Extraction!$D$113:$BO$118,$AE$43,AD164)</f>
        <v>1</v>
      </c>
      <c r="AI164">
        <f t="shared" si="24"/>
        <v>0</v>
      </c>
      <c r="AK164" s="2">
        <v>62</v>
      </c>
      <c r="AL164" s="2" t="s">
        <v>47</v>
      </c>
      <c r="AM164">
        <f t="shared" si="25"/>
        <v>0</v>
      </c>
      <c r="AN164">
        <f>INDEX(Extraction!$D$113:$BO$118,$AL$46,AK164)</f>
        <v>1</v>
      </c>
      <c r="AO164">
        <f>INDEX(Extraction!$D$113:$BO$118,$AL$43,AK164)</f>
        <v>1</v>
      </c>
      <c r="AP164">
        <f t="shared" si="26"/>
        <v>3.4694469519536142E-18</v>
      </c>
    </row>
    <row r="165" spans="2:42" x14ac:dyDescent="0.3">
      <c r="B165" s="2">
        <v>63</v>
      </c>
      <c r="C165" s="2" t="s">
        <v>49</v>
      </c>
      <c r="D165">
        <v>0</v>
      </c>
      <c r="E165">
        <f>INDEX(Extraction!$D$113:$BO$118,$C$46,B165)</f>
        <v>1</v>
      </c>
      <c r="F165">
        <f>INDEX(Extraction!$D$113:$BO$118,$C$43,B165)</f>
        <v>0</v>
      </c>
      <c r="G165">
        <f t="shared" si="17"/>
        <v>6.8965517241379309E-2</v>
      </c>
      <c r="I165" s="2">
        <v>63</v>
      </c>
      <c r="J165" s="2" t="s">
        <v>49</v>
      </c>
      <c r="K165">
        <f t="shared" si="18"/>
        <v>6.8965517241379309E-2</v>
      </c>
      <c r="L165">
        <f>INDEX(Extraction!$D$113:$BO$118,$J$46,I165)</f>
        <v>1</v>
      </c>
      <c r="M165">
        <f>INDEX(Extraction!$D$113:$BO$118,$J$43,I165)</f>
        <v>1</v>
      </c>
      <c r="N165">
        <f t="array" ref="N165">K165+$L$46*($J$81-$J$58)*L165+$L$43*($J$73-$J$57)*M165</f>
        <v>6.8965517241379309E-2</v>
      </c>
      <c r="P165" s="6">
        <v>63</v>
      </c>
      <c r="Q165" s="6" t="s">
        <v>49</v>
      </c>
      <c r="R165" s="7">
        <f t="shared" si="19"/>
        <v>6.8965517241379309E-2</v>
      </c>
      <c r="S165" s="7">
        <f>INDEX(Extraction!$D$113:$BO$118,$Q$46,P165)</f>
        <v>0</v>
      </c>
      <c r="T165" s="7">
        <f>INDEX(Extraction!$D$113:$BO$118,$Q$43,P165)</f>
        <v>1</v>
      </c>
      <c r="U165" s="7">
        <f t="shared" si="20"/>
        <v>6.8965517241379309E-2</v>
      </c>
      <c r="W165" s="2">
        <v>63</v>
      </c>
      <c r="X165" s="2" t="s">
        <v>49</v>
      </c>
      <c r="Y165">
        <f t="shared" si="21"/>
        <v>6.8965517241379309E-2</v>
      </c>
      <c r="Z165">
        <f>INDEX(Extraction!$D$113:$BO$118,$X$46,W165)</f>
        <v>1</v>
      </c>
      <c r="AA165">
        <f>INDEX(Extraction!$D$113:$BO$118,$X$43,W165)</f>
        <v>1</v>
      </c>
      <c r="AB165">
        <f t="shared" si="22"/>
        <v>6.8965517241379309E-2</v>
      </c>
      <c r="AD165" s="8">
        <v>63</v>
      </c>
      <c r="AE165" s="8" t="s">
        <v>49</v>
      </c>
      <c r="AF165" s="9">
        <f t="shared" si="23"/>
        <v>6.8965517241379309E-2</v>
      </c>
      <c r="AG165" s="9">
        <f>INDEX(Extraction!$D$113:$BO$118,$AE$46,AD165)</f>
        <v>1</v>
      </c>
      <c r="AH165" s="9">
        <f>INDEX(Extraction!$D$113:$BO$118,$AE$43,AD165)</f>
        <v>0</v>
      </c>
      <c r="AI165">
        <f t="shared" si="24"/>
        <v>9.1084354272716939E-2</v>
      </c>
      <c r="AK165" s="2">
        <v>63</v>
      </c>
      <c r="AL165" s="2" t="s">
        <v>49</v>
      </c>
      <c r="AM165">
        <f t="shared" si="25"/>
        <v>9.1084354272716939E-2</v>
      </c>
      <c r="AN165">
        <f>INDEX(Extraction!$D$113:$BO$118,$AL$46,AK165)</f>
        <v>1</v>
      </c>
      <c r="AO165">
        <f>INDEX(Extraction!$D$113:$BO$118,$AL$43,AK165)</f>
        <v>0</v>
      </c>
      <c r="AP165">
        <f t="shared" si="26"/>
        <v>9.1084354272716925E-2</v>
      </c>
    </row>
    <row r="166" spans="2:42" x14ac:dyDescent="0.3">
      <c r="B166" s="2">
        <v>64</v>
      </c>
      <c r="C166" s="2" t="s">
        <v>109</v>
      </c>
      <c r="D166">
        <v>0</v>
      </c>
      <c r="E166">
        <f>INDEX(Extraction!$D$113:$BO$118,$C$46,B166)</f>
        <v>0</v>
      </c>
      <c r="F166">
        <f>INDEX(Extraction!$D$113:$BO$118,$C$43,B166)</f>
        <v>0</v>
      </c>
      <c r="G166">
        <f t="shared" si="17"/>
        <v>0</v>
      </c>
      <c r="I166" s="2">
        <v>64</v>
      </c>
      <c r="J166" s="2" t="s">
        <v>109</v>
      </c>
      <c r="K166">
        <f t="shared" si="18"/>
        <v>0</v>
      </c>
      <c r="L166">
        <f>INDEX(Extraction!$D$113:$BO$118,$J$46,I166)</f>
        <v>0</v>
      </c>
      <c r="M166">
        <f>INDEX(Extraction!$D$113:$BO$118,$J$43,I166)</f>
        <v>0</v>
      </c>
      <c r="N166">
        <f t="array" ref="N166">K166+$L$46*($J$81-$J$58)*L166+$L$43*($J$73-$J$57)*M166</f>
        <v>0</v>
      </c>
      <c r="P166" s="6">
        <v>64</v>
      </c>
      <c r="Q166" s="6" t="s">
        <v>109</v>
      </c>
      <c r="R166" s="7">
        <f t="shared" si="19"/>
        <v>0</v>
      </c>
      <c r="S166" s="7">
        <f>INDEX(Extraction!$D$113:$BO$118,$Q$46,P166)</f>
        <v>0</v>
      </c>
      <c r="T166" s="7">
        <f>INDEX(Extraction!$D$113:$BO$118,$Q$43,P166)</f>
        <v>0</v>
      </c>
      <c r="U166" s="7">
        <f t="shared" si="20"/>
        <v>0</v>
      </c>
      <c r="W166" s="2">
        <v>64</v>
      </c>
      <c r="X166" s="2" t="s">
        <v>109</v>
      </c>
      <c r="Y166">
        <f t="shared" si="21"/>
        <v>0</v>
      </c>
      <c r="Z166">
        <f>INDEX(Extraction!$D$113:$BO$118,$X$46,W166)</f>
        <v>0</v>
      </c>
      <c r="AA166">
        <f>INDEX(Extraction!$D$113:$BO$118,$X$43,W166)</f>
        <v>0</v>
      </c>
      <c r="AB166">
        <f t="shared" si="22"/>
        <v>0</v>
      </c>
      <c r="AD166" s="8">
        <v>64</v>
      </c>
      <c r="AE166" s="8" t="s">
        <v>109</v>
      </c>
      <c r="AF166" s="9">
        <f t="shared" si="23"/>
        <v>0</v>
      </c>
      <c r="AG166" s="9">
        <f>INDEX(Extraction!$D$113:$BO$118,$AE$46,AD166)</f>
        <v>0</v>
      </c>
      <c r="AH166" s="9">
        <f>INDEX(Extraction!$D$113:$BO$118,$AE$43,AD166)</f>
        <v>0</v>
      </c>
      <c r="AI166">
        <f t="shared" si="24"/>
        <v>0</v>
      </c>
      <c r="AK166" s="2">
        <v>64</v>
      </c>
      <c r="AL166" s="2" t="s">
        <v>109</v>
      </c>
      <c r="AM166">
        <f t="shared" si="25"/>
        <v>0</v>
      </c>
      <c r="AN166">
        <f>INDEX(Extraction!$D$113:$BO$118,$AL$46,AK166)</f>
        <v>0</v>
      </c>
      <c r="AO166">
        <f>INDEX(Extraction!$D$113:$BO$118,$AL$43,AK166)</f>
        <v>0</v>
      </c>
      <c r="AP166">
        <f t="shared" si="26"/>
        <v>0</v>
      </c>
    </row>
    <row r="168" spans="2:42" x14ac:dyDescent="0.3">
      <c r="B168" s="2"/>
      <c r="I168" s="2"/>
    </row>
    <row r="170" spans="2:42" x14ac:dyDescent="0.3">
      <c r="B170" s="2"/>
      <c r="I170" s="2"/>
    </row>
    <row r="171" spans="2:42" x14ac:dyDescent="0.3"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</row>
    <row r="174" spans="2:42" x14ac:dyDescent="0.3">
      <c r="B174" s="2"/>
      <c r="I17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849C-DC1A-4A73-AAB7-B1185B6F69FC}">
  <dimension ref="B2:AW174"/>
  <sheetViews>
    <sheetView topLeftCell="AC76" workbookViewId="0">
      <selection activeCell="AL97" sqref="AL97"/>
    </sheetView>
  </sheetViews>
  <sheetFormatPr defaultRowHeight="14.4" x14ac:dyDescent="0.3"/>
  <cols>
    <col min="3" max="3" width="8.88671875" customWidth="1"/>
    <col min="32" max="32" width="12.6640625" bestFit="1" customWidth="1"/>
  </cols>
  <sheetData>
    <row r="2" spans="2:49" x14ac:dyDescent="0.3">
      <c r="B2" s="2" t="s">
        <v>135</v>
      </c>
    </row>
    <row r="4" spans="2:49" x14ac:dyDescent="0.3">
      <c r="B4" s="2" t="s">
        <v>136</v>
      </c>
    </row>
    <row r="5" spans="2:49" x14ac:dyDescent="0.3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</row>
    <row r="6" spans="2:49" x14ac:dyDescent="0.3">
      <c r="B6" s="2">
        <v>1</v>
      </c>
      <c r="C6">
        <f>SUMPRODUCT(Extraction!$D$113:$BO$113,Extraction!$D113:$BO113)</f>
        <v>41</v>
      </c>
      <c r="D6">
        <f>SUMPRODUCT(Extraction!$D$114:$BO$114,Extraction!$D113:$BO113)</f>
        <v>30</v>
      </c>
      <c r="E6">
        <f>SUMPRODUCT(Extraction!$D$115:$BO$115,Extraction!$D113:$BO113)</f>
        <v>12</v>
      </c>
      <c r="F6">
        <f>SUMPRODUCT(Extraction!$D$116:$BO$116,Extraction!$D113:$BO113)</f>
        <v>43</v>
      </c>
      <c r="G6">
        <f>SUMPRODUCT(Extraction!$D$117:$BO$117,Extraction!$D113:$BO113)</f>
        <v>27</v>
      </c>
      <c r="H6">
        <f>SUMPRODUCT(Extraction!$D$118:$BO$118,Extraction!$D113:$BO113)</f>
        <v>53</v>
      </c>
    </row>
    <row r="7" spans="2:49" x14ac:dyDescent="0.3">
      <c r="B7" s="2">
        <v>2</v>
      </c>
      <c r="C7">
        <f>SUMPRODUCT(Extraction!$D$113:$BO$113,Extraction!$D114:$BO114)</f>
        <v>30</v>
      </c>
      <c r="D7">
        <f>SUMPRODUCT(Extraction!$D$114:$BO$114,Extraction!$D114:$BO114)</f>
        <v>44</v>
      </c>
      <c r="E7">
        <f>SUMPRODUCT(Extraction!$D$115:$BO$115,Extraction!$D114:$BO114)</f>
        <v>15</v>
      </c>
      <c r="F7">
        <f>SUMPRODUCT(Extraction!$D$116:$BO$116,Extraction!$D114:$BO114)</f>
        <v>46</v>
      </c>
      <c r="G7">
        <f>SUMPRODUCT(Extraction!$D$117:$BO$117,Extraction!$D114:$BO114)</f>
        <v>27</v>
      </c>
      <c r="H7">
        <f>SUMPRODUCT(Extraction!$D$118:$BO$118,Extraction!$D114:$BO114)</f>
        <v>56</v>
      </c>
    </row>
    <row r="8" spans="2:49" x14ac:dyDescent="0.3">
      <c r="B8" s="2">
        <v>3</v>
      </c>
      <c r="C8">
        <f>SUMPRODUCT(Extraction!$D$113:$BO$113,Extraction!$D115:$BO115)</f>
        <v>12</v>
      </c>
      <c r="D8">
        <f>SUMPRODUCT(Extraction!$D$114:$BO$114,Extraction!$D115:$BO115)</f>
        <v>15</v>
      </c>
      <c r="E8">
        <f>SUMPRODUCT(Extraction!$D$115:$BO$115,Extraction!$D115:$BO115)</f>
        <v>27</v>
      </c>
      <c r="F8">
        <f>SUMPRODUCT(Extraction!$D$116:$BO$116,Extraction!$D115:$BO115)</f>
        <v>20</v>
      </c>
      <c r="G8">
        <f>SUMPRODUCT(Extraction!$D$117:$BO$117,Extraction!$D115:$BO115)</f>
        <v>21</v>
      </c>
      <c r="H8">
        <f>SUMPRODUCT(Extraction!$D$118:$BO$118,Extraction!$D115:$BO115)</f>
        <v>37</v>
      </c>
    </row>
    <row r="9" spans="2:49" x14ac:dyDescent="0.3">
      <c r="B9" s="2">
        <v>4</v>
      </c>
      <c r="C9">
        <f>SUMPRODUCT(Extraction!$D$113:$BO$113,Extraction!$D116:$BO116)</f>
        <v>43</v>
      </c>
      <c r="D9">
        <f>SUMPRODUCT(Extraction!$D$114:$BO$114,Extraction!$D116:$BO116)</f>
        <v>46</v>
      </c>
      <c r="E9">
        <f>SUMPRODUCT(Extraction!$D$115:$BO$115,Extraction!$D116:$BO116)</f>
        <v>20</v>
      </c>
      <c r="F9">
        <f>SUMPRODUCT(Extraction!$D$116:$BO$116,Extraction!$D116:$BO116)</f>
        <v>74</v>
      </c>
      <c r="G9">
        <f>SUMPRODUCT(Extraction!$D$117:$BO$117,Extraction!$D116:$BO116)</f>
        <v>38</v>
      </c>
      <c r="H9">
        <f>SUMPRODUCT(Extraction!$D$118:$BO$118,Extraction!$D116:$BO116)</f>
        <v>82</v>
      </c>
    </row>
    <row r="10" spans="2:49" x14ac:dyDescent="0.3">
      <c r="B10" s="2">
        <v>5</v>
      </c>
      <c r="C10">
        <f>SUMPRODUCT(Extraction!$D$113:$BO$113,Extraction!$D117:$BO117)</f>
        <v>27</v>
      </c>
      <c r="D10">
        <f>SUMPRODUCT(Extraction!$D$114:$BO$114,Extraction!$D117:$BO117)</f>
        <v>27</v>
      </c>
      <c r="E10">
        <f>SUMPRODUCT(Extraction!$D$115:$BO$115,Extraction!$D117:$BO117)</f>
        <v>21</v>
      </c>
      <c r="F10">
        <f>SUMPRODUCT(Extraction!$D$116:$BO$116,Extraction!$D117:$BO117)</f>
        <v>38</v>
      </c>
      <c r="G10">
        <f>SUMPRODUCT(Extraction!$D$117:$BO$117,Extraction!$D117:$BO117)</f>
        <v>40</v>
      </c>
      <c r="H10">
        <f>SUMPRODUCT(Extraction!$D$118:$BO$118,Extraction!$D117:$BO117)</f>
        <v>56</v>
      </c>
    </row>
    <row r="11" spans="2:49" x14ac:dyDescent="0.3">
      <c r="B11" s="2">
        <v>6</v>
      </c>
      <c r="C11">
        <f>SUMPRODUCT(Extraction!$D$113:$BO$113,Extraction!$D118:$BO118)</f>
        <v>53</v>
      </c>
      <c r="D11">
        <f>SUMPRODUCT(Extraction!$D$114:$BO$114,Extraction!$D118:$BO118)</f>
        <v>56</v>
      </c>
      <c r="E11">
        <f>SUMPRODUCT(Extraction!$D$115:$BO$115,Extraction!$D118:$BO118)</f>
        <v>37</v>
      </c>
      <c r="F11">
        <f>SUMPRODUCT(Extraction!$D$116:$BO$116,Extraction!$D118:$BO118)</f>
        <v>82</v>
      </c>
      <c r="G11">
        <f>SUMPRODUCT(Extraction!$D$117:$BO$117,Extraction!$D118:$BO118)</f>
        <v>56</v>
      </c>
      <c r="H11">
        <f>SUMPRODUCT(Extraction!$D$118:$BO$118,Extraction!$D118:$BO118)</f>
        <v>131</v>
      </c>
    </row>
    <row r="13" spans="2:49" x14ac:dyDescent="0.3">
      <c r="B13" s="2" t="s">
        <v>137</v>
      </c>
    </row>
    <row r="15" spans="2:49" x14ac:dyDescent="0.3">
      <c r="B15" s="2" t="s">
        <v>138</v>
      </c>
      <c r="I15" s="2" t="s">
        <v>171</v>
      </c>
      <c r="P15" s="2" t="s">
        <v>171</v>
      </c>
      <c r="W15" s="2" t="s">
        <v>171</v>
      </c>
      <c r="AD15" s="2" t="s">
        <v>171</v>
      </c>
      <c r="AK15" s="2" t="s">
        <v>171</v>
      </c>
      <c r="AR15" s="2" t="s">
        <v>171</v>
      </c>
    </row>
    <row r="16" spans="2:49" x14ac:dyDescent="0.3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I16" s="2">
        <v>1</v>
      </c>
      <c r="J16" s="2">
        <v>2</v>
      </c>
      <c r="K16" s="2">
        <v>3</v>
      </c>
      <c r="L16" s="2">
        <v>4</v>
      </c>
      <c r="M16" s="2">
        <v>5</v>
      </c>
      <c r="N16" s="2">
        <v>6</v>
      </c>
      <c r="P16" s="2">
        <v>1</v>
      </c>
      <c r="Q16" s="2">
        <v>2</v>
      </c>
      <c r="R16" s="2">
        <v>3</v>
      </c>
      <c r="S16" s="2">
        <v>4</v>
      </c>
      <c r="T16" s="2">
        <v>5</v>
      </c>
      <c r="U16" s="2">
        <v>6</v>
      </c>
      <c r="W16" s="2">
        <v>1</v>
      </c>
      <c r="X16" s="2">
        <v>2</v>
      </c>
      <c r="Y16" s="2">
        <v>3</v>
      </c>
      <c r="Z16" s="2">
        <v>4</v>
      </c>
      <c r="AA16" s="2">
        <v>5</v>
      </c>
      <c r="AB16" s="2">
        <v>6</v>
      </c>
      <c r="AD16" s="2">
        <v>1</v>
      </c>
      <c r="AE16" s="2">
        <v>2</v>
      </c>
      <c r="AF16" s="2">
        <v>3</v>
      </c>
      <c r="AG16" s="2">
        <v>4</v>
      </c>
      <c r="AH16" s="2">
        <v>5</v>
      </c>
      <c r="AI16" s="2">
        <v>6</v>
      </c>
      <c r="AK16" s="2">
        <v>1</v>
      </c>
      <c r="AL16" s="2">
        <v>2</v>
      </c>
      <c r="AM16" s="2">
        <v>3</v>
      </c>
      <c r="AN16" s="2">
        <v>4</v>
      </c>
      <c r="AO16" s="2">
        <v>5</v>
      </c>
      <c r="AP16" s="2">
        <v>6</v>
      </c>
      <c r="AR16" s="2">
        <v>1</v>
      </c>
      <c r="AS16" s="2">
        <v>2</v>
      </c>
      <c r="AT16" s="2">
        <v>3</v>
      </c>
      <c r="AU16" s="2">
        <v>4</v>
      </c>
      <c r="AV16" s="2">
        <v>5</v>
      </c>
      <c r="AW16" s="2">
        <v>6</v>
      </c>
    </row>
    <row r="17" spans="2:49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f t="shared" ref="I17:N17" si="0">B95</f>
        <v>3.0303030303030304E-2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3.0303030303030304E-2</v>
      </c>
      <c r="P17">
        <f t="shared" ref="P17:U17" si="1">I95</f>
        <v>3.0303030303030304E-2</v>
      </c>
      <c r="Q17">
        <f t="shared" si="1"/>
        <v>6.3636363636363644E-2</v>
      </c>
      <c r="R17">
        <f t="shared" si="1"/>
        <v>0</v>
      </c>
      <c r="S17">
        <f t="shared" si="1"/>
        <v>0</v>
      </c>
      <c r="T17">
        <f t="shared" si="1"/>
        <v>6.3636363636363644E-2</v>
      </c>
      <c r="U17">
        <f t="shared" si="1"/>
        <v>3.0303030303030304E-2</v>
      </c>
      <c r="W17">
        <f t="shared" ref="W17:AB17" si="2">P95</f>
        <v>3.0303030303030304E-2</v>
      </c>
      <c r="X17">
        <f t="shared" si="2"/>
        <v>2.867701404286771E-2</v>
      </c>
      <c r="Y17">
        <f t="shared" si="2"/>
        <v>3.4959349593495934E-2</v>
      </c>
      <c r="Z17">
        <f t="shared" si="2"/>
        <v>0</v>
      </c>
      <c r="AA17">
        <f t="shared" si="2"/>
        <v>6.3636363636363644E-2</v>
      </c>
      <c r="AB17">
        <f t="shared" si="2"/>
        <v>3.0303030303030304E-2</v>
      </c>
      <c r="AD17">
        <f t="shared" ref="AD17:AI17" si="3">W95</f>
        <v>3.0303030303030304E-2</v>
      </c>
      <c r="AE17">
        <f t="shared" si="3"/>
        <v>2.867701404286771E-2</v>
      </c>
      <c r="AF17">
        <f t="shared" si="3"/>
        <v>3.4959349593495934E-2</v>
      </c>
      <c r="AG17">
        <f t="shared" si="3"/>
        <v>4.3838254172015402E-2</v>
      </c>
      <c r="AH17">
        <f t="shared" si="3"/>
        <v>0.10747461780837905</v>
      </c>
      <c r="AI17">
        <f t="shared" si="3"/>
        <v>3.0303030303030304E-2</v>
      </c>
      <c r="AK17">
        <f t="shared" ref="AK17:AP17" si="4">AD95</f>
        <v>3.0303030303030304E-2</v>
      </c>
      <c r="AL17">
        <f t="shared" si="4"/>
        <v>2.867701404286771E-2</v>
      </c>
      <c r="AM17">
        <f t="shared" si="4"/>
        <v>3.4959349593495934E-2</v>
      </c>
      <c r="AN17">
        <f t="shared" si="4"/>
        <v>4.3838254172015402E-2</v>
      </c>
      <c r="AO17">
        <f t="shared" si="4"/>
        <v>0.10747461780837905</v>
      </c>
      <c r="AP17">
        <f t="shared" si="4"/>
        <v>3.0303030303030304E-2</v>
      </c>
      <c r="AR17">
        <f t="shared" ref="AR17:AW17" si="5">AK95</f>
        <v>3.0303030303030304E-2</v>
      </c>
      <c r="AS17">
        <f t="shared" si="5"/>
        <v>2.867701404286771E-2</v>
      </c>
      <c r="AT17">
        <f t="shared" si="5"/>
        <v>4.5383761510205664E-2</v>
      </c>
      <c r="AU17">
        <f t="shared" si="5"/>
        <v>4.3838254172015402E-2</v>
      </c>
      <c r="AV17">
        <f t="shared" si="5"/>
        <v>0.10747461780837905</v>
      </c>
      <c r="AW17">
        <f t="shared" si="5"/>
        <v>4.0727442219740034E-2</v>
      </c>
    </row>
    <row r="19" spans="2:49" x14ac:dyDescent="0.3">
      <c r="B19" s="2" t="s">
        <v>139</v>
      </c>
      <c r="I19" s="2"/>
      <c r="P19" s="2"/>
      <c r="W19" s="2"/>
      <c r="AD19" s="2"/>
      <c r="AK19" s="2"/>
      <c r="AR19" s="2"/>
    </row>
    <row r="20" spans="2:49" x14ac:dyDescent="0.3">
      <c r="B20" s="2" t="s">
        <v>140</v>
      </c>
      <c r="C20">
        <v>0</v>
      </c>
      <c r="I20" s="2" t="s">
        <v>140</v>
      </c>
      <c r="J20">
        <f>C97</f>
        <v>1.3636363636363635</v>
      </c>
      <c r="P20" s="2" t="s">
        <v>140</v>
      </c>
      <c r="Q20">
        <f>J97</f>
        <v>0.70606060606060606</v>
      </c>
      <c r="W20" s="2" t="s">
        <v>140</v>
      </c>
      <c r="X20">
        <f>Q97</f>
        <v>1.719881744271988</v>
      </c>
      <c r="AD20" s="2" t="s">
        <v>140</v>
      </c>
      <c r="AE20">
        <f>X97</f>
        <v>1.0034932119656128</v>
      </c>
      <c r="AK20" s="2" t="s">
        <v>140</v>
      </c>
      <c r="AL20">
        <f>AE97</f>
        <v>1.0034932119656128</v>
      </c>
      <c r="AR20" s="2" t="s">
        <v>140</v>
      </c>
      <c r="AS20">
        <f>AL97</f>
        <v>1.867964117611101</v>
      </c>
    </row>
    <row r="22" spans="2:49" x14ac:dyDescent="0.3">
      <c r="B22" s="2" t="s">
        <v>121</v>
      </c>
      <c r="I22" s="2" t="s">
        <v>121</v>
      </c>
      <c r="P22" s="2" t="s">
        <v>121</v>
      </c>
      <c r="W22" s="2" t="s">
        <v>121</v>
      </c>
      <c r="AD22" s="2" t="s">
        <v>121</v>
      </c>
      <c r="AK22" s="2" t="s">
        <v>121</v>
      </c>
      <c r="AR22" s="2" t="s">
        <v>121</v>
      </c>
    </row>
    <row r="23" spans="2:49" x14ac:dyDescent="0.3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I23" s="2">
        <v>1</v>
      </c>
      <c r="J23" s="2">
        <v>2</v>
      </c>
      <c r="K23" s="2">
        <v>3</v>
      </c>
      <c r="L23" s="2">
        <v>4</v>
      </c>
      <c r="M23" s="2">
        <v>5</v>
      </c>
      <c r="N23" s="2">
        <v>6</v>
      </c>
      <c r="P23" s="2">
        <v>1</v>
      </c>
      <c r="Q23" s="2">
        <v>2</v>
      </c>
      <c r="R23" s="2">
        <v>3</v>
      </c>
      <c r="S23" s="2">
        <v>4</v>
      </c>
      <c r="T23" s="2">
        <v>5</v>
      </c>
      <c r="U23" s="2">
        <v>6</v>
      </c>
      <c r="W23" s="2">
        <v>1</v>
      </c>
      <c r="X23" s="2">
        <v>2</v>
      </c>
      <c r="Y23" s="2">
        <v>3</v>
      </c>
      <c r="Z23" s="2">
        <v>4</v>
      </c>
      <c r="AA23" s="2">
        <v>5</v>
      </c>
      <c r="AB23" s="2">
        <v>6</v>
      </c>
      <c r="AD23" s="2">
        <v>1</v>
      </c>
      <c r="AE23" s="2">
        <v>2</v>
      </c>
      <c r="AF23" s="2">
        <v>3</v>
      </c>
      <c r="AG23" s="2">
        <v>4</v>
      </c>
      <c r="AH23" s="2">
        <v>5</v>
      </c>
      <c r="AI23" s="2">
        <v>6</v>
      </c>
      <c r="AK23" s="2">
        <v>1</v>
      </c>
      <c r="AL23" s="2">
        <v>2</v>
      </c>
      <c r="AM23" s="2">
        <v>3</v>
      </c>
      <c r="AN23" s="2">
        <v>4</v>
      </c>
      <c r="AO23" s="2">
        <v>5</v>
      </c>
      <c r="AP23" s="2">
        <v>6</v>
      </c>
      <c r="AR23" s="2">
        <v>1</v>
      </c>
      <c r="AS23" s="2">
        <v>2</v>
      </c>
      <c r="AT23" s="2">
        <v>3</v>
      </c>
      <c r="AU23" s="2">
        <v>4</v>
      </c>
      <c r="AV23" s="2">
        <v>5</v>
      </c>
      <c r="AW23" s="2">
        <v>6</v>
      </c>
    </row>
    <row r="24" spans="2:49" x14ac:dyDescent="0.3">
      <c r="B24">
        <v>-1</v>
      </c>
      <c r="C24">
        <v>-1</v>
      </c>
      <c r="D24">
        <v>-1</v>
      </c>
      <c r="E24">
        <v>-1</v>
      </c>
      <c r="F24">
        <v>1</v>
      </c>
      <c r="G24">
        <v>1</v>
      </c>
      <c r="I24">
        <v>-1</v>
      </c>
      <c r="J24">
        <v>-1</v>
      </c>
      <c r="K24">
        <v>-1</v>
      </c>
      <c r="L24">
        <v>-1</v>
      </c>
      <c r="M24">
        <v>1</v>
      </c>
      <c r="N24">
        <v>1</v>
      </c>
      <c r="P24">
        <v>-1</v>
      </c>
      <c r="Q24">
        <v>-1</v>
      </c>
      <c r="R24">
        <v>-1</v>
      </c>
      <c r="S24">
        <v>-1</v>
      </c>
      <c r="T24">
        <v>1</v>
      </c>
      <c r="U24">
        <v>1</v>
      </c>
      <c r="W24">
        <v>-1</v>
      </c>
      <c r="X24">
        <v>-1</v>
      </c>
      <c r="Y24">
        <v>-1</v>
      </c>
      <c r="Z24">
        <v>-1</v>
      </c>
      <c r="AA24">
        <v>1</v>
      </c>
      <c r="AB24">
        <v>1</v>
      </c>
      <c r="AD24">
        <v>-1</v>
      </c>
      <c r="AE24">
        <v>-1</v>
      </c>
      <c r="AF24">
        <v>-1</v>
      </c>
      <c r="AG24">
        <v>-1</v>
      </c>
      <c r="AH24">
        <v>1</v>
      </c>
      <c r="AI24">
        <v>1</v>
      </c>
      <c r="AK24">
        <v>-1</v>
      </c>
      <c r="AL24">
        <v>-1</v>
      </c>
      <c r="AM24">
        <v>-1</v>
      </c>
      <c r="AN24">
        <v>-1</v>
      </c>
      <c r="AO24">
        <v>1</v>
      </c>
      <c r="AP24">
        <v>1</v>
      </c>
      <c r="AR24">
        <v>-1</v>
      </c>
      <c r="AS24">
        <v>-1</v>
      </c>
      <c r="AT24">
        <v>-1</v>
      </c>
      <c r="AU24">
        <v>-1</v>
      </c>
      <c r="AV24">
        <v>1</v>
      </c>
      <c r="AW24">
        <v>1</v>
      </c>
    </row>
    <row r="26" spans="2:49" x14ac:dyDescent="0.3">
      <c r="B26" s="2" t="s">
        <v>185</v>
      </c>
    </row>
    <row r="27" spans="2:49" x14ac:dyDescent="0.3">
      <c r="B27" s="2"/>
    </row>
    <row r="28" spans="2:49" x14ac:dyDescent="0.3">
      <c r="B28" s="2" t="s">
        <v>186</v>
      </c>
      <c r="I28" s="2" t="s">
        <v>186</v>
      </c>
      <c r="P28" s="2" t="s">
        <v>186</v>
      </c>
      <c r="W28" s="2" t="s">
        <v>186</v>
      </c>
      <c r="AD28" s="2" t="s">
        <v>186</v>
      </c>
      <c r="AK28" s="2" t="s">
        <v>186</v>
      </c>
      <c r="AR28" s="2" t="s">
        <v>186</v>
      </c>
    </row>
    <row r="29" spans="2:49" x14ac:dyDescent="0.3"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I29" s="2">
        <v>1</v>
      </c>
      <c r="J29" s="2">
        <v>2</v>
      </c>
      <c r="K29" s="2">
        <v>3</v>
      </c>
      <c r="L29" s="2">
        <v>4</v>
      </c>
      <c r="M29" s="2">
        <v>5</v>
      </c>
      <c r="N29" s="2">
        <v>6</v>
      </c>
      <c r="P29" s="2">
        <v>1</v>
      </c>
      <c r="Q29" s="2">
        <v>2</v>
      </c>
      <c r="R29" s="2">
        <v>3</v>
      </c>
      <c r="S29" s="2">
        <v>4</v>
      </c>
      <c r="T29" s="2">
        <v>5</v>
      </c>
      <c r="U29" s="2">
        <v>6</v>
      </c>
      <c r="W29" s="2">
        <v>1</v>
      </c>
      <c r="X29" s="2">
        <v>2</v>
      </c>
      <c r="Y29" s="2">
        <v>3</v>
      </c>
      <c r="Z29" s="2">
        <v>4</v>
      </c>
      <c r="AA29" s="2">
        <v>5</v>
      </c>
      <c r="AB29" s="2">
        <v>6</v>
      </c>
      <c r="AD29" s="2">
        <v>1</v>
      </c>
      <c r="AE29" s="2">
        <v>2</v>
      </c>
      <c r="AF29" s="2">
        <v>3</v>
      </c>
      <c r="AG29" s="2">
        <v>4</v>
      </c>
      <c r="AH29" s="2">
        <v>5</v>
      </c>
      <c r="AI29" s="2">
        <v>6</v>
      </c>
      <c r="AK29" s="2">
        <v>1</v>
      </c>
      <c r="AL29" s="2">
        <v>2</v>
      </c>
      <c r="AM29" s="2">
        <v>3</v>
      </c>
      <c r="AN29" s="2">
        <v>4</v>
      </c>
      <c r="AO29" s="2">
        <v>5</v>
      </c>
      <c r="AP29" s="2">
        <v>6</v>
      </c>
      <c r="AR29" s="2">
        <v>1</v>
      </c>
      <c r="AS29" s="2">
        <v>2</v>
      </c>
      <c r="AT29" s="2">
        <v>3</v>
      </c>
      <c r="AU29" s="2">
        <v>4</v>
      </c>
      <c r="AV29" s="2">
        <v>5</v>
      </c>
      <c r="AW29" s="2">
        <v>6</v>
      </c>
    </row>
    <row r="30" spans="2:49" x14ac:dyDescent="0.3">
      <c r="B30" s="5">
        <f t="array" ref="B30">SUMPRODUCT(TRANSPOSE(C6:C11),$B$17:$G$17,$B$24:$G$24)-$C$20</f>
        <v>0</v>
      </c>
      <c r="C30" s="5">
        <f t="array" ref="C30">SUMPRODUCT(TRANSPOSE(D6:D11),$B$17:$G$17,$B$24:$G$24)-$C$20</f>
        <v>0</v>
      </c>
      <c r="D30" s="5">
        <f t="array" ref="D30">SUMPRODUCT(TRANSPOSE(E6:E11),$B$17:$G$17,$B$24:$G$24)-$C$20</f>
        <v>0</v>
      </c>
      <c r="E30" s="5">
        <f t="array" ref="E30">SUMPRODUCT(TRANSPOSE(F6:F11),$B$17:$G$17,$B$24:$G$24)-$C$20</f>
        <v>0</v>
      </c>
      <c r="F30" s="5">
        <f t="array" ref="F30">SUMPRODUCT(TRANSPOSE(G6:G11),$B$17:$G$17,$B$24:$G$24)-$C$20</f>
        <v>0</v>
      </c>
      <c r="G30" s="5">
        <f t="array" ref="G30">SUMPRODUCT(TRANSPOSE(H6:H11),$B$17:$G$17,$B$24:$G$24)-$C$20</f>
        <v>0</v>
      </c>
      <c r="I30">
        <f t="array" ref="I30">SUMPRODUCT(TRANSPOSE(C6:C11),$I$17:$N$17,$I$24:$N$24)-$J$20</f>
        <v>-0.99999999999999978</v>
      </c>
      <c r="J30">
        <f t="array" ref="J30">SUMPRODUCT(TRANSPOSE(D6:D11),$I$17:$N$17,$I$24:$N$24)-$J$20</f>
        <v>-0.57575757575757569</v>
      </c>
      <c r="K30">
        <f t="array" ref="K30">SUMPRODUCT(TRANSPOSE(E6:E11),$I$17:$N$17,$I$24:$N$24)-$J$20</f>
        <v>-0.60606060606060586</v>
      </c>
      <c r="L30">
        <f t="array" ref="L30">SUMPRODUCT(TRANSPOSE(F6:F11),$I$17:$N$17,$I$24:$N$24)-$J$20</f>
        <v>-0.18181818181818166</v>
      </c>
      <c r="M30">
        <f t="array" ref="M30">SUMPRODUCT(TRANSPOSE(G6:G11),$I$17:$N$17,$I$24:$N$24)-$J$20</f>
        <v>-0.48484848484848475</v>
      </c>
      <c r="N30">
        <f t="array" ref="N30">SUMPRODUCT(TRANSPOSE(H6:H11),$I$17:$N$17,$I$24:$N$24)-$J$20</f>
        <v>0.99999999999999978</v>
      </c>
      <c r="P30">
        <f t="array" ref="P30">SUMPRODUCT(TRANSPOSE(C6:C11),$P$17:$U$17,$P$24:$U$24)-$Q$20</f>
        <v>-0.53333333333333321</v>
      </c>
      <c r="Q30">
        <f t="array" ref="Q30">SUMPRODUCT(TRANSPOSE(D6:D11),$P$17:$U$17,$P$24:$U$24)-$Q$20</f>
        <v>-1</v>
      </c>
      <c r="R30">
        <f t="array" ref="R30">SUMPRODUCT(TRANSPOSE(E6:E11),$P$17:$U$17,$P$24:$U$24)-$Q$20</f>
        <v>0.43333333333333335</v>
      </c>
      <c r="S30">
        <f t="array" ref="S30">SUMPRODUCT(TRANSPOSE(F6:F11),$P$17:$U$17,$P$24:$U$24)-$Q$20</f>
        <v>-3.3333333333333215E-2</v>
      </c>
      <c r="T30">
        <f t="array" ref="T30">SUMPRODUCT(TRANSPOSE(G6:G11),$P$17:$U$17,$P$24:$U$24)-$Q$20</f>
        <v>1.0000000000000002</v>
      </c>
      <c r="U30">
        <f t="array" ref="U30">SUMPRODUCT(TRANSPOSE(H6:H11),$P$17:$U$17,$P$24:$U$24)-$Q$20</f>
        <v>1.6575757575757577</v>
      </c>
      <c r="W30">
        <f t="array" ref="W30">SUMPRODUCT(TRANSPOSE(C6:C11),$W$17:$AB$17,$W$24:$AB$24)-$X$20</f>
        <v>-0.91788617886178825</v>
      </c>
      <c r="X30">
        <f t="array" ref="X30">SUMPRODUCT(TRANSPOSE(D6:D11),$W$17:$AB$17,$W$24:$AB$24)-$X$20</f>
        <v>-1</v>
      </c>
      <c r="Y30">
        <f t="array" ref="Y30">SUMPRODUCT(TRANSPOSE(E6:E11),$W$17:$AB$17,$W$24:$AB$24)-$X$20</f>
        <v>-0.99999999999999978</v>
      </c>
      <c r="Z30">
        <f t="array" ref="Z30">SUMPRODUCT(TRANSPOSE(F6:F11),$W$17:$AB$17,$W$24:$AB$24)-$X$20</f>
        <v>-0.13821138211382111</v>
      </c>
      <c r="AA30">
        <f t="array" ref="AA30">SUMPRODUCT(TRANSPOSE(G6:G11),$W$17:$AB$17,$W$24:$AB$24)-$X$20</f>
        <v>0.1959349593495936</v>
      </c>
      <c r="AB30">
        <f t="array" ref="AB30">SUMPRODUCT(TRANSPOSE(H6:H11),$W$17:$AB$17,$W$24:$AB$24)-$X$20</f>
        <v>1.3079822616407983</v>
      </c>
      <c r="AD30">
        <f t="array" ref="AD30">SUMPRODUCT(TRANSPOSE(C6:C11),$AD$17:$AI$17,$AD$24:$AI$24)-$AE$20</f>
        <v>-0.90290971330765957</v>
      </c>
      <c r="AE30">
        <f t="array" ref="AE30">SUMPRODUCT(TRANSPOSE(D6:D11),$AD$17:$AI$17,$AD$24:$AI$24)-$AE$20</f>
        <v>-1.1165382969619178</v>
      </c>
      <c r="AF30">
        <f t="array" ref="AF30">SUMPRODUCT(TRANSPOSE(E6:E11),$AD$17:$AI$17,$AD$24:$AI$24)-$AE$20</f>
        <v>-0.23977321352160907</v>
      </c>
      <c r="AG30">
        <f t="array" ref="AG30">SUMPRODUCT(TRANSPOSE(F6:F11),$AD$17:$AI$17,$AD$24:$AI$24)-$AE$20</f>
        <v>-0.99999999999999956</v>
      </c>
      <c r="AH30">
        <f t="array" ref="AH30">SUMPRODUCT(TRANSPOSE(G6:G11),$AD$17:$AI$17,$AD$24:$AI$24)-$AE$20</f>
        <v>1</v>
      </c>
      <c r="AI30">
        <f t="array" ref="AI30">SUMPRODUCT(TRANSPOSE(H6:H11),$AD$17:$AI$17,$AD$24:$AI$24)-$AE$20</f>
        <v>0.88457618547477335</v>
      </c>
      <c r="AK30">
        <f t="array" ref="AK30">SUMPRODUCT(TRANSPOSE(C6:C11),$AK$17:$AP$17,$AK$24:$AP$24)-$AL$20</f>
        <v>-0.90290971330765957</v>
      </c>
      <c r="AL30">
        <f t="array" ref="AL30">SUMPRODUCT(TRANSPOSE(D6:D11),$AK$17:$AP$17,$AK$24:$AP$24)-$AL$20</f>
        <v>-1.1165382969619178</v>
      </c>
      <c r="AM30">
        <f t="array" ref="AM30">SUMPRODUCT(TRANSPOSE(E6:E11),$AK$17:$AP$17,$AK$24:$AP$24)-$AL$20</f>
        <v>-0.23977321352160907</v>
      </c>
      <c r="AN30">
        <f t="array" ref="AN30">SUMPRODUCT(TRANSPOSE(F6:F11),$AK$17:$AP$17,$AK$24:$AP$24)-$AL$20</f>
        <v>-0.99999999999999956</v>
      </c>
      <c r="AO30">
        <f t="array" ref="AO30">SUMPRODUCT(TRANSPOSE(G6:G11),$AK$17:$AP$17,$AK$24:$AP$24)-$AL$20</f>
        <v>1</v>
      </c>
      <c r="AP30">
        <f t="array" ref="AP30">SUMPRODUCT(TRANSPOSE(H6:H11),$AK$17:$AP$17,$AK$24:$AP$24)-$AL$20</f>
        <v>0.88457618547477335</v>
      </c>
      <c r="AR30">
        <f t="array" ref="AR30">SUMPRODUCT(TRANSPOSE(C6:C11),$AR$17:$AW$17,$AR$24:$AW$24)-$AS$20</f>
        <v>-1.3399797303680483</v>
      </c>
      <c r="AS30">
        <f t="array" ref="AS30">SUMPRODUCT(TRANSPOSE(D6:D11),$AR$17:$AW$17,$AR$24:$AW$24)-$AS$20</f>
        <v>-1.5536083140223065</v>
      </c>
      <c r="AT30">
        <f t="array" ref="AT30">SUMPRODUCT(TRANSPOSE(E6:E11),$AR$17:$AW$17,$AR$24:$AW$24)-$AS$20</f>
        <v>-1.0000000000000002</v>
      </c>
      <c r="AU30">
        <f t="array" ref="AU30">SUMPRODUCT(TRANSPOSE(F6:F11),$AR$17:$AW$17,$AR$24:$AW$24)-$AS$20</f>
        <v>-1.2181573668094838</v>
      </c>
      <c r="AV30">
        <f t="array" ref="AV30">SUMPRODUCT(TRANSPOSE(G6:G11),$AR$17:$AW$17,$AR$24:$AW$24)-$AS$20</f>
        <v>0.50038351143935245</v>
      </c>
      <c r="AW30">
        <f t="array" ref="AW30">SUMPRODUCT(TRANSPOSE(H6:H11),$AR$17:$AW$17,$AR$24:$AW$24)-$AS$20</f>
        <v>0.99999999999999911</v>
      </c>
    </row>
    <row r="31" spans="2:49" x14ac:dyDescent="0.3">
      <c r="B31" s="2"/>
      <c r="C31" s="2"/>
      <c r="D31" s="2"/>
      <c r="E31" s="2"/>
      <c r="F31" s="2"/>
      <c r="G31" s="2"/>
    </row>
    <row r="32" spans="2:49" x14ac:dyDescent="0.3">
      <c r="B32" s="2" t="s">
        <v>187</v>
      </c>
      <c r="C32" s="2"/>
      <c r="D32" s="2"/>
      <c r="E32" s="2"/>
      <c r="F32" s="2"/>
      <c r="G32" s="2"/>
      <c r="I32" s="2" t="s">
        <v>187</v>
      </c>
      <c r="J32" s="2"/>
      <c r="K32" s="2"/>
      <c r="L32" s="2"/>
      <c r="M32" s="2"/>
      <c r="N32" s="2"/>
      <c r="P32" s="2" t="s">
        <v>187</v>
      </c>
      <c r="Q32" s="2"/>
      <c r="R32" s="2"/>
      <c r="S32" s="2"/>
      <c r="T32" s="2"/>
      <c r="U32" s="2"/>
      <c r="W32" s="2" t="s">
        <v>187</v>
      </c>
      <c r="X32" s="2"/>
      <c r="Y32" s="2"/>
      <c r="Z32" s="2"/>
      <c r="AA32" s="2"/>
      <c r="AB32" s="2"/>
      <c r="AD32" s="2" t="s">
        <v>187</v>
      </c>
      <c r="AE32" s="2"/>
      <c r="AF32" s="2"/>
      <c r="AG32" s="2"/>
      <c r="AH32" s="2"/>
      <c r="AI32" s="2"/>
      <c r="AK32" s="2" t="s">
        <v>187</v>
      </c>
      <c r="AR32" s="2" t="s">
        <v>187</v>
      </c>
    </row>
    <row r="33" spans="2:49" x14ac:dyDescent="0.3"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I33" s="2">
        <v>1</v>
      </c>
      <c r="J33" s="2">
        <v>2</v>
      </c>
      <c r="K33" s="2">
        <v>3</v>
      </c>
      <c r="L33" s="2">
        <v>4</v>
      </c>
      <c r="M33" s="2">
        <v>5</v>
      </c>
      <c r="N33" s="2">
        <v>6</v>
      </c>
      <c r="P33" s="2">
        <v>1</v>
      </c>
      <c r="Q33" s="2">
        <v>2</v>
      </c>
      <c r="R33" s="2">
        <v>3</v>
      </c>
      <c r="S33" s="2">
        <v>4</v>
      </c>
      <c r="T33" s="2">
        <v>5</v>
      </c>
      <c r="U33" s="2">
        <v>6</v>
      </c>
      <c r="W33" s="2">
        <v>1</v>
      </c>
      <c r="X33" s="2">
        <v>2</v>
      </c>
      <c r="Y33" s="2">
        <v>3</v>
      </c>
      <c r="Z33" s="2">
        <v>4</v>
      </c>
      <c r="AA33" s="2">
        <v>5</v>
      </c>
      <c r="AB33" s="2">
        <v>6</v>
      </c>
      <c r="AD33" s="2">
        <v>1</v>
      </c>
      <c r="AE33" s="2">
        <v>2</v>
      </c>
      <c r="AF33" s="2">
        <v>3</v>
      </c>
      <c r="AG33" s="2">
        <v>4</v>
      </c>
      <c r="AH33" s="2">
        <v>5</v>
      </c>
      <c r="AI33" s="2">
        <v>6</v>
      </c>
      <c r="AK33" s="2">
        <v>1</v>
      </c>
      <c r="AL33" s="2">
        <v>2</v>
      </c>
      <c r="AM33" s="2">
        <v>3</v>
      </c>
      <c r="AN33" s="2">
        <v>4</v>
      </c>
      <c r="AO33" s="2">
        <v>5</v>
      </c>
      <c r="AP33" s="2">
        <v>6</v>
      </c>
      <c r="AR33" s="2">
        <v>1</v>
      </c>
      <c r="AS33" s="2">
        <v>2</v>
      </c>
      <c r="AT33" s="2">
        <v>3</v>
      </c>
      <c r="AU33" s="2">
        <v>4</v>
      </c>
      <c r="AV33" s="2">
        <v>5</v>
      </c>
      <c r="AW33" s="2">
        <v>6</v>
      </c>
    </row>
    <row r="34" spans="2:49" x14ac:dyDescent="0.3">
      <c r="B34" s="5">
        <f t="shared" ref="B34:G34" si="6">B30-B24</f>
        <v>1</v>
      </c>
      <c r="C34" s="5">
        <f t="shared" si="6"/>
        <v>1</v>
      </c>
      <c r="D34" s="5">
        <f t="shared" si="6"/>
        <v>1</v>
      </c>
      <c r="E34" s="5">
        <f t="shared" si="6"/>
        <v>1</v>
      </c>
      <c r="F34" s="5">
        <f t="shared" si="6"/>
        <v>-1</v>
      </c>
      <c r="G34" s="5">
        <f t="shared" si="6"/>
        <v>-1</v>
      </c>
      <c r="I34" s="5">
        <f t="shared" ref="I34:N34" si="7">I30-I24</f>
        <v>0</v>
      </c>
      <c r="J34" s="5">
        <f t="shared" si="7"/>
        <v>0.42424242424242431</v>
      </c>
      <c r="K34" s="5">
        <f t="shared" si="7"/>
        <v>0.39393939393939414</v>
      </c>
      <c r="L34" s="5">
        <f t="shared" si="7"/>
        <v>0.81818181818181834</v>
      </c>
      <c r="M34" s="5">
        <f t="shared" si="7"/>
        <v>-1.4848484848484849</v>
      </c>
      <c r="N34" s="5">
        <f t="shared" si="7"/>
        <v>0</v>
      </c>
      <c r="P34" s="5">
        <f t="shared" ref="P34:U34" si="8">P30-P24</f>
        <v>0.46666666666666679</v>
      </c>
      <c r="Q34" s="5">
        <f t="shared" si="8"/>
        <v>0</v>
      </c>
      <c r="R34" s="5">
        <f t="shared" si="8"/>
        <v>1.4333333333333333</v>
      </c>
      <c r="S34" s="5">
        <f t="shared" si="8"/>
        <v>0.96666666666666679</v>
      </c>
      <c r="T34" s="5">
        <f t="shared" si="8"/>
        <v>0</v>
      </c>
      <c r="U34" s="5">
        <f t="shared" si="8"/>
        <v>0.6575757575757577</v>
      </c>
      <c r="W34" s="5">
        <f t="shared" ref="W34:AB34" si="9">W30-W24</f>
        <v>8.2113821138211751E-2</v>
      </c>
      <c r="X34" s="5">
        <f t="shared" si="9"/>
        <v>0</v>
      </c>
      <c r="Y34" s="5">
        <f t="shared" si="9"/>
        <v>0</v>
      </c>
      <c r="Z34" s="5">
        <f t="shared" si="9"/>
        <v>0.86178861788617889</v>
      </c>
      <c r="AA34" s="5">
        <f t="shared" si="9"/>
        <v>-0.8040650406504064</v>
      </c>
      <c r="AB34" s="5">
        <f t="shared" si="9"/>
        <v>0.30798226164079834</v>
      </c>
      <c r="AD34" s="5">
        <f t="shared" ref="AD34:AI34" si="10">AD30-AD24</f>
        <v>9.7090286692340433E-2</v>
      </c>
      <c r="AE34" s="5">
        <f t="shared" si="10"/>
        <v>-0.11653829696191775</v>
      </c>
      <c r="AF34" s="5">
        <f t="shared" si="10"/>
        <v>0.76022678647839093</v>
      </c>
      <c r="AG34" s="5">
        <f t="shared" si="10"/>
        <v>0</v>
      </c>
      <c r="AH34" s="5">
        <f t="shared" si="10"/>
        <v>0</v>
      </c>
      <c r="AI34" s="5">
        <f t="shared" si="10"/>
        <v>-0.11542381452522665</v>
      </c>
      <c r="AK34" s="5">
        <f t="shared" ref="AK34:AP34" si="11">AK30-AK24</f>
        <v>9.7090286692340433E-2</v>
      </c>
      <c r="AL34" s="5">
        <f t="shared" si="11"/>
        <v>-0.11653829696191775</v>
      </c>
      <c r="AM34" s="5">
        <f t="shared" si="11"/>
        <v>0.76022678647839093</v>
      </c>
      <c r="AN34" s="5">
        <f t="shared" si="11"/>
        <v>0</v>
      </c>
      <c r="AO34" s="5">
        <f t="shared" si="11"/>
        <v>0</v>
      </c>
      <c r="AP34" s="5">
        <f t="shared" si="11"/>
        <v>-0.11542381452522665</v>
      </c>
      <c r="AR34" s="5">
        <f t="shared" ref="AR34:AW34" si="12">AR30-AR24</f>
        <v>-0.33997973036804829</v>
      </c>
      <c r="AS34" s="5">
        <f t="shared" si="12"/>
        <v>-0.55360831402230648</v>
      </c>
      <c r="AT34" s="5">
        <f t="shared" si="12"/>
        <v>0</v>
      </c>
      <c r="AU34" s="5">
        <f t="shared" si="12"/>
        <v>-0.21815736680948383</v>
      </c>
      <c r="AV34" s="5">
        <f t="shared" si="12"/>
        <v>-0.49961648856064755</v>
      </c>
      <c r="AW34" s="5">
        <f t="shared" si="12"/>
        <v>-8.8817841970012523E-16</v>
      </c>
    </row>
    <row r="35" spans="2:49" x14ac:dyDescent="0.3">
      <c r="B35" s="2"/>
      <c r="C35" s="2"/>
      <c r="D35" s="2"/>
      <c r="E35" s="2"/>
      <c r="F35" s="2"/>
      <c r="G35" s="2"/>
    </row>
    <row r="37" spans="2:49" x14ac:dyDescent="0.3">
      <c r="B37" s="2" t="s">
        <v>141</v>
      </c>
      <c r="I37" s="2" t="s">
        <v>174</v>
      </c>
      <c r="P37" s="2" t="s">
        <v>174</v>
      </c>
      <c r="W37" s="2" t="s">
        <v>174</v>
      </c>
      <c r="AD37" s="2" t="s">
        <v>174</v>
      </c>
      <c r="AK37" s="2" t="s">
        <v>174</v>
      </c>
      <c r="AR37" s="2"/>
    </row>
    <row r="38" spans="2:49" x14ac:dyDescent="0.3">
      <c r="B38" s="2" t="s">
        <v>142</v>
      </c>
      <c r="C38">
        <v>1</v>
      </c>
      <c r="I38" s="2" t="s">
        <v>142</v>
      </c>
      <c r="J38">
        <v>1</v>
      </c>
      <c r="P38" s="2" t="s">
        <v>142</v>
      </c>
      <c r="Q38">
        <v>1</v>
      </c>
      <c r="W38" s="2" t="s">
        <v>142</v>
      </c>
      <c r="X38">
        <v>1</v>
      </c>
      <c r="AD38" s="2" t="s">
        <v>142</v>
      </c>
      <c r="AE38">
        <v>1</v>
      </c>
      <c r="AK38" s="2" t="s">
        <v>142</v>
      </c>
      <c r="AL38">
        <v>1</v>
      </c>
      <c r="AR38" s="2"/>
    </row>
    <row r="39" spans="2:49" x14ac:dyDescent="0.3">
      <c r="B39" s="2" t="s">
        <v>143</v>
      </c>
      <c r="C39">
        <v>1E-3</v>
      </c>
      <c r="I39" s="2" t="s">
        <v>143</v>
      </c>
      <c r="J39">
        <v>1E-3</v>
      </c>
      <c r="P39" s="2" t="s">
        <v>143</v>
      </c>
      <c r="Q39">
        <v>1E-3</v>
      </c>
      <c r="W39" s="2" t="s">
        <v>143</v>
      </c>
      <c r="X39">
        <v>1E-3</v>
      </c>
      <c r="AD39" s="2" t="s">
        <v>143</v>
      </c>
      <c r="AE39">
        <v>1E-3</v>
      </c>
      <c r="AK39" s="2" t="s">
        <v>143</v>
      </c>
      <c r="AL39">
        <v>1E-3</v>
      </c>
      <c r="AR39" s="2"/>
    </row>
    <row r="40" spans="2:49" x14ac:dyDescent="0.3">
      <c r="B40" s="2" t="s">
        <v>144</v>
      </c>
      <c r="C40">
        <v>1E-3</v>
      </c>
      <c r="I40" s="2" t="s">
        <v>144</v>
      </c>
      <c r="J40">
        <v>1E-3</v>
      </c>
      <c r="P40" s="2" t="s">
        <v>144</v>
      </c>
      <c r="Q40">
        <v>1E-3</v>
      </c>
      <c r="W40" s="2" t="s">
        <v>144</v>
      </c>
      <c r="X40">
        <v>1E-3</v>
      </c>
      <c r="AD40" s="2" t="s">
        <v>144</v>
      </c>
      <c r="AE40">
        <v>1E-3</v>
      </c>
      <c r="AK40" s="2" t="s">
        <v>144</v>
      </c>
      <c r="AL40">
        <v>1E-3</v>
      </c>
      <c r="AR40" s="2"/>
    </row>
    <row r="42" spans="2:49" x14ac:dyDescent="0.3">
      <c r="B42" s="2" t="s">
        <v>145</v>
      </c>
      <c r="I42" s="2"/>
      <c r="P42" s="2"/>
      <c r="W42" s="2"/>
      <c r="AD42" s="2"/>
      <c r="AK42" s="2"/>
      <c r="AR42" s="2"/>
    </row>
    <row r="43" spans="2:49" x14ac:dyDescent="0.3">
      <c r="B43" s="2" t="s">
        <v>147</v>
      </c>
      <c r="C43" s="4">
        <v>1</v>
      </c>
      <c r="D43" s="2" t="s">
        <v>153</v>
      </c>
      <c r="E43">
        <f>INDEX(B24:G24,1,C43)</f>
        <v>-1</v>
      </c>
      <c r="I43" s="2" t="s">
        <v>147</v>
      </c>
      <c r="J43" s="4">
        <v>2</v>
      </c>
      <c r="K43" s="2" t="s">
        <v>153</v>
      </c>
      <c r="L43">
        <f>INDEX(I24:N24,1,J43)</f>
        <v>-1</v>
      </c>
      <c r="P43" s="2" t="s">
        <v>147</v>
      </c>
      <c r="Q43" s="4">
        <v>3</v>
      </c>
      <c r="R43" s="2" t="s">
        <v>153</v>
      </c>
      <c r="S43">
        <f>INDEX(P24:U24,1,Q43)</f>
        <v>-1</v>
      </c>
      <c r="W43" s="2" t="s">
        <v>147</v>
      </c>
      <c r="X43" s="4">
        <v>4</v>
      </c>
      <c r="Y43" s="2" t="s">
        <v>153</v>
      </c>
      <c r="Z43">
        <f>INDEX(W24:AB24,1,X43)</f>
        <v>-1</v>
      </c>
      <c r="AD43" s="2" t="s">
        <v>147</v>
      </c>
      <c r="AE43" s="4">
        <v>5</v>
      </c>
      <c r="AF43" s="2" t="s">
        <v>153</v>
      </c>
      <c r="AG43">
        <f>INDEX(AD24:AI24,1,AE43)</f>
        <v>1</v>
      </c>
      <c r="AK43" s="2" t="s">
        <v>147</v>
      </c>
      <c r="AL43" s="4">
        <v>6</v>
      </c>
      <c r="AM43" s="2" t="s">
        <v>153</v>
      </c>
      <c r="AN43">
        <f>INDEX(AK24:AP24,1,AL43)</f>
        <v>1</v>
      </c>
      <c r="AR43" s="2"/>
      <c r="AS43" s="4"/>
      <c r="AT43" s="2"/>
    </row>
    <row r="45" spans="2:49" x14ac:dyDescent="0.3">
      <c r="B45" s="2" t="s">
        <v>149</v>
      </c>
      <c r="I45" s="2" t="s">
        <v>189</v>
      </c>
      <c r="P45" s="2" t="s">
        <v>188</v>
      </c>
      <c r="W45" s="2" t="s">
        <v>188</v>
      </c>
      <c r="AD45" s="2" t="s">
        <v>190</v>
      </c>
      <c r="AK45" s="2" t="s">
        <v>149</v>
      </c>
      <c r="AR45" s="2"/>
    </row>
    <row r="46" spans="2:49" x14ac:dyDescent="0.3">
      <c r="B46" s="2" t="s">
        <v>146</v>
      </c>
      <c r="C46" s="4">
        <v>6</v>
      </c>
      <c r="D46" s="2" t="s">
        <v>154</v>
      </c>
      <c r="E46">
        <f>INDEX(B24:G24,1,C46)</f>
        <v>1</v>
      </c>
      <c r="I46" s="2" t="s">
        <v>146</v>
      </c>
      <c r="J46" s="4">
        <v>5</v>
      </c>
      <c r="K46" s="2" t="s">
        <v>154</v>
      </c>
      <c r="L46">
        <f>INDEX(I24:N24,1,J46)</f>
        <v>1</v>
      </c>
      <c r="P46" s="2" t="s">
        <v>146</v>
      </c>
      <c r="Q46" s="4">
        <v>2</v>
      </c>
      <c r="R46" s="2" t="s">
        <v>154</v>
      </c>
      <c r="S46">
        <f>INDEX(P24:U24,1,Q46)</f>
        <v>-1</v>
      </c>
      <c r="W46" s="2" t="s">
        <v>146</v>
      </c>
      <c r="X46" s="4">
        <v>5</v>
      </c>
      <c r="Y46" s="2" t="s">
        <v>154</v>
      </c>
      <c r="Z46">
        <f>INDEX(W24:AB24,1,X46)</f>
        <v>1</v>
      </c>
      <c r="AD46" s="2" t="s">
        <v>146</v>
      </c>
      <c r="AE46" s="4">
        <v>4</v>
      </c>
      <c r="AF46" s="2" t="s">
        <v>154</v>
      </c>
      <c r="AG46">
        <f>INDEX(AD24:AI24,1,AE46)</f>
        <v>-1</v>
      </c>
      <c r="AK46" s="2" t="s">
        <v>146</v>
      </c>
      <c r="AL46" s="4">
        <v>3</v>
      </c>
      <c r="AM46" s="2" t="s">
        <v>154</v>
      </c>
      <c r="AN46">
        <f>INDEX(AK24:AP24,1,AL46)</f>
        <v>-1</v>
      </c>
      <c r="AR46" s="2"/>
      <c r="AS46" s="4"/>
      <c r="AT46" s="2"/>
    </row>
    <row r="48" spans="2:49" x14ac:dyDescent="0.3">
      <c r="B48" s="2" t="s">
        <v>150</v>
      </c>
      <c r="I48" s="2" t="s">
        <v>150</v>
      </c>
      <c r="P48" s="2" t="s">
        <v>150</v>
      </c>
      <c r="W48" s="2" t="s">
        <v>150</v>
      </c>
      <c r="AD48" s="2" t="s">
        <v>150</v>
      </c>
      <c r="AK48" s="2" t="s">
        <v>150</v>
      </c>
      <c r="AR48" s="2"/>
    </row>
    <row r="49" spans="2:44" x14ac:dyDescent="0.3">
      <c r="B49" s="2" t="s">
        <v>152</v>
      </c>
      <c r="C49">
        <f>INDEX(B30:G30,1,C43)</f>
        <v>0</v>
      </c>
      <c r="I49" s="2" t="s">
        <v>152</v>
      </c>
      <c r="J49">
        <f>INDEX(I30:N30,1,J43)</f>
        <v>-0.57575757575757569</v>
      </c>
      <c r="P49" s="2" t="s">
        <v>152</v>
      </c>
      <c r="Q49">
        <f>INDEX(P30:U30,1,Q43)</f>
        <v>0.43333333333333335</v>
      </c>
      <c r="W49" s="2" t="s">
        <v>152</v>
      </c>
      <c r="X49">
        <f>INDEX(W30:AB30,1,X43)</f>
        <v>-0.13821138211382111</v>
      </c>
      <c r="AD49" s="2" t="s">
        <v>152</v>
      </c>
      <c r="AE49">
        <f>INDEX(AD30:AI30,1,AE43)</f>
        <v>1</v>
      </c>
      <c r="AK49" s="2" t="s">
        <v>152</v>
      </c>
      <c r="AL49">
        <f>INDEX(AK30:AP30,1,AL43)</f>
        <v>0.88457618547477335</v>
      </c>
      <c r="AR49" s="2"/>
    </row>
    <row r="50" spans="2:44" x14ac:dyDescent="0.3">
      <c r="B50" s="2" t="s">
        <v>151</v>
      </c>
      <c r="C50">
        <f>C49-E43</f>
        <v>1</v>
      </c>
      <c r="I50" s="2" t="s">
        <v>151</v>
      </c>
      <c r="J50">
        <f>J49-L43</f>
        <v>0.42424242424242431</v>
      </c>
      <c r="P50" s="2" t="s">
        <v>151</v>
      </c>
      <c r="Q50">
        <f>Q49-S43</f>
        <v>1.4333333333333333</v>
      </c>
      <c r="W50" s="2" t="s">
        <v>151</v>
      </c>
      <c r="X50">
        <f>X49-Z43</f>
        <v>0.86178861788617889</v>
      </c>
      <c r="AD50" s="2" t="s">
        <v>151</v>
      </c>
      <c r="AE50">
        <f>AE49-AG43</f>
        <v>0</v>
      </c>
      <c r="AF50" s="2" t="s">
        <v>191</v>
      </c>
      <c r="AG50" t="b">
        <f>AE50&lt;AE40</f>
        <v>1</v>
      </c>
      <c r="AH50" s="2" t="s">
        <v>192</v>
      </c>
      <c r="AK50" s="2" t="s">
        <v>151</v>
      </c>
      <c r="AL50">
        <f>AL49-AN43</f>
        <v>-0.11542381452522665</v>
      </c>
      <c r="AR50" s="2"/>
    </row>
    <row r="52" spans="2:44" x14ac:dyDescent="0.3">
      <c r="B52" s="2" t="s">
        <v>148</v>
      </c>
      <c r="I52" s="2" t="s">
        <v>148</v>
      </c>
      <c r="P52" s="2" t="s">
        <v>148</v>
      </c>
      <c r="W52" s="2" t="s">
        <v>148</v>
      </c>
      <c r="AD52" s="6" t="s">
        <v>148</v>
      </c>
      <c r="AE52" s="7"/>
      <c r="AF52" s="7"/>
      <c r="AG52" s="7"/>
      <c r="AH52" s="7"/>
      <c r="AI52" s="7"/>
      <c r="AK52" s="2" t="s">
        <v>148</v>
      </c>
      <c r="AR52" s="2"/>
    </row>
    <row r="53" spans="2:44" x14ac:dyDescent="0.3">
      <c r="B53" s="2" t="s">
        <v>165</v>
      </c>
      <c r="C53">
        <f>INDEX(B30:G30,1,C46)</f>
        <v>0</v>
      </c>
      <c r="I53" s="2" t="s">
        <v>165</v>
      </c>
      <c r="J53">
        <f>INDEX(I30:N30,1,J46)</f>
        <v>-0.48484848484848475</v>
      </c>
      <c r="P53" s="2" t="s">
        <v>165</v>
      </c>
      <c r="Q53">
        <f>INDEX(P30:U30,1,Q46)</f>
        <v>-1</v>
      </c>
      <c r="W53" s="2" t="s">
        <v>165</v>
      </c>
      <c r="X53">
        <f>INDEX(W30:AB30,1,X46)</f>
        <v>0.1959349593495936</v>
      </c>
      <c r="AD53" s="6" t="s">
        <v>165</v>
      </c>
      <c r="AE53" s="7">
        <f>INDEX(AD30:AI30,1,AE46)</f>
        <v>-0.99999999999999956</v>
      </c>
      <c r="AF53" s="7"/>
      <c r="AG53" s="7"/>
      <c r="AH53" s="7"/>
      <c r="AI53" s="7"/>
      <c r="AK53" s="2" t="s">
        <v>165</v>
      </c>
      <c r="AL53">
        <f>INDEX(AK30:AP30,1,AL46)</f>
        <v>-0.23977321352160907</v>
      </c>
      <c r="AR53" s="2"/>
    </row>
    <row r="54" spans="2:44" x14ac:dyDescent="0.3">
      <c r="B54" s="2" t="s">
        <v>166</v>
      </c>
      <c r="C54">
        <f>C53-E46</f>
        <v>-1</v>
      </c>
      <c r="I54" s="2" t="s">
        <v>166</v>
      </c>
      <c r="J54">
        <f>J53-L46</f>
        <v>-1.4848484848484849</v>
      </c>
      <c r="P54" s="2" t="s">
        <v>166</v>
      </c>
      <c r="Q54">
        <f>Q53-S46</f>
        <v>0</v>
      </c>
      <c r="W54" s="2" t="s">
        <v>166</v>
      </c>
      <c r="X54">
        <f>X53-Z46</f>
        <v>-0.8040650406504064</v>
      </c>
      <c r="AD54" s="6" t="s">
        <v>166</v>
      </c>
      <c r="AE54" s="7">
        <f>AE53-AG46</f>
        <v>0</v>
      </c>
      <c r="AF54" s="7"/>
      <c r="AG54" s="7"/>
      <c r="AH54" s="7"/>
      <c r="AI54" s="7"/>
      <c r="AK54" s="2" t="s">
        <v>166</v>
      </c>
      <c r="AL54">
        <f>AL53-AN46</f>
        <v>0.76022678647839093</v>
      </c>
      <c r="AR54" s="2"/>
    </row>
    <row r="55" spans="2:44" x14ac:dyDescent="0.3">
      <c r="AD55" s="7"/>
      <c r="AE55" s="7"/>
      <c r="AF55" s="7"/>
      <c r="AG55" s="7"/>
      <c r="AH55" s="7"/>
      <c r="AI55" s="7"/>
    </row>
    <row r="56" spans="2:44" x14ac:dyDescent="0.3">
      <c r="AD56" s="7"/>
      <c r="AE56" s="7"/>
      <c r="AF56" s="7"/>
      <c r="AG56" s="7"/>
      <c r="AH56" s="7"/>
      <c r="AI56" s="7"/>
    </row>
    <row r="57" spans="2:44" x14ac:dyDescent="0.3">
      <c r="B57" s="2" t="s">
        <v>156</v>
      </c>
      <c r="C57">
        <f>INDEX(B17:G17,1,C43)</f>
        <v>0</v>
      </c>
      <c r="I57" s="2" t="s">
        <v>156</v>
      </c>
      <c r="J57">
        <f>INDEX(I17:N17,1,J43)</f>
        <v>0</v>
      </c>
      <c r="P57" s="2" t="s">
        <v>156</v>
      </c>
      <c r="Q57">
        <f>INDEX(P17:U17,1,Q43)</f>
        <v>0</v>
      </c>
      <c r="W57" s="2" t="s">
        <v>156</v>
      </c>
      <c r="X57">
        <f>INDEX(W17:AB17,1,X43)</f>
        <v>0</v>
      </c>
      <c r="AD57" s="6" t="s">
        <v>156</v>
      </c>
      <c r="AE57" s="7">
        <f>INDEX(AD17:AI17,1,AE43)</f>
        <v>0.10747461780837905</v>
      </c>
      <c r="AF57" s="7"/>
      <c r="AG57" s="7"/>
      <c r="AH57" s="7"/>
      <c r="AI57" s="7"/>
      <c r="AK57" s="2" t="s">
        <v>156</v>
      </c>
      <c r="AL57">
        <f>INDEX(AK17:AP17,1,AL43)</f>
        <v>3.0303030303030304E-2</v>
      </c>
      <c r="AR57" s="2"/>
    </row>
    <row r="58" spans="2:44" x14ac:dyDescent="0.3">
      <c r="B58" s="2" t="s">
        <v>157</v>
      </c>
      <c r="C58">
        <f>INDEX(B17:G17,1,C46)</f>
        <v>0</v>
      </c>
      <c r="I58" s="2" t="s">
        <v>157</v>
      </c>
      <c r="J58">
        <f>INDEX(I17:N17,1,J46)</f>
        <v>0</v>
      </c>
      <c r="P58" s="2" t="s">
        <v>157</v>
      </c>
      <c r="Q58">
        <f>INDEX(P17:U17,1,Q46)</f>
        <v>6.3636363636363644E-2</v>
      </c>
      <c r="W58" s="2" t="s">
        <v>157</v>
      </c>
      <c r="X58">
        <f>INDEX(W17:AB17,1,X46)</f>
        <v>6.3636363636363644E-2</v>
      </c>
      <c r="AD58" s="6" t="s">
        <v>157</v>
      </c>
      <c r="AE58" s="7">
        <f>INDEX(AD17:AI17,1,AE46)</f>
        <v>4.3838254172015402E-2</v>
      </c>
      <c r="AF58" s="7"/>
      <c r="AG58" s="7"/>
      <c r="AH58" s="7"/>
      <c r="AI58" s="7"/>
      <c r="AK58" s="2" t="s">
        <v>157</v>
      </c>
      <c r="AL58">
        <f>INDEX(AK17:AP17,1,AL46)</f>
        <v>3.4959349593495934E-2</v>
      </c>
      <c r="AR58" s="2"/>
    </row>
    <row r="59" spans="2:44" x14ac:dyDescent="0.3">
      <c r="AD59" s="7"/>
      <c r="AE59" s="7"/>
      <c r="AF59" s="7"/>
      <c r="AG59" s="7"/>
      <c r="AH59" s="7"/>
      <c r="AI59" s="7"/>
    </row>
    <row r="60" spans="2:44" x14ac:dyDescent="0.3">
      <c r="B60" s="2" t="s">
        <v>178</v>
      </c>
      <c r="C60" t="b">
        <v>0</v>
      </c>
      <c r="I60" s="2" t="s">
        <v>178</v>
      </c>
      <c r="J60" t="b">
        <f>L43=L46</f>
        <v>0</v>
      </c>
      <c r="P60" s="2" t="s">
        <v>178</v>
      </c>
      <c r="Q60" t="b">
        <f>EXACT(S43,S46)</f>
        <v>1</v>
      </c>
      <c r="W60" s="2" t="s">
        <v>178</v>
      </c>
      <c r="X60" t="b">
        <f>EXACT(Z43,Z46)</f>
        <v>0</v>
      </c>
      <c r="AD60" s="6" t="s">
        <v>178</v>
      </c>
      <c r="AE60" s="7" t="b">
        <f>EXACT(AG43,AG46)</f>
        <v>0</v>
      </c>
      <c r="AF60" s="7"/>
      <c r="AG60" s="7"/>
      <c r="AH60" s="7"/>
      <c r="AI60" s="7"/>
      <c r="AK60" s="2" t="s">
        <v>178</v>
      </c>
      <c r="AL60" t="b">
        <f>EXACT(AN43,AN46)</f>
        <v>0</v>
      </c>
      <c r="AR60" s="2"/>
    </row>
    <row r="61" spans="2:44" x14ac:dyDescent="0.3">
      <c r="B61" s="2" t="s">
        <v>172</v>
      </c>
      <c r="I61" s="2" t="s">
        <v>173</v>
      </c>
      <c r="P61" s="2" t="s">
        <v>173</v>
      </c>
      <c r="W61" s="2" t="s">
        <v>175</v>
      </c>
      <c r="AD61" s="6" t="s">
        <v>175</v>
      </c>
      <c r="AE61" s="7"/>
      <c r="AF61" s="7"/>
      <c r="AG61" s="7"/>
      <c r="AH61" s="7"/>
      <c r="AI61" s="7"/>
      <c r="AK61" s="2" t="s">
        <v>177</v>
      </c>
      <c r="AR61" s="2"/>
    </row>
    <row r="62" spans="2:44" x14ac:dyDescent="0.3">
      <c r="B62" s="2" t="s">
        <v>155</v>
      </c>
      <c r="C62">
        <f>IF(NOT(C60),MAX(0,C57-C58),MAX(0,C57+C58-C38))</f>
        <v>0</v>
      </c>
      <c r="I62" s="2" t="s">
        <v>155</v>
      </c>
      <c r="J62">
        <f>IF(NOT(J60),MAX(0,J57-J58),MAX(0,J57+J58-J38))</f>
        <v>0</v>
      </c>
      <c r="P62" s="2" t="s">
        <v>155</v>
      </c>
      <c r="Q62">
        <f>IF(NOT(Q60),MAX(0,Q57-Q58),MAX(0,Q57+Q58-Q38))</f>
        <v>0</v>
      </c>
      <c r="W62" s="2" t="s">
        <v>155</v>
      </c>
      <c r="X62">
        <f>IF(NOT(X60),MAX(0,X57-X58),MAX(0,X57+X58-X38))</f>
        <v>0</v>
      </c>
      <c r="AD62" s="6" t="s">
        <v>155</v>
      </c>
      <c r="AE62" s="7">
        <f>IF(NOT(AE60),MAX(0,AE57-AE58),MAX(0,AE57+AE58-AE38))</f>
        <v>6.3636363636363658E-2</v>
      </c>
      <c r="AF62" s="7"/>
      <c r="AG62" s="7"/>
      <c r="AH62" s="7"/>
      <c r="AI62" s="7"/>
      <c r="AK62" s="2" t="s">
        <v>155</v>
      </c>
      <c r="AL62">
        <f>IF(NOT(AL60),MAX(0,AL57-AL58),MAX(0,AL57+AL58-AL38))</f>
        <v>0</v>
      </c>
      <c r="AR62" s="2"/>
    </row>
    <row r="63" spans="2:44" x14ac:dyDescent="0.3">
      <c r="B63" s="2" t="s">
        <v>158</v>
      </c>
      <c r="C63">
        <f>IF(NOT(C60),MIN(C38,C38+C57-C58),MIN(C38,C57+C58))</f>
        <v>1</v>
      </c>
      <c r="I63" s="2" t="s">
        <v>158</v>
      </c>
      <c r="J63">
        <f>IF(NOT(J60),MIN(J38,J38+J57-J58),MIN(J38,J57+J58))</f>
        <v>1</v>
      </c>
      <c r="P63" s="2" t="s">
        <v>158</v>
      </c>
      <c r="Q63">
        <f>IF(NOT(Q60),MIN(Q38,Q38+Q57-Q58),MIN(Q38,Q57+Q58))</f>
        <v>6.3636363636363644E-2</v>
      </c>
      <c r="W63" s="2" t="s">
        <v>158</v>
      </c>
      <c r="X63">
        <f>IF(NOT(X60),MIN(X38,X38+X57-X58),MIN(X38,X57+X58))</f>
        <v>0.9363636363636364</v>
      </c>
      <c r="AD63" s="6" t="s">
        <v>158</v>
      </c>
      <c r="AE63" s="7">
        <f>IF(NOT(AE60),MIN(AE38,AE38+AE57-AE58),MIN(AE38,AE57+AE58))</f>
        <v>1</v>
      </c>
      <c r="AF63" s="7"/>
      <c r="AG63" s="7"/>
      <c r="AH63" s="7"/>
      <c r="AI63" s="7"/>
      <c r="AK63" s="2" t="s">
        <v>158</v>
      </c>
      <c r="AL63">
        <f>IF(NOT(AL60),MIN(AL38,AL38+AL57-AL58),MIN(AL38,AL57+AL58))</f>
        <v>0.99534368070953438</v>
      </c>
      <c r="AR63" s="2"/>
    </row>
    <row r="64" spans="2:44" x14ac:dyDescent="0.3">
      <c r="AD64" s="7"/>
      <c r="AE64" s="7"/>
      <c r="AF64" s="7"/>
      <c r="AG64" s="7"/>
      <c r="AH64" s="7"/>
      <c r="AI64" s="7"/>
    </row>
    <row r="65" spans="2:44" x14ac:dyDescent="0.3">
      <c r="B65" s="2" t="s">
        <v>162</v>
      </c>
      <c r="I65" s="2" t="s">
        <v>162</v>
      </c>
      <c r="P65" s="2" t="s">
        <v>162</v>
      </c>
      <c r="W65" s="2" t="s">
        <v>162</v>
      </c>
      <c r="AD65" s="6" t="s">
        <v>162</v>
      </c>
      <c r="AE65" s="7"/>
      <c r="AF65" s="7"/>
      <c r="AG65" s="7"/>
      <c r="AH65" s="7"/>
      <c r="AI65" s="7"/>
      <c r="AK65" s="2" t="s">
        <v>162</v>
      </c>
      <c r="AR65" s="2"/>
    </row>
    <row r="66" spans="2:44" x14ac:dyDescent="0.3">
      <c r="B66" s="2" t="s">
        <v>159</v>
      </c>
      <c r="C66">
        <f>INDEX($C$6:$H$11,C46,C46)</f>
        <v>131</v>
      </c>
      <c r="I66" s="2" t="s">
        <v>159</v>
      </c>
      <c r="J66">
        <f>INDEX($C$6:$H$11,J46,J46)</f>
        <v>40</v>
      </c>
      <c r="P66" s="2" t="s">
        <v>159</v>
      </c>
      <c r="Q66">
        <f>INDEX($C$6:$H$11,Q46,Q46)</f>
        <v>44</v>
      </c>
      <c r="W66" s="2" t="s">
        <v>159</v>
      </c>
      <c r="X66">
        <f>INDEX($C$6:$H$11,X46,X46)</f>
        <v>40</v>
      </c>
      <c r="AD66" s="6" t="s">
        <v>159</v>
      </c>
      <c r="AE66" s="7">
        <f>INDEX($C$6:$H$11,AE46,AE46)</f>
        <v>74</v>
      </c>
      <c r="AF66" s="7"/>
      <c r="AG66" s="7"/>
      <c r="AH66" s="7"/>
      <c r="AI66" s="7"/>
      <c r="AK66" s="2" t="s">
        <v>159</v>
      </c>
      <c r="AL66">
        <f>INDEX($C$6:$H$11,AL46,AL46)</f>
        <v>27</v>
      </c>
      <c r="AR66" s="2"/>
    </row>
    <row r="67" spans="2:44" x14ac:dyDescent="0.3">
      <c r="B67" s="2" t="s">
        <v>160</v>
      </c>
      <c r="C67">
        <f>INDEX($C$6:$H$11,C43,C46)</f>
        <v>53</v>
      </c>
      <c r="I67" s="2" t="s">
        <v>160</v>
      </c>
      <c r="J67">
        <f>INDEX($C$6:$H$11,J43,J46)</f>
        <v>27</v>
      </c>
      <c r="P67" s="2" t="s">
        <v>160</v>
      </c>
      <c r="Q67">
        <f>INDEX($C$6:$H$11,Q43,Q46)</f>
        <v>15</v>
      </c>
      <c r="W67" s="2" t="s">
        <v>160</v>
      </c>
      <c r="X67">
        <f>INDEX($C$6:$H$11,X43,X46)</f>
        <v>38</v>
      </c>
      <c r="AD67" s="6" t="s">
        <v>160</v>
      </c>
      <c r="AE67" s="7">
        <f>INDEX($C$6:$H$11,AE43,AE46)</f>
        <v>38</v>
      </c>
      <c r="AF67" s="7"/>
      <c r="AG67" s="7"/>
      <c r="AH67" s="7"/>
      <c r="AI67" s="7"/>
      <c r="AK67" s="2" t="s">
        <v>160</v>
      </c>
      <c r="AL67">
        <f>INDEX($C$6:$H$11,AL43,AL46)</f>
        <v>37</v>
      </c>
      <c r="AR67" s="2"/>
    </row>
    <row r="68" spans="2:44" x14ac:dyDescent="0.3">
      <c r="B68" s="2" t="s">
        <v>161</v>
      </c>
      <c r="C68">
        <f>INDEX($C$6:$H$11,C43,C43)</f>
        <v>41</v>
      </c>
      <c r="I68" s="2" t="s">
        <v>161</v>
      </c>
      <c r="J68">
        <f>INDEX($C$6:$H$11,J43,J43)</f>
        <v>44</v>
      </c>
      <c r="P68" s="2" t="s">
        <v>161</v>
      </c>
      <c r="Q68">
        <f>INDEX($C$6:$H$11,Q43,Q43)</f>
        <v>27</v>
      </c>
      <c r="W68" s="2" t="s">
        <v>161</v>
      </c>
      <c r="X68">
        <f>INDEX($C$6:$H$11,X43,X43)</f>
        <v>74</v>
      </c>
      <c r="AD68" s="6" t="s">
        <v>161</v>
      </c>
      <c r="AE68" s="7">
        <f>INDEX($C$6:$H$11,AE43,AE43)</f>
        <v>40</v>
      </c>
      <c r="AF68" s="7"/>
      <c r="AG68" s="7"/>
      <c r="AH68" s="7"/>
      <c r="AI68" s="7"/>
      <c r="AK68" s="2" t="s">
        <v>161</v>
      </c>
      <c r="AL68">
        <f>INDEX($C$6:$H$11,AL43,AL43)</f>
        <v>131</v>
      </c>
      <c r="AR68" s="2"/>
    </row>
    <row r="69" spans="2:44" x14ac:dyDescent="0.3">
      <c r="AD69" s="7"/>
      <c r="AE69" s="7"/>
      <c r="AF69" s="7"/>
      <c r="AG69" s="7"/>
      <c r="AH69" s="7"/>
      <c r="AI69" s="7"/>
    </row>
    <row r="70" spans="2:44" x14ac:dyDescent="0.3">
      <c r="B70" s="2" t="s">
        <v>163</v>
      </c>
      <c r="C70">
        <f>C66+C68-2*C67</f>
        <v>66</v>
      </c>
      <c r="I70" s="2" t="s">
        <v>163</v>
      </c>
      <c r="J70">
        <f>J66+J68-2*J67</f>
        <v>30</v>
      </c>
      <c r="P70" s="2" t="s">
        <v>163</v>
      </c>
      <c r="Q70">
        <f>Q66+Q68-2*Q67</f>
        <v>41</v>
      </c>
      <c r="W70" s="2" t="s">
        <v>163</v>
      </c>
      <c r="X70">
        <f>X66+X68-2*X67</f>
        <v>38</v>
      </c>
      <c r="AD70" s="6" t="s">
        <v>163</v>
      </c>
      <c r="AE70" s="7">
        <f>AE66+AE68-2*AE67</f>
        <v>38</v>
      </c>
      <c r="AF70" s="7"/>
      <c r="AG70" s="7"/>
      <c r="AH70" s="7"/>
      <c r="AI70" s="7"/>
      <c r="AK70" s="2" t="s">
        <v>163</v>
      </c>
      <c r="AL70">
        <f>AL66+AL68-2*AL67</f>
        <v>84</v>
      </c>
      <c r="AR70" s="2"/>
    </row>
    <row r="71" spans="2:44" x14ac:dyDescent="0.3">
      <c r="AD71" s="7"/>
      <c r="AE71" s="7"/>
      <c r="AF71" s="7"/>
      <c r="AG71" s="7"/>
      <c r="AH71" s="7"/>
      <c r="AI71" s="7"/>
    </row>
    <row r="72" spans="2:44" x14ac:dyDescent="0.3">
      <c r="B72" s="2" t="s">
        <v>179</v>
      </c>
      <c r="C72" t="b">
        <f>C70&gt;0</f>
        <v>1</v>
      </c>
      <c r="I72" s="2" t="s">
        <v>179</v>
      </c>
      <c r="J72" t="b">
        <f>J70&gt;0</f>
        <v>1</v>
      </c>
      <c r="P72" s="2" t="s">
        <v>179</v>
      </c>
      <c r="Q72" t="b">
        <f>Q70&gt;0</f>
        <v>1</v>
      </c>
      <c r="W72" s="2" t="s">
        <v>179</v>
      </c>
      <c r="X72" t="b">
        <f>X70&gt;0</f>
        <v>1</v>
      </c>
      <c r="AD72" s="6" t="s">
        <v>179</v>
      </c>
      <c r="AE72" s="7" t="b">
        <f>AE70&gt;0</f>
        <v>1</v>
      </c>
      <c r="AF72" s="7"/>
      <c r="AG72" s="7"/>
      <c r="AH72" s="7"/>
      <c r="AI72" s="7"/>
      <c r="AK72" s="2" t="s">
        <v>179</v>
      </c>
      <c r="AL72" t="b">
        <f>AL70&gt;0</f>
        <v>1</v>
      </c>
      <c r="AR72" s="2"/>
    </row>
    <row r="73" spans="2:44" x14ac:dyDescent="0.3">
      <c r="B73" s="2" t="s">
        <v>164</v>
      </c>
      <c r="C73">
        <f>C57+E43*(C54-C50)/C70</f>
        <v>3.0303030303030304E-2</v>
      </c>
      <c r="I73" s="2" t="s">
        <v>164</v>
      </c>
      <c r="J73">
        <f>J57+L43*(J54-J50)/J70</f>
        <v>6.3636363636363644E-2</v>
      </c>
      <c r="P73" s="2" t="s">
        <v>164</v>
      </c>
      <c r="Q73">
        <f>Q57+S43*(Q54-Q50)/Q70</f>
        <v>3.4959349593495934E-2</v>
      </c>
      <c r="W73" s="2" t="s">
        <v>164</v>
      </c>
      <c r="X73">
        <f>X57+Z43*(X54-X50)/X70</f>
        <v>4.3838254172015402E-2</v>
      </c>
      <c r="AD73" s="6" t="s">
        <v>164</v>
      </c>
      <c r="AE73" s="7">
        <f>AE57+AG43*(AE54-AE50)/AE70</f>
        <v>0.10747461780837905</v>
      </c>
      <c r="AF73" s="7"/>
      <c r="AG73" s="7"/>
      <c r="AH73" s="7"/>
      <c r="AI73" s="7"/>
      <c r="AK73" s="2" t="s">
        <v>164</v>
      </c>
      <c r="AL73">
        <f>AL57+AN43*(AL54-AL50)/AL70</f>
        <v>4.0727442219740034E-2</v>
      </c>
      <c r="AR73" s="2"/>
    </row>
    <row r="74" spans="2:44" x14ac:dyDescent="0.3">
      <c r="B74" s="2"/>
      <c r="W74" s="2"/>
      <c r="AD74" s="7"/>
      <c r="AE74" s="7"/>
      <c r="AF74" s="7"/>
      <c r="AG74" s="7"/>
      <c r="AH74" s="7"/>
      <c r="AI74" s="7"/>
    </row>
    <row r="75" spans="2:44" x14ac:dyDescent="0.3">
      <c r="B75" s="2" t="s">
        <v>180</v>
      </c>
      <c r="C75" t="b">
        <f>C73&lt;C62</f>
        <v>0</v>
      </c>
      <c r="I75" s="2" t="s">
        <v>180</v>
      </c>
      <c r="J75" t="b">
        <f>J73&lt;J62</f>
        <v>0</v>
      </c>
      <c r="P75" s="2" t="s">
        <v>180</v>
      </c>
      <c r="Q75" t="b">
        <f>Q73&lt;Q62</f>
        <v>0</v>
      </c>
      <c r="W75" s="2" t="s">
        <v>180</v>
      </c>
      <c r="X75" t="b">
        <f>X73&lt;X62</f>
        <v>0</v>
      </c>
      <c r="AD75" s="6" t="s">
        <v>180</v>
      </c>
      <c r="AE75" s="7" t="b">
        <f>AE73&lt;AE62</f>
        <v>0</v>
      </c>
      <c r="AF75" s="7"/>
      <c r="AG75" s="7"/>
      <c r="AH75" s="7"/>
      <c r="AI75" s="7"/>
      <c r="AK75" s="2" t="s">
        <v>180</v>
      </c>
      <c r="AL75" t="b">
        <f>AL73&lt;AL62</f>
        <v>0</v>
      </c>
      <c r="AR75" s="2"/>
    </row>
    <row r="76" spans="2:44" x14ac:dyDescent="0.3">
      <c r="B76" s="2" t="s">
        <v>181</v>
      </c>
      <c r="C76" t="b">
        <f>C73&gt;C63</f>
        <v>0</v>
      </c>
      <c r="I76" s="2" t="s">
        <v>181</v>
      </c>
      <c r="J76" t="b">
        <f>J73&gt;J63</f>
        <v>0</v>
      </c>
      <c r="P76" s="2" t="s">
        <v>181</v>
      </c>
      <c r="Q76" t="b">
        <f>Q73&gt;Q63</f>
        <v>0</v>
      </c>
      <c r="W76" s="2" t="s">
        <v>181</v>
      </c>
      <c r="X76" t="b">
        <f>X73&gt;X63</f>
        <v>0</v>
      </c>
      <c r="Y76" s="2"/>
      <c r="AD76" s="6" t="s">
        <v>181</v>
      </c>
      <c r="AE76" s="7" t="b">
        <f>AE73&gt;AE63</f>
        <v>0</v>
      </c>
      <c r="AF76" s="7"/>
      <c r="AG76" s="7"/>
      <c r="AH76" s="7"/>
      <c r="AI76" s="7"/>
      <c r="AK76" s="2" t="s">
        <v>181</v>
      </c>
      <c r="AL76" t="b">
        <f>AL73&gt;AL63</f>
        <v>0</v>
      </c>
      <c r="AR76" s="2"/>
    </row>
    <row r="77" spans="2:44" x14ac:dyDescent="0.3">
      <c r="B77" s="2"/>
      <c r="I77" s="2"/>
      <c r="P77" s="2"/>
      <c r="W77" s="2"/>
      <c r="AD77" s="7"/>
      <c r="AE77" s="7"/>
      <c r="AF77" s="7"/>
      <c r="AG77" s="7"/>
      <c r="AH77" s="7"/>
      <c r="AI77" s="7"/>
    </row>
    <row r="78" spans="2:44" x14ac:dyDescent="0.3">
      <c r="B78" s="2" t="s">
        <v>182</v>
      </c>
      <c r="I78" s="2" t="s">
        <v>182</v>
      </c>
      <c r="P78" s="2" t="s">
        <v>182</v>
      </c>
      <c r="W78" s="2" t="s">
        <v>182</v>
      </c>
      <c r="AD78" s="6" t="s">
        <v>182</v>
      </c>
      <c r="AE78" s="7"/>
      <c r="AF78" s="7"/>
      <c r="AG78" s="7"/>
      <c r="AH78" s="7"/>
      <c r="AI78" s="7"/>
      <c r="AK78" s="2" t="s">
        <v>182</v>
      </c>
      <c r="AR78" s="2"/>
    </row>
    <row r="79" spans="2:44" x14ac:dyDescent="0.3">
      <c r="B79" s="2"/>
      <c r="C79" t="b">
        <f>(ABS(C73-C57) &lt;C40*(C73+C57+C40))</f>
        <v>0</v>
      </c>
      <c r="I79" s="2"/>
      <c r="J79" t="b">
        <f>(ABS(J73-J57) &lt;J40*(J73+J57+J40))</f>
        <v>0</v>
      </c>
      <c r="P79" s="2"/>
      <c r="Q79" t="b">
        <f>(ABS(Q73-Q57) &lt;Q40*(Q73+Q57+Q40))</f>
        <v>0</v>
      </c>
      <c r="W79" s="2"/>
      <c r="X79" t="b">
        <f>(ABS(Z76-X57) &lt;X40*(Z76+X57+X40))</f>
        <v>1</v>
      </c>
      <c r="AD79" s="6"/>
      <c r="AE79" s="7" t="b">
        <f>(ABS(AE73-AE57) &lt;AE40*(AG76+AE57+AE40))</f>
        <v>1</v>
      </c>
      <c r="AF79" s="7"/>
      <c r="AG79" s="7"/>
      <c r="AH79" s="7"/>
      <c r="AI79" s="7"/>
      <c r="AK79" s="2"/>
      <c r="AL79" t="b">
        <f>(ABS(AL73-AL57) &lt;AL40*(AN76+AL57+AL40))</f>
        <v>0</v>
      </c>
      <c r="AR79" s="2"/>
    </row>
    <row r="80" spans="2:44" x14ac:dyDescent="0.3">
      <c r="AD80" s="7"/>
      <c r="AE80" s="7"/>
      <c r="AF80" s="7"/>
      <c r="AG80" s="7"/>
      <c r="AH80" s="7"/>
      <c r="AI80" s="7"/>
    </row>
    <row r="81" spans="2:49" x14ac:dyDescent="0.3">
      <c r="B81" s="2" t="s">
        <v>167</v>
      </c>
      <c r="C81">
        <f>C58+E43*E46*(C57-C73)</f>
        <v>3.0303030303030304E-2</v>
      </c>
      <c r="I81" s="2" t="s">
        <v>167</v>
      </c>
      <c r="J81">
        <f>J58+L43*L46*(J57-J73)</f>
        <v>6.3636363636363644E-2</v>
      </c>
      <c r="P81" s="2" t="s">
        <v>167</v>
      </c>
      <c r="Q81">
        <f>Q58+S43*S46*(Q57-Q73)</f>
        <v>2.867701404286771E-2</v>
      </c>
      <c r="W81" s="2" t="s">
        <v>167</v>
      </c>
      <c r="X81">
        <f>X58+Z43*Z46*(X57-X73)</f>
        <v>0.10747461780837905</v>
      </c>
      <c r="AD81" s="6" t="s">
        <v>167</v>
      </c>
      <c r="AE81" s="7">
        <f>AE58+AG43*AG46*(AE57-AE73)</f>
        <v>4.3838254172015402E-2</v>
      </c>
      <c r="AF81" s="7"/>
      <c r="AG81" s="7"/>
      <c r="AH81" s="7"/>
      <c r="AI81" s="7"/>
      <c r="AK81" s="2" t="s">
        <v>167</v>
      </c>
      <c r="AL81">
        <f>AL58+AN43*AN46*(AL57-AL73)</f>
        <v>4.5383761510205664E-2</v>
      </c>
      <c r="AR81" s="2"/>
    </row>
    <row r="82" spans="2:49" x14ac:dyDescent="0.3">
      <c r="AD82" s="7"/>
      <c r="AE82" s="7"/>
      <c r="AF82" s="7"/>
      <c r="AG82" s="7"/>
      <c r="AH82" s="7"/>
      <c r="AI82" s="7"/>
    </row>
    <row r="83" spans="2:49" x14ac:dyDescent="0.3">
      <c r="B83" s="2" t="s">
        <v>168</v>
      </c>
      <c r="C83">
        <f>C54+(E46*(C81-C58)*C66)+(E43*(C73-C57)*C67)+C20</f>
        <v>1.3636363636363635</v>
      </c>
      <c r="I83" s="2" t="s">
        <v>168</v>
      </c>
      <c r="J83">
        <f>J54+(L46*(J81-J58)*J66)+(L43*(J73-J57)*J67)+J20</f>
        <v>0.70606060606060606</v>
      </c>
      <c r="P83" s="2" t="s">
        <v>168</v>
      </c>
      <c r="Q83">
        <f>Q54+(S46*(Q81-Q58)*Q66)+(S43*(Q73-Q57)*Q67)+Q20</f>
        <v>1.719881744271988</v>
      </c>
      <c r="W83" s="2" t="s">
        <v>168</v>
      </c>
      <c r="X83">
        <f>X54+(Z46*(X81-X58)*X66)+(Z43*(X73-X57)*X67)+X20</f>
        <v>1.0034932119656128</v>
      </c>
      <c r="AD83" s="6" t="s">
        <v>168</v>
      </c>
      <c r="AE83" s="7">
        <f>AE54+(AG46*(AE81-AE58)*AE66)+(AG43*(AE73-AE57)*AE67)+AE20</f>
        <v>1.0034932119656128</v>
      </c>
      <c r="AF83" s="7"/>
      <c r="AG83" s="7"/>
      <c r="AH83" s="7"/>
      <c r="AI83" s="7"/>
      <c r="AK83" s="2" t="s">
        <v>168</v>
      </c>
      <c r="AL83">
        <f>AL54+(AN46*(AL81-AL58)*AL66)+(AN43*(AL73-AL57)*AL67)+AL20</f>
        <v>1.867964117611101</v>
      </c>
      <c r="AR83" s="2"/>
    </row>
    <row r="84" spans="2:49" x14ac:dyDescent="0.3">
      <c r="B84" s="2" t="s">
        <v>169</v>
      </c>
      <c r="C84">
        <f>C50+E46*(C81-C58)*C67+E43*(C73-C57)*C68+C20</f>
        <v>1.363636363636364</v>
      </c>
      <c r="I84" s="2" t="s">
        <v>169</v>
      </c>
      <c r="J84">
        <f>J50+L46*(J81-J58)*J67+L43*(J73-J57)*J68+J20</f>
        <v>0.70606060606060583</v>
      </c>
      <c r="P84" s="2" t="s">
        <v>169</v>
      </c>
      <c r="Q84">
        <f>Q50+S46*(Q81-Q58)*Q67+S43*(Q73-Q57)*Q68+Q20</f>
        <v>1.7198817442719883</v>
      </c>
      <c r="W84" s="2" t="s">
        <v>169</v>
      </c>
      <c r="X84">
        <f>X50+Z46*(X81-X58)*X67+Z43*(X73-X57)*X68+X20</f>
        <v>1.0034932119656128</v>
      </c>
      <c r="AD84" s="6" t="s">
        <v>169</v>
      </c>
      <c r="AE84" s="7">
        <f>AE50+AG46*(AE81-AE58)*AE67+AG43*(AE73-AE57)*AE68+AE20</f>
        <v>1.0034932119656128</v>
      </c>
      <c r="AF84" s="7"/>
      <c r="AG84" s="7"/>
      <c r="AH84" s="7"/>
      <c r="AI84" s="7"/>
      <c r="AK84" s="2" t="s">
        <v>169</v>
      </c>
      <c r="AL84">
        <f>AL50+AN46*(AL81-AL58)*AL67+AN43*(AL73-AL57)*AL68+AL20</f>
        <v>1.867964117611101</v>
      </c>
      <c r="AR84" s="2"/>
    </row>
    <row r="85" spans="2:49" x14ac:dyDescent="0.3">
      <c r="AD85" s="7"/>
      <c r="AE85" s="7"/>
      <c r="AF85" s="7"/>
      <c r="AG85" s="7"/>
      <c r="AH85" s="7"/>
      <c r="AI85" s="7"/>
    </row>
    <row r="86" spans="2:49" x14ac:dyDescent="0.3">
      <c r="B86" s="2" t="s">
        <v>183</v>
      </c>
      <c r="I86" s="2" t="s">
        <v>183</v>
      </c>
      <c r="P86" s="2" t="s">
        <v>183</v>
      </c>
      <c r="W86" s="2" t="s">
        <v>183</v>
      </c>
      <c r="AD86" s="6" t="s">
        <v>183</v>
      </c>
      <c r="AE86" s="7"/>
      <c r="AF86" s="7"/>
      <c r="AG86" s="7"/>
      <c r="AH86" s="7"/>
      <c r="AI86" s="7"/>
      <c r="AK86" s="2" t="s">
        <v>183</v>
      </c>
      <c r="AR86" s="2"/>
    </row>
    <row r="87" spans="2:49" x14ac:dyDescent="0.3">
      <c r="C87" t="b">
        <f>AND((C62 &lt; C81), (C81 &lt;C63))</f>
        <v>1</v>
      </c>
      <c r="J87" t="b">
        <f>AND((J62 &lt; J81), (J81 &lt;J63))</f>
        <v>1</v>
      </c>
      <c r="Q87" t="b">
        <f>AND((Q62 &lt; Q81), (Q81 &lt;Q63))</f>
        <v>1</v>
      </c>
      <c r="X87" t="b">
        <f>AND((X62 &lt; X81), (X81 &lt;X63))</f>
        <v>1</v>
      </c>
      <c r="AD87" s="7"/>
      <c r="AE87" s="7" t="b">
        <f>AND((AE62 &lt; AE81), (AE81 &lt;AE63))</f>
        <v>0</v>
      </c>
      <c r="AF87" s="7"/>
      <c r="AG87" s="7"/>
      <c r="AH87" s="7"/>
      <c r="AI87" s="7"/>
      <c r="AL87" t="b">
        <f>AND((AL62 &lt; AL81), (AL81 &lt;AL63))</f>
        <v>1</v>
      </c>
    </row>
    <row r="88" spans="2:49" x14ac:dyDescent="0.3">
      <c r="B88" s="2" t="s">
        <v>184</v>
      </c>
      <c r="I88" s="2" t="s">
        <v>184</v>
      </c>
      <c r="P88" s="2" t="s">
        <v>184</v>
      </c>
      <c r="W88" s="2" t="s">
        <v>184</v>
      </c>
      <c r="AD88" s="6" t="s">
        <v>184</v>
      </c>
      <c r="AE88" s="7"/>
      <c r="AF88" s="7"/>
      <c r="AG88" s="7"/>
      <c r="AH88" s="7"/>
      <c r="AI88" s="7"/>
      <c r="AK88" s="2" t="s">
        <v>184</v>
      </c>
      <c r="AR88" s="2"/>
    </row>
    <row r="89" spans="2:49" x14ac:dyDescent="0.3">
      <c r="C89" t="b">
        <f>AND((C62 &lt; C73), (C73 &lt;C63))</f>
        <v>1</v>
      </c>
      <c r="J89" t="b">
        <f>AND((J62 &lt; J73), (J73 &lt;J63))</f>
        <v>1</v>
      </c>
      <c r="Q89" t="b">
        <f>AND((Q62 &lt; Q73), (Q73 &lt;Q63))</f>
        <v>1</v>
      </c>
      <c r="X89" t="b">
        <f>AND((X62 &lt; X73), (X73 &lt;X63))</f>
        <v>1</v>
      </c>
      <c r="AD89" s="7"/>
      <c r="AE89" s="7" t="b">
        <f>AND((AE62 &lt; AE73), (AE73 &lt;AE63))</f>
        <v>1</v>
      </c>
      <c r="AF89" s="7"/>
      <c r="AG89" s="7"/>
      <c r="AH89" s="7"/>
      <c r="AI89" s="7"/>
      <c r="AL89" t="b">
        <f>AND((AL62 &lt; AL73), (AL73 &lt;AL63))</f>
        <v>1</v>
      </c>
    </row>
    <row r="90" spans="2:49" x14ac:dyDescent="0.3">
      <c r="W90" s="2"/>
      <c r="AD90" s="7"/>
      <c r="AE90" s="7"/>
      <c r="AF90" s="7"/>
      <c r="AG90" s="7"/>
      <c r="AH90" s="7"/>
      <c r="AI90" s="7"/>
      <c r="AK90" s="2" t="s">
        <v>176</v>
      </c>
      <c r="AR90" s="2"/>
    </row>
    <row r="91" spans="2:49" x14ac:dyDescent="0.3">
      <c r="B91" s="2" t="s">
        <v>170</v>
      </c>
      <c r="C91">
        <f>IF(C87,C83,IF(C89,C84,(C83+C84)/2))</f>
        <v>1.3636363636363635</v>
      </c>
      <c r="I91" s="2" t="s">
        <v>170</v>
      </c>
      <c r="J91">
        <f>IF(J87,J83,IF(J89,J84,(J83+J84)/2))</f>
        <v>0.70606060606060606</v>
      </c>
      <c r="P91" s="2" t="s">
        <v>170</v>
      </c>
      <c r="Q91">
        <f>IF(Q87,Q83,IF(Q89,Q84,(Q83+Q84)/2))</f>
        <v>1.719881744271988</v>
      </c>
      <c r="W91" s="2" t="s">
        <v>170</v>
      </c>
      <c r="X91">
        <f>IF(X87,X83,IF(X89,X84,(X83+X84)/2))</f>
        <v>1.0034932119656128</v>
      </c>
      <c r="AD91" s="6" t="s">
        <v>170</v>
      </c>
      <c r="AE91" s="7">
        <f>IF(AE87,AE83,IF(AE89,AE84,(AE83+AE84)/2))</f>
        <v>1.0034932119656128</v>
      </c>
      <c r="AF91" s="7"/>
      <c r="AG91" s="7"/>
      <c r="AH91" s="7"/>
      <c r="AI91" s="7"/>
      <c r="AK91" s="2" t="s">
        <v>170</v>
      </c>
      <c r="AL91">
        <f>IF(AL87,AL83,IF(AL89,AL84,(AL83+AL84)/2))</f>
        <v>1.867964117611101</v>
      </c>
      <c r="AR91" s="2"/>
    </row>
    <row r="92" spans="2:49" x14ac:dyDescent="0.3">
      <c r="AD92" s="7"/>
      <c r="AE92" s="7"/>
      <c r="AF92" s="7"/>
      <c r="AG92" s="7"/>
      <c r="AH92" s="7"/>
      <c r="AI92" s="7"/>
    </row>
    <row r="93" spans="2:49" x14ac:dyDescent="0.3">
      <c r="B93" s="2" t="s">
        <v>171</v>
      </c>
      <c r="I93" s="2" t="s">
        <v>171</v>
      </c>
      <c r="P93" s="2" t="s">
        <v>171</v>
      </c>
      <c r="W93" s="2" t="s">
        <v>171</v>
      </c>
      <c r="AD93" s="6" t="s">
        <v>171</v>
      </c>
      <c r="AE93" s="7"/>
      <c r="AF93" s="7"/>
      <c r="AG93" s="7"/>
      <c r="AH93" s="7"/>
      <c r="AI93" s="7"/>
      <c r="AK93" s="2" t="s">
        <v>171</v>
      </c>
      <c r="AR93" s="2"/>
    </row>
    <row r="94" spans="2:49" x14ac:dyDescent="0.3">
      <c r="B94" s="2">
        <v>1</v>
      </c>
      <c r="C94" s="2">
        <v>2</v>
      </c>
      <c r="D94" s="2">
        <v>3</v>
      </c>
      <c r="E94" s="2">
        <v>4</v>
      </c>
      <c r="F94" s="2">
        <v>5</v>
      </c>
      <c r="G94" s="2">
        <v>6</v>
      </c>
      <c r="I94" s="2">
        <v>1</v>
      </c>
      <c r="J94" s="2">
        <v>2</v>
      </c>
      <c r="K94" s="2">
        <v>3</v>
      </c>
      <c r="L94" s="2">
        <v>4</v>
      </c>
      <c r="M94" s="2">
        <v>5</v>
      </c>
      <c r="N94" s="2">
        <v>6</v>
      </c>
      <c r="P94" s="2">
        <v>1</v>
      </c>
      <c r="Q94" s="2">
        <v>2</v>
      </c>
      <c r="R94" s="2">
        <v>3</v>
      </c>
      <c r="S94" s="2">
        <v>4</v>
      </c>
      <c r="T94" s="2">
        <v>5</v>
      </c>
      <c r="U94" s="2">
        <v>6</v>
      </c>
      <c r="W94" s="2">
        <v>1</v>
      </c>
      <c r="X94" s="2">
        <v>2</v>
      </c>
      <c r="Y94" s="2">
        <v>3</v>
      </c>
      <c r="Z94" s="2">
        <v>4</v>
      </c>
      <c r="AA94" s="2">
        <v>5</v>
      </c>
      <c r="AB94" s="2">
        <v>6</v>
      </c>
      <c r="AD94" s="6">
        <v>1</v>
      </c>
      <c r="AE94" s="6">
        <v>2</v>
      </c>
      <c r="AF94" s="6">
        <v>3</v>
      </c>
      <c r="AG94" s="6">
        <v>4</v>
      </c>
      <c r="AH94" s="6">
        <v>5</v>
      </c>
      <c r="AI94" s="6">
        <v>6</v>
      </c>
      <c r="AK94" s="2">
        <v>1</v>
      </c>
      <c r="AL94" s="2">
        <v>2</v>
      </c>
      <c r="AM94" s="2">
        <v>3</v>
      </c>
      <c r="AN94" s="2">
        <v>4</v>
      </c>
      <c r="AO94" s="2">
        <v>5</v>
      </c>
      <c r="AP94" s="2">
        <v>6</v>
      </c>
      <c r="AR94" s="2"/>
      <c r="AS94" s="2"/>
      <c r="AT94" s="2"/>
      <c r="AU94" s="2"/>
      <c r="AV94" s="2"/>
      <c r="AW94" s="2"/>
    </row>
    <row r="95" spans="2:49" x14ac:dyDescent="0.3">
      <c r="B95">
        <f t="shared" ref="B95:G95" si="13">IF(B94=$C$43,$C$73,IF(B94=$C$46,$C$81,B17))</f>
        <v>3.0303030303030304E-2</v>
      </c>
      <c r="C95">
        <f t="shared" si="13"/>
        <v>0</v>
      </c>
      <c r="D95">
        <f t="shared" si="13"/>
        <v>0</v>
      </c>
      <c r="E95">
        <f t="shared" si="13"/>
        <v>0</v>
      </c>
      <c r="F95">
        <f t="shared" si="13"/>
        <v>0</v>
      </c>
      <c r="G95">
        <f t="shared" si="13"/>
        <v>3.0303030303030304E-2</v>
      </c>
      <c r="I95">
        <f t="shared" ref="I95:N95" si="14">IF(I94=$J$43,$J$73,IF(I94=$J$46,$J$81,I17))</f>
        <v>3.0303030303030304E-2</v>
      </c>
      <c r="J95">
        <f t="shared" si="14"/>
        <v>6.3636363636363644E-2</v>
      </c>
      <c r="K95">
        <f t="shared" si="14"/>
        <v>0</v>
      </c>
      <c r="L95">
        <f t="shared" si="14"/>
        <v>0</v>
      </c>
      <c r="M95">
        <f t="shared" si="14"/>
        <v>6.3636363636363644E-2</v>
      </c>
      <c r="N95">
        <f t="shared" si="14"/>
        <v>3.0303030303030304E-2</v>
      </c>
      <c r="P95">
        <f t="shared" ref="P95:U95" si="15">IF(P94=$Q$43,$Q$73,IF(P94=$Q$46,$Q$81,P17))</f>
        <v>3.0303030303030304E-2</v>
      </c>
      <c r="Q95">
        <f t="shared" si="15"/>
        <v>2.867701404286771E-2</v>
      </c>
      <c r="R95">
        <f t="shared" si="15"/>
        <v>3.4959349593495934E-2</v>
      </c>
      <c r="S95">
        <f t="shared" si="15"/>
        <v>0</v>
      </c>
      <c r="T95">
        <f t="shared" si="15"/>
        <v>6.3636363636363644E-2</v>
      </c>
      <c r="U95">
        <f t="shared" si="15"/>
        <v>3.0303030303030304E-2</v>
      </c>
      <c r="W95">
        <f t="shared" ref="W95:AB95" si="16">IF(W94=$X$43,$X$73,IF(W94=$X$46,$X$81,W17))</f>
        <v>3.0303030303030304E-2</v>
      </c>
      <c r="X95">
        <f t="shared" si="16"/>
        <v>2.867701404286771E-2</v>
      </c>
      <c r="Y95">
        <f t="shared" si="16"/>
        <v>3.4959349593495934E-2</v>
      </c>
      <c r="Z95">
        <f t="shared" si="16"/>
        <v>4.3838254172015402E-2</v>
      </c>
      <c r="AA95">
        <f t="shared" si="16"/>
        <v>0.10747461780837905</v>
      </c>
      <c r="AB95">
        <f t="shared" si="16"/>
        <v>3.0303030303030304E-2</v>
      </c>
      <c r="AD95" s="7">
        <f t="shared" ref="AD95:AI95" si="17">AD17</f>
        <v>3.0303030303030304E-2</v>
      </c>
      <c r="AE95" s="7">
        <f t="shared" si="17"/>
        <v>2.867701404286771E-2</v>
      </c>
      <c r="AF95" s="7">
        <f t="shared" si="17"/>
        <v>3.4959349593495934E-2</v>
      </c>
      <c r="AG95" s="7">
        <f t="shared" si="17"/>
        <v>4.3838254172015402E-2</v>
      </c>
      <c r="AH95" s="7">
        <f t="shared" si="17"/>
        <v>0.10747461780837905</v>
      </c>
      <c r="AI95" s="7">
        <f t="shared" si="17"/>
        <v>3.0303030303030304E-2</v>
      </c>
      <c r="AK95">
        <f t="array" ref="AK95">IF(AK94=$AL$43,$AL$73,IF(AK94=$AL$46,$AL$81,AK17))</f>
        <v>3.0303030303030304E-2</v>
      </c>
      <c r="AL95">
        <f t="array" ref="AL95">IF(AL94=$AL$43,$AL$73,IF(AL94=$AL$46,$AL$81,AL17))</f>
        <v>2.867701404286771E-2</v>
      </c>
      <c r="AM95">
        <f t="array" ref="AM95">IF(AM94=$AL$43,$AL$73,IF(AM94=$AL$46,$AL$81,AM17))</f>
        <v>4.5383761510205664E-2</v>
      </c>
      <c r="AN95">
        <f t="array" ref="AN95">IF(AN94=$AL$43,$AL$73,IF(AN94=$AL$46,$AL$81,AN17))</f>
        <v>4.3838254172015402E-2</v>
      </c>
      <c r="AO95">
        <f t="array" ref="AO95">IF(AO94=$AL$43,$AL$73,IF(AO94=$AL$46,$AL$81,AO17))</f>
        <v>0.10747461780837905</v>
      </c>
      <c r="AP95">
        <f t="array" ref="AP95">IF(AP94=$AL$43,$AL$73,IF(AP94=$AL$46,$AL$81,AP17))</f>
        <v>4.0727442219740034E-2</v>
      </c>
    </row>
    <row r="96" spans="2:49" x14ac:dyDescent="0.3">
      <c r="AD96" s="7"/>
      <c r="AE96" s="7"/>
      <c r="AF96" s="7"/>
      <c r="AG96" s="7"/>
      <c r="AH96" s="7"/>
      <c r="AI96" s="7"/>
    </row>
    <row r="97" spans="2:45" x14ac:dyDescent="0.3">
      <c r="B97" s="2" t="s">
        <v>140</v>
      </c>
      <c r="C97">
        <f>C91</f>
        <v>1.3636363636363635</v>
      </c>
      <c r="I97" s="2" t="s">
        <v>140</v>
      </c>
      <c r="J97">
        <f>J91</f>
        <v>0.70606060606060606</v>
      </c>
      <c r="P97" s="2" t="s">
        <v>140</v>
      </c>
      <c r="Q97">
        <f>Q91</f>
        <v>1.719881744271988</v>
      </c>
      <c r="W97" s="2" t="s">
        <v>140</v>
      </c>
      <c r="X97">
        <f>X91</f>
        <v>1.0034932119656128</v>
      </c>
      <c r="AD97" s="6" t="s">
        <v>140</v>
      </c>
      <c r="AE97" s="7">
        <f>AE20</f>
        <v>1.0034932119656128</v>
      </c>
      <c r="AF97" s="7"/>
      <c r="AG97" s="7"/>
      <c r="AH97" s="7"/>
      <c r="AI97" s="7"/>
      <c r="AK97" s="2" t="s">
        <v>140</v>
      </c>
      <c r="AL97">
        <f>AL91</f>
        <v>1.867964117611101</v>
      </c>
      <c r="AR97" s="2"/>
    </row>
    <row r="101" spans="2:45" x14ac:dyDescent="0.3">
      <c r="C101" s="2" t="s">
        <v>194</v>
      </c>
      <c r="J101" s="2" t="s">
        <v>194</v>
      </c>
      <c r="Q101" s="2" t="s">
        <v>194</v>
      </c>
      <c r="X101" s="2" t="s">
        <v>194</v>
      </c>
      <c r="AD101" s="7"/>
      <c r="AE101" s="6" t="s">
        <v>194</v>
      </c>
      <c r="AF101" s="7"/>
      <c r="AG101" s="7"/>
      <c r="AH101" s="7"/>
      <c r="AI101" s="7"/>
      <c r="AL101" s="2" t="s">
        <v>194</v>
      </c>
    </row>
    <row r="102" spans="2:45" x14ac:dyDescent="0.3">
      <c r="B102" s="2" t="s">
        <v>199</v>
      </c>
      <c r="C102" s="2" t="s">
        <v>198</v>
      </c>
      <c r="D102" s="2" t="s">
        <v>195</v>
      </c>
      <c r="E102" s="2" t="s">
        <v>196</v>
      </c>
      <c r="F102" s="2" t="s">
        <v>197</v>
      </c>
      <c r="G102" s="2" t="s">
        <v>200</v>
      </c>
      <c r="H102" s="2"/>
      <c r="I102" s="2" t="s">
        <v>199</v>
      </c>
      <c r="J102" s="2" t="s">
        <v>198</v>
      </c>
      <c r="K102" s="2" t="s">
        <v>195</v>
      </c>
      <c r="L102" s="2" t="s">
        <v>196</v>
      </c>
      <c r="M102" s="2" t="s">
        <v>197</v>
      </c>
      <c r="N102" s="2" t="s">
        <v>200</v>
      </c>
      <c r="O102" s="2"/>
      <c r="P102" s="2" t="s">
        <v>199</v>
      </c>
      <c r="Q102" s="2" t="s">
        <v>198</v>
      </c>
      <c r="R102" s="2" t="s">
        <v>195</v>
      </c>
      <c r="S102" s="2" t="s">
        <v>196</v>
      </c>
      <c r="T102" s="2" t="s">
        <v>197</v>
      </c>
      <c r="U102" s="2" t="s">
        <v>200</v>
      </c>
      <c r="W102" s="2" t="s">
        <v>199</v>
      </c>
      <c r="X102" s="2" t="s">
        <v>198</v>
      </c>
      <c r="Y102" s="2" t="s">
        <v>195</v>
      </c>
      <c r="Z102" s="2" t="s">
        <v>196</v>
      </c>
      <c r="AA102" s="2" t="s">
        <v>197</v>
      </c>
      <c r="AB102" s="2" t="s">
        <v>200</v>
      </c>
      <c r="AD102" s="6" t="s">
        <v>199</v>
      </c>
      <c r="AE102" s="6" t="s">
        <v>198</v>
      </c>
      <c r="AF102" s="6" t="s">
        <v>195</v>
      </c>
      <c r="AG102" s="6" t="s">
        <v>196</v>
      </c>
      <c r="AH102" s="6" t="s">
        <v>197</v>
      </c>
      <c r="AI102" s="6" t="s">
        <v>200</v>
      </c>
      <c r="AK102" s="2" t="s">
        <v>199</v>
      </c>
      <c r="AL102" s="2" t="s">
        <v>198</v>
      </c>
      <c r="AM102" s="2" t="s">
        <v>195</v>
      </c>
      <c r="AN102" s="2" t="s">
        <v>196</v>
      </c>
      <c r="AO102" s="2" t="s">
        <v>197</v>
      </c>
      <c r="AP102" s="2" t="s">
        <v>200</v>
      </c>
      <c r="AR102" s="2"/>
      <c r="AS102" s="2" t="s">
        <v>201</v>
      </c>
    </row>
    <row r="103" spans="2:45" x14ac:dyDescent="0.3">
      <c r="B103" s="2">
        <v>1</v>
      </c>
      <c r="C103" s="2" t="s">
        <v>11</v>
      </c>
      <c r="D103">
        <v>0</v>
      </c>
      <c r="E103">
        <f>INDEX(Extraction!$D$113:$BO$118,$C$46,B103)</f>
        <v>1</v>
      </c>
      <c r="F103">
        <f>INDEX(Extraction!$D$113:$BO$118,$C$43,B103)</f>
        <v>0</v>
      </c>
      <c r="G103">
        <f>D103+$E$46*($C$81-$C$58)*E103+$E$43*($C$73-$C$57)*F103</f>
        <v>3.0303030303030304E-2</v>
      </c>
      <c r="I103" s="2">
        <v>1</v>
      </c>
      <c r="J103" s="2" t="s">
        <v>11</v>
      </c>
      <c r="K103">
        <f>G103</f>
        <v>3.0303030303030304E-2</v>
      </c>
      <c r="L103">
        <f>INDEX(Extraction!$D$113:$BO$118,$J$46,I103)</f>
        <v>0</v>
      </c>
      <c r="M103">
        <f>INDEX(Extraction!$D$113:$BO$118,$J$43,I103)</f>
        <v>0</v>
      </c>
      <c r="N103">
        <f t="array" ref="N103">K103+$L$46*($J$81-$J$58)*L103+$L$43*($J$73-$J$57)*M103</f>
        <v>3.0303030303030304E-2</v>
      </c>
      <c r="P103" s="2">
        <v>1</v>
      </c>
      <c r="Q103" s="2" t="s">
        <v>11</v>
      </c>
      <c r="R103">
        <f>N103</f>
        <v>3.0303030303030304E-2</v>
      </c>
      <c r="S103">
        <f>INDEX(Extraction!$D$113:$BO$118,$Q$46,P103)</f>
        <v>0</v>
      </c>
      <c r="T103">
        <f>INDEX(Extraction!$D$113:$BO$118,$Q$43,P103)</f>
        <v>0</v>
      </c>
      <c r="U103">
        <f>R103+$S$46*($Q$81-$Q$58)*S103+$S$43*($Q$73-$Q$57)*T103</f>
        <v>3.0303030303030304E-2</v>
      </c>
      <c r="W103" s="2">
        <v>1</v>
      </c>
      <c r="X103" s="2" t="s">
        <v>11</v>
      </c>
      <c r="Y103">
        <f>U103</f>
        <v>3.0303030303030304E-2</v>
      </c>
      <c r="Z103">
        <f>INDEX(Extraction!$D$113:$BO$118,$X$46,W103)</f>
        <v>0</v>
      </c>
      <c r="AA103">
        <f>INDEX(Extraction!$D$113:$BO$118,$X$43,W103)</f>
        <v>0</v>
      </c>
      <c r="AB103">
        <f>Y103+$Z$46*($X$81-$X$58)*Z103+$Z$43*($X$73-$X$57)*AA103</f>
        <v>3.0303030303030304E-2</v>
      </c>
      <c r="AD103" s="6">
        <v>1</v>
      </c>
      <c r="AE103" s="6" t="s">
        <v>11</v>
      </c>
      <c r="AF103" s="7">
        <f>AB103</f>
        <v>3.0303030303030304E-2</v>
      </c>
      <c r="AG103" s="7">
        <f>INDEX(Extraction!$D$113:$BO$118,$AE$46,AD103)</f>
        <v>0</v>
      </c>
      <c r="AH103" s="7">
        <f>INDEX(Extraction!$D$113:$BO$118,$AE$43,AD103)</f>
        <v>0</v>
      </c>
      <c r="AI103" s="7">
        <f>AF103</f>
        <v>3.0303030303030304E-2</v>
      </c>
      <c r="AK103" s="2">
        <v>1</v>
      </c>
      <c r="AL103" s="2" t="s">
        <v>11</v>
      </c>
      <c r="AM103">
        <f>AI103</f>
        <v>3.0303030303030304E-2</v>
      </c>
      <c r="AN103">
        <f>INDEX(Extraction!$D$113:$BO$118,$AL$46,AK103)</f>
        <v>0</v>
      </c>
      <c r="AO103">
        <f>INDEX(Extraction!$D$113:$BO$118,$AL$43,AK103)</f>
        <v>1</v>
      </c>
      <c r="AP103">
        <f>AM103+$AN$46*($AL$81-$AL$58)*AN103+$AN$43*($AL$73-$AL$57)*AO103</f>
        <v>4.0727442219740034E-2</v>
      </c>
      <c r="AR103" s="2">
        <v>1</v>
      </c>
      <c r="AS103">
        <f t="array" ref="AS103">SUMPRODUCT(TRANSPOSE($AP$103:$AP$166),Extraction!D113:BO113)-$AS$20</f>
        <v>-1.339979730368049</v>
      </c>
    </row>
    <row r="104" spans="2:45" x14ac:dyDescent="0.3">
      <c r="B104" s="2">
        <v>2</v>
      </c>
      <c r="C104" s="2" t="s">
        <v>70</v>
      </c>
      <c r="D104">
        <v>0</v>
      </c>
      <c r="E104">
        <f>INDEX(Extraction!$D$113:$BO$118,$C$46,B104)</f>
        <v>1</v>
      </c>
      <c r="F104">
        <f>INDEX(Extraction!$D$113:$BO$118,$C$43,B104)</f>
        <v>0</v>
      </c>
      <c r="G104">
        <f t="shared" ref="G104:G166" si="18">D104+$E$46*($C$81-$C$58)*E104+$E$43*($C$73-$C$57)*F104</f>
        <v>3.0303030303030304E-2</v>
      </c>
      <c r="I104" s="2">
        <v>2</v>
      </c>
      <c r="J104" s="2" t="s">
        <v>70</v>
      </c>
      <c r="K104">
        <f t="shared" ref="K104:K166" si="19">G104</f>
        <v>3.0303030303030304E-2</v>
      </c>
      <c r="L104">
        <f>INDEX(Extraction!$D$113:$BO$118,$J$46,I104)</f>
        <v>0</v>
      </c>
      <c r="M104">
        <f>INDEX(Extraction!$D$113:$BO$118,$J$43,I104)</f>
        <v>0</v>
      </c>
      <c r="N104">
        <f t="array" ref="N104">K104+$L$46*($J$81-$J$58)*L104+$L$43*($J$73-$J$57)*M104</f>
        <v>3.0303030303030304E-2</v>
      </c>
      <c r="P104" s="2">
        <v>2</v>
      </c>
      <c r="Q104" s="2" t="s">
        <v>70</v>
      </c>
      <c r="R104">
        <f t="shared" ref="R104:R166" si="20">N104</f>
        <v>3.0303030303030304E-2</v>
      </c>
      <c r="S104">
        <f>INDEX(Extraction!$D$113:$BO$118,$Q$46,P104)</f>
        <v>0</v>
      </c>
      <c r="T104">
        <f>INDEX(Extraction!$D$113:$BO$118,$Q$43,P104)</f>
        <v>0</v>
      </c>
      <c r="U104">
        <f t="shared" ref="U104:U166" si="21">R104+$S$46*($Q$81-$Q$58)*S104+$S$43*($Q$73-$Q$57)*T104</f>
        <v>3.0303030303030304E-2</v>
      </c>
      <c r="W104" s="2">
        <v>2</v>
      </c>
      <c r="X104" s="2" t="s">
        <v>70</v>
      </c>
      <c r="Y104">
        <f t="shared" ref="Y104:Y166" si="22">U104</f>
        <v>3.0303030303030304E-2</v>
      </c>
      <c r="Z104">
        <f>INDEX(Extraction!$D$113:$BO$118,$X$46,W104)</f>
        <v>0</v>
      </c>
      <c r="AA104">
        <f>INDEX(Extraction!$D$113:$BO$118,$X$43,W104)</f>
        <v>0</v>
      </c>
      <c r="AB104">
        <f t="shared" ref="AB104:AB166" si="23">Y104+$Z$46*($X$81-$X$58)*Z104+$Z$43*($X$73-$X$57)*AA104</f>
        <v>3.0303030303030304E-2</v>
      </c>
      <c r="AD104" s="6">
        <v>2</v>
      </c>
      <c r="AE104" s="6" t="s">
        <v>70</v>
      </c>
      <c r="AF104" s="7">
        <f t="shared" ref="AF104:AF166" si="24">AB104</f>
        <v>3.0303030303030304E-2</v>
      </c>
      <c r="AG104" s="7">
        <f>INDEX(Extraction!$D$113:$BO$118,$AE$46,AD104)</f>
        <v>0</v>
      </c>
      <c r="AH104" s="7">
        <f>INDEX(Extraction!$D$113:$BO$118,$AE$43,AD104)</f>
        <v>0</v>
      </c>
      <c r="AI104" s="7">
        <f t="shared" ref="AI104:AI166" si="25">AF104</f>
        <v>3.0303030303030304E-2</v>
      </c>
      <c r="AK104" s="2">
        <v>2</v>
      </c>
      <c r="AL104" s="2" t="s">
        <v>70</v>
      </c>
      <c r="AM104">
        <f t="shared" ref="AM104:AM166" si="26">AI104</f>
        <v>3.0303030303030304E-2</v>
      </c>
      <c r="AN104">
        <f>INDEX(Extraction!$D$113:$BO$118,$AL$46,AK104)</f>
        <v>0</v>
      </c>
      <c r="AO104">
        <f>INDEX(Extraction!$D$113:$BO$118,$AL$43,AK104)</f>
        <v>1</v>
      </c>
      <c r="AP104">
        <f t="shared" ref="AP104:AP166" si="27">AM104+$AN$46*($AL$81-$AL$58)*AN104+$AN$43*($AL$73-$AL$57)*AO104</f>
        <v>4.0727442219740034E-2</v>
      </c>
      <c r="AR104" s="2">
        <v>2</v>
      </c>
      <c r="AS104">
        <f t="array" ref="AS104">SUMPRODUCT(TRANSPOSE($AP$103:$AP$166),Extraction!D114:BO114)-$AS$20</f>
        <v>-1.5536083140223067</v>
      </c>
    </row>
    <row r="105" spans="2:45" x14ac:dyDescent="0.3">
      <c r="B105" s="2">
        <v>3</v>
      </c>
      <c r="C105" s="2" t="s">
        <v>75</v>
      </c>
      <c r="D105">
        <v>0</v>
      </c>
      <c r="E105">
        <f>INDEX(Extraction!$D$113:$BO$118,$C$46,B105)</f>
        <v>1</v>
      </c>
      <c r="F105">
        <f>INDEX(Extraction!$D$113:$BO$118,$C$43,B105)</f>
        <v>0</v>
      </c>
      <c r="G105">
        <f t="shared" si="18"/>
        <v>3.0303030303030304E-2</v>
      </c>
      <c r="I105" s="2">
        <v>3</v>
      </c>
      <c r="J105" s="2" t="s">
        <v>75</v>
      </c>
      <c r="K105">
        <f t="shared" si="19"/>
        <v>3.0303030303030304E-2</v>
      </c>
      <c r="L105">
        <f>INDEX(Extraction!$D$113:$BO$118,$J$46,I105)</f>
        <v>0</v>
      </c>
      <c r="M105">
        <f>INDEX(Extraction!$D$113:$BO$118,$J$43,I105)</f>
        <v>0</v>
      </c>
      <c r="N105">
        <f t="array" ref="N105">K105+$L$46*($J$81-$J$58)*L105+$L$43*($J$73-$J$57)*M105</f>
        <v>3.0303030303030304E-2</v>
      </c>
      <c r="P105" s="2">
        <v>3</v>
      </c>
      <c r="Q105" s="2" t="s">
        <v>75</v>
      </c>
      <c r="R105">
        <f t="shared" si="20"/>
        <v>3.0303030303030304E-2</v>
      </c>
      <c r="S105">
        <f>INDEX(Extraction!$D$113:$BO$118,$Q$46,P105)</f>
        <v>0</v>
      </c>
      <c r="T105">
        <f>INDEX(Extraction!$D$113:$BO$118,$Q$43,P105)</f>
        <v>0</v>
      </c>
      <c r="U105">
        <f t="shared" si="21"/>
        <v>3.0303030303030304E-2</v>
      </c>
      <c r="W105" s="2">
        <v>3</v>
      </c>
      <c r="X105" s="2" t="s">
        <v>75</v>
      </c>
      <c r="Y105">
        <f t="shared" si="22"/>
        <v>3.0303030303030304E-2</v>
      </c>
      <c r="Z105">
        <f>INDEX(Extraction!$D$113:$BO$118,$X$46,W105)</f>
        <v>0</v>
      </c>
      <c r="AA105">
        <f>INDEX(Extraction!$D$113:$BO$118,$X$43,W105)</f>
        <v>0</v>
      </c>
      <c r="AB105">
        <f t="shared" si="23"/>
        <v>3.0303030303030304E-2</v>
      </c>
      <c r="AD105" s="6">
        <v>3</v>
      </c>
      <c r="AE105" s="6" t="s">
        <v>75</v>
      </c>
      <c r="AF105" s="7">
        <f t="shared" si="24"/>
        <v>3.0303030303030304E-2</v>
      </c>
      <c r="AG105" s="7">
        <f>INDEX(Extraction!$D$113:$BO$118,$AE$46,AD105)</f>
        <v>0</v>
      </c>
      <c r="AH105" s="7">
        <f>INDEX(Extraction!$D$113:$BO$118,$AE$43,AD105)</f>
        <v>0</v>
      </c>
      <c r="AI105" s="7">
        <f t="shared" si="25"/>
        <v>3.0303030303030304E-2</v>
      </c>
      <c r="AK105" s="2">
        <v>3</v>
      </c>
      <c r="AL105" s="2" t="s">
        <v>75</v>
      </c>
      <c r="AM105">
        <f t="shared" si="26"/>
        <v>3.0303030303030304E-2</v>
      </c>
      <c r="AN105">
        <f>INDEX(Extraction!$D$113:$BO$118,$AL$46,AK105)</f>
        <v>0</v>
      </c>
      <c r="AO105">
        <f>INDEX(Extraction!$D$113:$BO$118,$AL$43,AK105)</f>
        <v>1</v>
      </c>
      <c r="AP105">
        <f t="shared" si="27"/>
        <v>4.0727442219740034E-2</v>
      </c>
      <c r="AR105" s="2">
        <v>3</v>
      </c>
      <c r="AS105">
        <f t="array" ref="AS105">SUMPRODUCT(TRANSPOSE($AP$103:$AP$166),Extraction!D115:BO115)-$AS$20</f>
        <v>-1</v>
      </c>
    </row>
    <row r="106" spans="2:45" x14ac:dyDescent="0.3">
      <c r="B106" s="2">
        <v>4</v>
      </c>
      <c r="C106" s="2" t="s">
        <v>31</v>
      </c>
      <c r="D106">
        <v>0</v>
      </c>
      <c r="E106">
        <f>INDEX(Extraction!$D$113:$BO$118,$C$46,B106)</f>
        <v>1</v>
      </c>
      <c r="F106">
        <f>INDEX(Extraction!$D$113:$BO$118,$C$43,B106)</f>
        <v>0</v>
      </c>
      <c r="G106">
        <f t="shared" si="18"/>
        <v>3.0303030303030304E-2</v>
      </c>
      <c r="I106" s="2">
        <v>4</v>
      </c>
      <c r="J106" s="2" t="s">
        <v>31</v>
      </c>
      <c r="K106">
        <f t="shared" si="19"/>
        <v>3.0303030303030304E-2</v>
      </c>
      <c r="L106">
        <f>INDEX(Extraction!$D$113:$BO$118,$J$46,I106)</f>
        <v>0</v>
      </c>
      <c r="M106">
        <f>INDEX(Extraction!$D$113:$BO$118,$J$43,I106)</f>
        <v>0</v>
      </c>
      <c r="N106">
        <f t="array" ref="N106">K106+$L$46*($J$81-$J$58)*L106+$L$43*($J$73-$J$57)*M106</f>
        <v>3.0303030303030304E-2</v>
      </c>
      <c r="P106" s="2">
        <v>4</v>
      </c>
      <c r="Q106" s="2" t="s">
        <v>31</v>
      </c>
      <c r="R106">
        <f t="shared" si="20"/>
        <v>3.0303030303030304E-2</v>
      </c>
      <c r="S106">
        <f>INDEX(Extraction!$D$113:$BO$118,$Q$46,P106)</f>
        <v>0</v>
      </c>
      <c r="T106">
        <f>INDEX(Extraction!$D$113:$BO$118,$Q$43,P106)</f>
        <v>0</v>
      </c>
      <c r="U106">
        <f t="shared" si="21"/>
        <v>3.0303030303030304E-2</v>
      </c>
      <c r="W106" s="2">
        <v>4</v>
      </c>
      <c r="X106" s="2" t="s">
        <v>31</v>
      </c>
      <c r="Y106">
        <f t="shared" si="22"/>
        <v>3.0303030303030304E-2</v>
      </c>
      <c r="Z106">
        <f>INDEX(Extraction!$D$113:$BO$118,$X$46,W106)</f>
        <v>0</v>
      </c>
      <c r="AA106">
        <f>INDEX(Extraction!$D$113:$BO$118,$X$43,W106)</f>
        <v>0</v>
      </c>
      <c r="AB106">
        <f t="shared" si="23"/>
        <v>3.0303030303030304E-2</v>
      </c>
      <c r="AD106" s="6">
        <v>4</v>
      </c>
      <c r="AE106" s="6" t="s">
        <v>31</v>
      </c>
      <c r="AF106" s="7">
        <f t="shared" si="24"/>
        <v>3.0303030303030304E-2</v>
      </c>
      <c r="AG106" s="7">
        <f>INDEX(Extraction!$D$113:$BO$118,$AE$46,AD106)</f>
        <v>0</v>
      </c>
      <c r="AH106" s="7">
        <f>INDEX(Extraction!$D$113:$BO$118,$AE$43,AD106)</f>
        <v>0</v>
      </c>
      <c r="AI106" s="7">
        <f t="shared" si="25"/>
        <v>3.0303030303030304E-2</v>
      </c>
      <c r="AK106" s="2">
        <v>4</v>
      </c>
      <c r="AL106" s="2" t="s">
        <v>31</v>
      </c>
      <c r="AM106">
        <f t="shared" si="26"/>
        <v>3.0303030303030304E-2</v>
      </c>
      <c r="AN106">
        <f>INDEX(Extraction!$D$113:$BO$118,$AL$46,AK106)</f>
        <v>0</v>
      </c>
      <c r="AO106">
        <f>INDEX(Extraction!$D$113:$BO$118,$AL$43,AK106)</f>
        <v>1</v>
      </c>
      <c r="AP106">
        <f t="shared" si="27"/>
        <v>4.0727442219740034E-2</v>
      </c>
      <c r="AR106" s="2">
        <v>4</v>
      </c>
      <c r="AS106">
        <f t="array" ref="AS106">SUMPRODUCT(TRANSPOSE($AP$103:$AP$166),Extraction!D116:BO116)-$AS$20</f>
        <v>-1.2181573668094852</v>
      </c>
    </row>
    <row r="107" spans="2:45" x14ac:dyDescent="0.3">
      <c r="B107" s="2">
        <v>5</v>
      </c>
      <c r="C107" s="2" t="s">
        <v>12</v>
      </c>
      <c r="D107">
        <v>0</v>
      </c>
      <c r="E107">
        <f>INDEX(Extraction!$D$113:$BO$118,$C$46,B107)</f>
        <v>0</v>
      </c>
      <c r="F107">
        <f>INDEX(Extraction!$D$113:$BO$118,$C$43,B107)</f>
        <v>1</v>
      </c>
      <c r="G107">
        <f t="shared" si="18"/>
        <v>-3.0303030303030304E-2</v>
      </c>
      <c r="I107" s="2">
        <v>5</v>
      </c>
      <c r="J107" s="2" t="s">
        <v>12</v>
      </c>
      <c r="K107">
        <f t="shared" si="19"/>
        <v>-3.0303030303030304E-2</v>
      </c>
      <c r="L107">
        <f>INDEX(Extraction!$D$113:$BO$118,$J$46,I107)</f>
        <v>0</v>
      </c>
      <c r="M107">
        <f>INDEX(Extraction!$D$113:$BO$118,$J$43,I107)</f>
        <v>0</v>
      </c>
      <c r="N107">
        <f t="array" ref="N107">K107+$L$46*($J$81-$J$58)*L107+$L$43*($J$73-$J$57)*M107</f>
        <v>-3.0303030303030304E-2</v>
      </c>
      <c r="P107" s="2">
        <v>5</v>
      </c>
      <c r="Q107" s="2" t="s">
        <v>12</v>
      </c>
      <c r="R107">
        <f t="shared" si="20"/>
        <v>-3.0303030303030304E-2</v>
      </c>
      <c r="S107">
        <f>INDEX(Extraction!$D$113:$BO$118,$Q$46,P107)</f>
        <v>0</v>
      </c>
      <c r="T107">
        <f>INDEX(Extraction!$D$113:$BO$118,$Q$43,P107)</f>
        <v>0</v>
      </c>
      <c r="U107">
        <f t="shared" si="21"/>
        <v>-3.0303030303030304E-2</v>
      </c>
      <c r="W107" s="2">
        <v>5</v>
      </c>
      <c r="X107" s="2" t="s">
        <v>12</v>
      </c>
      <c r="Y107">
        <f t="shared" si="22"/>
        <v>-3.0303030303030304E-2</v>
      </c>
      <c r="Z107">
        <f>INDEX(Extraction!$D$113:$BO$118,$X$46,W107)</f>
        <v>0</v>
      </c>
      <c r="AA107">
        <f>INDEX(Extraction!$D$113:$BO$118,$X$43,W107)</f>
        <v>0</v>
      </c>
      <c r="AB107">
        <f t="shared" si="23"/>
        <v>-3.0303030303030304E-2</v>
      </c>
      <c r="AD107" s="6">
        <v>5</v>
      </c>
      <c r="AE107" s="6" t="s">
        <v>12</v>
      </c>
      <c r="AF107" s="7">
        <f t="shared" si="24"/>
        <v>-3.0303030303030304E-2</v>
      </c>
      <c r="AG107" s="7">
        <f>INDEX(Extraction!$D$113:$BO$118,$AE$46,AD107)</f>
        <v>0</v>
      </c>
      <c r="AH107" s="7">
        <f>INDEX(Extraction!$D$113:$BO$118,$AE$43,AD107)</f>
        <v>0</v>
      </c>
      <c r="AI107" s="7">
        <f t="shared" si="25"/>
        <v>-3.0303030303030304E-2</v>
      </c>
      <c r="AK107" s="2">
        <v>5</v>
      </c>
      <c r="AL107" s="2" t="s">
        <v>12</v>
      </c>
      <c r="AM107">
        <f t="shared" si="26"/>
        <v>-3.0303030303030304E-2</v>
      </c>
      <c r="AN107">
        <f>INDEX(Extraction!$D$113:$BO$118,$AL$46,AK107)</f>
        <v>0</v>
      </c>
      <c r="AO107">
        <f>INDEX(Extraction!$D$113:$BO$118,$AL$43,AK107)</f>
        <v>0</v>
      </c>
      <c r="AP107">
        <f t="shared" si="27"/>
        <v>-3.0303030303030304E-2</v>
      </c>
      <c r="AR107" s="2">
        <v>5</v>
      </c>
      <c r="AS107">
        <f t="array" ref="AS107">SUMPRODUCT(TRANSPOSE($AP$103:$AP$166),Extraction!D117:BO117)-$AS$20</f>
        <v>0.50038351143935245</v>
      </c>
    </row>
    <row r="108" spans="2:45" x14ac:dyDescent="0.3">
      <c r="B108" s="2">
        <v>6</v>
      </c>
      <c r="C108" s="2" t="s">
        <v>69</v>
      </c>
      <c r="D108">
        <v>0</v>
      </c>
      <c r="E108">
        <f>INDEX(Extraction!$D$113:$BO$118,$C$46,B108)</f>
        <v>0</v>
      </c>
      <c r="F108">
        <f>INDEX(Extraction!$D$113:$BO$118,$C$43,B108)</f>
        <v>0</v>
      </c>
      <c r="G108">
        <f t="shared" si="18"/>
        <v>0</v>
      </c>
      <c r="I108" s="2">
        <v>6</v>
      </c>
      <c r="J108" s="2" t="s">
        <v>69</v>
      </c>
      <c r="K108">
        <f t="shared" si="19"/>
        <v>0</v>
      </c>
      <c r="L108">
        <f>INDEX(Extraction!$D$113:$BO$118,$J$46,I108)</f>
        <v>0</v>
      </c>
      <c r="M108">
        <f>INDEX(Extraction!$D$113:$BO$118,$J$43,I108)</f>
        <v>0</v>
      </c>
      <c r="N108">
        <f t="array" ref="N108">K108+$L$46*($J$81-$J$58)*L108+$L$43*($J$73-$J$57)*M108</f>
        <v>0</v>
      </c>
      <c r="P108" s="2">
        <v>6</v>
      </c>
      <c r="Q108" s="2" t="s">
        <v>69</v>
      </c>
      <c r="R108">
        <f t="shared" si="20"/>
        <v>0</v>
      </c>
      <c r="S108">
        <f>INDEX(Extraction!$D$113:$BO$118,$Q$46,P108)</f>
        <v>0</v>
      </c>
      <c r="T108">
        <f>INDEX(Extraction!$D$113:$BO$118,$Q$43,P108)</f>
        <v>0</v>
      </c>
      <c r="U108">
        <f t="shared" si="21"/>
        <v>0</v>
      </c>
      <c r="W108" s="2">
        <v>6</v>
      </c>
      <c r="X108" s="2" t="s">
        <v>69</v>
      </c>
      <c r="Y108">
        <f t="shared" si="22"/>
        <v>0</v>
      </c>
      <c r="Z108">
        <f>INDEX(Extraction!$D$113:$BO$118,$X$46,W108)</f>
        <v>0</v>
      </c>
      <c r="AA108">
        <f>INDEX(Extraction!$D$113:$BO$118,$X$43,W108)</f>
        <v>1</v>
      </c>
      <c r="AB108">
        <f t="shared" si="23"/>
        <v>-4.3838254172015402E-2</v>
      </c>
      <c r="AD108" s="6">
        <v>6</v>
      </c>
      <c r="AE108" s="6" t="s">
        <v>69</v>
      </c>
      <c r="AF108" s="7">
        <f t="shared" si="24"/>
        <v>-4.3838254172015402E-2</v>
      </c>
      <c r="AG108" s="7">
        <f>INDEX(Extraction!$D$113:$BO$118,$AE$46,AD108)</f>
        <v>1</v>
      </c>
      <c r="AH108" s="7">
        <f>INDEX(Extraction!$D$113:$BO$118,$AE$43,AD108)</f>
        <v>0</v>
      </c>
      <c r="AI108" s="7">
        <f t="shared" si="25"/>
        <v>-4.3838254172015402E-2</v>
      </c>
      <c r="AK108" s="2">
        <v>6</v>
      </c>
      <c r="AL108" s="2" t="s">
        <v>69</v>
      </c>
      <c r="AM108">
        <f t="shared" si="26"/>
        <v>-4.3838254172015402E-2</v>
      </c>
      <c r="AN108">
        <f>INDEX(Extraction!$D$113:$BO$118,$AL$46,AK108)</f>
        <v>0</v>
      </c>
      <c r="AO108">
        <f>INDEX(Extraction!$D$113:$BO$118,$AL$43,AK108)</f>
        <v>0</v>
      </c>
      <c r="AP108">
        <f t="shared" si="27"/>
        <v>-4.3838254172015402E-2</v>
      </c>
      <c r="AR108" s="2">
        <v>6</v>
      </c>
      <c r="AS108">
        <f t="array" ref="AS108">SUMPRODUCT(TRANSPOSE($AP$103:$AP$166),Extraction!D118:BO118)-$AS$20</f>
        <v>0.99999999999999911</v>
      </c>
    </row>
    <row r="109" spans="2:45" x14ac:dyDescent="0.3">
      <c r="B109" s="2">
        <v>7</v>
      </c>
      <c r="C109" s="2" t="s">
        <v>71</v>
      </c>
      <c r="D109">
        <v>0</v>
      </c>
      <c r="E109">
        <f>INDEX(Extraction!$D$113:$BO$118,$C$46,B109)</f>
        <v>1</v>
      </c>
      <c r="F109">
        <f>INDEX(Extraction!$D$113:$BO$118,$C$43,B109)</f>
        <v>0</v>
      </c>
      <c r="G109">
        <f t="shared" si="18"/>
        <v>3.0303030303030304E-2</v>
      </c>
      <c r="H109" s="2"/>
      <c r="I109" s="2">
        <v>7</v>
      </c>
      <c r="J109" s="2" t="s">
        <v>71</v>
      </c>
      <c r="K109">
        <f t="shared" si="19"/>
        <v>3.0303030303030304E-2</v>
      </c>
      <c r="L109">
        <f>INDEX(Extraction!$D$113:$BO$118,$J$46,I109)</f>
        <v>0</v>
      </c>
      <c r="M109">
        <f>INDEX(Extraction!$D$113:$BO$118,$J$43,I109)</f>
        <v>0</v>
      </c>
      <c r="N109">
        <f t="array" ref="N109">K109+$L$46*($J$81-$J$58)*L109+$L$43*($J$73-$J$57)*M109</f>
        <v>3.0303030303030304E-2</v>
      </c>
      <c r="O109" s="2"/>
      <c r="P109" s="2">
        <v>7</v>
      </c>
      <c r="Q109" s="2" t="s">
        <v>71</v>
      </c>
      <c r="R109">
        <f t="shared" si="20"/>
        <v>3.0303030303030304E-2</v>
      </c>
      <c r="S109">
        <f>INDEX(Extraction!$D$113:$BO$118,$Q$46,P109)</f>
        <v>0</v>
      </c>
      <c r="T109">
        <f>INDEX(Extraction!$D$113:$BO$118,$Q$43,P109)</f>
        <v>0</v>
      </c>
      <c r="U109">
        <f t="shared" si="21"/>
        <v>3.0303030303030304E-2</v>
      </c>
      <c r="W109" s="2">
        <v>7</v>
      </c>
      <c r="X109" s="2" t="s">
        <v>71</v>
      </c>
      <c r="Y109">
        <f t="shared" si="22"/>
        <v>3.0303030303030304E-2</v>
      </c>
      <c r="Z109">
        <f>INDEX(Extraction!$D$113:$BO$118,$X$46,W109)</f>
        <v>0</v>
      </c>
      <c r="AA109">
        <f>INDEX(Extraction!$D$113:$BO$118,$X$43,W109)</f>
        <v>0</v>
      </c>
      <c r="AB109">
        <f t="shared" si="23"/>
        <v>3.0303030303030304E-2</v>
      </c>
      <c r="AD109" s="6">
        <v>7</v>
      </c>
      <c r="AE109" s="6" t="s">
        <v>71</v>
      </c>
      <c r="AF109" s="7">
        <f t="shared" si="24"/>
        <v>3.0303030303030304E-2</v>
      </c>
      <c r="AG109" s="7">
        <f>INDEX(Extraction!$D$113:$BO$118,$AE$46,AD109)</f>
        <v>0</v>
      </c>
      <c r="AH109" s="7">
        <f>INDEX(Extraction!$D$113:$BO$118,$AE$43,AD109)</f>
        <v>0</v>
      </c>
      <c r="AI109" s="7">
        <f t="shared" si="25"/>
        <v>3.0303030303030304E-2</v>
      </c>
      <c r="AK109" s="2">
        <v>7</v>
      </c>
      <c r="AL109" s="2" t="s">
        <v>71</v>
      </c>
      <c r="AM109">
        <f t="shared" si="26"/>
        <v>3.0303030303030304E-2</v>
      </c>
      <c r="AN109">
        <f>INDEX(Extraction!$D$113:$BO$118,$AL$46,AK109)</f>
        <v>0</v>
      </c>
      <c r="AO109">
        <f>INDEX(Extraction!$D$113:$BO$118,$AL$43,AK109)</f>
        <v>1</v>
      </c>
      <c r="AP109">
        <f t="shared" si="27"/>
        <v>4.0727442219740034E-2</v>
      </c>
    </row>
    <row r="110" spans="2:45" x14ac:dyDescent="0.3">
      <c r="B110" s="2">
        <v>8</v>
      </c>
      <c r="C110" s="2" t="s">
        <v>86</v>
      </c>
      <c r="D110">
        <v>0</v>
      </c>
      <c r="E110">
        <f>INDEX(Extraction!$D$113:$BO$118,$C$46,B110)</f>
        <v>0</v>
      </c>
      <c r="F110">
        <f>INDEX(Extraction!$D$113:$BO$118,$C$43,B110)</f>
        <v>0</v>
      </c>
      <c r="G110">
        <f t="shared" si="18"/>
        <v>0</v>
      </c>
      <c r="I110" s="2">
        <v>8</v>
      </c>
      <c r="J110" s="2" t="s">
        <v>86</v>
      </c>
      <c r="K110">
        <f t="shared" si="19"/>
        <v>0</v>
      </c>
      <c r="L110">
        <f>INDEX(Extraction!$D$113:$BO$118,$J$46,I110)</f>
        <v>0</v>
      </c>
      <c r="M110">
        <f>INDEX(Extraction!$D$113:$BO$118,$J$43,I110)</f>
        <v>0</v>
      </c>
      <c r="N110">
        <f t="array" ref="N110">K110+$L$46*($J$81-$J$58)*L110+$L$43*($J$73-$J$57)*M110</f>
        <v>0</v>
      </c>
      <c r="P110" s="2">
        <v>8</v>
      </c>
      <c r="Q110" s="2" t="s">
        <v>86</v>
      </c>
      <c r="R110">
        <f t="shared" si="20"/>
        <v>0</v>
      </c>
      <c r="S110">
        <f>INDEX(Extraction!$D$113:$BO$118,$Q$46,P110)</f>
        <v>0</v>
      </c>
      <c r="T110">
        <f>INDEX(Extraction!$D$113:$BO$118,$Q$43,P110)</f>
        <v>0</v>
      </c>
      <c r="U110">
        <f t="shared" si="21"/>
        <v>0</v>
      </c>
      <c r="W110" s="2">
        <v>8</v>
      </c>
      <c r="X110" s="2" t="s">
        <v>86</v>
      </c>
      <c r="Y110">
        <f t="shared" si="22"/>
        <v>0</v>
      </c>
      <c r="Z110">
        <f>INDEX(Extraction!$D$113:$BO$118,$X$46,W110)</f>
        <v>0</v>
      </c>
      <c r="AA110">
        <f>INDEX(Extraction!$D$113:$BO$118,$X$43,W110)</f>
        <v>1</v>
      </c>
      <c r="AB110">
        <f t="shared" si="23"/>
        <v>-4.3838254172015402E-2</v>
      </c>
      <c r="AD110" s="6">
        <v>8</v>
      </c>
      <c r="AE110" s="6" t="s">
        <v>86</v>
      </c>
      <c r="AF110" s="7">
        <f t="shared" si="24"/>
        <v>-4.3838254172015402E-2</v>
      </c>
      <c r="AG110" s="7">
        <f>INDEX(Extraction!$D$113:$BO$118,$AE$46,AD110)</f>
        <v>1</v>
      </c>
      <c r="AH110" s="7">
        <f>INDEX(Extraction!$D$113:$BO$118,$AE$43,AD110)</f>
        <v>0</v>
      </c>
      <c r="AI110" s="7">
        <f t="shared" si="25"/>
        <v>-4.3838254172015402E-2</v>
      </c>
      <c r="AK110" s="2">
        <v>8</v>
      </c>
      <c r="AL110" s="2" t="s">
        <v>86</v>
      </c>
      <c r="AM110">
        <f t="shared" si="26"/>
        <v>-4.3838254172015402E-2</v>
      </c>
      <c r="AN110">
        <f>INDEX(Extraction!$D$113:$BO$118,$AL$46,AK110)</f>
        <v>0</v>
      </c>
      <c r="AO110">
        <f>INDEX(Extraction!$D$113:$BO$118,$AL$43,AK110)</f>
        <v>0</v>
      </c>
      <c r="AP110">
        <f t="shared" si="27"/>
        <v>-4.3838254172015402E-2</v>
      </c>
    </row>
    <row r="111" spans="2:45" x14ac:dyDescent="0.3">
      <c r="B111" s="2">
        <v>9</v>
      </c>
      <c r="C111" s="2" t="s">
        <v>76</v>
      </c>
      <c r="D111">
        <v>0</v>
      </c>
      <c r="E111">
        <f>INDEX(Extraction!$D$113:$BO$118,$C$46,B111)</f>
        <v>0</v>
      </c>
      <c r="F111">
        <f>INDEX(Extraction!$D$113:$BO$118,$C$43,B111)</f>
        <v>0</v>
      </c>
      <c r="G111">
        <f t="shared" si="18"/>
        <v>0</v>
      </c>
      <c r="I111" s="2">
        <v>9</v>
      </c>
      <c r="J111" s="2" t="s">
        <v>76</v>
      </c>
      <c r="K111">
        <f t="shared" si="19"/>
        <v>0</v>
      </c>
      <c r="L111">
        <f>INDEX(Extraction!$D$113:$BO$118,$J$46,I111)</f>
        <v>0</v>
      </c>
      <c r="M111">
        <f>INDEX(Extraction!$D$113:$BO$118,$J$43,I111)</f>
        <v>1</v>
      </c>
      <c r="N111">
        <f t="array" ref="N111">K111+$L$46*($J$81-$J$58)*L111+$L$43*($J$73-$J$57)*M111</f>
        <v>-6.3636363636363644E-2</v>
      </c>
      <c r="P111" s="2">
        <v>9</v>
      </c>
      <c r="Q111" s="2" t="s">
        <v>76</v>
      </c>
      <c r="R111">
        <f t="shared" si="20"/>
        <v>-6.3636363636363644E-2</v>
      </c>
      <c r="S111">
        <f>INDEX(Extraction!$D$113:$BO$118,$Q$46,P111)</f>
        <v>1</v>
      </c>
      <c r="T111">
        <f>INDEX(Extraction!$D$113:$BO$118,$Q$43,P111)</f>
        <v>0</v>
      </c>
      <c r="U111">
        <f t="shared" si="21"/>
        <v>-2.867701404286771E-2</v>
      </c>
      <c r="W111" s="2">
        <v>9</v>
      </c>
      <c r="X111" s="2" t="s">
        <v>76</v>
      </c>
      <c r="Y111">
        <f t="shared" si="22"/>
        <v>-2.867701404286771E-2</v>
      </c>
      <c r="Z111">
        <f>INDEX(Extraction!$D$113:$BO$118,$X$46,W111)</f>
        <v>0</v>
      </c>
      <c r="AA111">
        <f>INDEX(Extraction!$D$113:$BO$118,$X$43,W111)</f>
        <v>0</v>
      </c>
      <c r="AB111">
        <f t="shared" si="23"/>
        <v>-2.867701404286771E-2</v>
      </c>
      <c r="AD111" s="6">
        <v>9</v>
      </c>
      <c r="AE111" s="6" t="s">
        <v>76</v>
      </c>
      <c r="AF111" s="7">
        <f t="shared" si="24"/>
        <v>-2.867701404286771E-2</v>
      </c>
      <c r="AG111" s="7">
        <f>INDEX(Extraction!$D$113:$BO$118,$AE$46,AD111)</f>
        <v>0</v>
      </c>
      <c r="AH111" s="7">
        <f>INDEX(Extraction!$D$113:$BO$118,$AE$43,AD111)</f>
        <v>0</v>
      </c>
      <c r="AI111" s="7">
        <f t="shared" si="25"/>
        <v>-2.867701404286771E-2</v>
      </c>
      <c r="AK111" s="2">
        <v>9</v>
      </c>
      <c r="AL111" s="2" t="s">
        <v>76</v>
      </c>
      <c r="AM111">
        <f t="shared" si="26"/>
        <v>-2.867701404286771E-2</v>
      </c>
      <c r="AN111">
        <f>INDEX(Extraction!$D$113:$BO$118,$AL$46,AK111)</f>
        <v>0</v>
      </c>
      <c r="AO111">
        <f>INDEX(Extraction!$D$113:$BO$118,$AL$43,AK111)</f>
        <v>0</v>
      </c>
      <c r="AP111">
        <f t="shared" si="27"/>
        <v>-2.867701404286771E-2</v>
      </c>
    </row>
    <row r="112" spans="2:45" x14ac:dyDescent="0.3">
      <c r="B112" s="2">
        <v>10</v>
      </c>
      <c r="C112" s="2" t="s">
        <v>80</v>
      </c>
      <c r="D112">
        <v>0</v>
      </c>
      <c r="E112">
        <f>INDEX(Extraction!$D$113:$BO$118,$C$46,B112)</f>
        <v>1</v>
      </c>
      <c r="F112">
        <f>INDEX(Extraction!$D$113:$BO$118,$C$43,B112)</f>
        <v>0</v>
      </c>
      <c r="G112">
        <f t="shared" si="18"/>
        <v>3.0303030303030304E-2</v>
      </c>
      <c r="I112" s="2">
        <v>10</v>
      </c>
      <c r="J112" s="2" t="s">
        <v>80</v>
      </c>
      <c r="K112">
        <f t="shared" si="19"/>
        <v>3.0303030303030304E-2</v>
      </c>
      <c r="L112">
        <f>INDEX(Extraction!$D$113:$BO$118,$J$46,I112)</f>
        <v>0</v>
      </c>
      <c r="M112">
        <f>INDEX(Extraction!$D$113:$BO$118,$J$43,I112)</f>
        <v>0</v>
      </c>
      <c r="N112">
        <f t="array" ref="N112">K112+$L$46*($J$81-$J$58)*L112+$L$43*($J$73-$J$57)*M112</f>
        <v>3.0303030303030304E-2</v>
      </c>
      <c r="P112" s="2">
        <v>10</v>
      </c>
      <c r="Q112" s="2" t="s">
        <v>80</v>
      </c>
      <c r="R112">
        <f t="shared" si="20"/>
        <v>3.0303030303030304E-2</v>
      </c>
      <c r="S112">
        <f>INDEX(Extraction!$D$113:$BO$118,$Q$46,P112)</f>
        <v>0</v>
      </c>
      <c r="T112">
        <f>INDEX(Extraction!$D$113:$BO$118,$Q$43,P112)</f>
        <v>0</v>
      </c>
      <c r="U112">
        <f t="shared" si="21"/>
        <v>3.0303030303030304E-2</v>
      </c>
      <c r="W112" s="2">
        <v>10</v>
      </c>
      <c r="X112" s="2" t="s">
        <v>80</v>
      </c>
      <c r="Y112">
        <f t="shared" si="22"/>
        <v>3.0303030303030304E-2</v>
      </c>
      <c r="Z112">
        <f>INDEX(Extraction!$D$113:$BO$118,$X$46,W112)</f>
        <v>0</v>
      </c>
      <c r="AA112">
        <f>INDEX(Extraction!$D$113:$BO$118,$X$43,W112)</f>
        <v>0</v>
      </c>
      <c r="AB112">
        <f t="shared" si="23"/>
        <v>3.0303030303030304E-2</v>
      </c>
      <c r="AD112" s="6">
        <v>10</v>
      </c>
      <c r="AE112" s="6" t="s">
        <v>80</v>
      </c>
      <c r="AF112" s="7">
        <f t="shared" si="24"/>
        <v>3.0303030303030304E-2</v>
      </c>
      <c r="AG112" s="7">
        <f>INDEX(Extraction!$D$113:$BO$118,$AE$46,AD112)</f>
        <v>0</v>
      </c>
      <c r="AH112" s="7">
        <f>INDEX(Extraction!$D$113:$BO$118,$AE$43,AD112)</f>
        <v>0</v>
      </c>
      <c r="AI112" s="7">
        <f t="shared" si="25"/>
        <v>3.0303030303030304E-2</v>
      </c>
      <c r="AK112" s="2">
        <v>10</v>
      </c>
      <c r="AL112" s="2" t="s">
        <v>80</v>
      </c>
      <c r="AM112">
        <f t="shared" si="26"/>
        <v>3.0303030303030304E-2</v>
      </c>
      <c r="AN112">
        <f>INDEX(Extraction!$D$113:$BO$118,$AL$46,AK112)</f>
        <v>0</v>
      </c>
      <c r="AO112">
        <f>INDEX(Extraction!$D$113:$BO$118,$AL$43,AK112)</f>
        <v>1</v>
      </c>
      <c r="AP112">
        <f t="shared" si="27"/>
        <v>4.0727442219740034E-2</v>
      </c>
    </row>
    <row r="113" spans="2:42" x14ac:dyDescent="0.3">
      <c r="B113" s="2">
        <v>11</v>
      </c>
      <c r="C113" s="2" t="s">
        <v>83</v>
      </c>
      <c r="D113">
        <v>0</v>
      </c>
      <c r="E113">
        <f>INDEX(Extraction!$D$113:$BO$118,$C$46,B113)</f>
        <v>0</v>
      </c>
      <c r="F113">
        <f>INDEX(Extraction!$D$113:$BO$118,$C$43,B113)</f>
        <v>0</v>
      </c>
      <c r="G113">
        <f t="shared" si="18"/>
        <v>0</v>
      </c>
      <c r="I113" s="2">
        <v>11</v>
      </c>
      <c r="J113" s="2" t="s">
        <v>83</v>
      </c>
      <c r="K113">
        <f t="shared" si="19"/>
        <v>0</v>
      </c>
      <c r="L113">
        <f>INDEX(Extraction!$D$113:$BO$118,$J$46,I113)</f>
        <v>0</v>
      </c>
      <c r="M113">
        <f>INDEX(Extraction!$D$113:$BO$118,$J$43,I113)</f>
        <v>1</v>
      </c>
      <c r="N113">
        <f t="array" ref="N113">K113+$L$46*($J$81-$J$58)*L113+$L$43*($J$73-$J$57)*M113</f>
        <v>-6.3636363636363644E-2</v>
      </c>
      <c r="P113" s="2">
        <v>11</v>
      </c>
      <c r="Q113" s="2" t="s">
        <v>83</v>
      </c>
      <c r="R113">
        <f t="shared" si="20"/>
        <v>-6.3636363636363644E-2</v>
      </c>
      <c r="S113">
        <f>INDEX(Extraction!$D$113:$BO$118,$Q$46,P113)</f>
        <v>1</v>
      </c>
      <c r="T113">
        <f>INDEX(Extraction!$D$113:$BO$118,$Q$43,P113)</f>
        <v>0</v>
      </c>
      <c r="U113">
        <f t="shared" si="21"/>
        <v>-2.867701404286771E-2</v>
      </c>
      <c r="W113" s="2">
        <v>11</v>
      </c>
      <c r="X113" s="2" t="s">
        <v>83</v>
      </c>
      <c r="Y113">
        <f t="shared" si="22"/>
        <v>-2.867701404286771E-2</v>
      </c>
      <c r="Z113">
        <f>INDEX(Extraction!$D$113:$BO$118,$X$46,W113)</f>
        <v>0</v>
      </c>
      <c r="AA113">
        <f>INDEX(Extraction!$D$113:$BO$118,$X$43,W113)</f>
        <v>0</v>
      </c>
      <c r="AB113">
        <f t="shared" si="23"/>
        <v>-2.867701404286771E-2</v>
      </c>
      <c r="AD113" s="6">
        <v>11</v>
      </c>
      <c r="AE113" s="6" t="s">
        <v>83</v>
      </c>
      <c r="AF113" s="7">
        <f t="shared" si="24"/>
        <v>-2.867701404286771E-2</v>
      </c>
      <c r="AG113" s="7">
        <f>INDEX(Extraction!$D$113:$BO$118,$AE$46,AD113)</f>
        <v>0</v>
      </c>
      <c r="AH113" s="7">
        <f>INDEX(Extraction!$D$113:$BO$118,$AE$43,AD113)</f>
        <v>0</v>
      </c>
      <c r="AI113" s="7">
        <f t="shared" si="25"/>
        <v>-2.867701404286771E-2</v>
      </c>
      <c r="AK113" s="2">
        <v>11</v>
      </c>
      <c r="AL113" s="2" t="s">
        <v>83</v>
      </c>
      <c r="AM113">
        <f t="shared" si="26"/>
        <v>-2.867701404286771E-2</v>
      </c>
      <c r="AN113">
        <f>INDEX(Extraction!$D$113:$BO$118,$AL$46,AK113)</f>
        <v>0</v>
      </c>
      <c r="AO113">
        <f>INDEX(Extraction!$D$113:$BO$118,$AL$43,AK113)</f>
        <v>0</v>
      </c>
      <c r="AP113">
        <f t="shared" si="27"/>
        <v>-2.867701404286771E-2</v>
      </c>
    </row>
    <row r="114" spans="2:42" x14ac:dyDescent="0.3">
      <c r="B114" s="2">
        <v>12</v>
      </c>
      <c r="C114" s="2" t="s">
        <v>24</v>
      </c>
      <c r="D114">
        <v>0</v>
      </c>
      <c r="E114">
        <f>INDEX(Extraction!$D$113:$BO$118,$C$46,B114)</f>
        <v>0</v>
      </c>
      <c r="F114">
        <f>INDEX(Extraction!$D$113:$BO$118,$C$43,B114)</f>
        <v>1</v>
      </c>
      <c r="G114">
        <f t="shared" si="18"/>
        <v>-3.0303030303030304E-2</v>
      </c>
      <c r="I114" s="2">
        <v>12</v>
      </c>
      <c r="J114" s="2" t="s">
        <v>24</v>
      </c>
      <c r="K114">
        <f t="shared" si="19"/>
        <v>-3.0303030303030304E-2</v>
      </c>
      <c r="L114">
        <f>INDEX(Extraction!$D$113:$BO$118,$J$46,I114)</f>
        <v>0</v>
      </c>
      <c r="M114">
        <f>INDEX(Extraction!$D$113:$BO$118,$J$43,I114)</f>
        <v>0</v>
      </c>
      <c r="N114">
        <f t="array" ref="N114">K114+$L$46*($J$81-$J$58)*L114+$L$43*($J$73-$J$57)*M114</f>
        <v>-3.0303030303030304E-2</v>
      </c>
      <c r="P114" s="2">
        <v>12</v>
      </c>
      <c r="Q114" s="2" t="s">
        <v>24</v>
      </c>
      <c r="R114">
        <f t="shared" si="20"/>
        <v>-3.0303030303030304E-2</v>
      </c>
      <c r="S114">
        <f>INDEX(Extraction!$D$113:$BO$118,$Q$46,P114)</f>
        <v>0</v>
      </c>
      <c r="T114">
        <f>INDEX(Extraction!$D$113:$BO$118,$Q$43,P114)</f>
        <v>0</v>
      </c>
      <c r="U114">
        <f t="shared" si="21"/>
        <v>-3.0303030303030304E-2</v>
      </c>
      <c r="W114" s="2">
        <v>12</v>
      </c>
      <c r="X114" s="2" t="s">
        <v>24</v>
      </c>
      <c r="Y114">
        <f t="shared" si="22"/>
        <v>-3.0303030303030304E-2</v>
      </c>
      <c r="Z114">
        <f>INDEX(Extraction!$D$113:$BO$118,$X$46,W114)</f>
        <v>0</v>
      </c>
      <c r="AA114">
        <f>INDEX(Extraction!$D$113:$BO$118,$X$43,W114)</f>
        <v>0</v>
      </c>
      <c r="AB114">
        <f t="shared" si="23"/>
        <v>-3.0303030303030304E-2</v>
      </c>
      <c r="AD114" s="6">
        <v>12</v>
      </c>
      <c r="AE114" s="6" t="s">
        <v>24</v>
      </c>
      <c r="AF114" s="7">
        <f t="shared" si="24"/>
        <v>-3.0303030303030304E-2</v>
      </c>
      <c r="AG114" s="7">
        <f>INDEX(Extraction!$D$113:$BO$118,$AE$46,AD114)</f>
        <v>0</v>
      </c>
      <c r="AH114" s="7">
        <f>INDEX(Extraction!$D$113:$BO$118,$AE$43,AD114)</f>
        <v>0</v>
      </c>
      <c r="AI114" s="7">
        <f t="shared" si="25"/>
        <v>-3.0303030303030304E-2</v>
      </c>
      <c r="AK114" s="2">
        <v>12</v>
      </c>
      <c r="AL114" s="2" t="s">
        <v>24</v>
      </c>
      <c r="AM114">
        <f t="shared" si="26"/>
        <v>-3.0303030303030304E-2</v>
      </c>
      <c r="AN114">
        <f>INDEX(Extraction!$D$113:$BO$118,$AL$46,AK114)</f>
        <v>0</v>
      </c>
      <c r="AO114">
        <f>INDEX(Extraction!$D$113:$BO$118,$AL$43,AK114)</f>
        <v>0</v>
      </c>
      <c r="AP114">
        <f t="shared" si="27"/>
        <v>-3.0303030303030304E-2</v>
      </c>
    </row>
    <row r="115" spans="2:42" x14ac:dyDescent="0.3">
      <c r="B115" s="2">
        <v>13</v>
      </c>
      <c r="C115" s="2" t="s">
        <v>72</v>
      </c>
      <c r="D115">
        <v>0</v>
      </c>
      <c r="E115">
        <f>INDEX(Extraction!$D$113:$BO$118,$C$46,B115)</f>
        <v>0</v>
      </c>
      <c r="F115">
        <f>INDEX(Extraction!$D$113:$BO$118,$C$43,B115)</f>
        <v>0</v>
      </c>
      <c r="G115">
        <f t="shared" si="18"/>
        <v>0</v>
      </c>
      <c r="I115" s="2">
        <v>13</v>
      </c>
      <c r="J115" s="2" t="s">
        <v>72</v>
      </c>
      <c r="K115">
        <f t="shared" si="19"/>
        <v>0</v>
      </c>
      <c r="L115">
        <f>INDEX(Extraction!$D$113:$BO$118,$J$46,I115)</f>
        <v>2</v>
      </c>
      <c r="M115">
        <f>INDEX(Extraction!$D$113:$BO$118,$J$43,I115)</f>
        <v>0</v>
      </c>
      <c r="N115">
        <f t="array" ref="N115">K115+$L$46*($J$81-$J$58)*L115+$L$43*($J$73-$J$57)*M115</f>
        <v>0.12727272727272729</v>
      </c>
      <c r="P115" s="2">
        <v>13</v>
      </c>
      <c r="Q115" s="2" t="s">
        <v>72</v>
      </c>
      <c r="R115">
        <f t="shared" si="20"/>
        <v>0.12727272727272729</v>
      </c>
      <c r="S115">
        <f>INDEX(Extraction!$D$113:$BO$118,$Q$46,P115)</f>
        <v>0</v>
      </c>
      <c r="T115">
        <f>INDEX(Extraction!$D$113:$BO$118,$Q$43,P115)</f>
        <v>1</v>
      </c>
      <c r="U115">
        <f t="shared" si="21"/>
        <v>9.2313377679231354E-2</v>
      </c>
      <c r="W115" s="2">
        <v>13</v>
      </c>
      <c r="X115" s="2" t="s">
        <v>72</v>
      </c>
      <c r="Y115">
        <f t="shared" si="22"/>
        <v>9.2313377679231354E-2</v>
      </c>
      <c r="Z115">
        <f>INDEX(Extraction!$D$113:$BO$118,$X$46,W115)</f>
        <v>2</v>
      </c>
      <c r="AA115">
        <f>INDEX(Extraction!$D$113:$BO$118,$X$43,W115)</f>
        <v>0</v>
      </c>
      <c r="AB115">
        <f t="shared" si="23"/>
        <v>0.17998988602326216</v>
      </c>
      <c r="AD115" s="6">
        <v>13</v>
      </c>
      <c r="AE115" s="6" t="s">
        <v>72</v>
      </c>
      <c r="AF115" s="7">
        <f t="shared" si="24"/>
        <v>0.17998988602326216</v>
      </c>
      <c r="AG115" s="7">
        <f>INDEX(Extraction!$D$113:$BO$118,$AE$46,AD115)</f>
        <v>0</v>
      </c>
      <c r="AH115" s="7">
        <f>INDEX(Extraction!$D$113:$BO$118,$AE$43,AD115)</f>
        <v>2</v>
      </c>
      <c r="AI115" s="7">
        <f t="shared" si="25"/>
        <v>0.17998988602326216</v>
      </c>
      <c r="AK115" s="2">
        <v>13</v>
      </c>
      <c r="AL115" s="2" t="s">
        <v>72</v>
      </c>
      <c r="AM115">
        <f t="shared" si="26"/>
        <v>0.17998988602326216</v>
      </c>
      <c r="AN115">
        <f>INDEX(Extraction!$D$113:$BO$118,$AL$46,AK115)</f>
        <v>1</v>
      </c>
      <c r="AO115">
        <f>INDEX(Extraction!$D$113:$BO$118,$AL$43,AK115)</f>
        <v>0</v>
      </c>
      <c r="AP115">
        <f t="shared" si="27"/>
        <v>0.16956547410655243</v>
      </c>
    </row>
    <row r="116" spans="2:42" x14ac:dyDescent="0.3">
      <c r="B116" s="2">
        <v>14</v>
      </c>
      <c r="C116" s="2" t="s">
        <v>97</v>
      </c>
      <c r="D116">
        <v>0</v>
      </c>
      <c r="E116">
        <f>INDEX(Extraction!$D$113:$BO$118,$C$46,B116)</f>
        <v>1</v>
      </c>
      <c r="F116">
        <f>INDEX(Extraction!$D$113:$BO$118,$C$43,B116)</f>
        <v>0</v>
      </c>
      <c r="G116">
        <f t="shared" si="18"/>
        <v>3.0303030303030304E-2</v>
      </c>
      <c r="I116" s="2">
        <v>14</v>
      </c>
      <c r="J116" s="2" t="s">
        <v>97</v>
      </c>
      <c r="K116">
        <f t="shared" si="19"/>
        <v>3.0303030303030304E-2</v>
      </c>
      <c r="L116">
        <f>INDEX(Extraction!$D$113:$BO$118,$J$46,I116)</f>
        <v>0</v>
      </c>
      <c r="M116">
        <f>INDEX(Extraction!$D$113:$BO$118,$J$43,I116)</f>
        <v>0</v>
      </c>
      <c r="N116">
        <f t="array" ref="N116">K116+$L$46*($J$81-$J$58)*L116+$L$43*($J$73-$J$57)*M116</f>
        <v>3.0303030303030304E-2</v>
      </c>
      <c r="P116" s="2">
        <v>14</v>
      </c>
      <c r="Q116" s="2" t="s">
        <v>97</v>
      </c>
      <c r="R116">
        <f t="shared" si="20"/>
        <v>3.0303030303030304E-2</v>
      </c>
      <c r="S116">
        <f>INDEX(Extraction!$D$113:$BO$118,$Q$46,P116)</f>
        <v>0</v>
      </c>
      <c r="T116">
        <f>INDEX(Extraction!$D$113:$BO$118,$Q$43,P116)</f>
        <v>0</v>
      </c>
      <c r="U116">
        <f t="shared" si="21"/>
        <v>3.0303030303030304E-2</v>
      </c>
      <c r="W116" s="2">
        <v>14</v>
      </c>
      <c r="X116" s="2" t="s">
        <v>97</v>
      </c>
      <c r="Y116">
        <f t="shared" si="22"/>
        <v>3.0303030303030304E-2</v>
      </c>
      <c r="Z116">
        <f>INDEX(Extraction!$D$113:$BO$118,$X$46,W116)</f>
        <v>0</v>
      </c>
      <c r="AA116">
        <f>INDEX(Extraction!$D$113:$BO$118,$X$43,W116)</f>
        <v>0</v>
      </c>
      <c r="AB116">
        <f t="shared" si="23"/>
        <v>3.0303030303030304E-2</v>
      </c>
      <c r="AD116" s="6">
        <v>14</v>
      </c>
      <c r="AE116" s="6" t="s">
        <v>97</v>
      </c>
      <c r="AF116" s="7">
        <f t="shared" si="24"/>
        <v>3.0303030303030304E-2</v>
      </c>
      <c r="AG116" s="7">
        <f>INDEX(Extraction!$D$113:$BO$118,$AE$46,AD116)</f>
        <v>0</v>
      </c>
      <c r="AH116" s="7">
        <f>INDEX(Extraction!$D$113:$BO$118,$AE$43,AD116)</f>
        <v>0</v>
      </c>
      <c r="AI116" s="7">
        <f t="shared" si="25"/>
        <v>3.0303030303030304E-2</v>
      </c>
      <c r="AK116" s="2">
        <v>14</v>
      </c>
      <c r="AL116" s="2" t="s">
        <v>97</v>
      </c>
      <c r="AM116">
        <f t="shared" si="26"/>
        <v>3.0303030303030304E-2</v>
      </c>
      <c r="AN116">
        <f>INDEX(Extraction!$D$113:$BO$118,$AL$46,AK116)</f>
        <v>0</v>
      </c>
      <c r="AO116">
        <f>INDEX(Extraction!$D$113:$BO$118,$AL$43,AK116)</f>
        <v>1</v>
      </c>
      <c r="AP116">
        <f t="shared" si="27"/>
        <v>4.0727442219740034E-2</v>
      </c>
    </row>
    <row r="117" spans="2:42" x14ac:dyDescent="0.3">
      <c r="B117" s="2">
        <v>15</v>
      </c>
      <c r="C117" s="2" t="s">
        <v>16</v>
      </c>
      <c r="D117">
        <v>0</v>
      </c>
      <c r="E117">
        <f>INDEX(Extraction!$D$113:$BO$118,$C$46,B117)</f>
        <v>0</v>
      </c>
      <c r="F117">
        <f>INDEX(Extraction!$D$113:$BO$118,$C$43,B117)</f>
        <v>1</v>
      </c>
      <c r="G117">
        <f t="shared" si="18"/>
        <v>-3.0303030303030304E-2</v>
      </c>
      <c r="I117" s="2">
        <v>15</v>
      </c>
      <c r="J117" s="2" t="s">
        <v>16</v>
      </c>
      <c r="K117">
        <f t="shared" si="19"/>
        <v>-3.0303030303030304E-2</v>
      </c>
      <c r="L117">
        <f>INDEX(Extraction!$D$113:$BO$118,$J$46,I117)</f>
        <v>0</v>
      </c>
      <c r="M117">
        <f>INDEX(Extraction!$D$113:$BO$118,$J$43,I117)</f>
        <v>0</v>
      </c>
      <c r="N117">
        <f t="array" ref="N117">K117+$L$46*($J$81-$J$58)*L117+$L$43*($J$73-$J$57)*M117</f>
        <v>-3.0303030303030304E-2</v>
      </c>
      <c r="P117" s="2">
        <v>15</v>
      </c>
      <c r="Q117" s="2" t="s">
        <v>16</v>
      </c>
      <c r="R117">
        <f t="shared" si="20"/>
        <v>-3.0303030303030304E-2</v>
      </c>
      <c r="S117">
        <f>INDEX(Extraction!$D$113:$BO$118,$Q$46,P117)</f>
        <v>0</v>
      </c>
      <c r="T117">
        <f>INDEX(Extraction!$D$113:$BO$118,$Q$43,P117)</f>
        <v>0</v>
      </c>
      <c r="U117">
        <f t="shared" si="21"/>
        <v>-3.0303030303030304E-2</v>
      </c>
      <c r="W117" s="2">
        <v>15</v>
      </c>
      <c r="X117" s="2" t="s">
        <v>16</v>
      </c>
      <c r="Y117">
        <f t="shared" si="22"/>
        <v>-3.0303030303030304E-2</v>
      </c>
      <c r="Z117">
        <f>INDEX(Extraction!$D$113:$BO$118,$X$46,W117)</f>
        <v>0</v>
      </c>
      <c r="AA117">
        <f>INDEX(Extraction!$D$113:$BO$118,$X$43,W117)</f>
        <v>0</v>
      </c>
      <c r="AB117">
        <f t="shared" si="23"/>
        <v>-3.0303030303030304E-2</v>
      </c>
      <c r="AD117" s="6">
        <v>15</v>
      </c>
      <c r="AE117" s="6" t="s">
        <v>16</v>
      </c>
      <c r="AF117" s="7">
        <f t="shared" si="24"/>
        <v>-3.0303030303030304E-2</v>
      </c>
      <c r="AG117" s="7">
        <f>INDEX(Extraction!$D$113:$BO$118,$AE$46,AD117)</f>
        <v>0</v>
      </c>
      <c r="AH117" s="7">
        <f>INDEX(Extraction!$D$113:$BO$118,$AE$43,AD117)</f>
        <v>0</v>
      </c>
      <c r="AI117" s="7">
        <f t="shared" si="25"/>
        <v>-3.0303030303030304E-2</v>
      </c>
      <c r="AK117" s="2">
        <v>15</v>
      </c>
      <c r="AL117" s="2" t="s">
        <v>16</v>
      </c>
      <c r="AM117">
        <f t="shared" si="26"/>
        <v>-3.0303030303030304E-2</v>
      </c>
      <c r="AN117">
        <f>INDEX(Extraction!$D$113:$BO$118,$AL$46,AK117)</f>
        <v>0</v>
      </c>
      <c r="AO117">
        <f>INDEX(Extraction!$D$113:$BO$118,$AL$43,AK117)</f>
        <v>0</v>
      </c>
      <c r="AP117">
        <f t="shared" si="27"/>
        <v>-3.0303030303030304E-2</v>
      </c>
    </row>
    <row r="118" spans="2:42" x14ac:dyDescent="0.3">
      <c r="B118" s="2">
        <v>16</v>
      </c>
      <c r="C118" s="2" t="s">
        <v>84</v>
      </c>
      <c r="D118">
        <v>0</v>
      </c>
      <c r="E118">
        <f>INDEX(Extraction!$D$113:$BO$118,$C$46,B118)</f>
        <v>0</v>
      </c>
      <c r="F118">
        <f>INDEX(Extraction!$D$113:$BO$118,$C$43,B118)</f>
        <v>0</v>
      </c>
      <c r="G118">
        <f t="shared" si="18"/>
        <v>0</v>
      </c>
      <c r="I118" s="2">
        <v>16</v>
      </c>
      <c r="J118" s="2" t="s">
        <v>84</v>
      </c>
      <c r="K118">
        <f t="shared" si="19"/>
        <v>0</v>
      </c>
      <c r="L118">
        <f>INDEX(Extraction!$D$113:$BO$118,$J$46,I118)</f>
        <v>0</v>
      </c>
      <c r="M118">
        <f>INDEX(Extraction!$D$113:$BO$118,$J$43,I118)</f>
        <v>0</v>
      </c>
      <c r="N118">
        <f t="array" ref="N118">K118+$L$46*($J$81-$J$58)*L118+$L$43*($J$73-$J$57)*M118</f>
        <v>0</v>
      </c>
      <c r="P118" s="2">
        <v>16</v>
      </c>
      <c r="Q118" s="2" t="s">
        <v>84</v>
      </c>
      <c r="R118">
        <f t="shared" si="20"/>
        <v>0</v>
      </c>
      <c r="S118">
        <f>INDEX(Extraction!$D$113:$BO$118,$Q$46,P118)</f>
        <v>0</v>
      </c>
      <c r="T118">
        <f>INDEX(Extraction!$D$113:$BO$118,$Q$43,P118)</f>
        <v>1</v>
      </c>
      <c r="U118">
        <f t="shared" si="21"/>
        <v>-3.4959349593495934E-2</v>
      </c>
      <c r="W118" s="2">
        <v>16</v>
      </c>
      <c r="X118" s="2" t="s">
        <v>84</v>
      </c>
      <c r="Y118">
        <f t="shared" si="22"/>
        <v>-3.4959349593495934E-2</v>
      </c>
      <c r="Z118">
        <f>INDEX(Extraction!$D$113:$BO$118,$X$46,W118)</f>
        <v>0</v>
      </c>
      <c r="AA118">
        <f>INDEX(Extraction!$D$113:$BO$118,$X$43,W118)</f>
        <v>0</v>
      </c>
      <c r="AB118">
        <f t="shared" si="23"/>
        <v>-3.4959349593495934E-2</v>
      </c>
      <c r="AD118" s="6">
        <v>16</v>
      </c>
      <c r="AE118" s="6" t="s">
        <v>84</v>
      </c>
      <c r="AF118" s="7">
        <f t="shared" si="24"/>
        <v>-3.4959349593495934E-2</v>
      </c>
      <c r="AG118" s="7">
        <f>INDEX(Extraction!$D$113:$BO$118,$AE$46,AD118)</f>
        <v>0</v>
      </c>
      <c r="AH118" s="7">
        <f>INDEX(Extraction!$D$113:$BO$118,$AE$43,AD118)</f>
        <v>0</v>
      </c>
      <c r="AI118" s="7">
        <f t="shared" si="25"/>
        <v>-3.4959349593495934E-2</v>
      </c>
      <c r="AK118" s="2">
        <v>16</v>
      </c>
      <c r="AL118" s="2" t="s">
        <v>84</v>
      </c>
      <c r="AM118">
        <f t="shared" si="26"/>
        <v>-3.4959349593495934E-2</v>
      </c>
      <c r="AN118">
        <f>INDEX(Extraction!$D$113:$BO$118,$AL$46,AK118)</f>
        <v>1</v>
      </c>
      <c r="AO118">
        <f>INDEX(Extraction!$D$113:$BO$118,$AL$43,AK118)</f>
        <v>0</v>
      </c>
      <c r="AP118">
        <f t="shared" si="27"/>
        <v>-4.5383761510205664E-2</v>
      </c>
    </row>
    <row r="119" spans="2:42" x14ac:dyDescent="0.3">
      <c r="B119" s="2">
        <v>17</v>
      </c>
      <c r="C119" s="2" t="s">
        <v>25</v>
      </c>
      <c r="D119">
        <v>0</v>
      </c>
      <c r="E119">
        <f>INDEX(Extraction!$D$113:$BO$118,$C$46,B119)</f>
        <v>0</v>
      </c>
      <c r="F119">
        <f>INDEX(Extraction!$D$113:$BO$118,$C$43,B119)</f>
        <v>0</v>
      </c>
      <c r="G119">
        <f t="shared" si="18"/>
        <v>0</v>
      </c>
      <c r="I119" s="2">
        <v>17</v>
      </c>
      <c r="J119" s="2" t="s">
        <v>25</v>
      </c>
      <c r="K119">
        <f t="shared" si="19"/>
        <v>0</v>
      </c>
      <c r="L119">
        <f>INDEX(Extraction!$D$113:$BO$118,$J$46,I119)</f>
        <v>1</v>
      </c>
      <c r="M119">
        <f>INDEX(Extraction!$D$113:$BO$118,$J$43,I119)</f>
        <v>0</v>
      </c>
      <c r="N119">
        <f t="array" ref="N119">K119+$L$46*($J$81-$J$58)*L119+$L$43*($J$73-$J$57)*M119</f>
        <v>6.3636363636363644E-2</v>
      </c>
      <c r="P119" s="2">
        <v>17</v>
      </c>
      <c r="Q119" s="2" t="s">
        <v>25</v>
      </c>
      <c r="R119">
        <f t="shared" si="20"/>
        <v>6.3636363636363644E-2</v>
      </c>
      <c r="S119">
        <f>INDEX(Extraction!$D$113:$BO$118,$Q$46,P119)</f>
        <v>0</v>
      </c>
      <c r="T119">
        <f>INDEX(Extraction!$D$113:$BO$118,$Q$43,P119)</f>
        <v>0</v>
      </c>
      <c r="U119">
        <f t="shared" si="21"/>
        <v>6.3636363636363644E-2</v>
      </c>
      <c r="W119" s="2">
        <v>17</v>
      </c>
      <c r="X119" s="2" t="s">
        <v>25</v>
      </c>
      <c r="Y119">
        <f t="shared" si="22"/>
        <v>6.3636363636363644E-2</v>
      </c>
      <c r="Z119">
        <f>INDEX(Extraction!$D$113:$BO$118,$X$46,W119)</f>
        <v>1</v>
      </c>
      <c r="AA119">
        <f>INDEX(Extraction!$D$113:$BO$118,$X$43,W119)</f>
        <v>0</v>
      </c>
      <c r="AB119">
        <f t="shared" si="23"/>
        <v>0.10747461780837905</v>
      </c>
      <c r="AD119" s="6">
        <v>17</v>
      </c>
      <c r="AE119" s="6" t="s">
        <v>25</v>
      </c>
      <c r="AF119" s="7">
        <f t="shared" si="24"/>
        <v>0.10747461780837905</v>
      </c>
      <c r="AG119" s="7">
        <f>INDEX(Extraction!$D$113:$BO$118,$AE$46,AD119)</f>
        <v>0</v>
      </c>
      <c r="AH119" s="7">
        <f>INDEX(Extraction!$D$113:$BO$118,$AE$43,AD119)</f>
        <v>1</v>
      </c>
      <c r="AI119" s="7">
        <f t="shared" si="25"/>
        <v>0.10747461780837905</v>
      </c>
      <c r="AK119" s="2">
        <v>17</v>
      </c>
      <c r="AL119" s="2" t="s">
        <v>25</v>
      </c>
      <c r="AM119">
        <f t="shared" si="26"/>
        <v>0.10747461780837905</v>
      </c>
      <c r="AN119">
        <f>INDEX(Extraction!$D$113:$BO$118,$AL$46,AK119)</f>
        <v>0</v>
      </c>
      <c r="AO119">
        <f>INDEX(Extraction!$D$113:$BO$118,$AL$43,AK119)</f>
        <v>0</v>
      </c>
      <c r="AP119">
        <f t="shared" si="27"/>
        <v>0.10747461780837905</v>
      </c>
    </row>
    <row r="120" spans="2:42" x14ac:dyDescent="0.3">
      <c r="B120" s="2">
        <v>18</v>
      </c>
      <c r="C120" s="2" t="s">
        <v>73</v>
      </c>
      <c r="D120">
        <v>0</v>
      </c>
      <c r="E120">
        <f>INDEX(Extraction!$D$113:$BO$118,$C$46,B120)</f>
        <v>0</v>
      </c>
      <c r="F120">
        <f>INDEX(Extraction!$D$113:$BO$118,$C$43,B120)</f>
        <v>0</v>
      </c>
      <c r="G120">
        <f t="shared" si="18"/>
        <v>0</v>
      </c>
      <c r="I120" s="2">
        <v>18</v>
      </c>
      <c r="J120" s="2" t="s">
        <v>73</v>
      </c>
      <c r="K120">
        <f t="shared" si="19"/>
        <v>0</v>
      </c>
      <c r="L120">
        <f>INDEX(Extraction!$D$113:$BO$118,$J$46,I120)</f>
        <v>0</v>
      </c>
      <c r="M120">
        <f>INDEX(Extraction!$D$113:$BO$118,$J$43,I120)</f>
        <v>0</v>
      </c>
      <c r="N120">
        <f t="array" ref="N120">K120+$L$46*($J$81-$J$58)*L120+$L$43*($J$73-$J$57)*M120</f>
        <v>0</v>
      </c>
      <c r="P120" s="2">
        <v>18</v>
      </c>
      <c r="Q120" s="2" t="s">
        <v>73</v>
      </c>
      <c r="R120">
        <f t="shared" si="20"/>
        <v>0</v>
      </c>
      <c r="S120">
        <f>INDEX(Extraction!$D$113:$BO$118,$Q$46,P120)</f>
        <v>0</v>
      </c>
      <c r="T120">
        <f>INDEX(Extraction!$D$113:$BO$118,$Q$43,P120)</f>
        <v>1</v>
      </c>
      <c r="U120">
        <f t="shared" si="21"/>
        <v>-3.4959349593495934E-2</v>
      </c>
      <c r="W120" s="2">
        <v>18</v>
      </c>
      <c r="X120" s="2" t="s">
        <v>73</v>
      </c>
      <c r="Y120">
        <f t="shared" si="22"/>
        <v>-3.4959349593495934E-2</v>
      </c>
      <c r="Z120">
        <f>INDEX(Extraction!$D$113:$BO$118,$X$46,W120)</f>
        <v>0</v>
      </c>
      <c r="AA120">
        <f>INDEX(Extraction!$D$113:$BO$118,$X$43,W120)</f>
        <v>0</v>
      </c>
      <c r="AB120">
        <f t="shared" si="23"/>
        <v>-3.4959349593495934E-2</v>
      </c>
      <c r="AD120" s="6">
        <v>18</v>
      </c>
      <c r="AE120" s="6" t="s">
        <v>73</v>
      </c>
      <c r="AF120" s="7">
        <f t="shared" si="24"/>
        <v>-3.4959349593495934E-2</v>
      </c>
      <c r="AG120" s="7">
        <f>INDEX(Extraction!$D$113:$BO$118,$AE$46,AD120)</f>
        <v>0</v>
      </c>
      <c r="AH120" s="7">
        <f>INDEX(Extraction!$D$113:$BO$118,$AE$43,AD120)</f>
        <v>0</v>
      </c>
      <c r="AI120" s="7">
        <f t="shared" si="25"/>
        <v>-3.4959349593495934E-2</v>
      </c>
      <c r="AK120" s="2">
        <v>18</v>
      </c>
      <c r="AL120" s="2" t="s">
        <v>73</v>
      </c>
      <c r="AM120">
        <f t="shared" si="26"/>
        <v>-3.4959349593495934E-2</v>
      </c>
      <c r="AN120">
        <f>INDEX(Extraction!$D$113:$BO$118,$AL$46,AK120)</f>
        <v>1</v>
      </c>
      <c r="AO120">
        <f>INDEX(Extraction!$D$113:$BO$118,$AL$43,AK120)</f>
        <v>0</v>
      </c>
      <c r="AP120">
        <f t="shared" si="27"/>
        <v>-4.5383761510205664E-2</v>
      </c>
    </row>
    <row r="121" spans="2:42" x14ac:dyDescent="0.3">
      <c r="B121" s="2">
        <v>19</v>
      </c>
      <c r="C121" s="2" t="s">
        <v>87</v>
      </c>
      <c r="D121">
        <v>0</v>
      </c>
      <c r="E121">
        <f>INDEX(Extraction!$D$113:$BO$118,$C$46,B121)</f>
        <v>0</v>
      </c>
      <c r="F121">
        <f>INDEX(Extraction!$D$113:$BO$118,$C$43,B121)</f>
        <v>0</v>
      </c>
      <c r="G121">
        <f t="shared" si="18"/>
        <v>0</v>
      </c>
      <c r="I121" s="2">
        <v>19</v>
      </c>
      <c r="J121" s="2" t="s">
        <v>87</v>
      </c>
      <c r="K121">
        <f t="shared" si="19"/>
        <v>0</v>
      </c>
      <c r="L121">
        <f>INDEX(Extraction!$D$113:$BO$118,$J$46,I121)</f>
        <v>0</v>
      </c>
      <c r="M121">
        <f>INDEX(Extraction!$D$113:$BO$118,$J$43,I121)</f>
        <v>0</v>
      </c>
      <c r="N121">
        <f t="array" ref="N121">K121+$L$46*($J$81-$J$58)*L121+$L$43*($J$73-$J$57)*M121</f>
        <v>0</v>
      </c>
      <c r="P121" s="2">
        <v>19</v>
      </c>
      <c r="Q121" s="2" t="s">
        <v>87</v>
      </c>
      <c r="R121">
        <f t="shared" si="20"/>
        <v>0</v>
      </c>
      <c r="S121">
        <f>INDEX(Extraction!$D$113:$BO$118,$Q$46,P121)</f>
        <v>0</v>
      </c>
      <c r="T121">
        <f>INDEX(Extraction!$D$113:$BO$118,$Q$43,P121)</f>
        <v>1</v>
      </c>
      <c r="U121">
        <f t="shared" si="21"/>
        <v>-3.4959349593495934E-2</v>
      </c>
      <c r="W121" s="2">
        <v>19</v>
      </c>
      <c r="X121" s="2" t="s">
        <v>87</v>
      </c>
      <c r="Y121">
        <f t="shared" si="22"/>
        <v>-3.4959349593495934E-2</v>
      </c>
      <c r="Z121">
        <f>INDEX(Extraction!$D$113:$BO$118,$X$46,W121)</f>
        <v>0</v>
      </c>
      <c r="AA121">
        <f>INDEX(Extraction!$D$113:$BO$118,$X$43,W121)</f>
        <v>0</v>
      </c>
      <c r="AB121">
        <f t="shared" si="23"/>
        <v>-3.4959349593495934E-2</v>
      </c>
      <c r="AD121" s="6">
        <v>19</v>
      </c>
      <c r="AE121" s="6" t="s">
        <v>87</v>
      </c>
      <c r="AF121" s="7">
        <f t="shared" si="24"/>
        <v>-3.4959349593495934E-2</v>
      </c>
      <c r="AG121" s="7">
        <f>INDEX(Extraction!$D$113:$BO$118,$AE$46,AD121)</f>
        <v>0</v>
      </c>
      <c r="AH121" s="7">
        <f>INDEX(Extraction!$D$113:$BO$118,$AE$43,AD121)</f>
        <v>0</v>
      </c>
      <c r="AI121" s="7">
        <f t="shared" si="25"/>
        <v>-3.4959349593495934E-2</v>
      </c>
      <c r="AK121" s="2">
        <v>19</v>
      </c>
      <c r="AL121" s="2" t="s">
        <v>87</v>
      </c>
      <c r="AM121">
        <f t="shared" si="26"/>
        <v>-3.4959349593495934E-2</v>
      </c>
      <c r="AN121">
        <f>INDEX(Extraction!$D$113:$BO$118,$AL$46,AK121)</f>
        <v>1</v>
      </c>
      <c r="AO121">
        <f>INDEX(Extraction!$D$113:$BO$118,$AL$43,AK121)</f>
        <v>0</v>
      </c>
      <c r="AP121">
        <f t="shared" si="27"/>
        <v>-4.5383761510205664E-2</v>
      </c>
    </row>
    <row r="122" spans="2:42" x14ac:dyDescent="0.3">
      <c r="B122" s="2">
        <v>20</v>
      </c>
      <c r="C122" s="2" t="s">
        <v>89</v>
      </c>
      <c r="D122">
        <v>0</v>
      </c>
      <c r="E122">
        <f>INDEX(Extraction!$D$113:$BO$118,$C$46,B122)</f>
        <v>0</v>
      </c>
      <c r="F122">
        <f>INDEX(Extraction!$D$113:$BO$118,$C$43,B122)</f>
        <v>1</v>
      </c>
      <c r="G122">
        <f t="shared" si="18"/>
        <v>-3.0303030303030304E-2</v>
      </c>
      <c r="I122" s="2">
        <v>20</v>
      </c>
      <c r="J122" s="2" t="s">
        <v>89</v>
      </c>
      <c r="K122">
        <f t="shared" si="19"/>
        <v>-3.0303030303030304E-2</v>
      </c>
      <c r="L122">
        <f>INDEX(Extraction!$D$113:$BO$118,$J$46,I122)</f>
        <v>0</v>
      </c>
      <c r="M122">
        <f>INDEX(Extraction!$D$113:$BO$118,$J$43,I122)</f>
        <v>0</v>
      </c>
      <c r="N122">
        <f t="array" ref="N122">K122+$L$46*($J$81-$J$58)*L122+$L$43*($J$73-$J$57)*M122</f>
        <v>-3.0303030303030304E-2</v>
      </c>
      <c r="P122" s="2">
        <v>20</v>
      </c>
      <c r="Q122" s="2" t="s">
        <v>89</v>
      </c>
      <c r="R122">
        <f t="shared" si="20"/>
        <v>-3.0303030303030304E-2</v>
      </c>
      <c r="S122">
        <f>INDEX(Extraction!$D$113:$BO$118,$Q$46,P122)</f>
        <v>0</v>
      </c>
      <c r="T122">
        <f>INDEX(Extraction!$D$113:$BO$118,$Q$43,P122)</f>
        <v>0</v>
      </c>
      <c r="U122">
        <f t="shared" si="21"/>
        <v>-3.0303030303030304E-2</v>
      </c>
      <c r="W122" s="2">
        <v>20</v>
      </c>
      <c r="X122" s="2" t="s">
        <v>89</v>
      </c>
      <c r="Y122">
        <f t="shared" si="22"/>
        <v>-3.0303030303030304E-2</v>
      </c>
      <c r="Z122">
        <f>INDEX(Extraction!$D$113:$BO$118,$X$46,W122)</f>
        <v>0</v>
      </c>
      <c r="AA122">
        <f>INDEX(Extraction!$D$113:$BO$118,$X$43,W122)</f>
        <v>0</v>
      </c>
      <c r="AB122">
        <f t="shared" si="23"/>
        <v>-3.0303030303030304E-2</v>
      </c>
      <c r="AD122" s="6">
        <v>20</v>
      </c>
      <c r="AE122" s="6" t="s">
        <v>89</v>
      </c>
      <c r="AF122" s="7">
        <f t="shared" si="24"/>
        <v>-3.0303030303030304E-2</v>
      </c>
      <c r="AG122" s="7">
        <f>INDEX(Extraction!$D$113:$BO$118,$AE$46,AD122)</f>
        <v>0</v>
      </c>
      <c r="AH122" s="7">
        <f>INDEX(Extraction!$D$113:$BO$118,$AE$43,AD122)</f>
        <v>0</v>
      </c>
      <c r="AI122" s="7">
        <f t="shared" si="25"/>
        <v>-3.0303030303030304E-2</v>
      </c>
      <c r="AK122" s="2">
        <v>20</v>
      </c>
      <c r="AL122" s="2" t="s">
        <v>89</v>
      </c>
      <c r="AM122">
        <f t="shared" si="26"/>
        <v>-3.0303030303030304E-2</v>
      </c>
      <c r="AN122">
        <f>INDEX(Extraction!$D$113:$BO$118,$AL$46,AK122)</f>
        <v>0</v>
      </c>
      <c r="AO122">
        <f>INDEX(Extraction!$D$113:$BO$118,$AL$43,AK122)</f>
        <v>0</v>
      </c>
      <c r="AP122">
        <f t="shared" si="27"/>
        <v>-3.0303030303030304E-2</v>
      </c>
    </row>
    <row r="123" spans="2:42" x14ac:dyDescent="0.3">
      <c r="B123" s="2">
        <v>21</v>
      </c>
      <c r="C123" s="2" t="s">
        <v>17</v>
      </c>
      <c r="D123">
        <v>0</v>
      </c>
      <c r="E123">
        <f>INDEX(Extraction!$D$113:$BO$118,$C$46,B123)</f>
        <v>0</v>
      </c>
      <c r="F123">
        <f>INDEX(Extraction!$D$113:$BO$118,$C$43,B123)</f>
        <v>0</v>
      </c>
      <c r="G123">
        <f t="shared" si="18"/>
        <v>0</v>
      </c>
      <c r="I123" s="2">
        <v>21</v>
      </c>
      <c r="J123" s="2" t="s">
        <v>17</v>
      </c>
      <c r="K123">
        <f t="shared" si="19"/>
        <v>0</v>
      </c>
      <c r="L123">
        <f>INDEX(Extraction!$D$113:$BO$118,$J$46,I123)</f>
        <v>0</v>
      </c>
      <c r="M123">
        <f>INDEX(Extraction!$D$113:$BO$118,$J$43,I123)</f>
        <v>0</v>
      </c>
      <c r="N123">
        <f t="array" ref="N123">K123+$L$46*($J$81-$J$58)*L123+$L$43*($J$73-$J$57)*M123</f>
        <v>0</v>
      </c>
      <c r="P123" s="2">
        <v>21</v>
      </c>
      <c r="Q123" s="2" t="s">
        <v>17</v>
      </c>
      <c r="R123">
        <f t="shared" si="20"/>
        <v>0</v>
      </c>
      <c r="S123">
        <f>INDEX(Extraction!$D$113:$BO$118,$Q$46,P123)</f>
        <v>0</v>
      </c>
      <c r="T123">
        <f>INDEX(Extraction!$D$113:$BO$118,$Q$43,P123)</f>
        <v>1</v>
      </c>
      <c r="U123">
        <f t="shared" si="21"/>
        <v>-3.4959349593495934E-2</v>
      </c>
      <c r="W123" s="2">
        <v>21</v>
      </c>
      <c r="X123" s="2" t="s">
        <v>17</v>
      </c>
      <c r="Y123">
        <f t="shared" si="22"/>
        <v>-3.4959349593495934E-2</v>
      </c>
      <c r="Z123">
        <f>INDEX(Extraction!$D$113:$BO$118,$X$46,W123)</f>
        <v>0</v>
      </c>
      <c r="AA123">
        <f>INDEX(Extraction!$D$113:$BO$118,$X$43,W123)</f>
        <v>0</v>
      </c>
      <c r="AB123">
        <f t="shared" si="23"/>
        <v>-3.4959349593495934E-2</v>
      </c>
      <c r="AD123" s="6">
        <v>21</v>
      </c>
      <c r="AE123" s="6" t="s">
        <v>17</v>
      </c>
      <c r="AF123" s="7">
        <f t="shared" si="24"/>
        <v>-3.4959349593495934E-2</v>
      </c>
      <c r="AG123" s="7">
        <f>INDEX(Extraction!$D$113:$BO$118,$AE$46,AD123)</f>
        <v>0</v>
      </c>
      <c r="AH123" s="7">
        <f>INDEX(Extraction!$D$113:$BO$118,$AE$43,AD123)</f>
        <v>0</v>
      </c>
      <c r="AI123" s="7">
        <f t="shared" si="25"/>
        <v>-3.4959349593495934E-2</v>
      </c>
      <c r="AK123" s="2">
        <v>21</v>
      </c>
      <c r="AL123" s="2" t="s">
        <v>17</v>
      </c>
      <c r="AM123">
        <f t="shared" si="26"/>
        <v>-3.4959349593495934E-2</v>
      </c>
      <c r="AN123">
        <f>INDEX(Extraction!$D$113:$BO$118,$AL$46,AK123)</f>
        <v>1</v>
      </c>
      <c r="AO123">
        <f>INDEX(Extraction!$D$113:$BO$118,$AL$43,AK123)</f>
        <v>0</v>
      </c>
      <c r="AP123">
        <f t="shared" si="27"/>
        <v>-4.5383761510205664E-2</v>
      </c>
    </row>
    <row r="124" spans="2:42" x14ac:dyDescent="0.3">
      <c r="B124" s="2">
        <v>22</v>
      </c>
      <c r="C124" s="2" t="s">
        <v>78</v>
      </c>
      <c r="D124">
        <v>0</v>
      </c>
      <c r="E124">
        <f>INDEX(Extraction!$D$113:$BO$118,$C$46,B124)</f>
        <v>0</v>
      </c>
      <c r="F124">
        <f>INDEX(Extraction!$D$113:$BO$118,$C$43,B124)</f>
        <v>0</v>
      </c>
      <c r="G124">
        <f t="shared" si="18"/>
        <v>0</v>
      </c>
      <c r="I124" s="2">
        <v>22</v>
      </c>
      <c r="J124" s="2" t="s">
        <v>78</v>
      </c>
      <c r="K124">
        <f t="shared" si="19"/>
        <v>0</v>
      </c>
      <c r="L124">
        <f>INDEX(Extraction!$D$113:$BO$118,$J$46,I124)</f>
        <v>0</v>
      </c>
      <c r="M124">
        <f>INDEX(Extraction!$D$113:$BO$118,$J$43,I124)</f>
        <v>0</v>
      </c>
      <c r="N124">
        <f t="array" ref="N124">K124+$L$46*($J$81-$J$58)*L124+$L$43*($J$73-$J$57)*M124</f>
        <v>0</v>
      </c>
      <c r="P124" s="2">
        <v>22</v>
      </c>
      <c r="Q124" s="2" t="s">
        <v>78</v>
      </c>
      <c r="R124">
        <f t="shared" si="20"/>
        <v>0</v>
      </c>
      <c r="S124">
        <f>INDEX(Extraction!$D$113:$BO$118,$Q$46,P124)</f>
        <v>0</v>
      </c>
      <c r="T124">
        <f>INDEX(Extraction!$D$113:$BO$118,$Q$43,P124)</f>
        <v>0</v>
      </c>
      <c r="U124">
        <f t="shared" si="21"/>
        <v>0</v>
      </c>
      <c r="W124" s="2">
        <v>22</v>
      </c>
      <c r="X124" s="2" t="s">
        <v>78</v>
      </c>
      <c r="Y124">
        <f t="shared" si="22"/>
        <v>0</v>
      </c>
      <c r="Z124">
        <f>INDEX(Extraction!$D$113:$BO$118,$X$46,W124)</f>
        <v>0</v>
      </c>
      <c r="AA124">
        <f>INDEX(Extraction!$D$113:$BO$118,$X$43,W124)</f>
        <v>1</v>
      </c>
      <c r="AB124">
        <f t="shared" si="23"/>
        <v>-4.3838254172015402E-2</v>
      </c>
      <c r="AD124" s="6">
        <v>22</v>
      </c>
      <c r="AE124" s="6" t="s">
        <v>78</v>
      </c>
      <c r="AF124" s="7">
        <f t="shared" si="24"/>
        <v>-4.3838254172015402E-2</v>
      </c>
      <c r="AG124" s="7">
        <f>INDEX(Extraction!$D$113:$BO$118,$AE$46,AD124)</f>
        <v>1</v>
      </c>
      <c r="AH124" s="7">
        <f>INDEX(Extraction!$D$113:$BO$118,$AE$43,AD124)</f>
        <v>0</v>
      </c>
      <c r="AI124" s="7">
        <f t="shared" si="25"/>
        <v>-4.3838254172015402E-2</v>
      </c>
      <c r="AK124" s="2">
        <v>22</v>
      </c>
      <c r="AL124" s="2" t="s">
        <v>78</v>
      </c>
      <c r="AM124">
        <f t="shared" si="26"/>
        <v>-4.3838254172015402E-2</v>
      </c>
      <c r="AN124">
        <f>INDEX(Extraction!$D$113:$BO$118,$AL$46,AK124)</f>
        <v>0</v>
      </c>
      <c r="AO124">
        <f>INDEX(Extraction!$D$113:$BO$118,$AL$43,AK124)</f>
        <v>0</v>
      </c>
      <c r="AP124">
        <f t="shared" si="27"/>
        <v>-4.3838254172015402E-2</v>
      </c>
    </row>
    <row r="125" spans="2:42" x14ac:dyDescent="0.3">
      <c r="B125" s="2">
        <v>23</v>
      </c>
      <c r="C125" s="2" t="s">
        <v>81</v>
      </c>
      <c r="D125">
        <v>0</v>
      </c>
      <c r="E125">
        <f>INDEX(Extraction!$D$113:$BO$118,$C$46,B125)</f>
        <v>0</v>
      </c>
      <c r="F125">
        <f>INDEX(Extraction!$D$113:$BO$118,$C$43,B125)</f>
        <v>0</v>
      </c>
      <c r="G125">
        <f t="shared" si="18"/>
        <v>0</v>
      </c>
      <c r="I125" s="2">
        <v>23</v>
      </c>
      <c r="J125" s="2" t="s">
        <v>81</v>
      </c>
      <c r="K125">
        <f t="shared" si="19"/>
        <v>0</v>
      </c>
      <c r="L125">
        <f>INDEX(Extraction!$D$113:$BO$118,$J$46,I125)</f>
        <v>1</v>
      </c>
      <c r="M125">
        <f>INDEX(Extraction!$D$113:$BO$118,$J$43,I125)</f>
        <v>0</v>
      </c>
      <c r="N125">
        <f t="array" ref="N125">K125+$L$46*($J$81-$J$58)*L125+$L$43*($J$73-$J$57)*M125</f>
        <v>6.3636363636363644E-2</v>
      </c>
      <c r="P125" s="2">
        <v>23</v>
      </c>
      <c r="Q125" s="2" t="s">
        <v>81</v>
      </c>
      <c r="R125">
        <f t="shared" si="20"/>
        <v>6.3636363636363644E-2</v>
      </c>
      <c r="S125">
        <f>INDEX(Extraction!$D$113:$BO$118,$Q$46,P125)</f>
        <v>0</v>
      </c>
      <c r="T125">
        <f>INDEX(Extraction!$D$113:$BO$118,$Q$43,P125)</f>
        <v>0</v>
      </c>
      <c r="U125">
        <f t="shared" si="21"/>
        <v>6.3636363636363644E-2</v>
      </c>
      <c r="W125" s="2">
        <v>23</v>
      </c>
      <c r="X125" s="2" t="s">
        <v>81</v>
      </c>
      <c r="Y125">
        <f t="shared" si="22"/>
        <v>6.3636363636363644E-2</v>
      </c>
      <c r="Z125">
        <f>INDEX(Extraction!$D$113:$BO$118,$X$46,W125)</f>
        <v>1</v>
      </c>
      <c r="AA125">
        <f>INDEX(Extraction!$D$113:$BO$118,$X$43,W125)</f>
        <v>0</v>
      </c>
      <c r="AB125">
        <f t="shared" si="23"/>
        <v>0.10747461780837905</v>
      </c>
      <c r="AD125" s="6">
        <v>23</v>
      </c>
      <c r="AE125" s="6" t="s">
        <v>81</v>
      </c>
      <c r="AF125" s="7">
        <f t="shared" si="24"/>
        <v>0.10747461780837905</v>
      </c>
      <c r="AG125" s="7">
        <f>INDEX(Extraction!$D$113:$BO$118,$AE$46,AD125)</f>
        <v>0</v>
      </c>
      <c r="AH125" s="7">
        <f>INDEX(Extraction!$D$113:$BO$118,$AE$43,AD125)</f>
        <v>1</v>
      </c>
      <c r="AI125" s="7">
        <f t="shared" si="25"/>
        <v>0.10747461780837905</v>
      </c>
      <c r="AK125" s="2">
        <v>23</v>
      </c>
      <c r="AL125" s="2" t="s">
        <v>81</v>
      </c>
      <c r="AM125">
        <f t="shared" si="26"/>
        <v>0.10747461780837905</v>
      </c>
      <c r="AN125">
        <f>INDEX(Extraction!$D$113:$BO$118,$AL$46,AK125)</f>
        <v>0</v>
      </c>
      <c r="AO125">
        <f>INDEX(Extraction!$D$113:$BO$118,$AL$43,AK125)</f>
        <v>0</v>
      </c>
      <c r="AP125">
        <f t="shared" si="27"/>
        <v>0.10747461780837905</v>
      </c>
    </row>
    <row r="126" spans="2:42" x14ac:dyDescent="0.3">
      <c r="B126" s="2">
        <v>24</v>
      </c>
      <c r="C126" s="2" t="s">
        <v>98</v>
      </c>
      <c r="D126">
        <v>0</v>
      </c>
      <c r="E126">
        <f>INDEX(Extraction!$D$113:$BO$118,$C$46,B126)</f>
        <v>0</v>
      </c>
      <c r="F126">
        <f>INDEX(Extraction!$D$113:$BO$118,$C$43,B126)</f>
        <v>0</v>
      </c>
      <c r="G126">
        <f t="shared" si="18"/>
        <v>0</v>
      </c>
      <c r="I126" s="2">
        <v>24</v>
      </c>
      <c r="J126" s="2" t="s">
        <v>98</v>
      </c>
      <c r="K126">
        <f t="shared" si="19"/>
        <v>0</v>
      </c>
      <c r="L126">
        <f>INDEX(Extraction!$D$113:$BO$118,$J$46,I126)</f>
        <v>0</v>
      </c>
      <c r="M126">
        <f>INDEX(Extraction!$D$113:$BO$118,$J$43,I126)</f>
        <v>1</v>
      </c>
      <c r="N126">
        <f t="array" ref="N126">K126+$L$46*($J$81-$J$58)*L126+$L$43*($J$73-$J$57)*M126</f>
        <v>-6.3636363636363644E-2</v>
      </c>
      <c r="P126" s="2">
        <v>24</v>
      </c>
      <c r="Q126" s="2" t="s">
        <v>98</v>
      </c>
      <c r="R126">
        <f t="shared" si="20"/>
        <v>-6.3636363636363644E-2</v>
      </c>
      <c r="S126">
        <f>INDEX(Extraction!$D$113:$BO$118,$Q$46,P126)</f>
        <v>1</v>
      </c>
      <c r="T126">
        <f>INDEX(Extraction!$D$113:$BO$118,$Q$43,P126)</f>
        <v>0</v>
      </c>
      <c r="U126">
        <f t="shared" si="21"/>
        <v>-2.867701404286771E-2</v>
      </c>
      <c r="W126" s="2">
        <v>24</v>
      </c>
      <c r="X126" s="2" t="s">
        <v>98</v>
      </c>
      <c r="Y126">
        <f t="shared" si="22"/>
        <v>-2.867701404286771E-2</v>
      </c>
      <c r="Z126">
        <f>INDEX(Extraction!$D$113:$BO$118,$X$46,W126)</f>
        <v>0</v>
      </c>
      <c r="AA126">
        <f>INDEX(Extraction!$D$113:$BO$118,$X$43,W126)</f>
        <v>0</v>
      </c>
      <c r="AB126">
        <f t="shared" si="23"/>
        <v>-2.867701404286771E-2</v>
      </c>
      <c r="AD126" s="6">
        <v>24</v>
      </c>
      <c r="AE126" s="6" t="s">
        <v>98</v>
      </c>
      <c r="AF126" s="7">
        <f t="shared" si="24"/>
        <v>-2.867701404286771E-2</v>
      </c>
      <c r="AG126" s="7">
        <f>INDEX(Extraction!$D$113:$BO$118,$AE$46,AD126)</f>
        <v>0</v>
      </c>
      <c r="AH126" s="7">
        <f>INDEX(Extraction!$D$113:$BO$118,$AE$43,AD126)</f>
        <v>0</v>
      </c>
      <c r="AI126" s="7">
        <f t="shared" si="25"/>
        <v>-2.867701404286771E-2</v>
      </c>
      <c r="AK126" s="2">
        <v>24</v>
      </c>
      <c r="AL126" s="2" t="s">
        <v>98</v>
      </c>
      <c r="AM126">
        <f t="shared" si="26"/>
        <v>-2.867701404286771E-2</v>
      </c>
      <c r="AN126">
        <f>INDEX(Extraction!$D$113:$BO$118,$AL$46,AK126)</f>
        <v>0</v>
      </c>
      <c r="AO126">
        <f>INDEX(Extraction!$D$113:$BO$118,$AL$43,AK126)</f>
        <v>0</v>
      </c>
      <c r="AP126">
        <f t="shared" si="27"/>
        <v>-2.867701404286771E-2</v>
      </c>
    </row>
    <row r="127" spans="2:42" x14ac:dyDescent="0.3">
      <c r="B127" s="2">
        <v>25</v>
      </c>
      <c r="C127" s="2" t="s">
        <v>18</v>
      </c>
      <c r="D127">
        <v>0</v>
      </c>
      <c r="E127">
        <f>INDEX(Extraction!$D$113:$BO$118,$C$46,B127)</f>
        <v>0</v>
      </c>
      <c r="F127">
        <f>INDEX(Extraction!$D$113:$BO$118,$C$43,B127)</f>
        <v>1</v>
      </c>
      <c r="G127">
        <f t="shared" si="18"/>
        <v>-3.0303030303030304E-2</v>
      </c>
      <c r="I127" s="2">
        <v>25</v>
      </c>
      <c r="J127" s="2" t="s">
        <v>18</v>
      </c>
      <c r="K127">
        <f t="shared" si="19"/>
        <v>-3.0303030303030304E-2</v>
      </c>
      <c r="L127">
        <f>INDEX(Extraction!$D$113:$BO$118,$J$46,I127)</f>
        <v>0</v>
      </c>
      <c r="M127">
        <f>INDEX(Extraction!$D$113:$BO$118,$J$43,I127)</f>
        <v>0</v>
      </c>
      <c r="N127">
        <f t="array" ref="N127">K127+$L$46*($J$81-$J$58)*L127+$L$43*($J$73-$J$57)*M127</f>
        <v>-3.0303030303030304E-2</v>
      </c>
      <c r="P127" s="2">
        <v>25</v>
      </c>
      <c r="Q127" s="2" t="s">
        <v>18</v>
      </c>
      <c r="R127">
        <f t="shared" si="20"/>
        <v>-3.0303030303030304E-2</v>
      </c>
      <c r="S127">
        <f>INDEX(Extraction!$D$113:$BO$118,$Q$46,P127)</f>
        <v>0</v>
      </c>
      <c r="T127">
        <f>INDEX(Extraction!$D$113:$BO$118,$Q$43,P127)</f>
        <v>0</v>
      </c>
      <c r="U127">
        <f t="shared" si="21"/>
        <v>-3.0303030303030304E-2</v>
      </c>
      <c r="W127" s="2">
        <v>25</v>
      </c>
      <c r="X127" s="2" t="s">
        <v>18</v>
      </c>
      <c r="Y127">
        <f t="shared" si="22"/>
        <v>-3.0303030303030304E-2</v>
      </c>
      <c r="Z127">
        <f>INDEX(Extraction!$D$113:$BO$118,$X$46,W127)</f>
        <v>0</v>
      </c>
      <c r="AA127">
        <f>INDEX(Extraction!$D$113:$BO$118,$X$43,W127)</f>
        <v>0</v>
      </c>
      <c r="AB127">
        <f t="shared" si="23"/>
        <v>-3.0303030303030304E-2</v>
      </c>
      <c r="AD127" s="6">
        <v>25</v>
      </c>
      <c r="AE127" s="6" t="s">
        <v>18</v>
      </c>
      <c r="AF127" s="7">
        <f t="shared" si="24"/>
        <v>-3.0303030303030304E-2</v>
      </c>
      <c r="AG127" s="7">
        <f>INDEX(Extraction!$D$113:$BO$118,$AE$46,AD127)</f>
        <v>0</v>
      </c>
      <c r="AH127" s="7">
        <f>INDEX(Extraction!$D$113:$BO$118,$AE$43,AD127)</f>
        <v>0</v>
      </c>
      <c r="AI127" s="7">
        <f t="shared" si="25"/>
        <v>-3.0303030303030304E-2</v>
      </c>
      <c r="AK127" s="2">
        <v>25</v>
      </c>
      <c r="AL127" s="2" t="s">
        <v>18</v>
      </c>
      <c r="AM127">
        <f t="shared" si="26"/>
        <v>-3.0303030303030304E-2</v>
      </c>
      <c r="AN127">
        <f>INDEX(Extraction!$D$113:$BO$118,$AL$46,AK127)</f>
        <v>0</v>
      </c>
      <c r="AO127">
        <f>INDEX(Extraction!$D$113:$BO$118,$AL$43,AK127)</f>
        <v>0</v>
      </c>
      <c r="AP127">
        <f t="shared" si="27"/>
        <v>-3.0303030303030304E-2</v>
      </c>
    </row>
    <row r="128" spans="2:42" x14ac:dyDescent="0.3">
      <c r="B128" s="2">
        <v>26</v>
      </c>
      <c r="C128" s="2" t="s">
        <v>19</v>
      </c>
      <c r="D128">
        <v>0</v>
      </c>
      <c r="E128">
        <f>INDEX(Extraction!$D$113:$BO$118,$C$46,B128)</f>
        <v>0</v>
      </c>
      <c r="F128">
        <f>INDEX(Extraction!$D$113:$BO$118,$C$43,B128)</f>
        <v>0</v>
      </c>
      <c r="G128">
        <f t="shared" si="18"/>
        <v>0</v>
      </c>
      <c r="I128" s="2">
        <v>26</v>
      </c>
      <c r="J128" s="2" t="s">
        <v>19</v>
      </c>
      <c r="K128">
        <f t="shared" si="19"/>
        <v>0</v>
      </c>
      <c r="L128">
        <f>INDEX(Extraction!$D$113:$BO$118,$J$46,I128)</f>
        <v>0</v>
      </c>
      <c r="M128">
        <f>INDEX(Extraction!$D$113:$BO$118,$J$43,I128)</f>
        <v>0</v>
      </c>
      <c r="N128">
        <f t="array" ref="N128">K128+$L$46*($J$81-$J$58)*L128+$L$43*($J$73-$J$57)*M128</f>
        <v>0</v>
      </c>
      <c r="P128" s="2">
        <v>26</v>
      </c>
      <c r="Q128" s="2" t="s">
        <v>19</v>
      </c>
      <c r="R128">
        <f t="shared" si="20"/>
        <v>0</v>
      </c>
      <c r="S128">
        <f>INDEX(Extraction!$D$113:$BO$118,$Q$46,P128)</f>
        <v>0</v>
      </c>
      <c r="T128">
        <f>INDEX(Extraction!$D$113:$BO$118,$Q$43,P128)</f>
        <v>0</v>
      </c>
      <c r="U128">
        <f t="shared" si="21"/>
        <v>0</v>
      </c>
      <c r="W128" s="2">
        <v>26</v>
      </c>
      <c r="X128" s="2" t="s">
        <v>19</v>
      </c>
      <c r="Y128">
        <f t="shared" si="22"/>
        <v>0</v>
      </c>
      <c r="Z128">
        <f>INDEX(Extraction!$D$113:$BO$118,$X$46,W128)</f>
        <v>0</v>
      </c>
      <c r="AA128">
        <f>INDEX(Extraction!$D$113:$BO$118,$X$43,W128)</f>
        <v>1</v>
      </c>
      <c r="AB128">
        <f t="shared" si="23"/>
        <v>-4.3838254172015402E-2</v>
      </c>
      <c r="AD128" s="6">
        <v>26</v>
      </c>
      <c r="AE128" s="6" t="s">
        <v>19</v>
      </c>
      <c r="AF128" s="7">
        <f t="shared" si="24"/>
        <v>-4.3838254172015402E-2</v>
      </c>
      <c r="AG128" s="7">
        <f>INDEX(Extraction!$D$113:$BO$118,$AE$46,AD128)</f>
        <v>1</v>
      </c>
      <c r="AH128" s="7">
        <f>INDEX(Extraction!$D$113:$BO$118,$AE$43,AD128)</f>
        <v>0</v>
      </c>
      <c r="AI128" s="7">
        <f t="shared" si="25"/>
        <v>-4.3838254172015402E-2</v>
      </c>
      <c r="AK128" s="2">
        <v>26</v>
      </c>
      <c r="AL128" s="2" t="s">
        <v>19</v>
      </c>
      <c r="AM128">
        <f t="shared" si="26"/>
        <v>-4.3838254172015402E-2</v>
      </c>
      <c r="AN128">
        <f>INDEX(Extraction!$D$113:$BO$118,$AL$46,AK128)</f>
        <v>0</v>
      </c>
      <c r="AO128">
        <f>INDEX(Extraction!$D$113:$BO$118,$AL$43,AK128)</f>
        <v>0</v>
      </c>
      <c r="AP128">
        <f t="shared" si="27"/>
        <v>-4.3838254172015402E-2</v>
      </c>
    </row>
    <row r="129" spans="2:42" x14ac:dyDescent="0.3">
      <c r="B129" s="2">
        <v>27</v>
      </c>
      <c r="C129" s="2" t="s">
        <v>20</v>
      </c>
      <c r="D129">
        <v>0</v>
      </c>
      <c r="E129">
        <f>INDEX(Extraction!$D$113:$BO$118,$C$46,B129)</f>
        <v>1</v>
      </c>
      <c r="F129">
        <f>INDEX(Extraction!$D$113:$BO$118,$C$43,B129)</f>
        <v>0</v>
      </c>
      <c r="G129">
        <f t="shared" si="18"/>
        <v>3.0303030303030304E-2</v>
      </c>
      <c r="I129" s="2">
        <v>27</v>
      </c>
      <c r="J129" s="2" t="s">
        <v>20</v>
      </c>
      <c r="K129">
        <f t="shared" si="19"/>
        <v>3.0303030303030304E-2</v>
      </c>
      <c r="L129">
        <f>INDEX(Extraction!$D$113:$BO$118,$J$46,I129)</f>
        <v>0</v>
      </c>
      <c r="M129">
        <f>INDEX(Extraction!$D$113:$BO$118,$J$43,I129)</f>
        <v>0</v>
      </c>
      <c r="N129">
        <f t="array" ref="N129">K129+$L$46*($J$81-$J$58)*L129+$L$43*($J$73-$J$57)*M129</f>
        <v>3.0303030303030304E-2</v>
      </c>
      <c r="P129" s="2">
        <v>27</v>
      </c>
      <c r="Q129" s="2" t="s">
        <v>20</v>
      </c>
      <c r="R129">
        <f t="shared" si="20"/>
        <v>3.0303030303030304E-2</v>
      </c>
      <c r="S129">
        <f>INDEX(Extraction!$D$113:$BO$118,$Q$46,P129)</f>
        <v>0</v>
      </c>
      <c r="T129">
        <f>INDEX(Extraction!$D$113:$BO$118,$Q$43,P129)</f>
        <v>0</v>
      </c>
      <c r="U129">
        <f t="shared" si="21"/>
        <v>3.0303030303030304E-2</v>
      </c>
      <c r="W129" s="2">
        <v>27</v>
      </c>
      <c r="X129" s="2" t="s">
        <v>20</v>
      </c>
      <c r="Y129">
        <f t="shared" si="22"/>
        <v>3.0303030303030304E-2</v>
      </c>
      <c r="Z129">
        <f>INDEX(Extraction!$D$113:$BO$118,$X$46,W129)</f>
        <v>0</v>
      </c>
      <c r="AA129">
        <f>INDEX(Extraction!$D$113:$BO$118,$X$43,W129)</f>
        <v>0</v>
      </c>
      <c r="AB129">
        <f t="shared" si="23"/>
        <v>3.0303030303030304E-2</v>
      </c>
      <c r="AD129" s="6">
        <v>27</v>
      </c>
      <c r="AE129" s="6" t="s">
        <v>20</v>
      </c>
      <c r="AF129" s="7">
        <f t="shared" si="24"/>
        <v>3.0303030303030304E-2</v>
      </c>
      <c r="AG129" s="7">
        <f>INDEX(Extraction!$D$113:$BO$118,$AE$46,AD129)</f>
        <v>0</v>
      </c>
      <c r="AH129" s="7">
        <f>INDEX(Extraction!$D$113:$BO$118,$AE$43,AD129)</f>
        <v>0</v>
      </c>
      <c r="AI129" s="7">
        <f t="shared" si="25"/>
        <v>3.0303030303030304E-2</v>
      </c>
      <c r="AK129" s="2">
        <v>27</v>
      </c>
      <c r="AL129" s="2" t="s">
        <v>20</v>
      </c>
      <c r="AM129">
        <f t="shared" si="26"/>
        <v>3.0303030303030304E-2</v>
      </c>
      <c r="AN129">
        <f>INDEX(Extraction!$D$113:$BO$118,$AL$46,AK129)</f>
        <v>0</v>
      </c>
      <c r="AO129">
        <f>INDEX(Extraction!$D$113:$BO$118,$AL$43,AK129)</f>
        <v>1</v>
      </c>
      <c r="AP129">
        <f t="shared" si="27"/>
        <v>4.0727442219740034E-2</v>
      </c>
    </row>
    <row r="130" spans="2:42" x14ac:dyDescent="0.3">
      <c r="B130" s="2">
        <v>28</v>
      </c>
      <c r="C130" s="2" t="s">
        <v>21</v>
      </c>
      <c r="D130">
        <v>0</v>
      </c>
      <c r="E130">
        <f>INDEX(Extraction!$D$113:$BO$118,$C$46,B130)</f>
        <v>1</v>
      </c>
      <c r="F130">
        <f>INDEX(Extraction!$D$113:$BO$118,$C$43,B130)</f>
        <v>0</v>
      </c>
      <c r="G130">
        <f t="shared" si="18"/>
        <v>3.0303030303030304E-2</v>
      </c>
      <c r="I130" s="2">
        <v>28</v>
      </c>
      <c r="J130" s="2" t="s">
        <v>21</v>
      </c>
      <c r="K130">
        <f t="shared" si="19"/>
        <v>3.0303030303030304E-2</v>
      </c>
      <c r="L130">
        <f>INDEX(Extraction!$D$113:$BO$118,$J$46,I130)</f>
        <v>0</v>
      </c>
      <c r="M130">
        <f>INDEX(Extraction!$D$113:$BO$118,$J$43,I130)</f>
        <v>0</v>
      </c>
      <c r="N130">
        <f t="array" ref="N130">K130+$L$46*($J$81-$J$58)*L130+$L$43*($J$73-$J$57)*M130</f>
        <v>3.0303030303030304E-2</v>
      </c>
      <c r="P130" s="2">
        <v>28</v>
      </c>
      <c r="Q130" s="2" t="s">
        <v>21</v>
      </c>
      <c r="R130">
        <f t="shared" si="20"/>
        <v>3.0303030303030304E-2</v>
      </c>
      <c r="S130">
        <f>INDEX(Extraction!$D$113:$BO$118,$Q$46,P130)</f>
        <v>0</v>
      </c>
      <c r="T130">
        <f>INDEX(Extraction!$D$113:$BO$118,$Q$43,P130)</f>
        <v>0</v>
      </c>
      <c r="U130">
        <f t="shared" si="21"/>
        <v>3.0303030303030304E-2</v>
      </c>
      <c r="W130" s="2">
        <v>28</v>
      </c>
      <c r="X130" s="2" t="s">
        <v>21</v>
      </c>
      <c r="Y130">
        <f t="shared" si="22"/>
        <v>3.0303030303030304E-2</v>
      </c>
      <c r="Z130">
        <f>INDEX(Extraction!$D$113:$BO$118,$X$46,W130)</f>
        <v>0</v>
      </c>
      <c r="AA130">
        <f>INDEX(Extraction!$D$113:$BO$118,$X$43,W130)</f>
        <v>0</v>
      </c>
      <c r="AB130">
        <f t="shared" si="23"/>
        <v>3.0303030303030304E-2</v>
      </c>
      <c r="AD130" s="6">
        <v>28</v>
      </c>
      <c r="AE130" s="6" t="s">
        <v>21</v>
      </c>
      <c r="AF130" s="7">
        <f t="shared" si="24"/>
        <v>3.0303030303030304E-2</v>
      </c>
      <c r="AG130" s="7">
        <f>INDEX(Extraction!$D$113:$BO$118,$AE$46,AD130)</f>
        <v>0</v>
      </c>
      <c r="AH130" s="7">
        <f>INDEX(Extraction!$D$113:$BO$118,$AE$43,AD130)</f>
        <v>0</v>
      </c>
      <c r="AI130" s="7">
        <f t="shared" si="25"/>
        <v>3.0303030303030304E-2</v>
      </c>
      <c r="AK130" s="2">
        <v>28</v>
      </c>
      <c r="AL130" s="2" t="s">
        <v>21</v>
      </c>
      <c r="AM130">
        <f t="shared" si="26"/>
        <v>3.0303030303030304E-2</v>
      </c>
      <c r="AN130">
        <f>INDEX(Extraction!$D$113:$BO$118,$AL$46,AK130)</f>
        <v>0</v>
      </c>
      <c r="AO130">
        <f>INDEX(Extraction!$D$113:$BO$118,$AL$43,AK130)</f>
        <v>1</v>
      </c>
      <c r="AP130">
        <f t="shared" si="27"/>
        <v>4.0727442219740034E-2</v>
      </c>
    </row>
    <row r="131" spans="2:42" x14ac:dyDescent="0.3">
      <c r="B131" s="2">
        <v>29</v>
      </c>
      <c r="C131" s="2" t="s">
        <v>13</v>
      </c>
      <c r="D131">
        <v>0</v>
      </c>
      <c r="E131">
        <f>INDEX(Extraction!$D$113:$BO$118,$C$46,B131)</f>
        <v>1</v>
      </c>
      <c r="F131">
        <f>INDEX(Extraction!$D$113:$BO$118,$C$43,B131)</f>
        <v>0</v>
      </c>
      <c r="G131">
        <f t="shared" si="18"/>
        <v>3.0303030303030304E-2</v>
      </c>
      <c r="I131" s="2">
        <v>29</v>
      </c>
      <c r="J131" s="2" t="s">
        <v>13</v>
      </c>
      <c r="K131">
        <f t="shared" si="19"/>
        <v>3.0303030303030304E-2</v>
      </c>
      <c r="L131">
        <f>INDEX(Extraction!$D$113:$BO$118,$J$46,I131)</f>
        <v>0</v>
      </c>
      <c r="M131">
        <f>INDEX(Extraction!$D$113:$BO$118,$J$43,I131)</f>
        <v>0</v>
      </c>
      <c r="N131">
        <f t="array" ref="N131">K131+$L$46*($J$81-$J$58)*L131+$L$43*($J$73-$J$57)*M131</f>
        <v>3.0303030303030304E-2</v>
      </c>
      <c r="P131" s="2">
        <v>29</v>
      </c>
      <c r="Q131" s="2" t="s">
        <v>13</v>
      </c>
      <c r="R131">
        <f t="shared" si="20"/>
        <v>3.0303030303030304E-2</v>
      </c>
      <c r="S131">
        <f>INDEX(Extraction!$D$113:$BO$118,$Q$46,P131)</f>
        <v>0</v>
      </c>
      <c r="T131">
        <f>INDEX(Extraction!$D$113:$BO$118,$Q$43,P131)</f>
        <v>0</v>
      </c>
      <c r="U131">
        <f t="shared" si="21"/>
        <v>3.0303030303030304E-2</v>
      </c>
      <c r="W131" s="2">
        <v>29</v>
      </c>
      <c r="X131" s="2" t="s">
        <v>13</v>
      </c>
      <c r="Y131">
        <f t="shared" si="22"/>
        <v>3.0303030303030304E-2</v>
      </c>
      <c r="Z131">
        <f>INDEX(Extraction!$D$113:$BO$118,$X$46,W131)</f>
        <v>0</v>
      </c>
      <c r="AA131">
        <f>INDEX(Extraction!$D$113:$BO$118,$X$43,W131)</f>
        <v>0</v>
      </c>
      <c r="AB131">
        <f t="shared" si="23"/>
        <v>3.0303030303030304E-2</v>
      </c>
      <c r="AD131" s="6">
        <v>29</v>
      </c>
      <c r="AE131" s="6" t="s">
        <v>13</v>
      </c>
      <c r="AF131" s="7">
        <f t="shared" si="24"/>
        <v>3.0303030303030304E-2</v>
      </c>
      <c r="AG131" s="7">
        <f>INDEX(Extraction!$D$113:$BO$118,$AE$46,AD131)</f>
        <v>0</v>
      </c>
      <c r="AH131" s="7">
        <f>INDEX(Extraction!$D$113:$BO$118,$AE$43,AD131)</f>
        <v>0</v>
      </c>
      <c r="AI131" s="7">
        <f t="shared" si="25"/>
        <v>3.0303030303030304E-2</v>
      </c>
      <c r="AK131" s="2">
        <v>29</v>
      </c>
      <c r="AL131" s="2" t="s">
        <v>13</v>
      </c>
      <c r="AM131">
        <f t="shared" si="26"/>
        <v>3.0303030303030304E-2</v>
      </c>
      <c r="AN131">
        <f>INDEX(Extraction!$D$113:$BO$118,$AL$46,AK131)</f>
        <v>0</v>
      </c>
      <c r="AO131">
        <f>INDEX(Extraction!$D$113:$BO$118,$AL$43,AK131)</f>
        <v>1</v>
      </c>
      <c r="AP131">
        <f t="shared" si="27"/>
        <v>4.0727442219740034E-2</v>
      </c>
    </row>
    <row r="132" spans="2:42" x14ac:dyDescent="0.3">
      <c r="B132" s="2">
        <v>30</v>
      </c>
      <c r="C132" s="2" t="s">
        <v>74</v>
      </c>
      <c r="D132">
        <v>0</v>
      </c>
      <c r="E132">
        <f>INDEX(Extraction!$D$113:$BO$118,$C$46,B132)</f>
        <v>1</v>
      </c>
      <c r="F132">
        <f>INDEX(Extraction!$D$113:$BO$118,$C$43,B132)</f>
        <v>0</v>
      </c>
      <c r="G132">
        <f t="shared" si="18"/>
        <v>3.0303030303030304E-2</v>
      </c>
      <c r="I132" s="2">
        <v>30</v>
      </c>
      <c r="J132" s="2" t="s">
        <v>74</v>
      </c>
      <c r="K132">
        <f t="shared" si="19"/>
        <v>3.0303030303030304E-2</v>
      </c>
      <c r="L132">
        <f>INDEX(Extraction!$D$113:$BO$118,$J$46,I132)</f>
        <v>0</v>
      </c>
      <c r="M132">
        <f>INDEX(Extraction!$D$113:$BO$118,$J$43,I132)</f>
        <v>0</v>
      </c>
      <c r="N132">
        <f t="array" ref="N132">K132+$L$46*($J$81-$J$58)*L132+$L$43*($J$73-$J$57)*M132</f>
        <v>3.0303030303030304E-2</v>
      </c>
      <c r="P132" s="2">
        <v>30</v>
      </c>
      <c r="Q132" s="2" t="s">
        <v>74</v>
      </c>
      <c r="R132">
        <f t="shared" si="20"/>
        <v>3.0303030303030304E-2</v>
      </c>
      <c r="S132">
        <f>INDEX(Extraction!$D$113:$BO$118,$Q$46,P132)</f>
        <v>0</v>
      </c>
      <c r="T132">
        <f>INDEX(Extraction!$D$113:$BO$118,$Q$43,P132)</f>
        <v>0</v>
      </c>
      <c r="U132">
        <f t="shared" si="21"/>
        <v>3.0303030303030304E-2</v>
      </c>
      <c r="W132" s="2">
        <v>30</v>
      </c>
      <c r="X132" s="2" t="s">
        <v>74</v>
      </c>
      <c r="Y132">
        <f t="shared" si="22"/>
        <v>3.0303030303030304E-2</v>
      </c>
      <c r="Z132">
        <f>INDEX(Extraction!$D$113:$BO$118,$X$46,W132)</f>
        <v>0</v>
      </c>
      <c r="AA132">
        <f>INDEX(Extraction!$D$113:$BO$118,$X$43,W132)</f>
        <v>0</v>
      </c>
      <c r="AB132">
        <f t="shared" si="23"/>
        <v>3.0303030303030304E-2</v>
      </c>
      <c r="AD132" s="6">
        <v>30</v>
      </c>
      <c r="AE132" s="6" t="s">
        <v>74</v>
      </c>
      <c r="AF132" s="7">
        <f t="shared" si="24"/>
        <v>3.0303030303030304E-2</v>
      </c>
      <c r="AG132" s="7">
        <f>INDEX(Extraction!$D$113:$BO$118,$AE$46,AD132)</f>
        <v>0</v>
      </c>
      <c r="AH132" s="7">
        <f>INDEX(Extraction!$D$113:$BO$118,$AE$43,AD132)</f>
        <v>0</v>
      </c>
      <c r="AI132" s="7">
        <f t="shared" si="25"/>
        <v>3.0303030303030304E-2</v>
      </c>
      <c r="AK132" s="2">
        <v>30</v>
      </c>
      <c r="AL132" s="2" t="s">
        <v>74</v>
      </c>
      <c r="AM132">
        <f t="shared" si="26"/>
        <v>3.0303030303030304E-2</v>
      </c>
      <c r="AN132">
        <f>INDEX(Extraction!$D$113:$BO$118,$AL$46,AK132)</f>
        <v>0</v>
      </c>
      <c r="AO132">
        <f>INDEX(Extraction!$D$113:$BO$118,$AL$43,AK132)</f>
        <v>1</v>
      </c>
      <c r="AP132">
        <f t="shared" si="27"/>
        <v>4.0727442219740034E-2</v>
      </c>
    </row>
    <row r="133" spans="2:42" x14ac:dyDescent="0.3">
      <c r="B133" s="2">
        <v>31</v>
      </c>
      <c r="C133" s="2" t="s">
        <v>88</v>
      </c>
      <c r="D133">
        <v>0</v>
      </c>
      <c r="E133">
        <f>INDEX(Extraction!$D$113:$BO$118,$C$46,B133)</f>
        <v>0</v>
      </c>
      <c r="F133">
        <f>INDEX(Extraction!$D$113:$BO$118,$C$43,B133)</f>
        <v>0</v>
      </c>
      <c r="G133">
        <f t="shared" si="18"/>
        <v>0</v>
      </c>
      <c r="I133" s="2">
        <v>31</v>
      </c>
      <c r="J133" s="2" t="s">
        <v>88</v>
      </c>
      <c r="K133">
        <f t="shared" si="19"/>
        <v>0</v>
      </c>
      <c r="L133">
        <f>INDEX(Extraction!$D$113:$BO$118,$J$46,I133)</f>
        <v>0</v>
      </c>
      <c r="M133">
        <f>INDEX(Extraction!$D$113:$BO$118,$J$43,I133)</f>
        <v>0</v>
      </c>
      <c r="N133">
        <f t="array" ref="N133">K133+$L$46*($J$81-$J$58)*L133+$L$43*($J$73-$J$57)*M133</f>
        <v>0</v>
      </c>
      <c r="P133" s="2">
        <v>31</v>
      </c>
      <c r="Q133" s="2" t="s">
        <v>88</v>
      </c>
      <c r="R133">
        <f t="shared" si="20"/>
        <v>0</v>
      </c>
      <c r="S133">
        <f>INDEX(Extraction!$D$113:$BO$118,$Q$46,P133)</f>
        <v>0</v>
      </c>
      <c r="T133">
        <f>INDEX(Extraction!$D$113:$BO$118,$Q$43,P133)</f>
        <v>0</v>
      </c>
      <c r="U133">
        <f t="shared" si="21"/>
        <v>0</v>
      </c>
      <c r="W133" s="2">
        <v>31</v>
      </c>
      <c r="X133" s="2" t="s">
        <v>88</v>
      </c>
      <c r="Y133">
        <f t="shared" si="22"/>
        <v>0</v>
      </c>
      <c r="Z133">
        <f>INDEX(Extraction!$D$113:$BO$118,$X$46,W133)</f>
        <v>0</v>
      </c>
      <c r="AA133">
        <f>INDEX(Extraction!$D$113:$BO$118,$X$43,W133)</f>
        <v>1</v>
      </c>
      <c r="AB133">
        <f t="shared" si="23"/>
        <v>-4.3838254172015402E-2</v>
      </c>
      <c r="AD133" s="6">
        <v>31</v>
      </c>
      <c r="AE133" s="6" t="s">
        <v>88</v>
      </c>
      <c r="AF133" s="7">
        <f t="shared" si="24"/>
        <v>-4.3838254172015402E-2</v>
      </c>
      <c r="AG133" s="7">
        <f>INDEX(Extraction!$D$113:$BO$118,$AE$46,AD133)</f>
        <v>1</v>
      </c>
      <c r="AH133" s="7">
        <f>INDEX(Extraction!$D$113:$BO$118,$AE$43,AD133)</f>
        <v>0</v>
      </c>
      <c r="AI133" s="7">
        <f t="shared" si="25"/>
        <v>-4.3838254172015402E-2</v>
      </c>
      <c r="AK133" s="2">
        <v>31</v>
      </c>
      <c r="AL133" s="2" t="s">
        <v>88</v>
      </c>
      <c r="AM133">
        <f t="shared" si="26"/>
        <v>-4.3838254172015402E-2</v>
      </c>
      <c r="AN133">
        <f>INDEX(Extraction!$D$113:$BO$118,$AL$46,AK133)</f>
        <v>0</v>
      </c>
      <c r="AO133">
        <f>INDEX(Extraction!$D$113:$BO$118,$AL$43,AK133)</f>
        <v>0</v>
      </c>
      <c r="AP133">
        <f t="shared" si="27"/>
        <v>-4.3838254172015402E-2</v>
      </c>
    </row>
    <row r="134" spans="2:42" x14ac:dyDescent="0.3">
      <c r="B134" s="2">
        <v>32</v>
      </c>
      <c r="C134" s="2" t="s">
        <v>99</v>
      </c>
      <c r="D134">
        <v>0</v>
      </c>
      <c r="E134">
        <f>INDEX(Extraction!$D$113:$BO$118,$C$46,B134)</f>
        <v>0</v>
      </c>
      <c r="F134">
        <f>INDEX(Extraction!$D$113:$BO$118,$C$43,B134)</f>
        <v>0</v>
      </c>
      <c r="G134">
        <f t="shared" si="18"/>
        <v>0</v>
      </c>
      <c r="I134" s="2">
        <v>32</v>
      </c>
      <c r="J134" s="2" t="s">
        <v>99</v>
      </c>
      <c r="K134">
        <f t="shared" si="19"/>
        <v>0</v>
      </c>
      <c r="L134">
        <f>INDEX(Extraction!$D$113:$BO$118,$J$46,I134)</f>
        <v>0</v>
      </c>
      <c r="M134">
        <f>INDEX(Extraction!$D$113:$BO$118,$J$43,I134)</f>
        <v>0</v>
      </c>
      <c r="N134">
        <f t="array" ref="N134">K134+$L$46*($J$81-$J$58)*L134+$L$43*($J$73-$J$57)*M134</f>
        <v>0</v>
      </c>
      <c r="P134" s="2">
        <v>32</v>
      </c>
      <c r="Q134" s="2" t="s">
        <v>99</v>
      </c>
      <c r="R134">
        <f t="shared" si="20"/>
        <v>0</v>
      </c>
      <c r="S134">
        <f>INDEX(Extraction!$D$113:$BO$118,$Q$46,P134)</f>
        <v>0</v>
      </c>
      <c r="T134">
        <f>INDEX(Extraction!$D$113:$BO$118,$Q$43,P134)</f>
        <v>0</v>
      </c>
      <c r="U134">
        <f t="shared" si="21"/>
        <v>0</v>
      </c>
      <c r="W134" s="2">
        <v>32</v>
      </c>
      <c r="X134" s="2" t="s">
        <v>99</v>
      </c>
      <c r="Y134">
        <f t="shared" si="22"/>
        <v>0</v>
      </c>
      <c r="Z134">
        <f>INDEX(Extraction!$D$113:$BO$118,$X$46,W134)</f>
        <v>0</v>
      </c>
      <c r="AA134">
        <f>INDEX(Extraction!$D$113:$BO$118,$X$43,W134)</f>
        <v>1</v>
      </c>
      <c r="AB134">
        <f t="shared" si="23"/>
        <v>-4.3838254172015402E-2</v>
      </c>
      <c r="AD134" s="6">
        <v>32</v>
      </c>
      <c r="AE134" s="6" t="s">
        <v>99</v>
      </c>
      <c r="AF134" s="7">
        <f t="shared" si="24"/>
        <v>-4.3838254172015402E-2</v>
      </c>
      <c r="AG134" s="7">
        <f>INDEX(Extraction!$D$113:$BO$118,$AE$46,AD134)</f>
        <v>1</v>
      </c>
      <c r="AH134" s="7">
        <f>INDEX(Extraction!$D$113:$BO$118,$AE$43,AD134)</f>
        <v>0</v>
      </c>
      <c r="AI134" s="7">
        <f t="shared" si="25"/>
        <v>-4.3838254172015402E-2</v>
      </c>
      <c r="AK134" s="2">
        <v>32</v>
      </c>
      <c r="AL134" s="2" t="s">
        <v>99</v>
      </c>
      <c r="AM134">
        <f t="shared" si="26"/>
        <v>-4.3838254172015402E-2</v>
      </c>
      <c r="AN134">
        <f>INDEX(Extraction!$D$113:$BO$118,$AL$46,AK134)</f>
        <v>0</v>
      </c>
      <c r="AO134">
        <f>INDEX(Extraction!$D$113:$BO$118,$AL$43,AK134)</f>
        <v>0</v>
      </c>
      <c r="AP134">
        <f t="shared" si="27"/>
        <v>-4.3838254172015402E-2</v>
      </c>
    </row>
    <row r="135" spans="2:42" x14ac:dyDescent="0.3">
      <c r="B135" s="2">
        <v>33</v>
      </c>
      <c r="C135" s="2" t="s">
        <v>92</v>
      </c>
      <c r="D135">
        <v>0</v>
      </c>
      <c r="E135">
        <f>INDEX(Extraction!$D$113:$BO$118,$C$46,B135)</f>
        <v>1</v>
      </c>
      <c r="F135">
        <f>INDEX(Extraction!$D$113:$BO$118,$C$43,B135)</f>
        <v>0</v>
      </c>
      <c r="G135">
        <f t="shared" si="18"/>
        <v>3.0303030303030304E-2</v>
      </c>
      <c r="I135" s="2">
        <v>33</v>
      </c>
      <c r="J135" s="2" t="s">
        <v>92</v>
      </c>
      <c r="K135">
        <f t="shared" si="19"/>
        <v>3.0303030303030304E-2</v>
      </c>
      <c r="L135">
        <f>INDEX(Extraction!$D$113:$BO$118,$J$46,I135)</f>
        <v>0</v>
      </c>
      <c r="M135">
        <f>INDEX(Extraction!$D$113:$BO$118,$J$43,I135)</f>
        <v>0</v>
      </c>
      <c r="N135">
        <f t="array" ref="N135">K135+$L$46*($J$81-$J$58)*L135+$L$43*($J$73-$J$57)*M135</f>
        <v>3.0303030303030304E-2</v>
      </c>
      <c r="P135" s="2">
        <v>33</v>
      </c>
      <c r="Q135" s="2" t="s">
        <v>92</v>
      </c>
      <c r="R135">
        <f t="shared" si="20"/>
        <v>3.0303030303030304E-2</v>
      </c>
      <c r="S135">
        <f>INDEX(Extraction!$D$113:$BO$118,$Q$46,P135)</f>
        <v>0</v>
      </c>
      <c r="T135">
        <f>INDEX(Extraction!$D$113:$BO$118,$Q$43,P135)</f>
        <v>0</v>
      </c>
      <c r="U135">
        <f t="shared" si="21"/>
        <v>3.0303030303030304E-2</v>
      </c>
      <c r="W135" s="2">
        <v>33</v>
      </c>
      <c r="X135" s="2" t="s">
        <v>92</v>
      </c>
      <c r="Y135">
        <f t="shared" si="22"/>
        <v>3.0303030303030304E-2</v>
      </c>
      <c r="Z135">
        <f>INDEX(Extraction!$D$113:$BO$118,$X$46,W135)</f>
        <v>0</v>
      </c>
      <c r="AA135">
        <f>INDEX(Extraction!$D$113:$BO$118,$X$43,W135)</f>
        <v>0</v>
      </c>
      <c r="AB135">
        <f t="shared" si="23"/>
        <v>3.0303030303030304E-2</v>
      </c>
      <c r="AD135" s="6">
        <v>33</v>
      </c>
      <c r="AE135" s="6" t="s">
        <v>92</v>
      </c>
      <c r="AF135" s="7">
        <f t="shared" si="24"/>
        <v>3.0303030303030304E-2</v>
      </c>
      <c r="AG135" s="7">
        <f>INDEX(Extraction!$D$113:$BO$118,$AE$46,AD135)</f>
        <v>0</v>
      </c>
      <c r="AH135" s="7">
        <f>INDEX(Extraction!$D$113:$BO$118,$AE$43,AD135)</f>
        <v>0</v>
      </c>
      <c r="AI135" s="7">
        <f t="shared" si="25"/>
        <v>3.0303030303030304E-2</v>
      </c>
      <c r="AK135" s="2">
        <v>33</v>
      </c>
      <c r="AL135" s="2" t="s">
        <v>92</v>
      </c>
      <c r="AM135">
        <f t="shared" si="26"/>
        <v>3.0303030303030304E-2</v>
      </c>
      <c r="AN135">
        <f>INDEX(Extraction!$D$113:$BO$118,$AL$46,AK135)</f>
        <v>0</v>
      </c>
      <c r="AO135">
        <f>INDEX(Extraction!$D$113:$BO$118,$AL$43,AK135)</f>
        <v>1</v>
      </c>
      <c r="AP135">
        <f t="shared" si="27"/>
        <v>4.0727442219740034E-2</v>
      </c>
    </row>
    <row r="136" spans="2:42" x14ac:dyDescent="0.3">
      <c r="B136" s="2">
        <v>34</v>
      </c>
      <c r="C136" s="2" t="s">
        <v>93</v>
      </c>
      <c r="D136">
        <v>0</v>
      </c>
      <c r="E136">
        <f>INDEX(Extraction!$D$113:$BO$118,$C$46,B136)</f>
        <v>0</v>
      </c>
      <c r="F136">
        <f>INDEX(Extraction!$D$113:$BO$118,$C$43,B136)</f>
        <v>0</v>
      </c>
      <c r="G136">
        <f t="shared" si="18"/>
        <v>0</v>
      </c>
      <c r="I136" s="2">
        <v>34</v>
      </c>
      <c r="J136" s="2" t="s">
        <v>93</v>
      </c>
      <c r="K136">
        <f t="shared" si="19"/>
        <v>0</v>
      </c>
      <c r="L136">
        <f>INDEX(Extraction!$D$113:$BO$118,$J$46,I136)</f>
        <v>0</v>
      </c>
      <c r="M136">
        <f>INDEX(Extraction!$D$113:$BO$118,$J$43,I136)</f>
        <v>1</v>
      </c>
      <c r="N136">
        <f t="array" ref="N136">K136+$L$46*($J$81-$J$58)*L136+$L$43*($J$73-$J$57)*M136</f>
        <v>-6.3636363636363644E-2</v>
      </c>
      <c r="P136" s="2">
        <v>34</v>
      </c>
      <c r="Q136" s="2" t="s">
        <v>93</v>
      </c>
      <c r="R136">
        <f t="shared" si="20"/>
        <v>-6.3636363636363644E-2</v>
      </c>
      <c r="S136">
        <f>INDEX(Extraction!$D$113:$BO$118,$Q$46,P136)</f>
        <v>1</v>
      </c>
      <c r="T136">
        <f>INDEX(Extraction!$D$113:$BO$118,$Q$43,P136)</f>
        <v>0</v>
      </c>
      <c r="U136">
        <f t="shared" si="21"/>
        <v>-2.867701404286771E-2</v>
      </c>
      <c r="W136" s="2">
        <v>34</v>
      </c>
      <c r="X136" s="2" t="s">
        <v>93</v>
      </c>
      <c r="Y136">
        <f t="shared" si="22"/>
        <v>-2.867701404286771E-2</v>
      </c>
      <c r="Z136">
        <f>INDEX(Extraction!$D$113:$BO$118,$X$46,W136)</f>
        <v>0</v>
      </c>
      <c r="AA136">
        <f>INDEX(Extraction!$D$113:$BO$118,$X$43,W136)</f>
        <v>0</v>
      </c>
      <c r="AB136">
        <f t="shared" si="23"/>
        <v>-2.867701404286771E-2</v>
      </c>
      <c r="AD136" s="6">
        <v>34</v>
      </c>
      <c r="AE136" s="6" t="s">
        <v>93</v>
      </c>
      <c r="AF136" s="7">
        <f t="shared" si="24"/>
        <v>-2.867701404286771E-2</v>
      </c>
      <c r="AG136" s="7">
        <f>INDEX(Extraction!$D$113:$BO$118,$AE$46,AD136)</f>
        <v>0</v>
      </c>
      <c r="AH136" s="7">
        <f>INDEX(Extraction!$D$113:$BO$118,$AE$43,AD136)</f>
        <v>0</v>
      </c>
      <c r="AI136" s="7">
        <f t="shared" si="25"/>
        <v>-2.867701404286771E-2</v>
      </c>
      <c r="AK136" s="2">
        <v>34</v>
      </c>
      <c r="AL136" s="2" t="s">
        <v>93</v>
      </c>
      <c r="AM136">
        <f t="shared" si="26"/>
        <v>-2.867701404286771E-2</v>
      </c>
      <c r="AN136">
        <f>INDEX(Extraction!$D$113:$BO$118,$AL$46,AK136)</f>
        <v>0</v>
      </c>
      <c r="AO136">
        <f>INDEX(Extraction!$D$113:$BO$118,$AL$43,AK136)</f>
        <v>0</v>
      </c>
      <c r="AP136">
        <f t="shared" si="27"/>
        <v>-2.867701404286771E-2</v>
      </c>
    </row>
    <row r="137" spans="2:42" x14ac:dyDescent="0.3">
      <c r="B137" s="2">
        <v>35</v>
      </c>
      <c r="C137" s="2" t="s">
        <v>94</v>
      </c>
      <c r="D137">
        <v>0</v>
      </c>
      <c r="E137">
        <f>INDEX(Extraction!$D$113:$BO$118,$C$46,B137)</f>
        <v>0</v>
      </c>
      <c r="F137">
        <f>INDEX(Extraction!$D$113:$BO$118,$C$43,B137)</f>
        <v>0</v>
      </c>
      <c r="G137">
        <f t="shared" si="18"/>
        <v>0</v>
      </c>
      <c r="I137" s="2">
        <v>35</v>
      </c>
      <c r="J137" s="2" t="s">
        <v>94</v>
      </c>
      <c r="K137">
        <f t="shared" si="19"/>
        <v>0</v>
      </c>
      <c r="L137">
        <f>INDEX(Extraction!$D$113:$BO$118,$J$46,I137)</f>
        <v>0</v>
      </c>
      <c r="M137">
        <f>INDEX(Extraction!$D$113:$BO$118,$J$43,I137)</f>
        <v>1</v>
      </c>
      <c r="N137">
        <f t="array" ref="N137">K137+$L$46*($J$81-$J$58)*L137+$L$43*($J$73-$J$57)*M137</f>
        <v>-6.3636363636363644E-2</v>
      </c>
      <c r="P137" s="2">
        <v>35</v>
      </c>
      <c r="Q137" s="2" t="s">
        <v>94</v>
      </c>
      <c r="R137">
        <f t="shared" si="20"/>
        <v>-6.3636363636363644E-2</v>
      </c>
      <c r="S137">
        <f>INDEX(Extraction!$D$113:$BO$118,$Q$46,P137)</f>
        <v>1</v>
      </c>
      <c r="T137">
        <f>INDEX(Extraction!$D$113:$BO$118,$Q$43,P137)</f>
        <v>0</v>
      </c>
      <c r="U137">
        <f t="shared" si="21"/>
        <v>-2.867701404286771E-2</v>
      </c>
      <c r="W137" s="2">
        <v>35</v>
      </c>
      <c r="X137" s="2" t="s">
        <v>94</v>
      </c>
      <c r="Y137">
        <f t="shared" si="22"/>
        <v>-2.867701404286771E-2</v>
      </c>
      <c r="Z137">
        <f>INDEX(Extraction!$D$113:$BO$118,$X$46,W137)</f>
        <v>0</v>
      </c>
      <c r="AA137">
        <f>INDEX(Extraction!$D$113:$BO$118,$X$43,W137)</f>
        <v>0</v>
      </c>
      <c r="AB137">
        <f t="shared" si="23"/>
        <v>-2.867701404286771E-2</v>
      </c>
      <c r="AD137" s="6">
        <v>35</v>
      </c>
      <c r="AE137" s="6" t="s">
        <v>94</v>
      </c>
      <c r="AF137" s="7">
        <f t="shared" si="24"/>
        <v>-2.867701404286771E-2</v>
      </c>
      <c r="AG137" s="7">
        <f>INDEX(Extraction!$D$113:$BO$118,$AE$46,AD137)</f>
        <v>0</v>
      </c>
      <c r="AH137" s="7">
        <f>INDEX(Extraction!$D$113:$BO$118,$AE$43,AD137)</f>
        <v>0</v>
      </c>
      <c r="AI137" s="7">
        <f t="shared" si="25"/>
        <v>-2.867701404286771E-2</v>
      </c>
      <c r="AK137" s="2">
        <v>35</v>
      </c>
      <c r="AL137" s="2" t="s">
        <v>94</v>
      </c>
      <c r="AM137">
        <f t="shared" si="26"/>
        <v>-2.867701404286771E-2</v>
      </c>
      <c r="AN137">
        <f>INDEX(Extraction!$D$113:$BO$118,$AL$46,AK137)</f>
        <v>0</v>
      </c>
      <c r="AO137">
        <f>INDEX(Extraction!$D$113:$BO$118,$AL$43,AK137)</f>
        <v>0</v>
      </c>
      <c r="AP137">
        <f t="shared" si="27"/>
        <v>-2.867701404286771E-2</v>
      </c>
    </row>
    <row r="138" spans="2:42" x14ac:dyDescent="0.3">
      <c r="B138" s="2">
        <v>36</v>
      </c>
      <c r="C138" s="2" t="s">
        <v>15</v>
      </c>
      <c r="D138">
        <v>0</v>
      </c>
      <c r="E138">
        <f>INDEX(Extraction!$D$113:$BO$118,$C$46,B138)</f>
        <v>0</v>
      </c>
      <c r="F138">
        <f>INDEX(Extraction!$D$113:$BO$118,$C$43,B138)</f>
        <v>0</v>
      </c>
      <c r="G138">
        <f t="shared" si="18"/>
        <v>0</v>
      </c>
      <c r="I138" s="2">
        <v>36</v>
      </c>
      <c r="J138" s="2" t="s">
        <v>15</v>
      </c>
      <c r="K138">
        <f t="shared" si="19"/>
        <v>0</v>
      </c>
      <c r="L138">
        <f>INDEX(Extraction!$D$113:$BO$118,$J$46,I138)</f>
        <v>1</v>
      </c>
      <c r="M138">
        <f>INDEX(Extraction!$D$113:$BO$118,$J$43,I138)</f>
        <v>0</v>
      </c>
      <c r="N138">
        <f t="array" ref="N138">K138+$L$46*($J$81-$J$58)*L138+$L$43*($J$73-$J$57)*M138</f>
        <v>6.3636363636363644E-2</v>
      </c>
      <c r="P138" s="2">
        <v>36</v>
      </c>
      <c r="Q138" s="2" t="s">
        <v>15</v>
      </c>
      <c r="R138">
        <f t="shared" si="20"/>
        <v>6.3636363636363644E-2</v>
      </c>
      <c r="S138">
        <f>INDEX(Extraction!$D$113:$BO$118,$Q$46,P138)</f>
        <v>0</v>
      </c>
      <c r="T138">
        <f>INDEX(Extraction!$D$113:$BO$118,$Q$43,P138)</f>
        <v>0</v>
      </c>
      <c r="U138">
        <f t="shared" si="21"/>
        <v>6.3636363636363644E-2</v>
      </c>
      <c r="W138" s="2">
        <v>36</v>
      </c>
      <c r="X138" s="2" t="s">
        <v>15</v>
      </c>
      <c r="Y138">
        <f t="shared" si="22"/>
        <v>6.3636363636363644E-2</v>
      </c>
      <c r="Z138">
        <f>INDEX(Extraction!$D$113:$BO$118,$X$46,W138)</f>
        <v>1</v>
      </c>
      <c r="AA138">
        <f>INDEX(Extraction!$D$113:$BO$118,$X$43,W138)</f>
        <v>0</v>
      </c>
      <c r="AB138">
        <f t="shared" si="23"/>
        <v>0.10747461780837905</v>
      </c>
      <c r="AD138" s="6">
        <v>36</v>
      </c>
      <c r="AE138" s="6" t="s">
        <v>15</v>
      </c>
      <c r="AF138" s="7">
        <f t="shared" si="24"/>
        <v>0.10747461780837905</v>
      </c>
      <c r="AG138" s="7">
        <f>INDEX(Extraction!$D$113:$BO$118,$AE$46,AD138)</f>
        <v>0</v>
      </c>
      <c r="AH138" s="7">
        <f>INDEX(Extraction!$D$113:$BO$118,$AE$43,AD138)</f>
        <v>1</v>
      </c>
      <c r="AI138" s="7">
        <f t="shared" si="25"/>
        <v>0.10747461780837905</v>
      </c>
      <c r="AK138" s="2">
        <v>36</v>
      </c>
      <c r="AL138" s="2" t="s">
        <v>15</v>
      </c>
      <c r="AM138">
        <f t="shared" si="26"/>
        <v>0.10747461780837905</v>
      </c>
      <c r="AN138">
        <f>INDEX(Extraction!$D$113:$BO$118,$AL$46,AK138)</f>
        <v>0</v>
      </c>
      <c r="AO138">
        <f>INDEX(Extraction!$D$113:$BO$118,$AL$43,AK138)</f>
        <v>0</v>
      </c>
      <c r="AP138">
        <f t="shared" si="27"/>
        <v>0.10747461780837905</v>
      </c>
    </row>
    <row r="139" spans="2:42" x14ac:dyDescent="0.3">
      <c r="B139" s="2">
        <v>37</v>
      </c>
      <c r="C139" s="2" t="s">
        <v>79</v>
      </c>
      <c r="D139">
        <v>0</v>
      </c>
      <c r="E139">
        <f>INDEX(Extraction!$D$113:$BO$118,$C$46,B139)</f>
        <v>0</v>
      </c>
      <c r="F139">
        <f>INDEX(Extraction!$D$113:$BO$118,$C$43,B139)</f>
        <v>0</v>
      </c>
      <c r="G139">
        <f t="shared" si="18"/>
        <v>0</v>
      </c>
      <c r="I139" s="2">
        <v>37</v>
      </c>
      <c r="J139" s="2" t="s">
        <v>79</v>
      </c>
      <c r="K139">
        <f t="shared" si="19"/>
        <v>0</v>
      </c>
      <c r="L139">
        <f>INDEX(Extraction!$D$113:$BO$118,$J$46,I139)</f>
        <v>1</v>
      </c>
      <c r="M139">
        <f>INDEX(Extraction!$D$113:$BO$118,$J$43,I139)</f>
        <v>0</v>
      </c>
      <c r="N139">
        <f t="array" ref="N139">K139+$L$46*($J$81-$J$58)*L139+$L$43*($J$73-$J$57)*M139</f>
        <v>6.3636363636363644E-2</v>
      </c>
      <c r="P139" s="2">
        <v>37</v>
      </c>
      <c r="Q139" s="2" t="s">
        <v>79</v>
      </c>
      <c r="R139">
        <f t="shared" si="20"/>
        <v>6.3636363636363644E-2</v>
      </c>
      <c r="S139">
        <f>INDEX(Extraction!$D$113:$BO$118,$Q$46,P139)</f>
        <v>0</v>
      </c>
      <c r="T139">
        <f>INDEX(Extraction!$D$113:$BO$118,$Q$43,P139)</f>
        <v>0</v>
      </c>
      <c r="U139">
        <f t="shared" si="21"/>
        <v>6.3636363636363644E-2</v>
      </c>
      <c r="W139" s="2">
        <v>37</v>
      </c>
      <c r="X139" s="2" t="s">
        <v>79</v>
      </c>
      <c r="Y139">
        <f t="shared" si="22"/>
        <v>6.3636363636363644E-2</v>
      </c>
      <c r="Z139">
        <f>INDEX(Extraction!$D$113:$BO$118,$X$46,W139)</f>
        <v>1</v>
      </c>
      <c r="AA139">
        <f>INDEX(Extraction!$D$113:$BO$118,$X$43,W139)</f>
        <v>0</v>
      </c>
      <c r="AB139">
        <f t="shared" si="23"/>
        <v>0.10747461780837905</v>
      </c>
      <c r="AD139" s="6">
        <v>37</v>
      </c>
      <c r="AE139" s="6" t="s">
        <v>79</v>
      </c>
      <c r="AF139" s="7">
        <f t="shared" si="24"/>
        <v>0.10747461780837905</v>
      </c>
      <c r="AG139" s="7">
        <f>INDEX(Extraction!$D$113:$BO$118,$AE$46,AD139)</f>
        <v>0</v>
      </c>
      <c r="AH139" s="7">
        <f>INDEX(Extraction!$D$113:$BO$118,$AE$43,AD139)</f>
        <v>1</v>
      </c>
      <c r="AI139" s="7">
        <f t="shared" si="25"/>
        <v>0.10747461780837905</v>
      </c>
      <c r="AK139" s="2">
        <v>37</v>
      </c>
      <c r="AL139" s="2" t="s">
        <v>79</v>
      </c>
      <c r="AM139">
        <f t="shared" si="26"/>
        <v>0.10747461780837905</v>
      </c>
      <c r="AN139">
        <f>INDEX(Extraction!$D$113:$BO$118,$AL$46,AK139)</f>
        <v>0</v>
      </c>
      <c r="AO139">
        <f>INDEX(Extraction!$D$113:$BO$118,$AL$43,AK139)</f>
        <v>0</v>
      </c>
      <c r="AP139">
        <f t="shared" si="27"/>
        <v>0.10747461780837905</v>
      </c>
    </row>
    <row r="140" spans="2:42" x14ac:dyDescent="0.3">
      <c r="B140" s="2">
        <v>38</v>
      </c>
      <c r="C140" s="2" t="s">
        <v>82</v>
      </c>
      <c r="D140">
        <v>0</v>
      </c>
      <c r="E140">
        <f>INDEX(Extraction!$D$113:$BO$118,$C$46,B140)</f>
        <v>0</v>
      </c>
      <c r="F140">
        <f>INDEX(Extraction!$D$113:$BO$118,$C$43,B140)</f>
        <v>0</v>
      </c>
      <c r="G140">
        <f t="shared" si="18"/>
        <v>0</v>
      </c>
      <c r="I140" s="2">
        <v>38</v>
      </c>
      <c r="J140" s="2" t="s">
        <v>82</v>
      </c>
      <c r="K140">
        <f t="shared" si="19"/>
        <v>0</v>
      </c>
      <c r="L140">
        <f>INDEX(Extraction!$D$113:$BO$118,$J$46,I140)</f>
        <v>0</v>
      </c>
      <c r="M140">
        <f>INDEX(Extraction!$D$113:$BO$118,$J$43,I140)</f>
        <v>0</v>
      </c>
      <c r="N140">
        <f t="array" ref="N140">K140+$L$46*($J$81-$J$58)*L140+$L$43*($J$73-$J$57)*M140</f>
        <v>0</v>
      </c>
      <c r="P140" s="2">
        <v>38</v>
      </c>
      <c r="Q140" s="2" t="s">
        <v>82</v>
      </c>
      <c r="R140">
        <f t="shared" si="20"/>
        <v>0</v>
      </c>
      <c r="S140">
        <f>INDEX(Extraction!$D$113:$BO$118,$Q$46,P140)</f>
        <v>0</v>
      </c>
      <c r="T140">
        <f>INDEX(Extraction!$D$113:$BO$118,$Q$43,P140)</f>
        <v>0</v>
      </c>
      <c r="U140">
        <f t="shared" si="21"/>
        <v>0</v>
      </c>
      <c r="W140" s="2">
        <v>38</v>
      </c>
      <c r="X140" s="2" t="s">
        <v>82</v>
      </c>
      <c r="Y140">
        <f t="shared" si="22"/>
        <v>0</v>
      </c>
      <c r="Z140">
        <f>INDEX(Extraction!$D$113:$BO$118,$X$46,W140)</f>
        <v>0</v>
      </c>
      <c r="AA140">
        <f>INDEX(Extraction!$D$113:$BO$118,$X$43,W140)</f>
        <v>1</v>
      </c>
      <c r="AB140">
        <f t="shared" si="23"/>
        <v>-4.3838254172015402E-2</v>
      </c>
      <c r="AD140" s="6">
        <v>38</v>
      </c>
      <c r="AE140" s="6" t="s">
        <v>82</v>
      </c>
      <c r="AF140" s="7">
        <f t="shared" si="24"/>
        <v>-4.3838254172015402E-2</v>
      </c>
      <c r="AG140" s="7">
        <f>INDEX(Extraction!$D$113:$BO$118,$AE$46,AD140)</f>
        <v>1</v>
      </c>
      <c r="AH140" s="7">
        <f>INDEX(Extraction!$D$113:$BO$118,$AE$43,AD140)</f>
        <v>0</v>
      </c>
      <c r="AI140" s="7">
        <f t="shared" si="25"/>
        <v>-4.3838254172015402E-2</v>
      </c>
      <c r="AK140" s="2">
        <v>38</v>
      </c>
      <c r="AL140" s="2" t="s">
        <v>82</v>
      </c>
      <c r="AM140">
        <f t="shared" si="26"/>
        <v>-4.3838254172015402E-2</v>
      </c>
      <c r="AN140">
        <f>INDEX(Extraction!$D$113:$BO$118,$AL$46,AK140)</f>
        <v>0</v>
      </c>
      <c r="AO140">
        <f>INDEX(Extraction!$D$113:$BO$118,$AL$43,AK140)</f>
        <v>0</v>
      </c>
      <c r="AP140">
        <f t="shared" si="27"/>
        <v>-4.3838254172015402E-2</v>
      </c>
    </row>
    <row r="141" spans="2:42" x14ac:dyDescent="0.3">
      <c r="B141" s="2">
        <v>39</v>
      </c>
      <c r="C141" s="2" t="s">
        <v>95</v>
      </c>
      <c r="D141">
        <v>0</v>
      </c>
      <c r="E141">
        <f>INDEX(Extraction!$D$113:$BO$118,$C$46,B141)</f>
        <v>0</v>
      </c>
      <c r="F141">
        <f>INDEX(Extraction!$D$113:$BO$118,$C$43,B141)</f>
        <v>0</v>
      </c>
      <c r="G141">
        <f t="shared" si="18"/>
        <v>0</v>
      </c>
      <c r="I141" s="2">
        <v>39</v>
      </c>
      <c r="J141" s="2" t="s">
        <v>95</v>
      </c>
      <c r="K141">
        <f t="shared" si="19"/>
        <v>0</v>
      </c>
      <c r="L141">
        <f>INDEX(Extraction!$D$113:$BO$118,$J$46,I141)</f>
        <v>0</v>
      </c>
      <c r="M141">
        <f>INDEX(Extraction!$D$113:$BO$118,$J$43,I141)</f>
        <v>1</v>
      </c>
      <c r="N141">
        <f t="array" ref="N141">K141+$L$46*($J$81-$J$58)*L141+$L$43*($J$73-$J$57)*M141</f>
        <v>-6.3636363636363644E-2</v>
      </c>
      <c r="P141" s="2">
        <v>39</v>
      </c>
      <c r="Q141" s="2" t="s">
        <v>95</v>
      </c>
      <c r="R141">
        <f t="shared" si="20"/>
        <v>-6.3636363636363644E-2</v>
      </c>
      <c r="S141">
        <f>INDEX(Extraction!$D$113:$BO$118,$Q$46,P141)</f>
        <v>1</v>
      </c>
      <c r="T141">
        <f>INDEX(Extraction!$D$113:$BO$118,$Q$43,P141)</f>
        <v>0</v>
      </c>
      <c r="U141">
        <f t="shared" si="21"/>
        <v>-2.867701404286771E-2</v>
      </c>
      <c r="W141" s="2">
        <v>39</v>
      </c>
      <c r="X141" s="2" t="s">
        <v>95</v>
      </c>
      <c r="Y141">
        <f t="shared" si="22"/>
        <v>-2.867701404286771E-2</v>
      </c>
      <c r="Z141">
        <f>INDEX(Extraction!$D$113:$BO$118,$X$46,W141)</f>
        <v>0</v>
      </c>
      <c r="AA141">
        <f>INDEX(Extraction!$D$113:$BO$118,$X$43,W141)</f>
        <v>0</v>
      </c>
      <c r="AB141">
        <f t="shared" si="23"/>
        <v>-2.867701404286771E-2</v>
      </c>
      <c r="AD141" s="6">
        <v>39</v>
      </c>
      <c r="AE141" s="6" t="s">
        <v>95</v>
      </c>
      <c r="AF141" s="7">
        <f t="shared" si="24"/>
        <v>-2.867701404286771E-2</v>
      </c>
      <c r="AG141" s="7">
        <f>INDEX(Extraction!$D$113:$BO$118,$AE$46,AD141)</f>
        <v>0</v>
      </c>
      <c r="AH141" s="7">
        <f>INDEX(Extraction!$D$113:$BO$118,$AE$43,AD141)</f>
        <v>0</v>
      </c>
      <c r="AI141" s="7">
        <f t="shared" si="25"/>
        <v>-2.867701404286771E-2</v>
      </c>
      <c r="AK141" s="2">
        <v>39</v>
      </c>
      <c r="AL141" s="2" t="s">
        <v>95</v>
      </c>
      <c r="AM141">
        <f t="shared" si="26"/>
        <v>-2.867701404286771E-2</v>
      </c>
      <c r="AN141">
        <f>INDEX(Extraction!$D$113:$BO$118,$AL$46,AK141)</f>
        <v>0</v>
      </c>
      <c r="AO141">
        <f>INDEX(Extraction!$D$113:$BO$118,$AL$43,AK141)</f>
        <v>0</v>
      </c>
      <c r="AP141">
        <f t="shared" si="27"/>
        <v>-2.867701404286771E-2</v>
      </c>
    </row>
    <row r="142" spans="2:42" x14ac:dyDescent="0.3">
      <c r="B142" s="2">
        <v>40</v>
      </c>
      <c r="C142" s="2">
        <v>1847</v>
      </c>
      <c r="D142">
        <v>0</v>
      </c>
      <c r="E142">
        <f>INDEX(Extraction!$D$113:$BO$118,$C$46,B142)</f>
        <v>1</v>
      </c>
      <c r="F142">
        <f>INDEX(Extraction!$D$113:$BO$118,$C$43,B142)</f>
        <v>0</v>
      </c>
      <c r="G142">
        <f t="shared" si="18"/>
        <v>3.0303030303030304E-2</v>
      </c>
      <c r="I142" s="2">
        <v>40</v>
      </c>
      <c r="J142" s="2">
        <v>1847</v>
      </c>
      <c r="K142">
        <f t="shared" si="19"/>
        <v>3.0303030303030304E-2</v>
      </c>
      <c r="L142">
        <f>INDEX(Extraction!$D$113:$BO$118,$J$46,I142)</f>
        <v>0</v>
      </c>
      <c r="M142">
        <f>INDEX(Extraction!$D$113:$BO$118,$J$43,I142)</f>
        <v>0</v>
      </c>
      <c r="N142">
        <f t="array" ref="N142">K142+$L$46*($J$81-$J$58)*L142+$L$43*($J$73-$J$57)*M142</f>
        <v>3.0303030303030304E-2</v>
      </c>
      <c r="P142" s="2">
        <v>40</v>
      </c>
      <c r="Q142" s="2">
        <v>1847</v>
      </c>
      <c r="R142">
        <f t="shared" si="20"/>
        <v>3.0303030303030304E-2</v>
      </c>
      <c r="S142">
        <f>INDEX(Extraction!$D$113:$BO$118,$Q$46,P142)</f>
        <v>0</v>
      </c>
      <c r="T142">
        <f>INDEX(Extraction!$D$113:$BO$118,$Q$43,P142)</f>
        <v>0</v>
      </c>
      <c r="U142">
        <f t="shared" si="21"/>
        <v>3.0303030303030304E-2</v>
      </c>
      <c r="W142" s="2">
        <v>40</v>
      </c>
      <c r="X142" s="2">
        <v>1847</v>
      </c>
      <c r="Y142">
        <f t="shared" si="22"/>
        <v>3.0303030303030304E-2</v>
      </c>
      <c r="Z142">
        <f>INDEX(Extraction!$D$113:$BO$118,$X$46,W142)</f>
        <v>0</v>
      </c>
      <c r="AA142">
        <f>INDEX(Extraction!$D$113:$BO$118,$X$43,W142)</f>
        <v>1</v>
      </c>
      <c r="AB142">
        <f t="shared" si="23"/>
        <v>-1.3535223868985098E-2</v>
      </c>
      <c r="AD142" s="6">
        <v>40</v>
      </c>
      <c r="AE142" s="6">
        <v>1847</v>
      </c>
      <c r="AF142" s="7">
        <f t="shared" si="24"/>
        <v>-1.3535223868985098E-2</v>
      </c>
      <c r="AG142" s="7">
        <f>INDEX(Extraction!$D$113:$BO$118,$AE$46,AD142)</f>
        <v>1</v>
      </c>
      <c r="AH142" s="7">
        <f>INDEX(Extraction!$D$113:$BO$118,$AE$43,AD142)</f>
        <v>0</v>
      </c>
      <c r="AI142" s="7">
        <f t="shared" si="25"/>
        <v>-1.3535223868985098E-2</v>
      </c>
      <c r="AK142" s="2">
        <v>40</v>
      </c>
      <c r="AL142" s="2">
        <v>1847</v>
      </c>
      <c r="AM142">
        <f t="shared" si="26"/>
        <v>-1.3535223868985098E-2</v>
      </c>
      <c r="AN142">
        <f>INDEX(Extraction!$D$113:$BO$118,$AL$46,AK142)</f>
        <v>0</v>
      </c>
      <c r="AO142">
        <f>INDEX(Extraction!$D$113:$BO$118,$AL$43,AK142)</f>
        <v>1</v>
      </c>
      <c r="AP142">
        <f t="shared" si="27"/>
        <v>-3.1108119522753677E-3</v>
      </c>
    </row>
    <row r="143" spans="2:42" x14ac:dyDescent="0.3">
      <c r="B143" s="2">
        <v>41</v>
      </c>
      <c r="C143" s="2" t="s">
        <v>13</v>
      </c>
      <c r="D143">
        <v>0</v>
      </c>
      <c r="E143">
        <f>INDEX(Extraction!$D$113:$BO$118,$C$46,B143)</f>
        <v>0</v>
      </c>
      <c r="F143">
        <f>INDEX(Extraction!$D$113:$BO$118,$C$43,B143)</f>
        <v>0</v>
      </c>
      <c r="G143">
        <f t="shared" si="18"/>
        <v>0</v>
      </c>
      <c r="I143" s="2">
        <v>41</v>
      </c>
      <c r="J143" s="2" t="s">
        <v>13</v>
      </c>
      <c r="K143">
        <f t="shared" si="19"/>
        <v>0</v>
      </c>
      <c r="L143">
        <f>INDEX(Extraction!$D$113:$BO$118,$J$46,I143)</f>
        <v>0</v>
      </c>
      <c r="M143">
        <f>INDEX(Extraction!$D$113:$BO$118,$J$43,I143)</f>
        <v>1</v>
      </c>
      <c r="N143">
        <f t="array" ref="N143">K143+$L$46*($J$81-$J$58)*L143+$L$43*($J$73-$J$57)*M143</f>
        <v>-6.3636363636363644E-2</v>
      </c>
      <c r="P143" s="2">
        <v>41</v>
      </c>
      <c r="Q143" s="2" t="s">
        <v>13</v>
      </c>
      <c r="R143">
        <f t="shared" si="20"/>
        <v>-6.3636363636363644E-2</v>
      </c>
      <c r="S143">
        <f>INDEX(Extraction!$D$113:$BO$118,$Q$46,P143)</f>
        <v>1</v>
      </c>
      <c r="T143">
        <f>INDEX(Extraction!$D$113:$BO$118,$Q$43,P143)</f>
        <v>0</v>
      </c>
      <c r="U143">
        <f t="shared" si="21"/>
        <v>-2.867701404286771E-2</v>
      </c>
      <c r="W143" s="2">
        <v>41</v>
      </c>
      <c r="X143" s="2" t="s">
        <v>13</v>
      </c>
      <c r="Y143">
        <f t="shared" si="22"/>
        <v>-2.867701404286771E-2</v>
      </c>
      <c r="Z143">
        <f>INDEX(Extraction!$D$113:$BO$118,$X$46,W143)</f>
        <v>0</v>
      </c>
      <c r="AA143">
        <f>INDEX(Extraction!$D$113:$BO$118,$X$43,W143)</f>
        <v>0</v>
      </c>
      <c r="AB143">
        <f t="shared" si="23"/>
        <v>-2.867701404286771E-2</v>
      </c>
      <c r="AD143" s="6">
        <v>41</v>
      </c>
      <c r="AE143" s="6" t="s">
        <v>13</v>
      </c>
      <c r="AF143" s="7">
        <f t="shared" si="24"/>
        <v>-2.867701404286771E-2</v>
      </c>
      <c r="AG143" s="7">
        <f>INDEX(Extraction!$D$113:$BO$118,$AE$46,AD143)</f>
        <v>0</v>
      </c>
      <c r="AH143" s="7">
        <f>INDEX(Extraction!$D$113:$BO$118,$AE$43,AD143)</f>
        <v>0</v>
      </c>
      <c r="AI143" s="7">
        <f t="shared" si="25"/>
        <v>-2.867701404286771E-2</v>
      </c>
      <c r="AK143" s="2">
        <v>41</v>
      </c>
      <c r="AL143" s="2" t="s">
        <v>13</v>
      </c>
      <c r="AM143">
        <f t="shared" si="26"/>
        <v>-2.867701404286771E-2</v>
      </c>
      <c r="AN143">
        <f>INDEX(Extraction!$D$113:$BO$118,$AL$46,AK143)</f>
        <v>0</v>
      </c>
      <c r="AO143">
        <f>INDEX(Extraction!$D$113:$BO$118,$AL$43,AK143)</f>
        <v>0</v>
      </c>
      <c r="AP143">
        <f t="shared" si="27"/>
        <v>-2.867701404286771E-2</v>
      </c>
    </row>
    <row r="144" spans="2:42" x14ac:dyDescent="0.3">
      <c r="B144" s="2">
        <v>42</v>
      </c>
      <c r="C144" s="2" t="s">
        <v>14</v>
      </c>
      <c r="D144">
        <v>0</v>
      </c>
      <c r="E144">
        <f>INDEX(Extraction!$D$113:$BO$118,$C$46,B144)</f>
        <v>0</v>
      </c>
      <c r="F144">
        <f>INDEX(Extraction!$D$113:$BO$118,$C$43,B144)</f>
        <v>0</v>
      </c>
      <c r="G144">
        <f t="shared" si="18"/>
        <v>0</v>
      </c>
      <c r="I144" s="2">
        <v>42</v>
      </c>
      <c r="J144" s="2" t="s">
        <v>14</v>
      </c>
      <c r="K144">
        <f t="shared" si="19"/>
        <v>0</v>
      </c>
      <c r="L144">
        <f>INDEX(Extraction!$D$113:$BO$118,$J$46,I144)</f>
        <v>1</v>
      </c>
      <c r="M144">
        <f>INDEX(Extraction!$D$113:$BO$118,$J$43,I144)</f>
        <v>0</v>
      </c>
      <c r="N144">
        <f t="array" ref="N144">K144+$L$46*($J$81-$J$58)*L144+$L$43*($J$73-$J$57)*M144</f>
        <v>6.3636363636363644E-2</v>
      </c>
      <c r="P144" s="2">
        <v>42</v>
      </c>
      <c r="Q144" s="2" t="s">
        <v>14</v>
      </c>
      <c r="R144">
        <f t="shared" si="20"/>
        <v>6.3636363636363644E-2</v>
      </c>
      <c r="S144">
        <f>INDEX(Extraction!$D$113:$BO$118,$Q$46,P144)</f>
        <v>0</v>
      </c>
      <c r="T144">
        <f>INDEX(Extraction!$D$113:$BO$118,$Q$43,P144)</f>
        <v>0</v>
      </c>
      <c r="U144">
        <f t="shared" si="21"/>
        <v>6.3636363636363644E-2</v>
      </c>
      <c r="W144" s="2">
        <v>42</v>
      </c>
      <c r="X144" s="2" t="s">
        <v>14</v>
      </c>
      <c r="Y144">
        <f t="shared" si="22"/>
        <v>6.3636363636363644E-2</v>
      </c>
      <c r="Z144">
        <f>INDEX(Extraction!$D$113:$BO$118,$X$46,W144)</f>
        <v>1</v>
      </c>
      <c r="AA144">
        <f>INDEX(Extraction!$D$113:$BO$118,$X$43,W144)</f>
        <v>0</v>
      </c>
      <c r="AB144">
        <f t="shared" si="23"/>
        <v>0.10747461780837905</v>
      </c>
      <c r="AD144" s="6">
        <v>42</v>
      </c>
      <c r="AE144" s="6" t="s">
        <v>14</v>
      </c>
      <c r="AF144" s="7">
        <f t="shared" si="24"/>
        <v>0.10747461780837905</v>
      </c>
      <c r="AG144" s="7">
        <f>INDEX(Extraction!$D$113:$BO$118,$AE$46,AD144)</f>
        <v>0</v>
      </c>
      <c r="AH144" s="7">
        <f>INDEX(Extraction!$D$113:$BO$118,$AE$43,AD144)</f>
        <v>1</v>
      </c>
      <c r="AI144" s="7">
        <f t="shared" si="25"/>
        <v>0.10747461780837905</v>
      </c>
      <c r="AK144" s="2">
        <v>42</v>
      </c>
      <c r="AL144" s="2" t="s">
        <v>14</v>
      </c>
      <c r="AM144">
        <f t="shared" si="26"/>
        <v>0.10747461780837905</v>
      </c>
      <c r="AN144">
        <f>INDEX(Extraction!$D$113:$BO$118,$AL$46,AK144)</f>
        <v>0</v>
      </c>
      <c r="AO144">
        <f>INDEX(Extraction!$D$113:$BO$118,$AL$43,AK144)</f>
        <v>0</v>
      </c>
      <c r="AP144">
        <f t="shared" si="27"/>
        <v>0.10747461780837905</v>
      </c>
    </row>
    <row r="145" spans="2:42" x14ac:dyDescent="0.3">
      <c r="B145" s="2">
        <v>43</v>
      </c>
      <c r="C145" s="2" t="s">
        <v>18</v>
      </c>
      <c r="D145">
        <v>0</v>
      </c>
      <c r="E145">
        <f>INDEX(Extraction!$D$113:$BO$118,$C$46,B145)</f>
        <v>1</v>
      </c>
      <c r="F145">
        <f>INDEX(Extraction!$D$113:$BO$118,$C$43,B145)</f>
        <v>0</v>
      </c>
      <c r="G145">
        <f t="shared" si="18"/>
        <v>3.0303030303030304E-2</v>
      </c>
      <c r="I145" s="2">
        <v>43</v>
      </c>
      <c r="J145" s="2" t="s">
        <v>18</v>
      </c>
      <c r="K145">
        <f t="shared" si="19"/>
        <v>3.0303030303030304E-2</v>
      </c>
      <c r="L145">
        <f>INDEX(Extraction!$D$113:$BO$118,$J$46,I145)</f>
        <v>0</v>
      </c>
      <c r="M145">
        <f>INDEX(Extraction!$D$113:$BO$118,$J$43,I145)</f>
        <v>0</v>
      </c>
      <c r="N145">
        <f t="array" ref="N145">K145+$L$46*($J$81-$J$58)*L145+$L$43*($J$73-$J$57)*M145</f>
        <v>3.0303030303030304E-2</v>
      </c>
      <c r="P145" s="2">
        <v>43</v>
      </c>
      <c r="Q145" s="2" t="s">
        <v>18</v>
      </c>
      <c r="R145">
        <f t="shared" si="20"/>
        <v>3.0303030303030304E-2</v>
      </c>
      <c r="S145">
        <f>INDEX(Extraction!$D$113:$BO$118,$Q$46,P145)</f>
        <v>0</v>
      </c>
      <c r="T145">
        <f>INDEX(Extraction!$D$113:$BO$118,$Q$43,P145)</f>
        <v>0</v>
      </c>
      <c r="U145">
        <f t="shared" si="21"/>
        <v>3.0303030303030304E-2</v>
      </c>
      <c r="W145" s="2">
        <v>43</v>
      </c>
      <c r="X145" s="2" t="s">
        <v>18</v>
      </c>
      <c r="Y145">
        <f t="shared" si="22"/>
        <v>3.0303030303030304E-2</v>
      </c>
      <c r="Z145">
        <f>INDEX(Extraction!$D$113:$BO$118,$X$46,W145)</f>
        <v>0</v>
      </c>
      <c r="AA145">
        <f>INDEX(Extraction!$D$113:$BO$118,$X$43,W145)</f>
        <v>0</v>
      </c>
      <c r="AB145">
        <f t="shared" si="23"/>
        <v>3.0303030303030304E-2</v>
      </c>
      <c r="AD145" s="6">
        <v>43</v>
      </c>
      <c r="AE145" s="6" t="s">
        <v>18</v>
      </c>
      <c r="AF145" s="7">
        <f t="shared" si="24"/>
        <v>3.0303030303030304E-2</v>
      </c>
      <c r="AG145" s="7">
        <f>INDEX(Extraction!$D$113:$BO$118,$AE$46,AD145)</f>
        <v>0</v>
      </c>
      <c r="AH145" s="7">
        <f>INDEX(Extraction!$D$113:$BO$118,$AE$43,AD145)</f>
        <v>0</v>
      </c>
      <c r="AI145" s="7">
        <f t="shared" si="25"/>
        <v>3.0303030303030304E-2</v>
      </c>
      <c r="AK145" s="2">
        <v>43</v>
      </c>
      <c r="AL145" s="2" t="s">
        <v>18</v>
      </c>
      <c r="AM145">
        <f t="shared" si="26"/>
        <v>3.0303030303030304E-2</v>
      </c>
      <c r="AN145">
        <f>INDEX(Extraction!$D$113:$BO$118,$AL$46,AK145)</f>
        <v>0</v>
      </c>
      <c r="AO145">
        <f>INDEX(Extraction!$D$113:$BO$118,$AL$43,AK145)</f>
        <v>1</v>
      </c>
      <c r="AP145">
        <f t="shared" si="27"/>
        <v>4.0727442219740034E-2</v>
      </c>
    </row>
    <row r="146" spans="2:42" x14ac:dyDescent="0.3">
      <c r="B146" s="2">
        <v>44</v>
      </c>
      <c r="C146" s="2" t="s">
        <v>11</v>
      </c>
      <c r="D146">
        <v>0</v>
      </c>
      <c r="E146">
        <f>INDEX(Extraction!$D$113:$BO$118,$C$46,B146)</f>
        <v>0</v>
      </c>
      <c r="F146">
        <f>INDEX(Extraction!$D$113:$BO$118,$C$43,B146)</f>
        <v>0</v>
      </c>
      <c r="G146">
        <f t="shared" si="18"/>
        <v>0</v>
      </c>
      <c r="I146" s="2">
        <v>44</v>
      </c>
      <c r="J146" s="2" t="s">
        <v>11</v>
      </c>
      <c r="K146">
        <f t="shared" si="19"/>
        <v>0</v>
      </c>
      <c r="L146">
        <f>INDEX(Extraction!$D$113:$BO$118,$J$46,I146)</f>
        <v>0</v>
      </c>
      <c r="M146">
        <f>INDEX(Extraction!$D$113:$BO$118,$J$43,I146)</f>
        <v>0</v>
      </c>
      <c r="N146">
        <f t="array" ref="N146">K146+$L$46*($J$81-$J$58)*L146+$L$43*($J$73-$J$57)*M146</f>
        <v>0</v>
      </c>
      <c r="P146" s="2">
        <v>44</v>
      </c>
      <c r="Q146" s="2" t="s">
        <v>11</v>
      </c>
      <c r="R146">
        <f t="shared" si="20"/>
        <v>0</v>
      </c>
      <c r="S146">
        <f>INDEX(Extraction!$D$113:$BO$118,$Q$46,P146)</f>
        <v>0</v>
      </c>
      <c r="T146">
        <f>INDEX(Extraction!$D$113:$BO$118,$Q$43,P146)</f>
        <v>0</v>
      </c>
      <c r="U146">
        <f t="shared" si="21"/>
        <v>0</v>
      </c>
      <c r="W146" s="2">
        <v>44</v>
      </c>
      <c r="X146" s="2" t="s">
        <v>11</v>
      </c>
      <c r="Y146">
        <f t="shared" si="22"/>
        <v>0</v>
      </c>
      <c r="Z146">
        <f>INDEX(Extraction!$D$113:$BO$118,$X$46,W146)</f>
        <v>0</v>
      </c>
      <c r="AA146">
        <f>INDEX(Extraction!$D$113:$BO$118,$X$43,W146)</f>
        <v>1</v>
      </c>
      <c r="AB146">
        <f t="shared" si="23"/>
        <v>-4.3838254172015402E-2</v>
      </c>
      <c r="AD146" s="6">
        <v>44</v>
      </c>
      <c r="AE146" s="6" t="s">
        <v>11</v>
      </c>
      <c r="AF146" s="7">
        <f t="shared" si="24"/>
        <v>-4.3838254172015402E-2</v>
      </c>
      <c r="AG146" s="7">
        <f>INDEX(Extraction!$D$113:$BO$118,$AE$46,AD146)</f>
        <v>1</v>
      </c>
      <c r="AH146" s="7">
        <f>INDEX(Extraction!$D$113:$BO$118,$AE$43,AD146)</f>
        <v>0</v>
      </c>
      <c r="AI146" s="7">
        <f t="shared" si="25"/>
        <v>-4.3838254172015402E-2</v>
      </c>
      <c r="AK146" s="2">
        <v>44</v>
      </c>
      <c r="AL146" s="2" t="s">
        <v>11</v>
      </c>
      <c r="AM146">
        <f t="shared" si="26"/>
        <v>-4.3838254172015402E-2</v>
      </c>
      <c r="AN146">
        <f>INDEX(Extraction!$D$113:$BO$118,$AL$46,AK146)</f>
        <v>0</v>
      </c>
      <c r="AO146">
        <f>INDEX(Extraction!$D$113:$BO$118,$AL$43,AK146)</f>
        <v>0</v>
      </c>
      <c r="AP146">
        <f t="shared" si="27"/>
        <v>-4.3838254172015402E-2</v>
      </c>
    </row>
    <row r="147" spans="2:42" x14ac:dyDescent="0.3">
      <c r="B147" s="2">
        <v>45</v>
      </c>
      <c r="C147" s="2" t="s">
        <v>24</v>
      </c>
      <c r="D147">
        <v>0</v>
      </c>
      <c r="E147">
        <f>INDEX(Extraction!$D$113:$BO$118,$C$46,B147)</f>
        <v>0</v>
      </c>
      <c r="F147">
        <f>INDEX(Extraction!$D$113:$BO$118,$C$43,B147)</f>
        <v>0</v>
      </c>
      <c r="G147">
        <f t="shared" si="18"/>
        <v>0</v>
      </c>
      <c r="I147" s="2">
        <v>45</v>
      </c>
      <c r="J147" s="2" t="s">
        <v>24</v>
      </c>
      <c r="K147">
        <f t="shared" si="19"/>
        <v>0</v>
      </c>
      <c r="L147">
        <f>INDEX(Extraction!$D$113:$BO$118,$J$46,I147)</f>
        <v>0</v>
      </c>
      <c r="M147">
        <f>INDEX(Extraction!$D$113:$BO$118,$J$43,I147)</f>
        <v>0</v>
      </c>
      <c r="N147">
        <f t="array" ref="N147">K147+$L$46*($J$81-$J$58)*L147+$L$43*($J$73-$J$57)*M147</f>
        <v>0</v>
      </c>
      <c r="P147" s="2">
        <v>45</v>
      </c>
      <c r="Q147" s="2" t="s">
        <v>24</v>
      </c>
      <c r="R147">
        <f t="shared" si="20"/>
        <v>0</v>
      </c>
      <c r="S147">
        <f>INDEX(Extraction!$D$113:$BO$118,$Q$46,P147)</f>
        <v>0</v>
      </c>
      <c r="T147">
        <f>INDEX(Extraction!$D$113:$BO$118,$Q$43,P147)</f>
        <v>0</v>
      </c>
      <c r="U147">
        <f t="shared" si="21"/>
        <v>0</v>
      </c>
      <c r="W147" s="2">
        <v>45</v>
      </c>
      <c r="X147" s="2" t="s">
        <v>24</v>
      </c>
      <c r="Y147">
        <f t="shared" si="22"/>
        <v>0</v>
      </c>
      <c r="Z147">
        <f>INDEX(Extraction!$D$113:$BO$118,$X$46,W147)</f>
        <v>0</v>
      </c>
      <c r="AA147">
        <f>INDEX(Extraction!$D$113:$BO$118,$X$43,W147)</f>
        <v>0</v>
      </c>
      <c r="AB147">
        <f t="shared" si="23"/>
        <v>0</v>
      </c>
      <c r="AD147" s="6">
        <v>45</v>
      </c>
      <c r="AE147" s="6" t="s">
        <v>24</v>
      </c>
      <c r="AF147" s="7">
        <f t="shared" si="24"/>
        <v>0</v>
      </c>
      <c r="AG147" s="7">
        <f>INDEX(Extraction!$D$113:$BO$118,$AE$46,AD147)</f>
        <v>0</v>
      </c>
      <c r="AH147" s="7">
        <f>INDEX(Extraction!$D$113:$BO$118,$AE$43,AD147)</f>
        <v>0</v>
      </c>
      <c r="AI147" s="7">
        <f t="shared" si="25"/>
        <v>0</v>
      </c>
      <c r="AK147" s="2">
        <v>45</v>
      </c>
      <c r="AL147" s="2" t="s">
        <v>24</v>
      </c>
      <c r="AM147">
        <f t="shared" si="26"/>
        <v>0</v>
      </c>
      <c r="AN147">
        <f>INDEX(Extraction!$D$113:$BO$118,$AL$46,AK147)</f>
        <v>0</v>
      </c>
      <c r="AO147">
        <f>INDEX(Extraction!$D$113:$BO$118,$AL$43,AK147)</f>
        <v>0</v>
      </c>
      <c r="AP147">
        <f t="shared" si="27"/>
        <v>0</v>
      </c>
    </row>
    <row r="148" spans="2:42" x14ac:dyDescent="0.3">
      <c r="B148" s="2">
        <v>46</v>
      </c>
      <c r="C148" s="2" t="s">
        <v>25</v>
      </c>
      <c r="D148">
        <v>0</v>
      </c>
      <c r="E148">
        <f>INDEX(Extraction!$D$113:$BO$118,$C$46,B148)</f>
        <v>0</v>
      </c>
      <c r="F148">
        <f>INDEX(Extraction!$D$113:$BO$118,$C$43,B148)</f>
        <v>1</v>
      </c>
      <c r="G148">
        <f t="shared" si="18"/>
        <v>-3.0303030303030304E-2</v>
      </c>
      <c r="I148" s="2">
        <v>46</v>
      </c>
      <c r="J148" s="2" t="s">
        <v>25</v>
      </c>
      <c r="K148">
        <f t="shared" si="19"/>
        <v>-3.0303030303030304E-2</v>
      </c>
      <c r="L148">
        <f>INDEX(Extraction!$D$113:$BO$118,$J$46,I148)</f>
        <v>0</v>
      </c>
      <c r="M148">
        <f>INDEX(Extraction!$D$113:$BO$118,$J$43,I148)</f>
        <v>0</v>
      </c>
      <c r="N148">
        <f t="array" ref="N148">K148+$L$46*($J$81-$J$58)*L148+$L$43*($J$73-$J$57)*M148</f>
        <v>-3.0303030303030304E-2</v>
      </c>
      <c r="P148" s="2">
        <v>46</v>
      </c>
      <c r="Q148" s="2" t="s">
        <v>25</v>
      </c>
      <c r="R148">
        <f t="shared" si="20"/>
        <v>-3.0303030303030304E-2</v>
      </c>
      <c r="S148">
        <f>INDEX(Extraction!$D$113:$BO$118,$Q$46,P148)</f>
        <v>0</v>
      </c>
      <c r="T148">
        <f>INDEX(Extraction!$D$113:$BO$118,$Q$43,P148)</f>
        <v>0</v>
      </c>
      <c r="U148">
        <f t="shared" si="21"/>
        <v>-3.0303030303030304E-2</v>
      </c>
      <c r="W148" s="2">
        <v>46</v>
      </c>
      <c r="X148" s="2" t="s">
        <v>25</v>
      </c>
      <c r="Y148">
        <f t="shared" si="22"/>
        <v>-3.0303030303030304E-2</v>
      </c>
      <c r="Z148">
        <f>INDEX(Extraction!$D$113:$BO$118,$X$46,W148)</f>
        <v>0</v>
      </c>
      <c r="AA148">
        <f>INDEX(Extraction!$D$113:$BO$118,$X$43,W148)</f>
        <v>0</v>
      </c>
      <c r="AB148">
        <f t="shared" si="23"/>
        <v>-3.0303030303030304E-2</v>
      </c>
      <c r="AD148" s="6">
        <v>46</v>
      </c>
      <c r="AE148" s="6" t="s">
        <v>25</v>
      </c>
      <c r="AF148" s="7">
        <f t="shared" si="24"/>
        <v>-3.0303030303030304E-2</v>
      </c>
      <c r="AG148" s="7">
        <f>INDEX(Extraction!$D$113:$BO$118,$AE$46,AD148)</f>
        <v>0</v>
      </c>
      <c r="AH148" s="7">
        <f>INDEX(Extraction!$D$113:$BO$118,$AE$43,AD148)</f>
        <v>0</v>
      </c>
      <c r="AI148" s="7">
        <f t="shared" si="25"/>
        <v>-3.0303030303030304E-2</v>
      </c>
      <c r="AK148" s="2">
        <v>46</v>
      </c>
      <c r="AL148" s="2" t="s">
        <v>25</v>
      </c>
      <c r="AM148">
        <f t="shared" si="26"/>
        <v>-3.0303030303030304E-2</v>
      </c>
      <c r="AN148">
        <f>INDEX(Extraction!$D$113:$BO$118,$AL$46,AK148)</f>
        <v>0</v>
      </c>
      <c r="AO148">
        <f>INDEX(Extraction!$D$113:$BO$118,$AL$43,AK148)</f>
        <v>0</v>
      </c>
      <c r="AP148">
        <f t="shared" si="27"/>
        <v>-3.0303030303030304E-2</v>
      </c>
    </row>
    <row r="149" spans="2:42" x14ac:dyDescent="0.3">
      <c r="B149" s="2">
        <v>47</v>
      </c>
      <c r="C149" s="2" t="s">
        <v>26</v>
      </c>
      <c r="D149">
        <v>0</v>
      </c>
      <c r="E149">
        <f>INDEX(Extraction!$D$113:$BO$118,$C$46,B149)</f>
        <v>0</v>
      </c>
      <c r="F149">
        <f>INDEX(Extraction!$D$113:$BO$118,$C$43,B149)</f>
        <v>0</v>
      </c>
      <c r="G149">
        <f t="shared" si="18"/>
        <v>0</v>
      </c>
      <c r="I149" s="2">
        <v>47</v>
      </c>
      <c r="J149" s="2" t="s">
        <v>26</v>
      </c>
      <c r="K149">
        <f t="shared" si="19"/>
        <v>0</v>
      </c>
      <c r="L149">
        <f>INDEX(Extraction!$D$113:$BO$118,$J$46,I149)</f>
        <v>0</v>
      </c>
      <c r="M149">
        <f>INDEX(Extraction!$D$113:$BO$118,$J$43,I149)</f>
        <v>0</v>
      </c>
      <c r="N149">
        <f t="array" ref="N149">K149+$L$46*($J$81-$J$58)*L149+$L$43*($J$73-$J$57)*M149</f>
        <v>0</v>
      </c>
      <c r="P149" s="2">
        <v>47</v>
      </c>
      <c r="Q149" s="2" t="s">
        <v>26</v>
      </c>
      <c r="R149">
        <f t="shared" si="20"/>
        <v>0</v>
      </c>
      <c r="S149">
        <f>INDEX(Extraction!$D$113:$BO$118,$Q$46,P149)</f>
        <v>0</v>
      </c>
      <c r="T149">
        <f>INDEX(Extraction!$D$113:$BO$118,$Q$43,P149)</f>
        <v>1</v>
      </c>
      <c r="U149">
        <f t="shared" si="21"/>
        <v>-3.4959349593495934E-2</v>
      </c>
      <c r="W149" s="2">
        <v>47</v>
      </c>
      <c r="X149" s="2" t="s">
        <v>26</v>
      </c>
      <c r="Y149">
        <f t="shared" si="22"/>
        <v>-3.4959349593495934E-2</v>
      </c>
      <c r="Z149">
        <f>INDEX(Extraction!$D$113:$BO$118,$X$46,W149)</f>
        <v>0</v>
      </c>
      <c r="AA149">
        <f>INDEX(Extraction!$D$113:$BO$118,$X$43,W149)</f>
        <v>0</v>
      </c>
      <c r="AB149">
        <f t="shared" si="23"/>
        <v>-3.4959349593495934E-2</v>
      </c>
      <c r="AD149" s="6">
        <v>47</v>
      </c>
      <c r="AE149" s="6" t="s">
        <v>26</v>
      </c>
      <c r="AF149" s="7">
        <f t="shared" si="24"/>
        <v>-3.4959349593495934E-2</v>
      </c>
      <c r="AG149" s="7">
        <f>INDEX(Extraction!$D$113:$BO$118,$AE$46,AD149)</f>
        <v>0</v>
      </c>
      <c r="AH149" s="7">
        <f>INDEX(Extraction!$D$113:$BO$118,$AE$43,AD149)</f>
        <v>0</v>
      </c>
      <c r="AI149" s="7">
        <f t="shared" si="25"/>
        <v>-3.4959349593495934E-2</v>
      </c>
      <c r="AK149" s="2">
        <v>47</v>
      </c>
      <c r="AL149" s="2" t="s">
        <v>26</v>
      </c>
      <c r="AM149">
        <f t="shared" si="26"/>
        <v>-3.4959349593495934E-2</v>
      </c>
      <c r="AN149">
        <f>INDEX(Extraction!$D$113:$BO$118,$AL$46,AK149)</f>
        <v>1</v>
      </c>
      <c r="AO149">
        <f>INDEX(Extraction!$D$113:$BO$118,$AL$43,AK149)</f>
        <v>0</v>
      </c>
      <c r="AP149">
        <f t="shared" si="27"/>
        <v>-4.5383761510205664E-2</v>
      </c>
    </row>
    <row r="150" spans="2:42" x14ac:dyDescent="0.3">
      <c r="B150" s="2">
        <v>48</v>
      </c>
      <c r="C150" s="2" t="s">
        <v>36</v>
      </c>
      <c r="D150">
        <v>0</v>
      </c>
      <c r="E150">
        <f>INDEX(Extraction!$D$113:$BO$118,$C$46,B150)</f>
        <v>0</v>
      </c>
      <c r="F150">
        <f>INDEX(Extraction!$D$113:$BO$118,$C$43,B150)</f>
        <v>0</v>
      </c>
      <c r="G150">
        <f t="shared" si="18"/>
        <v>0</v>
      </c>
      <c r="I150" s="2">
        <v>48</v>
      </c>
      <c r="J150" s="2" t="s">
        <v>36</v>
      </c>
      <c r="K150">
        <f t="shared" si="19"/>
        <v>0</v>
      </c>
      <c r="L150">
        <f>INDEX(Extraction!$D$113:$BO$118,$J$46,I150)</f>
        <v>0</v>
      </c>
      <c r="M150">
        <f>INDEX(Extraction!$D$113:$BO$118,$J$43,I150)</f>
        <v>0</v>
      </c>
      <c r="N150">
        <f t="array" ref="N150">K150+$L$46*($J$81-$J$58)*L150+$L$43*($J$73-$J$57)*M150</f>
        <v>0</v>
      </c>
      <c r="P150" s="2">
        <v>48</v>
      </c>
      <c r="Q150" s="2" t="s">
        <v>36</v>
      </c>
      <c r="R150">
        <f t="shared" si="20"/>
        <v>0</v>
      </c>
      <c r="S150">
        <f>INDEX(Extraction!$D$113:$BO$118,$Q$46,P150)</f>
        <v>0</v>
      </c>
      <c r="T150">
        <f>INDEX(Extraction!$D$113:$BO$118,$Q$43,P150)</f>
        <v>0</v>
      </c>
      <c r="U150">
        <f t="shared" si="21"/>
        <v>0</v>
      </c>
      <c r="W150" s="2">
        <v>48</v>
      </c>
      <c r="X150" s="2" t="s">
        <v>36</v>
      </c>
      <c r="Y150">
        <f t="shared" si="22"/>
        <v>0</v>
      </c>
      <c r="Z150">
        <f>INDEX(Extraction!$D$113:$BO$118,$X$46,W150)</f>
        <v>0</v>
      </c>
      <c r="AA150">
        <f>INDEX(Extraction!$D$113:$BO$118,$X$43,W150)</f>
        <v>0</v>
      </c>
      <c r="AB150">
        <f t="shared" si="23"/>
        <v>0</v>
      </c>
      <c r="AD150" s="6">
        <v>48</v>
      </c>
      <c r="AE150" s="6" t="s">
        <v>36</v>
      </c>
      <c r="AF150" s="7">
        <f t="shared" si="24"/>
        <v>0</v>
      </c>
      <c r="AG150" s="7">
        <f>INDEX(Extraction!$D$113:$BO$118,$AE$46,AD150)</f>
        <v>0</v>
      </c>
      <c r="AH150" s="7">
        <f>INDEX(Extraction!$D$113:$BO$118,$AE$43,AD150)</f>
        <v>0</v>
      </c>
      <c r="AI150" s="7">
        <f t="shared" si="25"/>
        <v>0</v>
      </c>
      <c r="AK150" s="2">
        <v>48</v>
      </c>
      <c r="AL150" s="2" t="s">
        <v>36</v>
      </c>
      <c r="AM150">
        <f t="shared" si="26"/>
        <v>0</v>
      </c>
      <c r="AN150">
        <f>INDEX(Extraction!$D$113:$BO$118,$AL$46,AK150)</f>
        <v>0</v>
      </c>
      <c r="AO150">
        <f>INDEX(Extraction!$D$113:$BO$118,$AL$43,AK150)</f>
        <v>0</v>
      </c>
      <c r="AP150">
        <f t="shared" si="27"/>
        <v>0</v>
      </c>
    </row>
    <row r="151" spans="2:42" x14ac:dyDescent="0.3">
      <c r="B151" s="2">
        <v>49</v>
      </c>
      <c r="C151" s="2" t="s">
        <v>38</v>
      </c>
      <c r="D151">
        <v>0</v>
      </c>
      <c r="E151">
        <f>INDEX(Extraction!$D$113:$BO$118,$C$46,B151)</f>
        <v>9</v>
      </c>
      <c r="F151">
        <f>INDEX(Extraction!$D$113:$BO$118,$C$43,B151)</f>
        <v>4</v>
      </c>
      <c r="G151">
        <f t="shared" si="18"/>
        <v>0.15151515151515149</v>
      </c>
      <c r="I151" s="2">
        <v>49</v>
      </c>
      <c r="J151" s="2" t="s">
        <v>38</v>
      </c>
      <c r="K151">
        <f t="shared" si="19"/>
        <v>0.15151515151515149</v>
      </c>
      <c r="L151">
        <f>INDEX(Extraction!$D$113:$BO$118,$J$46,I151)</f>
        <v>4</v>
      </c>
      <c r="M151">
        <f>INDEX(Extraction!$D$113:$BO$118,$J$43,I151)</f>
        <v>5</v>
      </c>
      <c r="N151">
        <f t="array" ref="N151">K151+$L$46*($J$81-$J$58)*L151+$L$43*($J$73-$J$57)*M151</f>
        <v>8.7878787878787834E-2</v>
      </c>
      <c r="P151" s="2">
        <v>49</v>
      </c>
      <c r="Q151" s="2" t="s">
        <v>38</v>
      </c>
      <c r="R151">
        <f t="shared" si="20"/>
        <v>8.7878787878787834E-2</v>
      </c>
      <c r="S151">
        <f>INDEX(Extraction!$D$113:$BO$118,$Q$46,P151)</f>
        <v>5</v>
      </c>
      <c r="T151">
        <f>INDEX(Extraction!$D$113:$BO$118,$Q$43,P151)</f>
        <v>2</v>
      </c>
      <c r="U151">
        <f t="shared" si="21"/>
        <v>0.19275683665927565</v>
      </c>
      <c r="W151" s="2">
        <v>49</v>
      </c>
      <c r="X151" s="2" t="s">
        <v>38</v>
      </c>
      <c r="Y151">
        <f t="shared" si="22"/>
        <v>0.19275683665927565</v>
      </c>
      <c r="Z151">
        <f>INDEX(Extraction!$D$113:$BO$118,$X$46,W151)</f>
        <v>4</v>
      </c>
      <c r="AA151">
        <f>INDEX(Extraction!$D$113:$BO$118,$X$43,W151)</f>
        <v>7</v>
      </c>
      <c r="AB151">
        <f t="shared" si="23"/>
        <v>6.1242074143229464E-2</v>
      </c>
      <c r="AD151" s="6">
        <v>49</v>
      </c>
      <c r="AE151" s="6" t="s">
        <v>38</v>
      </c>
      <c r="AF151" s="7">
        <f t="shared" si="24"/>
        <v>6.1242074143229464E-2</v>
      </c>
      <c r="AG151" s="7">
        <f>INDEX(Extraction!$D$113:$BO$118,$AE$46,AD151)</f>
        <v>7</v>
      </c>
      <c r="AH151" s="7">
        <f>INDEX(Extraction!$D$113:$BO$118,$AE$43,AD151)</f>
        <v>4</v>
      </c>
      <c r="AI151" s="7">
        <f t="shared" si="25"/>
        <v>6.1242074143229464E-2</v>
      </c>
      <c r="AK151" s="2">
        <v>49</v>
      </c>
      <c r="AL151" s="2" t="s">
        <v>38</v>
      </c>
      <c r="AM151">
        <f t="shared" si="26"/>
        <v>6.1242074143229464E-2</v>
      </c>
      <c r="AN151">
        <f>INDEX(Extraction!$D$113:$BO$118,$AL$46,AK151)</f>
        <v>2</v>
      </c>
      <c r="AO151">
        <f>INDEX(Extraction!$D$113:$BO$118,$AL$43,AK151)</f>
        <v>9</v>
      </c>
      <c r="AP151">
        <f t="shared" si="27"/>
        <v>0.13421295756019758</v>
      </c>
    </row>
    <row r="152" spans="2:42" x14ac:dyDescent="0.3">
      <c r="B152" s="2">
        <v>50</v>
      </c>
      <c r="C152" s="2" t="s">
        <v>35</v>
      </c>
      <c r="D152">
        <v>0</v>
      </c>
      <c r="E152">
        <f>INDEX(Extraction!$D$113:$BO$118,$C$46,B152)</f>
        <v>3</v>
      </c>
      <c r="F152">
        <f>INDEX(Extraction!$D$113:$BO$118,$C$43,B152)</f>
        <v>1</v>
      </c>
      <c r="G152">
        <f t="shared" si="18"/>
        <v>6.0606060606060608E-2</v>
      </c>
      <c r="I152" s="2">
        <v>50</v>
      </c>
      <c r="J152" s="2" t="s">
        <v>35</v>
      </c>
      <c r="K152">
        <f t="shared" si="19"/>
        <v>6.0606060606060608E-2</v>
      </c>
      <c r="L152">
        <f>INDEX(Extraction!$D$113:$BO$118,$J$46,I152)</f>
        <v>2</v>
      </c>
      <c r="M152">
        <f>INDEX(Extraction!$D$113:$BO$118,$J$43,I152)</f>
        <v>1</v>
      </c>
      <c r="N152">
        <f t="array" ref="N152">K152+$L$46*($J$81-$J$58)*L152+$L$43*($J$73-$J$57)*M152</f>
        <v>0.12424242424242425</v>
      </c>
      <c r="P152" s="2">
        <v>50</v>
      </c>
      <c r="Q152" s="2" t="s">
        <v>35</v>
      </c>
      <c r="R152">
        <f t="shared" si="20"/>
        <v>0.12424242424242425</v>
      </c>
      <c r="S152">
        <f>INDEX(Extraction!$D$113:$BO$118,$Q$46,P152)</f>
        <v>1</v>
      </c>
      <c r="T152">
        <f>INDEX(Extraction!$D$113:$BO$118,$Q$43,P152)</f>
        <v>3</v>
      </c>
      <c r="U152">
        <f t="shared" si="21"/>
        <v>5.4323725055432384E-2</v>
      </c>
      <c r="W152" s="2">
        <v>50</v>
      </c>
      <c r="X152" s="2" t="s">
        <v>35</v>
      </c>
      <c r="Y152">
        <f t="shared" si="22"/>
        <v>5.4323725055432384E-2</v>
      </c>
      <c r="Z152">
        <f>INDEX(Extraction!$D$113:$BO$118,$X$46,W152)</f>
        <v>2</v>
      </c>
      <c r="AA152">
        <f>INDEX(Extraction!$D$113:$BO$118,$X$43,W152)</f>
        <v>1</v>
      </c>
      <c r="AB152">
        <f t="shared" si="23"/>
        <v>9.8161979227447821E-2</v>
      </c>
      <c r="AD152" s="6">
        <v>50</v>
      </c>
      <c r="AE152" s="6" t="s">
        <v>35</v>
      </c>
      <c r="AF152" s="7">
        <f t="shared" si="24"/>
        <v>9.8161979227447821E-2</v>
      </c>
      <c r="AG152" s="7">
        <f>INDEX(Extraction!$D$113:$BO$118,$AE$46,AD152)</f>
        <v>1</v>
      </c>
      <c r="AH152" s="7">
        <f>INDEX(Extraction!$D$113:$BO$118,$AE$43,AD152)</f>
        <v>2</v>
      </c>
      <c r="AI152" s="7">
        <f t="shared" si="25"/>
        <v>9.8161979227447821E-2</v>
      </c>
      <c r="AK152" s="2">
        <v>50</v>
      </c>
      <c r="AL152" s="2" t="s">
        <v>35</v>
      </c>
      <c r="AM152">
        <f t="shared" si="26"/>
        <v>9.8161979227447821E-2</v>
      </c>
      <c r="AN152">
        <f>INDEX(Extraction!$D$113:$BO$118,$AL$46,AK152)</f>
        <v>3</v>
      </c>
      <c r="AO152">
        <f>INDEX(Extraction!$D$113:$BO$118,$AL$43,AK152)</f>
        <v>3</v>
      </c>
      <c r="AP152">
        <f t="shared" si="27"/>
        <v>9.8161979227447821E-2</v>
      </c>
    </row>
    <row r="153" spans="2:42" x14ac:dyDescent="0.3">
      <c r="B153" s="2">
        <v>51</v>
      </c>
      <c r="C153" s="2" t="s">
        <v>39</v>
      </c>
      <c r="D153">
        <v>0</v>
      </c>
      <c r="E153">
        <f>INDEX(Extraction!$D$113:$BO$118,$C$46,B153)</f>
        <v>1</v>
      </c>
      <c r="F153">
        <f>INDEX(Extraction!$D$113:$BO$118,$C$43,B153)</f>
        <v>0</v>
      </c>
      <c r="G153">
        <f t="shared" si="18"/>
        <v>3.0303030303030304E-2</v>
      </c>
      <c r="I153" s="2">
        <v>51</v>
      </c>
      <c r="J153" s="2" t="s">
        <v>39</v>
      </c>
      <c r="K153">
        <f t="shared" si="19"/>
        <v>3.0303030303030304E-2</v>
      </c>
      <c r="L153">
        <f>INDEX(Extraction!$D$113:$BO$118,$J$46,I153)</f>
        <v>0</v>
      </c>
      <c r="M153">
        <f>INDEX(Extraction!$D$113:$BO$118,$J$43,I153)</f>
        <v>0</v>
      </c>
      <c r="N153">
        <f t="array" ref="N153">K153+$L$46*($J$81-$J$58)*L153+$L$43*($J$73-$J$57)*M153</f>
        <v>3.0303030303030304E-2</v>
      </c>
      <c r="P153" s="2">
        <v>51</v>
      </c>
      <c r="Q153" s="2" t="s">
        <v>39</v>
      </c>
      <c r="R153">
        <f t="shared" si="20"/>
        <v>3.0303030303030304E-2</v>
      </c>
      <c r="S153">
        <f>INDEX(Extraction!$D$113:$BO$118,$Q$46,P153)</f>
        <v>0</v>
      </c>
      <c r="T153">
        <f>INDEX(Extraction!$D$113:$BO$118,$Q$43,P153)</f>
        <v>0</v>
      </c>
      <c r="U153">
        <f t="shared" si="21"/>
        <v>3.0303030303030304E-2</v>
      </c>
      <c r="W153" s="2">
        <v>51</v>
      </c>
      <c r="X153" s="2" t="s">
        <v>39</v>
      </c>
      <c r="Y153">
        <f t="shared" si="22"/>
        <v>3.0303030303030304E-2</v>
      </c>
      <c r="Z153">
        <f>INDEX(Extraction!$D$113:$BO$118,$X$46,W153)</f>
        <v>0</v>
      </c>
      <c r="AA153">
        <f>INDEX(Extraction!$D$113:$BO$118,$X$43,W153)</f>
        <v>0</v>
      </c>
      <c r="AB153">
        <f t="shared" si="23"/>
        <v>3.0303030303030304E-2</v>
      </c>
      <c r="AD153" s="6">
        <v>51</v>
      </c>
      <c r="AE153" s="6" t="s">
        <v>39</v>
      </c>
      <c r="AF153" s="7">
        <f t="shared" si="24"/>
        <v>3.0303030303030304E-2</v>
      </c>
      <c r="AG153" s="7">
        <f>INDEX(Extraction!$D$113:$BO$118,$AE$46,AD153)</f>
        <v>0</v>
      </c>
      <c r="AH153" s="7">
        <f>INDEX(Extraction!$D$113:$BO$118,$AE$43,AD153)</f>
        <v>0</v>
      </c>
      <c r="AI153" s="7">
        <f t="shared" si="25"/>
        <v>3.0303030303030304E-2</v>
      </c>
      <c r="AK153" s="2">
        <v>51</v>
      </c>
      <c r="AL153" s="2" t="s">
        <v>39</v>
      </c>
      <c r="AM153">
        <f t="shared" si="26"/>
        <v>3.0303030303030304E-2</v>
      </c>
      <c r="AN153">
        <f>INDEX(Extraction!$D$113:$BO$118,$AL$46,AK153)</f>
        <v>0</v>
      </c>
      <c r="AO153">
        <f>INDEX(Extraction!$D$113:$BO$118,$AL$43,AK153)</f>
        <v>1</v>
      </c>
      <c r="AP153">
        <f t="shared" si="27"/>
        <v>4.0727442219740034E-2</v>
      </c>
    </row>
    <row r="154" spans="2:42" x14ac:dyDescent="0.3">
      <c r="B154" s="2">
        <v>52</v>
      </c>
      <c r="C154" s="2" t="s">
        <v>40</v>
      </c>
      <c r="D154">
        <v>0</v>
      </c>
      <c r="E154">
        <f>INDEX(Extraction!$D$113:$BO$118,$C$46,B154)</f>
        <v>0</v>
      </c>
      <c r="F154">
        <f>INDEX(Extraction!$D$113:$BO$118,$C$43,B154)</f>
        <v>0</v>
      </c>
      <c r="G154">
        <f t="shared" si="18"/>
        <v>0</v>
      </c>
      <c r="I154" s="2">
        <v>52</v>
      </c>
      <c r="J154" s="2" t="s">
        <v>40</v>
      </c>
      <c r="K154">
        <f t="shared" si="19"/>
        <v>0</v>
      </c>
      <c r="L154">
        <f>INDEX(Extraction!$D$113:$BO$118,$J$46,I154)</f>
        <v>0</v>
      </c>
      <c r="M154">
        <f>INDEX(Extraction!$D$113:$BO$118,$J$43,I154)</f>
        <v>0</v>
      </c>
      <c r="N154">
        <f t="array" ref="N154">K154+$L$46*($J$81-$J$58)*L154+$L$43*($J$73-$J$57)*M154</f>
        <v>0</v>
      </c>
      <c r="P154" s="2">
        <v>52</v>
      </c>
      <c r="Q154" s="2" t="s">
        <v>40</v>
      </c>
      <c r="R154">
        <f t="shared" si="20"/>
        <v>0</v>
      </c>
      <c r="S154">
        <f>INDEX(Extraction!$D$113:$BO$118,$Q$46,P154)</f>
        <v>0</v>
      </c>
      <c r="T154">
        <f>INDEX(Extraction!$D$113:$BO$118,$Q$43,P154)</f>
        <v>0</v>
      </c>
      <c r="U154">
        <f t="shared" si="21"/>
        <v>0</v>
      </c>
      <c r="W154" s="2">
        <v>52</v>
      </c>
      <c r="X154" s="2" t="s">
        <v>40</v>
      </c>
      <c r="Y154">
        <f t="shared" si="22"/>
        <v>0</v>
      </c>
      <c r="Z154">
        <f>INDEX(Extraction!$D$113:$BO$118,$X$46,W154)</f>
        <v>0</v>
      </c>
      <c r="AA154">
        <f>INDEX(Extraction!$D$113:$BO$118,$X$43,W154)</f>
        <v>0</v>
      </c>
      <c r="AB154">
        <f t="shared" si="23"/>
        <v>0</v>
      </c>
      <c r="AD154" s="6">
        <v>52</v>
      </c>
      <c r="AE154" s="6" t="s">
        <v>40</v>
      </c>
      <c r="AF154" s="7">
        <f t="shared" si="24"/>
        <v>0</v>
      </c>
      <c r="AG154" s="7">
        <f>INDEX(Extraction!$D$113:$BO$118,$AE$46,AD154)</f>
        <v>0</v>
      </c>
      <c r="AH154" s="7">
        <f>INDEX(Extraction!$D$113:$BO$118,$AE$43,AD154)</f>
        <v>0</v>
      </c>
      <c r="AI154" s="7">
        <f t="shared" si="25"/>
        <v>0</v>
      </c>
      <c r="AK154" s="2">
        <v>52</v>
      </c>
      <c r="AL154" s="2" t="s">
        <v>40</v>
      </c>
      <c r="AM154">
        <f t="shared" si="26"/>
        <v>0</v>
      </c>
      <c r="AN154">
        <f>INDEX(Extraction!$D$113:$BO$118,$AL$46,AK154)</f>
        <v>0</v>
      </c>
      <c r="AO154">
        <f>INDEX(Extraction!$D$113:$BO$118,$AL$43,AK154)</f>
        <v>0</v>
      </c>
      <c r="AP154">
        <f t="shared" si="27"/>
        <v>0</v>
      </c>
    </row>
    <row r="155" spans="2:42" x14ac:dyDescent="0.3">
      <c r="B155" s="2">
        <v>53</v>
      </c>
      <c r="C155" s="2" t="s">
        <v>43</v>
      </c>
      <c r="D155">
        <v>0</v>
      </c>
      <c r="E155">
        <f>INDEX(Extraction!$D$113:$BO$118,$C$46,B155)</f>
        <v>1</v>
      </c>
      <c r="F155">
        <f>INDEX(Extraction!$D$113:$BO$118,$C$43,B155)</f>
        <v>0</v>
      </c>
      <c r="G155">
        <f t="shared" si="18"/>
        <v>3.0303030303030304E-2</v>
      </c>
      <c r="I155" s="2">
        <v>53</v>
      </c>
      <c r="J155" s="2" t="s">
        <v>43</v>
      </c>
      <c r="K155">
        <f t="shared" si="19"/>
        <v>3.0303030303030304E-2</v>
      </c>
      <c r="L155">
        <f>INDEX(Extraction!$D$113:$BO$118,$J$46,I155)</f>
        <v>1</v>
      </c>
      <c r="M155">
        <f>INDEX(Extraction!$D$113:$BO$118,$J$43,I155)</f>
        <v>0</v>
      </c>
      <c r="N155">
        <f t="array" ref="N155">K155+$L$46*($J$81-$J$58)*L155+$L$43*($J$73-$J$57)*M155</f>
        <v>9.3939393939393948E-2</v>
      </c>
      <c r="P155" s="2">
        <v>53</v>
      </c>
      <c r="Q155" s="2" t="s">
        <v>43</v>
      </c>
      <c r="R155">
        <f t="shared" si="20"/>
        <v>9.3939393939393948E-2</v>
      </c>
      <c r="S155">
        <f>INDEX(Extraction!$D$113:$BO$118,$Q$46,P155)</f>
        <v>0</v>
      </c>
      <c r="T155">
        <f>INDEX(Extraction!$D$113:$BO$118,$Q$43,P155)</f>
        <v>0</v>
      </c>
      <c r="U155">
        <f t="shared" si="21"/>
        <v>9.3939393939393948E-2</v>
      </c>
      <c r="W155" s="2">
        <v>53</v>
      </c>
      <c r="X155" s="2" t="s">
        <v>43</v>
      </c>
      <c r="Y155">
        <f t="shared" si="22"/>
        <v>9.3939393939393948E-2</v>
      </c>
      <c r="Z155">
        <f>INDEX(Extraction!$D$113:$BO$118,$X$46,W155)</f>
        <v>1</v>
      </c>
      <c r="AA155">
        <f>INDEX(Extraction!$D$113:$BO$118,$X$43,W155)</f>
        <v>1</v>
      </c>
      <c r="AB155">
        <f t="shared" si="23"/>
        <v>9.3939393939393961E-2</v>
      </c>
      <c r="AD155" s="6">
        <v>53</v>
      </c>
      <c r="AE155" s="6" t="s">
        <v>43</v>
      </c>
      <c r="AF155" s="7">
        <f t="shared" si="24"/>
        <v>9.3939393939393961E-2</v>
      </c>
      <c r="AG155" s="7">
        <f>INDEX(Extraction!$D$113:$BO$118,$AE$46,AD155)</f>
        <v>1</v>
      </c>
      <c r="AH155" s="7">
        <f>INDEX(Extraction!$D$113:$BO$118,$AE$43,AD155)</f>
        <v>1</v>
      </c>
      <c r="AI155" s="7">
        <f t="shared" si="25"/>
        <v>9.3939393939393961E-2</v>
      </c>
      <c r="AK155" s="2">
        <v>53</v>
      </c>
      <c r="AL155" s="2" t="s">
        <v>43</v>
      </c>
      <c r="AM155">
        <f t="shared" si="26"/>
        <v>9.3939393939393961E-2</v>
      </c>
      <c r="AN155">
        <f>INDEX(Extraction!$D$113:$BO$118,$AL$46,AK155)</f>
        <v>0</v>
      </c>
      <c r="AO155">
        <f>INDEX(Extraction!$D$113:$BO$118,$AL$43,AK155)</f>
        <v>1</v>
      </c>
      <c r="AP155">
        <f t="shared" si="27"/>
        <v>0.10436380585610369</v>
      </c>
    </row>
    <row r="156" spans="2:42" x14ac:dyDescent="0.3">
      <c r="B156" s="2">
        <v>54</v>
      </c>
      <c r="C156" s="2" t="s">
        <v>50</v>
      </c>
      <c r="D156">
        <v>0</v>
      </c>
      <c r="E156">
        <f>INDEX(Extraction!$D$113:$BO$118,$C$46,B156)</f>
        <v>2</v>
      </c>
      <c r="F156">
        <f>INDEX(Extraction!$D$113:$BO$118,$C$43,B156)</f>
        <v>0</v>
      </c>
      <c r="G156">
        <f t="shared" si="18"/>
        <v>6.0606060606060608E-2</v>
      </c>
      <c r="I156" s="2">
        <v>54</v>
      </c>
      <c r="J156" s="2" t="s">
        <v>50</v>
      </c>
      <c r="K156">
        <f t="shared" si="19"/>
        <v>6.0606060606060608E-2</v>
      </c>
      <c r="L156">
        <f>INDEX(Extraction!$D$113:$BO$118,$J$46,I156)</f>
        <v>2</v>
      </c>
      <c r="M156">
        <f>INDEX(Extraction!$D$113:$BO$118,$J$43,I156)</f>
        <v>0</v>
      </c>
      <c r="N156">
        <f t="array" ref="N156">K156+$L$46*($J$81-$J$58)*L156+$L$43*($J$73-$J$57)*M156</f>
        <v>0.1878787878787879</v>
      </c>
      <c r="P156" s="2">
        <v>54</v>
      </c>
      <c r="Q156" s="2" t="s">
        <v>50</v>
      </c>
      <c r="R156">
        <f t="shared" si="20"/>
        <v>0.1878787878787879</v>
      </c>
      <c r="S156">
        <f>INDEX(Extraction!$D$113:$BO$118,$Q$46,P156)</f>
        <v>0</v>
      </c>
      <c r="T156">
        <f>INDEX(Extraction!$D$113:$BO$118,$Q$43,P156)</f>
        <v>1</v>
      </c>
      <c r="U156">
        <f t="shared" si="21"/>
        <v>0.15291943828529198</v>
      </c>
      <c r="W156" s="2">
        <v>54</v>
      </c>
      <c r="X156" s="2" t="s">
        <v>50</v>
      </c>
      <c r="Y156">
        <f t="shared" si="22"/>
        <v>0.15291943828529198</v>
      </c>
      <c r="Z156">
        <f>INDEX(Extraction!$D$113:$BO$118,$X$46,W156)</f>
        <v>2</v>
      </c>
      <c r="AA156">
        <f>INDEX(Extraction!$D$113:$BO$118,$X$43,W156)</f>
        <v>0</v>
      </c>
      <c r="AB156">
        <f t="shared" si="23"/>
        <v>0.24059594662932279</v>
      </c>
      <c r="AD156" s="6">
        <v>54</v>
      </c>
      <c r="AE156" s="6" t="s">
        <v>50</v>
      </c>
      <c r="AF156" s="7">
        <f t="shared" si="24"/>
        <v>0.24059594662932279</v>
      </c>
      <c r="AG156" s="7">
        <f>INDEX(Extraction!$D$113:$BO$118,$AE$46,AD156)</f>
        <v>0</v>
      </c>
      <c r="AH156" s="7">
        <f>INDEX(Extraction!$D$113:$BO$118,$AE$43,AD156)</f>
        <v>2</v>
      </c>
      <c r="AI156" s="7">
        <f t="shared" si="25"/>
        <v>0.24059594662932279</v>
      </c>
      <c r="AK156" s="2">
        <v>54</v>
      </c>
      <c r="AL156" s="2" t="s">
        <v>50</v>
      </c>
      <c r="AM156">
        <f t="shared" si="26"/>
        <v>0.24059594662932279</v>
      </c>
      <c r="AN156">
        <f>INDEX(Extraction!$D$113:$BO$118,$AL$46,AK156)</f>
        <v>1</v>
      </c>
      <c r="AO156">
        <f>INDEX(Extraction!$D$113:$BO$118,$AL$43,AK156)</f>
        <v>2</v>
      </c>
      <c r="AP156">
        <f t="shared" si="27"/>
        <v>0.25102035854603255</v>
      </c>
    </row>
    <row r="157" spans="2:42" x14ac:dyDescent="0.3">
      <c r="B157" s="2">
        <v>55</v>
      </c>
      <c r="C157" s="2" t="s">
        <v>45</v>
      </c>
      <c r="D157">
        <v>0</v>
      </c>
      <c r="E157">
        <f>INDEX(Extraction!$D$113:$BO$118,$C$46,B157)</f>
        <v>0</v>
      </c>
      <c r="F157">
        <f>INDEX(Extraction!$D$113:$BO$118,$C$43,B157)</f>
        <v>0</v>
      </c>
      <c r="G157">
        <f t="shared" si="18"/>
        <v>0</v>
      </c>
      <c r="I157" s="2">
        <v>55</v>
      </c>
      <c r="J157" s="2" t="s">
        <v>45</v>
      </c>
      <c r="K157">
        <f t="shared" si="19"/>
        <v>0</v>
      </c>
      <c r="L157">
        <f>INDEX(Extraction!$D$113:$BO$118,$J$46,I157)</f>
        <v>0</v>
      </c>
      <c r="M157">
        <f>INDEX(Extraction!$D$113:$BO$118,$J$43,I157)</f>
        <v>2</v>
      </c>
      <c r="N157">
        <f t="array" ref="N157">K157+$L$46*($J$81-$J$58)*L157+$L$43*($J$73-$J$57)*M157</f>
        <v>-0.12727272727272729</v>
      </c>
      <c r="P157" s="2">
        <v>55</v>
      </c>
      <c r="Q157" s="2" t="s">
        <v>45</v>
      </c>
      <c r="R157">
        <f t="shared" si="20"/>
        <v>-0.12727272727272729</v>
      </c>
      <c r="S157">
        <f>INDEX(Extraction!$D$113:$BO$118,$Q$46,P157)</f>
        <v>2</v>
      </c>
      <c r="T157">
        <f>INDEX(Extraction!$D$113:$BO$118,$Q$43,P157)</f>
        <v>0</v>
      </c>
      <c r="U157">
        <f t="shared" si="21"/>
        <v>-5.735402808573542E-2</v>
      </c>
      <c r="W157" s="2">
        <v>55</v>
      </c>
      <c r="X157" s="2" t="s">
        <v>45</v>
      </c>
      <c r="Y157">
        <f t="shared" si="22"/>
        <v>-5.735402808573542E-2</v>
      </c>
      <c r="Z157">
        <f>INDEX(Extraction!$D$113:$BO$118,$X$46,W157)</f>
        <v>0</v>
      </c>
      <c r="AA157">
        <f>INDEX(Extraction!$D$113:$BO$118,$X$43,W157)</f>
        <v>1</v>
      </c>
      <c r="AB157">
        <f t="shared" si="23"/>
        <v>-0.10119228225775082</v>
      </c>
      <c r="AD157" s="6">
        <v>55</v>
      </c>
      <c r="AE157" s="6" t="s">
        <v>45</v>
      </c>
      <c r="AF157" s="7">
        <f t="shared" si="24"/>
        <v>-0.10119228225775082</v>
      </c>
      <c r="AG157" s="7">
        <f>INDEX(Extraction!$D$113:$BO$118,$AE$46,AD157)</f>
        <v>1</v>
      </c>
      <c r="AH157" s="7">
        <f>INDEX(Extraction!$D$113:$BO$118,$AE$43,AD157)</f>
        <v>0</v>
      </c>
      <c r="AI157" s="7">
        <f t="shared" si="25"/>
        <v>-0.10119228225775082</v>
      </c>
      <c r="AK157" s="2">
        <v>55</v>
      </c>
      <c r="AL157" s="2" t="s">
        <v>45</v>
      </c>
      <c r="AM157">
        <f t="shared" si="26"/>
        <v>-0.10119228225775082</v>
      </c>
      <c r="AN157">
        <f>INDEX(Extraction!$D$113:$BO$118,$AL$46,AK157)</f>
        <v>0</v>
      </c>
      <c r="AO157">
        <f>INDEX(Extraction!$D$113:$BO$118,$AL$43,AK157)</f>
        <v>0</v>
      </c>
      <c r="AP157">
        <f t="shared" si="27"/>
        <v>-0.10119228225775082</v>
      </c>
    </row>
    <row r="158" spans="2:42" x14ac:dyDescent="0.3">
      <c r="B158" s="2">
        <v>56</v>
      </c>
      <c r="C158" s="2" t="s">
        <v>48</v>
      </c>
      <c r="D158">
        <v>0</v>
      </c>
      <c r="E158">
        <f>INDEX(Extraction!$D$113:$BO$118,$C$46,B158)</f>
        <v>1</v>
      </c>
      <c r="F158">
        <f>INDEX(Extraction!$D$113:$BO$118,$C$43,B158)</f>
        <v>1</v>
      </c>
      <c r="G158">
        <f t="shared" si="18"/>
        <v>0</v>
      </c>
      <c r="I158" s="2">
        <v>56</v>
      </c>
      <c r="J158" s="2" t="s">
        <v>48</v>
      </c>
      <c r="K158">
        <f t="shared" si="19"/>
        <v>0</v>
      </c>
      <c r="L158">
        <f>INDEX(Extraction!$D$113:$BO$118,$J$46,I158)</f>
        <v>0</v>
      </c>
      <c r="M158">
        <f>INDEX(Extraction!$D$113:$BO$118,$J$43,I158)</f>
        <v>0</v>
      </c>
      <c r="N158">
        <f t="array" ref="N158">K158+$L$46*($J$81-$J$58)*L158+$L$43*($J$73-$J$57)*M158</f>
        <v>0</v>
      </c>
      <c r="P158" s="2">
        <v>56</v>
      </c>
      <c r="Q158" s="2" t="s">
        <v>48</v>
      </c>
      <c r="R158">
        <f t="shared" si="20"/>
        <v>0</v>
      </c>
      <c r="S158">
        <f>INDEX(Extraction!$D$113:$BO$118,$Q$46,P158)</f>
        <v>0</v>
      </c>
      <c r="T158">
        <f>INDEX(Extraction!$D$113:$BO$118,$Q$43,P158)</f>
        <v>0</v>
      </c>
      <c r="U158">
        <f t="shared" si="21"/>
        <v>0</v>
      </c>
      <c r="W158" s="2">
        <v>56</v>
      </c>
      <c r="X158" s="2" t="s">
        <v>48</v>
      </c>
      <c r="Y158">
        <f t="shared" si="22"/>
        <v>0</v>
      </c>
      <c r="Z158">
        <f>INDEX(Extraction!$D$113:$BO$118,$X$46,W158)</f>
        <v>0</v>
      </c>
      <c r="AA158">
        <f>INDEX(Extraction!$D$113:$BO$118,$X$43,W158)</f>
        <v>1</v>
      </c>
      <c r="AB158">
        <f t="shared" si="23"/>
        <v>-4.3838254172015402E-2</v>
      </c>
      <c r="AD158" s="6">
        <v>56</v>
      </c>
      <c r="AE158" s="6" t="s">
        <v>48</v>
      </c>
      <c r="AF158" s="7">
        <f t="shared" si="24"/>
        <v>-4.3838254172015402E-2</v>
      </c>
      <c r="AG158" s="7">
        <f>INDEX(Extraction!$D$113:$BO$118,$AE$46,AD158)</f>
        <v>1</v>
      </c>
      <c r="AH158" s="7">
        <f>INDEX(Extraction!$D$113:$BO$118,$AE$43,AD158)</f>
        <v>0</v>
      </c>
      <c r="AI158" s="7">
        <f t="shared" si="25"/>
        <v>-4.3838254172015402E-2</v>
      </c>
      <c r="AK158" s="2">
        <v>56</v>
      </c>
      <c r="AL158" s="2" t="s">
        <v>48</v>
      </c>
      <c r="AM158">
        <f t="shared" si="26"/>
        <v>-4.3838254172015402E-2</v>
      </c>
      <c r="AN158">
        <f>INDEX(Extraction!$D$113:$BO$118,$AL$46,AK158)</f>
        <v>0</v>
      </c>
      <c r="AO158">
        <f>INDEX(Extraction!$D$113:$BO$118,$AL$43,AK158)</f>
        <v>1</v>
      </c>
      <c r="AP158">
        <f t="shared" si="27"/>
        <v>-3.3413842255305672E-2</v>
      </c>
    </row>
    <row r="159" spans="2:42" x14ac:dyDescent="0.3">
      <c r="B159" s="2">
        <v>57</v>
      </c>
      <c r="C159" s="2" t="s">
        <v>108</v>
      </c>
      <c r="D159">
        <v>0</v>
      </c>
      <c r="E159">
        <f>INDEX(Extraction!$D$113:$BO$118,$C$46,B159)</f>
        <v>3</v>
      </c>
      <c r="F159">
        <f>INDEX(Extraction!$D$113:$BO$118,$C$43,B159)</f>
        <v>4</v>
      </c>
      <c r="G159">
        <f t="shared" si="18"/>
        <v>-3.0303030303030304E-2</v>
      </c>
      <c r="I159" s="2">
        <v>57</v>
      </c>
      <c r="J159" s="2" t="s">
        <v>108</v>
      </c>
      <c r="K159">
        <f t="shared" si="19"/>
        <v>-3.0303030303030304E-2</v>
      </c>
      <c r="L159">
        <f>INDEX(Extraction!$D$113:$BO$118,$J$46,I159)</f>
        <v>2</v>
      </c>
      <c r="M159">
        <f>INDEX(Extraction!$D$113:$BO$118,$J$43,I159)</f>
        <v>2</v>
      </c>
      <c r="N159">
        <f t="array" ref="N159">K159+$L$46*($J$81-$J$58)*L159+$L$43*($J$73-$J$57)*M159</f>
        <v>-3.0303030303030304E-2</v>
      </c>
      <c r="P159" s="2">
        <v>57</v>
      </c>
      <c r="Q159" s="2" t="s">
        <v>108</v>
      </c>
      <c r="R159">
        <f t="shared" si="20"/>
        <v>-3.0303030303030304E-2</v>
      </c>
      <c r="S159">
        <f>INDEX(Extraction!$D$113:$BO$118,$Q$46,P159)</f>
        <v>2</v>
      </c>
      <c r="T159">
        <f>INDEX(Extraction!$D$113:$BO$118,$Q$43,P159)</f>
        <v>0</v>
      </c>
      <c r="U159">
        <f t="shared" si="21"/>
        <v>3.9615668883961563E-2</v>
      </c>
      <c r="W159" s="2">
        <v>57</v>
      </c>
      <c r="X159" s="2" t="s">
        <v>108</v>
      </c>
      <c r="Y159">
        <f t="shared" si="22"/>
        <v>3.9615668883961563E-2</v>
      </c>
      <c r="Z159">
        <f>INDEX(Extraction!$D$113:$BO$118,$X$46,W159)</f>
        <v>2</v>
      </c>
      <c r="AA159">
        <f>INDEX(Extraction!$D$113:$BO$118,$X$43,W159)</f>
        <v>3</v>
      </c>
      <c r="AB159">
        <f t="shared" si="23"/>
        <v>-4.2225852880538317E-3</v>
      </c>
      <c r="AD159" s="6">
        <v>57</v>
      </c>
      <c r="AE159" s="6" t="s">
        <v>108</v>
      </c>
      <c r="AF159" s="7">
        <f t="shared" si="24"/>
        <v>-4.2225852880538317E-3</v>
      </c>
      <c r="AG159" s="7">
        <f>INDEX(Extraction!$D$113:$BO$118,$AE$46,AD159)</f>
        <v>3</v>
      </c>
      <c r="AH159" s="7">
        <f>INDEX(Extraction!$D$113:$BO$118,$AE$43,AD159)</f>
        <v>2</v>
      </c>
      <c r="AI159" s="7">
        <f t="shared" si="25"/>
        <v>-4.2225852880538317E-3</v>
      </c>
      <c r="AK159" s="2">
        <v>57</v>
      </c>
      <c r="AL159" s="2" t="s">
        <v>108</v>
      </c>
      <c r="AM159">
        <f t="shared" si="26"/>
        <v>-4.2225852880538317E-3</v>
      </c>
      <c r="AN159">
        <f>INDEX(Extraction!$D$113:$BO$118,$AL$46,AK159)</f>
        <v>0</v>
      </c>
      <c r="AO159">
        <f>INDEX(Extraction!$D$113:$BO$118,$AL$43,AK159)</f>
        <v>3</v>
      </c>
      <c r="AP159">
        <f t="shared" si="27"/>
        <v>2.705065046207536E-2</v>
      </c>
    </row>
    <row r="160" spans="2:42" x14ac:dyDescent="0.3">
      <c r="B160" s="2">
        <v>58</v>
      </c>
      <c r="C160" s="2" t="s">
        <v>51</v>
      </c>
      <c r="D160">
        <v>0</v>
      </c>
      <c r="E160">
        <f>INDEX(Extraction!$D$113:$BO$118,$C$46,B160)</f>
        <v>1</v>
      </c>
      <c r="F160">
        <f>INDEX(Extraction!$D$113:$BO$118,$C$43,B160)</f>
        <v>0</v>
      </c>
      <c r="G160">
        <f t="shared" si="18"/>
        <v>3.0303030303030304E-2</v>
      </c>
      <c r="I160" s="2">
        <v>58</v>
      </c>
      <c r="J160" s="2" t="s">
        <v>51</v>
      </c>
      <c r="K160">
        <f t="shared" si="19"/>
        <v>3.0303030303030304E-2</v>
      </c>
      <c r="L160">
        <f>INDEX(Extraction!$D$113:$BO$118,$J$46,I160)</f>
        <v>0</v>
      </c>
      <c r="M160">
        <f>INDEX(Extraction!$D$113:$BO$118,$J$43,I160)</f>
        <v>0</v>
      </c>
      <c r="N160">
        <f t="array" ref="N160">K160+$L$46*($J$81-$J$58)*L160+$L$43*($J$73-$J$57)*M160</f>
        <v>3.0303030303030304E-2</v>
      </c>
      <c r="P160" s="2">
        <v>58</v>
      </c>
      <c r="Q160" s="2" t="s">
        <v>51</v>
      </c>
      <c r="R160">
        <f t="shared" si="20"/>
        <v>3.0303030303030304E-2</v>
      </c>
      <c r="S160">
        <f>INDEX(Extraction!$D$113:$BO$118,$Q$46,P160)</f>
        <v>0</v>
      </c>
      <c r="T160">
        <f>INDEX(Extraction!$D$113:$BO$118,$Q$43,P160)</f>
        <v>0</v>
      </c>
      <c r="U160">
        <f t="shared" si="21"/>
        <v>3.0303030303030304E-2</v>
      </c>
      <c r="W160" s="2">
        <v>58</v>
      </c>
      <c r="X160" s="2" t="s">
        <v>51</v>
      </c>
      <c r="Y160">
        <f t="shared" si="22"/>
        <v>3.0303030303030304E-2</v>
      </c>
      <c r="Z160">
        <f>INDEX(Extraction!$D$113:$BO$118,$X$46,W160)</f>
        <v>0</v>
      </c>
      <c r="AA160">
        <f>INDEX(Extraction!$D$113:$BO$118,$X$43,W160)</f>
        <v>0</v>
      </c>
      <c r="AB160">
        <f t="shared" si="23"/>
        <v>3.0303030303030304E-2</v>
      </c>
      <c r="AD160" s="6">
        <v>58</v>
      </c>
      <c r="AE160" s="6" t="s">
        <v>51</v>
      </c>
      <c r="AF160" s="7">
        <f t="shared" si="24"/>
        <v>3.0303030303030304E-2</v>
      </c>
      <c r="AG160" s="7">
        <f>INDEX(Extraction!$D$113:$BO$118,$AE$46,AD160)</f>
        <v>0</v>
      </c>
      <c r="AH160" s="7">
        <f>INDEX(Extraction!$D$113:$BO$118,$AE$43,AD160)</f>
        <v>0</v>
      </c>
      <c r="AI160" s="7">
        <f t="shared" si="25"/>
        <v>3.0303030303030304E-2</v>
      </c>
      <c r="AK160" s="2">
        <v>58</v>
      </c>
      <c r="AL160" s="2" t="s">
        <v>51</v>
      </c>
      <c r="AM160">
        <f t="shared" si="26"/>
        <v>3.0303030303030304E-2</v>
      </c>
      <c r="AN160">
        <f>INDEX(Extraction!$D$113:$BO$118,$AL$46,AK160)</f>
        <v>0</v>
      </c>
      <c r="AO160">
        <f>INDEX(Extraction!$D$113:$BO$118,$AL$43,AK160)</f>
        <v>1</v>
      </c>
      <c r="AP160">
        <f t="shared" si="27"/>
        <v>4.0727442219740034E-2</v>
      </c>
    </row>
    <row r="161" spans="2:42" x14ac:dyDescent="0.3">
      <c r="B161" s="2">
        <v>59</v>
      </c>
      <c r="C161" s="2" t="s">
        <v>46</v>
      </c>
      <c r="D161">
        <v>0</v>
      </c>
      <c r="E161">
        <f>INDEX(Extraction!$D$113:$BO$118,$C$46,B161)</f>
        <v>0</v>
      </c>
      <c r="F161">
        <f>INDEX(Extraction!$D$113:$BO$118,$C$43,B161)</f>
        <v>0</v>
      </c>
      <c r="G161">
        <f t="shared" si="18"/>
        <v>0</v>
      </c>
      <c r="I161" s="2">
        <v>59</v>
      </c>
      <c r="J161" s="2" t="s">
        <v>46</v>
      </c>
      <c r="K161">
        <f t="shared" si="19"/>
        <v>0</v>
      </c>
      <c r="L161">
        <f>INDEX(Extraction!$D$113:$BO$118,$J$46,I161)</f>
        <v>0</v>
      </c>
      <c r="M161">
        <f>INDEX(Extraction!$D$113:$BO$118,$J$43,I161)</f>
        <v>1</v>
      </c>
      <c r="N161">
        <f t="array" ref="N161">K161+$L$46*($J$81-$J$58)*L161+$L$43*($J$73-$J$57)*M161</f>
        <v>-6.3636363636363644E-2</v>
      </c>
      <c r="P161" s="2">
        <v>59</v>
      </c>
      <c r="Q161" s="2" t="s">
        <v>46</v>
      </c>
      <c r="R161">
        <f t="shared" si="20"/>
        <v>-6.3636363636363644E-2</v>
      </c>
      <c r="S161">
        <f>INDEX(Extraction!$D$113:$BO$118,$Q$46,P161)</f>
        <v>1</v>
      </c>
      <c r="T161">
        <f>INDEX(Extraction!$D$113:$BO$118,$Q$43,P161)</f>
        <v>0</v>
      </c>
      <c r="U161">
        <f t="shared" si="21"/>
        <v>-2.867701404286771E-2</v>
      </c>
      <c r="W161" s="2">
        <v>59</v>
      </c>
      <c r="X161" s="2" t="s">
        <v>46</v>
      </c>
      <c r="Y161">
        <f t="shared" si="22"/>
        <v>-2.867701404286771E-2</v>
      </c>
      <c r="Z161">
        <f>INDEX(Extraction!$D$113:$BO$118,$X$46,W161)</f>
        <v>0</v>
      </c>
      <c r="AA161">
        <f>INDEX(Extraction!$D$113:$BO$118,$X$43,W161)</f>
        <v>0</v>
      </c>
      <c r="AB161">
        <f t="shared" si="23"/>
        <v>-2.867701404286771E-2</v>
      </c>
      <c r="AD161" s="6">
        <v>59</v>
      </c>
      <c r="AE161" s="6" t="s">
        <v>46</v>
      </c>
      <c r="AF161" s="7">
        <f t="shared" si="24"/>
        <v>-2.867701404286771E-2</v>
      </c>
      <c r="AG161" s="7">
        <f>INDEX(Extraction!$D$113:$BO$118,$AE$46,AD161)</f>
        <v>0</v>
      </c>
      <c r="AH161" s="7">
        <f>INDEX(Extraction!$D$113:$BO$118,$AE$43,AD161)</f>
        <v>0</v>
      </c>
      <c r="AI161" s="7">
        <f t="shared" si="25"/>
        <v>-2.867701404286771E-2</v>
      </c>
      <c r="AK161" s="2">
        <v>59</v>
      </c>
      <c r="AL161" s="2" t="s">
        <v>46</v>
      </c>
      <c r="AM161">
        <f t="shared" si="26"/>
        <v>-2.867701404286771E-2</v>
      </c>
      <c r="AN161">
        <f>INDEX(Extraction!$D$113:$BO$118,$AL$46,AK161)</f>
        <v>0</v>
      </c>
      <c r="AO161">
        <f>INDEX(Extraction!$D$113:$BO$118,$AL$43,AK161)</f>
        <v>0</v>
      </c>
      <c r="AP161">
        <f t="shared" si="27"/>
        <v>-2.867701404286771E-2</v>
      </c>
    </row>
    <row r="162" spans="2:42" x14ac:dyDescent="0.3">
      <c r="B162" s="2">
        <v>60</v>
      </c>
      <c r="C162" s="2" t="s">
        <v>44</v>
      </c>
      <c r="D162">
        <v>0</v>
      </c>
      <c r="E162">
        <f>INDEX(Extraction!$D$113:$BO$118,$C$46,B162)</f>
        <v>2</v>
      </c>
      <c r="F162">
        <f>INDEX(Extraction!$D$113:$BO$118,$C$43,B162)</f>
        <v>0</v>
      </c>
      <c r="G162">
        <f t="shared" si="18"/>
        <v>6.0606060606060608E-2</v>
      </c>
      <c r="I162" s="2">
        <v>60</v>
      </c>
      <c r="J162" s="2" t="s">
        <v>44</v>
      </c>
      <c r="K162">
        <f t="shared" si="19"/>
        <v>6.0606060606060608E-2</v>
      </c>
      <c r="L162">
        <f>INDEX(Extraction!$D$113:$BO$118,$J$46,I162)</f>
        <v>0</v>
      </c>
      <c r="M162">
        <f>INDEX(Extraction!$D$113:$BO$118,$J$43,I162)</f>
        <v>0</v>
      </c>
      <c r="N162">
        <f t="array" ref="N162">K162+$L$46*($J$81-$J$58)*L162+$L$43*($J$73-$J$57)*M162</f>
        <v>6.0606060606060608E-2</v>
      </c>
      <c r="P162" s="2">
        <v>60</v>
      </c>
      <c r="Q162" s="2" t="s">
        <v>44</v>
      </c>
      <c r="R162">
        <f t="shared" si="20"/>
        <v>6.0606060606060608E-2</v>
      </c>
      <c r="S162">
        <f>INDEX(Extraction!$D$113:$BO$118,$Q$46,P162)</f>
        <v>0</v>
      </c>
      <c r="T162">
        <f>INDEX(Extraction!$D$113:$BO$118,$Q$43,P162)</f>
        <v>1</v>
      </c>
      <c r="U162">
        <f t="shared" si="21"/>
        <v>2.5646711012564674E-2</v>
      </c>
      <c r="W162" s="2">
        <v>60</v>
      </c>
      <c r="X162" s="2" t="s">
        <v>44</v>
      </c>
      <c r="Y162">
        <f t="shared" si="22"/>
        <v>2.5646711012564674E-2</v>
      </c>
      <c r="Z162">
        <f>INDEX(Extraction!$D$113:$BO$118,$X$46,W162)</f>
        <v>0</v>
      </c>
      <c r="AA162">
        <f>INDEX(Extraction!$D$113:$BO$118,$X$43,W162)</f>
        <v>1</v>
      </c>
      <c r="AB162">
        <f t="shared" si="23"/>
        <v>-1.8191543159450728E-2</v>
      </c>
      <c r="AD162" s="6">
        <v>60</v>
      </c>
      <c r="AE162" s="6" t="s">
        <v>44</v>
      </c>
      <c r="AF162" s="7">
        <f t="shared" si="24"/>
        <v>-1.8191543159450728E-2</v>
      </c>
      <c r="AG162" s="7">
        <f>INDEX(Extraction!$D$113:$BO$118,$AE$46,AD162)</f>
        <v>1</v>
      </c>
      <c r="AH162" s="7">
        <f>INDEX(Extraction!$D$113:$BO$118,$AE$43,AD162)</f>
        <v>0</v>
      </c>
      <c r="AI162" s="7">
        <f t="shared" si="25"/>
        <v>-1.8191543159450728E-2</v>
      </c>
      <c r="AK162" s="2">
        <v>60</v>
      </c>
      <c r="AL162" s="2" t="s">
        <v>44</v>
      </c>
      <c r="AM162">
        <f t="shared" si="26"/>
        <v>-1.8191543159450728E-2</v>
      </c>
      <c r="AN162">
        <f>INDEX(Extraction!$D$113:$BO$118,$AL$46,AK162)</f>
        <v>1</v>
      </c>
      <c r="AO162">
        <f>INDEX(Extraction!$D$113:$BO$118,$AL$43,AK162)</f>
        <v>2</v>
      </c>
      <c r="AP162">
        <f t="shared" si="27"/>
        <v>-7.7671312427409975E-3</v>
      </c>
    </row>
    <row r="163" spans="2:42" x14ac:dyDescent="0.3">
      <c r="B163" s="2">
        <v>61</v>
      </c>
      <c r="C163" s="2" t="s">
        <v>110</v>
      </c>
      <c r="D163">
        <v>0</v>
      </c>
      <c r="E163">
        <f>INDEX(Extraction!$D$113:$BO$118,$C$46,B163)</f>
        <v>2</v>
      </c>
      <c r="F163">
        <f>INDEX(Extraction!$D$113:$BO$118,$C$43,B163)</f>
        <v>0</v>
      </c>
      <c r="G163">
        <f t="shared" si="18"/>
        <v>6.0606060606060608E-2</v>
      </c>
      <c r="I163" s="2">
        <v>61</v>
      </c>
      <c r="J163" s="2" t="s">
        <v>110</v>
      </c>
      <c r="K163">
        <f t="shared" si="19"/>
        <v>6.0606060606060608E-2</v>
      </c>
      <c r="L163">
        <f>INDEX(Extraction!$D$113:$BO$118,$J$46,I163)</f>
        <v>1</v>
      </c>
      <c r="M163">
        <f>INDEX(Extraction!$D$113:$BO$118,$J$43,I163)</f>
        <v>0</v>
      </c>
      <c r="N163">
        <f t="array" ref="N163">K163+$L$46*($J$81-$J$58)*L163+$L$43*($J$73-$J$57)*M163</f>
        <v>0.12424242424242425</v>
      </c>
      <c r="P163" s="2">
        <v>61</v>
      </c>
      <c r="Q163" s="2" t="s">
        <v>110</v>
      </c>
      <c r="R163">
        <f t="shared" si="20"/>
        <v>0.12424242424242425</v>
      </c>
      <c r="S163">
        <f>INDEX(Extraction!$D$113:$BO$118,$Q$46,P163)</f>
        <v>0</v>
      </c>
      <c r="T163">
        <f>INDEX(Extraction!$D$113:$BO$118,$Q$43,P163)</f>
        <v>2</v>
      </c>
      <c r="U163">
        <f t="shared" si="21"/>
        <v>5.4323725055432384E-2</v>
      </c>
      <c r="W163" s="2">
        <v>61</v>
      </c>
      <c r="X163" s="2" t="s">
        <v>110</v>
      </c>
      <c r="Y163">
        <f t="shared" si="22"/>
        <v>5.4323725055432384E-2</v>
      </c>
      <c r="Z163">
        <f>INDEX(Extraction!$D$113:$BO$118,$X$46,W163)</f>
        <v>1</v>
      </c>
      <c r="AA163">
        <f>INDEX(Extraction!$D$113:$BO$118,$X$43,W163)</f>
        <v>0</v>
      </c>
      <c r="AB163">
        <f t="shared" si="23"/>
        <v>9.8161979227447793E-2</v>
      </c>
      <c r="AD163" s="6">
        <v>61</v>
      </c>
      <c r="AE163" s="6" t="s">
        <v>110</v>
      </c>
      <c r="AF163" s="7">
        <f t="shared" si="24"/>
        <v>9.8161979227447793E-2</v>
      </c>
      <c r="AG163" s="7">
        <f>INDEX(Extraction!$D$113:$BO$118,$AE$46,AD163)</f>
        <v>0</v>
      </c>
      <c r="AH163" s="7">
        <f>INDEX(Extraction!$D$113:$BO$118,$AE$43,AD163)</f>
        <v>1</v>
      </c>
      <c r="AI163" s="7">
        <f t="shared" si="25"/>
        <v>9.8161979227447793E-2</v>
      </c>
      <c r="AK163" s="2">
        <v>61</v>
      </c>
      <c r="AL163" s="2" t="s">
        <v>110</v>
      </c>
      <c r="AM163">
        <f t="shared" si="26"/>
        <v>9.8161979227447793E-2</v>
      </c>
      <c r="AN163">
        <f>INDEX(Extraction!$D$113:$BO$118,$AL$46,AK163)</f>
        <v>2</v>
      </c>
      <c r="AO163">
        <f>INDEX(Extraction!$D$113:$BO$118,$AL$43,AK163)</f>
        <v>2</v>
      </c>
      <c r="AP163">
        <f t="shared" si="27"/>
        <v>9.8161979227447793E-2</v>
      </c>
    </row>
    <row r="164" spans="2:42" x14ac:dyDescent="0.3">
      <c r="B164" s="2">
        <v>62</v>
      </c>
      <c r="C164" s="2" t="s">
        <v>47</v>
      </c>
      <c r="D164">
        <v>0</v>
      </c>
      <c r="E164">
        <f>INDEX(Extraction!$D$113:$BO$118,$C$46,B164)</f>
        <v>1</v>
      </c>
      <c r="F164">
        <f>INDEX(Extraction!$D$113:$BO$118,$C$43,B164)</f>
        <v>1</v>
      </c>
      <c r="G164">
        <f t="shared" si="18"/>
        <v>0</v>
      </c>
      <c r="I164" s="2">
        <v>62</v>
      </c>
      <c r="J164" s="2" t="s">
        <v>47</v>
      </c>
      <c r="K164">
        <f t="shared" si="19"/>
        <v>0</v>
      </c>
      <c r="L164">
        <f>INDEX(Extraction!$D$113:$BO$118,$J$46,I164)</f>
        <v>1</v>
      </c>
      <c r="M164">
        <f>INDEX(Extraction!$D$113:$BO$118,$J$43,I164)</f>
        <v>1</v>
      </c>
      <c r="N164">
        <f t="array" ref="N164">K164+$L$46*($J$81-$J$58)*L164+$L$43*($J$73-$J$57)*M164</f>
        <v>0</v>
      </c>
      <c r="P164" s="2">
        <v>62</v>
      </c>
      <c r="Q164" s="2" t="s">
        <v>47</v>
      </c>
      <c r="R164">
        <f t="shared" si="20"/>
        <v>0</v>
      </c>
      <c r="S164">
        <f>INDEX(Extraction!$D$113:$BO$118,$Q$46,P164)</f>
        <v>1</v>
      </c>
      <c r="T164">
        <f>INDEX(Extraction!$D$113:$BO$118,$Q$43,P164)</f>
        <v>1</v>
      </c>
      <c r="U164">
        <f t="shared" si="21"/>
        <v>0</v>
      </c>
      <c r="W164" s="2">
        <v>62</v>
      </c>
      <c r="X164" s="2" t="s">
        <v>47</v>
      </c>
      <c r="Y164">
        <f t="shared" si="22"/>
        <v>0</v>
      </c>
      <c r="Z164">
        <f>INDEX(Extraction!$D$113:$BO$118,$X$46,W164)</f>
        <v>1</v>
      </c>
      <c r="AA164">
        <f>INDEX(Extraction!$D$113:$BO$118,$X$43,W164)</f>
        <v>1</v>
      </c>
      <c r="AB164">
        <f t="shared" si="23"/>
        <v>0</v>
      </c>
      <c r="AD164" s="6">
        <v>62</v>
      </c>
      <c r="AE164" s="6" t="s">
        <v>47</v>
      </c>
      <c r="AF164" s="7">
        <f t="shared" si="24"/>
        <v>0</v>
      </c>
      <c r="AG164" s="7">
        <f>INDEX(Extraction!$D$113:$BO$118,$AE$46,AD164)</f>
        <v>1</v>
      </c>
      <c r="AH164" s="7">
        <f>INDEX(Extraction!$D$113:$BO$118,$AE$43,AD164)</f>
        <v>1</v>
      </c>
      <c r="AI164" s="7">
        <f t="shared" si="25"/>
        <v>0</v>
      </c>
      <c r="AK164" s="2">
        <v>62</v>
      </c>
      <c r="AL164" s="2" t="s">
        <v>47</v>
      </c>
      <c r="AM164">
        <f t="shared" si="26"/>
        <v>0</v>
      </c>
      <c r="AN164">
        <f>INDEX(Extraction!$D$113:$BO$118,$AL$46,AK164)</f>
        <v>1</v>
      </c>
      <c r="AO164">
        <f>INDEX(Extraction!$D$113:$BO$118,$AL$43,AK164)</f>
        <v>1</v>
      </c>
      <c r="AP164">
        <f t="shared" si="27"/>
        <v>0</v>
      </c>
    </row>
    <row r="165" spans="2:42" x14ac:dyDescent="0.3">
      <c r="B165" s="2">
        <v>63</v>
      </c>
      <c r="C165" s="2" t="s">
        <v>49</v>
      </c>
      <c r="D165">
        <v>0</v>
      </c>
      <c r="E165">
        <f>INDEX(Extraction!$D$113:$BO$118,$C$46,B165)</f>
        <v>1</v>
      </c>
      <c r="F165">
        <f>INDEX(Extraction!$D$113:$BO$118,$C$43,B165)</f>
        <v>0</v>
      </c>
      <c r="G165">
        <f t="shared" si="18"/>
        <v>3.0303030303030304E-2</v>
      </c>
      <c r="I165" s="2">
        <v>63</v>
      </c>
      <c r="J165" s="2" t="s">
        <v>49</v>
      </c>
      <c r="K165">
        <f t="shared" si="19"/>
        <v>3.0303030303030304E-2</v>
      </c>
      <c r="L165">
        <f>INDEX(Extraction!$D$113:$BO$118,$J$46,I165)</f>
        <v>0</v>
      </c>
      <c r="M165">
        <f>INDEX(Extraction!$D$113:$BO$118,$J$43,I165)</f>
        <v>1</v>
      </c>
      <c r="N165">
        <f t="array" ref="N165">K165+$L$46*($J$81-$J$58)*L165+$L$43*($J$73-$J$57)*M165</f>
        <v>-3.333333333333334E-2</v>
      </c>
      <c r="P165" s="2">
        <v>63</v>
      </c>
      <c r="Q165" s="2" t="s">
        <v>49</v>
      </c>
      <c r="R165">
        <f t="shared" si="20"/>
        <v>-3.333333333333334E-2</v>
      </c>
      <c r="S165">
        <f>INDEX(Extraction!$D$113:$BO$118,$Q$46,P165)</f>
        <v>1</v>
      </c>
      <c r="T165">
        <f>INDEX(Extraction!$D$113:$BO$118,$Q$43,P165)</f>
        <v>1</v>
      </c>
      <c r="U165">
        <f t="shared" si="21"/>
        <v>-3.333333333333334E-2</v>
      </c>
      <c r="W165" s="2">
        <v>63</v>
      </c>
      <c r="X165" s="2" t="s">
        <v>49</v>
      </c>
      <c r="Y165">
        <f t="shared" si="22"/>
        <v>-3.333333333333334E-2</v>
      </c>
      <c r="Z165">
        <f>INDEX(Extraction!$D$113:$BO$118,$X$46,W165)</f>
        <v>0</v>
      </c>
      <c r="AA165">
        <f>INDEX(Extraction!$D$113:$BO$118,$X$43,W165)</f>
        <v>1</v>
      </c>
      <c r="AB165">
        <f t="shared" si="23"/>
        <v>-7.7171587505348749E-2</v>
      </c>
      <c r="AD165" s="6">
        <v>63</v>
      </c>
      <c r="AE165" s="6" t="s">
        <v>49</v>
      </c>
      <c r="AF165" s="7">
        <f t="shared" si="24"/>
        <v>-7.7171587505348749E-2</v>
      </c>
      <c r="AG165" s="7">
        <f>INDEX(Extraction!$D$113:$BO$118,$AE$46,AD165)</f>
        <v>1</v>
      </c>
      <c r="AH165" s="7">
        <f>INDEX(Extraction!$D$113:$BO$118,$AE$43,AD165)</f>
        <v>0</v>
      </c>
      <c r="AI165" s="7">
        <f t="shared" si="25"/>
        <v>-7.7171587505348749E-2</v>
      </c>
      <c r="AK165" s="2">
        <v>63</v>
      </c>
      <c r="AL165" s="2" t="s">
        <v>49</v>
      </c>
      <c r="AM165">
        <f t="shared" si="26"/>
        <v>-7.7171587505348749E-2</v>
      </c>
      <c r="AN165">
        <f>INDEX(Extraction!$D$113:$BO$118,$AL$46,AK165)</f>
        <v>1</v>
      </c>
      <c r="AO165">
        <f>INDEX(Extraction!$D$113:$BO$118,$AL$43,AK165)</f>
        <v>1</v>
      </c>
      <c r="AP165">
        <f t="shared" si="27"/>
        <v>-7.7171587505348749E-2</v>
      </c>
    </row>
    <row r="166" spans="2:42" x14ac:dyDescent="0.3">
      <c r="B166" s="2">
        <v>64</v>
      </c>
      <c r="C166" s="2" t="s">
        <v>109</v>
      </c>
      <c r="D166">
        <v>0</v>
      </c>
      <c r="E166">
        <f>INDEX(Extraction!$D$113:$BO$118,$C$46,B166)</f>
        <v>0</v>
      </c>
      <c r="F166">
        <f>INDEX(Extraction!$D$113:$BO$118,$C$43,B166)</f>
        <v>0</v>
      </c>
      <c r="G166">
        <f t="shared" si="18"/>
        <v>0</v>
      </c>
      <c r="I166" s="2">
        <v>64</v>
      </c>
      <c r="J166" s="2" t="s">
        <v>109</v>
      </c>
      <c r="K166">
        <f t="shared" si="19"/>
        <v>0</v>
      </c>
      <c r="L166">
        <f>INDEX(Extraction!$D$113:$BO$118,$J$46,I166)</f>
        <v>0</v>
      </c>
      <c r="M166">
        <f>INDEX(Extraction!$D$113:$BO$118,$J$43,I166)</f>
        <v>0</v>
      </c>
      <c r="N166">
        <f t="array" ref="N166">K166+$L$46*($J$81-$J$58)*L166+$L$43*($J$73-$J$57)*M166</f>
        <v>0</v>
      </c>
      <c r="P166" s="2">
        <v>64</v>
      </c>
      <c r="Q166" s="2" t="s">
        <v>109</v>
      </c>
      <c r="R166">
        <f t="shared" si="20"/>
        <v>0</v>
      </c>
      <c r="S166">
        <f>INDEX(Extraction!$D$113:$BO$118,$Q$46,P166)</f>
        <v>0</v>
      </c>
      <c r="T166">
        <f>INDEX(Extraction!$D$113:$BO$118,$Q$43,P166)</f>
        <v>0</v>
      </c>
      <c r="U166">
        <f t="shared" si="21"/>
        <v>0</v>
      </c>
      <c r="W166" s="2">
        <v>64</v>
      </c>
      <c r="X166" s="2" t="s">
        <v>109</v>
      </c>
      <c r="Y166">
        <f t="shared" si="22"/>
        <v>0</v>
      </c>
      <c r="Z166">
        <f>INDEX(Extraction!$D$113:$BO$118,$X$46,W166)</f>
        <v>0</v>
      </c>
      <c r="AA166">
        <f>INDEX(Extraction!$D$113:$BO$118,$X$43,W166)</f>
        <v>0</v>
      </c>
      <c r="AB166">
        <f t="shared" si="23"/>
        <v>0</v>
      </c>
      <c r="AD166" s="6">
        <v>64</v>
      </c>
      <c r="AE166" s="6" t="s">
        <v>109</v>
      </c>
      <c r="AF166" s="7">
        <f t="shared" si="24"/>
        <v>0</v>
      </c>
      <c r="AG166" s="7">
        <f>INDEX(Extraction!$D$113:$BO$118,$AE$46,AD166)</f>
        <v>0</v>
      </c>
      <c r="AH166" s="7">
        <f>INDEX(Extraction!$D$113:$BO$118,$AE$43,AD166)</f>
        <v>0</v>
      </c>
      <c r="AI166" s="7">
        <f t="shared" si="25"/>
        <v>0</v>
      </c>
      <c r="AK166" s="2">
        <v>64</v>
      </c>
      <c r="AL166" s="2" t="s">
        <v>109</v>
      </c>
      <c r="AM166">
        <f t="shared" si="26"/>
        <v>0</v>
      </c>
      <c r="AN166">
        <f>INDEX(Extraction!$D$113:$BO$118,$AL$46,AK166)</f>
        <v>0</v>
      </c>
      <c r="AO166">
        <f>INDEX(Extraction!$D$113:$BO$118,$AL$43,AK166)</f>
        <v>0</v>
      </c>
      <c r="AP166">
        <f t="shared" si="27"/>
        <v>0</v>
      </c>
    </row>
    <row r="168" spans="2:42" x14ac:dyDescent="0.3">
      <c r="B168" s="2"/>
      <c r="I168" s="2"/>
    </row>
    <row r="170" spans="2:42" x14ac:dyDescent="0.3">
      <c r="B170" s="2"/>
      <c r="I170" s="2"/>
    </row>
    <row r="171" spans="2:42" x14ac:dyDescent="0.3"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</row>
    <row r="174" spans="2:42" x14ac:dyDescent="0.3">
      <c r="B174" s="2"/>
      <c r="I17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66EF-2FFB-47C2-AFDF-F56DEBE68BB0}">
  <dimension ref="B2:T166"/>
  <sheetViews>
    <sheetView topLeftCell="A74" workbookViewId="0">
      <selection activeCell="G103" sqref="G103:G165"/>
    </sheetView>
  </sheetViews>
  <sheetFormatPr defaultRowHeight="14.4" x14ac:dyDescent="0.3"/>
  <sheetData>
    <row r="2" spans="2:16" x14ac:dyDescent="0.3">
      <c r="B2" s="2" t="s">
        <v>241</v>
      </c>
    </row>
    <row r="4" spans="2:16" x14ac:dyDescent="0.3">
      <c r="B4" s="2" t="s">
        <v>136</v>
      </c>
    </row>
    <row r="5" spans="2:16" x14ac:dyDescent="0.3">
      <c r="C5" s="2">
        <v>1</v>
      </c>
      <c r="D5" s="2">
        <v>2</v>
      </c>
      <c r="G5" s="2" t="s">
        <v>243</v>
      </c>
      <c r="K5" s="2" t="s">
        <v>242</v>
      </c>
    </row>
    <row r="6" spans="2:16" x14ac:dyDescent="0.3">
      <c r="B6" s="2">
        <v>1</v>
      </c>
      <c r="C6">
        <f>SUMPRODUCT(Extraction!$D$113:$BO$113,Extraction!$D113:$BO113)</f>
        <v>41</v>
      </c>
      <c r="D6">
        <f>SUMPRODUCT(Extraction!$D$114:$BO$114,Extraction!$D113:$BO113)</f>
        <v>30</v>
      </c>
      <c r="H6" s="2">
        <v>1</v>
      </c>
      <c r="I6" s="2">
        <v>2</v>
      </c>
      <c r="L6" s="2">
        <v>1</v>
      </c>
      <c r="M6" s="2">
        <v>2</v>
      </c>
    </row>
    <row r="7" spans="2:16" x14ac:dyDescent="0.3">
      <c r="B7" s="2">
        <v>2</v>
      </c>
      <c r="C7">
        <f>SUMPRODUCT(Extraction!$D$113:$BO$113,Extraction!$D114:$BO114)</f>
        <v>30</v>
      </c>
      <c r="D7">
        <f>SUMPRODUCT(Extraction!$D$114:$BO$114,Extraction!$D114:$BO114)</f>
        <v>44</v>
      </c>
      <c r="G7" s="2" t="s">
        <v>244</v>
      </c>
      <c r="H7">
        <v>1</v>
      </c>
      <c r="I7">
        <v>-1</v>
      </c>
      <c r="K7" s="2" t="s">
        <v>244</v>
      </c>
      <c r="L7">
        <v>-1</v>
      </c>
      <c r="M7">
        <v>1</v>
      </c>
    </row>
    <row r="13" spans="2:16" x14ac:dyDescent="0.3">
      <c r="B13" s="2" t="s">
        <v>245</v>
      </c>
      <c r="O13" s="2" t="s">
        <v>248</v>
      </c>
    </row>
    <row r="15" spans="2:16" x14ac:dyDescent="0.3">
      <c r="B15" s="2" t="s">
        <v>138</v>
      </c>
      <c r="I15" s="2" t="s">
        <v>171</v>
      </c>
      <c r="O15" s="2" t="s">
        <v>138</v>
      </c>
    </row>
    <row r="16" spans="2:16" x14ac:dyDescent="0.3">
      <c r="B16" s="2">
        <v>1</v>
      </c>
      <c r="C16" s="2">
        <v>2</v>
      </c>
      <c r="I16" s="2">
        <v>1</v>
      </c>
      <c r="J16" s="2">
        <v>2</v>
      </c>
      <c r="O16">
        <v>1</v>
      </c>
      <c r="P16">
        <v>2</v>
      </c>
    </row>
    <row r="17" spans="2:16" x14ac:dyDescent="0.3">
      <c r="B17">
        <v>0</v>
      </c>
      <c r="C17">
        <v>0</v>
      </c>
      <c r="I17">
        <f t="shared" ref="I17:J17" si="0">B95</f>
        <v>0.08</v>
      </c>
      <c r="J17">
        <f t="shared" si="0"/>
        <v>0.08</v>
      </c>
      <c r="O17">
        <v>0</v>
      </c>
      <c r="P17">
        <v>0</v>
      </c>
    </row>
    <row r="19" spans="2:16" x14ac:dyDescent="0.3">
      <c r="B19" s="2" t="s">
        <v>139</v>
      </c>
      <c r="O19" s="2" t="s">
        <v>139</v>
      </c>
    </row>
    <row r="20" spans="2:16" x14ac:dyDescent="0.3">
      <c r="B20" s="2" t="s">
        <v>140</v>
      </c>
      <c r="C20">
        <v>0</v>
      </c>
      <c r="I20" s="2" t="s">
        <v>140</v>
      </c>
      <c r="J20">
        <f>C97</f>
        <v>-0.12000000000000011</v>
      </c>
      <c r="O20" s="2" t="s">
        <v>249</v>
      </c>
      <c r="P20">
        <v>0</v>
      </c>
    </row>
    <row r="22" spans="2:16" x14ac:dyDescent="0.3">
      <c r="B22" s="2" t="s">
        <v>121</v>
      </c>
      <c r="I22" s="2" t="s">
        <v>121</v>
      </c>
      <c r="O22" s="2" t="s">
        <v>121</v>
      </c>
    </row>
    <row r="23" spans="2:16" x14ac:dyDescent="0.3">
      <c r="B23" s="2">
        <v>1</v>
      </c>
      <c r="C23" s="2">
        <v>2</v>
      </c>
      <c r="I23" s="2">
        <v>1</v>
      </c>
      <c r="J23" s="2">
        <v>2</v>
      </c>
      <c r="O23" s="2">
        <v>1</v>
      </c>
      <c r="P23" s="2">
        <v>2</v>
      </c>
    </row>
    <row r="24" spans="2:16" x14ac:dyDescent="0.3">
      <c r="B24">
        <v>1</v>
      </c>
      <c r="C24">
        <v>-1</v>
      </c>
      <c r="I24">
        <v>1</v>
      </c>
      <c r="J24">
        <v>-1</v>
      </c>
      <c r="O24">
        <v>-1</v>
      </c>
      <c r="P24">
        <v>1</v>
      </c>
    </row>
    <row r="26" spans="2:16" x14ac:dyDescent="0.3">
      <c r="B26" s="2" t="s">
        <v>185</v>
      </c>
      <c r="I26" s="2" t="s">
        <v>246</v>
      </c>
      <c r="O26" s="2" t="s">
        <v>185</v>
      </c>
    </row>
    <row r="27" spans="2:16" x14ac:dyDescent="0.3">
      <c r="B27" s="2"/>
    </row>
    <row r="28" spans="2:16" x14ac:dyDescent="0.3">
      <c r="B28" s="2" t="s">
        <v>186</v>
      </c>
      <c r="I28" t="s">
        <v>186</v>
      </c>
      <c r="O28" t="s">
        <v>186</v>
      </c>
    </row>
    <row r="29" spans="2:16" x14ac:dyDescent="0.3">
      <c r="B29" s="2">
        <v>1</v>
      </c>
      <c r="C29" s="2">
        <v>2</v>
      </c>
      <c r="D29" s="2"/>
      <c r="E29" s="2"/>
      <c r="F29" s="2"/>
      <c r="G29" s="2"/>
      <c r="I29" s="2">
        <v>1</v>
      </c>
      <c r="J29" s="2">
        <v>2</v>
      </c>
      <c r="O29" s="2">
        <v>1</v>
      </c>
      <c r="P29" s="2">
        <v>2</v>
      </c>
    </row>
    <row r="30" spans="2:16" x14ac:dyDescent="0.3">
      <c r="B30" s="5">
        <f t="array" ref="B30">SUMPRODUCT(TRANSPOSE(C6:C7),$B$17:$C$17,$B$24:$C$24)-$C$20</f>
        <v>0</v>
      </c>
      <c r="C30" s="5">
        <f t="array" ref="C30">SUMPRODUCT(TRANSPOSE(D6:D7),$B$17:$C$17,$B$24:$C$24)-$C$20</f>
        <v>0</v>
      </c>
      <c r="D30" s="5"/>
      <c r="E30" s="5"/>
      <c r="F30" s="5"/>
      <c r="G30" s="5"/>
      <c r="I30" s="5">
        <f t="array" ref="I30">SUMPRODUCT(TRANSPOSE(C6:C7),$I$17:$J$17,$I$24:$J$24)-$J$20</f>
        <v>1.0000000000000004</v>
      </c>
      <c r="J30" s="5">
        <f t="array" ref="J30">SUMPRODUCT(TRANSPOSE(D6:D7),$I$17:$J$17,$I$24:$J$24)-$J$20</f>
        <v>-1</v>
      </c>
      <c r="O30" s="5">
        <f t="array" ref="O30">SUMPRODUCT(TRANSPOSE(C6:C7),$O$17:$P$17,$O$24:$P$24)-$P$20</f>
        <v>0</v>
      </c>
      <c r="P30" s="5">
        <f t="array" ref="P30">SUMPRODUCT(TRANSPOSE(D6:D7),$O$17:$P$17,$O$24:$P$24)-$P$20</f>
        <v>0</v>
      </c>
    </row>
    <row r="31" spans="2:16" x14ac:dyDescent="0.3">
      <c r="B31" s="2"/>
      <c r="C31" s="2"/>
      <c r="D31" s="2"/>
      <c r="E31" s="2"/>
      <c r="F31" s="2"/>
      <c r="G31" s="2"/>
    </row>
    <row r="32" spans="2:16" x14ac:dyDescent="0.3">
      <c r="B32" s="2" t="s">
        <v>187</v>
      </c>
      <c r="C32" s="2"/>
      <c r="D32" s="2"/>
      <c r="E32" s="2"/>
      <c r="F32" s="2"/>
      <c r="G32" s="2"/>
      <c r="I32" s="2" t="s">
        <v>187</v>
      </c>
      <c r="J32" s="2"/>
      <c r="O32" s="2" t="s">
        <v>187</v>
      </c>
      <c r="P32" s="2"/>
    </row>
    <row r="33" spans="2:18" x14ac:dyDescent="0.3">
      <c r="B33" s="2">
        <v>1</v>
      </c>
      <c r="C33" s="2">
        <v>2</v>
      </c>
      <c r="D33" s="2"/>
      <c r="E33" s="2"/>
      <c r="F33" s="2"/>
      <c r="G33" s="2"/>
      <c r="I33" s="2">
        <v>1</v>
      </c>
      <c r="J33" s="2">
        <v>2</v>
      </c>
      <c r="O33" s="2">
        <v>1</v>
      </c>
      <c r="P33" s="2">
        <v>2</v>
      </c>
    </row>
    <row r="34" spans="2:18" x14ac:dyDescent="0.3">
      <c r="B34" s="5">
        <f t="shared" ref="B34:C34" si="1">B30-B24</f>
        <v>-1</v>
      </c>
      <c r="C34" s="5">
        <f t="shared" si="1"/>
        <v>1</v>
      </c>
      <c r="D34" s="5"/>
      <c r="E34" s="5"/>
      <c r="F34" s="5"/>
      <c r="G34" s="5"/>
      <c r="I34" s="5">
        <f t="shared" ref="I34:J34" si="2">I30-I24</f>
        <v>0</v>
      </c>
      <c r="J34" s="5">
        <f t="shared" si="2"/>
        <v>0</v>
      </c>
      <c r="O34" s="5">
        <f t="shared" ref="O34:P34" si="3">O30-O24</f>
        <v>1</v>
      </c>
      <c r="P34" s="5">
        <f t="shared" si="3"/>
        <v>-1</v>
      </c>
    </row>
    <row r="35" spans="2:18" x14ac:dyDescent="0.3">
      <c r="B35" s="2"/>
      <c r="C35" s="2"/>
      <c r="D35" s="2"/>
      <c r="E35" s="2"/>
      <c r="F35" s="2"/>
      <c r="G35" s="2"/>
    </row>
    <row r="37" spans="2:18" x14ac:dyDescent="0.3">
      <c r="B37" s="2" t="s">
        <v>141</v>
      </c>
      <c r="I37" s="2" t="s">
        <v>141</v>
      </c>
      <c r="O37" s="2" t="s">
        <v>141</v>
      </c>
    </row>
    <row r="38" spans="2:18" x14ac:dyDescent="0.3">
      <c r="B38" s="2" t="s">
        <v>142</v>
      </c>
      <c r="C38">
        <v>1</v>
      </c>
      <c r="I38" s="2" t="s">
        <v>142</v>
      </c>
      <c r="J38">
        <v>1</v>
      </c>
      <c r="O38" s="2" t="s">
        <v>142</v>
      </c>
      <c r="P38">
        <v>1</v>
      </c>
    </row>
    <row r="39" spans="2:18" x14ac:dyDescent="0.3">
      <c r="B39" s="2" t="s">
        <v>143</v>
      </c>
      <c r="C39">
        <v>1E-3</v>
      </c>
      <c r="I39" s="2" t="s">
        <v>143</v>
      </c>
      <c r="J39">
        <v>1E-3</v>
      </c>
      <c r="O39" s="2" t="s">
        <v>143</v>
      </c>
      <c r="P39">
        <v>1E-3</v>
      </c>
    </row>
    <row r="40" spans="2:18" x14ac:dyDescent="0.3">
      <c r="B40" s="2" t="s">
        <v>144</v>
      </c>
      <c r="C40">
        <v>1E-3</v>
      </c>
      <c r="I40" s="2" t="s">
        <v>144</v>
      </c>
      <c r="J40">
        <v>1E-3</v>
      </c>
      <c r="O40" s="2" t="s">
        <v>144</v>
      </c>
      <c r="P40">
        <v>1E-3</v>
      </c>
    </row>
    <row r="42" spans="2:18" x14ac:dyDescent="0.3">
      <c r="B42" s="2" t="s">
        <v>145</v>
      </c>
      <c r="I42" s="6" t="s">
        <v>247</v>
      </c>
      <c r="O42" s="2" t="s">
        <v>145</v>
      </c>
    </row>
    <row r="43" spans="2:18" x14ac:dyDescent="0.3">
      <c r="B43" s="2" t="s">
        <v>147</v>
      </c>
      <c r="C43" s="4">
        <v>1</v>
      </c>
      <c r="D43" s="2" t="s">
        <v>153</v>
      </c>
      <c r="E43">
        <f>INDEX(B24:C24,1,C43)</f>
        <v>1</v>
      </c>
      <c r="O43" s="2" t="s">
        <v>147</v>
      </c>
      <c r="P43" s="4">
        <v>1</v>
      </c>
      <c r="Q43" s="2" t="s">
        <v>153</v>
      </c>
      <c r="R43">
        <f>INDEX(O24:P24,1,P43)</f>
        <v>-1</v>
      </c>
    </row>
    <row r="45" spans="2:18" x14ac:dyDescent="0.3">
      <c r="B45" s="2" t="s">
        <v>149</v>
      </c>
      <c r="O45" s="2" t="s">
        <v>149</v>
      </c>
    </row>
    <row r="46" spans="2:18" x14ac:dyDescent="0.3">
      <c r="B46" s="2" t="s">
        <v>146</v>
      </c>
      <c r="C46" s="4">
        <v>2</v>
      </c>
      <c r="D46" s="2" t="s">
        <v>154</v>
      </c>
      <c r="E46">
        <f>INDEX(B24:C24,1,C46)</f>
        <v>-1</v>
      </c>
      <c r="O46" s="2" t="s">
        <v>146</v>
      </c>
      <c r="P46" s="4">
        <v>2</v>
      </c>
      <c r="Q46" s="2" t="s">
        <v>154</v>
      </c>
      <c r="R46">
        <f>INDEX(O24:P24,1,P46)</f>
        <v>1</v>
      </c>
    </row>
    <row r="48" spans="2:18" x14ac:dyDescent="0.3">
      <c r="B48" s="2" t="s">
        <v>150</v>
      </c>
      <c r="O48" s="2" t="s">
        <v>150</v>
      </c>
    </row>
    <row r="49" spans="2:16" x14ac:dyDescent="0.3">
      <c r="B49" s="2" t="s">
        <v>152</v>
      </c>
      <c r="C49">
        <f>INDEX(B30:C30,1,C43)</f>
        <v>0</v>
      </c>
      <c r="O49" s="2" t="s">
        <v>152</v>
      </c>
      <c r="P49">
        <f>INDEX(O30:P30,1,P43)</f>
        <v>0</v>
      </c>
    </row>
    <row r="50" spans="2:16" x14ac:dyDescent="0.3">
      <c r="B50" s="2" t="s">
        <v>151</v>
      </c>
      <c r="C50">
        <f>C49-E43</f>
        <v>-1</v>
      </c>
      <c r="O50" s="2" t="s">
        <v>151</v>
      </c>
      <c r="P50">
        <f>P49-R43</f>
        <v>1</v>
      </c>
    </row>
    <row r="52" spans="2:16" x14ac:dyDescent="0.3">
      <c r="B52" s="2" t="s">
        <v>148</v>
      </c>
      <c r="O52" s="2" t="s">
        <v>148</v>
      </c>
    </row>
    <row r="53" spans="2:16" x14ac:dyDescent="0.3">
      <c r="B53" s="2" t="s">
        <v>165</v>
      </c>
      <c r="C53">
        <f>INDEX(B30:C30,1,C46)</f>
        <v>0</v>
      </c>
      <c r="O53" s="2" t="s">
        <v>165</v>
      </c>
      <c r="P53">
        <f>INDEX(O30:P30,1,P46)</f>
        <v>0</v>
      </c>
    </row>
    <row r="54" spans="2:16" x14ac:dyDescent="0.3">
      <c r="B54" s="2" t="s">
        <v>166</v>
      </c>
      <c r="C54">
        <f>C53-E46</f>
        <v>1</v>
      </c>
      <c r="O54" s="2" t="s">
        <v>166</v>
      </c>
      <c r="P54">
        <f>P53-R46</f>
        <v>-1</v>
      </c>
    </row>
    <row r="57" spans="2:16" x14ac:dyDescent="0.3">
      <c r="B57" s="2" t="s">
        <v>156</v>
      </c>
      <c r="C57">
        <f>INDEX(B17:G17,1,C43)</f>
        <v>0</v>
      </c>
      <c r="O57" s="2" t="s">
        <v>156</v>
      </c>
      <c r="P57">
        <f>INDEX(O17:T17,1,P43)</f>
        <v>0</v>
      </c>
    </row>
    <row r="58" spans="2:16" x14ac:dyDescent="0.3">
      <c r="B58" s="2" t="s">
        <v>157</v>
      </c>
      <c r="C58">
        <f>INDEX(B17:G17,1,C46)</f>
        <v>0</v>
      </c>
      <c r="O58" s="2" t="s">
        <v>157</v>
      </c>
      <c r="P58">
        <f>INDEX(O17:T17,1,P46)</f>
        <v>0</v>
      </c>
    </row>
    <row r="60" spans="2:16" x14ac:dyDescent="0.3">
      <c r="B60" s="2" t="s">
        <v>178</v>
      </c>
      <c r="C60" t="b">
        <v>0</v>
      </c>
      <c r="O60" s="2" t="s">
        <v>178</v>
      </c>
      <c r="P60" t="b">
        <v>0</v>
      </c>
    </row>
    <row r="61" spans="2:16" x14ac:dyDescent="0.3">
      <c r="B61" s="2" t="s">
        <v>172</v>
      </c>
      <c r="O61" s="2" t="s">
        <v>172</v>
      </c>
    </row>
    <row r="62" spans="2:16" x14ac:dyDescent="0.3">
      <c r="B62" s="2" t="s">
        <v>155</v>
      </c>
      <c r="C62">
        <f>IF(NOT(C60),MAX(0,C57-C58),MAX(0,C57+C58-C38))</f>
        <v>0</v>
      </c>
      <c r="O62" s="2" t="s">
        <v>155</v>
      </c>
      <c r="P62">
        <f>IF(NOT(P60),MAX(0,P57-P58),MAX(0,P57+P58-P38))</f>
        <v>0</v>
      </c>
    </row>
    <row r="63" spans="2:16" x14ac:dyDescent="0.3">
      <c r="B63" s="2" t="s">
        <v>158</v>
      </c>
      <c r="C63">
        <f>IF(NOT(C60),MIN(C38,C38+C57-C58),MIN(C38,C57+C58))</f>
        <v>1</v>
      </c>
      <c r="O63" s="2" t="s">
        <v>158</v>
      </c>
      <c r="P63">
        <f>IF(NOT(P60),MIN(P38,P38+P57-P58),MIN(P38,P57+P58))</f>
        <v>1</v>
      </c>
    </row>
    <row r="65" spans="2:16" x14ac:dyDescent="0.3">
      <c r="B65" s="2" t="s">
        <v>162</v>
      </c>
      <c r="O65" s="2" t="s">
        <v>162</v>
      </c>
    </row>
    <row r="66" spans="2:16" x14ac:dyDescent="0.3">
      <c r="B66" s="2" t="s">
        <v>159</v>
      </c>
      <c r="C66">
        <f>INDEX($C$6:$D$7,C46,C46)</f>
        <v>44</v>
      </c>
      <c r="O66" s="2" t="s">
        <v>159</v>
      </c>
      <c r="P66">
        <f>INDEX($C$6:$D$7,P46,P46)</f>
        <v>44</v>
      </c>
    </row>
    <row r="67" spans="2:16" x14ac:dyDescent="0.3">
      <c r="B67" s="2" t="s">
        <v>160</v>
      </c>
      <c r="C67">
        <f>INDEX($C$6:$D$7,C43,C46)</f>
        <v>30</v>
      </c>
      <c r="O67" s="2" t="s">
        <v>160</v>
      </c>
      <c r="P67">
        <f>INDEX($C$6:$D$7,P43,P46)</f>
        <v>30</v>
      </c>
    </row>
    <row r="68" spans="2:16" x14ac:dyDescent="0.3">
      <c r="B68" s="2" t="s">
        <v>161</v>
      </c>
      <c r="C68">
        <f>INDEX($C$6:$D$7,C43,C43)</f>
        <v>41</v>
      </c>
      <c r="O68" s="2" t="s">
        <v>161</v>
      </c>
      <c r="P68">
        <f>INDEX($C$6:$D$7,P43,P43)</f>
        <v>41</v>
      </c>
    </row>
    <row r="70" spans="2:16" x14ac:dyDescent="0.3">
      <c r="B70" s="2" t="s">
        <v>163</v>
      </c>
      <c r="C70">
        <f>C66+C68-2*C67</f>
        <v>25</v>
      </c>
      <c r="O70" s="2" t="s">
        <v>163</v>
      </c>
      <c r="P70">
        <f>P66+P68-2*P67</f>
        <v>25</v>
      </c>
    </row>
    <row r="72" spans="2:16" x14ac:dyDescent="0.3">
      <c r="B72" s="2" t="s">
        <v>179</v>
      </c>
      <c r="C72" t="b">
        <f>C70&gt;0</f>
        <v>1</v>
      </c>
      <c r="O72" s="2" t="s">
        <v>179</v>
      </c>
      <c r="P72" t="b">
        <f>P70&gt;0</f>
        <v>1</v>
      </c>
    </row>
    <row r="73" spans="2:16" x14ac:dyDescent="0.3">
      <c r="B73" s="2" t="s">
        <v>164</v>
      </c>
      <c r="C73">
        <f>C57+E43*(C54-C50)/C70</f>
        <v>0.08</v>
      </c>
      <c r="O73" s="2" t="s">
        <v>164</v>
      </c>
      <c r="P73">
        <f>P57+R43*(P54-P50)/P70</f>
        <v>0.08</v>
      </c>
    </row>
    <row r="74" spans="2:16" x14ac:dyDescent="0.3">
      <c r="B74" s="2"/>
      <c r="O74" s="2"/>
    </row>
    <row r="75" spans="2:16" x14ac:dyDescent="0.3">
      <c r="B75" s="2" t="s">
        <v>180</v>
      </c>
      <c r="C75" t="b">
        <f>C73&lt;C62</f>
        <v>0</v>
      </c>
      <c r="O75" s="2" t="s">
        <v>180</v>
      </c>
      <c r="P75" t="b">
        <f>P73&lt;P62</f>
        <v>0</v>
      </c>
    </row>
    <row r="76" spans="2:16" x14ac:dyDescent="0.3">
      <c r="B76" s="2" t="s">
        <v>181</v>
      </c>
      <c r="C76" t="b">
        <f>C73&gt;C63</f>
        <v>0</v>
      </c>
      <c r="O76" s="2" t="s">
        <v>181</v>
      </c>
      <c r="P76" t="b">
        <f>P73&gt;P63</f>
        <v>0</v>
      </c>
    </row>
    <row r="77" spans="2:16" x14ac:dyDescent="0.3">
      <c r="B77" s="2"/>
      <c r="O77" s="2"/>
    </row>
    <row r="78" spans="2:16" x14ac:dyDescent="0.3">
      <c r="B78" s="2" t="s">
        <v>182</v>
      </c>
      <c r="O78" s="2" t="s">
        <v>182</v>
      </c>
    </row>
    <row r="79" spans="2:16" x14ac:dyDescent="0.3">
      <c r="B79" s="2"/>
      <c r="C79" t="b">
        <f>(ABS(C73-C57) &lt;C40*(C73+C57+C40))</f>
        <v>0</v>
      </c>
      <c r="O79" s="2"/>
      <c r="P79" t="b">
        <f>(ABS(P73-P57) &lt;P40*(P73+P57+P40))</f>
        <v>0</v>
      </c>
    </row>
    <row r="81" spans="2:20" x14ac:dyDescent="0.3">
      <c r="B81" s="2" t="s">
        <v>167</v>
      </c>
      <c r="C81">
        <f>C58+E43*E46*(C57-C73)</f>
        <v>0.08</v>
      </c>
      <c r="O81" s="2" t="s">
        <v>167</v>
      </c>
      <c r="P81">
        <f>P58+R43*R46*(P57-P73)</f>
        <v>0.08</v>
      </c>
    </row>
    <row r="83" spans="2:20" x14ac:dyDescent="0.3">
      <c r="B83" s="2" t="s">
        <v>168</v>
      </c>
      <c r="C83">
        <f>C54+(E46*(C81-C58)*C66)+(E43*(C73-C57)*C67)+C20</f>
        <v>-0.12000000000000011</v>
      </c>
      <c r="O83" s="2" t="s">
        <v>168</v>
      </c>
      <c r="P83">
        <f>P54+(R46*(P81-P58)*P66)+(R43*(P73-P57)*P67)+P20</f>
        <v>0.12000000000000011</v>
      </c>
    </row>
    <row r="84" spans="2:20" x14ac:dyDescent="0.3">
      <c r="B84" s="2" t="s">
        <v>169</v>
      </c>
      <c r="C84">
        <f>C50+E46*(C81-C58)*C67+E43*(C73-C57)*C68+C20</f>
        <v>-0.11999999999999966</v>
      </c>
      <c r="O84" s="2" t="s">
        <v>169</v>
      </c>
      <c r="P84">
        <f>P50+R46*(P81-P58)*P67+R43*(P73-P57)*P68+P20</f>
        <v>0.11999999999999966</v>
      </c>
    </row>
    <row r="86" spans="2:20" x14ac:dyDescent="0.3">
      <c r="B86" s="2" t="s">
        <v>183</v>
      </c>
      <c r="O86" s="2" t="s">
        <v>183</v>
      </c>
    </row>
    <row r="87" spans="2:20" x14ac:dyDescent="0.3">
      <c r="C87" t="b">
        <f>AND((C62 &lt; C81), (C81 &lt;C63))</f>
        <v>1</v>
      </c>
      <c r="P87" t="b">
        <f>AND((P62 &lt; P81), (P81 &lt;P63))</f>
        <v>1</v>
      </c>
    </row>
    <row r="88" spans="2:20" x14ac:dyDescent="0.3">
      <c r="B88" s="2" t="s">
        <v>184</v>
      </c>
      <c r="O88" s="2" t="s">
        <v>184</v>
      </c>
    </row>
    <row r="89" spans="2:20" x14ac:dyDescent="0.3">
      <c r="C89" t="b">
        <f>AND((C62 &lt; C73), (C73 &lt;C63))</f>
        <v>1</v>
      </c>
      <c r="P89" t="b">
        <f>AND((P62 &lt; P73), (P73 &lt;P63))</f>
        <v>1</v>
      </c>
    </row>
    <row r="91" spans="2:20" x14ac:dyDescent="0.3">
      <c r="B91" s="2" t="s">
        <v>170</v>
      </c>
      <c r="C91">
        <f>IF(C87,C83,IF(C89,C84,(C83+C84)/2))</f>
        <v>-0.12000000000000011</v>
      </c>
      <c r="O91" s="2" t="s">
        <v>170</v>
      </c>
      <c r="P91">
        <f>IF(P87,P83,IF(P89,P84,(P83+P84)/2))</f>
        <v>0.12000000000000011</v>
      </c>
    </row>
    <row r="93" spans="2:20" x14ac:dyDescent="0.3">
      <c r="B93" s="2" t="s">
        <v>171</v>
      </c>
      <c r="O93" s="2" t="s">
        <v>171</v>
      </c>
    </row>
    <row r="94" spans="2:20" x14ac:dyDescent="0.3">
      <c r="B94" s="2">
        <v>1</v>
      </c>
      <c r="C94" s="2">
        <v>2</v>
      </c>
      <c r="D94" s="2"/>
      <c r="E94" s="2"/>
      <c r="F94" s="2"/>
      <c r="G94" s="2"/>
      <c r="O94" s="2">
        <v>1</v>
      </c>
      <c r="P94" s="2">
        <v>2</v>
      </c>
      <c r="Q94" s="2"/>
      <c r="R94" s="2"/>
      <c r="S94" s="2"/>
      <c r="T94" s="2"/>
    </row>
    <row r="95" spans="2:20" x14ac:dyDescent="0.3">
      <c r="B95">
        <f t="shared" ref="B95:C95" si="4">IF(B94=$C$43,$C$73,IF(B94=$C$46,$C$81,B17))</f>
        <v>0.08</v>
      </c>
      <c r="C95">
        <f t="shared" si="4"/>
        <v>0.08</v>
      </c>
      <c r="O95">
        <f t="shared" ref="O95:P95" si="5">IF(O94=$C$43,$C$73,IF(O94=$C$46,$C$81,O17))</f>
        <v>0.08</v>
      </c>
      <c r="P95">
        <f t="shared" si="5"/>
        <v>0.08</v>
      </c>
    </row>
    <row r="97" spans="2:20" x14ac:dyDescent="0.3">
      <c r="B97" s="2" t="s">
        <v>140</v>
      </c>
      <c r="C97">
        <f>C91</f>
        <v>-0.12000000000000011</v>
      </c>
      <c r="O97" s="2" t="s">
        <v>140</v>
      </c>
      <c r="P97">
        <f>P91</f>
        <v>0.12000000000000011</v>
      </c>
    </row>
    <row r="101" spans="2:20" x14ac:dyDescent="0.3">
      <c r="C101" s="2" t="s">
        <v>194</v>
      </c>
      <c r="P101" s="2" t="s">
        <v>194</v>
      </c>
    </row>
    <row r="102" spans="2:20" x14ac:dyDescent="0.3">
      <c r="B102" s="2" t="s">
        <v>199</v>
      </c>
      <c r="C102" s="2" t="s">
        <v>198</v>
      </c>
      <c r="D102" s="2" t="s">
        <v>195</v>
      </c>
      <c r="E102" s="2" t="s">
        <v>196</v>
      </c>
      <c r="F102" s="2" t="s">
        <v>197</v>
      </c>
      <c r="G102" s="2" t="s">
        <v>200</v>
      </c>
      <c r="O102" s="2" t="s">
        <v>199</v>
      </c>
      <c r="P102" s="2" t="s">
        <v>198</v>
      </c>
      <c r="Q102" s="2" t="s">
        <v>195</v>
      </c>
      <c r="R102" s="2" t="s">
        <v>196</v>
      </c>
      <c r="S102" s="2" t="s">
        <v>197</v>
      </c>
      <c r="T102" s="2" t="s">
        <v>200</v>
      </c>
    </row>
    <row r="103" spans="2:20" x14ac:dyDescent="0.3">
      <c r="B103" s="2">
        <v>1</v>
      </c>
      <c r="C103" s="2" t="s">
        <v>11</v>
      </c>
      <c r="D103">
        <v>0</v>
      </c>
      <c r="E103">
        <f>INDEX(Extraction!$D$113:$BO$118,'DESC SVM'!$C$46,B103)</f>
        <v>0</v>
      </c>
      <c r="F103">
        <f>INDEX(Extraction!$D$113:$BO$118,'DESC SVM'!$C$43,B103)</f>
        <v>0</v>
      </c>
      <c r="G103">
        <f>D103+$E$46*($C$81-$C$58)*E103+$E$43*($C$73-$C$57)*F103</f>
        <v>0</v>
      </c>
      <c r="O103" s="2">
        <v>1</v>
      </c>
      <c r="P103" s="2" t="s">
        <v>11</v>
      </c>
      <c r="Q103">
        <v>0</v>
      </c>
      <c r="R103">
        <f>INDEX(Extraction!$D$113:$BO$118,'DESC SVM'!$C$46,O103)</f>
        <v>0</v>
      </c>
      <c r="S103">
        <f>INDEX(Extraction!$D$113:$BO$118,'DESC SVM'!$C$43,O103)</f>
        <v>0</v>
      </c>
      <c r="T103">
        <f>Q103+$E$46*($C$81-$C$58)*R103+$E$43*($C$73-$C$57)*S103</f>
        <v>0</v>
      </c>
    </row>
    <row r="104" spans="2:20" x14ac:dyDescent="0.3">
      <c r="B104" s="2">
        <v>2</v>
      </c>
      <c r="C104" s="2" t="s">
        <v>70</v>
      </c>
      <c r="D104">
        <v>0</v>
      </c>
      <c r="E104">
        <f>INDEX(Extraction!$D$113:$BO$118,'DESC SVM'!$C$46,B104)</f>
        <v>0</v>
      </c>
      <c r="F104">
        <f>INDEX(Extraction!$D$113:$BO$118,'DESC SVM'!$C$43,B104)</f>
        <v>0</v>
      </c>
      <c r="G104">
        <f t="shared" ref="G104:G166" si="6">D104+$E$46*($C$81-$C$58)*E104+$E$43*($C$73-$C$57)*F104</f>
        <v>0</v>
      </c>
      <c r="O104" s="2">
        <v>2</v>
      </c>
      <c r="P104" s="2" t="s">
        <v>70</v>
      </c>
      <c r="Q104">
        <v>0</v>
      </c>
      <c r="R104">
        <f>INDEX(Extraction!$D$113:$BO$118,'DESC SVM'!$C$46,O104)</f>
        <v>0</v>
      </c>
      <c r="S104">
        <f>INDEX(Extraction!$D$113:$BO$118,'DESC SVM'!$C$43,O104)</f>
        <v>0</v>
      </c>
      <c r="T104">
        <f t="shared" ref="T104:T166" si="7">Q104+$E$46*($C$81-$C$58)*R104+$E$43*($C$73-$C$57)*S104</f>
        <v>0</v>
      </c>
    </row>
    <row r="105" spans="2:20" x14ac:dyDescent="0.3">
      <c r="B105" s="2">
        <v>3</v>
      </c>
      <c r="C105" s="2" t="s">
        <v>75</v>
      </c>
      <c r="D105">
        <v>0</v>
      </c>
      <c r="E105">
        <f>INDEX(Extraction!$D$113:$BO$118,'DESC SVM'!$C$46,B105)</f>
        <v>0</v>
      </c>
      <c r="F105">
        <f>INDEX(Extraction!$D$113:$BO$118,'DESC SVM'!$C$43,B105)</f>
        <v>0</v>
      </c>
      <c r="G105">
        <f t="shared" si="6"/>
        <v>0</v>
      </c>
      <c r="O105" s="2">
        <v>3</v>
      </c>
      <c r="P105" s="2" t="s">
        <v>75</v>
      </c>
      <c r="Q105">
        <v>0</v>
      </c>
      <c r="R105">
        <f>INDEX(Extraction!$D$113:$BO$118,'DESC SVM'!$C$46,O105)</f>
        <v>0</v>
      </c>
      <c r="S105">
        <f>INDEX(Extraction!$D$113:$BO$118,'DESC SVM'!$C$43,O105)</f>
        <v>0</v>
      </c>
      <c r="T105">
        <f t="shared" si="7"/>
        <v>0</v>
      </c>
    </row>
    <row r="106" spans="2:20" x14ac:dyDescent="0.3">
      <c r="B106" s="2">
        <v>4</v>
      </c>
      <c r="C106" s="2" t="s">
        <v>31</v>
      </c>
      <c r="D106">
        <v>0</v>
      </c>
      <c r="E106">
        <f>INDEX(Extraction!$D$113:$BO$118,'DESC SVM'!$C$46,B106)</f>
        <v>0</v>
      </c>
      <c r="F106">
        <f>INDEX(Extraction!$D$113:$BO$118,'DESC SVM'!$C$43,B106)</f>
        <v>0</v>
      </c>
      <c r="G106">
        <f t="shared" si="6"/>
        <v>0</v>
      </c>
      <c r="O106" s="2">
        <v>4</v>
      </c>
      <c r="P106" s="2" t="s">
        <v>31</v>
      </c>
      <c r="Q106">
        <v>0</v>
      </c>
      <c r="R106">
        <f>INDEX(Extraction!$D$113:$BO$118,'DESC SVM'!$C$46,O106)</f>
        <v>0</v>
      </c>
      <c r="S106">
        <f>INDEX(Extraction!$D$113:$BO$118,'DESC SVM'!$C$43,O106)</f>
        <v>0</v>
      </c>
      <c r="T106">
        <f t="shared" si="7"/>
        <v>0</v>
      </c>
    </row>
    <row r="107" spans="2:20" x14ac:dyDescent="0.3">
      <c r="B107" s="2">
        <v>5</v>
      </c>
      <c r="C107" s="2" t="s">
        <v>12</v>
      </c>
      <c r="D107">
        <v>0</v>
      </c>
      <c r="E107">
        <f>INDEX(Extraction!$D$113:$BO$118,'DESC SVM'!$C$46,B107)</f>
        <v>0</v>
      </c>
      <c r="F107">
        <f>INDEX(Extraction!$D$113:$BO$118,'DESC SVM'!$C$43,B107)</f>
        <v>1</v>
      </c>
      <c r="G107">
        <f t="shared" si="6"/>
        <v>0.08</v>
      </c>
      <c r="O107" s="2">
        <v>5</v>
      </c>
      <c r="P107" s="2" t="s">
        <v>12</v>
      </c>
      <c r="Q107">
        <v>0</v>
      </c>
      <c r="R107">
        <f>INDEX(Extraction!$D$113:$BO$118,'DESC SVM'!$C$46,O107)</f>
        <v>0</v>
      </c>
      <c r="S107">
        <f>INDEX(Extraction!$D$113:$BO$118,'DESC SVM'!$C$43,O107)</f>
        <v>1</v>
      </c>
      <c r="T107">
        <f t="shared" si="7"/>
        <v>0.08</v>
      </c>
    </row>
    <row r="108" spans="2:20" x14ac:dyDescent="0.3">
      <c r="B108" s="2">
        <v>6</v>
      </c>
      <c r="C108" s="2" t="s">
        <v>69</v>
      </c>
      <c r="D108">
        <v>0</v>
      </c>
      <c r="E108">
        <f>INDEX(Extraction!$D$113:$BO$118,'DESC SVM'!$C$46,B108)</f>
        <v>1</v>
      </c>
      <c r="F108">
        <f>INDEX(Extraction!$D$113:$BO$118,'DESC SVM'!$C$43,B108)</f>
        <v>0</v>
      </c>
      <c r="G108">
        <f t="shared" si="6"/>
        <v>-0.08</v>
      </c>
      <c r="O108" s="2">
        <v>6</v>
      </c>
      <c r="P108" s="2" t="s">
        <v>69</v>
      </c>
      <c r="Q108">
        <v>0</v>
      </c>
      <c r="R108">
        <f>INDEX(Extraction!$D$113:$BO$118,'DESC SVM'!$C$46,O108)</f>
        <v>1</v>
      </c>
      <c r="S108">
        <f>INDEX(Extraction!$D$113:$BO$118,'DESC SVM'!$C$43,O108)</f>
        <v>0</v>
      </c>
      <c r="T108">
        <f t="shared" si="7"/>
        <v>-0.08</v>
      </c>
    </row>
    <row r="109" spans="2:20" x14ac:dyDescent="0.3">
      <c r="B109" s="2">
        <v>7</v>
      </c>
      <c r="C109" s="2" t="s">
        <v>71</v>
      </c>
      <c r="D109">
        <v>0</v>
      </c>
      <c r="E109">
        <f>INDEX(Extraction!$D$113:$BO$118,'DESC SVM'!$C$46,B109)</f>
        <v>0</v>
      </c>
      <c r="F109">
        <f>INDEX(Extraction!$D$113:$BO$118,'DESC SVM'!$C$43,B109)</f>
        <v>0</v>
      </c>
      <c r="G109">
        <f t="shared" si="6"/>
        <v>0</v>
      </c>
      <c r="O109" s="2">
        <v>7</v>
      </c>
      <c r="P109" s="2" t="s">
        <v>71</v>
      </c>
      <c r="Q109">
        <v>0</v>
      </c>
      <c r="R109">
        <f>INDEX(Extraction!$D$113:$BO$118,'DESC SVM'!$C$46,O109)</f>
        <v>0</v>
      </c>
      <c r="S109">
        <f>INDEX(Extraction!$D$113:$BO$118,'DESC SVM'!$C$43,O109)</f>
        <v>0</v>
      </c>
      <c r="T109">
        <f t="shared" si="7"/>
        <v>0</v>
      </c>
    </row>
    <row r="110" spans="2:20" x14ac:dyDescent="0.3">
      <c r="B110" s="2">
        <v>8</v>
      </c>
      <c r="C110" s="2" t="s">
        <v>86</v>
      </c>
      <c r="D110">
        <v>0</v>
      </c>
      <c r="E110">
        <f>INDEX(Extraction!$D$113:$BO$118,'DESC SVM'!$C$46,B110)</f>
        <v>1</v>
      </c>
      <c r="F110">
        <f>INDEX(Extraction!$D$113:$BO$118,'DESC SVM'!$C$43,B110)</f>
        <v>0</v>
      </c>
      <c r="G110">
        <f t="shared" si="6"/>
        <v>-0.08</v>
      </c>
      <c r="O110" s="2">
        <v>8</v>
      </c>
      <c r="P110" s="2" t="s">
        <v>86</v>
      </c>
      <c r="Q110">
        <v>0</v>
      </c>
      <c r="R110">
        <f>INDEX(Extraction!$D$113:$BO$118,'DESC SVM'!$C$46,O110)</f>
        <v>1</v>
      </c>
      <c r="S110">
        <f>INDEX(Extraction!$D$113:$BO$118,'DESC SVM'!$C$43,O110)</f>
        <v>0</v>
      </c>
      <c r="T110">
        <f t="shared" si="7"/>
        <v>-0.08</v>
      </c>
    </row>
    <row r="111" spans="2:20" x14ac:dyDescent="0.3">
      <c r="B111" s="2">
        <v>9</v>
      </c>
      <c r="C111" s="2" t="s">
        <v>76</v>
      </c>
      <c r="D111">
        <v>0</v>
      </c>
      <c r="E111">
        <f>INDEX(Extraction!$D$113:$BO$118,'DESC SVM'!$C$46,B111)</f>
        <v>0</v>
      </c>
      <c r="F111">
        <f>INDEX(Extraction!$D$113:$BO$118,'DESC SVM'!$C$43,B111)</f>
        <v>0</v>
      </c>
      <c r="G111">
        <f t="shared" si="6"/>
        <v>0</v>
      </c>
      <c r="O111" s="2">
        <v>9</v>
      </c>
      <c r="P111" s="2" t="s">
        <v>76</v>
      </c>
      <c r="Q111">
        <v>0</v>
      </c>
      <c r="R111">
        <f>INDEX(Extraction!$D$113:$BO$118,'DESC SVM'!$C$46,O111)</f>
        <v>0</v>
      </c>
      <c r="S111">
        <f>INDEX(Extraction!$D$113:$BO$118,'DESC SVM'!$C$43,O111)</f>
        <v>0</v>
      </c>
      <c r="T111">
        <f t="shared" si="7"/>
        <v>0</v>
      </c>
    </row>
    <row r="112" spans="2:20" x14ac:dyDescent="0.3">
      <c r="B112" s="2">
        <v>10</v>
      </c>
      <c r="C112" s="2" t="s">
        <v>80</v>
      </c>
      <c r="D112">
        <v>0</v>
      </c>
      <c r="E112">
        <f>INDEX(Extraction!$D$113:$BO$118,'DESC SVM'!$C$46,B112)</f>
        <v>0</v>
      </c>
      <c r="F112">
        <f>INDEX(Extraction!$D$113:$BO$118,'DESC SVM'!$C$43,B112)</f>
        <v>0</v>
      </c>
      <c r="G112">
        <f t="shared" si="6"/>
        <v>0</v>
      </c>
      <c r="O112" s="2">
        <v>10</v>
      </c>
      <c r="P112" s="2" t="s">
        <v>80</v>
      </c>
      <c r="Q112">
        <v>0</v>
      </c>
      <c r="R112">
        <f>INDEX(Extraction!$D$113:$BO$118,'DESC SVM'!$C$46,O112)</f>
        <v>0</v>
      </c>
      <c r="S112">
        <f>INDEX(Extraction!$D$113:$BO$118,'DESC SVM'!$C$43,O112)</f>
        <v>0</v>
      </c>
      <c r="T112">
        <f t="shared" si="7"/>
        <v>0</v>
      </c>
    </row>
    <row r="113" spans="2:20" x14ac:dyDescent="0.3">
      <c r="B113" s="2">
        <v>11</v>
      </c>
      <c r="C113" s="2" t="s">
        <v>83</v>
      </c>
      <c r="D113">
        <v>0</v>
      </c>
      <c r="E113">
        <f>INDEX(Extraction!$D$113:$BO$118,'DESC SVM'!$C$46,B113)</f>
        <v>0</v>
      </c>
      <c r="F113">
        <f>INDEX(Extraction!$D$113:$BO$118,'DESC SVM'!$C$43,B113)</f>
        <v>0</v>
      </c>
      <c r="G113">
        <f t="shared" si="6"/>
        <v>0</v>
      </c>
      <c r="O113" s="2">
        <v>11</v>
      </c>
      <c r="P113" s="2" t="s">
        <v>83</v>
      </c>
      <c r="Q113">
        <v>0</v>
      </c>
      <c r="R113">
        <f>INDEX(Extraction!$D$113:$BO$118,'DESC SVM'!$C$46,O113)</f>
        <v>0</v>
      </c>
      <c r="S113">
        <f>INDEX(Extraction!$D$113:$BO$118,'DESC SVM'!$C$43,O113)</f>
        <v>0</v>
      </c>
      <c r="T113">
        <f t="shared" si="7"/>
        <v>0</v>
      </c>
    </row>
    <row r="114" spans="2:20" x14ac:dyDescent="0.3">
      <c r="B114" s="2">
        <v>12</v>
      </c>
      <c r="C114" s="2" t="s">
        <v>24</v>
      </c>
      <c r="D114">
        <v>0</v>
      </c>
      <c r="E114">
        <f>INDEX(Extraction!$D$113:$BO$118,'DESC SVM'!$C$46,B114)</f>
        <v>0</v>
      </c>
      <c r="F114">
        <f>INDEX(Extraction!$D$113:$BO$118,'DESC SVM'!$C$43,B114)</f>
        <v>1</v>
      </c>
      <c r="G114">
        <f t="shared" si="6"/>
        <v>0.08</v>
      </c>
      <c r="O114" s="2">
        <v>12</v>
      </c>
      <c r="P114" s="2" t="s">
        <v>24</v>
      </c>
      <c r="Q114">
        <v>0</v>
      </c>
      <c r="R114">
        <f>INDEX(Extraction!$D$113:$BO$118,'DESC SVM'!$C$46,O114)</f>
        <v>0</v>
      </c>
      <c r="S114">
        <f>INDEX(Extraction!$D$113:$BO$118,'DESC SVM'!$C$43,O114)</f>
        <v>1</v>
      </c>
      <c r="T114">
        <f t="shared" si="7"/>
        <v>0.08</v>
      </c>
    </row>
    <row r="115" spans="2:20" x14ac:dyDescent="0.3">
      <c r="B115" s="2">
        <v>13</v>
      </c>
      <c r="C115" s="2" t="s">
        <v>72</v>
      </c>
      <c r="D115">
        <v>0</v>
      </c>
      <c r="E115">
        <f>INDEX(Extraction!$D$113:$BO$118,'DESC SVM'!$C$46,B115)</f>
        <v>0</v>
      </c>
      <c r="F115">
        <f>INDEX(Extraction!$D$113:$BO$118,'DESC SVM'!$C$43,B115)</f>
        <v>0</v>
      </c>
      <c r="G115">
        <f t="shared" si="6"/>
        <v>0</v>
      </c>
      <c r="O115" s="2">
        <v>13</v>
      </c>
      <c r="P115" s="2" t="s">
        <v>72</v>
      </c>
      <c r="Q115">
        <v>0</v>
      </c>
      <c r="R115">
        <f>INDEX(Extraction!$D$113:$BO$118,'DESC SVM'!$C$46,O115)</f>
        <v>0</v>
      </c>
      <c r="S115">
        <f>INDEX(Extraction!$D$113:$BO$118,'DESC SVM'!$C$43,O115)</f>
        <v>0</v>
      </c>
      <c r="T115">
        <f t="shared" si="7"/>
        <v>0</v>
      </c>
    </row>
    <row r="116" spans="2:20" x14ac:dyDescent="0.3">
      <c r="B116" s="2">
        <v>14</v>
      </c>
      <c r="C116" s="2" t="s">
        <v>97</v>
      </c>
      <c r="D116">
        <v>0</v>
      </c>
      <c r="E116">
        <f>INDEX(Extraction!$D$113:$BO$118,'DESC SVM'!$C$46,B116)</f>
        <v>0</v>
      </c>
      <c r="F116">
        <f>INDEX(Extraction!$D$113:$BO$118,'DESC SVM'!$C$43,B116)</f>
        <v>0</v>
      </c>
      <c r="G116">
        <f t="shared" si="6"/>
        <v>0</v>
      </c>
      <c r="O116" s="2">
        <v>14</v>
      </c>
      <c r="P116" s="2" t="s">
        <v>97</v>
      </c>
      <c r="Q116">
        <v>0</v>
      </c>
      <c r="R116">
        <f>INDEX(Extraction!$D$113:$BO$118,'DESC SVM'!$C$46,O116)</f>
        <v>0</v>
      </c>
      <c r="S116">
        <f>INDEX(Extraction!$D$113:$BO$118,'DESC SVM'!$C$43,O116)</f>
        <v>0</v>
      </c>
      <c r="T116">
        <f t="shared" si="7"/>
        <v>0</v>
      </c>
    </row>
    <row r="117" spans="2:20" x14ac:dyDescent="0.3">
      <c r="B117" s="2">
        <v>15</v>
      </c>
      <c r="C117" s="2" t="s">
        <v>16</v>
      </c>
      <c r="D117">
        <v>0</v>
      </c>
      <c r="E117">
        <f>INDEX(Extraction!$D$113:$BO$118,'DESC SVM'!$C$46,B117)</f>
        <v>0</v>
      </c>
      <c r="F117">
        <f>INDEX(Extraction!$D$113:$BO$118,'DESC SVM'!$C$43,B117)</f>
        <v>1</v>
      </c>
      <c r="G117">
        <f t="shared" si="6"/>
        <v>0.08</v>
      </c>
      <c r="O117" s="2">
        <v>15</v>
      </c>
      <c r="P117" s="2" t="s">
        <v>16</v>
      </c>
      <c r="Q117">
        <v>0</v>
      </c>
      <c r="R117">
        <f>INDEX(Extraction!$D$113:$BO$118,'DESC SVM'!$C$46,O117)</f>
        <v>0</v>
      </c>
      <c r="S117">
        <f>INDEX(Extraction!$D$113:$BO$118,'DESC SVM'!$C$43,O117)</f>
        <v>1</v>
      </c>
      <c r="T117">
        <f t="shared" si="7"/>
        <v>0.08</v>
      </c>
    </row>
    <row r="118" spans="2:20" x14ac:dyDescent="0.3">
      <c r="B118" s="2">
        <v>16</v>
      </c>
      <c r="C118" s="2" t="s">
        <v>84</v>
      </c>
      <c r="D118">
        <v>0</v>
      </c>
      <c r="E118">
        <f>INDEX(Extraction!$D$113:$BO$118,'DESC SVM'!$C$46,B118)</f>
        <v>0</v>
      </c>
      <c r="F118">
        <f>INDEX(Extraction!$D$113:$BO$118,'DESC SVM'!$C$43,B118)</f>
        <v>0</v>
      </c>
      <c r="G118">
        <f t="shared" si="6"/>
        <v>0</v>
      </c>
      <c r="O118" s="2">
        <v>16</v>
      </c>
      <c r="P118" s="2" t="s">
        <v>84</v>
      </c>
      <c r="Q118">
        <v>0</v>
      </c>
      <c r="R118">
        <f>INDEX(Extraction!$D$113:$BO$118,'DESC SVM'!$C$46,O118)</f>
        <v>0</v>
      </c>
      <c r="S118">
        <f>INDEX(Extraction!$D$113:$BO$118,'DESC SVM'!$C$43,O118)</f>
        <v>0</v>
      </c>
      <c r="T118">
        <f t="shared" si="7"/>
        <v>0</v>
      </c>
    </row>
    <row r="119" spans="2:20" x14ac:dyDescent="0.3">
      <c r="B119" s="2">
        <v>17</v>
      </c>
      <c r="C119" s="2" t="s">
        <v>25</v>
      </c>
      <c r="D119">
        <v>0</v>
      </c>
      <c r="E119">
        <f>INDEX(Extraction!$D$113:$BO$118,'DESC SVM'!$C$46,B119)</f>
        <v>0</v>
      </c>
      <c r="F119">
        <f>INDEX(Extraction!$D$113:$BO$118,'DESC SVM'!$C$43,B119)</f>
        <v>0</v>
      </c>
      <c r="G119">
        <f t="shared" si="6"/>
        <v>0</v>
      </c>
      <c r="O119" s="2">
        <v>17</v>
      </c>
      <c r="P119" s="2" t="s">
        <v>25</v>
      </c>
      <c r="Q119">
        <v>0</v>
      </c>
      <c r="R119">
        <f>INDEX(Extraction!$D$113:$BO$118,'DESC SVM'!$C$46,O119)</f>
        <v>0</v>
      </c>
      <c r="S119">
        <f>INDEX(Extraction!$D$113:$BO$118,'DESC SVM'!$C$43,O119)</f>
        <v>0</v>
      </c>
      <c r="T119">
        <f t="shared" si="7"/>
        <v>0</v>
      </c>
    </row>
    <row r="120" spans="2:20" x14ac:dyDescent="0.3">
      <c r="B120" s="2">
        <v>18</v>
      </c>
      <c r="C120" s="2" t="s">
        <v>73</v>
      </c>
      <c r="D120">
        <v>0</v>
      </c>
      <c r="E120">
        <f>INDEX(Extraction!$D$113:$BO$118,'DESC SVM'!$C$46,B120)</f>
        <v>0</v>
      </c>
      <c r="F120">
        <f>INDEX(Extraction!$D$113:$BO$118,'DESC SVM'!$C$43,B120)</f>
        <v>0</v>
      </c>
      <c r="G120">
        <f t="shared" si="6"/>
        <v>0</v>
      </c>
      <c r="O120" s="2">
        <v>18</v>
      </c>
      <c r="P120" s="2" t="s">
        <v>73</v>
      </c>
      <c r="Q120">
        <v>0</v>
      </c>
      <c r="R120">
        <f>INDEX(Extraction!$D$113:$BO$118,'DESC SVM'!$C$46,O120)</f>
        <v>0</v>
      </c>
      <c r="S120">
        <f>INDEX(Extraction!$D$113:$BO$118,'DESC SVM'!$C$43,O120)</f>
        <v>0</v>
      </c>
      <c r="T120">
        <f t="shared" si="7"/>
        <v>0</v>
      </c>
    </row>
    <row r="121" spans="2:20" x14ac:dyDescent="0.3">
      <c r="B121" s="2">
        <v>19</v>
      </c>
      <c r="C121" s="2" t="s">
        <v>87</v>
      </c>
      <c r="D121">
        <v>0</v>
      </c>
      <c r="E121">
        <f>INDEX(Extraction!$D$113:$BO$118,'DESC SVM'!$C$46,B121)</f>
        <v>0</v>
      </c>
      <c r="F121">
        <f>INDEX(Extraction!$D$113:$BO$118,'DESC SVM'!$C$43,B121)</f>
        <v>0</v>
      </c>
      <c r="G121">
        <f t="shared" si="6"/>
        <v>0</v>
      </c>
      <c r="O121" s="2">
        <v>19</v>
      </c>
      <c r="P121" s="2" t="s">
        <v>87</v>
      </c>
      <c r="Q121">
        <v>0</v>
      </c>
      <c r="R121">
        <f>INDEX(Extraction!$D$113:$BO$118,'DESC SVM'!$C$46,O121)</f>
        <v>0</v>
      </c>
      <c r="S121">
        <f>INDEX(Extraction!$D$113:$BO$118,'DESC SVM'!$C$43,O121)</f>
        <v>0</v>
      </c>
      <c r="T121">
        <f t="shared" si="7"/>
        <v>0</v>
      </c>
    </row>
    <row r="122" spans="2:20" x14ac:dyDescent="0.3">
      <c r="B122" s="2">
        <v>20</v>
      </c>
      <c r="C122" s="2" t="s">
        <v>89</v>
      </c>
      <c r="D122">
        <v>0</v>
      </c>
      <c r="E122">
        <f>INDEX(Extraction!$D$113:$BO$118,'DESC SVM'!$C$46,B122)</f>
        <v>0</v>
      </c>
      <c r="F122">
        <f>INDEX(Extraction!$D$113:$BO$118,'DESC SVM'!$C$43,B122)</f>
        <v>1</v>
      </c>
      <c r="G122">
        <f t="shared" si="6"/>
        <v>0.08</v>
      </c>
      <c r="O122" s="2">
        <v>20</v>
      </c>
      <c r="P122" s="2" t="s">
        <v>89</v>
      </c>
      <c r="Q122">
        <v>0</v>
      </c>
      <c r="R122">
        <f>INDEX(Extraction!$D$113:$BO$118,'DESC SVM'!$C$46,O122)</f>
        <v>0</v>
      </c>
      <c r="S122">
        <f>INDEX(Extraction!$D$113:$BO$118,'DESC SVM'!$C$43,O122)</f>
        <v>1</v>
      </c>
      <c r="T122">
        <f t="shared" si="7"/>
        <v>0.08</v>
      </c>
    </row>
    <row r="123" spans="2:20" x14ac:dyDescent="0.3">
      <c r="B123" s="2">
        <v>21</v>
      </c>
      <c r="C123" s="2" t="s">
        <v>17</v>
      </c>
      <c r="D123">
        <v>0</v>
      </c>
      <c r="E123">
        <f>INDEX(Extraction!$D$113:$BO$118,'DESC SVM'!$C$46,B123)</f>
        <v>0</v>
      </c>
      <c r="F123">
        <f>INDEX(Extraction!$D$113:$BO$118,'DESC SVM'!$C$43,B123)</f>
        <v>0</v>
      </c>
      <c r="G123">
        <f t="shared" si="6"/>
        <v>0</v>
      </c>
      <c r="O123" s="2">
        <v>21</v>
      </c>
      <c r="P123" s="2" t="s">
        <v>17</v>
      </c>
      <c r="Q123">
        <v>0</v>
      </c>
      <c r="R123">
        <f>INDEX(Extraction!$D$113:$BO$118,'DESC SVM'!$C$46,O123)</f>
        <v>0</v>
      </c>
      <c r="S123">
        <f>INDEX(Extraction!$D$113:$BO$118,'DESC SVM'!$C$43,O123)</f>
        <v>0</v>
      </c>
      <c r="T123">
        <f t="shared" si="7"/>
        <v>0</v>
      </c>
    </row>
    <row r="124" spans="2:20" x14ac:dyDescent="0.3">
      <c r="B124" s="2">
        <v>22</v>
      </c>
      <c r="C124" s="2" t="s">
        <v>78</v>
      </c>
      <c r="D124">
        <v>0</v>
      </c>
      <c r="E124">
        <f>INDEX(Extraction!$D$113:$BO$118,'DESC SVM'!$C$46,B124)</f>
        <v>1</v>
      </c>
      <c r="F124">
        <f>INDEX(Extraction!$D$113:$BO$118,'DESC SVM'!$C$43,B124)</f>
        <v>0</v>
      </c>
      <c r="G124">
        <f t="shared" si="6"/>
        <v>-0.08</v>
      </c>
      <c r="O124" s="2">
        <v>22</v>
      </c>
      <c r="P124" s="2" t="s">
        <v>78</v>
      </c>
      <c r="Q124">
        <v>0</v>
      </c>
      <c r="R124">
        <f>INDEX(Extraction!$D$113:$BO$118,'DESC SVM'!$C$46,O124)</f>
        <v>1</v>
      </c>
      <c r="S124">
        <f>INDEX(Extraction!$D$113:$BO$118,'DESC SVM'!$C$43,O124)</f>
        <v>0</v>
      </c>
      <c r="T124">
        <f t="shared" si="7"/>
        <v>-0.08</v>
      </c>
    </row>
    <row r="125" spans="2:20" x14ac:dyDescent="0.3">
      <c r="B125" s="2">
        <v>23</v>
      </c>
      <c r="C125" s="2" t="s">
        <v>81</v>
      </c>
      <c r="D125">
        <v>0</v>
      </c>
      <c r="E125">
        <f>INDEX(Extraction!$D$113:$BO$118,'DESC SVM'!$C$46,B125)</f>
        <v>0</v>
      </c>
      <c r="F125">
        <f>INDEX(Extraction!$D$113:$BO$118,'DESC SVM'!$C$43,B125)</f>
        <v>0</v>
      </c>
      <c r="G125">
        <f t="shared" si="6"/>
        <v>0</v>
      </c>
      <c r="O125" s="2">
        <v>23</v>
      </c>
      <c r="P125" s="2" t="s">
        <v>81</v>
      </c>
      <c r="Q125">
        <v>0</v>
      </c>
      <c r="R125">
        <f>INDEX(Extraction!$D$113:$BO$118,'DESC SVM'!$C$46,O125)</f>
        <v>0</v>
      </c>
      <c r="S125">
        <f>INDEX(Extraction!$D$113:$BO$118,'DESC SVM'!$C$43,O125)</f>
        <v>0</v>
      </c>
      <c r="T125">
        <f t="shared" si="7"/>
        <v>0</v>
      </c>
    </row>
    <row r="126" spans="2:20" x14ac:dyDescent="0.3">
      <c r="B126" s="2">
        <v>24</v>
      </c>
      <c r="C126" s="2" t="s">
        <v>98</v>
      </c>
      <c r="D126">
        <v>0</v>
      </c>
      <c r="E126">
        <f>INDEX(Extraction!$D$113:$BO$118,'DESC SVM'!$C$46,B126)</f>
        <v>0</v>
      </c>
      <c r="F126">
        <f>INDEX(Extraction!$D$113:$BO$118,'DESC SVM'!$C$43,B126)</f>
        <v>0</v>
      </c>
      <c r="G126">
        <f t="shared" si="6"/>
        <v>0</v>
      </c>
      <c r="O126" s="2">
        <v>24</v>
      </c>
      <c r="P126" s="2" t="s">
        <v>98</v>
      </c>
      <c r="Q126">
        <v>0</v>
      </c>
      <c r="R126">
        <f>INDEX(Extraction!$D$113:$BO$118,'DESC SVM'!$C$46,O126)</f>
        <v>0</v>
      </c>
      <c r="S126">
        <f>INDEX(Extraction!$D$113:$BO$118,'DESC SVM'!$C$43,O126)</f>
        <v>0</v>
      </c>
      <c r="T126">
        <f t="shared" si="7"/>
        <v>0</v>
      </c>
    </row>
    <row r="127" spans="2:20" x14ac:dyDescent="0.3">
      <c r="B127" s="2">
        <v>25</v>
      </c>
      <c r="C127" s="2" t="s">
        <v>18</v>
      </c>
      <c r="D127">
        <v>0</v>
      </c>
      <c r="E127">
        <f>INDEX(Extraction!$D$113:$BO$118,'DESC SVM'!$C$46,B127)</f>
        <v>0</v>
      </c>
      <c r="F127">
        <f>INDEX(Extraction!$D$113:$BO$118,'DESC SVM'!$C$43,B127)</f>
        <v>1</v>
      </c>
      <c r="G127">
        <f t="shared" si="6"/>
        <v>0.08</v>
      </c>
      <c r="O127" s="2">
        <v>25</v>
      </c>
      <c r="P127" s="2" t="s">
        <v>18</v>
      </c>
      <c r="Q127">
        <v>0</v>
      </c>
      <c r="R127">
        <f>INDEX(Extraction!$D$113:$BO$118,'DESC SVM'!$C$46,O127)</f>
        <v>0</v>
      </c>
      <c r="S127">
        <f>INDEX(Extraction!$D$113:$BO$118,'DESC SVM'!$C$43,O127)</f>
        <v>1</v>
      </c>
      <c r="T127">
        <f t="shared" si="7"/>
        <v>0.08</v>
      </c>
    </row>
    <row r="128" spans="2:20" x14ac:dyDescent="0.3">
      <c r="B128" s="2">
        <v>26</v>
      </c>
      <c r="C128" s="2" t="s">
        <v>19</v>
      </c>
      <c r="D128">
        <v>0</v>
      </c>
      <c r="E128">
        <f>INDEX(Extraction!$D$113:$BO$118,'DESC SVM'!$C$46,B128)</f>
        <v>1</v>
      </c>
      <c r="F128">
        <f>INDEX(Extraction!$D$113:$BO$118,'DESC SVM'!$C$43,B128)</f>
        <v>0</v>
      </c>
      <c r="G128">
        <f t="shared" si="6"/>
        <v>-0.08</v>
      </c>
      <c r="O128" s="2">
        <v>26</v>
      </c>
      <c r="P128" s="2" t="s">
        <v>19</v>
      </c>
      <c r="Q128">
        <v>0</v>
      </c>
      <c r="R128">
        <f>INDEX(Extraction!$D$113:$BO$118,'DESC SVM'!$C$46,O128)</f>
        <v>1</v>
      </c>
      <c r="S128">
        <f>INDEX(Extraction!$D$113:$BO$118,'DESC SVM'!$C$43,O128)</f>
        <v>0</v>
      </c>
      <c r="T128">
        <f t="shared" si="7"/>
        <v>-0.08</v>
      </c>
    </row>
    <row r="129" spans="2:20" x14ac:dyDescent="0.3">
      <c r="B129" s="2">
        <v>27</v>
      </c>
      <c r="C129" s="2" t="s">
        <v>20</v>
      </c>
      <c r="D129">
        <v>0</v>
      </c>
      <c r="E129">
        <f>INDEX(Extraction!$D$113:$BO$118,'DESC SVM'!$C$46,B129)</f>
        <v>0</v>
      </c>
      <c r="F129">
        <f>INDEX(Extraction!$D$113:$BO$118,'DESC SVM'!$C$43,B129)</f>
        <v>0</v>
      </c>
      <c r="G129">
        <f t="shared" si="6"/>
        <v>0</v>
      </c>
      <c r="O129" s="2">
        <v>27</v>
      </c>
      <c r="P129" s="2" t="s">
        <v>20</v>
      </c>
      <c r="Q129">
        <v>0</v>
      </c>
      <c r="R129">
        <f>INDEX(Extraction!$D$113:$BO$118,'DESC SVM'!$C$46,O129)</f>
        <v>0</v>
      </c>
      <c r="S129">
        <f>INDEX(Extraction!$D$113:$BO$118,'DESC SVM'!$C$43,O129)</f>
        <v>0</v>
      </c>
      <c r="T129">
        <f t="shared" si="7"/>
        <v>0</v>
      </c>
    </row>
    <row r="130" spans="2:20" x14ac:dyDescent="0.3">
      <c r="B130" s="2">
        <v>28</v>
      </c>
      <c r="C130" s="2" t="s">
        <v>21</v>
      </c>
      <c r="D130">
        <v>0</v>
      </c>
      <c r="E130">
        <f>INDEX(Extraction!$D$113:$BO$118,'DESC SVM'!$C$46,B130)</f>
        <v>0</v>
      </c>
      <c r="F130">
        <f>INDEX(Extraction!$D$113:$BO$118,'DESC SVM'!$C$43,B130)</f>
        <v>0</v>
      </c>
      <c r="G130">
        <f t="shared" si="6"/>
        <v>0</v>
      </c>
      <c r="O130" s="2">
        <v>28</v>
      </c>
      <c r="P130" s="2" t="s">
        <v>21</v>
      </c>
      <c r="Q130">
        <v>0</v>
      </c>
      <c r="R130">
        <f>INDEX(Extraction!$D$113:$BO$118,'DESC SVM'!$C$46,O130)</f>
        <v>0</v>
      </c>
      <c r="S130">
        <f>INDEX(Extraction!$D$113:$BO$118,'DESC SVM'!$C$43,O130)</f>
        <v>0</v>
      </c>
      <c r="T130">
        <f t="shared" si="7"/>
        <v>0</v>
      </c>
    </row>
    <row r="131" spans="2:20" x14ac:dyDescent="0.3">
      <c r="B131" s="2">
        <v>29</v>
      </c>
      <c r="C131" s="2" t="s">
        <v>13</v>
      </c>
      <c r="D131">
        <v>0</v>
      </c>
      <c r="E131">
        <f>INDEX(Extraction!$D$113:$BO$118,'DESC SVM'!$C$46,B131)</f>
        <v>0</v>
      </c>
      <c r="F131">
        <f>INDEX(Extraction!$D$113:$BO$118,'DESC SVM'!$C$43,B131)</f>
        <v>0</v>
      </c>
      <c r="G131">
        <f t="shared" si="6"/>
        <v>0</v>
      </c>
      <c r="O131" s="2">
        <v>29</v>
      </c>
      <c r="P131" s="2" t="s">
        <v>13</v>
      </c>
      <c r="Q131">
        <v>0</v>
      </c>
      <c r="R131">
        <f>INDEX(Extraction!$D$113:$BO$118,'DESC SVM'!$C$46,O131)</f>
        <v>0</v>
      </c>
      <c r="S131">
        <f>INDEX(Extraction!$D$113:$BO$118,'DESC SVM'!$C$43,O131)</f>
        <v>0</v>
      </c>
      <c r="T131">
        <f t="shared" si="7"/>
        <v>0</v>
      </c>
    </row>
    <row r="132" spans="2:20" x14ac:dyDescent="0.3">
      <c r="B132" s="2">
        <v>30</v>
      </c>
      <c r="C132" s="2" t="s">
        <v>74</v>
      </c>
      <c r="D132">
        <v>0</v>
      </c>
      <c r="E132">
        <f>INDEX(Extraction!$D$113:$BO$118,'DESC SVM'!$C$46,B132)</f>
        <v>0</v>
      </c>
      <c r="F132">
        <f>INDEX(Extraction!$D$113:$BO$118,'DESC SVM'!$C$43,B132)</f>
        <v>0</v>
      </c>
      <c r="G132">
        <f t="shared" si="6"/>
        <v>0</v>
      </c>
      <c r="O132" s="2">
        <v>30</v>
      </c>
      <c r="P132" s="2" t="s">
        <v>74</v>
      </c>
      <c r="Q132">
        <v>0</v>
      </c>
      <c r="R132">
        <f>INDEX(Extraction!$D$113:$BO$118,'DESC SVM'!$C$46,O132)</f>
        <v>0</v>
      </c>
      <c r="S132">
        <f>INDEX(Extraction!$D$113:$BO$118,'DESC SVM'!$C$43,O132)</f>
        <v>0</v>
      </c>
      <c r="T132">
        <f t="shared" si="7"/>
        <v>0</v>
      </c>
    </row>
    <row r="133" spans="2:20" x14ac:dyDescent="0.3">
      <c r="B133" s="2">
        <v>31</v>
      </c>
      <c r="C133" s="2" t="s">
        <v>88</v>
      </c>
      <c r="D133">
        <v>0</v>
      </c>
      <c r="E133">
        <f>INDEX(Extraction!$D$113:$BO$118,'DESC SVM'!$C$46,B133)</f>
        <v>1</v>
      </c>
      <c r="F133">
        <f>INDEX(Extraction!$D$113:$BO$118,'DESC SVM'!$C$43,B133)</f>
        <v>0</v>
      </c>
      <c r="G133">
        <f t="shared" si="6"/>
        <v>-0.08</v>
      </c>
      <c r="O133" s="2">
        <v>31</v>
      </c>
      <c r="P133" s="2" t="s">
        <v>88</v>
      </c>
      <c r="Q133">
        <v>0</v>
      </c>
      <c r="R133">
        <f>INDEX(Extraction!$D$113:$BO$118,'DESC SVM'!$C$46,O133)</f>
        <v>1</v>
      </c>
      <c r="S133">
        <f>INDEX(Extraction!$D$113:$BO$118,'DESC SVM'!$C$43,O133)</f>
        <v>0</v>
      </c>
      <c r="T133">
        <f t="shared" si="7"/>
        <v>-0.08</v>
      </c>
    </row>
    <row r="134" spans="2:20" x14ac:dyDescent="0.3">
      <c r="B134" s="2">
        <v>32</v>
      </c>
      <c r="C134" s="2" t="s">
        <v>99</v>
      </c>
      <c r="D134">
        <v>0</v>
      </c>
      <c r="E134">
        <f>INDEX(Extraction!$D$113:$BO$118,'DESC SVM'!$C$46,B134)</f>
        <v>1</v>
      </c>
      <c r="F134">
        <f>INDEX(Extraction!$D$113:$BO$118,'DESC SVM'!$C$43,B134)</f>
        <v>0</v>
      </c>
      <c r="G134">
        <f t="shared" si="6"/>
        <v>-0.08</v>
      </c>
      <c r="O134" s="2">
        <v>32</v>
      </c>
      <c r="P134" s="2" t="s">
        <v>99</v>
      </c>
      <c r="Q134">
        <v>0</v>
      </c>
      <c r="R134">
        <f>INDEX(Extraction!$D$113:$BO$118,'DESC SVM'!$C$46,O134)</f>
        <v>1</v>
      </c>
      <c r="S134">
        <f>INDEX(Extraction!$D$113:$BO$118,'DESC SVM'!$C$43,O134)</f>
        <v>0</v>
      </c>
      <c r="T134">
        <f t="shared" si="7"/>
        <v>-0.08</v>
      </c>
    </row>
    <row r="135" spans="2:20" x14ac:dyDescent="0.3">
      <c r="B135" s="2">
        <v>33</v>
      </c>
      <c r="C135" s="2" t="s">
        <v>92</v>
      </c>
      <c r="D135">
        <v>0</v>
      </c>
      <c r="E135">
        <f>INDEX(Extraction!$D$113:$BO$118,'DESC SVM'!$C$46,B135)</f>
        <v>0</v>
      </c>
      <c r="F135">
        <f>INDEX(Extraction!$D$113:$BO$118,'DESC SVM'!$C$43,B135)</f>
        <v>0</v>
      </c>
      <c r="G135">
        <f t="shared" si="6"/>
        <v>0</v>
      </c>
      <c r="O135" s="2">
        <v>33</v>
      </c>
      <c r="P135" s="2" t="s">
        <v>92</v>
      </c>
      <c r="Q135">
        <v>0</v>
      </c>
      <c r="R135">
        <f>INDEX(Extraction!$D$113:$BO$118,'DESC SVM'!$C$46,O135)</f>
        <v>0</v>
      </c>
      <c r="S135">
        <f>INDEX(Extraction!$D$113:$BO$118,'DESC SVM'!$C$43,O135)</f>
        <v>0</v>
      </c>
      <c r="T135">
        <f t="shared" si="7"/>
        <v>0</v>
      </c>
    </row>
    <row r="136" spans="2:20" x14ac:dyDescent="0.3">
      <c r="B136" s="2">
        <v>34</v>
      </c>
      <c r="C136" s="2" t="s">
        <v>93</v>
      </c>
      <c r="D136">
        <v>0</v>
      </c>
      <c r="E136">
        <f>INDEX(Extraction!$D$113:$BO$118,'DESC SVM'!$C$46,B136)</f>
        <v>0</v>
      </c>
      <c r="F136">
        <f>INDEX(Extraction!$D$113:$BO$118,'DESC SVM'!$C$43,B136)</f>
        <v>0</v>
      </c>
      <c r="G136">
        <f t="shared" si="6"/>
        <v>0</v>
      </c>
      <c r="O136" s="2">
        <v>34</v>
      </c>
      <c r="P136" s="2" t="s">
        <v>93</v>
      </c>
      <c r="Q136">
        <v>0</v>
      </c>
      <c r="R136">
        <f>INDEX(Extraction!$D$113:$BO$118,'DESC SVM'!$C$46,O136)</f>
        <v>0</v>
      </c>
      <c r="S136">
        <f>INDEX(Extraction!$D$113:$BO$118,'DESC SVM'!$C$43,O136)</f>
        <v>0</v>
      </c>
      <c r="T136">
        <f t="shared" si="7"/>
        <v>0</v>
      </c>
    </row>
    <row r="137" spans="2:20" x14ac:dyDescent="0.3">
      <c r="B137" s="2">
        <v>35</v>
      </c>
      <c r="C137" s="2" t="s">
        <v>94</v>
      </c>
      <c r="D137">
        <v>0</v>
      </c>
      <c r="E137">
        <f>INDEX(Extraction!$D$113:$BO$118,'DESC SVM'!$C$46,B137)</f>
        <v>0</v>
      </c>
      <c r="F137">
        <f>INDEX(Extraction!$D$113:$BO$118,'DESC SVM'!$C$43,B137)</f>
        <v>0</v>
      </c>
      <c r="G137">
        <f t="shared" si="6"/>
        <v>0</v>
      </c>
      <c r="O137" s="2">
        <v>35</v>
      </c>
      <c r="P137" s="2" t="s">
        <v>94</v>
      </c>
      <c r="Q137">
        <v>0</v>
      </c>
      <c r="R137">
        <f>INDEX(Extraction!$D$113:$BO$118,'DESC SVM'!$C$46,O137)</f>
        <v>0</v>
      </c>
      <c r="S137">
        <f>INDEX(Extraction!$D$113:$BO$118,'DESC SVM'!$C$43,O137)</f>
        <v>0</v>
      </c>
      <c r="T137">
        <f t="shared" si="7"/>
        <v>0</v>
      </c>
    </row>
    <row r="138" spans="2:20" x14ac:dyDescent="0.3">
      <c r="B138" s="2">
        <v>36</v>
      </c>
      <c r="C138" s="2" t="s">
        <v>15</v>
      </c>
      <c r="D138">
        <v>0</v>
      </c>
      <c r="E138">
        <f>INDEX(Extraction!$D$113:$BO$118,'DESC SVM'!$C$46,B138)</f>
        <v>0</v>
      </c>
      <c r="F138">
        <f>INDEX(Extraction!$D$113:$BO$118,'DESC SVM'!$C$43,B138)</f>
        <v>0</v>
      </c>
      <c r="G138">
        <f t="shared" si="6"/>
        <v>0</v>
      </c>
      <c r="O138" s="2">
        <v>36</v>
      </c>
      <c r="P138" s="2" t="s">
        <v>15</v>
      </c>
      <c r="Q138">
        <v>0</v>
      </c>
      <c r="R138">
        <f>INDEX(Extraction!$D$113:$BO$118,'DESC SVM'!$C$46,O138)</f>
        <v>0</v>
      </c>
      <c r="S138">
        <f>INDEX(Extraction!$D$113:$BO$118,'DESC SVM'!$C$43,O138)</f>
        <v>0</v>
      </c>
      <c r="T138">
        <f t="shared" si="7"/>
        <v>0</v>
      </c>
    </row>
    <row r="139" spans="2:20" x14ac:dyDescent="0.3">
      <c r="B139" s="2">
        <v>37</v>
      </c>
      <c r="C139" s="2" t="s">
        <v>79</v>
      </c>
      <c r="D139">
        <v>0</v>
      </c>
      <c r="E139">
        <f>INDEX(Extraction!$D$113:$BO$118,'DESC SVM'!$C$46,B139)</f>
        <v>0</v>
      </c>
      <c r="F139">
        <f>INDEX(Extraction!$D$113:$BO$118,'DESC SVM'!$C$43,B139)</f>
        <v>0</v>
      </c>
      <c r="G139">
        <f t="shared" si="6"/>
        <v>0</v>
      </c>
      <c r="O139" s="2">
        <v>37</v>
      </c>
      <c r="P139" s="2" t="s">
        <v>79</v>
      </c>
      <c r="Q139">
        <v>0</v>
      </c>
      <c r="R139">
        <f>INDEX(Extraction!$D$113:$BO$118,'DESC SVM'!$C$46,O139)</f>
        <v>0</v>
      </c>
      <c r="S139">
        <f>INDEX(Extraction!$D$113:$BO$118,'DESC SVM'!$C$43,O139)</f>
        <v>0</v>
      </c>
      <c r="T139">
        <f t="shared" si="7"/>
        <v>0</v>
      </c>
    </row>
    <row r="140" spans="2:20" x14ac:dyDescent="0.3">
      <c r="B140" s="2">
        <v>38</v>
      </c>
      <c r="C140" s="2" t="s">
        <v>82</v>
      </c>
      <c r="D140">
        <v>0</v>
      </c>
      <c r="E140">
        <f>INDEX(Extraction!$D$113:$BO$118,'DESC SVM'!$C$46,B140)</f>
        <v>1</v>
      </c>
      <c r="F140">
        <f>INDEX(Extraction!$D$113:$BO$118,'DESC SVM'!$C$43,B140)</f>
        <v>0</v>
      </c>
      <c r="G140">
        <f t="shared" si="6"/>
        <v>-0.08</v>
      </c>
      <c r="O140" s="2">
        <v>38</v>
      </c>
      <c r="P140" s="2" t="s">
        <v>82</v>
      </c>
      <c r="Q140">
        <v>0</v>
      </c>
      <c r="R140">
        <f>INDEX(Extraction!$D$113:$BO$118,'DESC SVM'!$C$46,O140)</f>
        <v>1</v>
      </c>
      <c r="S140">
        <f>INDEX(Extraction!$D$113:$BO$118,'DESC SVM'!$C$43,O140)</f>
        <v>0</v>
      </c>
      <c r="T140">
        <f t="shared" si="7"/>
        <v>-0.08</v>
      </c>
    </row>
    <row r="141" spans="2:20" x14ac:dyDescent="0.3">
      <c r="B141" s="2">
        <v>39</v>
      </c>
      <c r="C141" s="2" t="s">
        <v>95</v>
      </c>
      <c r="D141">
        <v>0</v>
      </c>
      <c r="E141">
        <f>INDEX(Extraction!$D$113:$BO$118,'DESC SVM'!$C$46,B141)</f>
        <v>0</v>
      </c>
      <c r="F141">
        <f>INDEX(Extraction!$D$113:$BO$118,'DESC SVM'!$C$43,B141)</f>
        <v>0</v>
      </c>
      <c r="G141">
        <f t="shared" si="6"/>
        <v>0</v>
      </c>
      <c r="O141" s="2">
        <v>39</v>
      </c>
      <c r="P141" s="2" t="s">
        <v>95</v>
      </c>
      <c r="Q141">
        <v>0</v>
      </c>
      <c r="R141">
        <f>INDEX(Extraction!$D$113:$BO$118,'DESC SVM'!$C$46,O141)</f>
        <v>0</v>
      </c>
      <c r="S141">
        <f>INDEX(Extraction!$D$113:$BO$118,'DESC SVM'!$C$43,O141)</f>
        <v>0</v>
      </c>
      <c r="T141">
        <f t="shared" si="7"/>
        <v>0</v>
      </c>
    </row>
    <row r="142" spans="2:20" x14ac:dyDescent="0.3">
      <c r="B142" s="2">
        <v>40</v>
      </c>
      <c r="C142" s="2">
        <v>1847</v>
      </c>
      <c r="D142">
        <v>0</v>
      </c>
      <c r="E142">
        <f>INDEX(Extraction!$D$113:$BO$118,'DESC SVM'!$C$46,B142)</f>
        <v>1</v>
      </c>
      <c r="F142">
        <f>INDEX(Extraction!$D$113:$BO$118,'DESC SVM'!$C$43,B142)</f>
        <v>0</v>
      </c>
      <c r="G142">
        <f t="shared" si="6"/>
        <v>-0.08</v>
      </c>
      <c r="O142" s="2">
        <v>40</v>
      </c>
      <c r="P142" s="2">
        <v>1847</v>
      </c>
      <c r="Q142">
        <v>0</v>
      </c>
      <c r="R142">
        <f>INDEX(Extraction!$D$113:$BO$118,'DESC SVM'!$C$46,O142)</f>
        <v>1</v>
      </c>
      <c r="S142">
        <f>INDEX(Extraction!$D$113:$BO$118,'DESC SVM'!$C$43,O142)</f>
        <v>0</v>
      </c>
      <c r="T142">
        <f t="shared" si="7"/>
        <v>-0.08</v>
      </c>
    </row>
    <row r="143" spans="2:20" x14ac:dyDescent="0.3">
      <c r="B143" s="2">
        <v>41</v>
      </c>
      <c r="C143" s="2" t="s">
        <v>13</v>
      </c>
      <c r="D143">
        <v>0</v>
      </c>
      <c r="E143">
        <f>INDEX(Extraction!$D$113:$BO$118,'DESC SVM'!$C$46,B143)</f>
        <v>0</v>
      </c>
      <c r="F143">
        <f>INDEX(Extraction!$D$113:$BO$118,'DESC SVM'!$C$43,B143)</f>
        <v>0</v>
      </c>
      <c r="G143">
        <f t="shared" si="6"/>
        <v>0</v>
      </c>
      <c r="O143" s="2">
        <v>41</v>
      </c>
      <c r="P143" s="2" t="s">
        <v>13</v>
      </c>
      <c r="Q143">
        <v>0</v>
      </c>
      <c r="R143">
        <f>INDEX(Extraction!$D$113:$BO$118,'DESC SVM'!$C$46,O143)</f>
        <v>0</v>
      </c>
      <c r="S143">
        <f>INDEX(Extraction!$D$113:$BO$118,'DESC SVM'!$C$43,O143)</f>
        <v>0</v>
      </c>
      <c r="T143">
        <f t="shared" si="7"/>
        <v>0</v>
      </c>
    </row>
    <row r="144" spans="2:20" x14ac:dyDescent="0.3">
      <c r="B144" s="2">
        <v>42</v>
      </c>
      <c r="C144" s="2" t="s">
        <v>14</v>
      </c>
      <c r="D144">
        <v>0</v>
      </c>
      <c r="E144">
        <f>INDEX(Extraction!$D$113:$BO$118,'DESC SVM'!$C$46,B144)</f>
        <v>0</v>
      </c>
      <c r="F144">
        <f>INDEX(Extraction!$D$113:$BO$118,'DESC SVM'!$C$43,B144)</f>
        <v>0</v>
      </c>
      <c r="G144">
        <f t="shared" si="6"/>
        <v>0</v>
      </c>
      <c r="O144" s="2">
        <v>42</v>
      </c>
      <c r="P144" s="2" t="s">
        <v>14</v>
      </c>
      <c r="Q144">
        <v>0</v>
      </c>
      <c r="R144">
        <f>INDEX(Extraction!$D$113:$BO$118,'DESC SVM'!$C$46,O144)</f>
        <v>0</v>
      </c>
      <c r="S144">
        <f>INDEX(Extraction!$D$113:$BO$118,'DESC SVM'!$C$43,O144)</f>
        <v>0</v>
      </c>
      <c r="T144">
        <f t="shared" si="7"/>
        <v>0</v>
      </c>
    </row>
    <row r="145" spans="2:20" x14ac:dyDescent="0.3">
      <c r="B145" s="2">
        <v>43</v>
      </c>
      <c r="C145" s="2" t="s">
        <v>18</v>
      </c>
      <c r="D145">
        <v>0</v>
      </c>
      <c r="E145">
        <f>INDEX(Extraction!$D$113:$BO$118,'DESC SVM'!$C$46,B145)</f>
        <v>0</v>
      </c>
      <c r="F145">
        <f>INDEX(Extraction!$D$113:$BO$118,'DESC SVM'!$C$43,B145)</f>
        <v>0</v>
      </c>
      <c r="G145">
        <f t="shared" si="6"/>
        <v>0</v>
      </c>
      <c r="O145" s="2">
        <v>43</v>
      </c>
      <c r="P145" s="2" t="s">
        <v>18</v>
      </c>
      <c r="Q145">
        <v>0</v>
      </c>
      <c r="R145">
        <f>INDEX(Extraction!$D$113:$BO$118,'DESC SVM'!$C$46,O145)</f>
        <v>0</v>
      </c>
      <c r="S145">
        <f>INDEX(Extraction!$D$113:$BO$118,'DESC SVM'!$C$43,O145)</f>
        <v>0</v>
      </c>
      <c r="T145">
        <f t="shared" si="7"/>
        <v>0</v>
      </c>
    </row>
    <row r="146" spans="2:20" x14ac:dyDescent="0.3">
      <c r="B146" s="2">
        <v>44</v>
      </c>
      <c r="C146" s="2" t="s">
        <v>11</v>
      </c>
      <c r="D146">
        <v>0</v>
      </c>
      <c r="E146">
        <f>INDEX(Extraction!$D$113:$BO$118,'DESC SVM'!$C$46,B146)</f>
        <v>1</v>
      </c>
      <c r="F146">
        <f>INDEX(Extraction!$D$113:$BO$118,'DESC SVM'!$C$43,B146)</f>
        <v>0</v>
      </c>
      <c r="G146">
        <f t="shared" si="6"/>
        <v>-0.08</v>
      </c>
      <c r="O146" s="2">
        <v>44</v>
      </c>
      <c r="P146" s="2" t="s">
        <v>11</v>
      </c>
      <c r="Q146">
        <v>0</v>
      </c>
      <c r="R146">
        <f>INDEX(Extraction!$D$113:$BO$118,'DESC SVM'!$C$46,O146)</f>
        <v>1</v>
      </c>
      <c r="S146">
        <f>INDEX(Extraction!$D$113:$BO$118,'DESC SVM'!$C$43,O146)</f>
        <v>0</v>
      </c>
      <c r="T146">
        <f t="shared" si="7"/>
        <v>-0.08</v>
      </c>
    </row>
    <row r="147" spans="2:20" x14ac:dyDescent="0.3">
      <c r="B147" s="2">
        <v>45</v>
      </c>
      <c r="C147" s="2" t="s">
        <v>24</v>
      </c>
      <c r="D147">
        <v>0</v>
      </c>
      <c r="E147">
        <f>INDEX(Extraction!$D$113:$BO$118,'DESC SVM'!$C$46,B147)</f>
        <v>0</v>
      </c>
      <c r="F147">
        <f>INDEX(Extraction!$D$113:$BO$118,'DESC SVM'!$C$43,B147)</f>
        <v>0</v>
      </c>
      <c r="G147">
        <f t="shared" si="6"/>
        <v>0</v>
      </c>
      <c r="O147" s="2">
        <v>45</v>
      </c>
      <c r="P147" s="2" t="s">
        <v>24</v>
      </c>
      <c r="Q147">
        <v>0</v>
      </c>
      <c r="R147">
        <f>INDEX(Extraction!$D$113:$BO$118,'DESC SVM'!$C$46,O147)</f>
        <v>0</v>
      </c>
      <c r="S147">
        <f>INDEX(Extraction!$D$113:$BO$118,'DESC SVM'!$C$43,O147)</f>
        <v>0</v>
      </c>
      <c r="T147">
        <f t="shared" si="7"/>
        <v>0</v>
      </c>
    </row>
    <row r="148" spans="2:20" x14ac:dyDescent="0.3">
      <c r="B148" s="2">
        <v>46</v>
      </c>
      <c r="C148" s="2" t="s">
        <v>25</v>
      </c>
      <c r="D148">
        <v>0</v>
      </c>
      <c r="E148">
        <f>INDEX(Extraction!$D$113:$BO$118,'DESC SVM'!$C$46,B148)</f>
        <v>0</v>
      </c>
      <c r="F148">
        <f>INDEX(Extraction!$D$113:$BO$118,'DESC SVM'!$C$43,B148)</f>
        <v>1</v>
      </c>
      <c r="G148">
        <f t="shared" si="6"/>
        <v>0.08</v>
      </c>
      <c r="O148" s="2">
        <v>46</v>
      </c>
      <c r="P148" s="2" t="s">
        <v>25</v>
      </c>
      <c r="Q148">
        <v>0</v>
      </c>
      <c r="R148">
        <f>INDEX(Extraction!$D$113:$BO$118,'DESC SVM'!$C$46,O148)</f>
        <v>0</v>
      </c>
      <c r="S148">
        <f>INDEX(Extraction!$D$113:$BO$118,'DESC SVM'!$C$43,O148)</f>
        <v>1</v>
      </c>
      <c r="T148">
        <f t="shared" si="7"/>
        <v>0.08</v>
      </c>
    </row>
    <row r="149" spans="2:20" x14ac:dyDescent="0.3">
      <c r="B149" s="2">
        <v>47</v>
      </c>
      <c r="C149" s="2" t="s">
        <v>26</v>
      </c>
      <c r="D149">
        <v>0</v>
      </c>
      <c r="E149">
        <f>INDEX(Extraction!$D$113:$BO$118,'DESC SVM'!$C$46,B149)</f>
        <v>0</v>
      </c>
      <c r="F149">
        <f>INDEX(Extraction!$D$113:$BO$118,'DESC SVM'!$C$43,B149)</f>
        <v>0</v>
      </c>
      <c r="G149">
        <f t="shared" si="6"/>
        <v>0</v>
      </c>
      <c r="O149" s="2">
        <v>47</v>
      </c>
      <c r="P149" s="2" t="s">
        <v>26</v>
      </c>
      <c r="Q149">
        <v>0</v>
      </c>
      <c r="R149">
        <f>INDEX(Extraction!$D$113:$BO$118,'DESC SVM'!$C$46,O149)</f>
        <v>0</v>
      </c>
      <c r="S149">
        <f>INDEX(Extraction!$D$113:$BO$118,'DESC SVM'!$C$43,O149)</f>
        <v>0</v>
      </c>
      <c r="T149">
        <f t="shared" si="7"/>
        <v>0</v>
      </c>
    </row>
    <row r="150" spans="2:20" x14ac:dyDescent="0.3">
      <c r="B150" s="2">
        <v>48</v>
      </c>
      <c r="C150" s="2" t="s">
        <v>36</v>
      </c>
      <c r="D150">
        <v>0</v>
      </c>
      <c r="E150">
        <f>INDEX(Extraction!$D$113:$BO$118,'DESC SVM'!$C$46,B150)</f>
        <v>0</v>
      </c>
      <c r="F150">
        <f>INDEX(Extraction!$D$113:$BO$118,'DESC SVM'!$C$43,B150)</f>
        <v>0</v>
      </c>
      <c r="G150">
        <f t="shared" si="6"/>
        <v>0</v>
      </c>
      <c r="O150" s="2">
        <v>48</v>
      </c>
      <c r="P150" s="2" t="s">
        <v>36</v>
      </c>
      <c r="Q150">
        <v>0</v>
      </c>
      <c r="R150">
        <f>INDEX(Extraction!$D$113:$BO$118,'DESC SVM'!$C$46,O150)</f>
        <v>0</v>
      </c>
      <c r="S150">
        <f>INDEX(Extraction!$D$113:$BO$118,'DESC SVM'!$C$43,O150)</f>
        <v>0</v>
      </c>
      <c r="T150">
        <f t="shared" si="7"/>
        <v>0</v>
      </c>
    </row>
    <row r="151" spans="2:20" x14ac:dyDescent="0.3">
      <c r="B151" s="2">
        <v>49</v>
      </c>
      <c r="C151" s="2" t="s">
        <v>38</v>
      </c>
      <c r="D151">
        <v>0</v>
      </c>
      <c r="E151">
        <f>INDEX(Extraction!$D$113:$BO$118,'DESC SVM'!$C$46,B151)</f>
        <v>7</v>
      </c>
      <c r="F151">
        <f>INDEX(Extraction!$D$113:$BO$118,'DESC SVM'!$C$43,B151)</f>
        <v>4</v>
      </c>
      <c r="G151">
        <f t="shared" si="6"/>
        <v>-0.24000000000000005</v>
      </c>
      <c r="O151" s="2">
        <v>49</v>
      </c>
      <c r="P151" s="2" t="s">
        <v>38</v>
      </c>
      <c r="Q151">
        <v>0</v>
      </c>
      <c r="R151">
        <f>INDEX(Extraction!$D$113:$BO$118,'DESC SVM'!$C$46,O151)</f>
        <v>7</v>
      </c>
      <c r="S151">
        <f>INDEX(Extraction!$D$113:$BO$118,'DESC SVM'!$C$43,O151)</f>
        <v>4</v>
      </c>
      <c r="T151">
        <f t="shared" si="7"/>
        <v>-0.24000000000000005</v>
      </c>
    </row>
    <row r="152" spans="2:20" x14ac:dyDescent="0.3">
      <c r="B152" s="2">
        <v>50</v>
      </c>
      <c r="C152" s="2" t="s">
        <v>35</v>
      </c>
      <c r="D152">
        <v>0</v>
      </c>
      <c r="E152">
        <f>INDEX(Extraction!$D$113:$BO$118,'DESC SVM'!$C$46,B152)</f>
        <v>1</v>
      </c>
      <c r="F152">
        <f>INDEX(Extraction!$D$113:$BO$118,'DESC SVM'!$C$43,B152)</f>
        <v>1</v>
      </c>
      <c r="G152">
        <f t="shared" si="6"/>
        <v>0</v>
      </c>
      <c r="O152" s="2">
        <v>50</v>
      </c>
      <c r="P152" s="2" t="s">
        <v>35</v>
      </c>
      <c r="Q152">
        <v>0</v>
      </c>
      <c r="R152">
        <f>INDEX(Extraction!$D$113:$BO$118,'DESC SVM'!$C$46,O152)</f>
        <v>1</v>
      </c>
      <c r="S152">
        <f>INDEX(Extraction!$D$113:$BO$118,'DESC SVM'!$C$43,O152)</f>
        <v>1</v>
      </c>
      <c r="T152">
        <f t="shared" si="7"/>
        <v>0</v>
      </c>
    </row>
    <row r="153" spans="2:20" x14ac:dyDescent="0.3">
      <c r="B153" s="2">
        <v>51</v>
      </c>
      <c r="C153" s="2" t="s">
        <v>39</v>
      </c>
      <c r="D153">
        <v>0</v>
      </c>
      <c r="E153">
        <f>INDEX(Extraction!$D$113:$BO$118,'DESC SVM'!$C$46,B153)</f>
        <v>0</v>
      </c>
      <c r="F153">
        <f>INDEX(Extraction!$D$113:$BO$118,'DESC SVM'!$C$43,B153)</f>
        <v>0</v>
      </c>
      <c r="G153">
        <f t="shared" si="6"/>
        <v>0</v>
      </c>
      <c r="O153" s="2">
        <v>51</v>
      </c>
      <c r="P153" s="2" t="s">
        <v>39</v>
      </c>
      <c r="Q153">
        <v>0</v>
      </c>
      <c r="R153">
        <f>INDEX(Extraction!$D$113:$BO$118,'DESC SVM'!$C$46,O153)</f>
        <v>0</v>
      </c>
      <c r="S153">
        <f>INDEX(Extraction!$D$113:$BO$118,'DESC SVM'!$C$43,O153)</f>
        <v>0</v>
      </c>
      <c r="T153">
        <f t="shared" si="7"/>
        <v>0</v>
      </c>
    </row>
    <row r="154" spans="2:20" x14ac:dyDescent="0.3">
      <c r="B154" s="2">
        <v>52</v>
      </c>
      <c r="C154" s="2" t="s">
        <v>40</v>
      </c>
      <c r="D154">
        <v>0</v>
      </c>
      <c r="E154">
        <f>INDEX(Extraction!$D$113:$BO$118,'DESC SVM'!$C$46,B154)</f>
        <v>0</v>
      </c>
      <c r="F154">
        <f>INDEX(Extraction!$D$113:$BO$118,'DESC SVM'!$C$43,B154)</f>
        <v>0</v>
      </c>
      <c r="G154">
        <f t="shared" si="6"/>
        <v>0</v>
      </c>
      <c r="O154" s="2">
        <v>52</v>
      </c>
      <c r="P154" s="2" t="s">
        <v>40</v>
      </c>
      <c r="Q154">
        <v>0</v>
      </c>
      <c r="R154">
        <f>INDEX(Extraction!$D$113:$BO$118,'DESC SVM'!$C$46,O154)</f>
        <v>0</v>
      </c>
      <c r="S154">
        <f>INDEX(Extraction!$D$113:$BO$118,'DESC SVM'!$C$43,O154)</f>
        <v>0</v>
      </c>
      <c r="T154">
        <f t="shared" si="7"/>
        <v>0</v>
      </c>
    </row>
    <row r="155" spans="2:20" x14ac:dyDescent="0.3">
      <c r="B155" s="2">
        <v>53</v>
      </c>
      <c r="C155" s="2" t="s">
        <v>43</v>
      </c>
      <c r="D155">
        <v>0</v>
      </c>
      <c r="E155">
        <f>INDEX(Extraction!$D$113:$BO$118,'DESC SVM'!$C$46,B155)</f>
        <v>1</v>
      </c>
      <c r="F155">
        <f>INDEX(Extraction!$D$113:$BO$118,'DESC SVM'!$C$43,B155)</f>
        <v>0</v>
      </c>
      <c r="G155">
        <f t="shared" si="6"/>
        <v>-0.08</v>
      </c>
      <c r="O155" s="2">
        <v>53</v>
      </c>
      <c r="P155" s="2" t="s">
        <v>43</v>
      </c>
      <c r="Q155">
        <v>0</v>
      </c>
      <c r="R155">
        <f>INDEX(Extraction!$D$113:$BO$118,'DESC SVM'!$C$46,O155)</f>
        <v>1</v>
      </c>
      <c r="S155">
        <f>INDEX(Extraction!$D$113:$BO$118,'DESC SVM'!$C$43,O155)</f>
        <v>0</v>
      </c>
      <c r="T155">
        <f t="shared" si="7"/>
        <v>-0.08</v>
      </c>
    </row>
    <row r="156" spans="2:20" x14ac:dyDescent="0.3">
      <c r="B156" s="2">
        <v>54</v>
      </c>
      <c r="C156" s="2" t="s">
        <v>50</v>
      </c>
      <c r="D156">
        <v>0</v>
      </c>
      <c r="E156">
        <f>INDEX(Extraction!$D$113:$BO$118,'DESC SVM'!$C$46,B156)</f>
        <v>0</v>
      </c>
      <c r="F156">
        <f>INDEX(Extraction!$D$113:$BO$118,'DESC SVM'!$C$43,B156)</f>
        <v>0</v>
      </c>
      <c r="G156">
        <f t="shared" si="6"/>
        <v>0</v>
      </c>
      <c r="O156" s="2">
        <v>54</v>
      </c>
      <c r="P156" s="2" t="s">
        <v>50</v>
      </c>
      <c r="Q156">
        <v>0</v>
      </c>
      <c r="R156">
        <f>INDEX(Extraction!$D$113:$BO$118,'DESC SVM'!$C$46,O156)</f>
        <v>0</v>
      </c>
      <c r="S156">
        <f>INDEX(Extraction!$D$113:$BO$118,'DESC SVM'!$C$43,O156)</f>
        <v>0</v>
      </c>
      <c r="T156">
        <f t="shared" si="7"/>
        <v>0</v>
      </c>
    </row>
    <row r="157" spans="2:20" x14ac:dyDescent="0.3">
      <c r="B157" s="2">
        <v>55</v>
      </c>
      <c r="C157" s="2" t="s">
        <v>45</v>
      </c>
      <c r="D157">
        <v>0</v>
      </c>
      <c r="E157">
        <f>INDEX(Extraction!$D$113:$BO$118,'DESC SVM'!$C$46,B157)</f>
        <v>1</v>
      </c>
      <c r="F157">
        <f>INDEX(Extraction!$D$113:$BO$118,'DESC SVM'!$C$43,B157)</f>
        <v>0</v>
      </c>
      <c r="G157">
        <f t="shared" si="6"/>
        <v>-0.08</v>
      </c>
      <c r="O157" s="2">
        <v>55</v>
      </c>
      <c r="P157" s="2" t="s">
        <v>45</v>
      </c>
      <c r="Q157">
        <v>0</v>
      </c>
      <c r="R157">
        <f>INDEX(Extraction!$D$113:$BO$118,'DESC SVM'!$C$46,O157)</f>
        <v>1</v>
      </c>
      <c r="S157">
        <f>INDEX(Extraction!$D$113:$BO$118,'DESC SVM'!$C$43,O157)</f>
        <v>0</v>
      </c>
      <c r="T157">
        <f t="shared" si="7"/>
        <v>-0.08</v>
      </c>
    </row>
    <row r="158" spans="2:20" x14ac:dyDescent="0.3">
      <c r="B158" s="2">
        <v>56</v>
      </c>
      <c r="C158" s="2" t="s">
        <v>48</v>
      </c>
      <c r="D158">
        <v>0</v>
      </c>
      <c r="E158">
        <f>INDEX(Extraction!$D$113:$BO$118,'DESC SVM'!$C$46,B158)</f>
        <v>1</v>
      </c>
      <c r="F158">
        <f>INDEX(Extraction!$D$113:$BO$118,'DESC SVM'!$C$43,B158)</f>
        <v>1</v>
      </c>
      <c r="G158">
        <f t="shared" si="6"/>
        <v>0</v>
      </c>
      <c r="O158" s="2">
        <v>56</v>
      </c>
      <c r="P158" s="2" t="s">
        <v>48</v>
      </c>
      <c r="Q158">
        <v>0</v>
      </c>
      <c r="R158">
        <f>INDEX(Extraction!$D$113:$BO$118,'DESC SVM'!$C$46,O158)</f>
        <v>1</v>
      </c>
      <c r="S158">
        <f>INDEX(Extraction!$D$113:$BO$118,'DESC SVM'!$C$43,O158)</f>
        <v>1</v>
      </c>
      <c r="T158">
        <f t="shared" si="7"/>
        <v>0</v>
      </c>
    </row>
    <row r="159" spans="2:20" x14ac:dyDescent="0.3">
      <c r="B159" s="2">
        <v>57</v>
      </c>
      <c r="C159" s="2" t="s">
        <v>108</v>
      </c>
      <c r="D159">
        <v>0</v>
      </c>
      <c r="E159">
        <f>INDEX(Extraction!$D$113:$BO$118,'DESC SVM'!$C$46,B159)</f>
        <v>3</v>
      </c>
      <c r="F159">
        <f>INDEX(Extraction!$D$113:$BO$118,'DESC SVM'!$C$43,B159)</f>
        <v>4</v>
      </c>
      <c r="G159">
        <f t="shared" si="6"/>
        <v>8.0000000000000016E-2</v>
      </c>
      <c r="O159" s="2">
        <v>57</v>
      </c>
      <c r="P159" s="2" t="s">
        <v>108</v>
      </c>
      <c r="Q159">
        <v>0</v>
      </c>
      <c r="R159">
        <f>INDEX(Extraction!$D$113:$BO$118,'DESC SVM'!$C$46,O159)</f>
        <v>3</v>
      </c>
      <c r="S159">
        <f>INDEX(Extraction!$D$113:$BO$118,'DESC SVM'!$C$43,O159)</f>
        <v>4</v>
      </c>
      <c r="T159">
        <f t="shared" si="7"/>
        <v>8.0000000000000016E-2</v>
      </c>
    </row>
    <row r="160" spans="2:20" x14ac:dyDescent="0.3">
      <c r="B160" s="2">
        <v>58</v>
      </c>
      <c r="C160" s="2" t="s">
        <v>51</v>
      </c>
      <c r="D160">
        <v>0</v>
      </c>
      <c r="E160">
        <f>INDEX(Extraction!$D$113:$BO$118,'DESC SVM'!$C$46,B160)</f>
        <v>0</v>
      </c>
      <c r="F160">
        <f>INDEX(Extraction!$D$113:$BO$118,'DESC SVM'!$C$43,B160)</f>
        <v>0</v>
      </c>
      <c r="G160">
        <f t="shared" si="6"/>
        <v>0</v>
      </c>
      <c r="O160" s="2">
        <v>58</v>
      </c>
      <c r="P160" s="2" t="s">
        <v>51</v>
      </c>
      <c r="Q160">
        <v>0</v>
      </c>
      <c r="R160">
        <f>INDEX(Extraction!$D$113:$BO$118,'DESC SVM'!$C$46,O160)</f>
        <v>0</v>
      </c>
      <c r="S160">
        <f>INDEX(Extraction!$D$113:$BO$118,'DESC SVM'!$C$43,O160)</f>
        <v>0</v>
      </c>
      <c r="T160">
        <f t="shared" si="7"/>
        <v>0</v>
      </c>
    </row>
    <row r="161" spans="2:20" x14ac:dyDescent="0.3">
      <c r="B161" s="2">
        <v>59</v>
      </c>
      <c r="C161" s="2" t="s">
        <v>46</v>
      </c>
      <c r="D161">
        <v>0</v>
      </c>
      <c r="E161">
        <f>INDEX(Extraction!$D$113:$BO$118,'DESC SVM'!$C$46,B161)</f>
        <v>0</v>
      </c>
      <c r="F161">
        <f>INDEX(Extraction!$D$113:$BO$118,'DESC SVM'!$C$43,B161)</f>
        <v>0</v>
      </c>
      <c r="G161">
        <f t="shared" si="6"/>
        <v>0</v>
      </c>
      <c r="O161" s="2">
        <v>59</v>
      </c>
      <c r="P161" s="2" t="s">
        <v>46</v>
      </c>
      <c r="Q161">
        <v>0</v>
      </c>
      <c r="R161">
        <f>INDEX(Extraction!$D$113:$BO$118,'DESC SVM'!$C$46,O161)</f>
        <v>0</v>
      </c>
      <c r="S161">
        <f>INDEX(Extraction!$D$113:$BO$118,'DESC SVM'!$C$43,O161)</f>
        <v>0</v>
      </c>
      <c r="T161">
        <f t="shared" si="7"/>
        <v>0</v>
      </c>
    </row>
    <row r="162" spans="2:20" x14ac:dyDescent="0.3">
      <c r="B162" s="2">
        <v>60</v>
      </c>
      <c r="C162" s="2" t="s">
        <v>44</v>
      </c>
      <c r="D162">
        <v>0</v>
      </c>
      <c r="E162">
        <f>INDEX(Extraction!$D$113:$BO$118,'DESC SVM'!$C$46,B162)</f>
        <v>1</v>
      </c>
      <c r="F162">
        <f>INDEX(Extraction!$D$113:$BO$118,'DESC SVM'!$C$43,B162)</f>
        <v>0</v>
      </c>
      <c r="G162">
        <f t="shared" si="6"/>
        <v>-0.08</v>
      </c>
      <c r="O162" s="2">
        <v>60</v>
      </c>
      <c r="P162" s="2" t="s">
        <v>44</v>
      </c>
      <c r="Q162">
        <v>0</v>
      </c>
      <c r="R162">
        <f>INDEX(Extraction!$D$113:$BO$118,'DESC SVM'!$C$46,O162)</f>
        <v>1</v>
      </c>
      <c r="S162">
        <f>INDEX(Extraction!$D$113:$BO$118,'DESC SVM'!$C$43,O162)</f>
        <v>0</v>
      </c>
      <c r="T162">
        <f t="shared" si="7"/>
        <v>-0.08</v>
      </c>
    </row>
    <row r="163" spans="2:20" x14ac:dyDescent="0.3">
      <c r="B163" s="2">
        <v>61</v>
      </c>
      <c r="C163" s="2" t="s">
        <v>110</v>
      </c>
      <c r="D163">
        <v>0</v>
      </c>
      <c r="E163">
        <f>INDEX(Extraction!$D$113:$BO$118,'DESC SVM'!$C$46,B163)</f>
        <v>0</v>
      </c>
      <c r="F163">
        <f>INDEX(Extraction!$D$113:$BO$118,'DESC SVM'!$C$43,B163)</f>
        <v>0</v>
      </c>
      <c r="G163">
        <f t="shared" si="6"/>
        <v>0</v>
      </c>
      <c r="O163" s="2">
        <v>61</v>
      </c>
      <c r="P163" s="2" t="s">
        <v>110</v>
      </c>
      <c r="Q163">
        <v>0</v>
      </c>
      <c r="R163">
        <f>INDEX(Extraction!$D$113:$BO$118,'DESC SVM'!$C$46,O163)</f>
        <v>0</v>
      </c>
      <c r="S163">
        <f>INDEX(Extraction!$D$113:$BO$118,'DESC SVM'!$C$43,O163)</f>
        <v>0</v>
      </c>
      <c r="T163">
        <f t="shared" si="7"/>
        <v>0</v>
      </c>
    </row>
    <row r="164" spans="2:20" x14ac:dyDescent="0.3">
      <c r="B164" s="2">
        <v>62</v>
      </c>
      <c r="C164" s="2" t="s">
        <v>47</v>
      </c>
      <c r="D164">
        <v>0</v>
      </c>
      <c r="E164">
        <f>INDEX(Extraction!$D$113:$BO$118,'DESC SVM'!$C$46,B164)</f>
        <v>1</v>
      </c>
      <c r="F164">
        <f>INDEX(Extraction!$D$113:$BO$118,'DESC SVM'!$C$43,B164)</f>
        <v>1</v>
      </c>
      <c r="G164">
        <f t="shared" si="6"/>
        <v>0</v>
      </c>
      <c r="O164" s="2">
        <v>62</v>
      </c>
      <c r="P164" s="2" t="s">
        <v>47</v>
      </c>
      <c r="Q164">
        <v>0</v>
      </c>
      <c r="R164">
        <f>INDEX(Extraction!$D$113:$BO$118,'DESC SVM'!$C$46,O164)</f>
        <v>1</v>
      </c>
      <c r="S164">
        <f>INDEX(Extraction!$D$113:$BO$118,'DESC SVM'!$C$43,O164)</f>
        <v>1</v>
      </c>
      <c r="T164">
        <f t="shared" si="7"/>
        <v>0</v>
      </c>
    </row>
    <row r="165" spans="2:20" x14ac:dyDescent="0.3">
      <c r="B165" s="2">
        <v>63</v>
      </c>
      <c r="C165" s="2" t="s">
        <v>49</v>
      </c>
      <c r="D165">
        <v>0</v>
      </c>
      <c r="E165">
        <f>INDEX(Extraction!$D$113:$BO$118,'DESC SVM'!$C$46,B165)</f>
        <v>1</v>
      </c>
      <c r="F165">
        <f>INDEX(Extraction!$D$113:$BO$118,'DESC SVM'!$C$43,B165)</f>
        <v>0</v>
      </c>
      <c r="G165">
        <f t="shared" si="6"/>
        <v>-0.08</v>
      </c>
      <c r="O165" s="2">
        <v>63</v>
      </c>
      <c r="P165" s="2" t="s">
        <v>49</v>
      </c>
      <c r="Q165">
        <v>0</v>
      </c>
      <c r="R165">
        <f>INDEX(Extraction!$D$113:$BO$118,'DESC SVM'!$C$46,O165)</f>
        <v>1</v>
      </c>
      <c r="S165">
        <f>INDEX(Extraction!$D$113:$BO$118,'DESC SVM'!$C$43,O165)</f>
        <v>0</v>
      </c>
      <c r="T165">
        <f t="shared" si="7"/>
        <v>-0.08</v>
      </c>
    </row>
    <row r="166" spans="2:20" x14ac:dyDescent="0.3">
      <c r="B166" s="2">
        <v>64</v>
      </c>
      <c r="C166" s="2" t="s">
        <v>109</v>
      </c>
      <c r="D166">
        <v>0</v>
      </c>
      <c r="E166">
        <f>INDEX(Extraction!$D$113:$BO$118,'DESC SVM'!$C$46,B166)</f>
        <v>0</v>
      </c>
      <c r="F166">
        <f>INDEX(Extraction!$D$113:$BO$118,'DESC SVM'!$C$43,B166)</f>
        <v>0</v>
      </c>
      <c r="G166">
        <f t="shared" si="6"/>
        <v>0</v>
      </c>
      <c r="O166" s="2">
        <v>64</v>
      </c>
      <c r="P166" s="2" t="s">
        <v>109</v>
      </c>
      <c r="Q166">
        <v>0</v>
      </c>
      <c r="R166">
        <f>INDEX(Extraction!$D$113:$BO$118,'DESC SVM'!$C$46,O166)</f>
        <v>0</v>
      </c>
      <c r="S166">
        <f>INDEX(Extraction!$D$113:$BO$118,'DESC SVM'!$C$43,O166)</f>
        <v>0</v>
      </c>
      <c r="T166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CC0-CBF3-4F42-A883-C3247462315D}">
  <dimension ref="A3:BO73"/>
  <sheetViews>
    <sheetView topLeftCell="B60" workbookViewId="0">
      <selection activeCell="AM75" sqref="AM75"/>
    </sheetView>
  </sheetViews>
  <sheetFormatPr defaultRowHeight="14.4" x14ac:dyDescent="0.3"/>
  <cols>
    <col min="2" max="2" width="77.44140625" bestFit="1" customWidth="1"/>
  </cols>
  <sheetData>
    <row r="3" spans="1:16" x14ac:dyDescent="0.3">
      <c r="B3" s="3" t="s">
        <v>4</v>
      </c>
    </row>
    <row r="4" spans="1:16" x14ac:dyDescent="0.3">
      <c r="A4">
        <v>1</v>
      </c>
      <c r="B4" s="1" t="s">
        <v>238</v>
      </c>
    </row>
    <row r="5" spans="1:16" x14ac:dyDescent="0.3">
      <c r="A5">
        <v>2</v>
      </c>
      <c r="B5" s="1" t="s">
        <v>202</v>
      </c>
    </row>
    <row r="6" spans="1:16" x14ac:dyDescent="0.3">
      <c r="A6">
        <v>3</v>
      </c>
      <c r="B6" s="1" t="s">
        <v>203</v>
      </c>
    </row>
    <row r="9" spans="1:16" x14ac:dyDescent="0.3">
      <c r="B9" s="2" t="s">
        <v>7</v>
      </c>
    </row>
    <row r="11" spans="1:16" x14ac:dyDescent="0.3">
      <c r="B11" s="2" t="s">
        <v>8</v>
      </c>
    </row>
    <row r="12" spans="1:16" x14ac:dyDescent="0.3">
      <c r="B12" s="2" t="s">
        <v>9</v>
      </c>
      <c r="D12" s="2" t="s">
        <v>22</v>
      </c>
    </row>
    <row r="13" spans="1:16" x14ac:dyDescent="0.3">
      <c r="A13">
        <v>1</v>
      </c>
      <c r="B13" s="1" t="s">
        <v>238</v>
      </c>
      <c r="C13">
        <v>1</v>
      </c>
      <c r="D13" t="s">
        <v>11</v>
      </c>
      <c r="E13" t="s">
        <v>70</v>
      </c>
      <c r="F13" t="s">
        <v>75</v>
      </c>
      <c r="G13" t="s">
        <v>239</v>
      </c>
      <c r="H13" t="s">
        <v>240</v>
      </c>
    </row>
    <row r="14" spans="1:16" x14ac:dyDescent="0.3">
      <c r="A14">
        <v>2</v>
      </c>
      <c r="B14" s="1" t="s">
        <v>204</v>
      </c>
      <c r="C14">
        <v>2</v>
      </c>
      <c r="D14" t="s">
        <v>25</v>
      </c>
      <c r="E14" t="s">
        <v>73</v>
      </c>
      <c r="F14" t="s">
        <v>206</v>
      </c>
      <c r="G14" t="s">
        <v>207</v>
      </c>
      <c r="H14" t="s">
        <v>90</v>
      </c>
      <c r="I14" t="s">
        <v>208</v>
      </c>
      <c r="J14" t="s">
        <v>16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 t="s">
        <v>214</v>
      </c>
    </row>
    <row r="15" spans="1:16" x14ac:dyDescent="0.3">
      <c r="A15">
        <v>3</v>
      </c>
      <c r="B15" s="1" t="s">
        <v>205</v>
      </c>
      <c r="C15">
        <v>3</v>
      </c>
      <c r="D15" t="s">
        <v>13</v>
      </c>
      <c r="E15" t="s">
        <v>215</v>
      </c>
      <c r="F15" t="s">
        <v>216</v>
      </c>
      <c r="G15" t="s">
        <v>20</v>
      </c>
      <c r="H15" t="s">
        <v>16</v>
      </c>
      <c r="I15" t="s">
        <v>15</v>
      </c>
      <c r="J15" t="s">
        <v>217</v>
      </c>
    </row>
    <row r="16" spans="1:16" x14ac:dyDescent="0.3">
      <c r="B16" s="1"/>
    </row>
    <row r="17" spans="2:27" x14ac:dyDescent="0.3">
      <c r="B17" s="1"/>
      <c r="D17" s="2" t="s">
        <v>96</v>
      </c>
    </row>
    <row r="18" spans="2:27" x14ac:dyDescent="0.3">
      <c r="B18" s="1"/>
      <c r="C18">
        <v>1</v>
      </c>
      <c r="D18" t="s">
        <v>11</v>
      </c>
      <c r="E18" t="s">
        <v>70</v>
      </c>
      <c r="F18" t="s">
        <v>75</v>
      </c>
      <c r="G18" t="s">
        <v>239</v>
      </c>
      <c r="H18" t="s">
        <v>240</v>
      </c>
    </row>
    <row r="19" spans="2:27" x14ac:dyDescent="0.3">
      <c r="B19" s="1"/>
      <c r="C19">
        <v>2</v>
      </c>
      <c r="D19" t="s">
        <v>25</v>
      </c>
      <c r="E19" t="s">
        <v>73</v>
      </c>
      <c r="F19" t="s">
        <v>206</v>
      </c>
      <c r="G19" t="s">
        <v>207</v>
      </c>
      <c r="H19" t="s">
        <v>90</v>
      </c>
      <c r="I19" t="s">
        <v>230</v>
      </c>
      <c r="J19" t="s">
        <v>16</v>
      </c>
      <c r="K19" t="s">
        <v>209</v>
      </c>
      <c r="L19" t="s">
        <v>210</v>
      </c>
      <c r="M19" t="s">
        <v>211</v>
      </c>
      <c r="N19" t="s">
        <v>212</v>
      </c>
      <c r="O19" t="s">
        <v>213</v>
      </c>
      <c r="P19" t="s">
        <v>214</v>
      </c>
    </row>
    <row r="20" spans="2:27" x14ac:dyDescent="0.3">
      <c r="B20" s="1"/>
      <c r="C20">
        <v>3</v>
      </c>
      <c r="D20" t="s">
        <v>13</v>
      </c>
      <c r="E20" t="s">
        <v>215</v>
      </c>
      <c r="F20" t="s">
        <v>216</v>
      </c>
      <c r="G20" t="s">
        <v>231</v>
      </c>
      <c r="H20" t="s">
        <v>16</v>
      </c>
      <c r="I20" t="s">
        <v>15</v>
      </c>
      <c r="J20" t="s">
        <v>217</v>
      </c>
    </row>
    <row r="21" spans="2:27" x14ac:dyDescent="0.3">
      <c r="D21" s="2" t="s">
        <v>218</v>
      </c>
    </row>
    <row r="22" spans="2:27" x14ac:dyDescent="0.3">
      <c r="D22" t="s">
        <v>11</v>
      </c>
      <c r="E22" t="s">
        <v>70</v>
      </c>
      <c r="F22" t="s">
        <v>75</v>
      </c>
      <c r="G22" t="s">
        <v>239</v>
      </c>
      <c r="H22" t="s">
        <v>240</v>
      </c>
      <c r="I22" t="s">
        <v>25</v>
      </c>
      <c r="J22" t="s">
        <v>73</v>
      </c>
      <c r="K22" t="s">
        <v>206</v>
      </c>
      <c r="L22" t="s">
        <v>207</v>
      </c>
      <c r="M22" t="s">
        <v>90</v>
      </c>
      <c r="N22" t="s">
        <v>230</v>
      </c>
      <c r="O22" t="s">
        <v>16</v>
      </c>
      <c r="P22" t="s">
        <v>209</v>
      </c>
      <c r="Q22" t="s">
        <v>210</v>
      </c>
      <c r="R22" t="s">
        <v>211</v>
      </c>
      <c r="S22" t="s">
        <v>212</v>
      </c>
      <c r="T22" t="s">
        <v>213</v>
      </c>
      <c r="U22" t="s">
        <v>214</v>
      </c>
      <c r="V22" t="s">
        <v>13</v>
      </c>
      <c r="W22" t="s">
        <v>215</v>
      </c>
      <c r="X22" t="s">
        <v>216</v>
      </c>
      <c r="Y22" t="s">
        <v>231</v>
      </c>
      <c r="Z22" t="s">
        <v>15</v>
      </c>
      <c r="AA22" t="s">
        <v>217</v>
      </c>
    </row>
    <row r="23" spans="2:27" x14ac:dyDescent="0.3"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3"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2:27" x14ac:dyDescent="0.3"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7" spans="2:27" x14ac:dyDescent="0.3">
      <c r="B27" s="2" t="s">
        <v>23</v>
      </c>
      <c r="D27" t="s">
        <v>219</v>
      </c>
    </row>
    <row r="28" spans="2:27" x14ac:dyDescent="0.3">
      <c r="C28">
        <v>1</v>
      </c>
      <c r="D28" t="s">
        <v>11</v>
      </c>
    </row>
    <row r="29" spans="2:27" x14ac:dyDescent="0.3">
      <c r="C29">
        <v>2</v>
      </c>
      <c r="D29" t="s">
        <v>25</v>
      </c>
    </row>
    <row r="30" spans="2:27" x14ac:dyDescent="0.3">
      <c r="C30">
        <v>3</v>
      </c>
      <c r="D30" t="s">
        <v>13</v>
      </c>
    </row>
    <row r="32" spans="2:27" x14ac:dyDescent="0.3">
      <c r="D32" s="2" t="s">
        <v>27</v>
      </c>
    </row>
    <row r="33" spans="1:16" x14ac:dyDescent="0.3">
      <c r="D33" t="s">
        <v>13</v>
      </c>
      <c r="E33" t="s">
        <v>14</v>
      </c>
      <c r="F33" t="s">
        <v>18</v>
      </c>
      <c r="G33" t="s">
        <v>11</v>
      </c>
      <c r="H33" t="s">
        <v>24</v>
      </c>
      <c r="I33" t="s">
        <v>25</v>
      </c>
      <c r="J33" t="s">
        <v>26</v>
      </c>
    </row>
    <row r="34" spans="1:16" x14ac:dyDescent="0.3"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6" x14ac:dyDescent="0.3"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6" x14ac:dyDescent="0.3"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8" spans="1:16" x14ac:dyDescent="0.3">
      <c r="B38" s="2" t="s">
        <v>28</v>
      </c>
    </row>
    <row r="39" spans="1:16" x14ac:dyDescent="0.3">
      <c r="A39">
        <v>1</v>
      </c>
      <c r="B39" s="1" t="s">
        <v>238</v>
      </c>
      <c r="C39">
        <v>1</v>
      </c>
      <c r="D39" t="s">
        <v>30</v>
      </c>
      <c r="E39" t="s">
        <v>70</v>
      </c>
      <c r="F39" t="s">
        <v>75</v>
      </c>
      <c r="G39" t="s">
        <v>239</v>
      </c>
      <c r="H39" t="s">
        <v>240</v>
      </c>
    </row>
    <row r="40" spans="1:16" x14ac:dyDescent="0.3">
      <c r="A40">
        <v>2</v>
      </c>
      <c r="B40" s="1" t="s">
        <v>202</v>
      </c>
      <c r="C40" s="2" t="s">
        <v>29</v>
      </c>
      <c r="D40" t="s">
        <v>35</v>
      </c>
      <c r="E40" t="s">
        <v>36</v>
      </c>
      <c r="F40" t="s">
        <v>36</v>
      </c>
      <c r="G40" t="s">
        <v>36</v>
      </c>
      <c r="H40" t="s">
        <v>36</v>
      </c>
    </row>
    <row r="41" spans="1:16" x14ac:dyDescent="0.3">
      <c r="A41">
        <v>3</v>
      </c>
      <c r="B41" s="1" t="s">
        <v>203</v>
      </c>
      <c r="C41">
        <v>2</v>
      </c>
      <c r="D41" t="s">
        <v>105</v>
      </c>
      <c r="E41" t="s">
        <v>73</v>
      </c>
      <c r="F41" t="s">
        <v>206</v>
      </c>
      <c r="G41" t="s">
        <v>220</v>
      </c>
      <c r="H41" t="s">
        <v>90</v>
      </c>
      <c r="I41" t="s">
        <v>208</v>
      </c>
      <c r="J41" t="s">
        <v>16</v>
      </c>
      <c r="K41" t="s">
        <v>209</v>
      </c>
      <c r="L41" t="s">
        <v>210</v>
      </c>
      <c r="M41" t="s">
        <v>211</v>
      </c>
      <c r="N41" t="s">
        <v>221</v>
      </c>
      <c r="O41" t="s">
        <v>222</v>
      </c>
      <c r="P41" t="s">
        <v>223</v>
      </c>
    </row>
    <row r="42" spans="1:16" x14ac:dyDescent="0.3">
      <c r="C42" s="2" t="s">
        <v>29</v>
      </c>
      <c r="D42" t="s">
        <v>35</v>
      </c>
      <c r="E42" t="s">
        <v>36</v>
      </c>
      <c r="F42" t="s">
        <v>36</v>
      </c>
      <c r="G42" t="s">
        <v>35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35</v>
      </c>
      <c r="O42" t="s">
        <v>35</v>
      </c>
      <c r="P42" t="s">
        <v>38</v>
      </c>
    </row>
    <row r="43" spans="1:16" x14ac:dyDescent="0.3">
      <c r="C43">
        <v>3</v>
      </c>
      <c r="D43" t="s">
        <v>32</v>
      </c>
      <c r="E43" t="s">
        <v>215</v>
      </c>
      <c r="F43" t="s">
        <v>216</v>
      </c>
      <c r="G43" t="s">
        <v>20</v>
      </c>
      <c r="H43" t="s">
        <v>16</v>
      </c>
      <c r="I43" t="s">
        <v>33</v>
      </c>
      <c r="J43" t="s">
        <v>224</v>
      </c>
    </row>
    <row r="44" spans="1:16" x14ac:dyDescent="0.3">
      <c r="C44" s="2" t="s">
        <v>29</v>
      </c>
      <c r="D44" t="s">
        <v>35</v>
      </c>
      <c r="E44" t="s">
        <v>36</v>
      </c>
      <c r="F44" t="s">
        <v>36</v>
      </c>
      <c r="G44" t="s">
        <v>36</v>
      </c>
      <c r="H44" t="s">
        <v>36</v>
      </c>
      <c r="I44" t="s">
        <v>35</v>
      </c>
      <c r="J44" t="s">
        <v>35</v>
      </c>
    </row>
    <row r="46" spans="1:16" x14ac:dyDescent="0.3">
      <c r="D46" s="2" t="s">
        <v>41</v>
      </c>
    </row>
    <row r="47" spans="1:16" x14ac:dyDescent="0.3">
      <c r="D47" t="s">
        <v>36</v>
      </c>
      <c r="E47" t="s">
        <v>38</v>
      </c>
      <c r="F47" t="s">
        <v>35</v>
      </c>
      <c r="G47" t="s">
        <v>39</v>
      </c>
      <c r="H47" t="s">
        <v>40</v>
      </c>
      <c r="K47" t="s">
        <v>38</v>
      </c>
      <c r="L47" t="s">
        <v>35</v>
      </c>
      <c r="M47" t="s">
        <v>39</v>
      </c>
      <c r="N47" t="s">
        <v>40</v>
      </c>
    </row>
    <row r="48" spans="1:16" x14ac:dyDescent="0.3">
      <c r="C48">
        <v>1</v>
      </c>
      <c r="D48">
        <v>4</v>
      </c>
      <c r="E48">
        <v>0</v>
      </c>
      <c r="F48">
        <v>1</v>
      </c>
      <c r="G48">
        <v>0</v>
      </c>
      <c r="H48">
        <v>0</v>
      </c>
    </row>
    <row r="49" spans="1:17" x14ac:dyDescent="0.3">
      <c r="C49">
        <v>2</v>
      </c>
      <c r="D49">
        <v>8</v>
      </c>
      <c r="E49">
        <v>1</v>
      </c>
      <c r="F49">
        <v>4</v>
      </c>
      <c r="G49">
        <v>0</v>
      </c>
      <c r="H49">
        <v>0</v>
      </c>
    </row>
    <row r="50" spans="1:17" x14ac:dyDescent="0.3">
      <c r="C50">
        <v>3</v>
      </c>
      <c r="D50">
        <v>4</v>
      </c>
      <c r="E50">
        <v>0</v>
      </c>
      <c r="F50">
        <v>3</v>
      </c>
      <c r="G50">
        <v>0</v>
      </c>
      <c r="H50">
        <v>0</v>
      </c>
    </row>
    <row r="52" spans="1:17" x14ac:dyDescent="0.3">
      <c r="B52" s="2" t="s">
        <v>225</v>
      </c>
      <c r="C52">
        <v>1</v>
      </c>
      <c r="D52" t="s">
        <v>30</v>
      </c>
      <c r="E52" t="s">
        <v>70</v>
      </c>
      <c r="F52" t="s">
        <v>75</v>
      </c>
      <c r="G52" t="s">
        <v>239</v>
      </c>
      <c r="H52" t="s">
        <v>240</v>
      </c>
      <c r="I52" t="s">
        <v>6</v>
      </c>
    </row>
    <row r="53" spans="1:17" x14ac:dyDescent="0.3">
      <c r="A53">
        <v>1</v>
      </c>
      <c r="B53" s="1" t="s">
        <v>238</v>
      </c>
      <c r="C53" s="2" t="s">
        <v>107</v>
      </c>
      <c r="D53" t="s">
        <v>43</v>
      </c>
      <c r="E53" t="s">
        <v>50</v>
      </c>
      <c r="F53" t="s">
        <v>45</v>
      </c>
      <c r="G53" t="s">
        <v>50</v>
      </c>
      <c r="H53" t="s">
        <v>49</v>
      </c>
      <c r="I53" t="s">
        <v>48</v>
      </c>
    </row>
    <row r="54" spans="1:17" x14ac:dyDescent="0.3">
      <c r="A54">
        <v>2</v>
      </c>
      <c r="B54" s="1" t="s">
        <v>202</v>
      </c>
      <c r="C54">
        <v>2</v>
      </c>
      <c r="D54" t="s">
        <v>105</v>
      </c>
      <c r="E54" t="s">
        <v>73</v>
      </c>
      <c r="F54" t="s">
        <v>206</v>
      </c>
      <c r="G54" t="s">
        <v>220</v>
      </c>
      <c r="H54" t="s">
        <v>90</v>
      </c>
      <c r="I54" t="s">
        <v>208</v>
      </c>
      <c r="J54" t="s">
        <v>16</v>
      </c>
      <c r="K54" t="s">
        <v>209</v>
      </c>
      <c r="L54" t="s">
        <v>210</v>
      </c>
      <c r="M54" t="s">
        <v>211</v>
      </c>
      <c r="N54" t="s">
        <v>221</v>
      </c>
      <c r="O54" t="s">
        <v>222</v>
      </c>
      <c r="P54" t="s">
        <v>223</v>
      </c>
      <c r="Q54" t="s">
        <v>6</v>
      </c>
    </row>
    <row r="55" spans="1:17" x14ac:dyDescent="0.3">
      <c r="A55">
        <v>3</v>
      </c>
      <c r="B55" s="1" t="s">
        <v>203</v>
      </c>
      <c r="C55" s="2" t="s">
        <v>107</v>
      </c>
      <c r="D55" t="s">
        <v>43</v>
      </c>
      <c r="E55" t="s">
        <v>110</v>
      </c>
      <c r="F55" t="s">
        <v>50</v>
      </c>
      <c r="G55" t="s">
        <v>46</v>
      </c>
      <c r="H55" t="s">
        <v>47</v>
      </c>
      <c r="I55" t="s">
        <v>45</v>
      </c>
      <c r="J55" t="s">
        <v>44</v>
      </c>
      <c r="K55" t="s">
        <v>50</v>
      </c>
      <c r="L55" t="s">
        <v>50</v>
      </c>
      <c r="M55" t="s">
        <v>109</v>
      </c>
      <c r="N55" t="s">
        <v>50</v>
      </c>
      <c r="O55" t="s">
        <v>50</v>
      </c>
      <c r="P55" t="s">
        <v>226</v>
      </c>
      <c r="Q55" t="s">
        <v>48</v>
      </c>
    </row>
    <row r="56" spans="1:17" x14ac:dyDescent="0.3">
      <c r="C56">
        <v>3</v>
      </c>
      <c r="D56" t="s">
        <v>32</v>
      </c>
      <c r="E56" t="s">
        <v>215</v>
      </c>
      <c r="F56" t="s">
        <v>216</v>
      </c>
      <c r="G56" t="s">
        <v>20</v>
      </c>
      <c r="H56" t="s">
        <v>16</v>
      </c>
      <c r="I56" t="s">
        <v>33</v>
      </c>
      <c r="J56" t="s">
        <v>224</v>
      </c>
      <c r="K56" t="s">
        <v>6</v>
      </c>
    </row>
    <row r="57" spans="1:17" x14ac:dyDescent="0.3">
      <c r="C57" s="2" t="s">
        <v>107</v>
      </c>
      <c r="D57" t="s">
        <v>43</v>
      </c>
      <c r="E57" t="s">
        <v>50</v>
      </c>
      <c r="F57" t="s">
        <v>50</v>
      </c>
      <c r="G57" t="s">
        <v>49</v>
      </c>
      <c r="H57" t="s">
        <v>44</v>
      </c>
      <c r="I57" t="s">
        <v>46</v>
      </c>
      <c r="J57" t="s">
        <v>46</v>
      </c>
      <c r="K57" t="s">
        <v>48</v>
      </c>
    </row>
    <row r="59" spans="1:17" x14ac:dyDescent="0.3">
      <c r="D59" s="2" t="s">
        <v>227</v>
      </c>
    </row>
    <row r="60" spans="1:17" x14ac:dyDescent="0.3">
      <c r="D60" t="s">
        <v>43</v>
      </c>
      <c r="E60" t="s">
        <v>50</v>
      </c>
      <c r="F60" t="s">
        <v>45</v>
      </c>
      <c r="G60" t="s">
        <v>44</v>
      </c>
      <c r="H60" t="s">
        <v>46</v>
      </c>
      <c r="I60" t="s">
        <v>48</v>
      </c>
      <c r="J60" t="s">
        <v>110</v>
      </c>
      <c r="K60" t="s">
        <v>47</v>
      </c>
      <c r="L60" t="s">
        <v>109</v>
      </c>
      <c r="M60" t="s">
        <v>226</v>
      </c>
      <c r="N60" t="s">
        <v>49</v>
      </c>
    </row>
    <row r="61" spans="1:17" x14ac:dyDescent="0.3">
      <c r="C61">
        <v>1</v>
      </c>
      <c r="D61">
        <v>1</v>
      </c>
      <c r="E61">
        <v>2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7" x14ac:dyDescent="0.3">
      <c r="C62">
        <v>2</v>
      </c>
      <c r="D62">
        <v>1</v>
      </c>
      <c r="E62">
        <v>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7" x14ac:dyDescent="0.3">
      <c r="C63">
        <v>3</v>
      </c>
      <c r="D63">
        <v>1</v>
      </c>
      <c r="E63">
        <v>1</v>
      </c>
      <c r="F63">
        <v>0</v>
      </c>
      <c r="G63">
        <v>1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</row>
    <row r="65" spans="2:67" x14ac:dyDescent="0.3">
      <c r="B65" s="2" t="s">
        <v>228</v>
      </c>
    </row>
    <row r="66" spans="2:67" x14ac:dyDescent="0.3">
      <c r="C66" s="2" t="s">
        <v>229</v>
      </c>
    </row>
    <row r="67" spans="2:67" x14ac:dyDescent="0.3">
      <c r="D67" t="s">
        <v>11</v>
      </c>
      <c r="E67" t="s">
        <v>70</v>
      </c>
      <c r="F67" t="s">
        <v>75</v>
      </c>
      <c r="G67" t="s">
        <v>31</v>
      </c>
      <c r="H67" t="s">
        <v>12</v>
      </c>
      <c r="I67" t="s">
        <v>69</v>
      </c>
      <c r="J67" t="s">
        <v>71</v>
      </c>
      <c r="K67" t="s">
        <v>86</v>
      </c>
      <c r="L67" t="s">
        <v>76</v>
      </c>
      <c r="M67" t="s">
        <v>80</v>
      </c>
      <c r="N67" t="s">
        <v>83</v>
      </c>
      <c r="O67" t="s">
        <v>24</v>
      </c>
      <c r="P67" t="s">
        <v>72</v>
      </c>
      <c r="Q67" t="s">
        <v>97</v>
      </c>
      <c r="R67" t="s">
        <v>16</v>
      </c>
      <c r="S67" t="s">
        <v>84</v>
      </c>
      <c r="T67" t="s">
        <v>25</v>
      </c>
      <c r="U67" t="s">
        <v>73</v>
      </c>
      <c r="V67" t="s">
        <v>87</v>
      </c>
      <c r="W67" t="s">
        <v>89</v>
      </c>
      <c r="X67" t="s">
        <v>17</v>
      </c>
      <c r="Y67" t="s">
        <v>78</v>
      </c>
      <c r="Z67" t="s">
        <v>81</v>
      </c>
      <c r="AA67" t="s">
        <v>98</v>
      </c>
      <c r="AB67" t="s">
        <v>18</v>
      </c>
      <c r="AC67" t="s">
        <v>19</v>
      </c>
      <c r="AD67" t="s">
        <v>231</v>
      </c>
      <c r="AE67" t="s">
        <v>21</v>
      </c>
      <c r="AF67" t="s">
        <v>13</v>
      </c>
      <c r="AG67" t="s">
        <v>74</v>
      </c>
      <c r="AH67" t="s">
        <v>88</v>
      </c>
      <c r="AI67" t="s">
        <v>99</v>
      </c>
      <c r="AJ67" t="s">
        <v>92</v>
      </c>
      <c r="AK67" t="s">
        <v>93</v>
      </c>
      <c r="AL67" t="s">
        <v>94</v>
      </c>
      <c r="AM67" t="s">
        <v>15</v>
      </c>
      <c r="AN67" t="s">
        <v>79</v>
      </c>
      <c r="AO67" t="s">
        <v>82</v>
      </c>
      <c r="AP67" t="s">
        <v>95</v>
      </c>
      <c r="AQ67">
        <v>1847</v>
      </c>
      <c r="AR67" t="s">
        <v>13</v>
      </c>
      <c r="AS67" t="s">
        <v>14</v>
      </c>
      <c r="AT67" t="s">
        <v>18</v>
      </c>
      <c r="AU67" t="s">
        <v>11</v>
      </c>
      <c r="AV67" t="s">
        <v>24</v>
      </c>
      <c r="AW67" t="s">
        <v>25</v>
      </c>
      <c r="AX67" t="s">
        <v>26</v>
      </c>
      <c r="AY67" t="s">
        <v>36</v>
      </c>
      <c r="AZ67" t="s">
        <v>38</v>
      </c>
      <c r="BA67" t="s">
        <v>35</v>
      </c>
      <c r="BB67" t="s">
        <v>39</v>
      </c>
      <c r="BC67" t="s">
        <v>40</v>
      </c>
      <c r="BD67" t="s">
        <v>43</v>
      </c>
      <c r="BE67" t="s">
        <v>50</v>
      </c>
      <c r="BF67" t="s">
        <v>45</v>
      </c>
      <c r="BG67" t="s">
        <v>48</v>
      </c>
      <c r="BH67" t="s">
        <v>108</v>
      </c>
      <c r="BI67" t="s">
        <v>51</v>
      </c>
      <c r="BJ67" t="s">
        <v>46</v>
      </c>
      <c r="BK67" t="s">
        <v>44</v>
      </c>
      <c r="BL67" t="s">
        <v>110</v>
      </c>
      <c r="BM67" t="s">
        <v>47</v>
      </c>
      <c r="BN67" t="s">
        <v>49</v>
      </c>
      <c r="BO67" t="s">
        <v>109</v>
      </c>
    </row>
    <row r="69" spans="2:67" x14ac:dyDescent="0.3">
      <c r="C69" s="2"/>
      <c r="D69" s="2" t="s">
        <v>112</v>
      </c>
    </row>
    <row r="70" spans="2:67" x14ac:dyDescent="0.3">
      <c r="D70">
        <v>1847</v>
      </c>
      <c r="E70" t="s">
        <v>88</v>
      </c>
      <c r="F70" t="s">
        <v>15</v>
      </c>
      <c r="G70" t="s">
        <v>13</v>
      </c>
      <c r="H70" t="s">
        <v>11</v>
      </c>
      <c r="I70" t="s">
        <v>73</v>
      </c>
      <c r="J70" t="s">
        <v>79</v>
      </c>
      <c r="K70" t="s">
        <v>25</v>
      </c>
      <c r="L70" t="s">
        <v>80</v>
      </c>
      <c r="M70" t="s">
        <v>94</v>
      </c>
      <c r="N70" t="s">
        <v>71</v>
      </c>
      <c r="O70" t="s">
        <v>70</v>
      </c>
      <c r="P70" t="s">
        <v>16</v>
      </c>
      <c r="Q70" t="s">
        <v>99</v>
      </c>
      <c r="R70" t="s">
        <v>12</v>
      </c>
      <c r="S70" t="s">
        <v>72</v>
      </c>
      <c r="T70" t="s">
        <v>21</v>
      </c>
      <c r="U70" t="s">
        <v>84</v>
      </c>
      <c r="V70" t="s">
        <v>24</v>
      </c>
      <c r="W70" t="s">
        <v>75</v>
      </c>
      <c r="X70" t="s">
        <v>97</v>
      </c>
      <c r="Y70" t="s">
        <v>78</v>
      </c>
      <c r="Z70" t="s">
        <v>18</v>
      </c>
      <c r="AA70" t="s">
        <v>69</v>
      </c>
      <c r="AB70" t="s">
        <v>31</v>
      </c>
      <c r="AC70" t="s">
        <v>98</v>
      </c>
      <c r="AD70" t="s">
        <v>74</v>
      </c>
      <c r="AE70" t="s">
        <v>92</v>
      </c>
      <c r="AF70" t="s">
        <v>82</v>
      </c>
      <c r="AG70" t="s">
        <v>93</v>
      </c>
      <c r="AH70" t="s">
        <v>87</v>
      </c>
      <c r="AI70" t="s">
        <v>89</v>
      </c>
      <c r="AJ70" t="s">
        <v>95</v>
      </c>
      <c r="AK70" t="s">
        <v>83</v>
      </c>
      <c r="AL70" t="s">
        <v>76</v>
      </c>
      <c r="AM70" t="s">
        <v>231</v>
      </c>
      <c r="AN70" t="s">
        <v>19</v>
      </c>
      <c r="AO70" t="s">
        <v>81</v>
      </c>
      <c r="AP70" t="s">
        <v>86</v>
      </c>
      <c r="AQ70" t="s">
        <v>17</v>
      </c>
      <c r="AR70" t="s">
        <v>257</v>
      </c>
      <c r="AS70" t="s">
        <v>258</v>
      </c>
      <c r="AT70" t="s">
        <v>259</v>
      </c>
      <c r="AU70" t="s">
        <v>260</v>
      </c>
      <c r="AV70" t="s">
        <v>261</v>
      </c>
      <c r="AW70" t="s">
        <v>262</v>
      </c>
      <c r="AX70" t="s">
        <v>263</v>
      </c>
      <c r="AY70" t="s">
        <v>264</v>
      </c>
      <c r="AZ70" t="s">
        <v>265</v>
      </c>
      <c r="BA70" t="s">
        <v>266</v>
      </c>
      <c r="BB70" t="s">
        <v>267</v>
      </c>
      <c r="BC70" t="s">
        <v>268</v>
      </c>
      <c r="BD70" t="s">
        <v>269</v>
      </c>
      <c r="BE70" t="s">
        <v>270</v>
      </c>
      <c r="BF70" t="s">
        <v>271</v>
      </c>
      <c r="BG70" t="s">
        <v>272</v>
      </c>
      <c r="BH70" t="s">
        <v>273</v>
      </c>
      <c r="BI70" t="s">
        <v>274</v>
      </c>
      <c r="BJ70" t="s">
        <v>275</v>
      </c>
      <c r="BK70" t="s">
        <v>276</v>
      </c>
      <c r="BL70" t="s">
        <v>277</v>
      </c>
      <c r="BM70" t="s">
        <v>278</v>
      </c>
      <c r="BN70" t="s">
        <v>279</v>
      </c>
    </row>
    <row r="71" spans="2:67" x14ac:dyDescent="0.3"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4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</row>
    <row r="72" spans="2:67" x14ac:dyDescent="0.3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</row>
    <row r="73" spans="2:67" x14ac:dyDescent="0.3"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3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1</v>
      </c>
      <c r="BL73">
        <v>2</v>
      </c>
      <c r="BM73">
        <v>1</v>
      </c>
      <c r="BN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8F2-5622-4257-9FFB-D8F38918BF6E}">
  <dimension ref="B3:BN28"/>
  <sheetViews>
    <sheetView workbookViewId="0">
      <selection activeCell="C26" sqref="C26:E28"/>
    </sheetView>
  </sheetViews>
  <sheetFormatPr defaultRowHeight="14.4" x14ac:dyDescent="0.3"/>
  <cols>
    <col min="3" max="54" width="9" bestFit="1" customWidth="1"/>
    <col min="55" max="55" width="12.6640625" bestFit="1" customWidth="1"/>
    <col min="56" max="57" width="9" bestFit="1" customWidth="1"/>
    <col min="58" max="58" width="12.6640625" bestFit="1" customWidth="1"/>
    <col min="59" max="66" width="9" bestFit="1" customWidth="1"/>
  </cols>
  <sheetData>
    <row r="3" spans="2:66" x14ac:dyDescent="0.3">
      <c r="B3" s="2" t="s">
        <v>232</v>
      </c>
    </row>
    <row r="5" spans="2:66" x14ac:dyDescent="0.3">
      <c r="B5" s="2" t="s">
        <v>195</v>
      </c>
      <c r="C5">
        <f t="array" ref="C5:BN5">TRANSPOSE('DESC SVM'!$AP$103:$AP$166)</f>
        <v>0</v>
      </c>
      <c r="D5">
        <v>0</v>
      </c>
      <c r="E5">
        <v>0</v>
      </c>
      <c r="F5">
        <v>0</v>
      </c>
      <c r="G5">
        <v>6.8965517241379309E-2</v>
      </c>
      <c r="H5">
        <v>-8.1977846862092835E-2</v>
      </c>
      <c r="I5">
        <v>0</v>
      </c>
      <c r="J5">
        <v>-8.1977846862092835E-2</v>
      </c>
      <c r="K5">
        <v>9.2191240214789444E-2</v>
      </c>
      <c r="L5">
        <v>0</v>
      </c>
      <c r="M5">
        <v>9.2191240214789444E-2</v>
      </c>
      <c r="N5">
        <v>6.8965517241379309E-2</v>
      </c>
      <c r="O5">
        <v>-9.6120647092272943E-2</v>
      </c>
      <c r="P5">
        <v>0</v>
      </c>
      <c r="Q5">
        <v>6.8965517241379309E-2</v>
      </c>
      <c r="R5">
        <v>-6.2237174095878887E-2</v>
      </c>
      <c r="S5">
        <v>-1.6941736498197031E-2</v>
      </c>
      <c r="T5">
        <v>-6.2237174095878887E-2</v>
      </c>
      <c r="U5">
        <v>-6.2237174095878887E-2</v>
      </c>
      <c r="V5">
        <v>6.8965517241379309E-2</v>
      </c>
      <c r="W5">
        <v>-6.2237174095878887E-2</v>
      </c>
      <c r="X5">
        <v>-8.1977846862092835E-2</v>
      </c>
      <c r="Y5">
        <v>-1.6941736498197031E-2</v>
      </c>
      <c r="Z5">
        <v>9.2191240214789444E-2</v>
      </c>
      <c r="AA5">
        <v>6.8965517241379309E-2</v>
      </c>
      <c r="AB5">
        <v>-8.1977846862092835E-2</v>
      </c>
      <c r="AC5">
        <v>0</v>
      </c>
      <c r="AD5">
        <v>0</v>
      </c>
      <c r="AE5">
        <v>0</v>
      </c>
      <c r="AF5">
        <v>0</v>
      </c>
      <c r="AG5">
        <v>-8.1977846862092835E-2</v>
      </c>
      <c r="AH5">
        <v>-8.1977846862092835E-2</v>
      </c>
      <c r="AI5">
        <v>0</v>
      </c>
      <c r="AJ5">
        <v>9.2191240214789444E-2</v>
      </c>
      <c r="AK5">
        <v>9.2191240214789444E-2</v>
      </c>
      <c r="AL5">
        <v>-1.6941736498197031E-2</v>
      </c>
      <c r="AM5">
        <v>-1.6941736498197031E-2</v>
      </c>
      <c r="AN5">
        <v>-8.1977846862092835E-2</v>
      </c>
      <c r="AO5">
        <v>9.2191240214789444E-2</v>
      </c>
      <c r="AP5">
        <v>-8.1977846862092835E-2</v>
      </c>
      <c r="AQ5">
        <v>9.2191240214789444E-2</v>
      </c>
      <c r="AR5">
        <v>-1.6941736498197031E-2</v>
      </c>
      <c r="AS5">
        <v>0</v>
      </c>
      <c r="AT5">
        <v>-8.1977846862092835E-2</v>
      </c>
      <c r="AU5">
        <v>0</v>
      </c>
      <c r="AV5">
        <v>6.8965517241379309E-2</v>
      </c>
      <c r="AW5">
        <v>-6.2237174095878887E-2</v>
      </c>
      <c r="AX5">
        <v>0</v>
      </c>
      <c r="AY5">
        <v>-2.9267952179731271E-2</v>
      </c>
      <c r="AZ5">
        <v>-0.14141608468995481</v>
      </c>
      <c r="BA5">
        <v>0</v>
      </c>
      <c r="BB5">
        <v>0</v>
      </c>
      <c r="BC5">
        <v>-9.8919583360289859E-2</v>
      </c>
      <c r="BD5">
        <v>-9.6120647092272943E-2</v>
      </c>
      <c r="BE5">
        <v>0.10240463356748605</v>
      </c>
      <c r="BF5">
        <v>-1.3012329620713525E-2</v>
      </c>
      <c r="BG5">
        <v>0.18042753581242355</v>
      </c>
      <c r="BH5">
        <v>0</v>
      </c>
      <c r="BI5">
        <v>9.2191240214789444E-2</v>
      </c>
      <c r="BJ5">
        <v>-0.14421502095797173</v>
      </c>
      <c r="BK5">
        <v>-0.14141608468995481</v>
      </c>
      <c r="BL5">
        <v>0</v>
      </c>
      <c r="BM5">
        <v>-5.2023780743182285E-2</v>
      </c>
      <c r="BN5">
        <v>0</v>
      </c>
    </row>
    <row r="6" spans="2:66" x14ac:dyDescent="0.3">
      <c r="B6" t="s">
        <v>140</v>
      </c>
      <c r="C6">
        <f>'DESC SVM'!$AS$20</f>
        <v>0.25142415461569034</v>
      </c>
    </row>
    <row r="8" spans="2:66" x14ac:dyDescent="0.3">
      <c r="B8" s="2" t="s">
        <v>233</v>
      </c>
    </row>
    <row r="10" spans="2:66" x14ac:dyDescent="0.3">
      <c r="B10" s="2" t="s">
        <v>195</v>
      </c>
      <c r="C10">
        <f t="array" ref="C10:BN10">TRANSPOSE('NUM SVM'!$AP$103:$AP$166)</f>
        <v>-3.3923338192769562E-2</v>
      </c>
      <c r="D10">
        <v>-3.3923338192769562E-2</v>
      </c>
      <c r="E10">
        <v>-3.3923338192769562E-2</v>
      </c>
      <c r="F10">
        <v>-3.3923338192769562E-2</v>
      </c>
      <c r="G10">
        <v>-6.8965517241379309E-2</v>
      </c>
      <c r="H10">
        <v>0.12500769246548649</v>
      </c>
      <c r="I10">
        <v>-3.3923338192769562E-2</v>
      </c>
      <c r="J10">
        <v>0.12500769246548649</v>
      </c>
      <c r="K10">
        <v>-6.2237174095878887E-2</v>
      </c>
      <c r="L10">
        <v>-3.3923338192769562E-2</v>
      </c>
      <c r="M10">
        <v>-6.2237174095878887E-2</v>
      </c>
      <c r="N10">
        <v>-6.8965517241379309E-2</v>
      </c>
      <c r="O10">
        <v>1.7999500033203664E-2</v>
      </c>
      <c r="P10">
        <v>-3.3923338192769562E-2</v>
      </c>
      <c r="Q10">
        <v>-6.8965517241379309E-2</v>
      </c>
      <c r="R10">
        <v>6.2237174095878887E-2</v>
      </c>
      <c r="S10">
        <v>-2.2118837031337612E-2</v>
      </c>
      <c r="T10">
        <v>6.2237174095878887E-2</v>
      </c>
      <c r="U10">
        <v>6.2237174095878887E-2</v>
      </c>
      <c r="V10">
        <v>-6.8965517241379309E-2</v>
      </c>
      <c r="W10">
        <v>6.2237174095878887E-2</v>
      </c>
      <c r="X10">
        <v>0.12500769246548649</v>
      </c>
      <c r="Y10">
        <v>-2.2118837031337612E-2</v>
      </c>
      <c r="Z10">
        <v>-6.2237174095878887E-2</v>
      </c>
      <c r="AA10">
        <v>-6.8965517241379309E-2</v>
      </c>
      <c r="AB10">
        <v>0.12500769246548649</v>
      </c>
      <c r="AC10">
        <v>-3.3923338192769562E-2</v>
      </c>
      <c r="AD10">
        <v>-3.3923338192769562E-2</v>
      </c>
      <c r="AE10">
        <v>-3.3923338192769562E-2</v>
      </c>
      <c r="AF10">
        <v>-3.3923338192769562E-2</v>
      </c>
      <c r="AG10">
        <v>0.12500769246548649</v>
      </c>
      <c r="AH10">
        <v>0.12500769246548649</v>
      </c>
      <c r="AI10">
        <v>-3.3923338192769562E-2</v>
      </c>
      <c r="AJ10">
        <v>-6.2237174095878887E-2</v>
      </c>
      <c r="AK10">
        <v>-6.2237174095878887E-2</v>
      </c>
      <c r="AL10">
        <v>-2.2118837031337612E-2</v>
      </c>
      <c r="AM10">
        <v>-2.2118837031337612E-2</v>
      </c>
      <c r="AN10">
        <v>0.12500769246548649</v>
      </c>
      <c r="AO10">
        <v>-6.2237174095878887E-2</v>
      </c>
      <c r="AP10">
        <v>9.1084354272716925E-2</v>
      </c>
      <c r="AQ10">
        <v>-6.2237174095878887E-2</v>
      </c>
      <c r="AR10">
        <v>-2.2118837031337612E-2</v>
      </c>
      <c r="AS10">
        <v>-3.3923338192769562E-2</v>
      </c>
      <c r="AT10">
        <v>0.12500769246548649</v>
      </c>
      <c r="AU10">
        <v>0</v>
      </c>
      <c r="AV10">
        <v>-6.8965517241379309E-2</v>
      </c>
      <c r="AW10">
        <v>6.2237174095878887E-2</v>
      </c>
      <c r="AX10">
        <v>0</v>
      </c>
      <c r="AY10">
        <v>1.8694864144975037E-2</v>
      </c>
      <c r="AZ10">
        <v>3.450883477488103E-2</v>
      </c>
      <c r="BA10">
        <v>-3.3923338192769562E-2</v>
      </c>
      <c r="BB10">
        <v>0</v>
      </c>
      <c r="BC10">
        <v>6.8965517241379309E-2</v>
      </c>
      <c r="BD10">
        <v>-4.9847176352335459E-2</v>
      </c>
      <c r="BE10">
        <v>5.333442737287114E-4</v>
      </c>
      <c r="BF10">
        <v>2.2118837031337615E-2</v>
      </c>
      <c r="BG10">
        <v>-0.1713210284017995</v>
      </c>
      <c r="BH10">
        <v>-3.3923338192769562E-2</v>
      </c>
      <c r="BI10">
        <v>-6.2237174095878887E-2</v>
      </c>
      <c r="BJ10">
        <v>0.11939819017582626</v>
      </c>
      <c r="BK10">
        <v>3.4508834774881036E-2</v>
      </c>
      <c r="BL10">
        <v>3.4694469519536142E-18</v>
      </c>
      <c r="BM10">
        <v>9.1084354272716925E-2</v>
      </c>
      <c r="BN10">
        <v>0</v>
      </c>
    </row>
    <row r="11" spans="2:66" x14ac:dyDescent="0.3">
      <c r="B11" t="s">
        <v>140</v>
      </c>
      <c r="C11">
        <f>'NUM SVM'!$AS$20</f>
        <v>0.730339883547372</v>
      </c>
    </row>
    <row r="13" spans="2:66" x14ac:dyDescent="0.3">
      <c r="B13" s="2" t="s">
        <v>234</v>
      </c>
    </row>
    <row r="15" spans="2:66" x14ac:dyDescent="0.3">
      <c r="B15" s="2" t="s">
        <v>195</v>
      </c>
      <c r="C15">
        <f t="array" ref="C15:BN15">TRANSPOSE('LOC SVM'!$AP$103:$AP$166)</f>
        <v>4.0727442219740034E-2</v>
      </c>
      <c r="D15">
        <v>4.0727442219740034E-2</v>
      </c>
      <c r="E15">
        <v>4.0727442219740034E-2</v>
      </c>
      <c r="F15">
        <v>4.0727442219740034E-2</v>
      </c>
      <c r="G15">
        <v>-3.0303030303030304E-2</v>
      </c>
      <c r="H15">
        <v>-4.3838254172015402E-2</v>
      </c>
      <c r="I15">
        <v>4.0727442219740034E-2</v>
      </c>
      <c r="J15">
        <v>-4.3838254172015402E-2</v>
      </c>
      <c r="K15">
        <v>-2.867701404286771E-2</v>
      </c>
      <c r="L15">
        <v>4.0727442219740034E-2</v>
      </c>
      <c r="M15">
        <v>-2.867701404286771E-2</v>
      </c>
      <c r="N15">
        <v>-3.0303030303030304E-2</v>
      </c>
      <c r="O15">
        <v>0.16956547410655243</v>
      </c>
      <c r="P15">
        <v>4.0727442219740034E-2</v>
      </c>
      <c r="Q15">
        <v>-3.0303030303030304E-2</v>
      </c>
      <c r="R15">
        <v>-4.5383761510205664E-2</v>
      </c>
      <c r="S15">
        <v>0.10747461780837905</v>
      </c>
      <c r="T15">
        <v>-4.5383761510205664E-2</v>
      </c>
      <c r="U15">
        <v>-4.5383761510205664E-2</v>
      </c>
      <c r="V15">
        <v>-3.0303030303030304E-2</v>
      </c>
      <c r="W15">
        <v>-4.5383761510205664E-2</v>
      </c>
      <c r="X15">
        <v>-4.3838254172015402E-2</v>
      </c>
      <c r="Y15">
        <v>0.10747461780837905</v>
      </c>
      <c r="Z15">
        <v>-2.867701404286771E-2</v>
      </c>
      <c r="AA15">
        <v>-3.0303030303030304E-2</v>
      </c>
      <c r="AB15">
        <v>-4.3838254172015402E-2</v>
      </c>
      <c r="AC15">
        <v>4.0727442219740034E-2</v>
      </c>
      <c r="AD15">
        <v>4.0727442219740034E-2</v>
      </c>
      <c r="AE15">
        <v>4.0727442219740034E-2</v>
      </c>
      <c r="AF15">
        <v>4.0727442219740034E-2</v>
      </c>
      <c r="AG15">
        <v>-4.3838254172015402E-2</v>
      </c>
      <c r="AH15">
        <v>-4.3838254172015402E-2</v>
      </c>
      <c r="AI15">
        <v>4.0727442219740034E-2</v>
      </c>
      <c r="AJ15">
        <v>-2.867701404286771E-2</v>
      </c>
      <c r="AK15">
        <v>-2.867701404286771E-2</v>
      </c>
      <c r="AL15">
        <v>0.10747461780837905</v>
      </c>
      <c r="AM15">
        <v>0.10747461780837905</v>
      </c>
      <c r="AN15">
        <v>-4.3838254172015402E-2</v>
      </c>
      <c r="AO15">
        <v>-2.867701404286771E-2</v>
      </c>
      <c r="AP15">
        <v>-3.1108119522753677E-3</v>
      </c>
      <c r="AQ15">
        <v>-2.867701404286771E-2</v>
      </c>
      <c r="AR15">
        <v>0.10747461780837905</v>
      </c>
      <c r="AS15">
        <v>4.0727442219740034E-2</v>
      </c>
      <c r="AT15">
        <v>-4.3838254172015402E-2</v>
      </c>
      <c r="AU15">
        <v>0</v>
      </c>
      <c r="AV15">
        <v>-3.0303030303030304E-2</v>
      </c>
      <c r="AW15">
        <v>-4.5383761510205664E-2</v>
      </c>
      <c r="AX15">
        <v>0</v>
      </c>
      <c r="AY15">
        <v>0.13421295756019758</v>
      </c>
      <c r="AZ15">
        <v>9.8161979227447821E-2</v>
      </c>
      <c r="BA15">
        <v>4.0727442219740034E-2</v>
      </c>
      <c r="BB15">
        <v>0</v>
      </c>
      <c r="BC15">
        <v>0.10436380585610369</v>
      </c>
      <c r="BD15">
        <v>0.25102035854603255</v>
      </c>
      <c r="BE15">
        <v>-0.10119228225775082</v>
      </c>
      <c r="BF15">
        <v>-3.3413842255305672E-2</v>
      </c>
      <c r="BG15">
        <v>2.705065046207536E-2</v>
      </c>
      <c r="BH15">
        <v>4.0727442219740034E-2</v>
      </c>
      <c r="BI15">
        <v>-2.867701404286771E-2</v>
      </c>
      <c r="BJ15">
        <v>-7.7671312427409975E-3</v>
      </c>
      <c r="BK15">
        <v>9.8161979227447793E-2</v>
      </c>
      <c r="BL15">
        <v>0</v>
      </c>
      <c r="BM15">
        <v>-7.7171587505348749E-2</v>
      </c>
      <c r="BN15">
        <v>0</v>
      </c>
    </row>
    <row r="16" spans="2:66" x14ac:dyDescent="0.3">
      <c r="B16" t="s">
        <v>140</v>
      </c>
      <c r="C16">
        <f>'LOC SVM'!$AS$20</f>
        <v>1.867964117611101</v>
      </c>
    </row>
    <row r="18" spans="2:66" x14ac:dyDescent="0.3">
      <c r="B18" s="2"/>
      <c r="C18" s="2" t="s">
        <v>112</v>
      </c>
    </row>
    <row r="19" spans="2:66" x14ac:dyDescent="0.3">
      <c r="C19">
        <f>'Extraksi Fitur Data Uji'!D70</f>
        <v>1847</v>
      </c>
      <c r="D19" t="str">
        <f>'Extraksi Fitur Data Uji'!E70</f>
        <v>afrika</v>
      </c>
      <c r="E19" t="str">
        <f>'Extraksi Fitur Data Uji'!F70</f>
        <v>amerika</v>
      </c>
      <c r="F19" t="str">
        <f>'Extraksi Fitur Data Uji'!G70</f>
        <v>apa</v>
      </c>
      <c r="G19" t="str">
        <f>'Extraksi Fitur Data Uji'!H70</f>
        <v>bagaimana</v>
      </c>
      <c r="H19" t="str">
        <f>'Extraksi Fitur Data Uji'!I70</f>
        <v>banyak</v>
      </c>
      <c r="I19" t="str">
        <f>'Extraksi Fitur Data Uji'!J70</f>
        <v>bebas</v>
      </c>
      <c r="J19" t="str">
        <f>'Extraksi Fitur Data Uji'!K70</f>
        <v>berapa</v>
      </c>
      <c r="K19" t="str">
        <f>'Extraksi Fitur Data Uji'!L70</f>
        <v>bisa</v>
      </c>
      <c r="L19" t="str">
        <f>'Extraksi Fitur Data Uji'!M70</f>
        <v>budak</v>
      </c>
      <c r="M19" t="str">
        <f>'Extraksi Fitur Data Uji'!N70</f>
        <v>burung</v>
      </c>
      <c r="N19" t="str">
        <f>'Extraksi Fitur Data Uji'!O70</f>
        <v>cara</v>
      </c>
      <c r="O19" t="str">
        <f>'Extraksi Fitur Data Uji'!P70</f>
        <v>di</v>
      </c>
      <c r="P19" t="str">
        <f>'Extraksi Fitur Data Uji'!Q70</f>
        <v>diri</v>
      </c>
      <c r="Q19" t="str">
        <f>'Extraksi Fitur Data Uji'!R70</f>
        <v>fotokopi</v>
      </c>
      <c r="R19" t="str">
        <f>'Extraksi Fitur Data Uji'!S70</f>
        <v>hitler</v>
      </c>
      <c r="S19" t="str">
        <f>'Extraksi Fitur Data Uji'!T70</f>
        <v>jepang</v>
      </c>
      <c r="T19" t="str">
        <f>'Extraksi Fitur Data Uji'!U70</f>
        <v>jerman</v>
      </c>
      <c r="U19" t="str">
        <f>'Extraksi Fitur Data Uji'!V70</f>
        <v>kapan</v>
      </c>
      <c r="V19" t="str">
        <f>'Extraksi Fitur Data Uji'!W70</f>
        <v>kerja</v>
      </c>
      <c r="W19" t="str">
        <f>'Extraksi Fitur Data Uji'!X70</f>
        <v>kuasa</v>
      </c>
      <c r="X19" t="str">
        <f>'Extraksi Fitur Data Uji'!Y70</f>
        <v>lalat</v>
      </c>
      <c r="Y19" t="str">
        <f>'Extraksi Fitur Data Uji'!Z70</f>
        <v>mana</v>
      </c>
      <c r="Z19" t="str">
        <f>'Extraksi Fitur Data Uji'!AA70</f>
        <v>mengapa</v>
      </c>
      <c r="AA19" t="str">
        <f>'Extraksi Fitur Data Uji'!AB70</f>
        <v>mesin</v>
      </c>
      <c r="AB19" t="str">
        <f>'Extraksi Fitur Data Uji'!AC70</f>
        <v>milik</v>
      </c>
      <c r="AC19" t="str">
        <f>'Extraksi Fitur Data Uji'!AD70</f>
        <v>negara</v>
      </c>
      <c r="AD19" t="str">
        <f>'Extraksi Fitur Data Uji'!AE70</f>
        <v>oleh</v>
      </c>
      <c r="AE19" t="str">
        <f>'Extraksi Fitur Data Uji'!AF70</f>
        <v>pada</v>
      </c>
      <c r="AF19" t="str">
        <f>'Extraksi Fitur Data Uji'!AG70</f>
        <v>para</v>
      </c>
      <c r="AG19" t="str">
        <f>'Extraksi Fitur Data Uji'!AH70</f>
        <v>pasang</v>
      </c>
      <c r="AH19" t="str">
        <f>'Extraksi Fitur Data Uji'!AI70</f>
        <v>sayap</v>
      </c>
      <c r="AI19" t="str">
        <f>'Extraksi Fitur Data Uji'!AJ70</f>
        <v>tahun</v>
      </c>
      <c r="AJ19" t="str">
        <f>'Extraksi Fitur Data Uji'!AK70</f>
        <v>terbang</v>
      </c>
      <c r="AK19" t="str">
        <f>'Extraksi Fitur Data Uji'!AL70</f>
        <v>tidak</v>
      </c>
      <c r="AL19" t="str">
        <f>'Extraksi Fitur Data Uji'!AM70</f>
        <v>tinggi</v>
      </c>
      <c r="AM19" t="str">
        <f>'Extraksi Fitur Data Uji'!AN70</f>
        <v>titik</v>
      </c>
      <c r="AN19" t="str">
        <f>'Extraksi Fitur Data Uji'!AO70</f>
        <v>tsetse</v>
      </c>
      <c r="AO19" t="str">
        <f>'Extraksi Fitur Data Uji'!AP70</f>
        <v>unta</v>
      </c>
      <c r="AP19" t="str">
        <f>'Extraksi Fitur Data Uji'!AQ70</f>
        <v>yang</v>
      </c>
      <c r="AQ19" t="str">
        <f>'Extraksi Fitur Data Uji'!AR70</f>
        <v>wh_kenapa</v>
      </c>
      <c r="AR19" t="str">
        <f>'Extraksi Fitur Data Uji'!AS70</f>
        <v>wh_mana</v>
      </c>
      <c r="AS19" t="str">
        <f>'Extraksi Fitur Data Uji'!AT70</f>
        <v>wh_apa</v>
      </c>
      <c r="AT19" t="str">
        <f>'Extraksi Fitur Data Uji'!AU70</f>
        <v>wh_berapa</v>
      </c>
      <c r="AU19" t="str">
        <f>'Extraksi Fitur Data Uji'!AV70</f>
        <v>wh_siapa</v>
      </c>
      <c r="AV19" t="str">
        <f>'Extraksi Fitur Data Uji'!AW70</f>
        <v>wh_bagaimana</v>
      </c>
      <c r="AW19" t="str">
        <f>'Extraksi Fitur Data Uji'!AX70</f>
        <v>wh_kapan</v>
      </c>
      <c r="AX19" t="str">
        <f>'Extraksi Fitur Data Uji'!AY70</f>
        <v>ws_uppercase</v>
      </c>
      <c r="AY19" t="str">
        <f>'Extraksi Fitur Data Uji'!AZ70</f>
        <v>ws_lowercase</v>
      </c>
      <c r="AZ19" t="str">
        <f>'Extraksi Fitur Data Uji'!BA70</f>
        <v>ws_mixedcase</v>
      </c>
      <c r="BA19" t="str">
        <f>'Extraksi Fitur Data Uji'!BB70</f>
        <v>ws_numeric</v>
      </c>
      <c r="BB19" t="str">
        <f>'Extraksi Fitur Data Uji'!BC70</f>
        <v>ws_other</v>
      </c>
      <c r="BC19" t="str">
        <f>'Extraksi Fitur Data Uji'!BD70</f>
        <v>PT_ADJ</v>
      </c>
      <c r="BD19" t="str">
        <f>'Extraksi Fitur Data Uji'!BE70</f>
        <v>PT_ADP</v>
      </c>
      <c r="BE19" t="str">
        <f>'Extraksi Fitur Data Uji'!BF70</f>
        <v>PT_ADV</v>
      </c>
      <c r="BF19" t="str">
        <f>'Extraksi Fitur Data Uji'!BG70</f>
        <v>PT_DET</v>
      </c>
      <c r="BG19" t="str">
        <f>'Extraksi Fitur Data Uji'!BH70</f>
        <v>PT_NOUN</v>
      </c>
      <c r="BH19" t="str">
        <f>'Extraksi Fitur Data Uji'!BI70</f>
        <v>PT_NUM</v>
      </c>
      <c r="BI19" t="str">
        <f>'Extraksi Fitur Data Uji'!BJ70</f>
        <v>PT_PART</v>
      </c>
      <c r="BJ19" t="str">
        <f>'Extraksi Fitur Data Uji'!BK70</f>
        <v>PT_PRON</v>
      </c>
      <c r="BK19" t="str">
        <f>'Extraksi Fitur Data Uji'!BL70</f>
        <v>PT_PROPN</v>
      </c>
      <c r="BL19" t="str">
        <f>'Extraksi Fitur Data Uji'!BM70</f>
        <v>PT_PUNCT</v>
      </c>
      <c r="BM19" t="str">
        <f>'Extraksi Fitur Data Uji'!BN70</f>
        <v>PT_VERB</v>
      </c>
      <c r="BN19">
        <f>'Extraksi Fitur Data Uji'!BO70</f>
        <v>0</v>
      </c>
    </row>
    <row r="20" spans="2:66" x14ac:dyDescent="0.3">
      <c r="B20">
        <f>'Extraksi Fitur Data Uji'!C71</f>
        <v>1</v>
      </c>
      <c r="C20">
        <f>'Extraksi Fitur Data Uji'!D71</f>
        <v>0</v>
      </c>
      <c r="D20">
        <f>'Extraksi Fitur Data Uji'!E71</f>
        <v>0</v>
      </c>
      <c r="E20">
        <f>'Extraksi Fitur Data Uji'!F71</f>
        <v>0</v>
      </c>
      <c r="F20">
        <f>'Extraksi Fitur Data Uji'!G71</f>
        <v>0</v>
      </c>
      <c r="G20">
        <f>'Extraksi Fitur Data Uji'!H71</f>
        <v>1</v>
      </c>
      <c r="H20">
        <f>'Extraksi Fitur Data Uji'!I71</f>
        <v>0</v>
      </c>
      <c r="I20">
        <f>'Extraksi Fitur Data Uji'!J71</f>
        <v>0</v>
      </c>
      <c r="J20">
        <f>'Extraksi Fitur Data Uji'!K71</f>
        <v>0</v>
      </c>
      <c r="K20">
        <f>'Extraksi Fitur Data Uji'!L71</f>
        <v>0</v>
      </c>
      <c r="L20">
        <f>'Extraksi Fitur Data Uji'!M71</f>
        <v>0</v>
      </c>
      <c r="M20">
        <f>'Extraksi Fitur Data Uji'!N71</f>
        <v>0</v>
      </c>
      <c r="N20">
        <f>'Extraksi Fitur Data Uji'!O71</f>
        <v>1</v>
      </c>
      <c r="O20">
        <f>'Extraksi Fitur Data Uji'!P71</f>
        <v>0</v>
      </c>
      <c r="P20">
        <f>'Extraksi Fitur Data Uji'!Q71</f>
        <v>0</v>
      </c>
      <c r="Q20">
        <f>'Extraksi Fitur Data Uji'!R71</f>
        <v>0</v>
      </c>
      <c r="R20">
        <f>'Extraksi Fitur Data Uji'!S71</f>
        <v>0</v>
      </c>
      <c r="S20">
        <f>'Extraksi Fitur Data Uji'!T71</f>
        <v>0</v>
      </c>
      <c r="T20">
        <f>'Extraksi Fitur Data Uji'!U71</f>
        <v>0</v>
      </c>
      <c r="U20">
        <f>'Extraksi Fitur Data Uji'!V71</f>
        <v>0</v>
      </c>
      <c r="V20">
        <f>'Extraksi Fitur Data Uji'!W71</f>
        <v>1</v>
      </c>
      <c r="W20">
        <f>'Extraksi Fitur Data Uji'!X71</f>
        <v>0</v>
      </c>
      <c r="X20">
        <f>'Extraksi Fitur Data Uji'!Y71</f>
        <v>0</v>
      </c>
      <c r="Y20">
        <f>'Extraksi Fitur Data Uji'!Z71</f>
        <v>0</v>
      </c>
      <c r="Z20">
        <f>'Extraksi Fitur Data Uji'!AA71</f>
        <v>0</v>
      </c>
      <c r="AA20">
        <f>'Extraksi Fitur Data Uji'!AB71</f>
        <v>0</v>
      </c>
      <c r="AB20">
        <f>'Extraksi Fitur Data Uji'!AC71</f>
        <v>0</v>
      </c>
      <c r="AC20">
        <f>'Extraksi Fitur Data Uji'!AD71</f>
        <v>0</v>
      </c>
      <c r="AD20">
        <f>'Extraksi Fitur Data Uji'!AE71</f>
        <v>0</v>
      </c>
      <c r="AE20">
        <f>'Extraksi Fitur Data Uji'!AF71</f>
        <v>0</v>
      </c>
      <c r="AF20">
        <f>'Extraksi Fitur Data Uji'!AG71</f>
        <v>0</v>
      </c>
      <c r="AG20">
        <f>'Extraksi Fitur Data Uji'!AH71</f>
        <v>0</v>
      </c>
      <c r="AH20">
        <f>'Extraksi Fitur Data Uji'!AI71</f>
        <v>0</v>
      </c>
      <c r="AI20">
        <f>'Extraksi Fitur Data Uji'!AJ71</f>
        <v>0</v>
      </c>
      <c r="AJ20">
        <f>'Extraksi Fitur Data Uji'!AK71</f>
        <v>0</v>
      </c>
      <c r="AK20">
        <f>'Extraksi Fitur Data Uji'!AL71</f>
        <v>0</v>
      </c>
      <c r="AL20">
        <f>'Extraksi Fitur Data Uji'!AM71</f>
        <v>0</v>
      </c>
      <c r="AM20">
        <f>'Extraksi Fitur Data Uji'!AN71</f>
        <v>0</v>
      </c>
      <c r="AN20">
        <f>'Extraksi Fitur Data Uji'!AO71</f>
        <v>0</v>
      </c>
      <c r="AO20">
        <f>'Extraksi Fitur Data Uji'!AP71</f>
        <v>0</v>
      </c>
      <c r="AP20">
        <f>'Extraksi Fitur Data Uji'!AQ71</f>
        <v>0</v>
      </c>
      <c r="AQ20">
        <f>'Extraksi Fitur Data Uji'!AR71</f>
        <v>0</v>
      </c>
      <c r="AR20">
        <f>'Extraksi Fitur Data Uji'!AS71</f>
        <v>0</v>
      </c>
      <c r="AS20">
        <f>'Extraksi Fitur Data Uji'!AT71</f>
        <v>0</v>
      </c>
      <c r="AT20">
        <f>'Extraksi Fitur Data Uji'!AU71</f>
        <v>0</v>
      </c>
      <c r="AU20">
        <f>'Extraksi Fitur Data Uji'!AV71</f>
        <v>0</v>
      </c>
      <c r="AV20">
        <f>'Extraksi Fitur Data Uji'!AW71</f>
        <v>1</v>
      </c>
      <c r="AW20">
        <f>'Extraksi Fitur Data Uji'!AX71</f>
        <v>0</v>
      </c>
      <c r="AX20">
        <f>'Extraksi Fitur Data Uji'!AY71</f>
        <v>0</v>
      </c>
      <c r="AY20">
        <f>'Extraksi Fitur Data Uji'!AZ71</f>
        <v>4</v>
      </c>
      <c r="AZ20">
        <f>'Extraksi Fitur Data Uji'!BA71</f>
        <v>1</v>
      </c>
      <c r="BA20">
        <f>'Extraksi Fitur Data Uji'!BB71</f>
        <v>0</v>
      </c>
      <c r="BB20">
        <f>'Extraksi Fitur Data Uji'!BC71</f>
        <v>0</v>
      </c>
      <c r="BC20">
        <f>'Extraksi Fitur Data Uji'!BD71</f>
        <v>1</v>
      </c>
      <c r="BD20">
        <f>'Extraksi Fitur Data Uji'!BE71</f>
        <v>0</v>
      </c>
      <c r="BE20">
        <f>'Extraksi Fitur Data Uji'!BF71</f>
        <v>0</v>
      </c>
      <c r="BF20">
        <f>'Extraksi Fitur Data Uji'!BG71</f>
        <v>1</v>
      </c>
      <c r="BG20">
        <f>'Extraksi Fitur Data Uji'!BH71</f>
        <v>3</v>
      </c>
      <c r="BH20">
        <f>'Extraksi Fitur Data Uji'!BI71</f>
        <v>0</v>
      </c>
      <c r="BI20">
        <f>'Extraksi Fitur Data Uji'!BJ71</f>
        <v>0</v>
      </c>
      <c r="BJ20">
        <f>'Extraksi Fitur Data Uji'!BK71</f>
        <v>0</v>
      </c>
      <c r="BK20">
        <f>'Extraksi Fitur Data Uji'!BL71</f>
        <v>0</v>
      </c>
      <c r="BL20">
        <f>'Extraksi Fitur Data Uji'!BM71</f>
        <v>1</v>
      </c>
      <c r="BM20">
        <f>'Extraksi Fitur Data Uji'!BN71</f>
        <v>0</v>
      </c>
      <c r="BN20">
        <f>'Extraksi Fitur Data Uji'!BO71</f>
        <v>0</v>
      </c>
    </row>
    <row r="21" spans="2:66" x14ac:dyDescent="0.3">
      <c r="B21">
        <f>'Extraksi Fitur Data Uji'!C72</f>
        <v>0</v>
      </c>
      <c r="C21">
        <f>'Extraksi Fitur Data Uji'!D72</f>
        <v>0</v>
      </c>
      <c r="D21">
        <f>'Extraksi Fitur Data Uji'!E72</f>
        <v>0</v>
      </c>
      <c r="E21">
        <f>'Extraksi Fitur Data Uji'!F72</f>
        <v>0</v>
      </c>
      <c r="F21">
        <f>'Extraksi Fitur Data Uji'!G72</f>
        <v>0</v>
      </c>
      <c r="G21">
        <f>'Extraksi Fitur Data Uji'!H72</f>
        <v>0</v>
      </c>
      <c r="H21">
        <f>'Extraksi Fitur Data Uji'!I72</f>
        <v>1</v>
      </c>
      <c r="I21">
        <f>'Extraksi Fitur Data Uji'!J72</f>
        <v>0</v>
      </c>
      <c r="J21">
        <f>'Extraksi Fitur Data Uji'!K72</f>
        <v>1</v>
      </c>
      <c r="K21">
        <f>'Extraksi Fitur Data Uji'!L72</f>
        <v>0</v>
      </c>
      <c r="L21">
        <f>'Extraksi Fitur Data Uji'!M72</f>
        <v>0</v>
      </c>
      <c r="M21">
        <f>'Extraksi Fitur Data Uji'!N72</f>
        <v>0</v>
      </c>
      <c r="N21">
        <f>'Extraksi Fitur Data Uji'!O72</f>
        <v>0</v>
      </c>
      <c r="O21">
        <f>'Extraksi Fitur Data Uji'!P72</f>
        <v>1</v>
      </c>
      <c r="P21">
        <f>'Extraksi Fitur Data Uji'!Q72</f>
        <v>0</v>
      </c>
      <c r="Q21">
        <f>'Extraksi Fitur Data Uji'!R72</f>
        <v>0</v>
      </c>
      <c r="R21">
        <f>'Extraksi Fitur Data Uji'!S72</f>
        <v>0</v>
      </c>
      <c r="S21">
        <f>'Extraksi Fitur Data Uji'!T72</f>
        <v>0</v>
      </c>
      <c r="T21">
        <f>'Extraksi Fitur Data Uji'!U72</f>
        <v>0</v>
      </c>
      <c r="U21">
        <f>'Extraksi Fitur Data Uji'!V72</f>
        <v>0</v>
      </c>
      <c r="V21">
        <f>'Extraksi Fitur Data Uji'!W72</f>
        <v>0</v>
      </c>
      <c r="W21">
        <f>'Extraksi Fitur Data Uji'!X72</f>
        <v>0</v>
      </c>
      <c r="X21">
        <f>'Extraksi Fitur Data Uji'!Y72</f>
        <v>0</v>
      </c>
      <c r="Y21">
        <f>'Extraksi Fitur Data Uji'!Z72</f>
        <v>0</v>
      </c>
      <c r="Z21">
        <f>'Extraksi Fitur Data Uji'!AA72</f>
        <v>0</v>
      </c>
      <c r="AA21">
        <f>'Extraksi Fitur Data Uji'!AB72</f>
        <v>0</v>
      </c>
      <c r="AB21">
        <f>'Extraksi Fitur Data Uji'!AC72</f>
        <v>0</v>
      </c>
      <c r="AC21">
        <f>'Extraksi Fitur Data Uji'!AD72</f>
        <v>0</v>
      </c>
      <c r="AD21">
        <f>'Extraksi Fitur Data Uji'!AE72</f>
        <v>0</v>
      </c>
      <c r="AE21">
        <f>'Extraksi Fitur Data Uji'!AF72</f>
        <v>0</v>
      </c>
      <c r="AF21">
        <f>'Extraksi Fitur Data Uji'!AG72</f>
        <v>0</v>
      </c>
      <c r="AG21">
        <f>'Extraksi Fitur Data Uji'!AH72</f>
        <v>0</v>
      </c>
      <c r="AH21">
        <f>'Extraksi Fitur Data Uji'!AI72</f>
        <v>0</v>
      </c>
      <c r="AI21">
        <f>'Extraksi Fitur Data Uji'!AJ72</f>
        <v>0</v>
      </c>
      <c r="AJ21">
        <f>'Extraksi Fitur Data Uji'!AK72</f>
        <v>0</v>
      </c>
      <c r="AK21">
        <f>'Extraksi Fitur Data Uji'!AL72</f>
        <v>0</v>
      </c>
      <c r="AL21">
        <f>'Extraksi Fitur Data Uji'!AM72</f>
        <v>0</v>
      </c>
      <c r="AM21">
        <f>'Extraksi Fitur Data Uji'!AN72</f>
        <v>0</v>
      </c>
      <c r="AN21">
        <f>'Extraksi Fitur Data Uji'!AO72</f>
        <v>0</v>
      </c>
      <c r="AO21">
        <f>'Extraksi Fitur Data Uji'!AP72</f>
        <v>0</v>
      </c>
      <c r="AP21">
        <f>'Extraksi Fitur Data Uji'!AQ72</f>
        <v>0</v>
      </c>
      <c r="AQ21">
        <f>'Extraksi Fitur Data Uji'!AR72</f>
        <v>0</v>
      </c>
      <c r="AR21">
        <f>'Extraksi Fitur Data Uji'!AS72</f>
        <v>0</v>
      </c>
      <c r="AS21">
        <f>'Extraksi Fitur Data Uji'!AT72</f>
        <v>0</v>
      </c>
      <c r="AT21">
        <f>'Extraksi Fitur Data Uji'!AU72</f>
        <v>1</v>
      </c>
      <c r="AU21">
        <f>'Extraksi Fitur Data Uji'!AV72</f>
        <v>0</v>
      </c>
      <c r="AV21">
        <f>'Extraksi Fitur Data Uji'!AW72</f>
        <v>0</v>
      </c>
      <c r="AW21">
        <f>'Extraksi Fitur Data Uji'!AX72</f>
        <v>0</v>
      </c>
      <c r="AX21">
        <f>'Extraksi Fitur Data Uji'!AY72</f>
        <v>0</v>
      </c>
      <c r="AY21">
        <f>'Extraksi Fitur Data Uji'!AZ72</f>
        <v>4</v>
      </c>
      <c r="AZ21">
        <f>'Extraksi Fitur Data Uji'!BA72</f>
        <v>1</v>
      </c>
      <c r="BA21">
        <f>'Extraksi Fitur Data Uji'!BB72</f>
        <v>0</v>
      </c>
      <c r="BB21">
        <f>'Extraksi Fitur Data Uji'!BC72</f>
        <v>0</v>
      </c>
      <c r="BC21">
        <f>'Extraksi Fitur Data Uji'!BD72</f>
        <v>0</v>
      </c>
      <c r="BD21">
        <f>'Extraksi Fitur Data Uji'!BE72</f>
        <v>1</v>
      </c>
      <c r="BE21">
        <f>'Extraksi Fitur Data Uji'!BF72</f>
        <v>0</v>
      </c>
      <c r="BF21">
        <f>'Extraksi Fitur Data Uji'!BG72</f>
        <v>2</v>
      </c>
      <c r="BG21">
        <f>'Extraksi Fitur Data Uji'!BH72</f>
        <v>2</v>
      </c>
      <c r="BH21">
        <f>'Extraksi Fitur Data Uji'!BI72</f>
        <v>0</v>
      </c>
      <c r="BI21">
        <f>'Extraksi Fitur Data Uji'!BJ72</f>
        <v>0</v>
      </c>
      <c r="BJ21">
        <f>'Extraksi Fitur Data Uji'!BK72</f>
        <v>0</v>
      </c>
      <c r="BK21">
        <f>'Extraksi Fitur Data Uji'!BL72</f>
        <v>0</v>
      </c>
      <c r="BL21">
        <f>'Extraksi Fitur Data Uji'!BM72</f>
        <v>1</v>
      </c>
      <c r="BM21">
        <f>'Extraksi Fitur Data Uji'!BN72</f>
        <v>0</v>
      </c>
      <c r="BN21">
        <f>'Extraksi Fitur Data Uji'!BO72</f>
        <v>0</v>
      </c>
    </row>
    <row r="22" spans="2:66" x14ac:dyDescent="0.3">
      <c r="B22">
        <f>'Extraksi Fitur Data Uji'!C73</f>
        <v>0</v>
      </c>
      <c r="C22">
        <f>'Extraksi Fitur Data Uji'!D73</f>
        <v>0</v>
      </c>
      <c r="D22">
        <f>'Extraksi Fitur Data Uji'!E73</f>
        <v>0</v>
      </c>
      <c r="E22">
        <f>'Extraksi Fitur Data Uji'!F73</f>
        <v>1</v>
      </c>
      <c r="F22">
        <f>'Extraksi Fitur Data Uji'!G73</f>
        <v>1</v>
      </c>
      <c r="G22">
        <f>'Extraksi Fitur Data Uji'!H73</f>
        <v>0</v>
      </c>
      <c r="H22">
        <f>'Extraksi Fitur Data Uji'!I73</f>
        <v>0</v>
      </c>
      <c r="I22">
        <f>'Extraksi Fitur Data Uji'!J73</f>
        <v>0</v>
      </c>
      <c r="J22">
        <f>'Extraksi Fitur Data Uji'!K73</f>
        <v>0</v>
      </c>
      <c r="K22">
        <f>'Extraksi Fitur Data Uji'!L73</f>
        <v>0</v>
      </c>
      <c r="L22">
        <f>'Extraksi Fitur Data Uji'!M73</f>
        <v>0</v>
      </c>
      <c r="M22">
        <f>'Extraksi Fitur Data Uji'!N73</f>
        <v>0</v>
      </c>
      <c r="N22">
        <f>'Extraksi Fitur Data Uji'!O73</f>
        <v>0</v>
      </c>
      <c r="O22">
        <f>'Extraksi Fitur Data Uji'!P73</f>
        <v>1</v>
      </c>
      <c r="P22">
        <f>'Extraksi Fitur Data Uji'!Q73</f>
        <v>0</v>
      </c>
      <c r="Q22">
        <f>'Extraksi Fitur Data Uji'!R73</f>
        <v>0</v>
      </c>
      <c r="R22">
        <f>'Extraksi Fitur Data Uji'!S73</f>
        <v>0</v>
      </c>
      <c r="S22">
        <f>'Extraksi Fitur Data Uji'!T73</f>
        <v>0</v>
      </c>
      <c r="T22">
        <f>'Extraksi Fitur Data Uji'!U73</f>
        <v>0</v>
      </c>
      <c r="U22">
        <f>'Extraksi Fitur Data Uji'!V73</f>
        <v>0</v>
      </c>
      <c r="V22">
        <f>'Extraksi Fitur Data Uji'!W73</f>
        <v>0</v>
      </c>
      <c r="W22">
        <f>'Extraksi Fitur Data Uji'!X73</f>
        <v>0</v>
      </c>
      <c r="X22">
        <f>'Extraksi Fitur Data Uji'!Y73</f>
        <v>0</v>
      </c>
      <c r="Y22">
        <f>'Extraksi Fitur Data Uji'!Z73</f>
        <v>0</v>
      </c>
      <c r="Z22">
        <f>'Extraksi Fitur Data Uji'!AA73</f>
        <v>0</v>
      </c>
      <c r="AA22">
        <f>'Extraksi Fitur Data Uji'!AB73</f>
        <v>0</v>
      </c>
      <c r="AB22">
        <f>'Extraksi Fitur Data Uji'!AC73</f>
        <v>0</v>
      </c>
      <c r="AC22">
        <f>'Extraksi Fitur Data Uji'!AD73</f>
        <v>0</v>
      </c>
      <c r="AD22">
        <f>'Extraksi Fitur Data Uji'!AE73</f>
        <v>0</v>
      </c>
      <c r="AE22">
        <f>'Extraksi Fitur Data Uji'!AF73</f>
        <v>0</v>
      </c>
      <c r="AF22">
        <f>'Extraksi Fitur Data Uji'!AG73</f>
        <v>0</v>
      </c>
      <c r="AG22">
        <f>'Extraksi Fitur Data Uji'!AH73</f>
        <v>0</v>
      </c>
      <c r="AH22">
        <f>'Extraksi Fitur Data Uji'!AI73</f>
        <v>0</v>
      </c>
      <c r="AI22">
        <f>'Extraksi Fitur Data Uji'!AJ73</f>
        <v>0</v>
      </c>
      <c r="AJ22">
        <f>'Extraksi Fitur Data Uji'!AK73</f>
        <v>0</v>
      </c>
      <c r="AK22">
        <f>'Extraksi Fitur Data Uji'!AL73</f>
        <v>0</v>
      </c>
      <c r="AL22">
        <f>'Extraksi Fitur Data Uji'!AM73</f>
        <v>1</v>
      </c>
      <c r="AM22">
        <f>'Extraksi Fitur Data Uji'!AN73</f>
        <v>0</v>
      </c>
      <c r="AN22">
        <f>'Extraksi Fitur Data Uji'!AO73</f>
        <v>0</v>
      </c>
      <c r="AO22">
        <f>'Extraksi Fitur Data Uji'!AP73</f>
        <v>0</v>
      </c>
      <c r="AP22">
        <f>'Extraksi Fitur Data Uji'!AQ73</f>
        <v>0</v>
      </c>
      <c r="AQ22">
        <f>'Extraksi Fitur Data Uji'!AR73</f>
        <v>0</v>
      </c>
      <c r="AR22">
        <f>'Extraksi Fitur Data Uji'!AS73</f>
        <v>0</v>
      </c>
      <c r="AS22">
        <f>'Extraksi Fitur Data Uji'!AT73</f>
        <v>1</v>
      </c>
      <c r="AT22">
        <f>'Extraksi Fitur Data Uji'!AU73</f>
        <v>0</v>
      </c>
      <c r="AU22">
        <f>'Extraksi Fitur Data Uji'!AV73</f>
        <v>0</v>
      </c>
      <c r="AV22">
        <f>'Extraksi Fitur Data Uji'!AW73</f>
        <v>0</v>
      </c>
      <c r="AW22">
        <f>'Extraksi Fitur Data Uji'!AX73</f>
        <v>0</v>
      </c>
      <c r="AX22">
        <f>'Extraksi Fitur Data Uji'!AY73</f>
        <v>0</v>
      </c>
      <c r="AY22">
        <f>'Extraksi Fitur Data Uji'!AZ73</f>
        <v>4</v>
      </c>
      <c r="AZ22">
        <f>'Extraksi Fitur Data Uji'!BA73</f>
        <v>3</v>
      </c>
      <c r="BA22">
        <f>'Extraksi Fitur Data Uji'!BB73</f>
        <v>0</v>
      </c>
      <c r="BB22">
        <f>'Extraksi Fitur Data Uji'!BC73</f>
        <v>0</v>
      </c>
      <c r="BC22">
        <f>'Extraksi Fitur Data Uji'!BD73</f>
        <v>1</v>
      </c>
      <c r="BD22">
        <f>'Extraksi Fitur Data Uji'!BE73</f>
        <v>1</v>
      </c>
      <c r="BE22">
        <f>'Extraksi Fitur Data Uji'!BF73</f>
        <v>0</v>
      </c>
      <c r="BF22">
        <f>'Extraksi Fitur Data Uji'!BG73</f>
        <v>0</v>
      </c>
      <c r="BG22">
        <f>'Extraksi Fitur Data Uji'!BH73</f>
        <v>2</v>
      </c>
      <c r="BH22">
        <f>'Extraksi Fitur Data Uji'!BI73</f>
        <v>0</v>
      </c>
      <c r="BI22">
        <f>'Extraksi Fitur Data Uji'!BJ73</f>
        <v>0</v>
      </c>
      <c r="BJ22">
        <f>'Extraksi Fitur Data Uji'!BK73</f>
        <v>1</v>
      </c>
      <c r="BK22">
        <f>'Extraksi Fitur Data Uji'!BL73</f>
        <v>2</v>
      </c>
      <c r="BL22">
        <f>'Extraksi Fitur Data Uji'!BM73</f>
        <v>1</v>
      </c>
      <c r="BM22">
        <f>'Extraksi Fitur Data Uji'!BN73</f>
        <v>0</v>
      </c>
      <c r="BN22">
        <f>'Extraksi Fitur Data Uji'!BO73</f>
        <v>0</v>
      </c>
    </row>
    <row r="24" spans="2:66" x14ac:dyDescent="0.3">
      <c r="B24" s="2" t="s">
        <v>235</v>
      </c>
    </row>
    <row r="25" spans="2:66" x14ac:dyDescent="0.3">
      <c r="C25" t="s">
        <v>0</v>
      </c>
      <c r="D25" t="s">
        <v>60</v>
      </c>
      <c r="E25" t="s">
        <v>1</v>
      </c>
      <c r="F25" s="2" t="s">
        <v>236</v>
      </c>
      <c r="G25" s="2" t="s">
        <v>237</v>
      </c>
    </row>
    <row r="26" spans="2:66" x14ac:dyDescent="0.3">
      <c r="B26" s="2">
        <v>1</v>
      </c>
      <c r="C26">
        <f>SUMPRODUCT($C$5:$BN$5,C20:BN20)-C6</f>
        <v>0.19530071539721428</v>
      </c>
      <c r="D26">
        <f>SUMPRODUCT($C$10:$BN$10,C20:BN20)-C11</f>
        <v>-1.3197923920907897</v>
      </c>
      <c r="E26">
        <f>SUMPRODUCT($C$15:$BN$15,C20:BN20)-C16</f>
        <v>-1.2020605143679599</v>
      </c>
      <c r="F26" s="2">
        <f>MAX(C26:E26)</f>
        <v>0.19530071539721428</v>
      </c>
      <c r="G26" s="2" t="s">
        <v>0</v>
      </c>
    </row>
    <row r="27" spans="2:66" x14ac:dyDescent="0.3">
      <c r="B27" s="2">
        <v>2</v>
      </c>
      <c r="C27">
        <f>SUMPRODUCT($C$5:$BN$5,C21:BN21)-C6</f>
        <v>-0.61325647041197462</v>
      </c>
      <c r="D27">
        <f>SUMPRODUCT($C$10:$BN$10,C21:BN21)-C6</f>
        <v>-9.7364844924505312E-2</v>
      </c>
      <c r="E27">
        <f>SUMPRODUCT($C$10:$BN$10,C21:BN21)-C11</f>
        <v>-0.57628057385618692</v>
      </c>
      <c r="F27" s="2">
        <f>MAX(C27:E27)</f>
        <v>-9.7364844924505312E-2</v>
      </c>
      <c r="G27" s="2" t="s">
        <v>60</v>
      </c>
    </row>
    <row r="28" spans="2:66" x14ac:dyDescent="0.3">
      <c r="B28" s="2">
        <v>3</v>
      </c>
      <c r="C28">
        <f>SUMPRODUCT($C$5:$BN$5,C22:BN22)-C6</f>
        <v>-1.1670389501605469</v>
      </c>
      <c r="D28">
        <f>SUMPRODUCT($C$10:$BN$10,C22:BN22)-C11</f>
        <v>-0.79303113040823825</v>
      </c>
      <c r="E28">
        <f>SUMPRODUCT($C$15:$BN$15,C22:BN22)-C16</f>
        <v>-3.9361638575374336E-2</v>
      </c>
      <c r="F28" s="2">
        <f>MAX(C28:E28)</f>
        <v>-3.9361638575374336E-2</v>
      </c>
      <c r="G28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20CB-E07E-4700-8105-AFD47CB53F63}">
  <dimension ref="B5:BN24"/>
  <sheetViews>
    <sheetView workbookViewId="0">
      <selection activeCell="C24" sqref="C24:D24"/>
    </sheetView>
  </sheetViews>
  <sheetFormatPr defaultRowHeight="14.4" x14ac:dyDescent="0.3"/>
  <sheetData>
    <row r="5" spans="2:66" x14ac:dyDescent="0.3">
      <c r="B5" s="2" t="s">
        <v>250</v>
      </c>
    </row>
    <row r="7" spans="2:66" x14ac:dyDescent="0.3">
      <c r="B7" s="2" t="s">
        <v>194</v>
      </c>
      <c r="C7">
        <f t="array" ref="C7:BN7">TRANSPOSE('Fine Desc'!G103:G166)</f>
        <v>0</v>
      </c>
      <c r="D7">
        <v>0</v>
      </c>
      <c r="E7">
        <v>0</v>
      </c>
      <c r="F7">
        <v>0</v>
      </c>
      <c r="G7">
        <v>0.08</v>
      </c>
      <c r="H7">
        <v>-0.08</v>
      </c>
      <c r="I7">
        <v>0</v>
      </c>
      <c r="J7">
        <v>-0.08</v>
      </c>
      <c r="K7">
        <v>0</v>
      </c>
      <c r="L7">
        <v>0</v>
      </c>
      <c r="M7">
        <v>0</v>
      </c>
      <c r="N7">
        <v>0.08</v>
      </c>
      <c r="O7">
        <v>0</v>
      </c>
      <c r="P7">
        <v>0</v>
      </c>
      <c r="Q7">
        <v>0.08</v>
      </c>
      <c r="R7">
        <v>0</v>
      </c>
      <c r="S7">
        <v>0</v>
      </c>
      <c r="T7">
        <v>0</v>
      </c>
      <c r="U7">
        <v>0</v>
      </c>
      <c r="V7">
        <v>0.08</v>
      </c>
      <c r="W7">
        <v>0</v>
      </c>
      <c r="X7">
        <v>-0.08</v>
      </c>
      <c r="Y7">
        <v>0</v>
      </c>
      <c r="Z7">
        <v>0</v>
      </c>
      <c r="AA7">
        <v>0.08</v>
      </c>
      <c r="AB7">
        <v>-0.08</v>
      </c>
      <c r="AC7">
        <v>0</v>
      </c>
      <c r="AD7">
        <v>0</v>
      </c>
      <c r="AE7">
        <v>0</v>
      </c>
      <c r="AF7">
        <v>0</v>
      </c>
      <c r="AG7">
        <v>-0.08</v>
      </c>
      <c r="AH7">
        <v>-0.08</v>
      </c>
      <c r="AI7">
        <v>0</v>
      </c>
      <c r="AJ7">
        <v>0</v>
      </c>
      <c r="AK7">
        <v>0</v>
      </c>
      <c r="AL7">
        <v>0</v>
      </c>
      <c r="AM7">
        <v>0</v>
      </c>
      <c r="AN7">
        <v>-0.08</v>
      </c>
      <c r="AO7">
        <v>0</v>
      </c>
      <c r="AP7">
        <v>-0.08</v>
      </c>
      <c r="AQ7">
        <v>0</v>
      </c>
      <c r="AR7">
        <v>0</v>
      </c>
      <c r="AS7">
        <v>0</v>
      </c>
      <c r="AT7">
        <v>-0.08</v>
      </c>
      <c r="AU7">
        <v>0</v>
      </c>
      <c r="AV7">
        <v>0.08</v>
      </c>
      <c r="AW7">
        <v>0</v>
      </c>
      <c r="AX7">
        <v>0</v>
      </c>
      <c r="AY7">
        <v>-0.24000000000000005</v>
      </c>
      <c r="AZ7">
        <v>0</v>
      </c>
      <c r="BA7">
        <v>0</v>
      </c>
      <c r="BB7">
        <v>0</v>
      </c>
      <c r="BC7">
        <v>-0.08</v>
      </c>
      <c r="BD7">
        <v>0</v>
      </c>
      <c r="BE7">
        <v>-0.08</v>
      </c>
      <c r="BF7">
        <v>0</v>
      </c>
      <c r="BG7">
        <v>8.0000000000000016E-2</v>
      </c>
      <c r="BH7">
        <v>0</v>
      </c>
      <c r="BI7">
        <v>0</v>
      </c>
      <c r="BJ7">
        <v>-0.08</v>
      </c>
      <c r="BK7">
        <v>0</v>
      </c>
      <c r="BL7">
        <v>0</v>
      </c>
      <c r="BM7">
        <v>-0.08</v>
      </c>
      <c r="BN7">
        <v>0</v>
      </c>
    </row>
    <row r="8" spans="2:66" x14ac:dyDescent="0.3">
      <c r="B8" s="2" t="s">
        <v>140</v>
      </c>
      <c r="C8">
        <f>'Fine Desc'!C97</f>
        <v>-0.12000000000000011</v>
      </c>
    </row>
    <row r="10" spans="2:66" x14ac:dyDescent="0.3">
      <c r="B10" s="2" t="s">
        <v>251</v>
      </c>
    </row>
    <row r="12" spans="2:66" x14ac:dyDescent="0.3">
      <c r="B12" s="2" t="s">
        <v>252</v>
      </c>
      <c r="C12">
        <f t="array" ref="C12:BN12">TRANSPOSE('Fine Desc'!T103:T166)</f>
        <v>0</v>
      </c>
      <c r="D12">
        <v>0</v>
      </c>
      <c r="E12">
        <v>0</v>
      </c>
      <c r="F12">
        <v>0</v>
      </c>
      <c r="G12">
        <v>0.08</v>
      </c>
      <c r="H12">
        <v>-0.08</v>
      </c>
      <c r="I12">
        <v>0</v>
      </c>
      <c r="J12">
        <v>-0.08</v>
      </c>
      <c r="K12">
        <v>0</v>
      </c>
      <c r="L12">
        <v>0</v>
      </c>
      <c r="M12">
        <v>0</v>
      </c>
      <c r="N12">
        <v>0.08</v>
      </c>
      <c r="O12">
        <v>0</v>
      </c>
      <c r="P12">
        <v>0</v>
      </c>
      <c r="Q12">
        <v>0.08</v>
      </c>
      <c r="R12">
        <v>0</v>
      </c>
      <c r="S12">
        <v>0</v>
      </c>
      <c r="T12">
        <v>0</v>
      </c>
      <c r="U12">
        <v>0</v>
      </c>
      <c r="V12">
        <v>0.08</v>
      </c>
      <c r="W12">
        <v>0</v>
      </c>
      <c r="X12">
        <v>-0.08</v>
      </c>
      <c r="Y12">
        <v>0</v>
      </c>
      <c r="Z12">
        <v>0</v>
      </c>
      <c r="AA12">
        <v>0.08</v>
      </c>
      <c r="AB12">
        <v>-0.08</v>
      </c>
      <c r="AC12">
        <v>0</v>
      </c>
      <c r="AD12">
        <v>0</v>
      </c>
      <c r="AE12">
        <v>0</v>
      </c>
      <c r="AF12">
        <v>0</v>
      </c>
      <c r="AG12">
        <v>-0.08</v>
      </c>
      <c r="AH12">
        <v>-0.08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-0.08</v>
      </c>
      <c r="AO12">
        <v>0</v>
      </c>
      <c r="AP12">
        <v>-0.08</v>
      </c>
      <c r="AQ12">
        <v>0</v>
      </c>
      <c r="AR12">
        <v>0</v>
      </c>
      <c r="AS12">
        <v>0</v>
      </c>
      <c r="AT12">
        <v>-0.08</v>
      </c>
      <c r="AU12">
        <v>0</v>
      </c>
      <c r="AV12">
        <v>0.08</v>
      </c>
      <c r="AW12">
        <v>0</v>
      </c>
      <c r="AX12">
        <v>0</v>
      </c>
      <c r="AY12">
        <v>-0.24000000000000005</v>
      </c>
      <c r="AZ12">
        <v>0</v>
      </c>
      <c r="BA12">
        <v>0</v>
      </c>
      <c r="BB12">
        <v>0</v>
      </c>
      <c r="BC12">
        <v>-0.08</v>
      </c>
      <c r="BD12">
        <v>0</v>
      </c>
      <c r="BE12">
        <v>-0.08</v>
      </c>
      <c r="BF12">
        <v>0</v>
      </c>
      <c r="BG12">
        <v>8.0000000000000016E-2</v>
      </c>
      <c r="BH12">
        <v>0</v>
      </c>
      <c r="BI12">
        <v>0</v>
      </c>
      <c r="BJ12">
        <v>-0.08</v>
      </c>
      <c r="BK12">
        <v>0</v>
      </c>
      <c r="BL12">
        <v>0</v>
      </c>
      <c r="BM12">
        <v>-0.08</v>
      </c>
      <c r="BN12">
        <v>0</v>
      </c>
    </row>
    <row r="13" spans="2:66" x14ac:dyDescent="0.3">
      <c r="B13" s="2" t="s">
        <v>140</v>
      </c>
      <c r="C13">
        <f>'Fine Desc'!P97</f>
        <v>0.12000000000000011</v>
      </c>
    </row>
    <row r="18" spans="2:66" x14ac:dyDescent="0.3">
      <c r="B18" s="2"/>
      <c r="C18" s="2" t="s">
        <v>112</v>
      </c>
    </row>
    <row r="19" spans="2:66" x14ac:dyDescent="0.3">
      <c r="C19">
        <f>'Extraksi Fitur Data Uji'!D70</f>
        <v>1847</v>
      </c>
      <c r="D19" t="str">
        <f>'Extraksi Fitur Data Uji'!E70</f>
        <v>afrika</v>
      </c>
      <c r="E19" t="str">
        <f>'Extraksi Fitur Data Uji'!F70</f>
        <v>amerika</v>
      </c>
      <c r="F19" t="str">
        <f>'Extraksi Fitur Data Uji'!G70</f>
        <v>apa</v>
      </c>
      <c r="G19" t="str">
        <f>'Extraksi Fitur Data Uji'!H70</f>
        <v>bagaimana</v>
      </c>
      <c r="H19" t="str">
        <f>'Extraksi Fitur Data Uji'!I70</f>
        <v>banyak</v>
      </c>
      <c r="I19" t="str">
        <f>'Extraksi Fitur Data Uji'!J70</f>
        <v>bebas</v>
      </c>
      <c r="J19" t="str">
        <f>'Extraksi Fitur Data Uji'!K70</f>
        <v>berapa</v>
      </c>
      <c r="K19" t="str">
        <f>'Extraksi Fitur Data Uji'!L70</f>
        <v>bisa</v>
      </c>
      <c r="L19" t="str">
        <f>'Extraksi Fitur Data Uji'!M70</f>
        <v>budak</v>
      </c>
      <c r="M19" t="str">
        <f>'Extraksi Fitur Data Uji'!N70</f>
        <v>burung</v>
      </c>
      <c r="N19" t="str">
        <f>'Extraksi Fitur Data Uji'!O70</f>
        <v>cara</v>
      </c>
      <c r="O19" t="str">
        <f>'Extraksi Fitur Data Uji'!P70</f>
        <v>di</v>
      </c>
      <c r="P19" t="str">
        <f>'Extraksi Fitur Data Uji'!Q70</f>
        <v>diri</v>
      </c>
      <c r="Q19" t="str">
        <f>'Extraksi Fitur Data Uji'!R70</f>
        <v>fotokopi</v>
      </c>
      <c r="R19" t="str">
        <f>'Extraksi Fitur Data Uji'!S70</f>
        <v>hitler</v>
      </c>
      <c r="S19" t="str">
        <f>'Extraksi Fitur Data Uji'!T70</f>
        <v>jepang</v>
      </c>
      <c r="T19" t="str">
        <f>'Extraksi Fitur Data Uji'!U70</f>
        <v>jerman</v>
      </c>
      <c r="U19" t="str">
        <f>'Extraksi Fitur Data Uji'!V70</f>
        <v>kapan</v>
      </c>
      <c r="V19" t="str">
        <f>'Extraksi Fitur Data Uji'!W70</f>
        <v>kerja</v>
      </c>
      <c r="W19" t="str">
        <f>'Extraksi Fitur Data Uji'!X70</f>
        <v>kuasa</v>
      </c>
      <c r="X19" t="str">
        <f>'Extraksi Fitur Data Uji'!Y70</f>
        <v>lalat</v>
      </c>
      <c r="Y19" t="str">
        <f>'Extraksi Fitur Data Uji'!Z70</f>
        <v>mana</v>
      </c>
      <c r="Z19" t="str">
        <f>'Extraksi Fitur Data Uji'!AA70</f>
        <v>mengapa</v>
      </c>
      <c r="AA19" t="str">
        <f>'Extraksi Fitur Data Uji'!AB70</f>
        <v>mesin</v>
      </c>
      <c r="AB19" t="str">
        <f>'Extraksi Fitur Data Uji'!AC70</f>
        <v>milik</v>
      </c>
      <c r="AC19" t="str">
        <f>'Extraksi Fitur Data Uji'!AD70</f>
        <v>negara</v>
      </c>
      <c r="AD19" t="str">
        <f>'Extraksi Fitur Data Uji'!AE70</f>
        <v>oleh</v>
      </c>
      <c r="AE19" t="str">
        <f>'Extraksi Fitur Data Uji'!AF70</f>
        <v>pada</v>
      </c>
      <c r="AF19" t="str">
        <f>'Extraksi Fitur Data Uji'!AG70</f>
        <v>para</v>
      </c>
      <c r="AG19" t="str">
        <f>'Extraksi Fitur Data Uji'!AH70</f>
        <v>pasang</v>
      </c>
      <c r="AH19" t="str">
        <f>'Extraksi Fitur Data Uji'!AI70</f>
        <v>sayap</v>
      </c>
      <c r="AI19" t="str">
        <f>'Extraksi Fitur Data Uji'!AJ70</f>
        <v>tahun</v>
      </c>
      <c r="AJ19" t="str">
        <f>'Extraksi Fitur Data Uji'!AK70</f>
        <v>terbang</v>
      </c>
      <c r="AK19" t="str">
        <f>'Extraksi Fitur Data Uji'!AL70</f>
        <v>tidak</v>
      </c>
      <c r="AL19" t="str">
        <f>'Extraksi Fitur Data Uji'!AM70</f>
        <v>tinggi</v>
      </c>
      <c r="AM19" t="str">
        <f>'Extraksi Fitur Data Uji'!AN70</f>
        <v>titik</v>
      </c>
      <c r="AN19" t="str">
        <f>'Extraksi Fitur Data Uji'!AO70</f>
        <v>tsetse</v>
      </c>
      <c r="AO19" t="str">
        <f>'Extraksi Fitur Data Uji'!AP70</f>
        <v>unta</v>
      </c>
      <c r="AP19" t="str">
        <f>'Extraksi Fitur Data Uji'!AQ70</f>
        <v>yang</v>
      </c>
      <c r="AQ19" t="str">
        <f>'Extraksi Fitur Data Uji'!AR70</f>
        <v>wh_kenapa</v>
      </c>
      <c r="AR19" t="str">
        <f>'Extraksi Fitur Data Uji'!AS70</f>
        <v>wh_mana</v>
      </c>
      <c r="AS19" t="str">
        <f>'Extraksi Fitur Data Uji'!AT70</f>
        <v>wh_apa</v>
      </c>
      <c r="AT19" t="str">
        <f>'Extraksi Fitur Data Uji'!AU70</f>
        <v>wh_berapa</v>
      </c>
      <c r="AU19" t="str">
        <f>'Extraksi Fitur Data Uji'!AV70</f>
        <v>wh_siapa</v>
      </c>
      <c r="AV19" t="str">
        <f>'Extraksi Fitur Data Uji'!AW70</f>
        <v>wh_bagaimana</v>
      </c>
      <c r="AW19" t="str">
        <f>'Extraksi Fitur Data Uji'!AX70</f>
        <v>wh_kapan</v>
      </c>
      <c r="AX19" t="str">
        <f>'Extraksi Fitur Data Uji'!AY70</f>
        <v>ws_uppercase</v>
      </c>
      <c r="AY19" t="str">
        <f>'Extraksi Fitur Data Uji'!AZ70</f>
        <v>ws_lowercase</v>
      </c>
      <c r="AZ19" t="str">
        <f>'Extraksi Fitur Data Uji'!BA70</f>
        <v>ws_mixedcase</v>
      </c>
      <c r="BA19" t="str">
        <f>'Extraksi Fitur Data Uji'!BB70</f>
        <v>ws_numeric</v>
      </c>
      <c r="BB19" t="str">
        <f>'Extraksi Fitur Data Uji'!BC70</f>
        <v>ws_other</v>
      </c>
      <c r="BC19" t="str">
        <f>'Extraksi Fitur Data Uji'!BD70</f>
        <v>PT_ADJ</v>
      </c>
      <c r="BD19" t="str">
        <f>'Extraksi Fitur Data Uji'!BE70</f>
        <v>PT_ADP</v>
      </c>
      <c r="BE19" t="str">
        <f>'Extraksi Fitur Data Uji'!BF70</f>
        <v>PT_ADV</v>
      </c>
      <c r="BF19" t="str">
        <f>'Extraksi Fitur Data Uji'!BG70</f>
        <v>PT_DET</v>
      </c>
      <c r="BG19" t="str">
        <f>'Extraksi Fitur Data Uji'!BH70</f>
        <v>PT_NOUN</v>
      </c>
      <c r="BH19" t="str">
        <f>'Extraksi Fitur Data Uji'!BI70</f>
        <v>PT_NUM</v>
      </c>
      <c r="BI19" t="str">
        <f>'Extraksi Fitur Data Uji'!BJ70</f>
        <v>PT_PART</v>
      </c>
      <c r="BJ19" t="str">
        <f>'Extraksi Fitur Data Uji'!BK70</f>
        <v>PT_PRON</v>
      </c>
      <c r="BK19" t="str">
        <f>'Extraksi Fitur Data Uji'!BL70</f>
        <v>PT_PROPN</v>
      </c>
      <c r="BL19" t="str">
        <f>'Extraksi Fitur Data Uji'!BM70</f>
        <v>PT_PUNCT</v>
      </c>
      <c r="BM19" t="str">
        <f>'Extraksi Fitur Data Uji'!BN70</f>
        <v>PT_VERB</v>
      </c>
      <c r="BN19">
        <f>'Extraksi Fitur Data Uji'!BO70</f>
        <v>0</v>
      </c>
    </row>
    <row r="20" spans="2:66" x14ac:dyDescent="0.3">
      <c r="B20">
        <f>'Extraksi Fitur Data Uji'!C71</f>
        <v>1</v>
      </c>
      <c r="C20">
        <f>'Extraksi Fitur Data Uji'!D71</f>
        <v>0</v>
      </c>
      <c r="D20">
        <f>'Extraksi Fitur Data Uji'!E71</f>
        <v>0</v>
      </c>
      <c r="E20">
        <f>'Extraksi Fitur Data Uji'!F71</f>
        <v>0</v>
      </c>
      <c r="F20">
        <f>'Extraksi Fitur Data Uji'!G71</f>
        <v>0</v>
      </c>
      <c r="G20">
        <f>'Extraksi Fitur Data Uji'!H71</f>
        <v>1</v>
      </c>
      <c r="H20">
        <f>'Extraksi Fitur Data Uji'!I71</f>
        <v>0</v>
      </c>
      <c r="I20">
        <f>'Extraksi Fitur Data Uji'!J71</f>
        <v>0</v>
      </c>
      <c r="J20">
        <f>'Extraksi Fitur Data Uji'!K71</f>
        <v>0</v>
      </c>
      <c r="K20">
        <f>'Extraksi Fitur Data Uji'!L71</f>
        <v>0</v>
      </c>
      <c r="L20">
        <f>'Extraksi Fitur Data Uji'!M71</f>
        <v>0</v>
      </c>
      <c r="M20">
        <f>'Extraksi Fitur Data Uji'!N71</f>
        <v>0</v>
      </c>
      <c r="N20">
        <f>'Extraksi Fitur Data Uji'!O71</f>
        <v>1</v>
      </c>
      <c r="O20">
        <f>'Extraksi Fitur Data Uji'!P71</f>
        <v>0</v>
      </c>
      <c r="P20">
        <f>'Extraksi Fitur Data Uji'!Q71</f>
        <v>0</v>
      </c>
      <c r="Q20">
        <f>'Extraksi Fitur Data Uji'!R71</f>
        <v>0</v>
      </c>
      <c r="R20">
        <f>'Extraksi Fitur Data Uji'!S71</f>
        <v>0</v>
      </c>
      <c r="S20">
        <f>'Extraksi Fitur Data Uji'!T71</f>
        <v>0</v>
      </c>
      <c r="T20">
        <f>'Extraksi Fitur Data Uji'!U71</f>
        <v>0</v>
      </c>
      <c r="U20">
        <f>'Extraksi Fitur Data Uji'!V71</f>
        <v>0</v>
      </c>
      <c r="V20">
        <f>'Extraksi Fitur Data Uji'!W71</f>
        <v>1</v>
      </c>
      <c r="W20">
        <f>'Extraksi Fitur Data Uji'!X71</f>
        <v>0</v>
      </c>
      <c r="X20">
        <f>'Extraksi Fitur Data Uji'!Y71</f>
        <v>0</v>
      </c>
      <c r="Y20">
        <f>'Extraksi Fitur Data Uji'!Z71</f>
        <v>0</v>
      </c>
      <c r="Z20">
        <f>'Extraksi Fitur Data Uji'!AA71</f>
        <v>0</v>
      </c>
      <c r="AA20">
        <f>'Extraksi Fitur Data Uji'!AB71</f>
        <v>0</v>
      </c>
      <c r="AB20">
        <f>'Extraksi Fitur Data Uji'!AC71</f>
        <v>0</v>
      </c>
      <c r="AC20">
        <f>'Extraksi Fitur Data Uji'!AD71</f>
        <v>0</v>
      </c>
      <c r="AD20">
        <f>'Extraksi Fitur Data Uji'!AE71</f>
        <v>0</v>
      </c>
      <c r="AE20">
        <f>'Extraksi Fitur Data Uji'!AF71</f>
        <v>0</v>
      </c>
      <c r="AF20">
        <f>'Extraksi Fitur Data Uji'!AG71</f>
        <v>0</v>
      </c>
      <c r="AG20">
        <f>'Extraksi Fitur Data Uji'!AH71</f>
        <v>0</v>
      </c>
      <c r="AH20">
        <f>'Extraksi Fitur Data Uji'!AI71</f>
        <v>0</v>
      </c>
      <c r="AI20">
        <f>'Extraksi Fitur Data Uji'!AJ71</f>
        <v>0</v>
      </c>
      <c r="AJ20">
        <f>'Extraksi Fitur Data Uji'!AK71</f>
        <v>0</v>
      </c>
      <c r="AK20">
        <f>'Extraksi Fitur Data Uji'!AL71</f>
        <v>0</v>
      </c>
      <c r="AL20">
        <f>'Extraksi Fitur Data Uji'!AM71</f>
        <v>0</v>
      </c>
      <c r="AM20">
        <f>'Extraksi Fitur Data Uji'!AN71</f>
        <v>0</v>
      </c>
      <c r="AN20">
        <f>'Extraksi Fitur Data Uji'!AO71</f>
        <v>0</v>
      </c>
      <c r="AO20">
        <f>'Extraksi Fitur Data Uji'!AP71</f>
        <v>0</v>
      </c>
      <c r="AP20">
        <f>'Extraksi Fitur Data Uji'!AQ71</f>
        <v>0</v>
      </c>
      <c r="AQ20">
        <f>'Extraksi Fitur Data Uji'!AR71</f>
        <v>0</v>
      </c>
      <c r="AR20">
        <f>'Extraksi Fitur Data Uji'!AS71</f>
        <v>0</v>
      </c>
      <c r="AS20">
        <f>'Extraksi Fitur Data Uji'!AT71</f>
        <v>0</v>
      </c>
      <c r="AT20">
        <f>'Extraksi Fitur Data Uji'!AU71</f>
        <v>0</v>
      </c>
      <c r="AU20">
        <f>'Extraksi Fitur Data Uji'!AV71</f>
        <v>0</v>
      </c>
      <c r="AV20">
        <f>'Extraksi Fitur Data Uji'!AW71</f>
        <v>1</v>
      </c>
      <c r="AW20">
        <f>'Extraksi Fitur Data Uji'!AX71</f>
        <v>0</v>
      </c>
      <c r="AX20">
        <f>'Extraksi Fitur Data Uji'!AY71</f>
        <v>0</v>
      </c>
      <c r="AY20">
        <f>'Extraksi Fitur Data Uji'!AZ71</f>
        <v>4</v>
      </c>
      <c r="AZ20">
        <f>'Extraksi Fitur Data Uji'!BA71</f>
        <v>1</v>
      </c>
      <c r="BA20">
        <f>'Extraksi Fitur Data Uji'!BB71</f>
        <v>0</v>
      </c>
      <c r="BB20">
        <f>'Extraksi Fitur Data Uji'!BC71</f>
        <v>0</v>
      </c>
      <c r="BC20">
        <f>'Extraksi Fitur Data Uji'!BD71</f>
        <v>1</v>
      </c>
      <c r="BD20">
        <f>'Extraksi Fitur Data Uji'!BE71</f>
        <v>0</v>
      </c>
      <c r="BE20">
        <f>'Extraksi Fitur Data Uji'!BF71</f>
        <v>0</v>
      </c>
      <c r="BF20">
        <f>'Extraksi Fitur Data Uji'!BG71</f>
        <v>1</v>
      </c>
      <c r="BG20">
        <f>'Extraksi Fitur Data Uji'!BH71</f>
        <v>3</v>
      </c>
      <c r="BH20">
        <f>'Extraksi Fitur Data Uji'!BI71</f>
        <v>0</v>
      </c>
      <c r="BI20">
        <f>'Extraksi Fitur Data Uji'!BJ71</f>
        <v>0</v>
      </c>
      <c r="BJ20">
        <f>'Extraksi Fitur Data Uji'!BK71</f>
        <v>0</v>
      </c>
      <c r="BK20">
        <f>'Extraksi Fitur Data Uji'!BL71</f>
        <v>0</v>
      </c>
      <c r="BL20">
        <f>'Extraksi Fitur Data Uji'!BM71</f>
        <v>1</v>
      </c>
      <c r="BM20">
        <f>'Extraksi Fitur Data Uji'!BN71</f>
        <v>0</v>
      </c>
      <c r="BN20">
        <f>'Extraksi Fitur Data Uji'!BO71</f>
        <v>0</v>
      </c>
    </row>
    <row r="22" spans="2:66" x14ac:dyDescent="0.3">
      <c r="B22" s="2" t="s">
        <v>235</v>
      </c>
    </row>
    <row r="23" spans="2:66" x14ac:dyDescent="0.3">
      <c r="C23" s="2" t="s">
        <v>55</v>
      </c>
      <c r="D23" s="2" t="s">
        <v>56</v>
      </c>
      <c r="E23" s="2" t="s">
        <v>253</v>
      </c>
      <c r="F23" s="2" t="s">
        <v>254</v>
      </c>
    </row>
    <row r="24" spans="2:66" x14ac:dyDescent="0.3">
      <c r="B24">
        <v>1</v>
      </c>
      <c r="C24">
        <f>SUMPRODUCT(C20:BN20,C7:BN7)-C8</f>
        <v>-0.35999999999999993</v>
      </c>
      <c r="D24">
        <f>SUMPRODUCT(C20:BN20,C12:BN12)-C13</f>
        <v>-0.60000000000000009</v>
      </c>
      <c r="E24">
        <f>MAX(C24:D24)</f>
        <v>-0.35999999999999993</v>
      </c>
      <c r="F24" s="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Extraction</vt:lpstr>
      <vt:lpstr>Sheet1</vt:lpstr>
      <vt:lpstr>Classifier</vt:lpstr>
      <vt:lpstr>DESC SVM</vt:lpstr>
      <vt:lpstr>NUM SVM</vt:lpstr>
      <vt:lpstr>LOC SVM</vt:lpstr>
      <vt:lpstr>Fine Desc</vt:lpstr>
      <vt:lpstr>Extraksi Fitur Data Uji</vt:lpstr>
      <vt:lpstr>Klasifikasi Coarse</vt:lpstr>
      <vt:lpstr>Klasifikasi 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2019-10-23T11:38:57Z</dcterms:created>
  <dcterms:modified xsi:type="dcterms:W3CDTF">2020-03-02T05:09:35Z</dcterms:modified>
</cp:coreProperties>
</file>