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theme/themeOverride2.xml" ContentType="application/vnd.openxmlformats-officedocument.themeOverrid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Faizul Mohammad\Documents\"/>
    </mc:Choice>
  </mc:AlternateContent>
  <xr:revisionPtr revIDLastSave="0" documentId="13_ncr:1_{5FB4E64E-6140-47D0-A50D-D0496F806A48}" xr6:coauthVersionLast="47" xr6:coauthVersionMax="47" xr10:uidLastSave="{00000000-0000-0000-0000-000000000000}"/>
  <bookViews>
    <workbookView xWindow="-120" yWindow="-120" windowWidth="20730" windowHeight="11160" firstSheet="5" activeTab="5" xr2:uid="{00000000-000D-0000-FFFF-FFFF00000000}"/>
  </bookViews>
  <sheets>
    <sheet name="Sheet1" sheetId="4" state="hidden" r:id="rId1"/>
    <sheet name="Sheet4" sheetId="7" state="hidden" r:id="rId2"/>
    <sheet name="Sheet5" sheetId="8" state="hidden" r:id="rId3"/>
    <sheet name="Sheet6" sheetId="9" state="hidden" r:id="rId4"/>
    <sheet name="Data" sheetId="2" state="hidden" r:id="rId5"/>
    <sheet name="Dashboard" sheetId="3" r:id="rId6"/>
  </sheets>
  <definedNames>
    <definedName name="_xlchart.v5.0" hidden="1">Sheet1!$D$21</definedName>
    <definedName name="_xlchart.v5.1" hidden="1">Sheet1!$D$22:$D$71</definedName>
    <definedName name="_xlchart.v5.2" hidden="1">Sheet1!$E$21</definedName>
    <definedName name="_xlchart.v5.3" hidden="1">Sheet1!$E$22:$E$71</definedName>
    <definedName name="_xlchart.v5.4" hidden="1">Sheet1!$D$21</definedName>
    <definedName name="_xlchart.v5.5" hidden="1">Sheet1!$D$22:$D$71</definedName>
    <definedName name="_xlchart.v5.6" hidden="1">Sheet1!$E$21</definedName>
    <definedName name="_xlchart.v5.7" hidden="1">Sheet1!$E$22:$E$71</definedName>
    <definedName name="NativeTimeline_Invoice_Date">#N/A</definedName>
    <definedName name="Slicer_Beverage_Brand">#N/A</definedName>
    <definedName name="Slicer_Region">#N/A</definedName>
    <definedName name="Slicer_Retailer">#N/A</definedName>
  </definedNames>
  <calcPr calcId="191029"/>
  <pivotCaches>
    <pivotCache cacheId="4"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wl5n/6E4JEifg9kWlAttRGuttmA=="/>
    </ext>
  </extLst>
</workbook>
</file>

<file path=xl/calcChain.xml><?xml version="1.0" encoding="utf-8"?>
<calcChain xmlns="http://schemas.openxmlformats.org/spreadsheetml/2006/main">
  <c r="D23" i="4" l="1"/>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22"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F22" i="4"/>
  <c r="F30" i="4"/>
  <c r="F38" i="4"/>
  <c r="F46" i="4"/>
  <c r="F54" i="4"/>
  <c r="F62" i="4"/>
  <c r="F70" i="4"/>
  <c r="G26" i="4"/>
  <c r="G34" i="4"/>
  <c r="G42" i="4"/>
  <c r="G50" i="4"/>
  <c r="G58" i="4"/>
  <c r="G66" i="4"/>
  <c r="G33" i="4"/>
  <c r="G49" i="4"/>
  <c r="G67" i="4"/>
  <c r="F27" i="4"/>
  <c r="F35" i="4"/>
  <c r="F43" i="4"/>
  <c r="F51" i="4"/>
  <c r="F59" i="4"/>
  <c r="F67" i="4"/>
  <c r="G29" i="4"/>
  <c r="G43" i="4"/>
  <c r="G59" i="4"/>
  <c r="E71" i="4"/>
  <c r="E67" i="4"/>
  <c r="E63" i="4"/>
  <c r="E59" i="4"/>
  <c r="E55" i="4"/>
  <c r="E51" i="4"/>
  <c r="E47" i="4"/>
  <c r="E43" i="4"/>
  <c r="E39" i="4"/>
  <c r="E35" i="4"/>
  <c r="E31" i="4"/>
  <c r="E27" i="4"/>
  <c r="E23" i="4"/>
  <c r="P3" i="3"/>
  <c r="F24" i="4"/>
  <c r="F32" i="4"/>
  <c r="F40" i="4"/>
  <c r="F48" i="4"/>
  <c r="F56" i="4"/>
  <c r="F64" i="4"/>
  <c r="G27" i="4"/>
  <c r="G28" i="4"/>
  <c r="G36" i="4"/>
  <c r="G44" i="4"/>
  <c r="G52" i="4"/>
  <c r="G60" i="4"/>
  <c r="G68" i="4"/>
  <c r="G37" i="4"/>
  <c r="G53" i="4"/>
  <c r="G71" i="4"/>
  <c r="F29" i="4"/>
  <c r="F37" i="4"/>
  <c r="F45" i="4"/>
  <c r="F53" i="4"/>
  <c r="F61" i="4"/>
  <c r="F69" i="4"/>
  <c r="G31" i="4"/>
  <c r="G47" i="4"/>
  <c r="G61" i="4"/>
  <c r="E70" i="4"/>
  <c r="E66" i="4"/>
  <c r="E62" i="4"/>
  <c r="E58" i="4"/>
  <c r="E54" i="4"/>
  <c r="E50" i="4"/>
  <c r="E46" i="4"/>
  <c r="E42" i="4"/>
  <c r="E38" i="4"/>
  <c r="E34" i="4"/>
  <c r="E30" i="4"/>
  <c r="E26" i="4"/>
  <c r="E22" i="4"/>
  <c r="M3" i="3"/>
  <c r="F26" i="4"/>
  <c r="F34" i="4"/>
  <c r="F42" i="4"/>
  <c r="F50" i="4"/>
  <c r="F58" i="4"/>
  <c r="F66" i="4"/>
  <c r="G22" i="4"/>
  <c r="G30" i="4"/>
  <c r="G38" i="4"/>
  <c r="G46" i="4"/>
  <c r="G54" i="4"/>
  <c r="G62" i="4"/>
  <c r="G70" i="4"/>
  <c r="G41" i="4"/>
  <c r="G57" i="4"/>
  <c r="F23" i="4"/>
  <c r="F31" i="4"/>
  <c r="F39" i="4"/>
  <c r="F47" i="4"/>
  <c r="F55" i="4"/>
  <c r="F63" i="4"/>
  <c r="F71" i="4"/>
  <c r="G35" i="4"/>
  <c r="G51" i="4"/>
  <c r="G65" i="4"/>
  <c r="E69" i="4"/>
  <c r="E65" i="4"/>
  <c r="E61" i="4"/>
  <c r="E57" i="4"/>
  <c r="E53" i="4"/>
  <c r="E49" i="4"/>
  <c r="E45" i="4"/>
  <c r="E41" i="4"/>
  <c r="E37" i="4"/>
  <c r="E33" i="4"/>
  <c r="E29" i="4"/>
  <c r="E25" i="4"/>
  <c r="V3" i="3"/>
  <c r="F28" i="4"/>
  <c r="F36" i="4"/>
  <c r="F44" i="4"/>
  <c r="F52" i="4"/>
  <c r="F60" i="4"/>
  <c r="F68" i="4"/>
  <c r="G24" i="4"/>
  <c r="G32" i="4"/>
  <c r="G40" i="4"/>
  <c r="G48" i="4"/>
  <c r="G56" i="4"/>
  <c r="G64" i="4"/>
  <c r="G25" i="4"/>
  <c r="G45" i="4"/>
  <c r="G63" i="4"/>
  <c r="F25" i="4"/>
  <c r="F33" i="4"/>
  <c r="F41" i="4"/>
  <c r="F49" i="4"/>
  <c r="F57" i="4"/>
  <c r="F65" i="4"/>
  <c r="G23" i="4"/>
  <c r="G39" i="4"/>
  <c r="G55" i="4"/>
  <c r="G69" i="4"/>
  <c r="E68" i="4"/>
  <c r="E64" i="4"/>
  <c r="E60" i="4"/>
  <c r="E56" i="4"/>
  <c r="E52" i="4"/>
  <c r="E48" i="4"/>
  <c r="E44" i="4"/>
  <c r="E40" i="4"/>
  <c r="E36" i="4"/>
  <c r="E32" i="4"/>
  <c r="E28" i="4"/>
  <c r="E24" i="4"/>
  <c r="S3" i="3"/>
</calcChain>
</file>

<file path=xl/sharedStrings.xml><?xml version="1.0" encoding="utf-8"?>
<sst xmlns="http://schemas.openxmlformats.org/spreadsheetml/2006/main" count="19598" uniqueCount="154">
  <si>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</si>
  <si>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</si>
  <si>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</si>
  <si>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</si>
  <si>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</si>
  <si>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</si>
  <si>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</si>
  <si>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</si>
  <si>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</si>
  <si>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</si>
  <si>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</si>
  <si>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</si>
  <si>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</si>
  <si>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</si>
  <si>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</si>
  <si>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</si>
  <si>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</si>
  <si>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</si>
  <si>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</si>
  <si>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</si>
  <si>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</si>
  <si>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</si>
  <si>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</si>
  <si>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</si>
  <si>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</si>
  <si>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</si>
  <si>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</si>
  <si>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</si>
  <si>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</si>
  <si>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</si>
  <si>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</si>
  <si>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</si>
  <si>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</si>
  <si>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</si>
  <si>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</si>
  <si>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</si>
  <si>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</si>
  <si>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</si>
  <si>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</si>
  <si>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</si>
  <si>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</si>
  <si>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</si>
  <si>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</si>
  <si>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</si>
  <si>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</si>
  <si>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</si>
  <si>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</si>
  <si>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</si>
  <si>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</si>
  <si>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</si>
  <si>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</si>
  <si>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</si>
  <si>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</si>
  <si>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</si>
  <si>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</si>
  <si>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</si>
  <si>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</si>
  <si>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</si>
  <si>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</si>
  <si>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</si>
  <si>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</si>
  <si>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</si>
  <si>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</si>
  <si>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</si>
  <si>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</si>
  <si>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</si>
  <si>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</si>
  <si>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</si>
  <si>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</si>
  <si>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</si>
  <si>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</si>
  <si>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</si>
  <si>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</si>
  <si>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</si>
  <si>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</si>
  <si>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</si>
  <si>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</si>
  <si>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</si>
  <si>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</si>
  <si>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</si>
  <si>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</si>
  <si>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</si>
  <si>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</si>
  <si>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</si>
  <si>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</si>
  <si>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</si>
  <si>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</si>
  <si>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</si>
  <si>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</si>
  <si>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</si>
  <si>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</si>
  <si>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</si>
  <si>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</si>
  <si>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</si>
  <si>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</si>
  <si>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</si>
  <si>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</si>
  <si>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</si>
  <si>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</si>
  <si>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</si>
  <si>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</si>
  <si>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</si>
  <si>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</si>
  <si>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</si>
  <si>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</si>
  <si>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</si>
  <si>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</si>
  <si>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</si>
  <si>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</si>
  <si>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</si>
  <si>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</si>
  <si>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</si>
  <si>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</si>
  <si>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</si>
  <si>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</si>
  <si>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</si>
  <si>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</si>
  <si>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</si>
  <si>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</si>
  <si>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</si>
  <si>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</si>
  <si>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</si>
  <si>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</si>
  <si>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</si>
  <si>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</si>
  <si>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</si>
  <si>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</si>
  <si>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</si>
  <si>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</si>
  <si>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</si>
  <si>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</si>
  <si>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</si>
  <si>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</si>
  <si>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</si>
  <si>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</si>
  <si>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Total Units Sold</t>
  </si>
  <si>
    <t>Total Operating Profit</t>
  </si>
  <si>
    <t>Average Operating Profit</t>
  </si>
  <si>
    <t>Average of Operating Margin</t>
  </si>
  <si>
    <t>Row Labels</t>
  </si>
  <si>
    <t>Grand Total</t>
  </si>
  <si>
    <t>Jan</t>
  </si>
  <si>
    <t>Feb</t>
  </si>
  <si>
    <t>Mar</t>
  </si>
  <si>
    <t>Apr</t>
  </si>
  <si>
    <t>May</t>
  </si>
  <si>
    <t>Jun</t>
  </si>
  <si>
    <t>Jul</t>
  </si>
  <si>
    <t>Aug</t>
  </si>
  <si>
    <t>Sep</t>
  </si>
  <si>
    <t>Oct</t>
  </si>
  <si>
    <t>Nov</t>
  </si>
  <si>
    <t>Dec</t>
  </si>
  <si>
    <t>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</si>
</sst>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00_);[Red]\(&quot;$&quot;#,##0.00\)"/>
    <numFmt numFmtId="165" formatCode="&quot;$&quot;#,##0_);[Red]\(&quot;$&quot;#,##0\)"/>
    <numFmt numFmtId="166" formatCode="&quot;$&quot;#,##0.0_);[Red]\(&quot;$&quot;#,##0.0\)"/>
    <numFmt numFmtId="167" formatCode="&quot;$&quot;#,##0"/>
    <numFmt numFmtId="168" formatCode="_-* #,##0_-;\-* #,##0_-;_-* &quot;-&quot;??_-;_-@"/>
    <numFmt numFmtId="169" formatCode="0.0%"/>
    <numFmt numFmtId="170" formatCode="[$$-409]#,##0"/>
  </numFmts>
  <fonts count="14">
    <font>
      <sz val="11"/>
      <color theme="1"/>
      <name val="Calibri"/>
      <scheme val="minor"/>
    </font>
    <font>
      <sz val="11"/>
      <color theme="1"/>
      <name val="Calibri"/>
      <family val="2"/>
      <scheme val="minor"/>
    </font>
    <font>
      <sz val="11"/>
      <color theme="1"/>
      <name val="Calibri"/>
    </font>
    <font>
      <b/>
      <sz val="18"/>
      <color rgb="FF2A3E68"/>
      <name val="Calibri"/>
    </font>
    <font>
      <b/>
      <sz val="12"/>
      <color rgb="FF2A3E68"/>
      <name val="Calibri"/>
    </font>
    <font>
      <sz val="11"/>
      <color theme="0"/>
      <name val="Calibri"/>
    </font>
    <font>
      <b/>
      <sz val="39"/>
      <color theme="0"/>
      <name val="Calibri"/>
    </font>
    <font>
      <sz val="11"/>
      <name val="Calibri"/>
    </font>
    <font>
      <b/>
      <sz val="36"/>
      <color theme="0"/>
      <name val="Calibri"/>
    </font>
    <font>
      <b/>
      <sz val="14"/>
      <color theme="0"/>
      <name val="Calibri"/>
    </font>
    <font>
      <sz val="14"/>
      <color theme="0"/>
      <name val="Calibri"/>
    </font>
    <font>
      <sz val="18"/>
      <color theme="0"/>
      <name val="Calibri"/>
    </font>
    <font>
      <b/>
      <sz val="20"/>
      <color theme="0"/>
      <name val="Calibri"/>
    </font>
    <font>
      <b/>
      <sz val="18"/>
      <color theme="0"/>
      <name val="Calibri"/>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20">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50">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3" fontId="2" fillId="0" borderId="0" xfId="0" applyNumberFormat="1" applyFont="1" applyAlignment="1">
      <alignment horizontal="center"/>
    </xf>
    <xf numFmtId="165"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164" fontId="2" fillId="0" borderId="0" xfId="0" applyNumberFormat="1" applyFont="1"/>
    <xf numFmtId="10" fontId="2" fillId="0" borderId="0" xfId="0" applyNumberFormat="1" applyFont="1"/>
    <xf numFmtId="14" fontId="2" fillId="0" borderId="0" xfId="0" applyNumberFormat="1" applyFont="1"/>
    <xf numFmtId="166" fontId="2" fillId="0" borderId="0" xfId="0" applyNumberFormat="1" applyFont="1"/>
    <xf numFmtId="0" fontId="5" fillId="2" borderId="1" xfId="0" applyFont="1" applyFill="1" applyBorder="1"/>
    <xf numFmtId="0" fontId="8" fillId="2" borderId="1" xfId="0" applyFont="1" applyFill="1" applyBorder="1" applyAlignment="1">
      <alignment vertical="center"/>
    </xf>
    <xf numFmtId="0" fontId="9" fillId="2" borderId="1" xfId="0" applyFont="1" applyFill="1" applyBorder="1"/>
    <xf numFmtId="0" fontId="10" fillId="2" borderId="1" xfId="0" applyFont="1" applyFill="1" applyBorder="1"/>
    <xf numFmtId="0" fontId="11" fillId="2" borderId="1" xfId="0" applyFont="1" applyFill="1" applyBorder="1" applyAlignment="1">
      <alignment vertical="top"/>
    </xf>
    <xf numFmtId="167" fontId="13" fillId="2" borderId="1" xfId="0" applyNumberFormat="1" applyFont="1" applyFill="1" applyBorder="1" applyAlignment="1">
      <alignment vertical="top"/>
    </xf>
    <xf numFmtId="0" fontId="2" fillId="2" borderId="1" xfId="0" applyFont="1" applyFill="1" applyBorder="1"/>
    <xf numFmtId="0" fontId="2" fillId="3" borderId="1"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pivotButton="1"/>
    <xf numFmtId="0" fontId="0" fillId="0" borderId="0" xfId="0" applyAlignment="1">
      <alignment horizontal="left"/>
    </xf>
    <xf numFmtId="170" fontId="0" fillId="0" borderId="0" xfId="0" applyNumberFormat="1"/>
    <xf numFmtId="0" fontId="1" fillId="0" borderId="0" xfId="0" applyFont="1"/>
    <xf numFmtId="0" fontId="9" fillId="2" borderId="6" xfId="0" applyFont="1" applyFill="1" applyBorder="1" applyAlignment="1">
      <alignment horizontal="center"/>
    </xf>
    <xf numFmtId="0" fontId="7" fillId="0" borderId="7" xfId="0" applyFont="1" applyBorder="1"/>
    <xf numFmtId="169" fontId="12" fillId="2" borderId="6" xfId="0" applyNumberFormat="1" applyFont="1" applyFill="1" applyBorder="1" applyAlignment="1">
      <alignment horizontal="center" vertical="top"/>
    </xf>
    <xf numFmtId="0" fontId="6" fillId="2" borderId="3" xfId="0" applyFont="1" applyFill="1" applyBorder="1" applyAlignment="1">
      <alignment horizontal="center" vertical="center"/>
    </xf>
    <xf numFmtId="0" fontId="7" fillId="0" borderId="4" xfId="0" applyFont="1" applyBorder="1"/>
    <xf numFmtId="0" fontId="7" fillId="0" borderId="5" xfId="0" applyFont="1" applyBorder="1"/>
    <xf numFmtId="0" fontId="7" fillId="0" borderId="8" xfId="0" applyFont="1" applyBorder="1"/>
    <xf numFmtId="0" fontId="7" fillId="0" borderId="9" xfId="0" applyFont="1" applyBorder="1"/>
    <xf numFmtId="0" fontId="7" fillId="0" borderId="10" xfId="0" applyFont="1" applyBorder="1"/>
    <xf numFmtId="167" fontId="12" fillId="2" borderId="6" xfId="0" applyNumberFormat="1" applyFont="1" applyFill="1" applyBorder="1" applyAlignment="1">
      <alignment horizontal="center" vertical="top"/>
    </xf>
    <xf numFmtId="168" fontId="12" fillId="2" borderId="6" xfId="0" applyNumberFormat="1" applyFont="1" applyFill="1" applyBorder="1" applyAlignment="1">
      <alignment horizontal="center" vertical="top"/>
    </xf>
  </cellXfs>
  <cellStyles count="1">
    <cellStyle name="Normal" xfId="0" builtinId="0"/>
  </cellStyles>
  <dxfs count="19">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numFmt numFmtId="170" formatCode="[$$-409]#,##0"/>
    </dxf>
    <dxf>
      <numFmt numFmtId="170" formatCode="[$$-409]#,##0"/>
    </dxf>
    <dxf>
      <numFmt numFmtId="170" formatCode="[$$-409]#,##0"/>
    </dxf>
    <dxf>
      <font>
        <b/>
        <sz val="11"/>
        <color theme="1"/>
      </font>
    </dxf>
    <dxf>
      <fill>
        <patternFill patternType="solid">
          <fgColor theme="0"/>
          <bgColor theme="0"/>
        </patternFill>
      </fill>
      <border diagonalUp="0" diagonalDown="0">
        <left/>
        <right/>
        <top/>
        <bottom/>
        <vertical/>
        <horizontal/>
      </border>
    </dxf>
  </dxfs>
  <tableStyles count="3" defaultTableStyle="TableStyleMedium2" defaultPivotStyle="PivotStyleLight16">
    <tableStyle name="Slicer Style 1" pivot="0" table="0" count="1" xr9:uid="{90226516-99A3-49ED-AA1F-C88CE5161350}"/>
    <tableStyle name="Slicer Style 2" pivot="0" table="0" count="1" xr9:uid="{572BC65A-8A6A-4418-B5AF-88181180EC5D}"/>
    <tableStyle name="Timeline Style 1" pivot="0" table="0" count="8" xr9:uid="{16DC4E7E-9CE7-415B-B993-01BB98395DB8}">
      <tableStyleElement type="wholeTable" dxfId="18"/>
      <tableStyleElement type="headerRow" dxfId="17"/>
    </tableStyle>
  </tableStyles>
  <colors>
    <mruColors>
      <color rgb="FF2A3E68"/>
    </mruColors>
  </colors>
  <extLst>
    <ext xmlns:x14="http://schemas.microsoft.com/office/spreadsheetml/2009/9/main" uri="{46F421CA-312F-682f-3DD2-61675219B42D}">
      <x14:dxfs count="2">
        <dxf>
          <font>
            <color theme="0"/>
          </font>
          <fill>
            <patternFill>
              <bgColor rgb="FF2A3E68"/>
            </patternFill>
          </fill>
        </dxf>
        <dxf>
          <font>
            <color theme="0"/>
          </font>
          <fill>
            <patternFill>
              <fgColor rgb="FF2A3E68"/>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[Faizul coca-cola dashboard.xlsx]Sheet1!PivotTable2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a:t>
            </a:r>
          </a:p>
          <a:p>
            <a:pPr>
              <a:defRPr/>
            </a:pPr>
            <a:endParaRPr lang="en-US"/>
          </a:p>
        </c:rich>
      </c:tx>
      <c:layout>
        <c:manualLayout>
          <c:xMode val="edge"/>
          <c:yMode val="edge"/>
          <c:x val="0.4887012248468941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c:f>
              <c:strCache>
                <c:ptCount val="1"/>
                <c:pt idx="0">
                  <c:v>Total</c:v>
                </c:pt>
              </c:strCache>
            </c:strRef>
          </c:tx>
          <c:spPr>
            <a:solidFill>
              <a:schemeClr val="accent1">
                <a:lumMod val="40000"/>
                <a:lumOff val="60000"/>
              </a:schemeClr>
            </a:solidFill>
            <a:ln>
              <a:noFill/>
            </a:ln>
            <a:effectLst/>
          </c:spPr>
          <c:invertIfNegative val="0"/>
          <c:cat>
            <c:strRef>
              <c:f>Sheet1!$A$7:$A$19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Sheet1!$B$7:$B$19</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C7CE-4ED0-ABA4-A253B24CDDA9}"/>
            </c:ext>
          </c:extLst>
        </c:ser>
        <c:dLbls>
          <c:showLegendKey val="0"/>
          <c:showVal val="0"/>
          <c:showCatName val="0"/>
          <c:showSerName val="0"/>
          <c:showPercent val="0"/>
          <c:showBubbleSize val="0"/>
        </c:dLbls>
        <c:gapWidth val="42"/>
        <c:overlap val="-27"/>
        <c:axId val="1685065008"/>
        <c:axId val="1685065488"/>
      </c:barChart>
      <c:catAx>
        <c:axId val="168506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65488"/>
        <c:crosses val="autoZero"/>
        <c:auto val="1"/>
        <c:lblAlgn val="ctr"/>
        <c:lblOffset val="100"/>
        <c:noMultiLvlLbl val="0"/>
      </c:catAx>
      <c:valAx>
        <c:axId val="168506548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6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[Faizul coca-cola dashboard.xlsx]Sheet1!PivotTable4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Sales</a:t>
            </a:r>
            <a:r>
              <a:rPr lang="en-US" b="1" baseline="0">
                <a:solidFill>
                  <a:schemeClr val="accent1"/>
                </a:solidFill>
              </a:rPr>
              <a:t> Percentage of Beverage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72222222222223"/>
          <c:y val="0.24518226888305628"/>
          <c:w val="0.81388888888888888"/>
          <c:h val="0.66745953630796151"/>
        </c:manualLayout>
      </c:layout>
      <c:pie3DChart>
        <c:varyColors val="1"/>
        <c:ser>
          <c:idx val="0"/>
          <c:order val="0"/>
          <c:tx>
            <c:strRef>
              <c:f>Sheet1!$B$74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486-4C1F-A863-BEAE9CE480F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486-4C1F-A863-BEAE9CE480F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486-4C1F-A863-BEAE9CE480F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5486-4C1F-A863-BEAE9CE480F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5486-4C1F-A863-BEAE9CE480F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5486-4C1F-A863-BEAE9CE480F0}"/>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Sheet1!$A$75:$A$81</c:f>
              <c:strCache>
                <c:ptCount val="6"/>
                <c:pt idx="0">
                  <c:v>Coca-Cola</c:v>
                </c:pt>
                <c:pt idx="1">
                  <c:v>Dasani Water</c:v>
                </c:pt>
                <c:pt idx="2">
                  <c:v>Diet Coke</c:v>
                </c:pt>
                <c:pt idx="3">
                  <c:v>Fanta</c:v>
                </c:pt>
                <c:pt idx="4">
                  <c:v>Powerade</c:v>
                </c:pt>
                <c:pt idx="5">
                  <c:v>Sprite</c:v>
                </c:pt>
              </c:strCache>
            </c:strRef>
          </c:cat>
          <c:val>
            <c:numRef>
              <c:f>Sheet1!$B$75:$B$81</c:f>
              <c:numCache>
                <c:formatCode>General</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C4BD-4D08-A778-C31303DF25DF}"/>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[Faizul coca-cola dashboard.xlsx]Sheet4!PivotTable6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Total</a:t>
            </a:r>
            <a:r>
              <a:rPr lang="en-US" b="1" baseline="0">
                <a:solidFill>
                  <a:schemeClr val="accent1"/>
                </a:solidFill>
              </a:rPr>
              <a:t> Sales by Retailer</a:t>
            </a:r>
            <a:endParaRPr lang="en-US"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Sheet4!$A$4:$A$8</c:f>
              <c:strCache>
                <c:ptCount val="4"/>
                <c:pt idx="0">
                  <c:v>BevCo</c:v>
                </c:pt>
                <c:pt idx="1">
                  <c:v>DreamCo</c:v>
                </c:pt>
                <c:pt idx="2">
                  <c:v>FizzySip</c:v>
                </c:pt>
                <c:pt idx="3">
                  <c:v>Sodapop</c:v>
                </c:pt>
              </c:strCache>
            </c:strRef>
          </c:cat>
          <c:val>
            <c:numRef>
              <c:f>Sheet4!$B$4:$B$8</c:f>
              <c:numCache>
                <c:formatCode>General</c:formatCode>
                <c:ptCount val="4"/>
                <c:pt idx="0">
                  <c:v>1291535</c:v>
                </c:pt>
                <c:pt idx="1">
                  <c:v>404412.5</c:v>
                </c:pt>
                <c:pt idx="2">
                  <c:v>2584450</c:v>
                </c:pt>
                <c:pt idx="3">
                  <c:v>4403630</c:v>
                </c:pt>
              </c:numCache>
            </c:numRef>
          </c:val>
          <c:extLst>
            <c:ext xmlns:c16="http://schemas.microsoft.com/office/drawing/2014/chart" uri="{C3380CC4-5D6E-409C-BE32-E72D297353CC}">
              <c16:uniqueId val="{00000000-9382-4ED4-81BC-3C046A47E288}"/>
            </c:ext>
          </c:extLst>
        </c:ser>
        <c:dLbls>
          <c:showLegendKey val="0"/>
          <c:showVal val="0"/>
          <c:showCatName val="0"/>
          <c:showSerName val="0"/>
          <c:showPercent val="0"/>
          <c:showBubbleSize val="0"/>
        </c:dLbls>
        <c:gapWidth val="150"/>
        <c:overlap val="100"/>
        <c:axId val="1849816864"/>
        <c:axId val="1849814944"/>
      </c:barChart>
      <c:catAx>
        <c:axId val="184981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14944"/>
        <c:crosses val="autoZero"/>
        <c:auto val="1"/>
        <c:lblAlgn val="ctr"/>
        <c:lblOffset val="100"/>
        <c:noMultiLvlLbl val="0"/>
      </c:catAx>
      <c:valAx>
        <c:axId val="18498149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1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[Faizul coca-cola dashboard.xlsx]Sheet1!PivotTable2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Monthly</a:t>
            </a:r>
            <a:r>
              <a:rPr lang="en-US" b="1" baseline="0">
                <a:solidFill>
                  <a:schemeClr val="accent1"/>
                </a:solidFill>
              </a:rPr>
              <a:t> Sales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Sheet1!$B$6</c:f>
              <c:strCache>
                <c:ptCount val="1"/>
                <c:pt idx="0">
                  <c:v>Total</c:v>
                </c:pt>
              </c:strCache>
            </c:strRef>
          </c:tx>
          <c:spPr>
            <a:solidFill>
              <a:schemeClr val="accent1">
                <a:lumMod val="75000"/>
              </a:schemeClr>
            </a:solidFill>
            <a:ln>
              <a:noFill/>
            </a:ln>
            <a:effectLst/>
          </c:spPr>
          <c:invertIfNegative val="0"/>
          <c:cat>
            <c:strRef>
              <c:f>Sheet1!$A$7:$A$19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Sheet1!$B$7:$B$19</c:f>
              <c:numCache>
                <c:formatCode>[$$-409]#,##0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6A88-4BC5-B581-8737F33CD75E}"/>
            </c:ext>
          </c:extLst>
        </c:ser>
        <c:dLbls>
          <c:showLegendKey val="0"/>
          <c:showVal val="0"/>
          <c:showCatName val="0"/>
          <c:showSerName val="0"/>
          <c:showPercent val="0"/>
          <c:showBubbleSize val="0"/>
        </c:dLbls>
        <c:gapWidth val="42"/>
        <c:overlap val="-27"/>
        <c:axId val="1685065008"/>
        <c:axId val="1685065488"/>
      </c:barChart>
      <c:catAx>
        <c:axId val="168506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65488"/>
        <c:crosses val="autoZero"/>
        <c:auto val="1"/>
        <c:lblAlgn val="ctr"/>
        <c:lblOffset val="100"/>
        <c:noMultiLvlLbl val="0"/>
      </c:catAx>
      <c:valAx>
        <c:axId val="1685065488"/>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06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[Faizul coca-cola dashboard.xlsx]Sheet4!PivotTable6</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Total</a:t>
            </a:r>
            <a:r>
              <a:rPr lang="en-US" b="1" baseline="0">
                <a:solidFill>
                  <a:schemeClr val="accent1"/>
                </a:solidFill>
              </a:rPr>
              <a:t> Sales by Retailer</a:t>
            </a:r>
            <a:endParaRPr lang="en-US" b="1">
              <a:solidFill>
                <a:schemeClr val="accent1"/>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0" tIns="0" rIns="36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1"/>
          </a:solidFill>
          <a:ln>
            <a:noFill/>
          </a:ln>
          <a:effectLst/>
        </c:spPr>
        <c:dLbl>
          <c:idx val="0"/>
          <c:layout>
            <c:manualLayout>
              <c:x val="0.27737653738839552"/>
              <c:y val="1.7917646577702037E-3"/>
            </c:manualLayout>
          </c:layout>
          <c:numFmt formatCode="General" sourceLinked="0"/>
          <c:spPr>
            <a:noFill/>
            <a:ln>
              <a:noFill/>
            </a:ln>
            <a:effectLst/>
          </c:spPr>
          <c:txPr>
            <a:bodyPr rot="0" spcFirstLastPara="1" vertOverflow="ellipsis" vert="horz" wrap="square" lIns="0" tIns="0" rIns="360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layout>
                <c:manualLayout>
                  <c:w val="0.16028830844500971"/>
                  <c:h val="0.10114801565200005"/>
                </c:manualLayout>
              </c15:layout>
            </c:ext>
          </c:extLst>
        </c:dLbl>
      </c:pivotFmt>
      <c:pivotFmt>
        <c:idx val="4"/>
        <c:spPr>
          <a:solidFill>
            <a:schemeClr val="accent1"/>
          </a:solidFill>
          <a:ln>
            <a:noFill/>
          </a:ln>
          <a:effectLst/>
        </c:spPr>
        <c:dLbl>
          <c:idx val="0"/>
          <c:layout>
            <c:manualLayout>
              <c:x val="0.4206328594663607"/>
              <c:y val="5.8138505758000992E-3"/>
            </c:manualLayout>
          </c:layout>
          <c:numFmt formatCode="General" sourceLinked="0"/>
          <c:spPr>
            <a:noFill/>
            <a:ln>
              <a:noFill/>
            </a:ln>
            <a:effectLst/>
          </c:spPr>
          <c:txPr>
            <a:bodyPr rot="0" spcFirstLastPara="1" vertOverflow="ellipsis" vert="horz" wrap="square" lIns="0" tIns="0" rIns="360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7.1362489500430226E-2"/>
                  <c:h val="0.10113109149627456"/>
                </c:manualLayout>
              </c15:layout>
            </c:ext>
          </c:extLst>
        </c:dLbl>
      </c:pivotFmt>
      <c:pivotFmt>
        <c:idx val="5"/>
        <c:spPr>
          <a:solidFill>
            <a:schemeClr val="accent1"/>
          </a:solidFill>
          <a:ln>
            <a:noFill/>
          </a:ln>
          <a:effectLst/>
        </c:spPr>
        <c:dLbl>
          <c:idx val="0"/>
          <c:layout>
            <c:manualLayout>
              <c:x val="7.6418934995374221E-2"/>
              <c:y val="7.7518007677335361E-3"/>
            </c:manualLayout>
          </c:layout>
          <c:numFmt formatCode="General" sourceLinked="0"/>
          <c:spPr>
            <a:noFill/>
            <a:ln>
              <a:noFill/>
            </a:ln>
            <a:effectLst/>
          </c:spPr>
          <c:txPr>
            <a:bodyPr rot="0" spcFirstLastPara="1" vertOverflow="ellipsis" vert="horz" wrap="square" lIns="0" tIns="0" rIns="360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7.6023609981852522E-2"/>
                  <c:h val="0.15151779648654209"/>
                </c:manualLayout>
              </c15:layout>
            </c:ext>
          </c:extLst>
        </c:dLbl>
      </c:pivotFmt>
      <c:pivotFmt>
        <c:idx val="6"/>
        <c:spPr>
          <a:solidFill>
            <a:schemeClr val="accent1"/>
          </a:solidFill>
          <a:ln>
            <a:noFill/>
          </a:ln>
          <a:effectLst/>
        </c:spPr>
        <c:dLbl>
          <c:idx val="0"/>
          <c:layout>
            <c:manualLayout>
              <c:x val="0.16248826754136661"/>
              <c:y val="-4.7809383829500868E-3"/>
            </c:manualLayout>
          </c:layout>
          <c:numFmt formatCode="General" sourceLinked="0"/>
          <c:spPr>
            <a:noFill/>
            <a:ln>
              <a:noFill/>
            </a:ln>
            <a:effectLst/>
          </c:spPr>
          <c:txPr>
            <a:bodyPr rot="0" spcFirstLastPara="1" vertOverflow="ellipsis" vert="horz" wrap="square" lIns="0" tIns="0" rIns="360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layout>
                <c:manualLayout>
                  <c:w val="0.12243251875766574"/>
                  <c:h val="0.1283310260416175"/>
                </c:manualLayout>
              </c15:layout>
            </c:ext>
          </c:extLst>
        </c:dLbl>
      </c:pivotFmt>
    </c:pivotFmts>
    <c:plotArea>
      <c:layout>
        <c:manualLayout>
          <c:layoutTarget val="inner"/>
          <c:xMode val="edge"/>
          <c:yMode val="edge"/>
          <c:x val="0.11018343785135332"/>
          <c:y val="0.11667406241359336"/>
          <c:w val="0.86459526274151977"/>
          <c:h val="0.77976135222236498"/>
        </c:manualLayout>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EA79-42B3-92EB-08CB45B1AC62}"/>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EA79-42B3-92EB-08CB45B1AC62}"/>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1-EA79-42B3-92EB-08CB45B1AC62}"/>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2-EA79-42B3-92EB-08CB45B1AC62}"/>
              </c:ext>
            </c:extLst>
          </c:dPt>
          <c:dLbls>
            <c:dLbl>
              <c:idx val="0"/>
              <c:layout>
                <c:manualLayout>
                  <c:x val="0.16248826754136661"/>
                  <c:y val="-4.7809383829500868E-3"/>
                </c:manualLayout>
              </c:layout>
              <c:numFmt formatCode="General" sourceLinked="0"/>
              <c:spPr>
                <a:noFill/>
                <a:ln>
                  <a:noFill/>
                </a:ln>
                <a:effectLst/>
              </c:spPr>
              <c:txPr>
                <a:bodyPr rot="0" spcFirstLastPara="1" vertOverflow="ellipsis" vert="horz" wrap="square" lIns="0" tIns="0" rIns="360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layout>
                    <c:manualLayout>
                      <c:w val="0.12243251875766574"/>
                      <c:h val="0.1283310260416175"/>
                    </c:manualLayout>
                  </c15:layout>
                </c:ext>
                <c:ext xmlns:c16="http://schemas.microsoft.com/office/drawing/2014/chart" uri="{C3380CC4-5D6E-409C-BE32-E72D297353CC}">
                  <c16:uniqueId val="{00000004-EA79-42B3-92EB-08CB45B1AC62}"/>
                </c:ext>
              </c:extLst>
            </c:dLbl>
            <c:dLbl>
              <c:idx val="1"/>
              <c:layout>
                <c:manualLayout>
                  <c:x val="7.6418934995374221E-2"/>
                  <c:y val="7.7518007677335361E-3"/>
                </c:manualLayout>
              </c:layout>
              <c:numFmt formatCode="General" sourceLinked="0"/>
              <c:spPr>
                <a:noFill/>
                <a:ln>
                  <a:noFill/>
                </a:ln>
                <a:effectLst/>
              </c:spPr>
              <c:txPr>
                <a:bodyPr rot="0" spcFirstLastPara="1" vertOverflow="ellipsis" vert="horz" wrap="square" lIns="0" tIns="0" rIns="360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7.6023609981852522E-2"/>
                      <c:h val="0.15151779648654209"/>
                    </c:manualLayout>
                  </c15:layout>
                </c:ext>
                <c:ext xmlns:c16="http://schemas.microsoft.com/office/drawing/2014/chart" uri="{C3380CC4-5D6E-409C-BE32-E72D297353CC}">
                  <c16:uniqueId val="{00000003-EA79-42B3-92EB-08CB45B1AC62}"/>
                </c:ext>
              </c:extLst>
            </c:dLbl>
            <c:dLbl>
              <c:idx val="2"/>
              <c:layout>
                <c:manualLayout>
                  <c:x val="0.27737653738839552"/>
                  <c:y val="1.7917646577702037E-3"/>
                </c:manualLayout>
              </c:layout>
              <c:numFmt formatCode="General" sourceLinked="0"/>
              <c:spPr>
                <a:noFill/>
                <a:ln>
                  <a:noFill/>
                </a:ln>
                <a:effectLst/>
              </c:spPr>
              <c:txPr>
                <a:bodyPr rot="0" spcFirstLastPara="1" vertOverflow="ellipsis" vert="horz" wrap="square" lIns="0" tIns="0" rIns="360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layout>
                    <c:manualLayout>
                      <c:w val="0.16028830844500971"/>
                      <c:h val="0.10114801565200005"/>
                    </c:manualLayout>
                  </c15:layout>
                </c:ext>
                <c:ext xmlns:c16="http://schemas.microsoft.com/office/drawing/2014/chart" uri="{C3380CC4-5D6E-409C-BE32-E72D297353CC}">
                  <c16:uniqueId val="{00000001-EA79-42B3-92EB-08CB45B1AC62}"/>
                </c:ext>
              </c:extLst>
            </c:dLbl>
            <c:dLbl>
              <c:idx val="3"/>
              <c:layout>
                <c:manualLayout>
                  <c:x val="0.4206328594663607"/>
                  <c:y val="5.8138505758000992E-3"/>
                </c:manualLayout>
              </c:layout>
              <c:numFmt formatCode="General" sourceLinked="0"/>
              <c:spPr>
                <a:noFill/>
                <a:ln>
                  <a:noFill/>
                </a:ln>
                <a:effectLst/>
              </c:spPr>
              <c:txPr>
                <a:bodyPr rot="0" spcFirstLastPara="1" vertOverflow="ellipsis" vert="horz" wrap="square" lIns="0" tIns="0" rIns="360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7.1362489500430226E-2"/>
                      <c:h val="0.10113109149627456"/>
                    </c:manualLayout>
                  </c15:layout>
                </c:ext>
                <c:ext xmlns:c16="http://schemas.microsoft.com/office/drawing/2014/chart" uri="{C3380CC4-5D6E-409C-BE32-E72D297353CC}">
                  <c16:uniqueId val="{00000002-EA79-42B3-92EB-08CB45B1AC62}"/>
                </c:ext>
              </c:extLst>
            </c:dLbl>
            <c:numFmt formatCode="General" sourceLinked="0"/>
            <c:spPr>
              <a:noFill/>
              <a:ln>
                <a:noFill/>
              </a:ln>
              <a:effectLst/>
            </c:spPr>
            <c:txPr>
              <a:bodyPr rot="0" spcFirstLastPara="1" vertOverflow="ellipsis" vert="horz" wrap="square" lIns="0" tIns="0" rIns="360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Sheet4!$A$4:$A$8</c:f>
              <c:strCache>
                <c:ptCount val="4"/>
                <c:pt idx="0">
                  <c:v>BevCo</c:v>
                </c:pt>
                <c:pt idx="1">
                  <c:v>DreamCo</c:v>
                </c:pt>
                <c:pt idx="2">
                  <c:v>FizzySip</c:v>
                </c:pt>
                <c:pt idx="3">
                  <c:v>Sodapop</c:v>
                </c:pt>
              </c:strCache>
            </c:strRef>
          </c:cat>
          <c:val>
            <c:numRef>
              <c:f>Sheet4!$B$4:$B$8</c:f>
              <c:numCache>
                <c:formatCode>General</c:formatCode>
                <c:ptCount val="4"/>
                <c:pt idx="0">
                  <c:v>1291535</c:v>
                </c:pt>
                <c:pt idx="1">
                  <c:v>404412.5</c:v>
                </c:pt>
                <c:pt idx="2">
                  <c:v>2584450</c:v>
                </c:pt>
                <c:pt idx="3">
                  <c:v>4403630</c:v>
                </c:pt>
              </c:numCache>
            </c:numRef>
          </c:val>
          <c:extLst>
            <c:ext xmlns:c16="http://schemas.microsoft.com/office/drawing/2014/chart" uri="{C3380CC4-5D6E-409C-BE32-E72D297353CC}">
              <c16:uniqueId val="{00000000-EA79-42B3-92EB-08CB45B1AC62}"/>
            </c:ext>
          </c:extLst>
        </c:ser>
        <c:dLbls>
          <c:showLegendKey val="0"/>
          <c:showVal val="1"/>
          <c:showCatName val="0"/>
          <c:showSerName val="0"/>
          <c:showPercent val="0"/>
          <c:showBubbleSize val="0"/>
        </c:dLbls>
        <c:gapWidth val="79"/>
        <c:overlap val="100"/>
        <c:axId val="1849816864"/>
        <c:axId val="1849814944"/>
      </c:barChart>
      <c:catAx>
        <c:axId val="184981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814944"/>
        <c:crosses val="autoZero"/>
        <c:auto val="1"/>
        <c:lblAlgn val="ctr"/>
        <c:lblOffset val="100"/>
        <c:noMultiLvlLbl val="0"/>
      </c:catAx>
      <c:valAx>
        <c:axId val="1849814944"/>
        <c:scaling>
          <c:orientation val="minMax"/>
        </c:scaling>
        <c:delete val="1"/>
        <c:axPos val="b"/>
        <c:numFmt formatCode="General" sourceLinked="1"/>
        <c:majorTickMark val="none"/>
        <c:minorTickMark val="none"/>
        <c:tickLblPos val="nextTo"/>
        <c:crossAx val="184981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[Faizul coca-cola dashboard.xlsx]Sheet1!PivotTable4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Sales</a:t>
            </a:r>
            <a:r>
              <a:rPr lang="en-US" b="1" baseline="0">
                <a:solidFill>
                  <a:schemeClr val="accent1"/>
                </a:solidFill>
              </a:rPr>
              <a:t> Percentage of Beverage Brands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972222222222223"/>
          <c:y val="0.24518226888305628"/>
          <c:w val="0.81388888888888888"/>
          <c:h val="0.66745953630796151"/>
        </c:manualLayout>
      </c:layout>
      <c:pie3DChart>
        <c:varyColors val="1"/>
        <c:ser>
          <c:idx val="0"/>
          <c:order val="0"/>
          <c:tx>
            <c:strRef>
              <c:f>Sheet1!$B$74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6915-4F35-A3AB-50BD549A35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6915-4F35-A3AB-50BD549A35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6915-4F35-A3AB-50BD549A35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6915-4F35-A3AB-50BD549A351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6915-4F35-A3AB-50BD549A351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6915-4F35-A3AB-50BD549A3516}"/>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Sheet1!$A$75:$A$81</c:f>
              <c:strCache>
                <c:ptCount val="6"/>
                <c:pt idx="0">
                  <c:v>Coca-Cola</c:v>
                </c:pt>
                <c:pt idx="1">
                  <c:v>Dasani Water</c:v>
                </c:pt>
                <c:pt idx="2">
                  <c:v>Diet Coke</c:v>
                </c:pt>
                <c:pt idx="3">
                  <c:v>Fanta</c:v>
                </c:pt>
                <c:pt idx="4">
                  <c:v>Powerade</c:v>
                </c:pt>
                <c:pt idx="5">
                  <c:v>Sprite</c:v>
                </c:pt>
              </c:strCache>
            </c:strRef>
          </c:cat>
          <c:val>
            <c:numRef>
              <c:f>Sheet1!$B$75:$B$81</c:f>
              <c:numCache>
                <c:formatCode>General</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6915-4F35-A3AB-50BD549A351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Map of Units Sold</a:t>
          </a:r>
        </a:p>
      </cx:txPr>
    </cx:title>
    <cx:plotArea>
      <cx:plotAreaRegion>
        <cx:series layoutId="regionMap" uniqueId="{C21E6181-B0D0-4981-B02A-65407D166DD4}">
          <cx:tx>
            <cx:txData>
              <cx:f/>
              <cx:v>Units Sold</cx:v>
            </cx:txData>
          </cx:tx>
          <cx:dataId val="0"/>
          <cx:layoutPr>
            <cx:geography cultureLanguage="en-US" cultureRegion="IN" attribution="Powered by Bing">
              <cx:geoCache provider="{E9337A44-BEBE-4D9F-B70C-5C5E7DAFC167}">
                <cx:binary>1H1pb+S2k/dXGczrR44o3n9sFojUh/v0NZfzRuixHd33rU+/JbY93VZ6Ml7E+wDdCThkkSVR+onF
YlWR/q+H9j8P4dMu/9BGYVz856H9/aNblul/fvuteHCfol1xEXkPeVIkf5UXD0n0W/LXX97D02+P
+a7xYuc3Q0fktwd3l5dP7cf//i+4mvOUrJOHXekl8U31lHe3T0UVlsU/1J2s+rB7jLx44hVl7j2U
6PePV/mTk8QfPzzFpVd2n7r06fePr9p8/PDb+Ep/u+uHEDpWVo/AS/CFxIIJhpnc/z5+CJPYea7W
kKFfUCoQwujlpttdBIy/7ojqxu7xMX8qCngO9e+B71WngXz78cNDUsXl8KoceGu/f/wce+XT44e7
clc+FR8/eEVi7RtYydDzz3fqUX97/bL/+79GBHj4EeUIj/Gb+lXV3+D4I9x930W7l1fz7/HAxgVn
jBhMl7r64dd4CHYhiI6xoRs/8Np/C3tY3tCh07j8YBwB88f6LIGZPIW7Zpc/vSMy8kLXBWcGpj/e
/PFI4fSCwDgiGIl9PX259x6Zt/ToNDQHzhE2k+lZYrNN8tL9MNkFSfmOI4fwC0IY1gXCJ/FBug4A
SWwY6Ef98ch5a69OY/Sae4TTdnKeOD01H+6TPHj5jv+9dCMGzDbSgCHCX4s1GDzM0HUi6DM4UP8K
nDd05SfA/OAcg3J/lqD8kQe7uNjBhLh/P/8eFEwuQGIJHaNnwSZeYyONC4IloqAG7KekkWB7S49O
Y3PgHGHzx9lqA0XwjiKNkQtECB1w2b954zUyiBoXBpcC6xLUhOPxArP5L3ryE0Se+cZ4rM5yrNwl
FUw01i5PQi9+R1wwKM06lsRAMKkMv7GSpsOIIjAToWdpxl6j8/Z+nUZpzD9C6846S7Sun+K46MJ6
F3vviBUZsGAM5NvzD70eQ5xfCCyE5FzfqwUg/Y5H0lt7dRqp19wjnK7/OEuc/si9PnnX4UQujEEv
E4jsIRgpBzCMLmBNRCWjTIEIEB5D9IYOnUbnB+MImD/+PEtgNl5RJFXuvbydd1ANxAVmHOZ98izo
RhPQoBpwjhmmz2uekaB7S49OQ3PgHGGzuTpLbKxd6P2V5O8q2jC/MCgB2Yae1YORaIPZ54IhDhqC
/jywXr6M/Yr0bX06jc8x7wgh6zzFmpXE8dND6T1U5ctr+vcDiKALykGBw5jup58RRBzMPViA5DNG
SvUbe/MTcI4fZYzOp/McP0mY5LvH5P2gweICVj2U6gQWnsNvBA3S6QUlXIB0e7np87B5Q1d+hsvL
Q4xBOU+hduV67wgIaGoEVpmYSL4HZKxVw1iBhQ4VPzHg/Ko3pzHZc43wuLo8y0Eyg8/Le9y9fK7/
XnwZ4oJKSpGB5WutWcDELzgmBqw91W80Rt7Qk9Nw/GAcITI7TzP03iz4f7ACBdmEJeYUlv7qN1KZ
ubxAghLE0fO6BxS3Y5X57f06DdOYf4TW9jxXoPOnJHfec/EJ3hxGYHoX/NlbM4JJYLBZE8zBVnBy
GL2hQ6fx+cE4AmZ+nrrZJfhyvHdc1yjFeHDmvLz38dxPYXwZnEiGyeuB8+uenAbkhW+Ex+XiLCea
r09F+eGLB4PlfRc0AoaLQTmowyelmtBhPYM5lvrB7nYs1d7crdMYjdhHUH39cpZQLR537nsqaeQC
C6lzgzybNkfOAoTIBaMwM4Fa/Xrk/LIjp0F5ZhuBsThPj9pml3fhLn58eTP/XkMbVjEgqcAn/VpB
4wyUZRhGYKXeD6WRgvaWnpwG5MA5wmRznpisk8orvN27GjT1CylARAk6WsJIBMZoJMDU+ay2jWaX
N/XlNCxHrCNc1uc55y9CcNokXvF+YwUWmAjkFoE1/35MjGSXAKWZQCQUFYcIj+Pp5S09Og3OgXOE
zeI8lzWfy537frhgeYENzEEFfn7vIy1Z2f85jBqDjezLv+rHaTT2XCMkPn86y+l99d7BAAIW9gSW
K+APU7+RZizBIyB0WFW+REEBVsdj5Nf9OY3JC98IldXdWaKyiB/feUaRF2Dll2DJ30suOZruISwQ
jMhCZ/LZzjyaWN7QodO4/GAcAbPYniUwW4gGutxFaeF67xkbCFG0TFCGwDr5Yx3/KjZwcANA6CDA
t68f6cZv7tZpkEbsI6i252nMXCTN7kW2/Hs9GSLPdE4Y5YScREjiiwE6hvTn+tFM86venAZmzzXC
Y3Ge+tg+6OTdozYJBJcx0Mk4P7nkBy36wsDgv0RsJNLe2p/TyLzmHiF0NzlL4baCibh6CLr3GzXg
YR4WlwYENr9eXgoK8w2oCBBxu4dtBM5bunIamAPnCJTV/VmCstl58dP7IULoBQaXP6FH+tfxTMPk
hYFgPIGwOwnML7tzGpVnthEkmzONPwclYPmUF0/vOFKGtSXYJSXFpyNlOJjFuKCwUehZgRsNmGEK
/3WfToNzzDtCaLs800FTFLsHtyqeyvI9DQDGBYTDYEoZRFscjxoOAWY6zP8QprGHB8Td8apms3tj
f04DNGIfYbQ5T31g+/Q9/1WQ8f9yLxpoyQYHAz/4ZdRvHG0mL8CqNrjSnr1lo5iZt/ToNEAHzhE2
2/OUcBvvwfWc3XvuE4RNApxwCb6ZHyPkeASBQsDBFw1K3HP9SH9+S49OY3PgHGGzWZynbPMgzqx4
361PDJQCiWCXxvPAGBttYB/BsEsAYmxHcu0tffkZLD8eY4zLeZoGPkH4OexUfXp6eUX/ftGJKWzW
BHEF6vPpQTPghiGG8ydmgTd16TQ8R6wjeD6dJzxDQPDwf5p67wgQhJQZEAfww+AvX+sF4BGAmHMD
fJnPMYJ/k2pv6tRpiF490QikzXnaPW9d2Jr9YVG8r48TgmiZIQz5EmQuR4tR0N4oEmD8hC0C6odf
vpB9wOZbe3UaptfcI5xuz3QOSuLyXT2esPl2UJ6RhFAm9QMIjtUDpMNIgp1sxt8Caja/7sppXH4w
jiDZfDpLtWD7VO/eM3RzcKpRRkAteI7QHOkECDGQbRBECOGdCjGoP17y/Lo/p2F54Ruhsv1ylqj8
H8Q4gUkN4jL0YYPgqZHCIQZKgqsANhfu60e4vKVHp5E5cI6w+fLHWWIzmD02T6338I7hTbAXGl48
5og8L0H/JsfYBdIFWHrECJe39eY0Mse8I2y2m7PE5tNT+65b1BEc3YAFgR21PwbF8fQiQdjBmSjg
tH4OHBzZb37ZndO4PLONIPn07SwhuQpCiAR817NqIEhWYHABPDs9xztoJIg6GCu6/uLbAe36eIp5
S49OA3PgHGFzdZ4b1b885RHoQS+v59+vPAkBdyc14L+RAIMNZ4wZTDKQYeo3sqG9oSenIfnBOELk
y3mqY193ECIQO+W7nrUFJ9TAQVoQ3/wTX6c6aws2DLxstx1NMW/r02l4jnlHCH09z+n/q1c8JHHh
va+Rk8GwoBhO39r/Xq9iwBwAzlDQmOXpXU9v6tJP8Dk8zRie81xifu0SOLnOeUeRBmcHSQmy6yfH
1IBnAE6qG85L0Z/Re7n33grwhg79BJqXJxkDc38WesDDP56qt5+P9xPOq5b/y3MEYblJISaQ6xRM
ZCPVDMIFwcj5EvI8Ms6MTvn7eX9OgzNif/UI/5+OEPz58YI/Dl6c7MrdVJ3YeHTC4D/XqseFUyRH
rM8K1EkNYf/uFo+/fxyimI4AHK7xSvN6fTzQgeNpV5S/f4RDHyHckBsCTk0Bpw5Yr0GdbmDLD1wY
9AeIoAJzDugW0pAMVLp4OM7t949ghcMEtD3C4RQvMAUNH0IxHMDz+0cKVRBzDbV42OtmwKaql8e7
TsIODrT88S6eyx/iKrpOvLgsfv8Ie0k+fkj37YauDv1BBoLdjQwiHmHrHIY7pQ+7WxA30Bz9P8Hr
LooqnTz1RflX3nbO2u2pt62rMJzIHPU7z2dmgEr/MYsrw2Quwje5X/gLxHk9T/LEat2mvXHcup9W
VdROQeQnd3leFzeVZ5i2CNM7lThVSa0qjOjcdbr0zslSsqmouOYc+alV1rI0i0Cvl/vGmuiWFWkL
s++d0BJpmM6wVzubPjXtIkw2h4SndbIRbum2Zudp0iqaLJocqlVOtVG5uuba2i72F1Hk2LC/5Dyq
ZsTRmknhZuhbyNGWZnn1hIJ21aGquu/yNp7ULWXb0AnCZaDjaO7Q0rsjet2bGTfqKe9jZsZ6km8i
w842pLTTSzuxPx9Iiq6SAy0T4bTIqFwquuaxYt1UNxpOmG2FWdqu4iEpAqddqSJ8aeGlzKO/0YUR
ZGaTpGEGrxFaq2RfTtoA6tSFPNEs8rCpLiFEHGiwP3zgiuN2EVNcmTwvahOObi1unMZxLNJprhWF
JFppdUUT0w3qaBV0Dvt71vaiaEVSLVxIC/Ngmsei2bA4ajcq1zdJ0JmiKPzVUKsqyixx5jEtxUz3
NdfMgzy793rbmNh17SyJdMS3NLCcSKb30k6deZsgi8uq3bpt1JlNx9N7hDxpxTkpVsKvyBdkJBZv
0uy+NVh8yXHuzFSzxtNvkoTgW+6z5og9c2piadhx5ymvKJ/EGvKWQmTX+6LtBWTLbC0zI5vVcxbr
mmEScQWLAhsGSFrDF5Fpk4xIccVRIq/okEiGVm6FyOpAr9zYXnLDuVEklVR9L69IGNQTL2qer+FK
pzcTp41mRew362pIap3W6z6qw6nWwvc1qlBNDrTCi3oTu0UyTbnPVwUm7hwV2VdVqnpS5qbKjsuu
FkIVnLnLV2EYcTOuCJ4cWsZ5ZLgTWht8dSDCibpTO3MCs4bjcW9VooflPOca30ZxVd5WKSpXcIjL
TRZJ/7FGxbbT3WiHUw+ZYSqdz10R4YmXcOPKSN1+zloUrWy/SVfcc9o5TWS1cvRUaz67ZWXnU9uI
tK1b6LGpZR26bOvOu94nYRys4xAtj0hDpSYyatHAkdNDhVdL7/rRaFv3mXdoGPmFPfXjkFi+kURm
VmZi6iP5qYYHulUJMQDnirlkeqB5dr+WvoY3UdWWtzkJq7UutD2T7fnOgntRbHaJQday6uN1EM1V
wfN7r97T91m3K8i6k6mYOjl+rmkGNt/Q3Nokrt1OO4y4mRe6uxWdE+lmRjZ+BXKvCjN3Ww506iCg
24I4ZtwFZL5vV/X2c31U6I84Qsuudsu5VhL9tsjD7pZPVH6fNEY6d4qOW1kWoFtF6zlIx8DO18lA
ap0oXpc8+HZgKt2cWqOL2vsLJE59lTkIA4xufC3CctrrRrWxeyjtSUFVzPyG15YqhqiIr2VnRIe2
Bzrt4mIWaVptYRjTy6iPPbMntb1pfENabkujB5FMNC3sv+slyyZaFQUb0YXQgD7PCr9uQP1JklLH
PNIHTkyyYFcbTbIQzIYhlBBO22AUnNTjSTYpGErKoqdPYK6uLkt4++sW52htUFmzGQ8pm2dR+VkD
O3ZlRiQNpiWcGzZPh3deCW3StQa9cioADdU0WehdTMx8qFQ010GlydvYXfaNRzco8hcRyQOxiH3/
e9hT19L0fJ72zi4w4AsN66y9Sbt4pkoqaepFyKro076Qemvd7b3r0m20T7SkoQmLhGqtKtPIaaw4
zvOFKupZbBYskSb3RXwVhlRb4r7Tpmmo+1/7MLt23Mh/RLr3LQgq9DlhHp7FXsBnHRLryK2ZlTa+
fu35hM/zEHtLu6jRhkR9OmW2Hn9GcZqabtEG8y70qolfGcHSaOLSdOua3GoVJBBlU5sgtexF1/pD
sQ63Ue+sVUk1E0WYTcIUbt0VnNzumy0q5AWma2DQnURB5i3ztbksPf4ZFPMrljv1d9sJkAlfV3/d
Z3m/qqRjT0TUJt/tbcNRNUVRwSd9mIL6UwYMQgV+nCZ+4qMxDFD/XmlmYIGFk0I5gS10YK+FoO3X
mhn3jTZKitx5bGB36iSs8+C2dlB/g51p4Bt1YGW1bM2+zK6Z6KJZZxflFPtt9ElPo3LN48oxG8dv
VzgL4Qvoib0CeaKtQBeVph1paJIltb06VKicoql2qjiiHXhHFacaH2igYRpm3fJF6BnxNPUI3aQk
0BaICnse1KS+jrRMWC7RyLeOV3cSN+SvvHHMtMDOQ+VGKI9NB9N14wZ4SXmBl02ui8hUZRdUhMjk
A3WfVVRW0mJuuN5633xgVHRpNK0ZeFW4bnzmX2aGXixSO0qvpI/DSRRg+U0k5VWHEvvJ0+I5qrN0
EUkWWUg2+jY0qn7a+HVhFXUExTLqDVNl2zC78lMWLFU7Repslkxp5MM0F/AIpgb6vc0CuS4xjLU+
idxpkdR4avt6cOMEkOhpqQMNtIKcJMENrrXgRhA3mgcezyxFU+2IlmmXkahLUxVV0ohMW1Z+9+1A
Im0dbXiPFxhe+cTIG+MS7uI3Zhrgz0GeWlHL2EolBGfN1A5RbsaD6nCoUDlFK7wqP11d5YFhtoar
TUZ8peEUuckKvOvDJl8z6TyRsEXbVlT0Cw+l5WDH+4R6p7lzu2Qa+VS7TXUtWacSOxYqXfSdcXJp
O8L4yvuIztzaCReN4+p3MLk8qAZGED6llBZ3knrZgnREn6Ua1r7mlZiTtEHfpe34FpiimisWiHQN
s08/URXh3ImDudMbkRXDxgorsXtnE3Sxu+mYkRQT6hqLpjCcLajG7l1ml9de4uqbjDD3DiWavPR5
7VqqUiW1ll93OdI3qnRokWEP2AeuH9dQLYw4tvfXKH2HmI0RGdPMzvrYFIEtlvusnyCx1LAA6lG2
ve6bTpvzCrvTjFbaF7t2+wks4+gldoX2BQIMYlBVYTZQtSxvJxoX2p0bxNptE1VzOrSq4z6b/0ps
vZZaHALjYDk5hJVCBAPs0oIoueP1pO0GracFYfwUGLK+Tow6NRvfLr6ngbuqg7xzzWCLvCh3zdqp
137Jjc+iSsiy9LW1G4o+sjzc6hM7DZOZmt1EEOJl0bnh0qvjRM78sulmPQ9CkwVxAzGn/yR1h7/E
cCx0weaCYfcZHDLHwQaGIZrsdfc15Gg8CTl+cLC2YnAYrjBTL6gvg0ik5r4sPde9LjJSmK1fJpd7
oshEumn7fMrLLhCm62L3utd7Nuk6kLSKpQyQbeVJTywYif5VRqJ6EudGN8Ea868UTSUslGxeeHpq
qgo61PLccOa16O2u+YVyMtgfXj8xGBIoxDYwiPuBaUaMnrgLo0z2rLUftcbfZDJOvrRdDAt1gb8V
OK0WceOICcOYfPN1WKPXdQZLKDARfMqSaNHbKfmGBfYuvQSLqSraVfIY4iK/xkLTbjh17vbcacxn
pHTdubp2JpObQt8Qr1rGzZ9e2xdLB/YarnR4I6mpsvtyyYuVygU0S6MZTbtiVSaVNk26uJ4kSeLX
V66srIK6zPQrCp0g1SIQtM7Ntg7Eygs53yd+WzS5qcqNL7JJnxrIrCOts9R8T2xn6pWl+EaQW8xa
I2kXMknzO5Aaj6pBDvLM5Lombvs+5AsbznufFa0s7kMqLOLJAELf3WAWtCDUaV8an3vYwjiLixRP
9ZodF0nHHNPH2l3EibPxkeduVE4lbgoLbCFENRtVeL0TwSaFf/rgh51fY/hhlY91mGsxB1/WUH9k
/0HY6XTZ+uyxLkTOttSrTKdm+aaN9KvC87pbLEtIuCQT1zPcGR2KqiLUyqlvsG7fzCkae+E6YWWy
JjQl0hehqZWGuPG1wL4Jcleu9Cr6UifCviF9Y990KA3m1JHIqsOE+5YeN9gKmO/NFYdq2DvOV5ii
6EpxKDoz5XBVRYgdItRVVUlxqKtGyDWsw1XcLseWTzNvrtp5QbLMnGKGcUaXKCgDYu2zQ1nlVNII
ly4bBiseU2Urv5/oOaaXVRDEs39GAY5O+BsMYOqDc2Aw7BcHdyIfiU3Di8Mg9ajxGKZFbnl2FlxF
eXgrhRcueeoEVyqpOxRc+R72rSQV6UzRVFuVy0uOpw2StTWqaLOmXNRu921E79o82KbN3YgcDHc3
HH9dJp27OlxfNSs0H5tGiLX93RVtn+A6mBZVqe3vfqgotLi/NMoIhs6PB1G5uHCCjQMrugP9cDMN
pXMRI22lKhXdI2W0dEUezqM4q2Gx40JSBjI09+VxVjWwYadxaI6zR2wuTjJk/e1iw8VLLdUmLNXk
pMpbvmF6KDYqxyPLIFW7oX5157XOHXZysc6SIjNFUyUz6pZdbRqJK9aqhoHhda2KHVjkZmXjZWbg
i8CUmtt8Lgz0tZeFcws2t3bLE66bXOv1+zCShYXqAK17R8Sf0tBYKTqYD/xZU4r0MnI9dG+w286o
828M7HKLFOXaRLU6cVUUZ/3knz9cY9i8OJIfEBUHcb+MGjCHgDx7LT/8JEFBUxvRI5h5AGFmt71Z
VYbYBE0+K+08WKlS4huuPnGNKJyCjbm0FPGopvEvWzvMNopUdrqnT+DARAlKN2kmh8Zt78h9myIN
onXn22bp2tVcb0BuGUE191BbblHfiBtw24PGx7kleSxvFCku42JJaOCbJBbixhiStGf5LPK1aKJo
ql1QisrSGavmitaEzioCDWQh8piuYtTQlcodEkVjrhvPQEQ7pqrgRhbm++wpvqNqGjTdpSZh+e7Z
ZHz9n97ucPesgCmxY5NTTWVZ8mUI72jV6622TnisrVXO84ovdUC1+YjeDs0ONJyDzi8TMihjYDk/
8I/aNcRJrbxhdDKqSJLMrk11wcKJq4mA3lpHRHVFBkbBSwmWQ7eiZGUHDVmBUc5f9XLlFEFezLQS
6KpStIGXmxH26L7dgQPsjTe2rXfzA+nApq7pkrln34E9W18L6MtU18rmS2nQezwY+4OWTUqwrOxY
7dcWmE2yuQ222uvWCac5E9mfohP9JOxyWFNVGV+7BacTjdjsXoJpShk6WOimpubq4V1rNMElz/zy
MvbdSRNm9pVh95ep4OkXrSicqzQs7yM7yb74TpCuq6zuwMoMxcpz+SIKcsPat40qY55XvT8Nhtom
X2h8HXlJZrlx1Vzj1s8Xnc76eUo1765JwIgf85A/6vLeF20BPgQEThjN629F1otF7YsKLO14mNGr
/jaFE8lN5ufapaJRv+ivO0/sGRQJ3BvVLHazauI4fn+rrmQ7+EamibtRLeo2gQcEo97UsbPGYtIH
u3iXO/lkL/Fa2tYmt8Hu1aEMjBcgKVWiag+S8VARwNxCDbDEH0iNushBoB7udKCp1ujH5e1LtFDz
ttP3MI+XMohNNa/vy8Pk3iEKXhxkbw6kw/SPTmgDqt1BORhd7sALryB8vhtBjfsLZQEPusCRyw7W
KLC4gj2WTDdgFyz8wbnXIhfnYZFLPygeSO4sDOal6zC1jVmV+U9tLnt9RrMiXe+zjvxaphpfgqTU
HxzN/pSAFP+CXKxP7ZbKVSF5sQEFl0yiPDEmeZC5K14hZhoFqzd9i+UnFhkzz9XFtxjF8WUNJ0NM
W+7KbyWpdqldsOswccIbRzr3YNa/+ef5ZfCBjp8VYhTg6GhQjnQEf1nv9bMiGQijNfT4gfktsXK/
Zbd2YJt94LJrVYKTw4x5DJYLK9S6LLYiltw4CBZjqjZqWL4MjSg3bQi3nwWZ71qB3durtsvslcql
uLmq9R4MUQMdPJ4sN1VWJbQrJqzv9GXjUBucEsxeZlqdr8qg1Od1UpZwJnILUy5YIT4JN3OsSqbE
rPLYtdxCaHBf6jlrh0ECllRtpXKK1hPDX1Tcnh9Ih2aqbRXUTmEqopYP1/K8eut0XvYZlDA648KL
Z72faV/KLtKtkNjFUhXhz6p91TRJr1RJNyZZ25dfZKvj6yrrb0Af8y//GSY0diPDNynhgwT1AA7K
G/6WywgnW0N6m+ZU++5pNJ1XsfYnDuv4RiU2bUNw0PjX0E0JZh0v0jeeHl9WHYtvPOrHN3nlRFcB
jSypZbZjlbbDrj1h1V7tdeBV3tFGs6/UtdBwVUEqcCWQfHu4B/UAUwEKl7qeomte/tlB8aQMjP6m
Sp0K4LflqrIpWiV+2c9Cmxm3oR+5ltfUza4p0WUUJuQvETbzOGRiZzRMmg6Vzl3n9+WsRrG90gNe
Tus8FxPCku3BHUT6DLqKUXDsIsrZ7RAitVYuok7G1SZE2Ukmryr10PKAgQ8M6rqaaKvNcJfSDVFo
pV1wfAeqZdcebRorzZLyNoqyapN7+dYL9PJWkWBQdNPMxcFUFVEtkxmYUZw2mWQdZ2ti509xkCbX
DfbkTYvFXQOj6lvOin5WtTD7xXbFvmVutalr6d+1kRte5Y2IzXSg11HrTUknwkVsd53pB6E3Actd
siJdOGNlo20Oiauz52Jetp/toAYb+51r1HgFduznxLAJXoUVlZlpOwVZhDScKJpq0pURXrmFi+aB
Divn3E+qr8ZDzmv8VS+zbhNlOjiuh6Kmpe0sxx2bsdzDX3OYIM2mjp3tM0/iZOQWOS6bu42bbQXO
iBXCYzwUbNPrqf6nFyVmw7R6XedVcsc6WOzrfvxn1tFuQj2NLHlTdp8h+OEyAp/Lnxi8L1MNB9EC
zkb0vvkQhqDaRy7iMDpTAgoWsEtqDsz3MQYZCobcyvrFCIQ/Jjq2XcGo41RZrSSck7z3Qh0t5anT
pHlU5cl3UcCKBqeCXaEhyXq3tcpI92eK1lRpDs5E3bjMBcwTh3auSJuVHdrrrMHlSoApxKx4i+ZO
V8mvtdNM/drod76MikmjC2dNErtb4i5eOJqRX8eUwYQUswV3veJakUriy3lNC2QeaKqC9gwGcFhv
bBs4s1x6JgT1ohnVDVgaRRjCLsBd0KyQKwg4niGORBUdJ/UzsMJ1zWqfVVTGCsO2jhqobJqCz8f3
24UqlcPV9q0HbpnnvenbAVvVRANDqWand6R1vcsiEGDr62L91slZacY9Ly3q827mF4m7VokNDddd
GmcWODLiyYGmcmKo/SkNB02wstmnQyvVFHxknSX0Wk7ctNDBBVnxqaZlum+RkGdmxWxjQYfFij0s
ZVhazgobQYjKQOp4mFxpUT/BQ0mRijoOl+CYCE3PsP1rgzcw7cOyDCdFd5/loXNJHJzNqpR1967n
rgxQpz7ZYUDA7YczSzUDYKgZi8DbNrGNb+uc3Co6RMM007zjzkIVDVjh+H10T31hQgCTKf0kWPm0
KMy6c91P5ZDUCBzwsrzbU9wIm07YpkuX5fQqiKN05dJyZbRVDhBAohHAJnQbf9kjlt8VrqMvcx8V
pqp1+xqiG/QuXWgC0UnnO94WwlTyZdGGybyMg+rW6HVpwoLV/t5kpeWVxH5iLPsKPu38a1M0dKIP
TJmrFRZzmD8LHa+KTSMPYKGksjyGNdM+0cAPb6ks1m17nvp5a4INO8MT2IkswAslLx1SBvo8deLC
FFp0qXw7cQ0eRwpxTnPl+NGjuFlAAMxSQFTOV1AiQqvtZbixXdHfgUFzGw8LeceO6TQotXZCeuEv
advza5eUco2otlClLE34tcoJPbGknrCtCD3wSoh2Fuid3ZtK5gqvqy9Lw7tXcpfGtnyuUOWobyd9
lxqrkXz2KL5tqpaake+lMEdF9tSVSXPDEz+ZOLnhfQ4lOHrLIHLvScIeeaCnD23SLWsR2Y4pmxst
6GurCqDAytreqkRkLFr7NpvqvKZ4X6Fp1N4mMfrm9Ric2apCq6SxTf+Hr+9allRXovwiIhCeVyjv
t+29+0XRFiOchBCCr5+Fqu+pc3vuzIuCNFJ11waRWrkyi6tt3MT2iU4zhqgmJyNGspoHcBsgiz7o
dzzsbne/RXW3GhmPh32fYvxwi93MUrqvroWo2hXJSy+dS1u9mIEAmgft6zlokYGiJa9WY8DE1tiy
Nm/PHVFvRhpoo164KL/7VW6nxAUE2EU+vZoh5mW/ikBDWT90Q8Cs60jjTVb3wemhD1m4nOHUL3yS
dXVsjhMY9vI6nbRPNkZpnO1GlXtRNhcWtnIPIkj1MbnxTvo1cl+AWG/DUH436rLw2JbVctgYUeFG
T0psZtegodFrLK2V0csobA/IorOVQ6Lqg+mcpBMrxk1EMhz7gpZ8ba0uBrKIjaDRU3zrmhrkMBKL
b5QhDQ/6TvYE7hNoC+5I8e9V48abVLHS1JJHMzDUrHbJQ9bW3KTZyLOVWnxqY87KbjiywJFH0oXV
fqgca81Lq7mFsVWnvbCKn3JOQy31D+R4derRYri2ZR8gszrgHcaq8F3X+sl4Fo79Xo5x9OaTadpY
Fa0OcW7/tVYWeQzQcncLx5kcx4qEfGMuPc1cnphL7RXbrhuyPX5YlRwD9WMI8Zfp40Dtwyzgb7wm
chVUY7FTSPO82bSQ6xFvkA3CVvHWThG+yLwna2ON6xHvferbK2MNI8H2fdB4qRH7GluaR7SVGDFX
dnMaFOIUIzb4g4WVFzxnM88BVKn8VxyDnUXHPktsCugCP5HwtaRNlhYkal7mvrfWPiUUz4ZqD1aU
Z7uRpM6QkoqFFz51+XqMW+fVayRJZNhNIK7ax0G41lfmeHtk9LLXoM+j2+xOay+0yz5tLfZJg74+
O1aZv7Z2odb+4GX4oSWv2SMFOx1bH2+YqT6ZgSDfd78y4kDC+jQuw8PFooFeE78BFCSzaUOacm2D
3nk0A3BgefTyEokfGQVI79SRtbWEN+xcHJ+vZmjjutgrlGI/VOZqtgTZeEVLdlZdy1XhudPX2omv
IOKwVxkW/Gj02aIvbetqselFK+EeR1B2ViJjNM2nvL0AXm0v5soORXup1PTHOi2i0RlrXIEKM1Ix
f3h93qXOZPsXN9D9WSABlFpdz78rYaVzF9SfUzaITe/Uau933Hnp3OybMyMCBl10l8dSXNqpFBdz
5QD9WuGQHaRAjvB3siKYjSUKSiS3Ml9gO4buYTCTp97niRtOzdYYjO6+gu8ULyFCtK3n9KcYrzEw
dIsr+HXIWfPIvYtTn413kQK4TgKrO41C00M7i+kou5EDHwnZbe7UCDzWxj8dx+UkGPRw62VYrhgp
fCRIS/etiXwOhK72E/HfoiWCcUMngFz1Nxq1uIl57b7aTlt8KtfTad2AUezJKthoLr1jW9n9MR6m
YltFdvcEuoabzjwAHFzk7RZPbnVVsffeFI29dxfJqEBnrq5VOJRpMJRi0/hIheNrgbnOGV+j3Su+
WMHPURfkz2RU81YGob0BpXn4zOsKdLJgeCWFCk+dXbWpU3P1KcPKSvRQ6HPhBPOLdLxzXEfDp9O0
9UYXDsgjy3TwdxJLNeUTt8qtSdwDoIgOJllvhjBv4rtoDK3J8D98vIrmq8bna2IN3ovjlRtVKfml
wvN5rEG3SqmXyy+lO3abMbeiuxV/SpL0fAxPxmo3fdq4dfTqSU5vDQevr5zsc2vTElSslt6QpCzP
bYBs7iIZlRma5nPSgXv1QBS8zVbc7VkV32zWFCvu1O2e8r5/d2rfS2QtwqMRK0d/k9PoX4zUUGdn
27x8NlJkrbNQDy92HRRpyfnK7YLg1E9jcFoyVirhy6WRzVCMmiZc9NX64WgMf4lD2LrghnX/Wu+x
yF++/2tNyZERtMchRxxS+dfByYqdKwqZFABW2LpC3JwWXlmvbfZlCobgp1R4rDy3yBKAaVdeVNZn
H/sinV03ex6Xu1WN9nScqg44dDuSDZlstqMaqK8mTX30OySnBXaRr5lfXkVmda9GX+TFH31DqquP
OOnZUd9kXeQ3rgG7dZ0W36XPL2Gps3ef9gjWG5zB+ima3gXwB+NgBdWy+3v6WkwlOQXz0OH5yPrv
jV8kGty0r7UVeGtRRu2B5NX4HOiyvK8dleXPzKm7F5317t4bwmrT4x7/nFuVmrVdYdFUy7lDas4L
L50LUnWz/KvGytvlbTEmSPSViVWCC24I4WYw/G9DFTdXD8Nffn+JxpkXOUujQGerx1Lm6q/1Hp+B
5uYczLy5WxWBzTZ+O+ldzyf5GYlNqwb2tUfvjG1U4c9Ukoh9BciTKhpOwELdGYwGztfGrW7lKQaI
8kqDqjg0rmUnhZzEUY+hOBY2648PUS06FlkDApzl0sh3x3+mPHRdq8ekZYKu/pdzLkWxE34BUlnb
JgVzcRc4MXkd+vJH3vnNGZ2QyKuYIj9loz/vpEXdxCrwysqTVtZhagAlfD3+yg8K+i/IKdLFkRdB
fgeZohjIW9kXX+4I0mPCXS6t7Ngvzvbc2Ss80vnBUnaKfNeQ4+w4/7ladJZX8t+e26WgBMQn/NAp
jiXLYMTH0GYgvkvy66H5y2v2tJ/OshpBcxuSTrT9M1u4cRO4RKDzyeFgRCItD8Eli1cxqhNeAxE1
4F1Zn+UIQg535zgt2oqcLcLsldXGzWfFxSFnNPg56fDdDbLxvckCf+2J3jmWdWifh4Lbqx4FNMnY
1dbBCWswtCkpksYNrGvgqT+D9rwoGXFq2Qakym7GIK1RXu1hY4Sp9GiYhJMYNwDtDn1cpo3MROJm
NvtF5KHL4+q3KvJfhR0h12MxnAryeT7nSE0dxDzW2zkau2dQE/N0xgv6e6UreGASYqSb7OLgw+69
chU3/nQdAhDJXe2tSSE2OY37VW7N8jtXG8N4LngUprrmxSVYWH0EZTlTO7dPnlWNieM1znc5W9dc
MvpGZOFtfdtD/MqIePMi+tw3QfdVh/7bbNftc8hU82yHEQIF7lZbIxqDJfpdjZqMi1FZYY1cNtJi
0v2C0zJYAKT7SVj/RdQUxS5hLzdunOmDPbP5iqOhTstCNz+89hjNjP+sFUfKNibsqaIW3+Of3m9j
pI9fc1kWiXHpp2DrSjJ+opQjWGU8pKc5dqLTiNfdalCz/PRVvTOfC0AcNypi1OfOF8G6b+h40cH8
Z2hBdjrWmUI5xX/0caRLgEklGP4cx6b04fzwmUakC9qJ0GRg/lNB7XJbap6/I9SzV53O691djPoo
rXL8J4w4k7JJS1rNByP6zLUT1dvxEWBa/u5LZPs5YeJsrIWkHwCkwwu20uIdx+BLp8Phdl8Iaees
ztizmUjcIKGjrJ+GSaf393YN0tnILJKYl7bRDWOJHKIIzg+V0YMkN3KgyTLI9jjwlfLZE0O+BV3z
G5EK9FE+VXzfVvMPEIfn3WD39bXleFB46yIVOZEyYayPf05IuToo7UTs5vaXAUjy16Lxm9Se+fBM
6XIQtEC1DejYHGOAF9uONPIJqLqd2iCcrqo5oquATmC2cHCtu9gvn80QD9XeBi/ocpeKHjhtYO2D
uWJ3h8jy561bqiENZZtkg3OwfKbPZqCOrKbEXE7xh5rLzdxn9L2lYX4cexSVeWyO3wtnijdOE+Yb
ZxHjkYYpbq94b6zCrX52jRddzFS/UslgAy4D8NE9u5V/dwqizjl1LpsTM6fNgmrX1E22tmW2ph5C
k3n0xGlsp5hspi7ka43dKXHLPiI4FRb9yS5bVKUZUxu3JDH+rvkT1FNHVllVO2mPQOhKhkgdSrd+
MlLrZ/L633rbGScfsR98naoaja+bO/3dDZzVf61h9Eali2k8Aap6a+16bQ5DyGI5azUgoxw6dfFF
z9VdX9vaWQdtK/bxov9vf6NXom1fRYYjR+DS46AGsMiXK6cGvdypUKtjMYDlerLmXctnbEz/BJ0+
mjGf5pEfjSoKo/hmbllBDxIZvj3vuCWQXhm//D/DO2NwpP+r60mOuOi/4slHKDiwkQB7HqqkDz4A
moyfQMDVjvplvA4XMS/GK/BRBEJV6ZyzHqkeo3dZjBtbzHi32UHzqhDnC5w3Msd9s/K6QJGbh+qS
2rY+mWN9FVT5T/h1SXYpYoGDwKIPIgRyOJp3ALRitXZaFRxGO6YH3HoAuv+p2+hJWKUVm+TOEF0R
b1g36nDc5Sj0MLUfXWmLzTw6emV0deg767kc+jXhag1qhnMTWvgvZRV2Kz8WfLv0un4BaG4feeCy
JOss78W4/DNBg9yIo3IJwmJs16/a6dezExZPaLOE+g+BPbGty9fSGuek78ODCmbAdo3U9FKHNUWZ
UX3TvtMekPU/NFUljyoLEsQP8jwt5DQzOMvBi/nhBx1Vvzeqcjmg5csQANRKwX9kSNAghWfN1Epm
K5viVdMO5OBSfb6LBj/0WHcuusA5GEnMDjbUKOKoAaNbBEH0xQwgOH5xdcBRVhDTl5mReY3gPVyL
RRwoIhavs756TIYizbpug+hquhnftojjtJwH676aWyy4c1j6qCXl1ovrKOdl/qFHOxCpNbV2EniF
Omg5+ptYxMHeK98bsFV+2xS1KrEvP7K8y1ZhE/wMit5bOWWN43XBJJIYXnCxSdk/icYTTyQf7qqm
UTiPLx5Sy/BijMZtUUWUHFDb0e1wAgShDOXA0SkM2lysClK82MJudwhoZlDNFtqDMd89OZnnlXbd
Pv3XTOPkZ9lPNg5WqgGrPYvefao9b/qYbRz1AR+pjRFRL/C1wuZ164v57kUkMLVIgnZe4KC4DIhp
cDPOCjTaf3RN1uR7ZEg5yhilZyV2NSfKBtNVlwhLx744Uh3kRyOaYW6zBmmlqk142yEUNkpSWXm+
MZcMjJQgNZdmptwgv9ntZB/wXZWr/jnjOepvvVD9BFEIF476blc2yADC7a+SDuMhI3g90TEA0U5Z
X5GaUD+d0jlQRp7qyrYPdVYP2XZQPlLoBbL9USPyM7A6BFRqmG/uaI9rRzTum0IFQ1359s1vbPdN
Q2KLZGwjKm6MzV48F1snGLnb/u95xkYWRvA/87y4Arc6Z3nas65PXd0gozbRYQ/O9bjFa6B7ad24
T9qF3BNYWeIBEywDuR7qwvs+giWUTEPt3KxZtMeR8XZNwGD/yhGbdbP7fciWP7kNLEOpgl1AunRS
YyBungYEJyYx4qERfe4eCl/iBuUhXoXL2lU5XnVmFe85AWzijKTdEcmsEyg9DEGv5x9KXvuHvlJ/
rnTQ7qg15ju3rRcazOLysJqrx7Tc62zUk9HygnA90dwNPrLQmbYdY3qr44p+6JokeePV3/CakmuH
1OwQYHt+xdd0C7DxJVlOq4SXs3qlIgdViw32Jp4s9WqVTAM575vUWJXdox4RcITbhFQCA+vTcXDZ
s4/y2lfUyQMItr35+Fipx886bdplYfgnKE8TR0HZcKrj2E0zVVppZ8Q+xB9/GRR+EE0m5vLuuCiZ
Vb4T3Elbo38MfM6ewD1DqX0n3rHt97/FgjmgsuEnQl6VqCKuXrsgzEAnHbpTrwv76BVlmXaWvjAR
6icV1tOTrgRCIhAFjMoMvuapk/fD1UhAsPXT3Wom5AIRgrJl+lhDxNi+K64PjzUKL5qOcS7ejarG
VnIh3QiS0FIKDLp2eFRLubBchodYW9mXwpbFNjMVxcYAlrstN95SPWxkM/SMMhQr8dQs8Peq/5LL
InvmjhehIN2vdwSU2hUJLfvdc0DDCCRRW5pJ8q4I56DeaP/AZ1LtpwVcz/BTHOu8KdpN1eT1Wx7G
87YaArLKg6Z6Kxvu7INc9Ok02tWb8ll+ChpXJHcxR5WSE7dvRuIWuKwxFzKdY8aPonT50Vw9BquI
kCIxcolcVnT37LOBH0spy6ToBrIOrOGVxn6d1Jkc34q+7A9CRyw1Yhn41bFxGj/hdq3f2hytGKjn
oR50cQ61FZ2UrqqkCvzxbSwi/4yWEj+aRWoAd1zKcno3Nskr9xoX3c1MZBl1b1OWH42t8gr/iYfW
xtjargufaYZOA8sqcYM3nmx+GZP2cvZGsBtlZTGlJds1Ye29Gr9mGpJSABE1nx2O3gpp9miFXyBA
j4YhaN7oOO2Zj1QluPPt25zLL3Yb9xdji0qQYp1Ss5Mx4jGv0zoW5cFYrbBoVx4i6p0RWwWcoNHa
3nglQd6/i44N7Ypz99/DNK2UPZKTUc+D6IBQe/Mft5KgfgotHFZDVjj9yvig3wB8ZjnPu8oRT39E
M9HYzexyKO0Nzb06ASITH7pgtA8IB4A54ZUNSo9fuSd3iHRqIZm+ktSN8adalCMXFCxM4xQV4BXb
M8DF0ZnPj2HWmX12Sq86gOG3J4tkjEbPJuDfqBCPxXacvTwxyoagij15OAE/L9a9GJaAxvqtOrDb
kPIFb3UkbNXqoDqZIc9Ak1b3aiUzRoOs76aaN8/FFC79OP7xMZeWVdanEF92G076ysJJpU6RdQfu
lf17wfF217GfAY+BKBz+PDO7vBnJG6rV7KrpBdELjhrtiWUcrRoEb1fUQYK8mC132bG8p5yzaTMV
dbYq4zIvU4Q6zcpVbbthHu65tA6Rac9s5M3uMhHxNa+j+VR7jvdk1ok6vMAb9zYv67VlIS/+REHA
xkcYFcqP5sPE5G+juuvnCj1Lcq9PzT/C6FTUoqxXZcM6V6TdkHj0EDVhj2Rz1l+zGdWiHnXPcjlw
iWUwegstKHJiu2fj6vFx9BN8U3fdw83M+sfX6Oto4ifi4L4fumL6SikaGpDW/tBFKHd6iOWmRG2f
0Wc0mD8iMcudb/NhE3u8SBCo5CePl2MqOfe2Q63U8xTW43NOdnkkvSejQYTi7IBzWkk4x7RKy8a2
kVPy+72VherZA4nvRnD+v1tBCEIpTpHHqZmc1+yXArF2FQwTex803+umdp7coWIoLAxQxoGNgtRF
9JZ/M8q+iIYXoUIkXzCh0YAr2kAejS1AvH+NremLsWWAa8+O0zfJIAvnOVL+ezaLnw5t1WvJs+Cl
Cza9JWOZYrk3K6bW2VtsQdWHacRauTOuKnLnLZqV9NgsYK1nGp/+WceZerNOyRCvjgVKh3viXN3l
ZMSX01LXuC+kHN2zkTJbAguSelxbLQ5LcUHFZfE3xnbxt3v/b3/gt+PaGKk7i0s4edewzkFaqmiZ
zJGODkHns6QbO+8ZLynvGe0K/KSc4nYvRe4/N8TJrlNX7IzRuOVEe6s+Axz/mOWPLy1Kt57MHKdz
h+3MJj99TNJEPEfUKc9mDrXa6BAtH+wtn/nXBxsxK8sTE8VbEChyFb7oVzbL6TvapfyOhTv/yt3X
1nIrVF6j8hg/vjt/yiIbwFZxQT7Ca2bDhT8fWUsBrFk4BLVgSD4V4STTEY3h32lX77JGof2Drl/6
ZRDZiAoMCwyZpq3qF/yyQn9xCv9kJOMR8j5M0Pdf7s2sWNXlSUzxd/yCht9i2RZHZsYHMLXCcY9q
4C5xWM4uKtLOvg7VFYwIbSfCjAWNszOxP43HXYVCRHYxMkeWCcw4+0gWldEHMw4nTcn1ym4HdW3d
HkeQivHPuXfFittkOvS9S7+M4jWqne5zHm26G5Uc1n7BODDICiUibO6xhVp2yuOue26XwaPSTvI5
7/ZG5xICwBfHoCHKnlEO1z5TgLBgd7QqMTbj1aHRA8oU+NkflXt1l8FvfJWOviw3RtcT5l7RTMK9
hnn4hIOLc3iouDt4l4I8OT3igsRM70AVxwNfp3iiUWDycw6YfzKDFcWAusxlqzguWy+bVjVOR+nD
qdfDH3fke31EoP8R82zYa2Rm9x4tf2Df+KXRrAe45zyfCM0LPMGtekHBb4h0vk2/NUG4JY5r/fZV
vLEym3+fgsBNaln7L1PO4vVshcGpdHtyKNBPaaFVZ09ouXAo/Qw8LX/l6j78zKs62pDS11uyiBaS
d+iS5H+JXBruS0WydcuQZG9ztKSoZuru/Mpyv8RZ84aCO//m6KZ8nZFdNeqe5eXRyhudGjFzabyq
Ve39fye5HWtSfxZgbwGc7kj+Pch9Z9VJ6eJpmLJr1mQJhO4D58pPzwarRuEHlJ85pyejFgSVxJMQ
/XooKv7RsEAnnR4DJJh18Y5MzH22dhzAiGE93KqoPmgkYz4BxaCDB3hCm6qbsk93ym90BCfPwjZ6
BYzP0VIHenS7ISs8GAu4meWffN6Mpd995A0JEGjM5SpvNcXRxSNr8C1PNgWAonBiPCviFKm1ZLfF
CAhoUm55BnOWveL1cjRpblHkajNH0t+a5DiqvdIRWZ53Cdb7cepEtjJuLmphUAUmmquHTh5P0+R/
mGV5y+o1WiCByrR8yrCOBso/+wr9qMJAlmuTWVcz/URmewT22ffYUWeemEXnzipWPtgB+3767iu7
nBLiTi8ly91dh9xku82dKN81qAA6zT7yCGyQ8daWuYeyBqnkRSqUMOhyPAJcJQR3ntG1xVlmFRJq
kHxPqQ3iYba3gsk6iq5FH62xjl8LPllXP65ORmKuN78uPU8WU6TG4di2tVxgC9TWoGDt1Ark6YsB
1XwUPyyHu6vNP+oo/tEp3/pJaZ8iWVHkiUSgE41i+oE+IxXaUYz+O3rHFAvBiIOaq9V6LLR4mS09
oZUWR8uJRVSo073Fdr6aCJGAt12wNRsULKxzl9JL50TqJQO1Chv5c6FHCGPNV8xFkwNjs/JOn3OP
o2QRxrxn8GDkJ4sndmIoKdjgc5HUYq5MO4Xzxcxr79oNNrmTwBzNfzf2VKN/AJJqIQLclSGHEaU3
DQ79X4jou52LH5bYZNoNPkULyBW/BYanWK+rHMXV2Fp/OzSfUMnOK7RwQb+jVe9O2IFZgSBIhwcz
oHwDhExzCUdctlMQHvgy/G3/l+tjvisH9We+UZrpd7OQwAt44zxFA3Aj3TH1LbRBCwntdmlMEHH0
lgBRO78WsZV/c7LGSbjy4lfBUf8MJox9BTxOtjHqR9GBTfRHq+zzxLWD6iBqnz6h5ZTa5nGOiFlL
+mR0I6ohUtzL7kY1NoDhSuE+rNB/p+lmvh1Aef6YRPAtQoelm0AJw0tTu9scGwROq8OcsjkAExn7
XrAeNEAisBiGE3X6MTpPHWgMcT6u/AkJyAbcj2cJksTOzp12B96N9ZyPeIY6xE1vLiMRnpq+Rm6N
ii9zp3XiBD47+4toxVbCo7Z4Q8sfUExV+GzUstHxnnV1vqKIFb7gHU9BynfVzlij2P+NItX4YoxG
ZUTZjkcP9e9vWo/zLh5ZtPbGgXwCETsPivovTkOyc5j3r0xHYdLaqlxIDvhwh5SbodXx2llEcOzE
TtCGoTQTIgoTrINFkQlHg6vizS267EJy4PqW/9m0+Rfbn/zXvm+cDbhi7brHF/Dq0oVJG4o8Vb3l
v0ZITly8rnyrxj5OHDnqjSXc0+CHw4taGJ4NGtSA4Fuy47SQRNFNKtvPlc3AHoDV+JWySAUCwCcj
jZOD7gg1KJcRj59AEu4O4NkFtxxUANy3vf5BBo7jRVN/pV6ZrxHbI7xxIvsydL6TGo8OXeWstvwh
gVqlfYR8PJ3B6ghF6KzmGG2b+iFMRmu+BLw4UdE3H2FJcrDF2HDwXVp/jF6UjngNvQ1hoC5jlyOH
gC/iQ1U+XSMSdbaumESSZ8BH0PQrS2YCikur8nXFcZsXDhpThJ5rXUowOw+6w2sGz7//6mQkS1ze
dU9elZe72rWsczySP4Nd8WcfPTn2D70E87LytNxPzeigAkHrT2turwM4zr9pzVYisKsfTQFELxAg
O6EGkW3UgHOire3xGMz4YNupg2fZOTRx0Ljle9g5m9Lxp99uRg8T0JivvdOK1J6y+OT7ZZZYTAyJ
jWLj98JtygNa80ypEUUeBFtwVpClW6wOQ3+KvKb+Bvw08Y7EbbsKSRjtpsUaOACMAo8D3FmsCIZQ
xSvxl7AATrzP4Ly2vGNPZqVuQA1C24+voOlMr5PbLow3fIDrNDvatcF10PobCF3DbxrtPVv2v5AM
rhPNSPcWoJxm3U9ec64JwH0/r5vtBJz3yQZdMp1yv/3GIrFDjZ78XXN/PwJo+VrmmUibQsxPzClQ
4mzV8tB0+XT2bNai3cXgvLlLqjZC6eavYEgR/8nf2AJ+1gGz32VVhSATxC3uOFSIVyhF3Wr0Mbj5
MRjAThlu/B7fI2j86mA1ryCNkmLPQymO6FbTA9OawhIpEo+JoxmM6SEGTgFSVYS+Zf+a01SoqiA8
tnZ4fbQXsQw9OCcrIka1Qs/J9gJ8CRQ2YyZ9xP5lKXCmQ8QOH2NFVctbjJOE1Ps2wrv4Pvhthuho
lBs+VuCrLoaRUxAzmt75RMMsuh+MKMoyQhdCEFYXF9ufPbTHpArJF1IckREXbWIup4wsl3PTb1uq
LncLV7Q4KkV5vjGX//LPo+sEgOUp9vpNAXTky2y7zRk5RVDKFrGQWb/DzywArqQq+2IPjrsCaDLv
jBVvap7M7TCejRVJdXTusuwXf+L8ZVlSS2K9myWLYZaJEc2SI7JfKyNmCG/uSxoRvRK2vsfDHZ5B
+9BLoFUZyrHQpMwukofOXI0hnQ/+KHR9txjlXz7/S4eAZdfH8owMj4fS+jfZ1SiPdlV0G7IwukWo
5aqCdj499J7WTlJX4EwYD5xvo1u1sBIlkFhkqP4z1RH4apxAjYnx0wfPRVIW+zPbjvkQncVyRaLy
z5XR4aj0x/qX3/+ygpQQ3ddrq+xM0c2VMSc8SI16QnQiQoUsfmTG81Jz6Xkzog5zeXcwvkjmOUke
qf4+1eiEmW8u/zUJ6ZLw0BFfrqY8rFEoYIldoUDUrSuR3eY6y1CzQRBWCtB0eBMj+fiPYWJhdkEx
eWrcHvqYoccs9gvQ7QFVR4kxS885g1U8Hh9+VukUh76YPrTvh3tJY3sT9rY+OCzWB+V7DVqlLfIc
VdOhsFv6fzj7siVJdWXZL8KMQQj0Ss5zZs3VL1hXdzVIzAgh4OuPo+zVtXaffa9duy8yFAqUIyBF
uHuQ1dc4qUuMG1djvPvf+y5JXOACAQKF6lMk7EsZltP3pKLtys7Lbp9yrh9dp3sz9ritI38cB+mC
qI5lXu4mya2QjnUtQyio4c/eLVtJLSw7Uk9ukXq0oVY3QHR2ajp6AMry7m1OweKSXbL6yXSQ+8NZ
2rfWDCmuk7GZxsuBLQaEF3cVO42jPpRz8HRmyUZalgRBnozhyiqtfa8zUFOT8Tn2iu5W225zy+vs
hdT1+AYFAagTrpu0tp+75zYO+mcZ9x6O3azvnw3W+fcx9SA8WSTTBTTtcCFo5a61V7vYX0E2CZCl
z9ZTwdHl+fDEWyA0Uxu7Jy7i4QlL3WSrsAJfmlFLVvlJTuzDDOaN52CJdAAuIVcLPrVrx0su3tgD
0UgadjJNoZDkjvx47Da9xUR073+Nm6OgUVub5O5eqcxWm87i8bIuEV1lou4Pfo9YRRTHljqYfjAb
zdFftjB3IX6FyCQWYig4C+kT4H1Cjx+7PkguKtS/Gz+AXPAgpmb91wAIA1B9akI7+hpAfC+5FKQU
J/xfFn/ZzZxxWj2OUK7Ymd5AXX1sYwSSZ26QYftMjq52PqnA1fqH9mPsPjZpoKJ9EYngs/Pg92W6
H4VgD31NZ2xmzj++xvTX7G6aHBzayC0ZpswCmxnSFX6stiwrRA0mghqRptNVtevDbD5E3xyVUEqN
vJwf3bTG3SeIvTMErciZuFMCRZ1x6fRWfaZjDCFih5fOUliiBOh+HiVYP+ieRXLCHwVYZXy6duSv
o4u/UUn6YmW6ZexXS0iZNDvghsWr54hPd4Y2mcHMf8BVEjzDJ74iwXhtHIu/AsvI9rSHnKFxSoam
xe2qcYFuwPy4rPMF8JDyYJyHND61SEffQkqRT8N/wphl4beQpaX8/qZcgr2c9e0OfajL9yaj2dVA
GrBGkTdYwODJr19IB2DQ/7JUzrvI+uwKsLC84yX+z/PcX0f6b19z6AFkMdCV96ocgSlAoDk9tHY8
0gUA9ICGzQ2Yjd2ynHLcJ8paga5oKXEsQFg9mqPOGKeJYnPudil2brOTGefS7X77373MCVmBjDqE
vwDN/WsSM3w/SQRpdlT7CjuiQ8aU3PSKPSHAax1SMvjtyRxyXSZgWME44oLETQOkBqD9gh4YOxAd
8T/gMaIhIrYOHNGRqCrPA/vZhbFYzmHEOjJJR5OJ/O9JSTMEQEBzMJ6Wl6473ZZ7wgbIhYCg2rgz
mrTF/vwuSnbv/xmWtrb0+U934NCpjoxSmQM1ILnMs2GhGz87DI7oks2XrlnnjfcXED6yLOc/3fsM
0PMZIB5TaJA6J31z3ueKezfTtNRVJ0FSwO1T3L36VFo7HrQFfjvl3UqZk1vWJGCMWLG9+LIx3IOX
MguQeJ2nMgNV0MbR6CLD+GWzbfrGsqk7mJmMHffVpQR+HDQinOk5lbhaQXt/PWNqQ1IiPasezDki
AOG279wdxx4L5P16OHod7ld9zHqsUBsRlRDsUHhhLdDarY9k1+wwxsnSqsWwT+YTa+NkDuMEiUdH
hHL1tRBr55XdV/f/YcH2f3eRmewiALrUeuix8ZmAb0hU0l5iwJmhNjw3VF+T0R/2Co95H8A02Joq
eEEEluxML8ja9lJ6TnMJWPNz8Bugqv+YjMfoejmQJFO9HX1IEWd9bZ2gssqjOO3H13wCnXJQcfcw
6IKu8tqKT6zrnS1xZL53IeB8lOGUbLyqa68W8fVSFLx4nqYGm+beD19yNfQHS9nARyFBEgKmiSYp
huJYNwen5OzoxgkGIRX8e9B4uO4ojsRNIxsbYzv3xbWaE4uCi+Ac0n5leqaxcBfY5173sx+TTACG
yvWmZo0EYyGmS0lzspcJyOYJT60NGafwqbdabFpL99D5wBQipX1l/Bz4fgYxRDQZnsa3DtK9RRh0
F9O72xO2x17QOiIBMc1cO/ktptzfGw87z/NbCPHlCKlrf0uCxE4WIGgAkiDbdPM1u11ACFSXSJx/
2SqZW6vJy4ulmcZMqBo1bpBWxyea35Q/N0OZdbs6Tavo/haY7WFtQJ0nIqcxWVAoU5zSrt98vWdF
vfJaIXz6n59ODyMEZAqA5ue3bdyhw37/dF+mP5/w6x0IEiIlIhK6vb9kie0GgCpYPny9pggCaGaW
yMB9vWrPrXgFKtzvT2gmbHn5+xPevy2ehpD6nT/dfW7XT7Dewacz3mZ+8wklZMS+3qSeP2HR3X+/
+9eia5DAs+H3pzNno4DY3kpCoKLmL8KcXRXlN+G2/v5r+gBpx2hoLbEEDK95BO5o5rva9ammKnxA
quxRugF7B/kGinNlDIClEzevlVMuamoV58plZMUmlBLoguqCG5P/WLqIyKVTjLsMz5D1zIl7tBzv
uxk0TQMwhuez8e7f9iDNdwiArk0+VItUHcM6+/nlzxzED/HMx4IztJfKs7DWa2aZ9mIYllKEzkOa
VO4DFKWO4dBZJzH3xibQ+1TgqzWDxo3GkKzHajuFKiRc4i6FHEUIyeN5DtO4XT2sij6o/2WLM7lm
NJCX+6uMQiLmH7uReRlzVkc4qoLQutib7uCM8gxw871nzho6yBk1tIE455/3m7oa6AMnvBqTgODD
FmIS1eLr/UIz/Fdl5/JgPPJOpKfAlfd3akzQdkccdMhSZPvwgYzNe8+SXt2/EoD9640tCsD4vW8D
O3lxWZ6l5YDAOib8Yo78vAB1Srf11nQDP4eSe+MCgcBJJ5Z/ebPMHnYt2I5fExgP0+AV4nL8/Qpf
ZprVAmT8f17hayBv1O9XqUBCgX481kN2D41kOy1WgDIjtI1Fx9r1LQ+U+iTbYTkPMeuJDQdknUOk
29vmzBhKJQx22t08oAuWyOfQJysNk0XvlcObL3UaOYM3foiqO7VhH/9iE3I1ZTpgTdgjq4ylWRLl
oQv4lJ3+CIjz2QWJ9ZYWLIQ6lyqfXfB6lgXURm+gLmFr6nn2GW/X2dC0Dw6B1Yc7VobtbrDwz/Wq
wJRhwcrLiX/g4hqPgGrVKpKmdbDk77y+2JmRwWMz46hELjly+2I83q2Bx6IBD4IVEBUlfoIOv3K5
4LJDvN9y8rVysDxZNOWcznZuZSbJQwP9oQ2X9Y63DkfMlCUXmwEPAnyxBTnGPl9kbtGdJkntB2HL
Z2MPk8xbiqnt9ri7O+BUesuyDqx34FmdNXNjikQyTh/0qXIVJGg1SXe4NJyVMWOHeNDNYD+Jmz+l
IWhgNO8ghcrAs1xjmYggJDK++UEPJD9IWXfgKM+HkwvVitB39tpJKsQX0yUP+3o1jWXxzCjSZ2pA
cYQwoPlzbaGsAq2A7zDdXoFyJSr7l+lNVhdCIZ2dzJnQfPEfoJK+gFIwnsVzE5ZbIEu6J9PRWb2B
cnt3M+cWYnomCbfPpodPAl3eOBVH45prgAAVQvU7hA+spwL7zx0uhdqOSC05YvVovMHhCzsovdXE
+W/bVIDPBYVrCaCwj7CfcRSD+8/w7EjVVO/jsQLe+I+99udAQ29nuJFOLxmqrQBW3eSvvTW6kP/H
k990vRoxT0+QZJ8ApPWKNcCL7TfiCrr69KL8pXFySpZfvLrH/xgzhK4An4k6WAnMp+Shj3S+FQMl
MI+ODm6OOpjCkxmdkP8GDil5HoGuuvled267vHglTsgPU8dbhONxUtVP1ZoCY7E2J/m1bQHly7F5
QIWVA9T743WSgYZpGmHq8jCOOjz5XLLHGD1gCREdhRTMlLTto0BYa8yUe1OZ10J7mGerCt/w2gzq
MYwvyDPee8bUKp0synzEJTSfzpDSPjidj4zXUCMBCVnQZ0slAtsEzIRAMNsJkAuAYP7l+PIDyg6A
/fCZJk6C+pqRxt/QeJo5cwNEAC08spmicmZWswjS3vV3GYA+5cxpdEehWBSgSz9o3NRRVlT2c51S
pFqI6yKQTdhWQyFqx6xpxpPUfAVl1epZ5tia4U+pfyC+trzP1JTZrtY9+Z4RMBUoiOGPqkPUq8t5
cfLsCpm7bEi23A7iSxp41TJ0suKVU+tnEQT+Zz7c7vOg6NXNQqmVd+XrDuCr3roxqD4s42lClaYh
f55Q1uqJox7EUy9RCSoLygdjEpJMEVgbQFbPg40qmnWFcPrKjOLemB17ogERnUdrqAs/dYevuZCP
m6NaWXc04wEripUK8Cez3kum+qexL5YN5IxflR86gF9wLzJdr/aDNU1VAyHrTr5iJ4ZSTtkA+sTs
7BXxGomP/tGJi/YB1Kq7eaBFeiirGR09e6E2nbcCfWTYjLbyD9rq8oj4lj7N+hRLW6Z6Qeg0nIzN
NIAiDKd8bibR0SVKOsFlPkNDyHYEdhUjpu/aECz9GjY2Mwo5OKCnSnqwZS4WSk/xWdIkOHVVMCxG
bwq/IwS3T4Z4eqknFHCoYtlswMnkbwmZUFsiD79bIDQvS3ciR9474loifQNarxt8L8X46qD4RILM
RpTGpQauUfPrVxN08UlioXMAmbEJoyxk2W6yaBoZl5wHv50TDg1iYpenjILaFFGE6qLG7ySuf9PH
7mLdFPh6uF+OVwlBs/2kAeUx7IB+zH+0E5SVDHOgQw+QnhRqTmAVjIz/sKniZ8MOmMe62fP/4zwz
C/GHXei0/GJPoApYEon42M/YQ+pr9hBKwEdCejOW0UbQBzI53dKMGRsNu/XAuuliermfZVupoVyW
oghcuaCxvEK0djiJebIqdsP1hCpS3PXpQ4oaKxC9L7Ax8Tr64FZTeMsDwFwwZiyS+tYqBp99mVcS
qo0iEysPBJCTA1R22LZiIUTWvjhV+fvI2ECzUo/jUC+AoeDfmP7l0ap9C2pa7gIQ3FbGHCf8wAJF
kOzF3QqlYyBlUGj+TUz2D1D2+1uaqeo8emMQGX9ZepCKqAJ9RqXS4ha75NPYfVbHWAc0FLI1uM5Y
2ByNHffWDtqZhdoJv0jeBEFyfn47lrbyTQ4Jto3p4t35f96d1uGwquZ3AYWZQ6OC3++ux1Jqod14
LSGlIhpdfTaBc0FEtnqbROUvaTbYp7hjzaFBgb+11jx7nnpAFBCnqT7BBl9k3UAuynOLpSJeDKnL
BEVA5qOvplDWuKF9dmRU/dtufIlNXhISps99Tw5OTt23eGigQ1Zm6alxFOjxdlyt3CIOXgc3v8Q8
dH4Kr3oAKq549RJ8LN1W1kF4kz5BnQLMUZLKd2DldwnW3j+duP6G0lzk2W6tch3WCL57vLPPOpn4
LJoZf8usZGVcIYeEik6slk8V2N/rnqhkb4PKfoF61LBwnREX8Uh6SHGPMVBtEwl2nmBbbDAyIxb0
OpVtF+lpzL/5Nf+oCxl/IJJwriDQ8dm408rGbT+NWH+C6EklIkUhfwPGSATqx5pURfvJUvuKYmrq
w+v559Sn/taiTK9tVB55jAHeq+pHyEVUj33bYAM6xs7a2PqJtBcQx7Zlpau7B+QKkwXLCcIYqDA3
VvwhLQW71NwHink+AhNfLlVe8VUXQk5klUJxDL8AO7QuktJ4vGLf6DfZw320i8FLEmHHV1kA8SKk
uxXm+eeUuw3f6v0UM3/qVM5KDLxb52FvRcLKrUscaveQjwDKZUnVfu/FC/DHwUfeqngB6W3nhB+M
nghkhxftPKDGHwV4yN8F1WKVtNgH0BEQldrWkFfLRPAxkRqMDJW+1Trr1zwU9s6qffshFClKRs0e
Q0+fPHAwn3lJki30QUOA92j7rArn0ThAkqiIIOoHyJmU7ca1uIuvAPkiQDEBr5NvATDZWysv6nWL
QjCBytIX6N+7u5wwvQoH2/9GR7XkQTm+xu1AtqGLuiHG3tof3cDzd4VybhsF+NHGYZx+y4vC/+aF
iCgMuR1sGqXz9zH/MGMZOM5rbKu9LUq2TK+jJ5fG7vjYqApZuIh5DekLAspb8xKI7wRLbvGNR3Nr
0fopSp1hL3EwR/Xc/bKZAZK2/8tFE0bAp1Bk+de5A5D2e6i6o6IlJP5M0wrglBtee/+ylYWuLngT
YoNMAWoR/XHO5wGo9YdQnfZ//mV3O1Bu06Q7/WWPUWD0pID47zM6LiRYywut9Wvpy/bWzMzFEBo+
hz8msN7lDcVp7iZk2VoEkcCKtbCtTcnoLGtU1Lslle+tOjJA8KRnbF17pD4x7PS2YMUOB7vD74m0
eLxLKKsPRZX2WwmVz5MfQ1Gny2pkMCxU8cughXxNhYQmQNwmj4XTQyFWYDEqXPsMGEB1aalnr6nT
x1FZ+jE21vfvwh630EjAzpTS8mJs5ijOmb8HM+hseh4TCaSMirQ5SSSkeK7Ly90m2gIlBAs7X6bj
aD+CDJ7su6kFgDUmY4O9XroAAFrfzKifd80y4CgParpeFupjPVYfVVvYj5K06gyxxWOexFDtdQVH
RtfPtqZLiKOjshbxfZTraUNYFj8ge5o8da5aGq9wwvqlJVjH22ArAvgFrZnRn5An1LE4pi3pXjhp
F9noQY45QKRwIr1ama7qsp/gxo/XsOizW4m9p9/lAIky4q1q2nTQvcRJBapVVciYbO0K9V0D6suH
NkQUmOT8pGwURMw6n596PPzNmGkS3bUr5abtilJnygGEVlfiU3uTAEGyK3lcXEzjkCZb2g1FQTuv
Ku823k0F2EpJiiqgFHDG2dnYzBEYnO3WVkhwftliK42XUHtxIiAP62nV5wNyI7MGT8FUsRcgNW1y
9K84D3J2vVK4QbFn5nrxL57v8cAIP0UT/3LVYL8UrTUBliTTS1fJcAt9dA6tRUrO2gF/t/bq5sUR
NUd+o+k/geX1PY/98lrxJJ7K1iZ4Qo303nRFAIW6vrg1WYWSpv9p7+fBv2yIbaD+iIpyP/3V+Il0
zwx4ZlAy7GlFACw4VZPnABspPlGSaISqyzgezNFXE/hOsXEyBRY1yruxuUmxDgHrcT4UXvvUu8gQ
fxV6M3bXAk/f2O7Of/zM6Jfz0DrNKrdJvLXARtug2OoItBHlr65jWdAOtP2dkAl/TbPiO6dMXvDg
5q9kzoLn8iWJgwGh4eLRnDI10t0jZagXxinHDhbIL7A9EIXFM2XEY2PSYBb5Q+A9U0GcZZGN8pI7
br517KYAfsGjx0bk+TptB+chAElsoUEneddT8IAg+wzkx/ILSasoBpOdx1iGpMRrF6A7dg9E4glS
NI59dKBVuy9DK9lOjT1d6rQclyMKmb5ojV1y/YZ7TnEkfo0UgJA6QoDLzpaAt+bHZKZJMQUqZGT6
pgEkTwDhoCbUaMz+GTFzGHfjcz/H9F0Liq26fx8lKW7pLH3tDLo6DmVzMSYxm4BA8E9CdxtjMo0m
rrogVhCZc77s5sidNbHvNnjcXf/MD2mwzX1Cu0CcrsjkJUzL6mj87Ylb69ifJIBYHtv4CGwdpkY0
+67SDCF4lZ5C6Xlr4NuyKypZhUtsXMbHavQ7JIy9Zn7m1ihV5CXLUIF3RjLiHKDYAhGDYlYLcdou
WxujcMqwuR+GCRSaY0TTxoM9uoCgOdhPV4mSj73OgQQnMYLVhV1sbKUhjDjUZDcWbbMr58ikgCLj
emJtfq0tE8p2kydiV8WC2rJ5Qx3hFDqhCC32ECYFm7PEUnncxPMmKgKwcNXrBlJjcRVsgnCM/Bnw
0TcW32MDjnpvczdIVRyBL2EdRV70L3/cVAB0YTiAMVOl3m+3WNIYRcvgxjCbsZvZ6OwGXMu/3bAK
ocAJTPkx67p2Y+UhkvvZ6D5ySttbijs47VK/WcQuSAE9FAn2Lcvdx4CW7rZKfDD5Z+cQpV4eS1B7
ZldSF9XCAdZta1wdu8v3ygJc23RJ0KHgJWvcrQ6QEoJskP1YpFDW9JmfvdQJdj1qculbJ7AYxs/v
fM8mSEmknfPTKnusuXIIbSNWEYUIc4koaTfYZqDoKvA0K5kVzc2yJFlIBap5K3poNKkCoUMkAb6D
RH6qUoW4hQi3SVuFv5Cfe44H0bzXhV8vAqshDx5QcusOOqonKjJvp8bC26JoWn82M0Lqp4QoVwzV
7H5Iv7cVVqd4ds2x4/uMTQH0zjwj6Vm9GGeRQgJY1M7scf7bLugvGzJizT4tENqe/G0KkqKoyFCi
3sxYrAroD0Gl2/Lq4sa7unpuVPNcac89j3FfPuNdVgA3+ojIzIOTVUHqLvTavRkNlBTQ7/T7rRlF
1qOBulNMUZ8T5yIM668lYt2DVGdgaBrg3738PeT20Z9rkNAA25MkZm8lobPcKFdnJiSAmb0TY3ve
gRCWNX0kvaD7nNZxYtWfbZ4PAIhAEsuu9TuoHewYW+3vplNyXOVV7kV/DfzVpa3EbgvkSGOfeAXt
EIYSgsVE2DHtEIaG+Do2rcLHDr/hw0+syCDIPOhfUD58QUHx9I0V0AkGr0hfRD74WwleDrguYX0p
kBBeQmabbigZ2QKPN3ztc6NAMDhQJ4SO3OChvLgxVqiKisLSY4bMtB/j+TXxiJOEHLWU8VOc6PlC
cTsUZkS36Fm7apWPkhezM6oE0M3kEchtzN1UMeg4oxjyfaqgZuqcWurZnDphV/wAwaNFMLvSTukF
lj58nWM/AV5kMmXLOsfGs/KswXtVBW4/col9w5BGgCQPqPzAITrgL+ts1J927TyWyDJ+j3sqIzeg
7AX1vMYFau4Wj7ay+QrC0wdWBNAJTEdotoqp2g1A4kD5xLGqRdf2eyw1QuDZMeoEJN9Yfpgvqywu
H4u5GZFZQKbhZix2nBxZMO1sDJ3SlLKT61T+hLrdoE/bNC6WgAhpe2nG2xER4aqHXrFU8UkgLr9o
yBBGZWo/ZQHYVxSSDJsR6ac1jct2YZSFjHCQmAmwXVXPpeMBa7UniYqIufsSEHy8MHMvpmcjhA7k
9RNqqsqrA83hfVuV7TIpA/997KufQeEXt5pJ6wx5aCS9fY3rCHUe5mjkDdlk+VGk6qeP7+wdDxeF
2peABQhP8QUUm6+oNq/PFUhMKx6GQBKzACUzHS13bQK6dQy9yRG1c1Bux56OuFq+ORNukKgDgvpv
XZ+sKQPCEnpv/CfDD+O1lrPNHGFtEQD8GFsImxcEAuQN9NB/c1mgEFm6dfBKRhJvUOqk3NCmVreU
1qc8Hl0U5fKw9W+LH3YHZRcEndNrIJqbtlKxGwZODxDxhiLk3Pj5Jam/V03aJVGiwReteP9Lu2vb
szcDb9hbWsV61Xl2ewixgbgkeIsLobDI8qDgsEbVbXJpJ5UsNGKRYAs1AkrRLM2iTmUBaJ/2xXPU
9N2ZS6xCPKWM4qCu8Y8a15UdvqbQ2v0IQw5lFQ3CGR4oYkNbKKPEtq9fGQVcqyVp/yPxx02bNEjc
Ke+pLwkDS8+6JbTcdgRiC2MA0ZExcxddhyLTukjDTQZN8kM1yGFLQ2sfT1W5ckZ2mHLZRzaCHgjE
qGHdc4+uq1i9pUHZocJ7yCNZjvwDukzX0G+CzxoXD6ScUQMWMuhrZnXdHtKvewZ+8xkOczFzMBTO
5QhcegYYyJCk4mYaCJQ5ByuDKv1syiwLsmJF6K+Q23FOOhidk63rtyGsrw0tEY2v2ifQx/MLhJ3t
58pyXqBSGJxdUcvT6LdXLQDlqQshDpx9CluVRxuiE0wM4y4JoIACeH9FjtY5VmAqprR410BlbIBN
hzTT3LVGepkjWw/U7fVZ0Q7EdQugNmIJvmxtlR5cpk5Op0Jo1s+IwxmYmDIcYYnwM6tTYKRGyBcY
u2lAxgKe3riYPkvlNyz6S6hoj88Dagtdmlw8d04lzwi04kqaNDJ8WvYvdliKCCSLYtPy/meITMgN
ZYK90zAEoDaSlC+w2qiOOLqZQYjG6xvqIgCuPGUfCOvDQzv+uGM8q6N7n7vBEI3SzQGqK/tVPYTN
S+MJtUJRyHpjutSjePwwB/qyyQT+G6vHhe5AA0WUzSsP98MAu9ZDTMD0W8ygikOWkAekgq1FqlGE
MGX7Uo7XZhT+JSyAatXdijDvJ/Z1TWSL7kMTv79OXYG0UwWZz5a/Ty2uQ2G5i1EJ+UuTRx0GUPnJ
UnZskGaKoELVL4cM5BklUIqcWyreolAcAk64nK8FlDyv5XyENPS1cPMGJE6YzGBfgSilNe6Vpmu7
pDhbTvuRAdVToe7XU5vZPZ5BkIUy3YAn02kMESzDc+4JmE/9UKhqARoEfaoru4g4YAJInA//rq02
zd088/DUTen3/1ZazXiYAYbHw84b8ep/KrgFUMoeef6rietwPzTQfgwV6tuAdVNsOQHDCvxMMJNb
aJNhyz2uvdprLlPYBiBb2goxnOTKuqbaVliqH8oQebkUl/8WzxAk5ypIKUDwcLpAlLlaxZzbD2rK
AlQZ0vZTnd/aFgvQuVzvre+F2PYEFeFFwrrLyOfkC8vbdzcuT3aDKz3LB1RbB5wJUS5vQQOUXPeU
T7YqnuwtsNKoZF65+crxg2bnUMwGcPf8yNANMtNYl4K1vHLtln6GdfHojCgTJCvbRtkaa6V9Uf/C
Lu+c4l74nvR4hzrNKkg0cbVtx+4c4lLaZG6oN4Mfjlc7CJMlNKDdVxsJSpcW4ldJT8hkATqOi/lK
hy54D1LonDa9Ix+QYFLrJu8qYF1aYKMRxsKaS14rSdSilEH20VTDIq3a/NNOWxRBKHn+TAENXPeQ
PjlMkweVFh9Y3pRpBzn98eR2JHwKGXNwy14jytV856kPemdoN/uY6AB4Qv3pJBlulGEAKL4vKYDw
ShwgRSxWiNyM54LROup9/0M4dfIEKuK4dSCcuoHoKXvGHh1SkWXyAzIWABCWxfgwFkSD9tPa67bs
1St0UffGg9NuAmsN8TlXy2qjBrm1gyTfQROC7hzkH474LTOk/jp6gfQEW3II+a/UgKD76PLxWCLs
Gw2cxU8+IQgHtcN+xp5oDwrBzQC04NDlJw6gHhg1bbdqfZSpTvBdLinqX+7wcLFelJjSKOxDpL/n
UalCVJzxyZNtz1qkcYVFUYcHaQtIhUd6vVMK0espdMp3lgefGkjTa8MEuVZe+hPF2ksQoFlUA0e9
AI8PCgvMpjsUkRo3Q5+VD4k7R64rJX9QiGcVXDmf2OV8NjYPnhtIP60cJ3sPx7ZeIu/JrsXcALMM
JVXkjrYxtVwL+h7SWU4tMEtp3LKrcWSMApovkMT+stXWQBH9xY1lnsW45YgrXcP73PfJcoriOuoy
9BrBZitJV2FVlycrkShAMOUQfuq9/AjUxbcAgMkT9/xVlcpHSFDzhTu5x0myAykQxw1Y6JxqFHVf
TGPqLP2uG7Ysl+4OdUjGSz03fFuOCLkAZcC3dcL4klDlvtIRevrtMPwCGW5KNXbskLV6bhFvj2TH
qpWGQBJul3ky7ZFBWKTE8lEoqva29ggQW95QB7GaJNjGmVUu8JfH9erkbylzIQMTogiMZ9fjcQJZ
dVF4SEcL6g1L7WeI0NtjAEqdUn2UdeoRYkHF1ti+GrDC/nGRoatXOtBehNXIiSBV8BpKjTBMQPjL
rEa57Avfu2YsZesU5Oy48DfISE1HEIzKbeKj4o12Gyj+8O6kW694hKIC1tWosgfsFRl2xuYUgL5A
XRZwUCu8YisQfDouwlDTXI4sfEg8rJJRbeK7bVnjPiXVtAceG99OjAwGB6n/qIA9wkIwe7Mk0g4a
JNxVDwHmbdEM4c1GeU87cHtselBpHrxXxEo59jgpV4s8KfgRmOFyxycELELAPJZNMLlLL2UxxF30
Q4JoOPMpUviTsOipA0IxBl/tZlVJdcNaemY7o2zERLFqSoDefaYoBIBy5CkWeXnXPqPKF4LoGXnC
/4cCo7OAwnt5DdVcV1g9ByAjXxH5LO5Ng7z0soFC2GqcvcyAaGR87uofpoNCp/YKCdNsGQTtdIXC
FIs8pxuQZfGm691m+3Tj5iEB/hUuZgC7BXLxAZGcLbUW2cL2UcC9s1R7HFjQHJXKfx/lkFqAQjdk
GCF6DZDy/7B2Xk1y40qU/kWMoDev5W1XO7l5YUhzNfTe89fvB5Qk9vSOroldPSCAzARY6q4micTJ
c2TMvcudiO9Vqva7lCfhtbZQ91VUq9xnmudTVUnD18A7dq1D/j6fr1Zt8wDI4qe2UhL+/Lkt8gbr
oAgLQzfCJpSQ1JbzJG2tW5BobKAtjV2dbVLjc0hHVhfU335W83xTVNNDBx3Qowqzwdrww+Ap5FPv
Sc2lnBYOsOYH86MLmOjCH10zaBt4BU0e07559ko927ex+aUP++Qa9v8iCV4/pN1U7jzXhy0mQoGo
8SHdlD04laHJkd2laZ2HsRonUqfIj4y2aiM04cBXraRffFhR/rCQt1hZptJ+5H6vrdvYD14qt0ap
La79m63ypYgSSHui5Gx3aPPqncWjRQxlM0DqQRWkV4zFSrr0kbx1PmyUIdUfjeY5kuRMqp0iz8MP
+M7dpJKOO1IVxvHFTFEJu15dpPoQcJMES7KpQo3XgtDudlqgGncCp7rtECMddfiFBIWTjBvQtYIv
2r4kBTwCZRykm87RzFMbUa/vAeZ61UK7eWY7vVLHrHiF+XELTFJ5Ei/qftdon4zUqy51Fvn3oVVm
2TqehngHgQsaK3k/KlvES5V9Ckz3uTGLPymdACOWD8OJv7VoNXBS9WQVCXg5L533lucDuKqVjyHa
Vs/DlK3Nrm5eg2mqX4vMfSwhE34oA6V+9YzBWvfT1HGHZei6mr/niCLe+K3/YBXlcO3LyX/IEVuH
nzP+FGRxfYzUsKRwI0g+2Qm5SfKQ0UF6E+qowchzVCa9voJwVZ4oL6prqs88Pw7SPDp9fknDAmQT
G00AknMIeQMnmJbRpBvqIewPVppA4K3DHU5Flf0ha8h9AzRTN64YWpOq7cuCx7uSONaHjColIKFa
upVzda8P9jB8d9v73A7kME97A4ZfgnnDa3bF7AfwpLFU0o8RpO3Uf8mhjkjlFmZ+dSeD8wFMugnt
6N2rBklO6iYs9/e54+hvIPxR9zLYoJhiU4euf/emdtNtHMrsDzJYjQZAT704hpXXnUNlbbZtsgc3
erAcr7/1weTssmguL25yLsjQvaL21Wvq8CoqaV6zevzI+Zx3LWAWOMDwALu+MQ63rk2PlLR7Z8dQ
YGORtlb7Ws1UZt1NvTEkDyZIBV8t9Qjq0tw8czpycgfUpmV8Xkfphv1zhHw56iZOPvCKF3FOrMYp
snWcXWTa+GdeWv3Xsgx1ZMIN60ZdenyI4I1qOQ577KzkQ6ciFWZ7uX4ip96vY28MPtWkjncGPAc7
6dUaZD/aKkVdRHgLE0hfU/SPQeQaH7uvTZUFBz0sIC0fSNvFmV1vGqWq9yCXeW65wTydPGQqrG1s
OT+7qeiaWlbp6zcBb7pmppW7RFR7BdazPw3BR5v/HkXL00aBBuijwbftyU8RIhIjxRrMWxxMz3IU
z3nxUIHOkyMwVtbFQKFnFQl69bmG5MkdR/jOxaoIdBo7wa61iW3FuE2++qMxlaOjUHK4mHnhL0+p
D5hSBC321IRzMZwie/3OUQSxuqr8bNovwTKEfAR7HRuu+V+X83s2jFataR8QJthR3z19cWfb38yt
N1wmLVevqk66q9MBDsbskcMJsolIKArJphKyQrKXGpbgwUAYdnZQFJI27VcvLcQhc4887TuHDJZe
WHsR/RAry2lo/gbwKEBksZ0BUd9XbcgtA3viUKpbgWTeJNOcn4om+tFQG5ifyHznJ9lbHEvc4ngX
91+ELMsDN4PwXq6/zJPDJWa50n8R8m6pZe5vP+Vvr7Z8giXk3fJNoPz8+L+90rLMEvJumSXkf/t5
/HaZf38lOU3+PLR+Qt8xjJ6lafkYy/C3l/htyOJ49yP/35da/hvvlvqnT/ou5J+u9s72//GT/nap
f/9J3SCseTs0CkR7J17tIvFnKJt/M37jSpqQWTlnhPdZ93FnJsXb8X3Cm2n/eAVplEvdV/lP8ctV
l0+tDqjQbBfP25X+03r/6fpsZth6D2bM2/lyxfuq738Ob63/r9e9X/Ht/0RevZ3mR6sa+t3yv10+
1TvbMnz/QX87RTrefPRlCelJxa/8nU06/gvbfxHyvy/lejXUubXxdVKs6NwpvWBIBGx2Tn810pNM
U3XSjUdplhbZa+SEJdb26/gs3TUHSEcvRZbNGILnwujMddBY1Fa1lvJURCkEau34yi4YIlsxSksq
CXvwLcIv58yRaZ84ff9L+qXdhydqN9cwYkmbbJoRtgzbBATWQrZ/gS76BqlHeqtcJT0Orofg80Cd
r2sn9waGyvRa5jCQiigjSVCSk97IUYCzBerlbpNuPTG/9wCoyJx1UMvIpcpwpM651NXtPdCHVXLT
WJELT7JFfUkxI7HDzh4cJmKquzBBy9WF78aifn6obiZJA87tY6p7xHCKnOpWaWl107TO2AdmBXRd
zu6NZjr4FciGN7Od0QOYnHdfIBdkRTmxsUtkiaz2aVlLLh0ORkNSMzjf14uyqrvEeQot789LyrB8
HMarzovFPcyc2aI5+sFT65EiZvSCAqFufxerhx6ZEvU3wvWdSv3VPA17i9/bGVBucAkboWXvW0yS
Rjl9cVfgRDzFM0/Z0IGqcMuKotMcpo/COZaVE94HnhZ5oGGEvQSOC8EVyav7DGlcpinOnKw59Gi3
b+bcI5up3g5plp/fT5y1KTx2sfL0bi05tAr7SqbbOmqNhVZ9itDarA7BQ9RlwYPsAfYK0G2tg70P
ZJZzbbyLQ8YN3pxcZypLRegy876Q0T+7bpKSN43Mk2xmUmcnlJHNk+whmDYdMyVbSWf2K0wOfdMM
cgpOmFFQHI3YrLLqPRV4GWpjIcRjXaU/9IqiPUhrj5jcFkytsZaOu1eEy94wq6S89eAiY5cITpzs
nVJC6QFe40fs4k208AWRIZ2E7d+cxlyYB1N3vy52GzyhDp9WXnDK46t76Vku5qFhCKpugMJEfOpf
n+s+zCnVo9TQ3coPYTmBzk+kzmDYcv2TbKyiQLH+3i7WIbGxFtSEkC0UsRnIFoSvJ5Tv5nRQ3ixg
ViUJg3RIlfuC90lvFqxHuF4VGBo2OszoZ1M0cVx2ZzmUvaV5Z6NOD9pYNmLrxfE/LbBMu19DH71d
AbVdzsanHi8ZW0QUkPXsMVTD/DG2cnZXMYIS0kG+LUGDGpHaAo50eGndE6UAc76SY7CnP4yOFb4i
tKDupB30mHdaZiyxtRS2lMvIuUvMu2EZjFRjeO1xVpMvSpdzklFaMLmZcfISAVA7ug5JA5Vv2Keq
Nw4yggIujz23Fz46AsaeF1TXlXZaA6lyoPAXcJJewEm6CVBPOZc2R4+iK42t8MjeEiOnNOPOGZFv
WkKl+Z+GkYSoLCul6vzg9+30NHvWo9lmw2vFhvtUmnq9neo0/xqYFkdKAKxInU2QvIkjKDXxP1cW
wNWkgn4tblt/pbTTUYKNJQpZNm3j+mvL8rLtYpOw5Zyqum0GfmstHXd4su/58d5w+eq/AT0HbZ8c
YV78dg/sqOJuIhhzEbjyT17leSd2rma+kl3ZwMVuASFo0LS/W2vKtMdKt3bGEgnZqY8Mp4jh3AiZ
WNHI6W7VRgAsSQuUdjPCGJpDqK7OQYtsTtQ81CW8z7Inm3LKqLbNTVAdfvPDkfzqpQEgB5iczb0M
Vg0DOegkhBO1dZrbmKcfY99zIB9OgZwq6YRuyE9bzFHWTTpC0fudPRvzj+mvNZL+lbRleWm9MrnC
/Z9cu9rZNB6pT0i9fpikc66GGTxJo5VHSGgv6uxOw0rGNAMIas49UYbPvYT6QLFW1rdNtJfdtLO+
u5Fe7N/Y5KXiv0p4wS+yr5AyHUcjg+jO9E6ZaEZbg5FyGcseOsHoktjN4b1d6b3TP9lGK/RPCqJP
aLqLmPuq0irHco5s+onSk7X0VNWkHjhV7i1bezTNsPzYkm8OVYDsdhqaH8h6tHZXfgyCXEVBfQDX
rxYfNSTkb9Zgv8gZcemm17rkpbE0ydbaHTcak5Lrc5iH/ln2sqH8YwpceydHw1T556ABkszD/WdI
/Ku32AZgpqjh+KhPCO/iuE+W68gV312upVpnk7eZ4MT/27wl+MfcSEWFwol2ahgV+2o2gydFrWGh
r7z0M9m7L9Zoan8hru1ZJke/bhC/pE7SfvH6hCOduA+fw9jlnmnFytlu7fT8bp0O0q9zONTw3fAl
vmhq4xwHpST/BO3AqkU85xIhLzFdO1gBd30M9BIsgl1/ihPF26awda0cEuUcmGbJFt6x7tKJhsO6
t81ikyGaqm2T2lWOi11OWIYyTNry0rAPc+Kh1fa3Ja1yfnuFZb4RcxzRZtmjb1kUQqWIOziwku/l
MFXL7MHL0gcAtkm57nLULIIQta3QaOH5GlHg0oxoXEGqNXBw/remQK8XvVcLbu+VdMWDBo+17JZB
hgpsRVrtjdGvCntrDDEoN6/pdpGWaKLkIHyRTWdCIIHW/ZMcBRUEOEvEIMIGIiJn/hnBWxP4Rw15
b63Kmw3HjsG1liRJVZvy2u4X41Yaoc4Mr5MkREpFkDT+PmaZs8Q0gnZJOuLYCA4qWD0YhErjA1wh
ia+VH/oGJbqfg5+eSqmUXU51FMUw4r5nBMU2hsphLW+Dy12xmGDGDYVjsd3vo8JhTj6JdHFblc2y
1OJYpi1LLcEFgk3ka7Oc+3o7v1DrP65cTtxPc4JejJ45AWetlBSljt9V6waukrDTn0fhhBjDXXca
yGwZOyq2dY4aoXdbGH3FsUp0dms9uklvVPIbyTNozOXQ4WT+wQzGM8JB6ks9bXvqYxqQdEAWhNy5
Wxgbv7PDY47QxSVzYOFiT1QmG9mFWHxqVm4BspMy1HrXTvnYrCpD/RF69y9TZW+IBAfDxF5FDsmy
U800AsJLlOLZpdr4wW8N7XXi0HNtJI55BDWlvYa148J2H/goTpdQhanmsLbF6auF5OvRMqo/q1l1
2a4KG5jGABBYVx9ncQ4rGzPQzGPUtn/KUSfObGVsROnOP8aKNZfpsifX1QqlPsLSlZ7HZKioX+d9
SuPncDNrADPS1mtUa7ae7+3nqlAeSup0t1PbozY3BuV6bDLtNMsmbQA4FUJOcCUNb1zCX8D1cQqy
/kdPhryJNpLoc16o9QH0Tn3SVYglf6kNSslBOSyi4syxSHiWplaqEjYZR2e2mgsK/p/6hDK4tqmc
U0Yd6DGShW9mjFp5tmwnON8XkJ5llTmH7nrz62NMfcNB+Rykaysqv3OUWr5wAlW9KEr6B2f9/cUU
I021xgOQSaSsRERZ6dVLEXUbqM/nRxmvVTNCxCMlUtKpWHbzpLek7sV0Ocn3Uw3AEVrf9wu4aXbN
covafqMs1wOpkpWdeMVZBoMimI/6RKWQvD4KEepxcjmWhLja6Y1PXVMbV0cBHiuHTgCp8txSlSOH
lec0K9VMnGseKOqnH3P6XjOuSgbPuF95xqdlDi+x8aOuo/YXwmkZOem3DAzOrRANR5jaLdQzazsK
9dLFJh2ZWaCTkKDyI4eykSGhGb2MoBNPi0n2qBkdbZIzyzqcHbonP4fy99fl7pE6teb+6IF1FR9B
NqNjwqCeh/vBV9qzxd6zhG1Ab8/6WB/sIZgOrta20NNiSnXboGpFjmVXWu9z5HS74RARKG7VbMMZ
/HPXFv8woVCp+Uwi5aB1bCFkk/aBD+pKjBtV0e9Gyl1+uJfAd7ZZzOjszvsxWbpNI9X3Grj890tb
qedmaHv+bdmS0peDMcHfCC9IuklQnPmsdd7Ak9ZEpNMOis+a+wFSZOcjRGf1tYmRDHTGNP+c+1O5
dQPKy9liQ/RcqyunULWNJ5D5SEHnZ0sgN2VP2maA6MCKhUc2xa+eHEKThtuzUmh5BvHgLYajyjvz
BV7q7lELs/5R1yx/Mwwo3iw2W62Ca1P6e2kaKLqEZVZQuhqTOx6lUTYxxBB7G0CH4LnuHpfGfolb
v3gEnemwVbQo4iya2gNwzwWr2FavmQWajRLTTQy95qHktPpj1/ATamILyWGhxEz9L9XVfteeTTEc
WhCsVAj7F+m13fDrMHnTg5wKAvaW1Xr1KH2uWe47006fpS9S2hUInPRV8zTvw4D8MAwvnq28RjDl
PQLYbM6FDyJVjDKoDe69zksRIdD65igdoxXUj17tdgeYtHgfEcGLowuVo6qZHYIXhMlYcGzBrgsA
piyxcnVE5KokDO+z776wBo6hGNpWCQJ/5w0hPARpUNxko1pIQ80tArpyiKDxD0dTNlDTqGqwW4Jz
4UVyYtiESQn13K9VklErbkGoe9uhKxEI+uWQM6yBrF2sOJAxmcrOhmn7yHXsY66hGiPIKVUhtYcs
F1rBktZyGS9uhAshvJTjqW2rQ2NSvBwm877g/B+Wp6B/9A2d75voGck1RgPwxpnyD0vsF4PI+vAL
kgHC0ZdtTQUDYFKyxVtfSanTjz14AiGgPQ5e6zxOoqEqFxXgmuxYqkXOY5hZzqOl+c6+HRNntdhM
TdEuVDidpUlOlbHQ2KzaXA/BKLKadGpBEN0vs9iWy3g9Fcc93DRnL3T6I4XZFKen5fzJ5pV7k5kd
+UgxdGGjomzffBp7pXlJTGcfqPoM1qQPzikI03Ukh6aTbNMuaA7SG1Xj19gXR/Wgcz5UfHtlFNwq
EN+zIUS0gqWrRst30HJEezmc4woUpRZ6VznUahCfSv4pN8LugSdVep+EPgvMwzA1bGVUaVjKqq7B
88th7kDYqSO4bVZ8be2yQGkBOqBjUzr5npuu8cJhA3dyiAT+FdnQb0OI/w2OwHHtIPV9exdrwhOA
FguxeYrKO6+PG4p3vU2rzsa5F43sySZCiursVKFfwYGORwFuteqNpIVwk2FSN8+G18afhqT14tcy
79pPpdp917po5zpV9VQOqv5KWTrwyLrhTTEKjdcRtMcmsAZ/L72RyX4f1RIDAAbBE8rf58QHJpWI
4Joc4iMl4CfplPPj6s/UZTckLWEZfwlqBYZrEa2UEPvPEMurlqVuUv7UnmVD8ZVqhc+D1ZfPFHPO
5JJUyC5nP0nXbsp2NTdNiFF/xbd9sTdCy3rQHf27nyFINg5aehsK7pS8TsKODxrx1olGOsY8t4/B
mH1o7eqnSUzIc7e81na8vsd3dnCKw/naSYpSQT4ve0vT/oNtyqz/FLdMi2O+/4XSjhszDRKw0j6M
O5NJxbCoOdWbUIcxiEb2+pJzkpUcv3ODBY0OYeRfpP2+gpzyLm6xvYkp4erY8ffwXVMrnZcMLvzm
SssU2Xv/aXKT3NDIa93qt4FyxWVtGWeEirWtuKvA1I1GwHpwYZXmW5uUO0twS8sx1CYR4GEAjYtt
GA00jN6MxcROGuWcpaldJz6V5aA8ARy0Xvom/1MprOEiR6Rc9R17M2vT8715QTjkECXFeMk7V0Ml
h0qNyY519E1z/SZtsulzC5JLVy+2clgqM9jdqp+P5Gz5/nd1+BE0dESFmtahFVjkO9ObumuSNB51
KlFwUgTzK4uSuAYgFM51AAY9CG+yZ+k8bQqtgx357w5Uxsge+9YnabfnLIaGQoRo6V/NwEGSXCMr
3BByiFHnNqfYKMhSG3pfWMbWEwcG/p8pwiTnrE2LszPGT5FpZfv4l0naK7sOy9X77khFO1Z+0PfZ
0v8m6Ndq0vb7JUvf+7l6WwZ7QE7uVhu8/NqkUQ/RApUGJTUmq8juw+85ME+KiP7iN/PZgBvr06wV
7cbX3PRWFDAJQu6nHya70m4272gbu+/KNaX7HocP7XwJTeDZuzqklMhpnHHzxii7sjECAOp9a/jA
tcBsg+3W58vinqC471adz48J3eSviyOCHhYlNjQv1ax45mnL7Rg6UjmiUsI8N8X8RY5kM5Sm+NIM
9VZvpuJZ2tQIIph6dvnjxuQjms1RbbSVPlOYoD/R97NidOvFlmWtu5p6wOrLQmPyzdfQLr+vSjnY
iTK5eCXXkLbcg1vWT8d4J228HEXrSo/aAzwjt6KckPhAZum59+zxCm/mNRYjyuSr5wkW/h2kafNG
DmVDDv87QPmY7CRhaWN5N58TbzlJmlqqrfcwG/TrGmJo6oTHCSSZjzTjWOq3FHS8Wc7RQytG0q6H
tnnm3eEkR646m6AU9anaO0huraTx3jSqfvN1pMKMDqY5aQsH1Xgwp3jVZHW8tT2leohKi9NZqHkP
qaMZD/y/XQDPjvahtzlAUXsz/NdUausMMhSKuXvzlJtR8TWsKFx1YaWC7EhRtslcORcThpKT16jm
3iEp8thTD7mBgkX9ZBXRN0646r+ceI+iRrDjPlPvHarnHjtPt9dFFWCzu85bFbybX7rWO0mvrSQw
3qcTX3G0Ru2DChbymCJxszH02r5QNv8dSoWQAgoNSW9hWprFZsPRfijUjnpzIqRdGaeyh8v65zRq
N/9flvunq0qb+ITsu/RtAFK+FseXrWg6cfIqG4qNNjGA38tikhGBPmm7Tlf5hYpYaZPz5ZBC0Gfw
7tZRjpZ1qZLJ4QLZF5RLnTpg5UJmOXut+pRiUecPqOy9W8MJ29Tk1aHQ1eghH1qqfy3DfiIbhPKU
50OuhA7pClkM64/R6l6GhG+wMjZra+CMk13++c6v+oZqVXYnL9O3dWVSKiOYVXXDopE90ciQWbCz
diJrHc3ZX7NeTjfuaNBcj2H/jWKVU0VZ5acAcqM99eX9oYr8GBkb9ZvFd+yQuw70O4VTfBwpQNp7
7jxt5bAZ236LUFO+l0N/HuKNahnxUQ49XZBfIXRxnrhVfgxgsqLcCOqtSlWVK/rP4Jpz6Ncq1dU/
jFr+Y1iLfKsceonnQ0XW//DKYfZYmtspUL/38+zB/GqrqA6lJljfNk9ARw/sYGwNxRL+M5tM6dWr
HMkmCzNBZKF/jwcjz7ajc9RtEv2kDQzKYVTj3hMv6xTGVAOHQBSaSYeJlMPdy5+aSYmSiE5rS9+W
+gD37C+3V1lGuZEr3pelsnY15b6ybZGKWfdpX5ysJEMnELnYzQz+/JtqQcKge38o82BtZy2MTl3t
5i9GYnxDxDPbl0EATqcLiqtsXH9sL4N7k4OpqapuszgNJdDWVo3E0thVwwFCw49+XlFM6NX6ytMd
5aEVgiGcBgS3PIVtydKMN/ayygNzNbiQT0ZtR96AMDkLBtr+OPcoXXJ8EX/pdDgqbcv92g4BD7qk
hCe+py6jG9oezojC+wpN0Fet7OsX05iSE69K2haK5+FrwutxanhfTTJ1nNSWKlhYXXs2Z/e7nMc+
gMc3ZSdPIxWPnEd0Js/dyLpTkqnji6nZ2h9UlKLdCUTkKLeOssnYCoVOyWNK7CZlE1WUfapthUB4
7rgwDZezcy09eyM3oW4s5NryYK35rXprkli9FY3/pY4C7ShHspHOOPFXA7Vx18Vu6Lp56UpjrpCq
VBvvoz0b89X2o2nVq4gKzpDMbT19dPdymCnWB1Sd16ixookhaGtMLQ75qenhRfaSOcyalewGgZs0
q8Wlui2blloDGc6UN4E/usj+rczW9mBznMdLLJqALEy+qY3hs1PY3V46UN/ykT6Jik+2mVNxWNZh
w+96AD0ku6Gg3YmFqIV44FzujWDyuY/vQR1HbhpaXxBiCcy0REU38LlpbD9DB41ReKkVUsXouc76
oRXaPQ1weZ7qsXFoM13/oPb+Dy/Ud/FpGlCG4z3BXVFLF3ybnWRfx6b5Fwz7xybuSPJB0sD20T/a
jVM8ykR+qlfzSg3y8CyHgRaG20qFmsxNnA/NOKOPlMx/2L5b7tJ2JPnoOfVnYS8qffqDklloWfkK
c7yzrkBInQp1jD6bbgKZsde8dhMskFnUf5dmNxvCfWmMKys72OzRTjB3w9Qseubfh5MyDkK+EPe9
ew8PgVshHQ557q8579a5R2vIC+SrZc3Ac54c6iD2de4MFyUoBgTvkbKyBu3WoWVuIuaLTXoTdRwu
sinq/FUZA2efNLHtX6UNahAwNHpZr+QMQCYR6WmxapXPyUHj/KdE/BWtb2qSynTYJb+KufgFOvNK
eq0o/lI0aneYW02nqkHMiMKWk6DSjqjS+xUoq8Cg9LEBmH1lG5skUFv2vNCUvITULYcYe6VO7F0J
nxls17qmboKg/assSeUraYVOIHUvVFb8FHvn/4rsezf8cEgB+LtNMGS8c7i5Q/HrsoyMlirxd+H4
v6//T8sstrt8/K8ZuQWzCn+7fJpIfJpIyEPL6OWzWqH+HJi5sdKUptqQYygeURjLHx3RA19AAZN9
kxbZzCEqcvVgO29CvbSd2A8d7lN+rTBWU8ZtzO+2cqZc2nTV/mEilyVNZtaHKF5YJmnkKIx3c2wF
3krjuXot3WGryaGcl5VpwXGmau7UgLJxyvz67hKBCF0+mbw69b4ON/y53y8Or+36c0PS8f4xTFWI
gCkbhJydp4y0U+eRKNWtyn1KG8+8gns5SZ8qTMXgQNRhTLwdiaF0tGU3bGvN8zZ6zHv4mh2cv2rw
CzVo5x7DL/VmQ95zkatwV+ieULNZ/GD/2iOsLlfHTQ5u1FkPrVWkPF8zjkC1RgWiA7PBQzyb1oPs
uUFtHIO2fbnHySnBkP4r9/P5kPHPIPHNDIc/iUPbGNHKFqvKuGUpgQudnLI43S+pwZURUZW1GcRp
49B3ASV4ZXmQQ7TOEQK2KEWSQzeD6qPuXhAMcM/oSzj35t1QOqSt9+JoV05hDPMg2D8jHtIV+jb1
Expz9VMUc+ZlljoVX8NU82Omoc7krU0G8xRsN+kAW4ccyjg5t4159zBJMN/nvluvacJ2XzbUYmuo
np/Nov/ReJ1zHnhpoAQepiWKqX46hGR5hRACdJxW3BT1Du5yOCegGay0KtjIFd505bIyWnp8GET4
Q0MaaVYRj0J8E0nMMkMTvo29CyXTJNkGC7X0csjUzX1MFap7uUdNXgCDhR1+e+Ox5KRCzIf1nO03
dYK8hqe8r5i1r5xnqgp5v6KxklJBhplTPwh9dO2UjGV0iahzhX3eOMVZugvIcR5ih7KquaysE2e2
9iEwh2fFGKiyhhV5Zcx9u2MDNf2RkEWg/nT6rAdwIvANaXd12t/tuV3Pd/uQ6W/sMn4GTnKPN9NO
uaKqCCXLCH3SUFUPtVDXTRO2x205RadZaO8ODtICGgJ6u0aI7RpsXA78RYUb6Q2gZr34dsIDSsyt
8sl+VJXo0IlYpA/ckxv4H6EwnZ8auzdWTQ1rD1xwKxi7ja+G1iGPEfQRdOYmJa56o6/S2Ese+qhM
X1BculWwiX8BZpXv7KBRIFjzyi8elczkj0qK/dBo58Af1cTsSolmfYW6GgGhChGgwa3vpsAOISji
JL++arVCLi0Dni2DZYx0yKFsSoc6dj9AkScIBefLEih7iqB0LoY/l+WlWS6y2IYw+qNzvqRjMe9q
owm0XTXbFC0qbNc2CJFWa+6jDa9RwmXFSXUZO4O7eObF6Y4EUrb6v2aBpYpPhmds7ovI9e5BZtJ/
0hSjPsRGHD0sjV2Aoh6m9WKBHil6gMcSrYQ5sl5JSQZHaVtCZK8p3Xnta5qyWRza5DKNrGmwt/qM
ukNxsbtRdosaZAfsTRsjNd9+CsMhFdeV3Ve3ToZT4E/9yVOdH420yaF0LMM3IXGlpKs341/LKLNv
rn1ktdbSu0z+7VqOuLDSluEBzeYj1B7zPhqdcFULCq0WZn+oANxyUyqecc5DD+otSbWVQBp1TTjf
WU9WRLLXrycVlUvmqAW/lGnWzzIE+oEIZiUEmIKgtA5j6ji8PdbKl2HQjlTOwcathiOHX4K7XNir
ufpuJDB1RHGoP5SteWrCbjco/SlurOJbmLkNT0lD+RDFZrUZG2V4tFUr2jtwa5xdpCfWXTqVSNvp
kN+37desceIPRqk4jwWFxDl0bx98zmNei+AkXbKB+gFIs9qgG0g07xVPTWOu0Nz9s0Ir+DUxdJ6f
hrKWIwsxo1dn5I/MTbrNxLv2xjFWthIlL0HY9S/JmMUbN/PbfZrZ/YtaFPGVO+BH6ZTNGPh/uLwt
XuQIOg5n35jUbsYqaaE1i7liMc8Jfyw2N2m3JxF8nbqWA7+54B1GkPj0MGSDORFDmE+2TqvvqxQ2
oChSBh7CP5V4pDCOljYQO1vgSxdH1ZRfkXlxoFgmC6BkIadMY/IokVagDG9VmyWPEoQlfI0YSV8Q
x7dGTdXV1PLW4VhtyXFhoq7A6pfPTmEWz7xLUyyRz/leDqXDKKgTjmPnQZoaq68veuu83uPFpEAR
cqkBm5506uN0PZjtt9gLurMM4STDvbWzvV4maGq7VrlJXhrNXCUOL8FJGfUWVMGpf/Qy5RbXgcJm
CeDnA5Jl/UM2NJz/qylFKz5UnnvDoWYBjaJ67/uawQ/Rb9aVFXJEJh6mqZ7AbRwj+yNGspHOQkQs
Yf/eNvWo8I0Nxb2Jsi1sF3ZC9tQudCPbKc7c8ziG1Q2NkmqNSmv253+OyFhj/PsanVahSWIUwaFK
0valmZTPPp/xUohRnXfhYR5Gba0oZvNiFGP7kqSfdTNNnqXFQmMEJUNr2ElfNHnOgznCkxQ07VMa
68CaK/OBvSnK3Fnffxt4ZIeWEn9uHc/YNZ4RHYtEtR86bgb24PrnmsdcTbku3XH2lK1bAoBE9d2F
DnNGbGlu9Q8T1Ev3od7b+oeu9503w8Urg/9pbk7u7wDnbTbr7UU2ngrzAQ/dAirHnzbZUzsYL0gF
+5yC5ALgOWXI6qowS27uxk6gSePOOWS2MZ/mEnZsScreoYDEM8l57bVZOUx9B1Q/16MvamWsIf0M
vwGcBA4WuR90J0YisQSDk/QQuxrRgzUo+kMCgwzFTfyZXLKg3N6ddtw6RztQP4WUNHDU438sGm4R
nj13+x4Bm03hzcZrFZrNmeOPfiWHOuTgj1GTINJTK93aMD5petm9SN//Iew8luRGsjX9Km21vrAL
OPTY9CxCq4yIlMzkBkYJrTWefj54VDFJdln1BoQfd0ckQwDu5/yiQmAhVsrgLFtaMRZL5zyF3Mqv
aOA4xzFW4iUAAOxFRmu868pJX2K3FHy2dXvDSsn80DUFqiIChSxrVIKXYjYEmwfImfFsTFINKDrJ
mSytw89TaW6y0TY/9H1fbLt4HfhIf08ghquvYYnP4dhoyovV9Z8rs4ovsqWKl7pt1Gcgde09xbW7
JMlx/m49Kpki8ZeyKbI+3QIFttbg9F5T+PH7srKyCZS9Mu0KUNciITWkzgczGNCc+nE2pChlsBno
N7JDHrQisW7jbAQ/joiGLd/nJzVFFOyP2hoFCC/Y2BkuWoPTsjOuxvjstqrgjploDyg198u4qB3e
9Mlf1HZlIMelD8vC8fOj1ZalcztNvSI/ao5JCtouUGRUvrQ66twk3HKshgZg4CNPqVzvscVpm/5R
eLNneGpEXxLPW5J6bL+nUXc1EKN6m0Z+MIZeFtfGjYtd11vkCLVUnPWoVFeBRsEeze5PctLo7AtU
iL7ZZp8uAjWrnrMOo/XK9rpF5eMATn2wQ1GU31w9GtWuia32iZzE7DUGtl32VnngU+QxvshOO/fd
R94Y2SUP2J2/4N/t3smWbtXOUnd6EGfzpZEu/ttryc5SmZxfrxVieGLomntnzJPltSLx5CepsZJp
t85sE9yNwubPfN1P7W5QnGXaojhUz2vrRqD9MaEHs0MrwnxKtMjelF0Wr5t5rd1FFdK3Cnfgbm6q
gz6dyVpT96WlaIV4HOJ7OVFezDaLPQ4ePc88+jEIKmFrpe5RXkvVh79/Jf+58EMePbrv3Q6+aEyg
o0Ecbtqubheyx+3KP7tl8zZGTWttD85j/z45KthZ+OgHLbRR5zZagXE7CgtvM2Cs1AIT7q9zyJtl
z9VAG0NsmTi9jU5DwLWKFh0mJPJUR3sz1QCYcdN6m97Px4/6hPbUX+G2RGlXhlX7b8O/jJYXyeac
3i+jZTiIoq9ujrbxoDrdjp2TuY1Ro38yRv9LZ1XjF0RCHhQEiF4MEZmQq0wV5mbF9qedpoUcgczi
pu9c2JxeUABobz/okTYsdSrwd6wmUV5VlSa/k+0W3Hg/60K5/ReW1th25cb3zC/O+Mo4b72ocDsq
yWrb5FO3FTo7B7tulVPXuWI95X39hLB5j65cPXzJK32+8RjfSQxtUR1etJk7PXUAW9AnUcF4ze+a
WQH3+Js4Hmp3jVGoT76DFmxvmn+ODzGKeh//Hp/Hd/N4z2a8vL58Q38d//66Ptf5bbz8e34d/zfX
l39/Nf/99pivBwooT7prfgv0tv/SogI9xQn+MM4CJl2I4L+Z7UgZiC/4p38dIsM+IHLbseA0zR3q
QdHGc7zxI3ptSLFVygdboHlcznHMi8ePKPIsjR/xDKLdLT6Pnxyj25E9aRYphivH2oirapGkinUs
e93GwKMTK9kjD7LjvSnPqlpnym/dedQe2mAYdu/xUetNMmWB+oitM7pMaSzeiq5+dqiqfkdvN1Vs
9Mbaqd8NeNQsB2RYNknhVkj7ccBPqzrJpjyTB6WnXO4bTY0SCo8kBYpWMTV38hAXbnMXzgfZ9MzB
XCLx0qzeY5XRkseWbV+Zoo1u+NNCzpNTZMdYoCoLp7NC3t9W37pJx+qt8p9zxwxPXW9rt/gYIXEy
JBZ2miqOJOwNjHPXI/8SJ+mhtFtc1BPQXFs3w7gb7XblRKIX3pwNFXnSZ/27bHocQrY3bs52yx4f
cQeZHh28C6CUdpgvzjFoNyPGriw4QguanyWukNvGx2ZwkcAFloHysVuVS39wYBQk4ix7rXDmWYES
W2t6MD22CHHNu2EWk81SV3X3NQrGDxq6hN+T+GqjZOgvLAt8xDTzBJHVX7cJ6xaRAzvo1PajgOHW
b3GeC85IQM1bTL3HyhclrmGn2gHIAA1hN7UsDrI1kBq5yLPyUnflcDtXeMauTJHwng0AgeDwwxpK
fajnJczEuyorhnxbdSNLZgT1lhQnhzsT2laGFhRKP3r32avz5VCMBnq3hbL21TQ8xFo/PdRmhOQs
wnK7QTXdtdME9cYZcIzVFH94aeJZ8LHJgr2I2uFldCJtwQYww4eB3qmMeaJggGek4YBLSckT48cB
E8g/m+yPooPilujRowV0hgbVPdd2u2QtQtUk0rhtxD6eOHMTnj2id122igad/5Juz+qaOVhiUvBr
q6jFa6HMHuJ17F4ouFVHA3QJ3lBKB18yCDZcvFmUDeyIzHHEvTywuL/oqoaUoY922S2O7IChFNca
5PZ9nkBMCcWE7PZfU4yw7MkbBq/voQmRzp2qk9B+vwx1UoxteDLeptYIUy6Tqc1WmocRcgUY5y6e
hP4BKf7SV5sPuSn8s4OY50KG1VjgoGFYrxqqltT7nQ0W7OCmYhKKK0XMcGU121dx5SqrNqrYI+WZ
sZk6Lb04sZ/dDilWJxhDI4FtAUU55yArt6qOD5tZt+Ml9TsL9o1mf0SieVMYfv4t75vXvNKGF8NW
+7UiovqEw1t/ypu8XPWibZ66MvVWlMjDXa2F0wv5BWA0fgX5otfGl8BpPypgTaAJ0lJ9k/VN2j8a
WWM8qWCn+HinlwxnnmswuQ9yUDl/ZeA8aAs7RGlZZO1WUYd4Uxro98F9GZ71zj0pPHc/WQ46mPoA
OCcMcZ2Ekoku3dA3n8oRCl1uJ879gLLYsdfAAYwgtT+VJN901y4+oLyf7HzbD7d1YzZvc8lIDsCl
Fw3cMesOVSfEowjLl5a869YnF7CrZuHXxtW0pxlxtIkrOzxg+gsJEjGrJWZf4vOgfC+FMn4FUMrd
D774Q+Da4U4vQn3n1J563/hoeyM8Nn0FP4SAlvKl8p0E3E0trr6NbXXd2VjOAnXI8jo6urOCtDx4
46SewP6km3GGVrzHbmcOItNOwxfq1mPOAwONt9jWDYL2j+vw3lgYoWKvVhbZcPAnm9Ti76eyLQ/C
MIaDCo3kPwepjaJSdvb74WBGJVcBwBiAEUIqQQVkpodad/ar0LwvqqG7Ru6nyNCxVU/SIDv5o/cg
+2y3Me+DolN3VQYmtYdSEC1jMzDWXW5p1LDmto/K7JJbc47sG8NdA43HwtmmJSp/YyG03VRRkobM
brMO1qj41BP4bwwsu/Za1yGwf7U/yxaCt+21sBwyzFks1jImD7OeAl4F2hkjEy4lY40nXlNNaQ63
EearSP0DGYoJLdEO7lYO1gLvmBn/WAr7nup9dElUF5OZwLlP9dK+z1KzOeCpHS5k07cHccFNkRRe
50yfaq0/DAKki+LG065RDGPDokN9A4CI/KmyrwflnsxTdz/YZXxwTOEufM//bhTxvOSbPazNR6tk
bdJQN1sMKCg/izhKVrVX1rx+ghEAKME7u2bBYttQ1tW0co5toNZUbPPu4s12BUjEjo9tC0pwNJT0
1fexbbZthOosC3UBeN73hVfHn3Hx8xddamDs0SOpFju1wAwiApphd+kTcrF4YbWRfd+S+FuPA/BD
aOPapilr2BgAD3ZWJvRjx6J373e8jY463yNUq9kZUx/fQf/mVmQN8QWrRR6L7ALux9nMpPSL6RF7
M5X0CIZsg+2YaK8M2iv+CTGMQ37UNkK2TWCXXw113BfZLMLvmTCG2wmLgzQYF1an2c+ThT1u2FZs
qv0KhrSIV27tV68gkHCG0HPEh3W7ei2SBXsh/3VUrfyElEiylKMSG863njjYjsyTkHxZOUmGLKqo
u7NZexW/aavCCrVUXpzAhRTpkp3IRfdo+spSHU+Bee6SIsSzZsgOAgulL3qRfTVVM3pTNeCLYeTg
K6tZ1F2TZAIoayF1kfrVWdr1CET7bcspC32h9nV3cWYamWTSSsYtWMwOOfzuwZnpuDLUxz7qLEkn
Dq6TFI8T3MUDJtPdoqzibjeAidtgj6Re4iYM0a/QzrIFUhZgynxAubDZxugT84T0jWhd6r1YKEVq
PSDHIhbjYHkfu7a84ALh+AsetdYsaMur3oVZDHOkzMJNpuc8KXs9VgBHJXi6isiGmNHYd6Sp9Gnl
Q7hindiebs2y88SmMRFkcihL8zFE0caJNVU9qHGNzxYyo4tEeOWdPKRz8abinR9uwTjboV5jnGSn
mhqoj5AjW5cmZh6JAyqkMfzonOjpxlKQvh/BgfEzzo1r1Ln6Nci78gzBEFXXv0L1fNagMOkNo318
jw+xYiytuis2Whj76ERj2Lm7XY47Itid0bxdSl4Yy9H2VFf9d62e0NYfgvxbeq57p/mmxGa7MJxy
fHSqyeV/avQHdrbuqm/yz6wALFw0KCF3ahZQCYNiJ5vvHbcmxavYrbO73+KD0aqrCF3tlRz2fshz
UhhGdpURw0kLZzWMWrsUhputB++gCr97kIfA4a31RKfuZROlcg3FX5R4hrp7UPgWPiBzmW19x8Fd
fp4lY6hpwl7XIvcgx/UNxJd48ja3CfOwXATZpp68cSVn9ZXRPVSV+oIlaX6SocHBa7aro7OcBHYv
x20k2BVUKM5aTyJu1HCu1KueZCyy/Nw9xZvip/7GsHT/QFpZe9Am5F3liMGuP5PdUh9r1an2lVn3
G6/BK1jNo32dF6aOyYvwzmUD3791zROqJEi44iWwMo1ZpAprwhUysNWevKXzavFwCQvbeAlCLTr1
YNCWhWc5r3pQcytUq4hddm6+mB72J6kTLJscxLymOfG+TnXtBD4t3EZR1F/ypinWqI2qD2TrraVR
19FLWYYa+jIpuvTW+FHBEOJL3UX7ItZ1nm3OuA29yYNXwqENuDm72SjY3ZCNtzyE9ZPxzTMTZ9lM
7nQs485+DhNrHRQTcfRXttqEbqqZ6cNbJshKd8i6emQicCHXKYHM08ccWFhQDMWlLabq3gv6T3J6
4QhrlZrIsguq13GY3pFs1veuC9S8LYburNt2tg5w230yS82EwpqFn2oL92i55an6fdj11ndEDp5N
K87fwjwvl2qtiYdsGP2NvGLP1uN2RRvd1rOS9phPDVb+VA6DCbRfCz+ZQXcnYsEmiitmoCq+alS8
xi+z94wuAufNCnU+j97ST3oaGI9BDwyjT+y3XgfKoqA+sDdQkX5U/YRdJAIFU6FmGHplNxSdnxnt
kTtHu5QoOlCt7XLMPntOGWJA5TnLSqvEzndp9l2CWFLf45pMvgYMdWNsQwWLcNk7xOzQAiDZS9mr
l5DabaiFePuZR8UVzgrNYv9zEqx5+Gufy1ZrMO1K1ZMZ1sllVIxspqoNTzPCrMjFvqqt8Zm9fnHw
RRSsJbDs13g4xyUQ7dd4wXrh7+JyvDIUFRXJ1NypSeRvUlcLsKDXo+eg05VtG6N/YHtR/NwLpThY
AvNL2ZtricK+Y+SJNPe6rsBNfUjuJm0u4jT1Zwn3MJQuOfQ9MgXv6A8Zo95JOf4H+kMZjOQgYxIg
Ijtqk7pADTjU1hE6dnFou3MmnTKyEom30uHOXgsLy5PircHx+qWaBfRJAqJwNg9Nvpnxps1BNcpM
gTG2xlmeifkMQf/LoEzJQYbe43lmNdv+xyzZQUH8z6leY/40SwTT12qqjZ3QtOjSprG9yqH7rMwC
lXUZkwcfasNOFC6uVpB4LnXVtSxw4f7B8zKW3RR3/A9/TMEdbOuWrXO8jZPX8jxIk81MXPkpqKie
tbIn8A6tWYfKqjPyalchdLtI3DrAcHN+hZhXkNeW17nNnl/BKDp7lXoaeSe9de+tSYNppw3VV1f/
VuTR8NksMn3J25BeKC2bhwCDsI3AbvcSaLGJR1ptr5XUZWepddmLpXawc0rR7oa5mZkV0suxUx1k
L2IOHVCmoD+Napi9mG360Y166wynO3sxIrby/KoOTcDXRk141XpSizcwfMgbBUZ0jhQ3fYQ5dJFx
08lzEBqQhiccld7svliNrpW9YPtuHIs+/HO6lyIxFqKiftat5G+n+4Ba3qwpv01HhN04+rYrlnaq
g8bQQ28Zu2R7Yn1kL+C00Ye6fXURNXpuqlq5+gmF9NSJPrR64BxI8TR42hTxh4Fd60a1a9BSfCYL
V7HqrRg9HOb0KjgPDe7sA/rQu3rEIknxx27VBIX5MoXW9yLBnaJM7qEms8SeSRjwNRaRlZ8d3RhO
0mlX+vHOIb7v2HGYf1n0/ghVJZ6FfRp5QFirdl8l5UOEOrW6hRPQ/NTEO6bdYxX1ULZqfg7iCoah
56Yr3TBQQJwPadp+TJBL2Y9diXHg2ETpRUNxfBnZdruRTTlOnTvSUVBErPTsdoFqqFaunoDC6/Tx
afDIIkR6/YoDYUmFfDRXoJHmhAKC22hyJ3cDD7UXs0kWsRk3r4ZuqQdvcJSlnOX7ol2mJjbRsld9
HZH3eyXREp7SBCc1ON4Nq/coXY21VxzqULVWpDWDTZfwBEdjoLPgMbIDs43baY5Qdw0g9wR+iCxJ
R/U/Dup0r88yOSvW3s6i6Sue72iULck+Rs9OE4PMwiv1W1qD1POsrxEwBNLG9vSoZ9jQDoPhHw0T
PhtSEeFaseHcm1WOX9FEuplqOvqI5ueeuzClQR9pS2wTtoNX2Hu429a5Dt1y5Y6JeK2EeZEvZITB
LoYLiTUcD9JCnYAa5F50kWdWXX5VlMCmEPhLvKwaFwN73MVTUp+7QWHD2almd+qsuj/JszaL/jyz
e1M5qiFQcQa8h38bijt6f+ttu1lXxSpITMaUzeI2SHcuVla3slnPB3RXiuhVdhYzXCQPF2PiJE+y
+GUrxieWStmd7MI/IFsJ/C22spMlSHK7Vhm6yiEdKCcHsfCvmNiZK4yagDaFsNllzJvPyLuvFVVQ
Lsal8BYvPVHvOqq3CznifUISIi3l2kMJSvOvi4Qpf4oTIvIzv4yMy1lx5xgrN8aOXHb8dHVe0LiE
kVrcs5Von+vMuQvHDiTI3HK09FlRQ/csW3adf/XSWZNjTLtnG0d3vCaL6WTOzQI886I0nB7oBDNV
RGuWwne7Q1tP3XPcBeMyxSdvL+eS8cZaMjKmnZw7qNywxz4wtre/QUNhxOtwTZBzHYpcm1ZXk43s
7WPPBPo4++uVWHBWqYWFYtcXL54V7SZV2B8tQ7FWCeAHyENB8QR/8HqLo8qxitnPn9Qhax4cQ3yS
cXmdcKxR53Sb6WplcK+7ZnI+Dq2hcbdtqksQxu7ZEqZFGkJDQ7BJh1U9YCtZOkF/hYXZX5WZnl/x
mJxUF8jZj7gpzGBF4dJkhcYI2eGbGmYVGQosc8gvVMVF2HW8ZJiVHGUsNeJowR3TXJX7JgL8rbGK
X5euGPcxhc2nPp/um6rHJ6ghFzjadfdk2ZARcQg49XPrFgpQM6nQnJWtCL4aXuZJf5TN0YuytZ8E
48aLwSA6bWttMsncUQOvXRTzKebxG6PqgnkJQ6yd2T0auN5i1UQBIJwZh6tN8TZ1p0NW2Mpbwy3V
TFmRs7XeITLKtwtE5FuTujtM1PJnHhL1EYXY2WGXOBpBX0Zcb1Tt0eyzPFiN16AstWPIMvuow5Nx
WjLkgpv2wuyH6iFTMncXjNGwHaJkfErF8IXUv/UlsriPoJfwIS+MZOOAvDiQTA+vSOAiJ2PF1hcn
e7DUof3cCCx+bc9Kzq4GKKCuQb0qdmoc0UaoFx7rHm5zNOXBi3vjOCdmgPvPwZ9OXRnV2zLdUB9G
83Hub0wtXrrzVpPl/RJDAu9E/tpwVr2thqtQUexVmzb2GQfvlj1PxK8lKMpdp+s2+Bo6fLMGMNqZ
AyRFbtY7GaSi5dy6zSCAbOJa3WJAqWvVauidqLo1PeCda25nYyksvMYm5W48fMPcpcKmIZoefJcN
JyIrZ9mSE6geqqth3qqqStGmLGzbZZnU1VUO8XiG7adcsxY6asAP5nzwBeIbfha7e9nUOz85B+oO
xvMVyj1p/erFRH3BX0Ccf1D5k98CP46xSwrzRxXuylpNsRgoUGXZ294U7Nkt+efEDfFDIvfyGPil
suCH33zsyuTPKwpqIH9dsUY3a+tOmbrGKlTsDC1G06KqvFeEmL9Vll5dA5gE2D26LzI86irplXRy
t848qrD1rSlC7Ynd9oTpuzD5rIl36OOuBrDcB5yp6tcsXcl/w+TUD5bOlhc6nZ0XcLGT4ecm7pbK
giKUtUzHCaOl3qhOkQLhdDPOp91sBSQPtVbaeIcwpkAApVnI4PsYHeXerVmk6jLMSDtKZ2BNjLus
oVAV8ZtcmGA0n0c7EdSBJnjAfu6v+6pxXhpr/gblHzAWc89+H36/tQBt7mpWe6vAaPMPY5k23Fq9
bO97SrhyPK/bKCW4a+Hi1JV2PKm8vtvylc1fM0RP2jlxa0CBWcVFjP0nQrT3pm/HC6zNpk8tSFKe
YGlyL+I4oXzqw1b8IdUoz6Tg4k2V8dbDRptVrrd5H9dFfboMrVRfZnjz9W3WX8f5kJQOeXS/+Nam
aIDIlozrfgiLtBxZi6K/fBvmJlV5KcxXOeo93IwscEyRp7v3jrIggRXZABjl1eTr1WqngXfVs/hT
0ftrg1vDOakHfK7aMXzIwPIshQUKdawAMPRBXn7UtOYF08vwW6ZTDRUtd11X22atVrAFNPyDcGpM
pRTzmz4G+qtbjgEZnHR4En08rLKiNK4dEjAbUUf1XStglIjemAmdfbd6x8t3wdAuncKFokfBjApL
H9R3sruGD4ozTP+tZoO4LUkHI8WTx9jE5fdTa+GjowHjypSC3HssMH/DaJJPO2wOLXi8V5h5cnhE
nmUfd3WwrOo+33GXQnaxjoxVMN9w5aFpoiK4tWOzyqqFXsMk/+Nf//v//u+X4f/43/IrqRQ/z/6V
tek1D7Om/vcflvPHv4pbeP/1338YtsZqk/qwq6uusE3NUOn/8ukhBHT47z+0/3FYGfcejrafE43V
zZBxf5IH00FaUSj13s+r4U4xdaNfabk23Gl5dK7drNm/j5VxtRDPfFHJ3Tsen4tZqhDPBvsJT5Rk
RwE5Wclmq5niWGG+w1tOL8gE76J70Um2+tqzn6C9gze69eqsLJG8vMiOXAxQq8ocXTMHoS6jS9Zt
oxevvhM6e2dKmpVsojWYLSsnjU6DURSv7QpEdfoa6xSDkklLlnKQGnfdyiUVujey8DlzsvPUDNVV
M7xi5/p5t9D0HPq4DGalA10t8E6yRUq1ulaaMq6z2o1XTplW19zuPv3z5yLf998/FweZT8cxNOHY
tvj1cxkL1FBIzTafG5RzwNTl98VYdfe9kj9LU3g9A1OUTaa1kRbzUae+yFHsJhI20+wIfC37Vsyc
GXkwO63F0yf+BjSvuucjJx7F7eHHKHPOlPwIqb5loMqrtsvCj4aXBN2KyaNcIFtggyGjhC9Bk7QP
2eRA5mWMr3j1OTINsiLX//Jm6L9/SXVdqJrhaqpuaPDwjF/fjKHy0sbvbfPT4HlrfVbD1uYD+6eW
xRtnJhJFHgiDv4KlMwSriiLHTzE5uqXGf4xzxYAzPs+WbXkWDIgDq1NKCnHSEYhq2g05jISFgBWf
qyBJboduyCJUz2UAcqyqIqfAKNn2KxdsuN8d5RwZvw2hEPyMKomPLkKtqYvczGAl6NiV/vP7ZNm/
v0/s1RwhXN3RhObo6vxj/+nHLACHTh1b6s9TVTcbzWjTjcEaek+6N3mO+vziGJH6KXNSClGtGZL3
D6JL4CbKQnYUjvGMBrH3CC07OnSpO67jocSOsGoeMWnF2nNKgoeuiZL9rRnMJRZZZ1FJXG9bJcKg
J0hauKo/emQtZkT3Pu6xdHuvzMgzoej23ftcOev9oj8NZr58XTniPe4NwH6RWOS+AOTlWGSjf7Rh
5Oe3dqBj98m7tZW91jzkfRxCgsFthitnvHcnUZpZy14X/n+52wox305//Vm7uq3pprDnJIOjW79+
QrWq1ei+Q4LvlLDc9Knq4rKETpLjQjwlHcP+HQu5c+RV3aloXMQMurx5tWsRHvWky+5DM8rutQSX
1KR3jb2M3Q4dDBk/KDBuncfJGCLAKTmert3KZjta2X1fCIdkc9JsRvninldQ/M7Lbg11xkMuBDp3
bOhZsxgqBf1qPea0hHlAKtmpl7GtFSc3KeAL/XTaIMy8iybv6qk1rIAo4x3vE3PHPcw6TUMZb4de
Dy95lIg18Nr+PuLOscKwMn7yO1J5ZDO8F6XooeINk/KWBMFnRQWkrwjnhC739ARn7aEytGY3ASAj
HdzGV0FO+CrP4BR95QIoWP4I5Q1ikFGTvhjuNDi3CUXpw2BNwc++z2866Jce6cpQ4a6Vz8J4k5WX
8SfSTxC4bcSofLW0l4bZ44csTOjR81lsT0jay9N6Ct1bUDYB5BuH5rsZUyP3l2Da4zltmqzdJgDq
LQ9+vDOcUdlTBI5R+lZqfak5AVYJiA2csArwTonSdEfy8ggF0JJxy6/Ya/x0Cvh7jWr9dHgfk7ss
bleybQnrc2T49dbLm32oFsFzoLbFyqRGcconwzm71NGX+lwUaNPZeDMxX3kU5xuqrMYe43LqyF5L
XbeyxhudQTIYBs/HytCB8joTHsbOJR9dA8uSnYCUo0tfoYtgelOxNKp0XIxqhE3YPFhvXMrRWfjR
1u3mNLm9egZV+uchyzDqISdgb9nPT2JRd6l6jjTgi8jbb+Q4S/umjk1wsZvYuRszLOwHzwo+uj3s
mHg02ZZ1tXm1B/Tu3FwPP1ZdDkHLcxJwRIbySDnubHSe90zuqlu40YFa2nhWvEr11x0em5R/gdu5
ZXHRFfgVSPdiMZ5O5VHGMjCvaIJqxYWMznNfoLFRsVP312yFSYCBgd2NiDn768Jkcatk4EfkPDlF
nrlBBOEo4X/zfq3JQTg/4ceyToKENzYCg7c2Ji9Y2Wwr1lojWOGgrn+GDZIfTa+yLrUtrMsYgTr8
5yeHXE78cl/SLVt3HdNyXE0Yjlwm/vTkMMsId2PFKj4pRpQtbbJC27ws8BYFyPTWmSjYoWv3kjtO
eySfjH7BHHcilBLVwpwuyaR4V980vvaFNeJTy/6F5UR9MMWgfojKYiHjgaeHO7KhxUY2tQyLUBAc
T2Tt9JMRDNXtsqVWsCBv1PQ8mUG6SYTWY7yQhBvh+A73lNj+0CNvFM+g2N/iqb80ijb/6I+xs+4x
Bton6C5+CNX8BjCO0Cq9xXEzbz8k5JMl0Pe38RlxCRh2QyVCx+EYVk7+ONclV0UWGhvZVMYmv8BK
3cXkuwqElwUM76DL91GbF48YZFNhaepv46ho63/+tJz/eM7zDLEphJl8XqagjPHrU6Qqa92hihl8
6oIWJ2gt/zBZtXcfpaV97vOqXzRm278NbQB+wHct2MqO9oxGzgZL7P7N7IZk67Qi3JpG2qzrAKSL
Dr7kqM0Hh8raUTblmYwFpqBWY9uHSMTZlec4ki4qC64SL+QrYoHYxQ78aPpSLU6eNvanArOM52Y0
L0EVTRdEifJnV5jfqHc0d7IVzEnKpgjqo2ymbdgvK9fu99U8s/TZqvmTbm9lbwhufK2nVb3xXZEe
ghlyBgayPXUzn8iatePbZVP39QnUHlBLGZF976PKXiAj7rBbyGqUptqo/8rNzJrre6mwqI+R23zg
/lzs4qgmmZKopDBilaF63M1D68bf2R7kzNod7TsbKbdpYRq5fZdXxrnKzXFfzh2yV8a1xrL/ywcv
P9iff6aCHKWpqbauGmzWtN8XeD1S1F3v+vrHUfjVKrcKELWm0t8OMV941Ejcl7yKrA1biujOKh3r
Pp0Q3rURWJQt6uDJxewM4KBsgWdTqW6de0a4yGpwNWOPlJk8oBWVnR2be5rfGAqLLDzHHVSnSLUM
546l3v6fv9TG74t8YeoqX2ddhQmr67r229IoNszS0bVI+2hr3ocaUvNdw13mp8PQo84H31FjgTLZ
ixRx6TtQI/3KyDz3WqYi38Rs7zFSQoPUzHLvUDqhdVCB0Oy6ZJruvG6oNgXWzFfoZ/2i18fmWIQa
uXijqHeArkEJJdPa8VJvb4DfO8izQo2621n24+zvet9j7+MorMX/5Vb9Hz9+YbqWcDTD0U133rz/
thliYTKxZx+rj1GafsuyC+l5726IIusczlgeic8xRRqvUDwyV+8xeRa3jjhpGGzdJpRo1CzkaTTN
IGK9HDfyAnKw7EDJZs5+eMeRovX4J9S7Q2GgDMYArRWnv7vBv+WpOtSzVNOYrHtyoOAOIIwKAD1w
w0R9saWOyRyzw1a7uw0B9XVr6vMQH82VBVqzIzKwdXat6vRJOKZxkGZDOBFnV181m52JiC4ELJry
IMfmaXwbm4L3dxZmGbQ7//9zdl5LcirZGn4iIiDxt+V9tTe6IdQyeO95+vORrZneak1oRxxdEKSB
alVBmrV+owybPhI1dF+n1RbtUJ5ByjtfAjXBnt4BjEeExGYTa74Yje9+sXq7WcJcQF1E652bKkGM
VcwNiA0RDs6D7Aqyxr8Wk4fo5tyQjaxdGm/EDNwM8nM7qHN4iIZoKp4NAJF/f01s+R78NgZY7IZd
gK227QBC1D9HBpCsTDS0bL9YA8jxsg4JfuEusI6U3n4qDa9fmXVt7YK5qPRguFW9yc6ylakb916i
wmNhmg8ZSydZPVpgp5jc3lADtZ9aDfyHkxvqUja6AhsWj1eFw9zq5LdB3z/gTlRezNK0z6YfimWL
svIbMHcYVfr4MtUFqD9cU/ZZ6BcPlVI9yw6dktULqx2bW+Qe42PgT8k68QblaxMuZIdcZO6qcIPx
6BWZi0+8x9Q/3xo/vQfWt9YDqxh9N+gKbmSSeOmkFmE/v+f3ReZoq2pRfTvOB+g/v+qqzKhu5QGp
lH/Wyc4f1ypRV7/3+6gTEUpJrCl+u9fn+5c2qCC2SYLs+b1tq5cATshromMvFJdDts9rxX7pI3Tj
a/u1a+DQJZ1aodbkWa92iR04lEUWph24EgxGEDmjHnol1IQ6s266bEDzOoEa6rrlvitI/CEUkvCa
6D520dD9I+hz1dgfWXj0wZObN/eOAPsi8vrJhSBwnozGuQfOpq97F3G3EDfi+9GvOmzu8D2KkK5Y
snABYT60V9l3mHDwSirFg7VKX18jGVblU7KQre+HvFkabjTdJmyITuag6VvxX6EUqXfySf7kQ2QF
I+1pixXzzUeVvODT9Z+Kn27XwuhblaawFvJaKbPycb8Uy7GDWmBplNvNuutz/cYstIYEBx+rz2fD
XCdb1cIV72d/75ejGb5xVXJs3oxxtyTcXZ76ufeot5bx3kBsWju5EiEvW525tzwrBh9wCv1ickST
DgliYi0GilqNbuUh9xrEDLwwXc5omve6xjSmvZ3NcOG5Xzsf1KaF3xKL68elkd0qFzG1yz4axRp1
o0fDccdbW53qpdZ39VYW5WHItHbRd06675piupV1Wgo8WIH0JEuyvhjdfe4U4/mjqjUj9PPb6CbT
zebGzH54GqniOsHRiFDr+IKt1w/yjf6Nq2jG3aAFl2a0hxeztHTQNKg34ZDyz159zEgDtfIypgW4
fBiDy2jU03KZ+BcPabM7V1WG+9qP2EWTMtz63TTci3LUTzP/0HG7rCQ+iQcUOBeQgvTtcsWBjMLk
pMX3gjkCXf7xlm1gca8Oabu2tF6sZXF04/A2G8ulLL33GEttafhC2cJYJnTms0dG2MuuNrpn6MdQ
dKz++myHTaS9Mw2rr/eyQR6SHtjnxjX1Wcuqrxayt2xpbPUcJEV5p7mIZ5eN2Z9j29EuXgsgCRBp
+ZYgQJYi6/icp2m2zdBT3JlqXjxi/XUrO3wJhW8fArtWQtTo4HW4jXEeHGcgpjIOVyiw6QUywOK9
h8ZK5qjExumjh+zmFxkualYDMtlQHRbLlcPuOMCafDCH+TtLqqPmIyIfpBQTq/H2Wdbra9QaSpQ1
CVTYg5e+6QjolLE1fMeoCGAxlpp33eQjj5M21s6L1JGx17HfuyS8c65lf7NIKkt2xU2WpeOe+ThF
seK5hemFSd+AAGCd/zq4c/GjrkgNfsaZaLkB4eYuAnK5L1j1LaVyQFrZ6O6pADGjMrevgcq0LBUD
pjG5s9NSnIqeb3kqehSfUW38MjkzZUlThkuqEqoyMBMRBptUkN/LotHKL/CGQB8Fbg6Xpm1foeZa
SVZ+mQD5b716KraymIhDMXjAw4ax3E2jUW/kxUhCLnN4bs+9oiDv5MXjWtYHdbhrIs18LCa1OyS9
Ya7kbbTKvqgJYTAv65EOaNGdTEzLgC3oDa8GNsaL0pYGRdN4i5H7F1mv+WC3wXdLY4PhJR6Owdxd
NIq6czHsW8tehWpejdoi5QsC+qxbhYJiZz+8jmaDBEC5iPFbW/axYz5aamsvhqaeXhq/jnF7Csev
ZuTDW6/Edz3KdqRJfECYys8cbmREoOJasmMPFqS5N32eVj9iP71Vhk6/nfwwgzFtDjcZsPklhAlv
E8di1vZVWm83iiZnrTcE9dqLkkWFfuLVNZXMW+gaDMGKr3QTZz4q+dGrCFSXHVZZKWev15TzYKMD
FovyKKs+6uWZ2ns9/ykWnJ8ajEBX1hMftq0GC4euKb46SYhsj6F4j2OmJyCaXeXGzQv/lh2Os9Ch
cJCJpc7y++xiiuCWFOUpUvX+qA+acVUb37ziFxLPsmxrWSUPKUAbbFqG9kAqkshsy5LBVbXgsY8B
3AJ9iUGRtOEjSh32Ne5KxisaLS8e7n39R16G4WOhimrljCmeR+7QnIf5UIgIeYes2qle1pxVx+Yw
n8lG2a009GJpQuJby7pP/cpkwPbSeoC0o50qoU7H3k1LDHTq6GEaSIP7gC9+hPhmNIb3ozODcOEh
PUW+1Z/WPoix94sg8JWbKNEWJlDpoy0QjtVgpHUIVurdTjGam/ciqvLGaaxRh1nYawO+3WOTYWBQ
FbwmkZlWjyVEwTXGYMHW8a3yMdORs2RUt3GLoShKAyNRJ0f0ci6Gtm3vArSkl7LotF15YIEZvRdR
VHSP8BLBH82d08lSz6LwvyfiwYsn9StQ8G8REM3XoS69hV+Z9kNSiXqVO1ZwC/sv30T9oJ4HpRwI
Xo/qIRn5kRKrQGIFP5+lpYr2BoZtvFP5t7e0sblAyjNXfjVqbLK775oW9D95NZQqSX5GrOwWMdYI
T2U4BuuqACL808lEuoqthDdAjSz31Jdih80iL0BhWE9ZmemHwhvHm7lUNgXflB9kj6CAk4Wi6RMi
pmr6aPsGkGhfqQ6y1dUyNBfRtQcST6vohh6VO3fayCJZ42jbE9BbT2OWPqJHZSzSVolPbl4HVyG0
nwyG3XMYpPmugGezthCmfPZzVyPsV6iostDqdsFJBE1+12SMIKaPsM1cbZdGdYTNLAfU7rlB73Zd
DLW6la08LKjcJ1UCPotb9v2qAqb0ZCCjd7V74x+fCykwXctr9HbYCOwZLbWr73Acy4Eml1h2xVZ4
8ZFaXDlVWj8jl/4MM4nnM+qXZLzdN2fyAGrNF5lwT7ZDYGIVPl8UOCC1dGyNn6cgeb/IcvqlUxXO
m9+nCFTYUX3nz5+UiuCfnwQIrn7OKv/ZUnzlR1p2//gkWL27SbEWjKUmKNE5GS9T9PJQpc3mXzZ5
c6wjl8n696w86SFhqBaBMwBIf8Z52swrAkWFT2FHgY7wZxsfRZWJp1REr5Mf1VeE/8RToMcgWOvq
YShZ+vSjt5Kd4GJjawzU+v2SoBkPkQGqSBZnwOQWFTqdH45bOIPSr9Am0XfyjkhEgrIoYpJPc+sY
RtcYC5objV35gehPeMlzL9sFCT4LrNYQ/jCn8OS7Sb4IIraUeTjALk0HnLES60H28IdnNN+6e9ke
YDvCZzcXWQo1pqJ0VJPD6AZPTu1aCKbo7MZVa+tVujIDCZ0T3FLoQXOxVrJoF8dRBN6IopuUA/Ka
rr2TRaOxYIYWjTgGznjPQPwkHCu7s+Muu4vZcoDEJELfFbwLSz/i5Q2z9ChbQYy057//gpr+RziL
DJ/rqiaxGguWkPkpnBXZjCZl7fTs8IZxS4Bw0slKTgyMXoo4VoOZdnRuTdU4WlXGQ8X/FaKdRwLV
Gs0bL3sTqhPdFVUe35WYWO+d2GxIj0UQy120RFWEibe1GirrMS+6F7VjYm5Tvbn6tYPaSjHtE0V0
L1PXT7vJBMYZIA73Uuoob0yEwC6WgUMO+PD3y6GHNHun5tXp57sVLQxZ17HKc489ydMIPFteXhdT
fijIDmPARbdyhlNkRlqdUtCnz86vz3TdOj46bmYsZS/fRNBPY3Q8ynugiUSyblwpTjQsByKBNwKF
uZsC8wWf4e3yUeWaYGL0AdE2WScPHlY8GwN13fdLkXPWTkZpPauY6J58/BV3uZ6i9zaffdT9r7O/
97Mj99f93P+efbpLHLrmFug0OUT1tu4UbxsFYbhkgzbNu7TpVkuDZGO2Xb76qPO1dlp1raav5WWy
oTNEuTRSu9t+1Nmmg2DaKMqN2U/fwYEjj1lrJm+er+5NnTDWZPYoVdehc4f+e760sqB9FZ35AH4s
AISjrKmAwKQ65UUvu/rL35/vPxLZus4eAUCGBQudsK1s/0fCKLPY5ISiCV4Rqgnjg2Xvaj17gODV
/LCcdmuOtfZF9R1zGQhbv5Zo6u+rYLK2kP3zU476/SIHOLgAYcVDPh8UZP1XVgwSVBZF3Vz+/ifr
n7Mmuu2atk5w09IdwzHMT4EzS1P9MCAr9WUah1XkTjXQBw5GUuD5bNvNjm1yvOhV71edOthYfONn
txCp0b3aWX2E2gfcXINiRRoB8lSa9q8+eP1FaqbquUcz7F4Z06uVqv1rUfEDCSxldmmwgjZd+Jk4
j01FaHMw8NfOEyZ5y3U0bBNpkWfyIDuSge/xrQrzf4Eg6M6ngYn/uGNbiChbtgGeBoTK78kjWPQg
DLLZfsBiwDSTMj+Rn/FnI29O7fmQCj8/eQWccwLY+0/1sih7fPSVdYmZo9WaGHj9zTf51O+j+HFt
7kLcgdUUoQlr9Hc64ubHwHRfIQ4QA6mNEYMG2zc3jlHTOneBCbocYM7fyCrQWsOekXRCm5ZGeZNe
xcapdkJjhxzdcKcWZY+Yxo0Z5dxS6Xg2/apFtWW+QN5E8cpgASzAP8qbwDAbLzHWcbLRrNt47RW9
IRMlx4QYIUtO0vPxfJBnTW3kC2SW2/WnhixFq30hO1q8KkuhISRbtYWNnF48LQM97B7sxBovfCF3
bdqh7jUfyuEVxlR8/95uERplkVyfZBvgDJFlzSlP8LyxygYtVz/Q8GzQ1VOilb/OZJ08xHPrp86y
TrbWjWHvTR91mn7yi6PqtgQfxuTW1IqCuPh/DrJxchC83+TGWBxl+aNZjZA0JmkwkKR18dtVJmWj
zzOvNh9UcBmR1qYXZ56HgYfE56nJrv37NAxIfoNZa0v+fW6d3XyQ4MzIJIIWkDfpylS9NduNbJO9
wnSq9qiujixU5rn8f32q1o370DN+fWqUDurSGUygCOk0oaCLQWOC5N5rDZIFVlrhXiFuOldZ7MWo
vIqeKL6OAMOpG0R2TbPmK/7C+gVVeeMizyzPYAeIS4ZVFgbbxAlwiWyI2OdjI1GXa1n8OMgrKnRd
P6pUkg+LVouRSWl65QzABTE2kTmbQLWUs6z7OASWHyz9IkwORI/jIxpeOADOZ/JQK96YL+QpWatk
gzbqNWqD5BT5GQpYTpGtHX6GVRUV1TpFZgNVCfSgCXINEN/an36Zo5/Rd9l93RC37kehrt+Lddve
utgGCd3w8qWZVYReyqLDj47Ogdu3lyyaTgR/krNPDg/ZU9NZeI2hPw+DsNatWU9bWcwxB1wY0xhf
y6D2nypWLJqbGM/JNHYQln+7yupuUkgyLDebiLiAqN94mw8joLVnz8qrbd6z/cnzoEDRMryTHVB6
Gxd24Fk3Q+h2R7PIkRAe3OINNOh8A6dQnFUGIOiIsJC4aUdjWsgGIFC3REqax87zC9RlEJSNM9Dr
oSMOsoNZokmtEHTpHPxUi2Wcekb30LtsWj002tg5V5uZhPN1WCGcCHgohsDGklnfeaEwnowayNHc
HDkxaG6L/UraV9baCczhMIOL4X0hPacEyrGUinODuspsxLMkMcMv4n1QFym8XLc5Drn/i7Ahhu47
+YTiFg+08VKVJekpIJivtTGttbBRrugtjHejS1ypAEO6izMx3AlUFm9b4yTbZE2l2QWom8BayiKx
i1vDMKwDnorBvg51fROrWv4yZvVGfhfW0HbLoJnqS5qUpPBG03z/ehFiXmVZnr1qOi81rjzqfgiG
8t7E8ElemWkxEmiFCSehBoCjGL67docx+AJX4/2HEB4ie72DRqeOV8dVTcpsaVUIIygdkpeZgbZp
XcKTg9xauu8nozzBSej95L9No/r/6fPnR3CfrG6reVnw8RGKL8x/mZbFn7MyzlS6CnjTsHXL/Twr
m6bfuKnVDo+GMTnXOGmv2HeUr1qLP2aHRstWFjNkO6xKEDCryAwu+5YQ5NivvNxXupivxy6WGYJ4
kASVCEj8f84Uw3ZZZYzRVp69t5bWv6QmkSn5fds6r6xIS1o2BrlAiPTPex72DnVZgKF+MKoe4U1U
d9VK13a2gRinPPuoc/9Hnezn5ldcQxejkpKVQjMm2YcEpw/dVBJ5TFzv0IliP2ZTpG+1wbM3Y8vM
817GnWaDnjGaKEPy2rVNstLryj6ULoKiZn0f2UrCqszK9mEQpgzPFKOx+477onYDlUmH9Bd+l72I
AKRr3cHJTBYr78EG0vJcABfcdLVTWZdkyEq05sLiWbSsP+qgwf9xLoZFvvJ1r3rw08m45f1jzTcD
dEYb56XcxXEzYKfnxF6yDVByuvZkeU+2N2xkaYxb9yrPqtZRURnDTy+2kZ9eyErFSl9R0PL2H53l
9USpNup86XtfeW3SMhvLym7AdTz0dViyuuZt/VAtWav0xTMhYBskQJEc5P8kct07MpcGwduwe+ya
jAgv/yMLv4IlnPIBxa3MNl+LNPwaRFP6LZyiV6PKDZb9g8cD6oBsxBzyYe4QMk88hmbJUNe7gK3n
5dL7qVxDiTHml9XGtl4aOn/Ex8Kq0trCW34spVAoxXMBdtx2ao1044RTuWc97jyQJr7V9VD/Wphe
jGKir190PSguflkzCc0NbTBdCl6sR1fN/L0dVt2m7Blw6uibbCf1HKynBEt6o1FnbwavX+ss/y9J
wrqi19ziq3CjZ1heHbJ+wjyQyFVWsp5vfRlhD/wya6lu+9aut3bhKi8B4jWyQ4J/1Fr0enVAXz16
yEICNPMNVd+ols44OWfYw/q1LjpSMnND65HwRclKuRVe7R2nNC1XVmq6N1EPwwVd0qe6ymvkywr/
0WRvUPja+NzZdnEaKwP9pDEbn6F5hJsm1DMQ+bSGBcKqCtZPF9lawXmyjewZlaXhUmGbwJaEXnE4
TdvRVxBDasPpuYnaeKlif3OUF9muv26RbntQ6l65sTOcZOUHw3vZ227QreRFmC4mq8ZzrD2SZvW5
itBmmcYJYEc975rCSH/8KOIT9atYFl51JLT0z6JsDStCDvLaZnZXCkufkG5K7tE1SPybgXcI/c78
dcrU183+1KV30KBxK+s/2uQVimeu9dhSwYTs48zzzJdyqCskOxCcA4BJyD4mQdMJa5/kszSdV6j4
StnRsRg98z6enLv3+sS1iLqBkHWawbtlNf1D1tcsSZZpjSAApKXkJm2KZhHMUBNlxK4lDRzjak1l
fwH/iR9EhKxu1wKsQZx3bWeNfXg/xa/GPsiyRzJmi+0mGjlMsojhGOdsRMayLrHqea8rS+scqpNy
+Ae4Zq7ztdsRqLbHYMHyFZRbF4VvVe/f2ZEX/uj6cotTcR4sivQtxSA8WhTtlZ2xGSzyOELRwp9+
1KN3tSqnf8N95/tU5dqrmIwBVTAE7gbC3gtU4pHZ9WwbScGEHQQENpd5SPXQ0+wcglzzqewkz2q9
wSvKcdKlrFMqKDMLJeAeqbwHGYRwi37nT9n8cZ3TYz0WBFO+7rx0WLjInMM1jf21YpXGhT2uCptV
0/aZG7VncFvIxJlBfa8ErJWdqeq+oBR39XzQigtl5Wdd985uCmdSk2Q2SRaT76faMZhA/sz8p2bE
msLS03zRVYMNAI0DwT7oDwWeda4fsRCBzCq4/Q0Kat3BD+oXbfZnkwd3ZhK3fnrGIF45yirZ1QoQ
hfTQOV199LUDnAc1M9glUWWuhBj9q0ibCfcqa8SZLjHOTaR2a+Hm2QO+WALure6/6QMQmJo19KKL
i1WMrM+3fIhnBT7NeHRDxA/lnSpf+3WnfDZo1S1FbC2lMs+EtnIzDM7OXEhYhp7TfkoQduvLcFPb
yuyLQIudGBE8RPw5lyAhiZpEzY6T9DTMZ5FWpie/qJpdjgPh+1nw37pPrblf92sVKj/oAPXgEhuF
VTKfBpaqHhSTgyzKg6k7mbV+74SyoSkw2qCrE1vaMteK8KZDejNx9OQZyI84OEZbr4QF1Rm9DJTB
AqID0NXSGyfR8WGdG9BDK1a92zqH0g/cpyppl4llDHikAP3P+m7cyCK4rz1OcuYD3j4R6WIIYAnq
2y1+rnzVrL7zsPa+YNoeLtN8FihT9GqTJWF2QpYXLDOyu9ty8rtbzZ3GZRDAXlcTkg/6HGHy51hT
04fG3smq548qeeaUvbEKZzdDFcMfLU6dE47kDpt+eHMozZlLMRdlnTxMBSuXBZxDLCIdxPlQDLqt
CIAtNfJhCOkWSCnI8jSXh9oHxSTLzOL/Kftp9WyoGZpfmfqigh9OKzX7yQYR0c7MZL8E0CCIDesO
rLC1CZwiPFp26p9bZ044KU312OYZ6hco+/5o35Ikzn9mAgxpVQnnUWHYAziQNGe/r8Qht9N4m5Rt
eceuE4mPtEzeOgw35VVaV1z9kdEK4J63ZGjd/j3yJ8zfaTdkCQ3XFiphYdc0dZXH6feYFzHKoHPU
wvtm5rP8waT7x5RYH9yOn6L267c0ntYvZovMdYTB+jIOz6PAGk+roRUrphZeWzHscULC8q/0dFZk
+SWMqnrfuivdLsJtWuTBXZDdJXFzzXXfOKiKqR+IFmDokhfJMuxaEDAGZAN2TcYqV0dUv4ZEZejg
djBo0fjctM+aoRirZkS/jbhds4VWQThZr6CKNAG2FtrBmsE3tgorCEHpF6EhrpXpL9EPkLP6zZQ/
YkbngvRBwViQ38Q5yslOquZp27RqHxV3wqjIJ4EJ197ckU1NlxArlaMd3RP0QNVb9PXVHHHi8jpo
NiEq0kdFtUm5o5C6yPBp3aQgU1e9hz+VEyRLz9TyDRQuddN7ib6ZzG+tIbJ9R6hlbRMfX5oImW6I
gA9LuypYe5vt3pvCZAcXF6zMBG4oNvMFEr0QOvFQU0L+5DonxxObaDin5WJQw+m+RzQ6UnBvHAPm
fOi9aIqI2F6DY1LWAO+Kzag7YhEHPan7uClXKoJsOD+gJaP04mucI9nXWVm5znwvWyhKma5SXxR3
EWhAIAXijIi1ODdwnGItbHFkCJYo3AwHAMfuEQdDhM9rCFLkDIP7GNLkMhkEIUd83QAhltUeHb4V
epgk86NmP6Fjj1hDsbAGIgbR1H5L1VI/AZ958wN9awesmawyj7KF143lgWi43/jpKdWNpyGy9IPf
qPYqNpHvZdXiLyPNbfCOtGpyLA/s6tITZP70VDJIjwGiry2MjCryivvAKB5Ms0kPZkiq2jOOhK+v
yGJZL4y9+8DB3B3fcSfIzrluRc+Vkmw1u+8xtQrrZU468tYATNdVxiIJbNAPRYABHA56MGWjRdd1
zbm1DhMwiPWs5rnB1PfcJs50DnIAKopNVhxq1qnwcJlVYWRt7MEwD0UZPeWp15+9kaBsjGaGo1Xe
rh3FrcN+dMGQ7OyRLUUUWgz3WlS1F3kQNsqJQ5lhwRdUgK5KVT/qYw1UTrdPBdnYaw8SZTVaAfL9
Nja0gG2XvTctGvXsl475BP1w4QTBsSSKfVBSZdiPbveawh8/G2IAG63zM+oAXJdCx1iYHT3gRvCT
q65CIMGbHLEdWMmuUmEvQ0X/pvblWoSC6WUchrOapTcNnDzc6cHXQpJHHmPUm1WctRihp8GagIW7
TXw7XyGivLIG/6sl9O5fhjXt9+02o5qpmbYJ3ZOoARYwn5HAKJFltlu52XdgR+I5H8FT4R1jdwqE
nMZW2HRBWkZDal14EdT6zix+4pthbwNmNHxSYuzT4/gQk2Vvw26ENcy7/S8j7++JbP5E2yAaAFxZ
E2QibOMTU0VTRVKlZRH9GHCGQtIbz8FezW/LRMvxrB37nbBxUSmIAy0L9o6bRKsXeg/SSsoIFxOq
HNGIqLiebHTNqjckXNi2hE16m6uZu1anQGymeazN4j5culair43UxAMoD56bUf23b/z3KI38xgFe
aybwe0ghf9A3iWW6eQyz7XuKoNkBzUXrCGJnhY98hClTgh4WZi3eIoPvuiBc6+F8nmBpLhyYh6az
/PuX62q/hVvkX4MvOxK5rquRbP7M3R8A+YuOAeW7yy4E3ZO2wsA7/9E5wUxaGpvVZLjxwopQanEG
56euxN/aphlObe9O+9xwtqVqs2chbLhjbTgcPCUAcNaE9kYLSnTlJ9Qk2y54AQOmXuopuMS1rQHu
6MJz2opk2+LEYa5l+AOrymclD72FKKKHsC3vmcXctV/0KY5mibmtVP05TDB6jAxU2wwrRjVuTjBE
rdvydSFC1JaWutb8bp+mtVgGptotR1+r8OqyoRHNxcqyknXd20cf6he+D+kiHXCDRKjzp9uEwdYM
m1eRTUgrFvld7hjuQfjaoQ+Ve7TBoqeYt3ahOe5bmiMWqI+tegSXY+wynwkkV5Joa3qiOvKmVDOu
uW1/mqNxZTyABVcl67FHP7by4vYk1KYBU+ti2qAWx6Zsm3OSYsds+Xm7RK84XsSqExIn0m4wT1DI
34Q4ldbj9PPvv7/2x6qGJ5EUnsmbbwjbdj6tanKUUu3S9LPvma0ON13lFthreUa/JK9zXweCbVFB
VF3MT2dR5sGtyVjw979B/PEMzrlfMCo8iDop1c95YE2x6wE66/Rdy5NvuLo1J9AbCepyqQ9KFaUY
mZwWcXUG6LFlB+bvg1Eb1oS0gT/3ubMJTfGGMUF7HjDLRRpmVI4JmgLRmKmrvu/EaeqxBf37n619
ClXKgQmbAcN1hObOudBP8AwtZjsJrsn+HlY8fGpsfnXbXqwwHkQkxPPLfWZbQGSm5skM1gTv94in
619yZ9gzdUNWxYeQRUjRX5SuWBB9dQ+1PSaLyMGbADODpcZvxlLY0R7CUlPXY5Dv0IdSV03tHzUH
7QkPC0OrTlf4p1j7wZ/qFZFTZ9s7xPr6JkFnJcUvFHOmWeY7efaUIdvYPWrMAbnqYwl8dF16Hkos
ftidbGskn0MaGSoulqRtHtWLMhrfMoPcZgAjchkrY7se/cHe5KYTsA/Nu1UddSVsyNHd+K2+CXKz
utX7JoU7n9jrAd+ujWcYESsSl9Wq6fdE96YGvpterirDb5ZewcLVjb5CDAzq8k0xDPPMyG6uFAX7
Xs3BOLSEpr6wo3AkFuY9QJVz970R/mxZ98FakmvnYdwjwVvsiroBTUzUZcuKQTugoRsiGvxN1bH1
RSBErzp8tfIm2Ftzrs1gu437ZYjDZGDs694f1j0SZkwBZnbvosq+c7v2h4mUYsqiRmg7DULcTVGz
Ur0CQGJ/p4KbPXjjyRVFvAvKXluMnRFOREuypVkmyxHr8xvdVrCVLdGy7FU3yBZkLpTbMHvJDAAM
OFFo6RG/TdaGmbby+5+Ijaf3dW5YO6Orp2VDCFo1tRsE7mebI9iE+dTU/zINfCIEvT/KBrIPNuF3
F9m9T4SwVvVc3kvb+25VYcBqqssWsa24mxgE0kZTw5akc9ddLMvsLoav4e8Z+cc8gdrO4mEzGN19
NxsOwlx8SPlR/v6m/TlAsAJwTRfAgWYJ+w+BGV300xQPffyjD9srsGHtXnOBu1cgjJce4/ZqbKvk
pkENDZxEt9TECCNNc7RlY7KEUXRcvetay78MTguCNrZ1QJBRd2/3D27uvI3+WDz45Pz/DSzifp5b
WavogkyMrjuuwZv3+47R0sI6rbEs+KH4CN9MSCr2uf3YJBETF/KlG2sQwyJQvHwPZ4f0ELDYe9SG
b+zEPWSaZe7lZqpT9bNSD+D1sr3occvKW/Y7Gv4UCx90pd309VnXin1E4HCrOf4sxAGxBsU091D1
k7rQvXqLNdC3EaTYqx47AFea6hylXrUlNhw/pF1F2IzRp2mH57//cp8QbPK5cgw2b45qCrCu7ie8
zJS2KAIMcfTDSUW9dmPLZz7xoH3Xzq0eFvHRGjRrDVfqx6hgFNUOB2WszWM6VGvYSwgQ98FZH9Tq
ZKZBgb619mJjXH+jO8oex8JOaYwnyL64QULWWIFeDBdlnXRLgipoekR+eZky70urtgxqHpsqeK6P
HryeY9WiRf73/yvPzx+/N/gfplDh8JBamvXpJar61KwdP8t+JKaprkDS9hfYwC5G251v70MWPdc0
jFfgZLKzO/n3RhP89MpJLGNVmJvEcP2zPOQuoV2UexAxMEFWQreK2ja+Zajy/o+982qO21rT9V/Z
5XvsgxyqZs8FOrITW02qResGRVEics749edZIC1KtMaac39cNozcJBtY6wtvuCns+k8smIeDRLnX
btJVKFUnDJUHBBgoj8JuPOn8bGcdwaGQZ2vr6D6e9omknwfafac4+zO0brDUSHCzxMcBPZzM0Vyj
sKG7ytrH0mxXHj16LdaVPabkYPmbTkZpF5ewFtxMBj2+sJhLqHttPT8KFi2mIW7tZ6L5QYo1XYw0
c0fdlDA1SZEAgaBzi5xBdmiE6pGfOiUW9giCg6XhBzNa6SqNSbmkRXELfjE/qcN900zhlpTTp05v
QupOswKX4S5ZAARXF5P2kQAFiGfdf2vNdu+UFV4+jNaIgbs0FePbhKDOnQC0riIcT9xU6PCbRoVV
cZmdiCCdvW3m4Z4mVu42sW5slcAbdqM9Pg9hq9J1yJSdJxxdPTX7FrQlEg7UMV1MA4ZDgUuHV+JL
2aDtNzAUrg3CFChyFDxkRGtEKVQ3RAWu6ywX65n90FWIikXJ1dQrPC2FA69qU3MDMwQ3RtnXwVgf
9e6ZBn1zmxA9uMhj3KD11m90r4qvAP13XkWNOB+/2InkH0h6yvXgo+pdAa1zoxHVIWrj8t4QCxjS
Lg6txcH3ii9o73yr4IFvldw4IeysX/S2HbYWaqo9urS3agikcjDSp6ytjrqJKn1j++cen60zYqmL
WkkvOEfkz5bPXGieqO1bnzJlMt2R1sM+k9XTYCjq3agEm9Eu4nNPxoPm2dhsGZaob/dBj4VQAJMW
vN7WDCn9I0/KZFykzipiKt+DeB+PfkuparKd+uzjf/ab+NL6W4xrmYqhGeSPlqOAN3w3Dnc4U/LU
6e03E/uYRRyMhD0pvCzbaRlDCRlubbvkgazXKl7uhRv5CHmYir8MMGbcmOH0lA6hsUliBOcjA+Hx
z1Q9LBeZLOcmjkSFijie+e+AQyRkEKTwGOL8I9wMNzazHvcXz3RVDZq034/2UvFH5PvTfjzI9ec4
ybYaoM8LEgE5BoJZe0S9ylhHufI8q8HAGtngXaLdGAM9IOTL4j/TukuWUMeYRdqAxJzP6tPQWMOJ
UTeQB+CG+mG+7xHVioXfZ1ZX7V0bqcpi6u5TOl/org3RSs6QBgqm7NtggzQyh67Z+B4NpVg8wl4V
nrqoG4+haZybqahesvr/85NqXD2ryD3lyIoBBmvebf73fZ7y73+Ja76f8/MV/30Mn+hI5s/NP561
+ZafHtNv9fuTfrozn/760y0fm8efNlZZEzbjh/ZbNV6+1W3S/KV+J8783x7817f5Lvdj8e0/fzx+
TcNsGdZNFT41f7weErh81TLFvPBdX098wuth8Sv8549LkH/99q+bOnnMvv7iwm+PdfOfPyRL+Tca
ZqpiEl2ADndkcg/kAl8PEW0IYK0FhMIy/vhXlldNgFCf+m+uIAwx8e+DGaByqMa6VBzidjovCNRC
Hq4//vr1X8X/Xr63/0EM8N3bZug2/6AtQS0BUqesvVedK/FQr1IH7htpXQZxP/hMWciU70cby2uI
FvDxZVx3iMUXXUam0DuDuc6z6KYCJrxuE+sULWh9ne2yu7fzCcqk8QA5h3Q7PNh1FC+A+tRx/Jh6
gOdyysYS7t/RES4KFhknzQg/lBkSJhEgK6R1Np2CrrLTIUCF8swGiadLOJj2Tik+NL2+TqcgXk60
XV3F87c+NguJ3DXLxs6hYmuMFiV1Ajdp5Ws7Ha0K3eVwaOVFiRxxrGFNLUV1CTme/EAxnpn/9pn0
mdIANi+BfJXQU3Ayen7lhJlxA3EyCsHmdwIDoUbP0TjggVtbpyIBeKMOyjlOki1599dutJaVg8hQ
WPcq9i36FvnBo0q6FKs6zJR+U1btfaPz2VGNLkf6rR/Hi1RWqynwv43G0oKuj69Q6RptD1lOurMg
Ygp/lGPs5Xu/5q9pDRJYK9QA5eQYgrvLM33bZjmXFEu9lG+kfjyHUAulUN7TIN7njnx2PPkaSFg5
Z+OZOdDt1XWVKtdKqtdGXK3qGtcPMzlWTfisFDnC8iDt6vES2u29GhgPLT3XdIeK/crK7ZOlDRs8
9rDXiR4VY0Ibgl8zzo690l3gYN6o/o0TN2ud3ENX42M7Tmc9GveR2W8cFKJ6J9xVlMi6KTqGtsxT
EaK3sMApe2117brRMXjMra2aYKzYxHT1nVOvyijQmA/lWK8taTzLk0mj9pOcTLHr6MGzJgqDvpnv
kT298Uxl75X6FhTZCv4svV9dblxU87Ytn5wj4ekmg7IMqfgrjfaAlfSjbyQHv18Bxz4XgbEtmmAX
IVagqP5OruKj+IYVr7+26DPHU/xFj5NnygfP8N0u4s9YSNO1tHmo9eleKTdVLD+Nchu4ECQSedgI
KzRqAUvm4xsEs2HC9hcnqzImjX4/mQX0NGrLtebsBqU/D5NJiTzcpSgTK8Ypn4wTThBnvRj28K23
vj/uKTY+237TkMW2i3DQ1iA6j5oxwaKxTphGC8ragoLqzjOGJzp5R9teDfFwbwbjpS/0B6hDu6lX
FloRH6syepw/YyTDGkbtXIcls52EVGbpP3u1bbpJNmxANTxSZ9qber2CmgobOVvGHbA8nr9mPHda
74ZySBcteq7imkGiWad4LMrI70t6DJo3ogQUbr2cKLoar8NUUnrEFCiazuEUH2M8TsqIZ1Wq7mLa
/dGwqcruoict+hH0rcRwYH8ZgunqTO2l1yh3DBeVr6Qyk8e6+xPz713TT1cEFa7iG2zlcS/B0tSD
9FH8YcTzqPj9xQr7pZRP15oWHJrDbkdXXfxKHr4fg4HIqqVvDahSrlRO576Wz43ab3J/rQ7pja8R
aAVYD/D7xMA/IwprfW88kOGtHOxeQ93+Ao9uChgTPJ15WwqW4tmO4eiKny3xGcv6rrkPcdyNJhWH
HpQ5QoYCoEp702iXk8e7TkNhTeP3edB1xBoeoCWslBABW6VZi4fJKet1GapXECJLNb02/KW0znoY
CiCgsTxdZeohknPnU+wgy95JUbXOtZZhejpb1XAGdXovuM9NtirS4Sy149WK+o2dtYwyefhIFvqp
c/wPB9zcTnolPwVVscBGZtmpwGCJUDHhGZ7gIH3MjN6FuvHcZONebUE98zBLfriCcJb75kmh/iud
vT4/aBSbTFwMRrXZllO8S2xTuOTdT6UM89EtB7FqbA1t2mtfzCj+gGfSrqm0bakmx7TkZx94PcaA
R4K/NNpMi+pzrVW3bTvtnaK5r+tpPSWWG3nDfuJFEP9hD7XOy51EEYdJw1obvrIvjfap9obzwLNZ
6e19qfKK0QXceMG0qoi0xWBFYABHSgGF3vjJTrFA5DNg6zhOoIp5C2Phnm7TVYnSx6aEsepd23S4
11BCoGE6PKnBN8wWbtChOolXUowJsmPBd+O74yWqVd4xRYEn1Pn2Q9sWpatkzDSO/lC2mOflMmom
cnMxdd55Bio37s5BEz0ic3+PY+R+cNpjMFgm4kUmr1r6CDuJ9yM4YP4hPot+1Wl+45ThpKgVJRZJ
/9xI0knJ8AiRAcN0IbUvE7ciKF3grlQjdH1IxrtBajSX4ss2GVD2QmPnkx2Vj6PToEUQKU+RT/pf
OoZrNV5x0FpM2dXe3JH5+QeickCX4ygTiLpabJkU3puPSTiNWyRVlth71wsojA/pMMC0jsc99k/7
Rqk/a5KhU+Kwm1Uco+gCCX7EyQDw8iIzBrwRVQVKmXw/9KiTKFHf7kJTb1/W5n3jBHG5T5ub1jI/
hEFEL0i0UFMsFjHmZm1eQAZ93dQ18WOji57WuNW19W7AGxc4iv+p0+EEdVpzsFrAZbLjSW4iJd7C
ghCtLZyKbs+86JGI2KXQKfEBMj4pkLSmsfV2ng2MIk8+BSGVEiSM+p2N1tlN2kFPSLpyPcrhVbGU
4GZMe3DfyDRier8tG3Ot2PDTs26JS88q06VV30IBQPAulx7s+tmszHU80HzIDJQxmuWAHkC5RIN8
NTbqQSqCfpXWGeYHrVSDU8vRsxIL0AoNVeYS6p9Vn6ygGtYERZHbABwORrpsUnDOyDNXxF9X23US
43EykPNnFliVgf1YZYq9opBo78Ks/RwO9iKT8H1SwN1gvYhWjwmhIk/0qzlYzbIo0HbAazpmuJFd
BZtT1Ol5sKdIfQJIucNi42TrAg7XyQssULbkHA9tgYDAxGseVQwevAI0gS6YF2DWOS542VYj8o5I
bNp/JjKptRytHAYbJa9XNsPfAGfYBWb/YEnmyUj7e7Ua72M9PyWm55aevZkMIKj6Vuox4zXj3Q9B
/Wvc/KNo9rvGiwiTEcuG/0jV1bQM6kU/FwfDiMcw6uN821rxcxnf9Epyn1GR9GyAlcFiksY9bbTn
Abvm33zyz2Wql09GoZGmjy7rEGjetXwc1DYyc7QyyjfKecTZEQcUAIs0nRlfCHTCqF4MiedKjnkS
odJvPp5s5wde8vzxILyRClBlCoLWexxNb1mDBtgg36oNQTxjDSaYqNgXG0e+xEp/MTXs2PKbZkCo
Nt1XOqMagW3wW0SPItL+N4L06w9CqQ4qH/0b/v/zN+DjkR1gc5ttxZcPPhwa+AA7a29b8u1YEBgk
zcWyAIuUxqJVqlWWoFQ9lkBGmH0SAlZH34aZviqs31RNRY7295+MLoNsWXTn/tbxLmK/n6LRzrYO
6k0MNXst0D5INeSzoe8JQg0TI472y/x4FzXxeTI+EYnd+/U5N6JH2RmetIABYA4PbWM6+xvVlD4V
yXTFxuqsRePCHAlDiO2Atm1gF29ECGI6/SaOIIjyAogoXW54U5LhkgbRzk7l86QZ24rvovftZYIp
HjCUS9RWK0V/wLRyXTL5eXDjshausl1fSlrzSWOgtOcRw4a8uqiNm9Va9utVqVWrIfWvsIef0Fn4
ZA76yRkRh9GqMxyjC/Wh59JpuX30WOUl3YhuoergPS2eGjeRPWJi8r+U2rJLifk+oHLym3rurx4P
2I2qQbmU6vX7rqSahE6aqzpMdbVe67l8Bua6S5Mvc2Q9XHG3+I16IRLOv/jedQVOGNRcnXfkXaHK
6RWb3JQ30zdHSo7RXYTMTqRdo7y/1Ex8kBhhBg0MamilunLb3ZPu7ko93WnE9Uln3CjTXVBnN1l+
nNLu4kAVENwzzRIPg0xAiqfVWesF9QPhJ3UfNpBKzQxzWiiKWQ8IkfGwJRQT9+2R1dAk1+joRBGA
iqyA2unOCdKdog57lHcXuFxdO7Iq4BIrh1rwmH42Ee+T2n5Dfr+h6HnMwm4dwpwKUM9R4nbpmFYB
/BcRSKvYhiPsrqG3aXUoBtaVCMz4KPepxYqGTstT5B09G6sacv0nhdaeTCSllsUqbf3bLB6uveXd
hyEeiKRgRODag5oQHVf5KjG0PyvS0TwJH0XQ2uAIFRkJIPb6U9WOT51KOJaFpOzBBfQVUHMDafWO
v7FvREcAqkfA1g9qbkDo3aX6eBik6FlSkb4DGWtj/TAWyaOSeDtLXTbaeSg0jGyM7cio3QnnzU45
i3RPiC6M4IzxbsYDVORJublV24lhN9iV2QfIbSfxe0g98Zvpn3otXyhWu7SUjvKd/OTZ+slSKBP8
8xj8c2PqZeTT0YWwqIVaqvG+6T9ZUl7qkpZtRfomUrqBr125Wh5MFH7lzCy22W9gL78a9Q2ZkNPG
iACFOHH8B653BcMbLPDIYBuTkNUkpvnvp9RfvLKUenH5FkusKd99SBiUcZPIcoY4Ng3M3kCoQE2m
+2oAU4sAjEUp6EMsl5dpIjaw69WgyFTf42cRZVeQ+qLGXIUalDIDfVCVcoSknmLSnk7V6TsNFytL
dlHANTm8oij6YtPndcsuPtpEdHqSuGIgjtPh2vrqFZ0RHsUqxnB4WhVjeqxNxx2s9qLx/bdeDC9k
3DcNiGAh+0deZmnTNXD0U1zoqBMSkuOUa1iXqR+2QPnuxQ+Jj8CuNM3TqKGMQdHCRIzCLj4WVBhs
nCbC4Rxr2I317b1iGQ9+OuzBcR4zXL4CtH2ketyLtKkJwqM8CYRgdeDx2E8+Hs2UPmrqBWpFlkR1
zx26/JPSWhiVBdmqHQi9ZDV8xg1qI43kJGF87IZ4B6rMTfgmATbQRNG34uPkioGmi4yHDAe2tK4Q
MLQe8BHCqbS5OEOykPhZPK+/FyO4Tr72zw+3Iv8iwHltFxNeABh413TM1KIZ8jHNkLFn+kT5GrJp
BBYVxTu3ogOOba1M81oCgRPwHUlDuOnr4gaczZ3qLCitT92pIs1Dnnff6ij56PauBsQBgbAkQxep
W9ed63S4BHRj0Mo4lHb0p4ObTpE1lOTQHdfCT6MdP9LAbZiyBOYva28Qx1/nFP4yJM9alTEPo/SY
ropIxkVQ0VbDBXfskxhVy6l7yj1sQeV6H3r9k8XInzKYWVp+1JHMLkYb+qNB8DFsFIoLVO+Ad1wc
u7sobYvb5rBOaXiTpFpxtKukAYVI4XA47Wutpe9LtEP9xSyGaxnIZxK8AX66RrFMRGNe3C19kjnX
N05Zs0ZwYqdX9SVFDGlsB/jd5cqoRclCe3Aiem4a/3nWBunIq2nwG7c+r4TmfSgo0TX2l9iQLsTu
zfKfv+hfjGIEbuIfRXOobL/7mnu/pBcMgXiLwMiydjpXLyzqmuBRxUOu0SaGg+oV/m+eL9X4GcE3
D5824TMzNK0Y+2/DJ2JZI8icNts2gXFNq+Qo5jkbgTn4+5C+mXRS9MaapaifxVG39DR9WxHwFCOF
FyqcKi+KVhtuO6nLrKVkRZAdU9asZPSTiMUU84tJIUXPaRcSL9kUSq3hLKobWWw/dA4AlDLaiSGj
D4+tJG1qnJ/g+Fs9+VBCL8pLxyffM0+Biiwxxb1orNyySI4ITFzFuBvx0EUZJcSsd6sU+F25qqP0
OILRwU/g4hP0EE/k5fSkisko49uM9IPZT6uuiY+ZRj4eTRdEDvapxbgh3mFfix/F76xN8nVS5Gs0
ycey5XuJv0hWchyhl7VcG4fNKrCqlWoy+lbJTgQ61iBD4DJONZnrBI60TE4NiEgk+qgH8sZ29oOo
UPgdat9BwHSrn4opfRblELsbbjMi86956Wy6FGchoFNK/1wl0brp0yMKNaU7TjTw5BV8SlEiWJjZ
QgoHvHp4K0VYNxnZ4yTTU+jHW+CWCDTpfSakmXAqcdY16W4Uoy4ko19jY3mWUImNMHgb4sd2tE6i
ak3PcSGqTXB+1tKor0QRjtzrSfzSjkbEghl5KYU7LFfXVdRexAyPptiu74wT2lpnsV2o416GzEW5
qGrDI/qNj91gHgOhJhJMmEehLZh7EA+aRN+K0VdU1nLyRb3pbpV+NSexY3tvj/0T9kp3E8UZpZXv
pJ0YdVuK5LIXHVVaB8oUPephdFSylmQzeNQRHqwkgxGa6mvajQusBI117O8NA3oblbZU8LZ5ezMZ
hy6dCnzC9EF0WQR3EbB7ETApyXjVE/0h8nF89tSVEk9P6MpfNKKJLkt3UhftAkHYdqq1ak4LX4AX
/LWotYFvorxYrvx8S3S7K4pxPz/wND1EGAn5fQuGfilGL52qgJ5lGHyRgBXWycGuiRriQsVwR0w+
md6QQeJCX3fLzH+SJer64oET1deISbWgeerCfds5Q0oLgvJCbXVXVL17LLuZSUsG/6nbdCVVZ4Zj
USecCu/bP49a72GDr8OHZRgOwk4MIu/b0fjVRqWqQw0B7feUYU1fTD0ioB+pc1HwaIH8iWTUbtMD
ZUx6NL0b8yKJ2rN4sOrAMV27IQdoHErEeZ/AGDHmYXu+gaV+AbX31FXhM2LHT5GNP68xnJi875zY
WaLD4+P7ElcH6kEgSj/ESDy5OPwthlBSd/hb1C60W30lJ43rDO241fBwWGhte04tknRflV3ZKAiZ
we1nefiAop16MIHZYL6RVmtFLR+LygmWPkJwtMiT+yqnFtrk1DZlrejdU0aOvjBBCQ9qvumjgEp4
exc149VBXrPrnuUKLcKcF1yML8GkAZaMFn0hL8SoburNfqUyOIkx586X5JNcVm5eBY+yTRTS9VdN
Hi5DpG+bIkaWY9fl1UrM4UnYMA7X69xsgEsS6ol5t02ODk+keP9qy7lTtLuOvkYSyWdxNxEm+apI
jcNdfCtVOP/RExBPRWzpJ3ETh3p/RXlZVAYk2gkxAGiRaehYdiqxuTVy/N5TfgDq9jBhsRVR1tuq
IArK24t8CEtLXmJ1QI9+YlgqVtCOn5OmvdfM4Sxe6Mb6K/T//333l777U95mjejiA3DIfmqf6yQD
/3PX/WMWNt++/uuueWy+1X+77rXpbpr/JqDU4EnojqrMrfWXnrtiqf/WEV0gd4VKgXIBocpr051G
PXU25Bg0WE0/dNwV+99wLgziF1ApCswy6/+l6w5W+qfSgQ7tlXqaYwIJtsAb2u/tPLCkpeDax8a3
kgBxRnINJS6TRYBnptKZ6sdeL/FRxydqMx+VbUl5OUqfSns5CpHu9eivrp1vNZ/8q2sV5zH0sXz1
u6LczwsQwJghvG3DzyiZ61m82xf5EwHty06pPpgYVGxnItDbIgGQdHjbDPVU2ufx1ikd7ZNfJOkB
mIS/kMRmCeZ71fco26nQez+pVvMV+6n+1h8mFxVJYHJVtJ59X4yiXGSN4nzq/GFtOFDxqalYRCCJ
N2FVMCIpOa+ZhePtwXOblfu2HXuKtuugNcUjjDwdNTqXZlPkL+1+UvYDagsl5mm2sp+3A7O9lXJP
/lLEYbQdIz07RFOQYybIAuwZ4gVygdbdzwfmzXlhhlV+wMNTQvperAqDwT4+zMeSYZBWPiRgZNzH
bj1AuThFNToFfuHZp0CsTQMKMZVj5ODDN2gwo+kul9K5IXPbxFKQu0PR5adOLDwpZmGVGG8WzDxN
0/tt4eopoiGYXzngzJqT4jfTib6cfqfAZl2paN6sq6EysH0t+iM9w48lemZLOcC0+4LWIj2SYGGZ
Rn1pmVUu/B7dNgvpX8375oV4V1wnjJBYEOeZk+pf/umi+UaJ0W21Ks9v+kETwAUoTFRN6A29LeZ9
kFCH9/s6vfj4+p3b2mmMOmpcfXJbaWFw53mSsal1qMKVbgZ3KF8otHhrcLOkcxtqDNqexKDdFVbf
oVJZhicD2t0qw1Tjog62tjCkOPgUJ9SO+wEZoQIj5iXOk8ki6iGRzGvJ9zU0EcKXfW9rFnStbZQE
JlpoVUhJKDM2Dm5awWLe7jEj3oCk9Ld0n2lBT0Kjoe6DO2uApginvNz6g2xfilpAD6U0+hpAt6XW
lX7GZULBTFYKj0ajIkEHznPpNTi35q0OUhLuneKi94abu+Pl6yJR8xMeHflJtqqcxJRFafWGOzhV
sZ4PVPYYKLw3HJGCBtersniy2uFYeslndXY+KJxS2olN4CZQinMLtQENgyVeT36h75tVhsVCPd0g
WZvukZvUSlcXINQoS2J/2cR5s9Jgcb7sfDke1coXs0iDrYVmA7OzZC7aTorsjSE9SbQ70UhHcCsd
0P5FS5OsHd88Vy5DH7NzkA9EyEYxkuTG45nWO41Fscj0JVeEP+7xB5gRZYUGFVrf5yFBdFJXxw1e
gOGH3MtVep4VUia9vx0iMNRGXZ2srNzEYhyZF4x6HmpSjCPzZjoPJm/bfIG33kR8YFVKdGiQNz4G
oDaXTDfTg+9hFCA8hgJorDpNqU+oOMGENyA05FOVHkMHD7X51C6bDpGe5r/pRyjKzxmvjpaQo+o4
3eM/A6JUfe8XYylp2AZmYH9DHhcxHSdGeVt1wmIngb7eNbHK9rz6fvv9qT9s/231/bWwneKFhBj0
imBP/giQ5FIaKNWnYRh9zPsFGqjpwstHDxkevuZ5MYureRJYTOwJX/bj6RO86qphWkkLRaq81ZsI
23zZ9yve9r/Isc1X/P4zyqw6ImaZ3Y02Ok91l/cfQrWqDvQfo6VhNsWjH6PxMGj+NQUVdaOjr7b2
K7t47PZN6MePdQr6FKVGe2smcX2VpPQmBXvdT80dvJ7sLJmNQR+mPYIdbR8QzEJN2TT1lWI17UOG
wJ2LtVVwCwDd31a+pSyUCpKGU6FUQ0QPXV2Wh0OXIWqbxuXZEvtr/E2x8Z48rD2N7NMErG3e3zoR
ikhNpG68NA4+K80tfFXrAVEWadu1lb6ad/udjpV9EX70HbvZN/oErb33w8+aGv2mzIP76LvYxrEw
9KOiAvuTCIdH8efaMTJNdm3KJrpKyNwBnmPqiuR4+qwD4FqgMkfMUHgaSa7NVJ6Pn2UhryL5TX2Y
6lG7BIBRRl7YtdLn8H2pOh7QOowPaVG9rs378Nw4x9nkb9/tn88dWnOo6ZNy7dvhyCzP1HX4i//i
dvM+uY42RdB+sHDzWg1t2x/kJjUONLCjVZpP/kOD1b0lXm7DM84lqM1P86lUiF5P7Sb1h1MxWbS+
5pJ2jopU+WQi17dSCgWb2gAHJOibujQV2dlu+xteSUyLdEQnxJqc6NSh/TZ4Xfv56PvzKIiuBxjv
L9e+Hc3tWqFA3OoLW1BrpXH6ceEUyk2kmdXNu/1v58YQsw7zpmnkh2ZIvW0YjyPa67+43bzPyLNb
tU8G/PG4dL7xvP/9ZSm9YylW++WQx6AqkvGeyTPCE1OpHsyR0hiNrv6LXzTHCZqrT0WnccMQKX03
DeEtGE51UULEwiQj+6hEQ4Qbhqx+/L41YZf2MQxB6nRIIipiSxybt1Rmqrcz/1fXTeITvt/l7fN8
PmHe+n7s7fPEsbet7z+ZkSXWTVxAcIoUocZSIDQwGGq+TC3dP8775rW3BbkrB/wEWz9leD3vVycH
+CRvf0ipfoF5sKyfX2RyJ00DfuxopjBiJun5+UUeAkoMAbLbX+EA3DVTZX+wrSg61rHXwdHljSYk
eGqRKv1A6BMey+/7bfbX3/d3E05/eamO8/mDFTo/nD/v13zrKfEew8q5vLjozIY6MyF8fohe1oTJ
Dt425SoCE+Q6QU0B7u3wfM78tM1r84nMjjrlbn1qARrxCrzc3Fa8jM4AfkcSrtB3ZYKOTtY52b4U
QXGaa/ImkLVwOW+Cuk8+NEr0soVunHGnoRnphkOa70Pj89QkC9sbjX1SNvVtr+JK1YRx+lQaSJ54
5vA5JUxGNPKvM0zjq2fs6g7dLISwsRFTTIKst+1C+000MCvw5T8Iy/MtimRXVQ3wG/bfAN5FO+YW
Y5D9VfIhatIgVpDwnxPDXNkkrSqBpCGljONtbxTSfREi/48dSJdae6+O/KNpVijJfN8sPJkfOOq9
l6NOaFUfHH9cysw3xoT7iqYn/rYuZBVxPNY0sW9em/e9Hc0Lj1L49/PmtT7sL0qGvnyP0NjC0tVh
3Qjxq3jyXxfzAXzaB5LCv/bNp0xMsov5AE7Fg+GCfKhvFbFzvs189nyiE4+O+89vivn3NwXUB/kh
Uo6GoGW+x6YYXSghz659NTL07eswVA7t94VZhzyp83bT6ESHhb/SmrDeve0qM76YJESHYgoNHRB3
TF+xhlusBXCNxlY/qWIx7w8jHXPhUdEX7w7MRwcnIbPFJKxpHam5ySf6uCc576JlqKbIn4XKjZEb
9W09tPUt9d76VuyHvjpuX86NIz2+1WmEd3qnAhbMnbNlhfuqL7SPWjzaZ3GslO0fjiGRrX7U9f4+
57lc5apUws4tov28FvXj61ryfe3t6NuaD3ttH6t1tfnn7wY8xt+GMdsCuGXS+YHg8DfNhACB2CQa
5epr3GRTra+swllXwSihg1WeC0xskCln62UXTpRoxIKJQdHRpsD8sv39eBSH4663EIDJbOmopYHR
bUYn/+E284H5XjAIkfbJabDBmo4w+JmkPw01u+RFpfguBZKxQa298sEjqNgN9fS+FkmTyXcyHYRV
lkvescSJ8kYNs/IGAxPtGDNprpQeyXEtzfAOqAP/s7hjECMQxB11z48vthZUG12CvtT0Zfqky/Km
HPrxIYRYtZokq99h1OCd5zOSyuxPSYQsL/KwPLPi8Rz0Vj5Y8zPbl2PhGpqfrN+OvJ2Yq0ifaD7c
aRyj6g/OgBhxOQR3eukEd2rfqks05+r1vO/7GQ3W4EtUPC8Y51UfDNwd16rnhctabM77wsRK16VD
7If3CBmn/307I1P7MJ8475Mc9GAmYfw3H3i7VzonrpmKUEwtNTsI8asSPv+p9QfyYbFmqWmOTiQm
DEqJ2OHP++cz5oPiyvnUt4sMcWUlrvx+2/mMef98mhoOL7edd727/OfbIi3ymznb/tvDDnFXtyEs
mobJkP9eIKYxQzka0Tp8isdsic+lmdO3LMnQZdJ0XCvS/bxZGp7iGjj1LvOJnNCdD787EW6kZS1e
Tp9PGsQ95jPfTp9vOW/Ot7QL4zZRtXQd0iI4hfgU4S3mJe0JQ2WxZ+o1pNbn3VaBUxQ8bsg3TOoq
OMa/jlO1bV3LSuLNpITj6eXw610UqkhuJbqgOT61ld2icCm11UGJcjSe5tV5UQPl3ad0icRBudfR
KXo7+e00+oHVIZBtB+LAKiwKbjfveln12pAJyNK8tVcn+RHY7biG9oHsHrW347xvXhhUFjAsEeeg
gHAo5LG6MYMGXtHbOfNa4DSvd5g3ncJwfgdU/ZuprkynSif9Iv9nhNLeo4UQnYsMEPLSl7iOVw21
C9xkKrtcKnk74KXLzPI2l9gwkU/253lHmBWcOs8pY4reQzxNr+fP++Yrp3DCCfiJkUTc9e1eP9//
5UPDyHq2+ErjIa0/pGLRWTCF9PL8EjOIwIEU/G2Pb6NJUEQHHa1+4A3VB9BBxp0jdf4SvX0dtqNj
3GWTGe3NUsXNTBwdlMG4Exdgr0BzTOyi4soFPXyfus42c2wjOSDZeGcAsYpQx4dfgKmxkm/B2Gkf
AxReXo7+X8rOq7ltnQvXv4gz7OVWvVq25H7D2U4c9t75689DKF+UeO9zMucGwwWASmyLILDWW0Tm
/TYqMu9iVJ4mf7lXQV3mKUu6ZDvm/Q93UJOrMe3VttZrv495pGxFJAYbO26RCCh/JJPLbSyr46LH
CoifJIFGugo16BbTzpGyYDQfVJy0C/hEe6sycuAbrveOTOO8dH3tdRzdhYd6+9rtG3/By8W/tIXm
X5SoXzoeOuCiqw/6jI1s7i86yNjbEq2TpVM36cqXghb+VeacCsRSTtZ0hWauNyObEm9vAz0yUcdC
AkUzTbv1iw9p6rT9bYBcIfJoMtiBO0T4x31bFmQ3ACcoYZ7dy5L5TdhCDm2GpIliDGthC+k22cls
7O4c+f5fFkLrT7iJjow+rEYQ0wByKdtgXfLn4aXpXLuUi7H/6Esy/Wh699ANUIA0juzTHjIjcfO5
Ves/tNZ39iOSmxfSttUmspJuLkLRtPmjmY5A0KYJasD3RrcsF84Boa+kxtELjQcRNW6Kqkbg/ojQ
PNyrLeJ65FZ/WgfgCL/Mug6Zmyn19dM6wHb8ld/G0fw2TxOmAk7jLuFdLKR4JzZhSHRI6yiP5YXY
d2V/hs7gJIvayqmLqsYR6ZSLSO6LJo+Se68t8zsRuThzLmMNlZtrNSAszdv8TAHP27JB3elhry3E
VWL29mMxlIduytOIfn2I9J2D7u8jBgNf+7VOZjsUBiVKypjF/20nZ/wJGJz+pkhRI5mOJ4qO9NDX
v6ldYBEzYHD4UQ0dwv6uW27rpLkL+yHCYWUScr0JvKIAWG3NsrrjPFcZOzF5CpPODVGh086xHFtH
B1mDTe44/q6WAKBY4WiizZv0F14WzqwMguQfC1he1ORIr5axPbPaSP1uDUM4S2X4OuQEjyTxUzJc
9kBdiR1JMcq2PTPjIb1PLUB/1rhuElelWK5GwadKZXORDn4yH6dXz62ZtGIP9tTc+lpUGmSl98Ck
OcrSYXtXn7MWE0hc3xO1116gok/aQ7qBY4ukvdSmfXBVJz838dCdw9rdswRGz7l1sqwRO7ipEVei
scdygCGPS1NWxUi2T6NI71MhUj15fT02U3h6RMrUBUVI9kgcosXZ/BaKPnHu/jX3Om26wZTypWu0
9bbKYTDemhGtsn0SJ1ig1upG07wJ3PFryjW2fApWJl4iRtjpp9HsFuh/FUdtikRXzVtnjwnJUUSs
MT/72wyxwiHEzuPWJ6ZQw3lXmqFad+R4y49Qk9NlV/fmVkuRv4jzwXtLtFSbk7sc9hMi8UWBOCX6
M0Q2toOPDxmZOf9NyypyUabinPQkNR8UvX4yp354FFQrHaTRUwmuZKYOPmgVt+gVgMZ9Z15SLQue
6mwlEk+4RIhA5I903/anERHE0zSv/W2aF0CVdPy/kEs0+U8M+/RIsTZacFpgVABwMadH7jegL8BV
tFzTUftIfJ4XS8ckVjSSPYYg3UCV3Pp0v0aBViURfp2TxrF84Mkzft0l5n4JxXxDhuYFW6VdWUV9
8aVxANXmkBidmsGAuKqzE7l1mUE1uS+oKXzATL9O8zX4RqaMPK/oA2ymLAzMIFaygz5H3lfJVukL
57EwJWhpWk5FdwrzUS83UW37HDsIERmjHpgBkBVhYxvKqZX1o4giZKcfEfwXgWgSs8XgNrTuPSf4
FspJukcH0Ns0eg8qfzqzCGfwL33ydCiJ/px365MMKtfXWtuX+xrNHvZGp0YQBry3Jkqi56rF10tR
fV4pg+ceEeZvF7ERyW/y6G1lpTG//zkVebhmr09TjaJtob/38DxL36Ly0vp39tQUMulcGYF/H3m+
O9PAbgcWKAMi7iA0cQzUtxJQGRnRb+Y4mITeoXeMQOCkxvHbfYWkWuA3wQEUvh+ftLF+Hy0HPKHJ
Nk3HIGYuwjLv9LUVAU0WYQVbY6nZnbu+To5dfw4VoNyLEA/mV0h4zcn0SuXZB0mH78Rn4zYUE9EN
uaC9CnfcVF7FW0x0UZvbc74NTlbmWAdv0k0ZMuqc4kCmJKgq5Qq5pNtJ7XYsE6NqQULpy3lNcuVs
2yuBvXNGl9WnboZwVyDm7PcyuvQqIin5UO21qfGSvKJgyNWYRQgb5M7i1iWuxDQxQ4SikWur2ruu
Uq2pumOU4jX2WnUtbZllcIDNLBtmECpHeNJ4ajrDybfa4BW7Y6wC3DSdi1B1En1hmXKyFWFWp/s2
VdxzWIZvbmX+EymIE3gmejmOn2HN6sf7ElbJu+gPpn5cKf+z3yKnvkMIFZHwqRzam060FKGoiYpq
qBi4lU1vfc1Yb/IRVYJK1o6u7Gdg8iOZojfhrXF+ha5s4EtW6MFajHrkPobr7LJQw+MYbF2ozsfQ
mZCHvZ4utVGzjz3HcFjrXfFG4mCcBxCh9sD43ae8cXnYg+JNjyR9HcIMW1WjnGNcpx8D3uwXW/ed
6+3jNO3L7UkjLUQ/WyV9aQQh0C9b+g3+oGU5spYJwmQC/sBOQDlVo8LfATDEkFr13BjZJdoAq09W
8xRgWmLDXWSb4FNsXADdK2G7U8ASfYapUMGwnpwm+2NaarxG3eQ05ueS86AP55HkHoQTB43cSMX2
wdAa/yI7hTsNFhP2wW3N01/SZwJ+T54OT9WfxqQc4YFImTIEKNPgVPnnG8JKpLRo0zZ/z7FAwruz
MvdyG2CHqgUK7fXadA1j31rA/lQfM2tDDF0niKFrUxr5OuwCbKArvwAAnMbXRHQ+hTbfzaU4crmZ
ma8zqYqX4kCGrPXP0bBNsgeHR1XgFwSeQVw1VfNUWk2wvfXfoBDd/wbFfIGJuE1z5O4pHKtzpqJA
lUbBUxT2S6tNxldViXmmgkQixVUOr04Hqtchx3sXOd11mjRa7THpJcTqp+ICuwt5hTx2cK2Pib7b
TuhLReM2+ct26kt4+2TeU/g0T//Q7UMxhDrUWmifsI2+E3XJJOgeFCnqXvTSKJYA3euDI0UOasf4
E09a0q+Q6O+CigR/IxLESKF6Z3cCbit5XZzAufYXhDegc/NDg3oH9jqU1AumUExTgTIdcgUmTeYO
qBhQCLm/fZe9IXlqMZLdXb/MeJD3Gy3hjCumiKaevvi+mT01XSbvbv23ueIzrw+NZGTXzwszhB8R
pC3nHFIj5JfAxfSV4SyFdeTVPzIJ3kfIX3sR4SBu37vRqwjEPb7lqlutdirAMrhP/tfn9Gn0Nzkr
Y0IN/kYPpfICmBDwMHI4CCKTlvtyEo36qEpcP8vfa19NduTl/KtuXF8hXhlx+FjAzkB4WojJ/dew
GKhz462q9HwvDpq1c2pMr4V/wqkzKstqoQIOX4tQ6hsF+Hh/vh5yo0j+LDLLO7QYSG0GBZ0wt+9R
qgudxlsAF84WXTmYmyJsXvDHRZkOs/RFPY7OydA7xSJ/qL3YKaqgos+c0gXhIFGLc4u1iMZBbyas
Hdimrs1ZAbOs0mep6+gPEN+X4j+VqGQe5MjEfWc6O7tIYT1Qqp6bmdddxIxSjyngpHG2FWFhIfuD
dzZfselnVLQY1YgogC2ij+kh13uYBfZwZ+YDWUV8tFEf9bF18Rp4Qr4NZXohhipJfndyW98MjgeQ
3cPXOhsg33t9r5x9C+j5SHLn7EVDu8AlUzmHU1/m2uoRk3C27VakoCqsB5TSY/9e2K5oUExPANOr
k+jn0HcvojGQlz/l6iLrfpTaN7F0VLirrNpcStYKjiz7pg5NzJzchzru8c2Zlu1aRSTGd0qXYiVL
umikBKeZyKqOIrrNEJA3cdevzxAzAq8fZhpP/Oy2LorFTlUq/1i73790i9BqVf9IqkoEtyVTrI9i
zG2+3xZLcVXox1bYYU0vq9wOo4NGrW7HuREwTGh06KhlgGUgIpPv8wN+qUb43Pg6rp91kf1TJPW9
E+vuD7P+aFPU3DE9z5cZCMLvVa28Y8KXvnnoTs5TCh47VCrChYrdAOYMoXUMrdo6BgZ0c/hXD3aU
aiNuofSJgdS+mD57wFaWpgN474VzPE+99S0116fxKnPaI9+CB9vz9W+/LmIvvPaE/7uYhmrFOkko
u+xNTD2Okl81WGUj0jlrDKnkKEKno4DgXBQoZKzSzgoegtBAAx/ntpnf1HKMo6nhLSQ5clZic8Dq
Uz6EwymWkOIGv3a4rX8Wv40V+70EcZ9pv9BW59pHKgLdOm/bBVH8yPxXZP6bjybAxrVFC/ps6E61
s+RcWxYlNSQLyTsxI2uUYFFDZ0S2u7HuMKLEw7Cw1K1kZ7x0bcfY55xc92g1mnsR3pqykNedFvvb
W1djRlCEkY1DBaWsmjUJ7yXJN/9OGDkLm2Yb+SyOVFg34zgF3Tmzw3blo/A9F8NQWHRUWfyQk4dH
IbMI13YQOzOt1Zx1GJcjkk9pesBNA1ExpeTLgyfhvDJc66WwjG89tJ/PPNJmlgOMbzZ6wwb9rP4j
ksBSqE3lLmD8YGIDf+CSSf4MeVzzIa7s4pKFTbDESTKCfcSgFtTWyUUqVwyKLk9JpVlNQnIrQkmO
u73hIZKCvlSdk6eJn+JQi48jmr6L3ACPuyoqGSnPhHKIH1NckXWTGoq4FJ2iiabh6xWs9QyyIcWX
2xwRstyaa1vvpR0uyHiv9HoZ7PwgfEU80Dm5ReKc0GMlUasGEsZu+bAUA+hQ9Digox3L6cXC9ilg
WbH74VVVqZz11kvequ7e6/NqnpLiKRIdDuSYyjJfXDU8i8aTnrASdO8lks7n2kgRmhrK99u4Vur2
sst7FXIi96hy9Y+d9UhgwFuDGBcPAZUSL/+nNhITlriaHYJOtu4UCBL4gYKv/I8ZuScrq0mLSuN4
dvbIf2ocMp5EFBreb9E0xk6DkvM0M1Mw/fgVTWODaUafODCD+c7wR2nAzF2ftwIO6bonE3rdrgvg
MaSdPS5WKx7S5G6oFenZsKt5WY7toytB6JGVdBvHmfSso0FzwDgJf7ZpVph31jos/BzPGkbj0K8W
fpWDLs6BEIiPVrM4vofq/tvhoEVCd11Cyrr2hZ6GmrwXhajg2dqhH9Vzk1gjLupDEC9bk1Kv0iG/
IBrqpXd9nhnLGkdqQwBXkN9DdTioSd5Pm79rZzwY2bpVKaWi6corzJQ4m6lRep9rbQoUVupOob8V
Pbfu21RfMZJ7MRAnSj9NlVGPXrc53IhNkMnqkhx5BV/ZjJE2WvVK5n5aiR1QIajrJyN2gOzjan7o
c0XZW9IMziKbRGlxBfPEwc4xx/ZJ9qxyh+bRb/06WiLHbMw+Ei/Rzrx85nKsOY8i05LZ7tzBxugs
otCF4t667jUvo5IEnbdNke3EYIs++YJCHH4mU0on0Mx6HQZw+8WnoZUxQPTHfMKw3WrVwq8jpelQ
K3ZL4yDrVFZKBF5mnVv7Hzx7D60SeU+6xgssRx1qJQdZcRymChen6XVVSsF3K0YzkCW4uaDeKa0b
f0DnKDDbM7L1iFVPU0JIuGDU5Pe4k/iLtD7gNTX5mwGI/h+bSUu2LAUXbl4YGGD8eRrTwHV6eAfG
7wHahGZbNPeYr1bnqFYh41VRgbJWWZ9FX26h7RAVCDOIUAyMGpYcf97VS8pmyJxauhhmO0tHbJOd
BJZoc7sAW5E8aLKnLslGAQlAr7Dai8ZNjAJ5efmfUUKOKPWsPp+pllrt5akRU0SopzX3icvbzb/d
Iz6nH8q3v5xe9T/FZNl8W7yHYP+AgwYX/a/fV1XKld8lWvemQmxcJZ4SzrRpP4GRl3UUVzkmHiM6
dvW5xPpvK/qCaVPRFQYD1AEwepTwFROdTRTYSG7hSRO1FkcgZOJk5A1OX65aNVavfWjM/rz6/5/X
qeWqNrxxLeqUBoDgma+TWBPHYhF6ehjtRWFShJHeh7+FYvQ2+XZvnbX27MvkW+hVJf9QLKEJ1ivW
wc6y7GQP0SaZ0B2iIV+vzROE1NckYP1LPDrpybS0ua7KxUcZDRjRgIR6gKehbvKIQyTyHBHnAg3t
tb41v0co1vDX/m5GjTRL4j7c5QpLsplX+czu4/TVG1jyJb9X1iJMe+sRq9v0IVUpxoHOu9OQ2HwN
4qza+FID1UCE4Yg8Cu4Gxw4p3Gct/QyTMX3t4hRJHt2evtl8NEyDYJHZcrUTo4MuzZH5LwGMyj3H
Cf4H4sPkJIAePP0PrqHuPGbIVDw0TlqcK6jAiecbS8MIg20DsG6BZSBC6HHu3gfhhJGNiuCDh+Mt
sDPtouGYvjUDtIgrIyzfbetDqi3/48uNbqP8BfynCnWo7LfsjYaArWqBBTFUWf23fc2osWqiDJU8
mz17kWcEpvRV5YfmsPLiRdM27l4yNXfvt8WD7yFMLSLRT2XNKme3GDYNmXdgYJuu05PtYGKKmPp6
lswtlABnSLVWW601+nNRmPl9ZsJXL+PhLLrSrG9XrZRCOJ9miAFddTCxawAMTl0W5JxD5Y9PIhJN
7yo55C6yKi2Q32WowluyxspaZ407LvGw1V7YZGJyJ9fxwQCM8NIHoBLsZHgCSYd0XWiFcyiqRj3B
oca5isbKQjzE10dePMpBna11vdwjaY3VIq+ldejg2qdP/n2iySNdnemxEf824E9TxB2Y4yVrMQ/7
1A9FczEKdXL4ca3XUJxyomJf/7rCrYUREVPotVHetq1vfe4A+J4mSr18V8vm/Zc8gAhvfZhjjqDY
DqInm8SkbymDWvXQPidPB/c99XcwQKRnL3Tfddb+k4gaJMv1zH5CYz15kC3/RNlJelYxrdnLMq6P
6GhIz5CUgrVJqrXqQKeeIeCkZ9bq8KHiD+JHsnGRQprC7xCNzcNiL/qS3FlnNYIjbpi3e8mVmr2U
De3eiVU7n91icXWbY0+zRcix784nyay2Sr+5HuJ8khc7382fBIxCACfElY7K+6zPHJDmQ85hzyOV
fJsHjxd9ACkc2R4o+kkJMCw3S3ZQ2hSKRq4945Tq+cOE6N0NpREg/t5G7hHLkdmXaWGBy/yVHSeP
uKxFVemfRJP2ZXRnD/ciIBtI2pnM8nPWqOM2HbtEn4kRK5iKT7pC2na6Fe29eG/X6OCC1Tr3lYUk
Sxffiyg3cXrzyEOKSDRJTIlrhF/F9oL5otFzn718bs+TqPURjBm+V24LhtfMbRHlk99uKGE5PI2J
iJrbNaoS7HWjyP1trIUUtSD1miy83Bzxlg2xKZyu6q4fr1eiDx6mNpM7xMGCJi52yGLlOy1TXMpt
VoMv5PVa0eEpJmGcztDkV7d2MQzbPmnig2q78PGkwb1rumRcSpQ6z1mSBwsdFZOn1CismdtRt+jb
4BMifPjNmOT2kQGAARDg69kGHDqqspxZkYfw3RA3h6SQ7A/Tr364JjpOqZMhIZkryVMGS2yBNp/+
t4LpV+Yuroo2lu3TomrDEv6XuUlkIrDTFZX1hP23PBOv3i5vijmi7/FOpK97CaZqLssoibYmTN5p
NAmqn6OyEv8cvd0rRlWj3zZqlj/81/3i48QNvgrC2MBwc9inRQ+upcaj5gsjwGyA3HMYblUkback
lo0ix0FXsf3jvNw95aVbYgVjdk86h/YGsCv2PSek6POXEbftXW9lU0WWkEyhvLQ9bWCRJDQ9Cyh9
URfHscbh3DCyeTEU2IIZNdZftW9u4P4UawNL5admNM7iIDjUo48EQoAde2cYm8qTi7VXh9aT1Grn
AKrUxjMmiZW+2MlVlr4ZEtD8gG0uakOpuvcd1Vg6mdk+J5X5LLLcv6aihPlzqtW6+PlOU22nf8m6
HB/BWrWOug0PeaHEcKfCrNnXjs+erhk8+6hSgj1qdWd/qMl4NnkoPzC9/sSf13zTcswunMQdX2Ct
+fPcNNun3oKEkThqc4nDdFgUyP88yFLdok7p66c0ldoVwGD/zi3xM+obvUaBRUfRWuodlEetZKdJ
Wb9F70be20WRbQYTMqATZMEauSbrLg8NaWliq3WvAgumBNghXxhm8SIMbORuS5WzvJp2zyxc2gz9
WeU1sKQY1EQnvVvj+MpPUn5jA3C0xsL6NLpkpTeZv8O+ud0UHT9Oi2H3aciG4gGlzo8+1JQ3xdPl
ReUpxS6qIEIqcTcT/UlfW+sSbNuq9yz5zfcQGcQ0+LFrTj0P93Z0hnCTQ5WGKVUFc4pa0TcdgXEE
vZrPoUCyojGb/ClwY0SUDUnb10XqHW3PSJaxXHgvUWc+Y0jXfEqT+XRj6CszC9XNwJlmnmHTeE4y
V1tpjdxiVDpELIhevmpKP79USchy6WvJh1GMKyUv632UBfHcinIbhyxpssmiEaFJNY49iOEvRB9i
rB26OtOwnIRciknXS2e6HbvndB8Fv32MmGwHWK9bchZvVcnBCruTyztXDtRdY2K+5YFafATwiE+U
pKefmv/Wjf74LeXFPO/LVH5QizHdSHjgbXQsJ+8l3+bRQ9L1o/JQJZvuSW37R6PKWLkmerRq+Ort
DaQ3jpKSWkB4/Z50dCnzWgxRY8/7SyB2H1OjTbsU0V824wXk58+uWz9VyYuIOleFFIHx5/Uz/q99
4kPEv9C38WuiARMwAxuJelnzHpu2qO7qxL5X0YZ9FF2mUe8qiskneeqynTKBQBnIazEYGnYCnIxi
gAgddSAfZ651S0aztOpbJCuTOy0e65NZS/UFBY+9F0eksZQ23hSYhCCXRlYL6jR+pKpTnQpNay5q
4/02rRlAWibOCyLEwyYnTZegp4ZCW2GXh94AuyYaESYRfqK9YaS4iJravatk3n2Izo/hkq8UXVJn
vGuyU//sG9FaXAADKJZilF1G/jd1KvULTtGeJPZAeVJa5eFUlK/yMoWWJmjipuoT9U+KMSvW2nzX
4YZnknd7KKYX+eg4a2ibP6Np7BZNY2JmPb3W+z9m/vs+MbOaPvPXv/DrviCSynVXpiMutS7lFLfp
KK84uJ60YCZtc7gTPaIZAEWtpTBGiuDPgcqMOQWIRDHO7/LCKdOdHxkwGaaSGw94dmfgBisi0aAt
aKxZKMq5YvhdBALRRh/SsYe1nyKrblo2HMDGOVlD4O4CLcSJLXROoktcSQHlmsYbJd4Y/xsgu4VJ
d+INd6GDcH0yqveYmAMcSQqMriOpAHaSGuA3Q3nP/iGaDYn6UZLnRaTd/pyUpp5Kpe1WQ4opneJG
aKLrmg9i2Ku2edY5S7JRsLdq42zlSX6J8nQdJWb2YqZdeDAacoMi7MErsmoZCI/3af4yjJiIT4bO
Wd7cSXGaLMhJqeDvM5PHvDOyOw9DCKUCMlpJ0patRL1sE0iwaxSx/jHUrJsNUVsvyUzbT02unjWK
rd+SlhJKn0EJARpkbmKNSvp/zCB/mS1qV1HXEHmU1ZjXFDXUJMFXbESfM5eTZ95l3yGKuJ+q+tbU
TXUfwyxGps5CUlzVc4PsTWzcd3GmIOAcYMU8acrJubQShkQKlp/XGfzv5d1EOltaJuWrKteruZ9E
bMERi3olpY6ZcslZWc0BuYA5DSS7w7ph2qa4fuMdgqE/9LJXeKQIglktVfBBqxBz6KFTf3iKfkea
Ofoo4fbOWqCwL3ZepHM2pdHj0AbKwuWHuUcMtl6lQMePhp8Mm74GyjIErb93eyPbZHZmH0k3xquw
RBKAvxiiDBoF5cFLMJxlDz4etWKAG6Fm2taTpeEVO7u5lfcOOXO3PPbwD3ASp193q3Gh+T3TpoWr
L7C9/jVNjgoDcyhWMGlI+bTa+DktiqB4R84PXu3Ri86vEBGF8s1D7mAZm7Z/qMOivIsxrIT80qgf
Csojnmx+C2SsmMY6ckBGOepucrPhP6sWL1GW3CVmZH5L4vgzlbry0SqQXf1/59IwGf2zkM1ShXSf
jnKfYsuGDt3tz9xj3UeKFTfZ8ARaxzmX+rOtNSy8yGXsjNaBMRBHxVsSYMlkSrg0tV2hIZmqIK1B
PxYay3boFj48DLRV+2grDiIiDCrj91CMmoiaF0H+4Ix2fHCVoFv5ZZ+f4zIqEck11DctGR8Cgct1
7G1uWMWPysz/0YbYfpGgeM6TTkm2FH9+1DWaywgzUrxp8uHdt9JzhWLQpZz6fcD4+Fhrw3t7KEI3
O3UyqXdxos+iEbuaMcN1aXqzirwABa7+GKi5sTVjS6/XBp7Es8LQwrUVoz8JFDKjVmmn5c9kutUp
C9DS7cEKU48Nktx3sFCJXS/rDl5vYH3i9uHXATHFzE1uERNrp+yXid0/1bp5L5CEAnsIyz0+TF0S
pIEHH6M3JCbsbgGpUj7aVl0sLXk6DMlyjgRI0H+vA5iraOL+sOziHLq29IqgAJLPYanc43xosf4r
5OJ+3R64YMbE7fzmrrebhqf/KIP2PGqDd2p0t9tYQZ+eKmgFGHSY6WtZBkj9WWayltBEffUt863B
Ae4+KEZEzaDNiu7BSe0N4glI/Ew3IVJpof5fugfdl+uXINvompu8Ollu7qkSl3MR9tJwgX9zCsdu
eE9L984KjQIzyDred4rWLkS/l3onQHXFo1YPi9QZlZkc5yu9xihdYyd/ADz+e3Prk626WyLjqCGt
ypTbgAhBinZLOEvWIu2qAVO4JH5wChyp2W7IvCiDdh2ESXHwiiHbRmwLdwnIhb3GA4plWIOJA64x
qGm3cCnCMVkO+M2f49hx57mdVk9RnaHJpijNqzypCCbhoP2julMNOM8+S4w9hsh1UZI21rYBFhU3
Y1xDIi/wUIOjCONa9bfGCy5aO6bhDzzd2a5OFbO+oi7gYkcoT1FmYw/D+vYgxqjoXMe0iRT/a0zU
5P59nxOV/qLtUvXKHnD0wARU6vhYxALKhBur7bLch5w1caRrz5JWehfnQF35RjYXR/a2bOO9HzAV
tz6mI2/kQhQWij66i51Y28lI26ySULUudkkVO0Ca5TPEL9hGQqFUCnk2qql0tpUxW9dsBnZYVth3
XsF+E8eQ4S0rvH2AwuCxkiNtbU0mfyQ+vR9ATpNU135Ief2WUVx+sZooXxR2MyKznQ+bUVNz1Pwa
fRVJsb9HKQWvBL9S9lqJiLZcF/ES0Ff0onXxMzoAzScol1UT6f4/eBEonAwHH58jjGLCIvU3Xtlq
D5Yf+RyLVePD6t7ZMkM3iBFrPAaCpmD2ebef6pPdxFcQAyCCfl7pytCjb5CNM3kwzPu2q99KnNJf
W3sYVlaqk2ucgFi1oi/kRnIeh7grDvCagrlc68ErJsDA1fh6bETojOWxqbzuXLp1/dBl0UWdZjmZ
hvFqPSBKM4Uk78h8Sv43BAabO+oJ/CpyyEg3kBSWGxaV5oBc/rSLE83QtAsJyamTiKzUCjZl7K+p
FWj7OOohXHiWs9bzipVBjqVFhcztY2T26HWWbfdee/lDyLfDm+XSMorwbsf/M98PWut91KMCsd8L
9Cd5xARx2hhgY85Cjf2Nrr3ktTJumiTF0XgKMQtr5pLEk3Yd5cfCoMT8izms+a93nzlZbvN3wQnB
kf/F8FaQOjUHs5AeOwdjsNTVtPmA6O9J7pJoV3Wlu4IumT26GdsSXU2s7zm4QK/mIb7NHeA1bofo
jm0B04M8fcwLP57lmWbepicyilTio2MIrrvr3OmjjYlNUrm1itriROrG9hxIfRzvazK+n2Wt7Pom
i97rqtXnQR2m93pUqpuMc8fGy5Tw3oM1OjelzHtPYGR7bMrFTW1nRWRBwWmM4CbUaSXIjSR4tLxw
pk7VeR/Bq8eoo/g7rSBi7Fc0ROPXsek+UC7WX2RlgMx93X3AONHQMJCB06FM/lXUiPSNqwMntB41
SruLqBmi/CU23BkQs2gNUKza23IHN1NclpM7Sj0115FUH5y56OziikrkONhzL0F1WTbHo8C5CDiM
uPqCifkS4rwwoB5Rm2hW8vhsdYyW2YC39sVSVDadNkabilRYhzoy22WFtMYTUiVYjk6/8CQ/IMZg
fBc3JVLATVbYrHCk+3lThZfEUvZt7cmKEZg04pOq5v73psNDRq14SgovwwwCMAzsvn+s2hxfHQV/
abgsxlkeImixUYBNWqhLG/iH8jaSI/9oABdY6WMn7Rxff/ZdsmQxIJsDKTpnDz40XEnJ2D2mcOJ4
V3bDpwu8udb5goDHA+/Rhk9d5BjLwCl/3kQiPLjexLG1+HXTIJACJVJdZawG15vC6V+ajk3Xf8lF
1PZRdk1KJACA1q3uJDhejn7wPNYeznK2cui0KNyNOVadIsuIf2u+xE/B2+hTDrLQsIE1isG55iCR
l5pN582nPDZw7Aa/KUmK+Zpj0Drh3Oum7jGp0fKNbYTW1F1oYXbv6XgTWYmLPBpc3apSX5AxdO9E
l2hE6CTxisR7ePjSr1eqOm+SDinj4Rw1GsKn+lgiNeRAJp6ubo3oi7w230TpgRUKwW/Nky9pNAGO
Y9c4KBMF1ZqU6VU7NQ/qlDIWo0MjG4fSuXhImG7VJNJeotFZUaQzL3Jv+Q+l313iiQSW6ZWzUZLI
xE5Y1ZZSgx5QlpcIbZN/X4inVrGR8ncGu7mGYjQx862rDGsjr38Y09GsB6i/Io1j0kUohcqxAP95
drPv2mBJB9zCraPY4PrKKrDk4njd86q2iWmi3qrtguQ025kIdbdODlFPq3zQ1WzVOGV6C+QK/EMe
+snFGMPf+0dOfX1qJJdpvtEkzpuuHtDdpdBew7GNcE1FQ53/Ee7wW7b+9qLTWnljjthYpIk/zpK6
to919H9oO6/lxpEsDT8RIuDNLUEvUSIllVTqG0RZeO/x9PshqRY0munentjYGwQy82SCxRIB5Dm/
CfIvUuNvxD5zzNrikJIfdvtYbR/HAT/qwtairSgUejEuYGmsO7cxX9lLFp0LWRmfQZ89XUEwYL20
9aRJ8pZ3Ywt7qVY62V3D9jJqyq9GE5/9OdfZRQWWLJnx2sdDBFDcCe9LL/QOjlTXu9B3dOx4E3Vl
g1X52ahbPa5/Z3AdXrP8gWRwDonwzxNJ+tzzcSgDvRCtPsZkZWO9ypD7RMkB7MtcI7JIt85/TllN
yUgNFX8rRjtokuXsRmytshHzYI//ThcqQYPMrhXf4k8eor1WW68t4rd10ig/0ryVUb+Np0vCSxJA
QNPeJmHvfEmb7klEVGnIhjVMvjRFUu5aOwsPStKWD+2cfBMRFsIThYEl7eyPs25mvZFqPvQyZBo5
SJW1rWDCgeduRCe2P27SWtGXdAjvNDUpz+Lhk9NiQnEWf8bz2NJqNP9D632e5/GH+PdbX0e2/v35
P8NtqPzgyApn7rMWkmZIteTLw/g0YdMuKX17CFMwSbi4YeSVR+aNIEaIM7/12ADpcJzWUY2rWN/g
pNNmyP5AToGHT27iptQHm+q5/BRbsbMxuVXtRr2JtqaXkRWeocUCZBzNGjdNjj5RCWENX8/6xuTO
+mzpznNmx+q9aMk+HmxZ9BSHZG0UM/OO3Lfxrsss4xXG9U8LoNylcGrpLp66YZXCMLsbHRyV03i4
BE1XQ/5rfxoo1b5WZNbALnTjS6S1oRtWyTke/f4uj2Chh7ad31WO5e0jpa8POMfi9AJCdWzL7nFQ
5ek2Cds/lEntHscyU92o6fyt6VBVKHjW/XTMeqXx3e1jJZL2pdd8Hyt04FI9Lfg+fG3dK071TeHX
jiWE9aKPureDDpztzLJoL4FZnBKgvK9Jqq1FXUlu0CUa+zw4W1F56aUgOgxDaN54GVwUceDxCUIx
L5Fbm3lCM6+q+40LqozEE7wf52uQewhtanKFi9TY3FMS41HahuNGM4ZyW8Wefl9xd3J7r7S3NjL+
1grWNqpNbWw92J58rwGD+6YAmFnlBZZGnlVg7DmN21y2XwIj677bdpivyr6qN9HURjtzNg3gDtC/
OKYZrio96H740OErv+yDVas9dZnu/DY66cKmGHPZwMb6DcbCGKtu0yhYSaaBvYv1xrnJh3rYm7Z0
9KY82ygjLPakRhscdPXLlLXDtgMXt829lh141tyrBfi9GtDh9zbuzzbF1l+UnMjZWI7re4G9RS6o
OSbAYgTbj4A/aYHZOHXQFpLbwQ+iiziUpazwUg6Eb+6KJalyw9TG3sLIlVNvjfAP+uLrYBfn0syK
J4C3T0rlJPeIKMlfckl5zn3FulOjoj6NRnWGCACkP40itnC/IrnNbuXQf8CrYjz4VhrqELFz/VYi
Ae1gmWumr71J1rho5WormtJo3tsF20NT7fq71myGlS9l2asuReG6wpT1RsVEEZimDf4ZFTHBoAkc
zko0m+Ii8Hfp2L/1i8GYJCbpmjlEtFEb+0Oy8mzdeeMXKiPZfZlEX6iB1nfjEPFLwprn2Pd19yzb
3KmBhqc7kiQ/ee72l9TutNMwWHsj0YPQRVCLhJ4OBH0elEevv3SDZR0LTGapMRLRo5BwcEJ0ya7t
EEVcLNzVZOUNWbcpyCw/8xrTboDe81ibm7PztIvJdHvI0Gfehk4xun1TS8i/mFp2cz219JZtEm9c
ttvPvbHPA8pWJTfo74o+cI5ZPZ7LMTLu7bTZsfvc6I72M+8V3vCi5nuvG915atLCVXO72lbh61QB
9I3Y6YxtVP/u9cfetvovdRw4t6WHi7JVJtAq4hYSScQtHQk/by/3Yboq+DmfU6ktztl8ZunKOeWm
fyO6xGCX1yla7prviibgpvROUqrvMSXhvLaMpyqWu0Nfm5UrmlboT2TeMHGRMvMJbeH+IW1zN5lb
RQ5jM/S7djPIg3Q7zQfQZG9nSazhIhCY35auJWyJdWAUU9rg6u8zLbO+AcX7u/QK+ziUdXSwW8+B
Ejqk+1BX8HkPw3oXVFp8Rylx3OIpX95PNtL0Toq0R9/7Z4cn8z5PccdEj7g5Bvz89y3CohioovKr
jvJ0P5RNvvHAfTy0+H25id7LT0VyqSoD1IE9pRd0raN9p1fVIfKd5n4M25C8V1K9ql52kkt+6XEC
tkDJ6j+iqtVckHrpWaPsugdIJe+7oo0xclWh25FFPSgmq/WGND8y+tK1LU35ZrKxUOXK/GUX6aPC
O4RbkxU89xoeIEZU/NYhlQXcC1/9jk/YB3F+NrKw3Vdjc2fzU9rFqt3vBgOsjGzZ5BbMQH2Rjfq7
aqYY7JgnUJoILPBjPpvUnl+tAFOBslPqB+Re2m2ZNPmtPVQ3TkRN0PMljPNqAKpZTSWgzAc3yKvk
lxywzXIy3klMW8+20Avzm2nSjJMKjmQdOL3yVe/HEzkQm0Klo3DL3tayWX4LA2Pa4N9VHklTWg9Z
3f+CW8GNkqo9O+LavKR1G91ooY+SH5Ybd6kzb18M43ukFD60jGbETalpd6bPKxKSRZcWlO4PB5gc
Vq/p+DCmeg/CvJK3Vda1L6QnKJAQEc4vznaZpxe1r3NwAPVetvzkYE2OiTdclN/yfxnvRrkx7x29
dNZhP8tVDZGzH9VwvM0K4PhD6HhPBrYgZ6sajjHM1F7rV1pJudcfGtzCEeDbUUFuNgLc5fNd4swb
lgcB/WoRNgcpYjezhZL0XLf2qkXT9EmWu+wB+3dSpo1xY1Rd4mp61x/aVvE3k61krxAxflF1Gc6l
A7Uj14Kf4XzPNWJnVXQS/sEqedjRkc1DF3bjbuji7MFXe4d8ZVv/MJ0KMc9W+SVRsijl0PpSyvq0
UZT41R6rYp1nmnNO5wME+36lYlCz90xJlXCJqJX1VFnFJvAq5ywCHcfUd5jeOKulD2U3+C0GN5Z5
FRGWGIN5tq9rXxdLTGXng2ro+ulllLBDsfMiO0k+CUD4gbw/d1py60TOH1asOadQY38d1I+TpoWu
OqkI1jqw3Ct85XARPxUQVNwJfW2gJ4jiO0mtHnCGGe+L+RDuszHNtmyOw33BTmGtm636gtzpN60a
ht/U5yaQyryosNuupCRd1Y2DXSu5b26XiT8dpYQbtS4Zl4H7yF4epWidlKbyxYx8a+/FUoZIY8bv
VUm+AoRJ1pNd88IlF+Pt5IEeSTXD2kamNqAHFOdbWx6t27xs2w4lpfbRyK10L/qWg1Lbf4bgmkVe
DcciCDizImFdv9h1j/eIpYfPHaLu6y41tHPsBGxRwUKA595F2gRFAEIC+B6EIHu17PE8a059pbEF
JEP1mFJnWkHKHg6iT0k1E4P4BlKxZJ8x5bJ+UYvCBcFtPN9+8DXekkNV/iZL0ngEeToddQmmycpD
Ozkc59REKfW8CMZfMd9MXns5ALAOHGgGLtskwIMjqPQOATTNdOPBrjYmGHojwJAw8dPwVi6G7BBO
Gb+HQpbWpYXfkxY43sNoYbJk+ie40T5Wr5FEgiVud55S5RfyaVCSJSwvJaWBNm7y1gSltvpi5mN0
GshrkAppqi9xkdt3Tqw/8fdjPk0jbB7o4H8yxK1ZLWahgpXs4tYlTkAbQRAXA1FZe3dN8UM0zCCQ
N9gJxWvLqqZzjDTWSlOaAWYC5tfXPtQ+dmpig72YQ8QAuwU0UiQ0YOgp+ih2ZSPjBXjWSBscq7xt
2+TtLMH+cINspIHMV48xn4i5nnIn4u8qkbstkvnoJhpITkqYzOxSxfFO4sCfgXNoYVppaIucjMrk
AZBGl6aUYn7+3BZ5g7UuyoRfisc3czAqw7qIvsbOj2pcT/s8slUEpmB2tYlJFR5TwEnO0FQpRxze
PO0sj6Phal7gXwI+9W60xmQvsbUsVX8629I4pxDuQbCuO0PWeUyD3HQKFS5OpL92kPpOQfdz1HIK
re1YbB2bxG0RxtYRK1XexeYzJUY+59op2uLQWHdUecdt12JVRNqUEkUBW6+XklcvDuI/MBOYFVGk
5pn7veI2kec/gkUJN3pUefemzB9FGH9jc0UBvq0A77cGj5a5KQ69o4KqNRyyA/DaGFIHzLUzDOz7
RD1r9UOo1xAbZRPpFY8vGEkElJNlp0oOnqn28DcUKXSLiXyAHhvJOpwk7SIOZQAlkLetdqv48ltf
1bQtBRu1PAxJpV/jekW5o6Bn3sa54WBBN+PELUU/NiGZFgcN6yclMOuHvu5XMiK4T7rVbZxYli7z
i7rX1sqLBmL1lgQB5vJz0yjS1I3GPtqmaoGxX9bhgFEg/79DgimhFpv/sL0oxzmg74/81kJ2zPpw
MVDScEcnmXaG49k3cSU9B1EeP/QwJPW2qp/8cayectBIhdYod4UvVU+O1htuh0Y1d1iauLB4O6Uj
NeM13p2RA6qCuuXdZZH5U5mm6MVPI6yR5ICKkOPHLyZsmY3e1+FejMKIQLsz0AvQK4xiM4HKbSw9
yrYuP/D8AMZC92B18BaD3FyZbDRvLGkCMNgZGt72dbJGRcSEMRXXCDaBHoMHbn5JSSXgX2HLa/L6
jI6ysityHu9SbBmkWAL0O4GJbsRc1en8XaEU7eY6twV0xtOePN8czBseJkkTyHgxGnfk/vRxKq9N
YFo8sMZB3orgrE+obw46cobzdWU/zjZVS2LsOncYvLVFQXsngrWuUddVYHvX0cSssZYz03J/nRv2
FN46SkLinxBPgeRSYY13mPHsDcvp7juk77dpOBW3dnwD+iR8kmqMX+X+SVKwhU2r4RkWlXPK9WzY
lx3kTUkb+vu2QYIu7By4Q1KI9ePc1yjfygk9tWtXh1jBnU6x2ZMLdG4jdswAzYOj3dv9vYjPqjBB
8yQLd3Y2uKmV9bzihdYa+HRy4/sQv2G9/chITn0rigA7iFwz7lPPiPb4nh+bZkrPrRF/aeXYf4GP
rB7xtUDx2hn8lypumi259nErRgEP1C41QucoRnO9ekzrvDv7oa09t9/qMvX3apDL66I3KhRDzGpd
w1vd1RFFTjwtkEFyCtxBNpFh/XmazKe6kpaq+yHgw6meKsU2Hkkf+MaDBwnz2eSf9+jowHgHx3/W
+Gu7eEl+FC3J6PX7yB8fRCuaMiRQs/6HaFX8o6FvhyXl1jJ4niq0g+yBGp1YNWombeuBTFlHpqTd
j578dtClgyX1/v3SzQt/cUw8/4sIWvoTvVU22M+buNQxexnI/UjGtR22wNInQshHsNdBx6x/v5zX
sWE0KkX5Ah9+G/bN+GpPpreeGkDNo5LJJ1kl3QV2em2j9QL/HUP2cHZBEQd8ld7OEjyc+XlnPMMt
/E/EqPJ+luSpsxk6CCWfBkSwGO1byf8wCtkH+xWzr8lKkHu9rlrX9iqpJ4B7LaRiEizjlB2RC3s7
RLwqHJP5IM6WgSVuGfgU9w9CluUnAPH4zc0XXuaJ5hKzXOkfhHxaapn7l5/yL6+2fIIl5NPytT8D
8z4Nf7rSsszyYT4ts4T8d9/HXy7z91cS08SnVLqx3LZB+LD8E0T/0vzLS/xlyDLw6Yv475da/hmf
llq+sP/qap8+wX819++/l79c6u8/KfIOFW+HGHQjEMKrXTj/DMXhb9ofhihFMStL7LdZ13arx/l1
lWv7OuHDtP94BdEplvo4668/0XLVJUam7jxtlpGPK/1fr89mhq13r0e8nS9XvK56vc5y3Y+9/9fr
Xq/48V8irt7AgTDKvtsuV10+1ae+pfn5g/7lFDHw4aMvS4iRZP4v/9QnBv5B3z8I+e+XAlPfrkcc
flZ6NNZ37RBYmwpEvCuaQTdLBuhZDXKHUTBahiuXtreW7DpXd0mNqV9dObxRzsMicBh9MHGAV24h
qVdHNcezaS2G/W6j64lzAvMLg050dZOT3JQOb4GFWqg7ddSstU5RyYX351JmAHo527VdzdyEr5tw
c4Ozh6SnODWGCRvfxeNNtd4mLl2LFZznaREqx3XyzQtr6aAj+exmaRrvqEmRj5LT/AFU5l4vs+YO
saXsQSL7cms4zVmMiaiSX+7WMathDS08exBhaoyVWECy5ShCVE/mFSnj1ZRVRUBS5GC49Aiw4HwR
MfAPr67a3dkyVI8k6n+4sjOivKR63/1MIwOX2f1pAok1rky0P06iDYc9cIfEeRteBvT3EFOXCMkH
QvL+bZqYKw4iznlfxSjjYJvrkHeVAkaLVkVUAcSpOJAlRKR0aX8Iim37BPpy3H2YA/L0z/APvYgr
JrY7aHKPTB8a/li/mXedElp34izBu6Lrsvb0qZ8XonDN+yl/Q58mDE1w28U+ag1/riEixKFge4sK
lNntlj5xFiRWt4cG+etTv1ikqO2bqpjMoxgUXVbSb1N57A8leHswk9QJMXIy+IosF+tu59ovBkW/
OFsOwOvMG9GchACeOLUppnhV9DZXTKtxjl+HWtXgeZYOWyAAnRtGk+qs0Nerz6tSIUmCqZHEXy0Q
atJ25rCNnLw5977cnCulsI5WZz+JrqUf+a0nI21s9hqEikMKHHlr6n7njvNM0Xe9hlhp6RTXsS1/
vF5HDMjF9DXNq3onaLriDB2oyxtf9xN1FxE+p1hdx67ngrMr2LvIwoJ2wNwZXc6AGu5RbjQtQde8
TOujVEom554kV/9y3ihaJbsi3GuqDmdpRTVXft2l6zrS3rjTsdQ6NtkN2NHLQStqxDrJ5ouuDyGf
mddi3I9sSNcfQjXJ68V0QcRGvmAVovOPcRo5a12DKF3jXHwTzKAIHCLlP9IcdaDZSWOJCExFQTS4
T1318An0E6eAz7ei05rdQuG/GiRA1vk7NghNo5vM9KkczRlAfikPIVVUhCuRxRMHBNlTfOWa7iqa
Vwg96TmuoRp2jQNq0W9QPamRjivqy6xQsA2bKloHSL0HLkjBDDhIGq17z6kuRT9WF9GnzH0tpG4s
h8jRbkVbDH9aZ5Cj+7r1/ENn1v1tJxvdrdNTIV6JdoQK/Y2t3uVtPmB1LQZIPoEHGKz2e4C5DYV7
tUN/2S/WywptFr2t9akvmNfz1LtP3aYcSjtJHS7tu0voh+fKm4to5U0uOQTlwxPm+tihBHhzjRHt
DzOvD5neC2XXB/TkwvBDH1eiYpom4UsPL2yXzWZz4pC8n43CVG5pi+Guj68zPvWLJjvobgfy/2vd
t/a0IvEJa8qBxJzqoXRaDplXvzV1v1m1wERuxaDov87tYOO4/lRNm2UaWXVv3RWl4l7VbnUIh9Cg
esQAdS0MAQEr5Uay6ldtbFP/2GRWf5tFGRvTsC4P0ZSUh1hLbPmhN8gdyIOduSKmmgNjQVUYHZDR
LVU38pB3ossO1NzlZbRHHqRW5NR1VBO94sGa9jzmlHvIrOq9OEvxAVWnsD0t/SrWbbepaqBdRKgj
A6pdKUNh7Cw+NhQ/OpcDaT3+JaC+16GEiPV1ONQdpCrfryai6/mSQy5RkuFqywcIqqy+7Wr9erUP
/VlSgo7BF6+f1MOUhCUaH/juOG2KUKXkmT9V7DyCNu2/203WuxWk/rP3Hhtq1vQptre+VlwmKdFT
9hVKAG2NOFri1KSTMn+vodeEbfg8XJohGUmQDm99OcSqfChx2JlnXCeLwD6Yk3plYK/qeaRCx0xZ
ixXNIdiLkM9T5rWh1oaovjNDjOZGuU5UyxrMezDr2cauERrmv878aQbwRJS4/BaYEboeRp3cl1WM
9y9mhlsDnsuTiBVyLf8aK3eTQZkG6IOkVtLKUngkCc5AjesBZJiY5gwjljV01cSoYBuIUcsG6CBG
xdy8pQ4pO5ruVK7HOq5OnXxVzX5S5OvJwJfgp5amGC1nJyoxmua4ylQ6gKZaQeXXaVe6l0DUoZh6
L86WgaUvmEdBcCg7M4KtIOLEoUeN+ToAd+PnRIVv6nuKqMsEcYlPK4lLjKidoAjNwiJ4uXYyfyjQ
V/WpBNakWXqxMUfgeKE5RK/woLCDkV99vgCKhSFSw32rvJaGAsiqGB/HvIefJ8UJlXBfebUy2aL4
KXsnP5lkDBD5g52ni1WzJqsOA/nef7aqN6hoY0gS/j68PB6M3jZ2itfBzAaftUI/rLsN1dB/CYrp
4Jdk+xs7mp7yMneHWRgN/lx+p7bYRvlzFKRF3p1NPGbEqBOrJf8UlhSjYklYef2tGA11+cOS2ZhR
KGYNu8l/UlJIqDA4OQh6q32QERw/tHZgbjG7Mp+lKbwTz+ElIgH4eShCy9gGtYHoso46Vb+qJqPc
iffkKQq1G93K3E/vypAqeQOfZFm7MaK30bc+MRLW1YeRceDxs7q+qlPw2Wt5/RjP9o1akqCio9fH
Ru6l/u69SVHUP4nDlFkHyNHFyZTws2OhfF8rdvggDg4AjyIGiydaaFuop1JvbrROxwAmHdNhl7Z9
x02WCRO//wcrTRp39t/a5UjRYRLTyMeiaa2TCBlVr78z7Wm3TFDNKd5zB4VVLyZAZTbcBvn0a8z1
ulN8X+R5cF1EQ97xPhgpfIpPYQHDx7bdM1YiVhxATSdrsE39Vp+XnyS7cAdcER6lZC1HaLvmbd0/
jn6lumGP8a3oG0Dc3oKK+unMeq+iq8x1pIJS+WTNXT3o9G1cmbxFzs2CTd+DZnwVYyJcj+CROimU
nUb29OOYeq9oh/Q3ju/3N6M3gEIXp+LA7V2S8LV4D/gcVb6PiBjR9PLGL1eijdRZuFGNqbuuucSk
eTR67jJbrGtU49vnuC4h2kVqPcl95e8+hZi1zBPVd74ERoWTSuvoR7uTQrCDk8ypOCxtMS4ixbCF
VNZbpGibS+R1SIRSkBhdxUdnRASJNcTZckm8CSTN/Y9XE5HsUQNUB0Emymo93FsIDK6jQYk3otk5
AX2dNtx39mStejQotp8GvD75GVBvOXzuz4djUKTKTZVViYmdCosM9qM6Fv2dr/oN4KTU2jrsLC+I
2lcrr5r6g2iKQ9zaD7LeRbeiVUaRcmmNYZ1hIHSfzy1H9/0LxMxlSokKx6ltjb031lPoOm2DyoCT
flOgf4cuGi8TPxEVsT8xfb7woAf9tg5TcEpl5QLv6S+VJQePEAHAVXqP4qBFZgOCyPCOydxn1wBV
p0nC3GVuUq1v7zNfPZa68zZB7YAwGBgNii6oaOnGmjpkY+d4sLfZbZdbv5d4qIHAu0zc7eaAsitH
1++CcS+aU1O0gNHM0BVNyU60h6x4TuPk7WqoIpWkL03roCVNDOom10ja2LNvGVqiEf+yyF8jsY5j
2dwX5gYg4qWtHzSIcmj1E+DNASJKNMVBC80IHE3urz8NLE28W/RtYJhgBJ81xcYnZ9R8rFJsik0D
OvYGwMd109fTlio80vV2GFzk0F5FY5H+26iYq2PJI2ITzfYfxXzI/Z/ni4gAcdprxHKF9+uLwWUN
QMFo+QJCd5D63xoBGl5xhYXeyoS8c7KlZgMzw0dIwOh/VE3kH6MZY70S0a0ZWu4YaMNZHBpUU0+F
VyNr34znzITkkUZeuhOfCYlpLBmM6vbasimj1ZIxrGLxdbyPik+X/ofRhJTYh7ntPLefv7pMjo09
tWofhlMC9SYuqiNwQbSlAMA+DIGbhHPBf+7J5cg5mkP2Wwxdgyqv3SSlHW6WOX6fJ6ux89/WEQOI
Gf8/rrNce/jfP0/bTbKrGSiUlYmh3ea1uusi1Tg0nsb7VtJ12u1YsgyvXol2m5hadBygAGMLqd2K
rl6MXmNEeAkpZ6M0DlySeYqIFGuLpjTgHrEufQSfmrgcN6JTDF+vKMIHSEgbyFfVKrTD+O0uXYzg
fFaFro17PDE2uN+FuktSQz+GZWoA3eae3/g88rCYoO2I+7sYJ5cz2puibJr923uNN4QHsnzSHT8Q
/95uE3s75I2G1vGfffI8gP8dzJxKvfZnKO9gljyH4GD+tVON4iDmiy4xQeHPZ81fCrIo83wx0Hep
fWuqo7SN0gE+R1/cgpUobyfFKG7/U1MMiJARVWuzmqDW/u+xYqUk9L9ZJopolflYSJrkijMd0Mr1
LJv7ikTC/O999O/j8IOVQAWTzLSTzSdtLNFUgfFKWQhgdn6PE13iUAWd/8GGOwFakHgasm2pf1Is
H/IZ9WVdT8E4D7oGgDl61OZuL23j48he2hVNo4R6j0aSBIB5yl9UhSQ8WSAER+dg3uiva0y805wj
K3j0ISu9cIj52eq8x+BwYab4ve3ywnqoPRM3yaUJOeTQ+Qia7KTauY76iJVdIlM3bpEIH84TMinG
qLU3iKCNZ0/nUIcSKthlqK6truDmNURmfDvZbxPELHGwteQ6VbTE/MGIo40FlGZd2GVCrrMdd7kS
apcCotWmLciT6YaBpd7c50l64xa5WV9DxMDIAiuU2bJjoY6/Wt9QjqSGtQuipkc5CuST0jZ26OYv
I1yxSzMPjW0jnRRz2Dea5YQYaafjMZbU39dIHbIW6HQ9d8U1lw+T+Gh9R8BiCjDsN6I/aZzGLbH4
2F2XWj6MGBYfMLKS6wdZlstfFCe2Dlmk+ggmsLHT5p2lHUrdHqg/vC2JLf1q6VTGCdyt2C+KcDDf
RCJaf41ZllgGlr5lGdx+otXE7xSv++GZFNoLhErpqclHY5e3erFv0ip5kiY0ywA+/vjXgCHE8KLy
ScsIKaBRhiejIeQl5P/kwNTWZpl+bOpzUwSLURG8NMXop7m5CTy9AWPt9q2hndIYPNDg2V/Btyre
0VeQS4fEg8pXVUgjaZpIP5Hb1U4iuh6adVxp/U3e/E5yQz8GSDzdwCTlv6qU8KmEGZpXiIjRi4/5
cENKSIyOc4g4E4eqhiR1HfncNsNGO5rdDyzNTHjRc5xYTrRJIrVQoctjNPrItftxl0KD5qBNSiDt
h5KE/cRzxO2MMrN/J4me3oAGLkh9hml6U4OIcmPLU1wxqbYTZxO2bci7VWZJ+gmvZljr/QgDcHZI
n5uoRo33TuDhYowp1nXUkLvqMmENcIKA98KuM//aptG0UvLQe2lb4EhKl48vXhkaK6epsxfPwnYw
z30HF4VaWkkGnN1Wg9FE2cA5KrjTXnnaehR516YipB6QofnQXEYFr+6fzk0SP3Stni15M7M/tRZ4
jFaFCu8KjnUyZ7UTymeg2Edqhje9X25E3wDkclpfh+cpaZcrm2peQYfQtXEUtdrYlVTskU+xNzG0
3Vc1jp5rKAYXuSvV+z4tk5Xoz9JOX6cyMHJnBvVCf+bVTPnqTWVz5AuocSpJ41fYbfWq9h3vDizg
9FBIzUX0+2pabhNPN0iMcZGwbratDpyoQWfzJfxDC6LhZz/52BVwW7t0RTPtcT8p97Ke+g9sB8HQ
m5n5M/xDbdA/EZHIm40XM0IW5u3NGr1JmE94Oq6RsEjgQL3bz4tOqAbJZhyt5AQaz7rPSklyJd/g
afZ+5mekSkVf+H62jF7PoiE/tRniWKFvXgLeXg/8LWp34gCJXb8zIg/XRpwDV58GRHOMvEtRpPZB
xC4R6LyTCTPAnHaJ/4C4X/aoVEm08WRg/3kNcSySisI1Oiv50QyRO+nj8IePu9hmquKPEfVcIvnb
CKETlUQhYpgBbqK+BOEjQ2pzh7pNyq9IkoN7b95w1IFjrQ0ZTbCriXIgNifWvA0R454Pv0EKjRsH
zdB27cwDYtRJbH40SXUapaKCFDLvaT5Mm9emBjzc1NWpma121Y6Er1Y6xcMIMPHQ25K6HaZCeiaD
dY3QIP2s0hHhITOCEpVRH1ZmvXVcwL9RelZuUNZtHtBRHO/QPt9rGR/blfMx3xqj2q9FrDhocvIN
CTvlRrTKNpzgVHZ79NzrM5tLt5sqypIeZm7CKLepycPlGtmRqW7GL5aarQUFGnlUtsPYqawFy9lW
LWVlm6Z8gqDoJoHSSY+hN44bVPdzE6YMsrjiEJiyfJSM+QDWPOUuwinYWl2FUtB+T7k3UimYR0T4
zGn/q9PMxwSygg4L77Uch0s4368R+zKo4SQG23qIC9mvyWuy7WLpOYG7xd2vxCtwtPai/7PrpwjJ
Im24ScZAX02ocKxFoBhYlhJnflzvovelPoXF9r3kKGkd7pBcUaN1kxrrpjGzs1EkbDT1ONpVapOs
azVkpyknEOdbGZ9RvfreF6mzVTt5wooAf2rhXS36Gqeb3EEa6osY+Ms+eZ4Lww9q6hIjpiRV3bvt
OChrUXhcBKKvZcsPdcwA96Kt1/dfRNXyOnzVjv7382t5U9ewpLtqTrd5a267vP1ih2vEL1eGOiSn
fuy6YBNLUD2t7N+a8cwyznoydEnX7ETrPbSZucjVfHjvFyuKlugXEe/xol+fDZLe48UlRajzh1ki
wFTMqtXikBeeuam7alotfeJs1s88qbmDjK2IMWx0CeHrv81r7B5SkIjs49I/DX1sbfIy/hizrNgg
vLajGvUT5wPzWJbG3fX7EE1Ur6BF8wUs/yKqbNcw0WVnFlWA96nXphj51EfG95vnV+VKUXt5Uzfc
2YS6QFFrPwHUd/c+0GIwrMpKaBDUfpne6jo6oSJKTLL8DvWFWcr83yc1dXx6K5UooYLTt55Bdyvi
EQ8p7JlXcWEOJ9H2scfZdiOlRNEnzTEfA2Fdb7hbWdfZYpicsEJlkfwb2GsN4aHol07l7SBlo3YW
h6nprLXV1/5m6aug11FClP1Vmsk622Ks2vvZOEwcyFajt1qR884GDwXH2TgsMP+HtStbjlRXtl9E
BIj5tUbX7LLddrdfiO69eyPmQYAQX3+XErfL7d3n3LgR94VAqZQolymQMleuldkQo34lhw/mfrA2
oLMtlmS7zYGYHHBPwvfnOajDK63wxGIsNfWl+vfrAQWUb6bJkZ87sOb4C6nXYXebvAnxM6idHjdf
yO7AoARKGC3aClLD9mqzCnXWvnMRJQReIQ7ZXrUDmciBDqn/0USueiDAyu488Pe5btP/Ppequq9h
klr7gPGF77nigQ6pVUHx3or6N12brgIpEptCZ9ebefcwDEV4PxRcx6igJSNj6KtGJrznNgJXyMWX
1pu3j3Kc+wpbmc/et+vRCFPPTzbljOH9iPmp1dfWS1LwlzFL/OsosdxrMpvvqEmlO+HkH1CFJk5U
w1OkYXxNrQM1yImDmR61jM5Tout+yA7vaJsNQE21LorBlj2k81aWwC+HRpAPKpDfLnWbSl/KRxAX
stv4MFZX8WvUos5Pz2Gi8uoocZki1JktMyo3sckBsgBO/54Xw7mdcnUgEx1qsDptIXvNQOYIN0Qe
wSWfws90AR7IDL/ZN6OT+lAShuz2HW0lMnrF0SkdwOEYrTrLsha0TSEbbUvo7Ga7jfhkowkcZP0W
ZlD1a44CUECGwBf2gTQMxaL+rjXzw0wnhnLXN8KwSrVr12WgyBwgLrgxUD+5aXWCdMrqYoMyg2zT
6GzqrVfF7K/RAoIGKb1kiTolf/0JJk9N6q2Rcpx7bzB5gtMjS8vnsZ865ql0bzbhToa2IaJbqCKC
ptHzVIOpK7LA6B8Mlvsc9ewVgkzlhTr7ji1AkseemqINHxTjWzLzAkJ8tkQd7sgS73msTLErzTpb
Ua8bC2MdhynyaPoCEbSP5wvMU47+pwsgmfjhAkkggg2oTIF6RZlLd3R5tkQTYRdqFi4Afcpiyzwb
9iDwDI59pJKVcJPkR4NCjomB/xRCcM5GssoDqUWVfRmN9koOAFD6ILuI7cttJOQB+Y/GwiY4jJyv
+VS4G4i74LZywVqfjwX4YTRmZdBgl9uBbCWEV0BvW25v9jBp5aYBUBJxLoiDfRpKTYPAlHos6nSh
F/U+sXpIE9xMbh+39aLX+hR08KoegSo6bVNAsDp9uHWTTU0xX00SgSDq+DzFPE/dIlGMKPTKZi14
FN8Psh/EfqgBXXo3xUAjHe0RRHurX6coORwm8cGn6pJxm3XhjyEeqzO4ktmpNTbUADU0ZJ49LMdn
e1NsyU4WOuv0GJkJdsLa5maOISgJTjskWX+b9MN8N/tvk8YQxBpKkQT+kqFySu8paAPiRoG3Hcfs
dd6iUOJEHz7tP1Ao/BWiX8DT6k7gy9gmSUdEi3/39fVsDU9e5x0Q9c77maGRKwCagkNqFw1COmX7
KHIU8JnGhGKUovHBI9z4T8pDZToIa/6BhF3wxcLzEzE8KzpOadsemA0gJPSL7Ed853LBjc782+gu
pPOlx7gNexsTWUZ0FHECae6sUmtLqqUqKuyKEdF+7fB8Xgwgcbm0YgCdhxlj98WL6VX44H4AX6Ra
5gJcjr5U1QoZlfQC6PG48wJlbJkvqmtghQ12PqjDskPQLWvyMJXI+3EQ7OunQVbXGmBbdapr14L3
IFDM3zkyVAVUJ7CARH1Q628yt7Sfs3Y85yrI/8rsDJWUWL09gF+zRY0pPLhh2s+tHM4UP/uTx/sc
/9EDRWzBskQV8Crosy/gpSjuCejQr01kt55dJVoUgPEnAlRU3PT2Izi2ZphDUduAekINY2OPYK/q
wbe7re1yWFaVA7VtjYRIy2SelMZ3K5pUAS1JkxKGAoWd/jxpb6l+nUK0BNBiLFNMX97HZlMeoW2A
HQjEyeYmidQTb6wFE2InYFjRyx2ya1ObmuWRpnifh0wQ9Fz6qWHhawZ9vwfQIwqvQPIRHyePZReh
hfR6zsu/eg7EVBeGr2oyo1WOjdbs4XbmsOAA6YRA2m08kaKA6j2eCjoAcanq3EIHZOQUxU9vRhc8
2JC5NLB1odFI2jQLBs4H/UKOvVU1TgivqaK4FDW4REnXvG/SEYCqf3e0noG9hO6IEVGbR2RDiLtY
d8Rp7RyZDR7i04hQVVEJUzy+xXek7RebEQlq0rtbRYMyv3fZC5RCi78Q6TOXSaimswV80xEF7KAI
e3Moh2Td5gbwfEYabFXXb1yz8w+eilx/hXBJtilBpAiUETTmqTsxmH9I8PeAfgh6lTlK73Y5QxE7
/WWAWa9toP9f+hFMHzc7uHHWTp7xlz/4e9rOkrACslGAi6wCvUeetfiV6pgktc0gbhdIG7sQtEPs
IqytceF4RQfJ2MZ+Eci8tB2CkAgOnHnb1wti2QTPCiitDPAdUtPxnP8+qLEcgPNKdUKQqgL9rT4Y
4KkEvBD6Gd30y6Y7UsiUQRFGAvZkemsFduPaCppjKpS6cn0oR3ct6grs7rpFBwD+nURg0aktYdGb
lx65YmqB0hF8HED2QRI5PtxM6dgWBzmY38hEB68Pq11gsm4eKZKW78rW/QmJnv4A7k/IGPVjNkAc
tOqXIEJ3kWOSNeLt2kg95Elnszu1nbj4WeamCbxMNh6xZbLWzTTIBWEtLYnqG6zL0UNt8qEzOoAl
DbwF2fFmBn0vAJx1378NaAUktpvJvGTMh5SR0YU+nskGwzfXt9FaNXGwSjNbPYmBI47qhldmAsvF
xxrsoZ5lHKhzkqaJgkoIrVNvAPqnO4hWR0vqDfCqOXnK/47KYvXkggv6EXIAVdu2/bJqjUsjwS1G
npWL6uxGleaO5mEtfjrClWpNvUz0cm+h3hVsmPhEwHGk9ymr9zQteQAJCcI+o3mgVlKCiBJbzuZI
syFm1YPEvlGg0fKgN+pAD8+1BmzDJs6+RChmRcIjAU0UlEjvJG7knQ0a3ROqsvFobuP6qQE5xsKU
UGar8KVFCPjEkAsSKzNOx7s+LgG40DFVbKetZZLwBqx4aBas4vYCaIbshJcS+FpqB8U2huOv0i61
lnlU/ObIfYgARE2xMcsGKsA6BWfoFFykU3M5YkDhMHZnMlGnJ0BgY4aO3JAHdXg9iJxoPNluk1hu
D4xu0Z/JbgpDQpIGmlmo17eObd+UdzWPrtFkOKD+IkqruGAgsrLAkTpF6V8F3uUgV9E9XIQ4hRZM
tvGgHbwgI7ib4U6nsyuoK8t13yMtBXnqVRi+8KpTl1sIQBkOygKixLijwAF1JMIZIYQt2hUesPY9
deRMIOddWS8gyMj3flWVePCFbOsUfXiuO+gaFG4CQYVompZm66cvnQyqhT8V0fcmaM5SIiC/GKfX
Ghs+fKtVhwqSofmZOcWzK7PytTfwr0X9svqC/UCx4mUurv1QISDguNYp4ON0p2K/3zdmKKHKy/51
5Wp0Pl7Z1Vc2eH2uVYU4S5W/Imn/8cpDnz2ndWEu09IZLlNSbkBiBjbuyTG2TqWM77bEfR72GQMZ
dhusQfEfHlHzP+yRR4eooEzN+wyEZktfNPVXV/QvGrSN8f+A2giZzin7bliG+RIPfrZi+NHfx3lk
bFG/ne6TLBWnsUuntRtO1ZPPIxBGc8f6ASGNt49h4WMYURz/6G0EAT99DDWF//oYiRNUv32MFgub
k4118rIf8XtuJOQrkIQonkAFW13tDo8V3XJCEwdg+UpflWcyYbUlVqGw+y01aTifgFWiZmeP83DU
dftiqYeiMAA15iBF9icnWQ02dyEQbxVXbLUATOjcR+gJuI9DrIMwEEE6kK2NY4361VxXIDl+BMKo
uHrR23BIgiGfmLiIJji9eew75+0g9FkG+LtnDECX6paXDBNiK7mNwKnuATkPVHssc2eCpXJFug6O
hegCUiDTEWyw0NQz/yIz1EUhFaO9SKeGvMpJqWPdmFesW6JlUtfgw1TSaY+DZlmhA+uGAetjkEEn
oH/c3TogjQBv891bje266qI7yHX2Sxvxsx0l7/IM3FdgmAhAhgqcNfWC8zrcUeKvYBPkeAPQy3pR
tJ6BA5PkfBFFMthWidXaK9J7t7QRmgrBloTdSSyezqiXgcVt0enepgN2ppcdVNdBEnaZuP3EiKVW
t5RnPhGFLfXp1q1Pe5rvnr+Pg8Dw7FnbrY1CMsDCIumqddaBQ4mWgPNqkIxjUkMnRC8WKVVOh9nb
6WxU+SI1fzuEylBrVWP1K7l3lzqGDZBCol4B7FrVeZi9qKStUeoHO3HTZkkIJosmn+2B0gxjQaRe
tf3mbzHnJ5ZvEs8wxF5GzdhOhy5jqBaRfYJwG2y33lj7FX43AexAu8UyL/g5tvDi6jqJSgvlj1/D
MIpXo12wPWV3/Op+mpR4+eQl/VTnFvc5dvBXA/+03vaQuAgS31kFJUeCUwuzSluM10bhX0ppjYFh
z0bptdE2/GvumPYjWHbWBt430Exx+6ORY79GSjUst7CcYxxFRFrHBrIvJaDpXByot8vdvQJtxUMc
c4fmIPMAadEjLzAHTWkjDgY8UlYsCl5lULDq+WOtmgb0OwAqNXbCHysQ94OsJVhOI9hnl409QNMw
ivxN43hvvRm21TSUTH8arz2o00eB3dqFJg1qB1q/q/WfImYCc79ymiP+FDFzlpsub4/UO+nMOPUi
Ow5nDn7zWy/9mqjJffZx7J+c6beGp1p2lIcy8cdl6YXGkxGrf52pkb3Z5PvZJz8jhZb7KNpxK8rM
PvAxAOmOvmmBg3hQ9age3aGzD3Wvcqga4uZsQfdtY/fywU43c/TLX6bgAp2GSnrmuvZ8BIhAYnKY
BGcHxTpvBUl4e0G2W8efmoglsGZB427ddjl5q45DIftTh6Xnz/HGXXWBDYkvw+IXOhRV/oT6VR+I
x18mOgOvW7gEp3y+rkgvk4x1KkCb4gWgQPvdO+EAu+fej5vZVnFyu0LhV29X8F1gtzRrXLhkMc/X
NOLm7BnFYyyLnWGAZRPVS+miKcZ000HlE1pyAdt1k9mcTZ3pNXgRHsweEAOd6cWbVjwIxJwgs9BA
t1V7UEchnJ2FGrJ5EMqL+5WAuJmypugMOdJuYeRh/a2rkY50WcEPRTTUL9Ajm+2tgkoRBImcdZO1
zbcaa1XLqqoHu4zAVlQoII21fdDDUQEV34Y3kFx9jL3+GSIX1Qrae9mjNBFuoTOySW1T2kZn/z9+
RoXwQmmCa3ocubUM7Ql0+/qJ5m6nQXVfHcbVQZnALJM1ywtrOUo8UWpuQ79i3U8gwQ4hwmOAIG/T
itTaktDF5Ntn16rMh6wYs/tEsL/JTF5BEpjb0nHUV+1lhv7WLoCHqQznEWvN8mC5eAggH+8+kq3i
fDWiyPFqu9AnSSHUvPKBut6SBw1wFMKdWgD2kWx6wOCBvXWOAwQsTgDiy9Zg7eYvgEu3u2ho2Zrr
0JcPu9u5H+0VtkWv2v9PdjnlUJ9togUfeX/OShlsMjZU66rkxRfQGNp30KUMlzzqii+Styha9mN/
YYRoplOEoEQNekxytmzw+QyFPFNnVqfTQwYSshhLJwmdrVURV+yJ9TK5Sr+Td0PmBSbCcF63r/Gy
zBfSiqOdY28tV4jhb+owKtBdHQo2dvvZHbJ90JuBCBXQUw1YWKZ6PDtJ1b90K2905ItpiA6CU2O+
oGZc95ph0oAMrO6FKmkNcQWUslCzGKFgFrvyEZnp8Br03onM+HbBUBQD5F5nLaYMoIJWQAjmjnp9
S71Gjuo2WY793e11i+hIrhYJIiTQAvjwGqa37e3lG41rXdT7wYH6OCmwoHOCzMv8rqaBDDHoBGRI
Rwfs7thDWnIz6Cxb0Y/dQzJFm67n8YVMvRlA75i3f1MfmW6DbrbfB3Xj1BysXv5N/v/XQUkPtBjY
HvDRehEgTuqPlzCNAfWohbSbH6qND0aK1eZjGXXVU5lF/1h61dX4bbIIsJg8gU7Qnpve703qvTkj
YiVOt6bMUHFm5XGzCo1d5OjK4tEOpnu0YqozHv7Ysv2yXMjcax4ACWFLt+DsGjBLbSAr3R5BBDfs
pYBYTugH4oL4sr0yAJj4MjUQ0lBV0/4IGr4TFvC2iwpwbvATQCi0sH9AeYd/9ZjPlhnSbfOUg6Fp
H/3ybUo5AbDUS/dtSpSUH2Pcu0kn5FejYgOoGXGmUIO3gM6B/FoKXJPOpLb90a+yJ9DEhiAsXY5d
wTekDRYhrHLyfFBcNCBOXlOz7VsIhUORk5TCSDOsLph/ereTtJiHAAZexlmKteApKCEbvMCJE+H9
s4BUx3zyseu/+JgA/OyHKbE3cW/3Kz750S4JQ/XVh5x1L6v6WVhVesrBEL0YoevxldySJDN24AiG
zqbjL2o2hHdpxqItR7HiCoXJzjqRNf7XdT71K7vKoftBbdU5PWhFHGc9QlQIuqDetLZNfwss09+R
q+Id8dYDdNVd6OzdfjORfXKt2Z8o7snkasDICDveqvGO7GSizv/V/ml+3OMfPs/v89PnDAnR8T63
ZO4mRFXbxjI8Bzfkr8MAIlvF+ktfZuB9b2SA1EWZ/mhtP8rWwLYj/tP2IBnRA2Yfe0oh9JL6UIVJ
8ZT+91Q3y/t08/AUlL7eWEAhXKshOJWr7yJRL0MryDdkI+2EHsynZ5mbC3tg4MXGq9R2YmuH1Kg5
48ZkkDsLVwT9yQfL/Jeksd9ewGn95jbDyLRb2FX9Cawh3pfsl9vUjf+a7Xc3Gl5FMf7FHu5+e8LG
GApMl652oUlvN/41EYlzBdpTon4YN3plHvMOzBbkKRy7u/M8OwBXIsOmRPu3UwKqQ96C65Z8lOF6
i1YATceQY5l99BXAvux+uIK5mt1zGU1H0EbckzdNO4Z4btlzcsgU4370gVpxIqO4y6GD+WzWSElE
fhSfqAmqv21bdMmjAUW6x0LZK6VrXLPcZqh6EtWCmtNk2XcgYzbn3nzkAMKMZXlHvTQlh+DGiZp6
SpWDk4+mLEGvk/dxd3LjCLQoRohgBV8yipvog2gLwMQhB3ekWEof1xM08ZJ4Q00r4/LATGgWDQ0v
n2LkjR6dfA6lkEPbgPL5NlyIxlyGfr+2OhsqhXEaXscGpWpMq4XWcgDthN8BaNwPYH/4t4cMukM7
4lX/yQPIKYTFdcrjD3P42L+vxsSGPjzWLAVbA4mDkIpnOzhOmnZ/SI0NEenPtrkfpPog2W9asMC6
pWFt3cZBVoKB1RR5sOboUxMpk7lJCBvC1HDpzqYbpuZ9EKF1yOvdRC1yfR/IUI5w5DFKqVNWXfo8
O0B+0H8ENNh/9Bl7RhlXewJJrA/J8iZYI749rqmz843wpBCy6nQnmcoyP1d+zsBKi9FZ4qZrlNS3
GxoemMLCTrT9MY/WgyClsQW8P7knkxkMWFSB+HlLn2Acgv7AoQe8oF6agyEHV5psuJJJ1gYqiKSf
3dFHgLp2s3eZZwIA8usTgfQHql/GA1k6s4Dq0/QjSpNhRwE4AYLc7dT09RzAk4ndnfGivVIn3WTI
xkL0PeVXusF41qHs4/fhoqjrFfcY6JvLLNgleA8AuxvsurApnlyWlk8F1kn2mI2XuLFxj7vMWbqM
izvqBEJ6urNBlLCkAe/D8bwqQOKq/HXgVenZth8JNMHwEloB0juBfQd891mDpHIrx+QHaHC/ez30
fUA0Eu4KDjVGP8+tVwykfhqoaiNYuSlAM+XKMFO2czUE3zIadYe0uKWhF+KKvLC7iOo23wRgLZCQ
QfraZ4kNttMcGYxcK0lpKRdtB7KWfbD/7o+c4YmFLe93KF0eAWHNgFTQkb9PMcDaT+qlnSChcev4
ECxsKRLoS7Bqlgme4cNQgUtDRleoeEVXz0KWBcvjcDtAxvYKjgDE/D2UfskgPJIHi1Lrfuy/T8p1
02Ueck/Th/+MfOmlS1ezA7d6SvKlOWhKt2mh2aev0AwMwdse6t3RgKI3vbPDc8mDjF/c7ajZMnPF
wQr7JcHOA8uWf7vRq2JwoaAdFt0f3Ro9GwGZ3930Pmaejex0UaN3xO2iNFs/gFF5yCSAExAm23ZT
lh2gC5YfCstwtgoohAuXFWDslRU89hFC1w1zq28s4d8SLuufTQq9u8wf+cIeAYFuefWzD5tvyuDl
t6IpU0jjZP6jYvgx1wbPLxCoeLtKY40fr+I5SbpGHqwF/fFrY5tvrDFQmpYHYLaII+aDGdqQM63M
n2w0SFNwBLEFiY0wWOeIvT1CJKbau0jZQJjHdR7JFouvnXSGB2nhdRC6kB1uJ3Bh3fwhfQVIozCx
Sm2t9jofXoZugmhp5dy7avT2tl6sesBubKxMpUhjT+KCZPsItOvvxlk8noy29kzXzn4UQfB3lZlH
EywntxPfs2ZL+OvkN58qDdVz0jWvtEam1TItlNUAsXkRmTuyyzC4cDsA9iGfvvUxZAdu4V0KA2u7
wyB27njxhioPlHyuYyhVQCrCWiXIM0JyLp3OdiTMJTm44XPWNc6SlyhWb0WcL8VkxpspcZ2zAcTt
fLBCxo+hcNZDESG8RR3kIiG3tCzxI9uQbUD938p0kxjCdL24DBJ0IZ2bjZuqFPj+mspAAFKoPRaN
6ivYc31IVLrGvtdNxjZNOPovNchrDm4A9T6utaOtYvKXvQCF/+QbJZiw6p+1so1XfRJk9duJBX7c
TEAQxLWQXSyt3Hpugq5b8V44F2lBWyBrk2KPhAEYHaIpXNcMqgipFZXLvAb5Tqzl6Up91gdAewPI
g7ZpIemXjqa1/s8+5EiHNAXbCdfet8nojBffy7ILsd2yj7TlHCo+3TNjOpIMWZYyda/7aIdJfS3D
3aI3p+99/20c+FDAcj86ry1kGRYgPuKP3I6CjQqAsZGgMTyxNEzWfSOs58rovxfVCDXzBDx4WNX9
BbpnezHqQQb7NQjg2/GEgp4UzJqG+TyN4zwIsqrzoLZCQAtwEyMaskPSuMYyn2S6RMwpO8TRCJJ2
6umiVL2dUteUmQiguMW0t0ck0EpdVlkZKARPLAivQwssOYYRGDSMQrQPhpPWy6oW/FUV8uK7qPVa
DPL7IILuJ0qm/uGBGzz7uQ0e5mB0LplvZtB9EnyPb7Y+Zcpma+EE/iNLxUsSxdtJ54/oICsVAlvD
UTdO7dxGujhzx71FGagPPu/dPOBqT63OhOJ8p8JpS5CgaoRO+dAiojcjhDR8CJQsf7YJDwwUJEpN
zuQ3vo8l1BHNR37/cT63xRo9yLoj+DdQnmL6xuoWYRkc8wks6cDc6CBN6QAUWLkeqMo0OlofaFAE
baf1zTal4dkyXhtsu/dJENbYJZvGiO8wXs3NURbeRckiReVuEiJcAOKkRB+oA0x20cJ2S7794I3V
8qpV+XC6Obu+JvbO6scPbhByT9ajW7TgAn8BQUx4ElXt2osO8YBdaEcvNWPRWQnsW1aA3288Gwxk
swtqrqZFmkQGni6qWAFPBFGD2/NpZHkNMus1PZg6sjuqd85l3hUrqZ2pJ8qRgVuYAgDBVMzOnx5+
NHvBbAtkiyhL12yHnqZHjFmJukw6NYn48NZFRmmlDlB9wGboIaSB98GPD1bFV+ToJhbKg+zat3fM
kbNtnsFW9V0LmTaHL4q6gNyEZTn3STY1d27S5bvSdtVlghAkNOLS5tsIuUffiI2fgWzuvIr5r51f
jEsaVHhpcydzC8wjYa8uNqacBxWmd6InglN2d4gRefOgCLi2+zBVawaFvkWhKxU8XalAh3pslgha
hSfbkRZwNXprD64NDvorlB6AkPHND7smMJeIugHeHCGfxftgs0rkFvpokDdGOucCzPB4KTLZnJgH
hXrBCg/iO6BAMZNW7avQvFLL0yY6A29Jftd7ujxBD6VJqKM04mxj1oDf+VFbvs0S5nm3Yj0iqYkV
RMm6dLDRHDMGQsLbpZBbwqcBguaOZhtVehelqTgLkCqsg0Ama/pFVfpnZSblI5Tc2JFabRR2p7Lp
wfuHPjqEjSnXHhAX67QK32yoXL1GlRHMv0VU1ZanerIv5E8/RZDHi3XMZbO+TSQjcW9DtvhE8yA4
DPoN5acIMoFSpdb8V1aW/CNk6t+7A8S7RQTWerILz/WXVmuxQxuX4xeW8m2nAutbLi0oWZet2pJb
hhR6bmFj304D2/+naSdm1AtPgoaLpi0iWe5tggW2Rm/foWowWhfu1G2IhYyaKWLrH5pcN4myzGyb
aH3rjSSCEmb5T4zXwpcBmkJ7keGvpKbDES2vvACFCLo3dTVHJK+BS9RNMwX2UGiafmoiZZCcsrrL
5maspHmKa+PnPBMyHuc0Lr9TKxauex4689mfpulLV4ruYkBHjPq4ZfP7Ng/P1DcCuXjfKhucAbgi
GDWaKxZYdxEIVr4kxmQAU6Q21FcMzHrwQBhI43q3bx9Vlyypr57i5Mkr/qlx521lCqx7H5XDoyzK
DLRc+XDwNLkTYMP2XcqcGlo64IuaXVBN09iue6VWWuYMGMDE2lBzsIDhLrPwTC0aVGKBvkCAYDhQ
k6b0g/7qZ+mT0rQn+dBmD4aO2pY1d7ZYYAyQu+H1bkTt/plckJThZ2hQ7G4DukKYWxQCAEGhJ6FD
XyRiniQummFnA7q8AMNEiFR27S3SJgSauXYcY8EMl0NkS4Qrp5+i+zqvontUS+Z3CeSNFib5NAxl
dmXdn6mXDuSs9mUYe/ezU9bi4dLiHpjnzUIwJZluFt/dBt2uVerLWCkobMOsdFcouAKGJIxNdnDx
5byvBQqZAK1N7Q9v/zFR+br3EQSvO3Ob9vlw56Fa6DHm7t88nYq/SjNE5sCvvhSgS/uTQ9b6X0JV
1bMDXrzDXa2w6dIz5NgsPfjgkVkkHjTtSyuuT35u2C9MbKaoSF7qZmzOYxIDp63NfSn5NgNwfINk
lP1yG/TWxGo9RSRrmqrD/GYcWYjfSMIrlPdBHunDoY8AeOODgsovOlr9bqUzyLz7Z2x4EnsMV2QJ
GcM6J6uqbZSXUMNznRCyrrlYu4KlX0SBpWDSxd3fFWJVBnOcfwTSWLWv0m9uh6BGDnw2dto9todY
fu+tukWxnR4eQexmHj4FZvsFKY9hneZY7bcaC+FpfIRoHbwu/f5MLd8Em8LUZWJpKQv4Dt3bB/Kt
N45RLt+4FRBTeuj7+DAYy40ZgsE0AYU1YgEohB90jUpug1YFP5BH5O0DcEVhLzD4zHzt5RP1R+B2
WzE7nA40MNcDOypumcanJk/U3tdlFU0XlGdXn1Ez9iL8TqPhaE3Q2gYLB/gZm0oeyY08JiOutl0P
stgdwEf9MnCLBhlPZcy1AVGeVovEMuW9NQT1GdgXA2hWpE49WVe4P2stTvprhB1n4RWEgOAwz52/
fBGIA72c+jYJz5BB23Ycb/ply+JhAya9dnVb6ukBnsy7A5kkaPo2ZmADJI3wqEi98TXK6x2Id4yf
lmsdIVw6fRNgFlj6qPe/gDfLuHN7c7hDeSlQm3qQ76JuMTWb3TTy6jJFTrnIVMlPua5KzRLAoyUk
gebWu90VbilWhSz2pQ0uxRvJDGCh0PUxeh/sqma5p44ct9e6yh3k+FkEJdfeVKcGDGkv/T+1tPqX
mI0xOHLBihY2of0iwP+1SS05bsgJrK1vY5jXOC/WX06c38mmTK59Y/NHVtgAxucm6KvaNHnMRdUe
8cT5Rp0T5/UJFNWncvTyo62yfAVlXAgs6mbY4w24oFM6REaKR5juUWOGHh/CnVqox1uTcXB/ABKX
Xx3lN+cc+NFFN4TmV96OxqpqWLmjZoaMBdQx5ZfM0lsw4GwXHMwwX6O0GYGtMIOdz4P0gKpTb4nl
0KLPhHieipifTEOFINAFDABCst3KqIJ4X+mmdhPazYwbfkK8EppocYtkGFBYK1DZ8D01390sPRvA
YuBGI1DB1P5AZQcYturqe+ghpq4j5qnZSiCt+uA8hmV1REWct3r3QEoCJQCplEtPe0QdKOXJA5pE
1fe4eZuDPAwozoGLCBzJeCCZDx2SaeupQQ3IWDXWA0rprYdchJsWUcoLeRRJagNxEI4LRKfAs+un
3rTA00btyNmxUZMtVAvMFYbSiFbPiXBku3YqORXL2jM24+B+Y9DU2mWgY1p0mhnGnaL6QE2I1Nhf
3F68NeNRJZsEpcqrsRHeXV1CMIz26h7+6jtRyWRFG3nqpSbt1m/OTiejA4I66YKyWp3TgSo4LYdN
0gYGQMpFvxeOHRxMoLbm7FgWgZJrRIaVBpCdUmetGpOtAgZonuk24POciBRBlXCVcSx7WA6gGy+G
7D7M8EYbJ//aRCVMwBAcRha83kxD6kESwSnkMu7yPl36vBCr1Oiyzdyu40lzlif2bm5bEV6+TVWe
aYqq8LJ7NfbYH+rBwNvN8+cosQVJ3bjPk0MRy+yI1c7bYQpSgH0+t3lVD4eiPZCdRnRRaING1SSq
Gfvsa7D5NEQQDPZRS2lHBluQzdUd+PdXyxKgqPWNBoTOEEZHGhVIO54Uj5Or3KdRACajkksvDPeJ
LLYx7UAf0d8LbRpss1mkde8fyKNERmLVCiihtUbrYUWFUknRgEOKhnJIye5RjBUuqImSWOv8v1zJ
t5v+PgHEpUUWPuxzF5XSU1McOn1IRhvtXvECmKGpONAZdVdOP4Kc2B7B2/g+JiZ36ifPeqrB5/P5
lPqNdmjWkNJKtk4eZyvSDd8Vujqsxn2yYq0pTz0A+Cc3z7NVbjL7MHrVTxFl/dGS/dshTp3+SDYv
AL+e6+QH6py0Rw+2BsTR3l2oZ0QFHSidwatWGNdbmmoafH4wVfNNvFeWO0gzkInSVHQwOlBUai9q
kSsNnHg3D5wzWr/muk3/+1xkf7/ibS7264o0M/sf1r6sR24e2fKvNPp5hNFGUhrMnYfc98rM2lx+
EapctnZqX3/9HIbqc5b9ubtxgQsYghgMMrPSmRQZEeccKa09sNhYPrEYFTGQt1TB6/xs4rhjPkY1
lpVbL7YTn5vUi4R4kJjl0WZad+zNytvi0barzQgVO2Sbbh0UqGwjw9iRjS6S58AzqwtgBiApfQ5q
nCDA21WJ4VFD+b0Tac95XWRv0nKeHXwR3kAFPd2gnnS6+aVL93rxBKmMneqWauR/mOJ/3AcSYEB5
gb97yRrGDkXP7RkRPaRBEqxK6NRO7BCWgLJLnuvsVONPfjKdh3A0rec/DfIcs5zYIf4+qI9y69m3
7PDQSYAvm1Trz3SpQ5FAK3N+s4wIxJ15qDbkcaBEX3XFZilzY22EOKPyzhg+DU2aueYVmTdN2Rrg
6tB7FZRQr6BieufCC4x17IEIlmw2MpSzshYS1KAyX7bA1G89USVPgzauZWGiqFXZdSt2b/bOzz7s
Aoxt2wL1dU8swxnyp/3m/6s9K4Bfo+zVlPhS2StQXkKTeZiSZQVoaw+NWz7c8mdJaxbrljn9/JY/
65DCRBQ2dFa3pFhj+y+Jb/d7Mk32YJ55QJRRzm3UvPgQWPnD7aUbLDjrogiG+W2a0ms/T00dg5FM
U9NEOqiczw0356MBhGDFRwQGE5SknJKc87lWVilwAL13mnqwQg1b4FoeU2Ujv9L0oKCICpI1zTCN
pQl+ztKB3QeAJjXpzwu2p9NMN9NtziKM13jeiD11og7sGrGkObSA8S/6VGDHrTYy084DD758sJGa
VSYHPNObLBlA1aWatF1h0keurfPiPdm4A4IDFIXfUefkpublSIWvbjZp/rhNqw3O52lpkKshmBV1
VYxzFLZBNG0LRmvqpEv9c1qvwlFhyLGr6muNbfMaOzvazzg+6iCoSfsZanKn7QBEQmri1qReYNnw
e4kPjo9TTwsE8drrx1e3xpHIF3p7AKE49njUFspId3QJPQmJ2Lhc01APLOt4bKgh1L7N4GUg+Lfa
8vqbfZr504sMiRvOhCO7FUIc7bYX/r1pt/pXASFW12Pht7SJ2nnZR84Jgr/1ATQegBMOmftqFEdy
YFAlnmcCnPJFn+dHCR2RBXXwtQWNqTcoOxcLXnTh0Q389BSMqD1Aaiv8xs2HNjfGVwug9AV0bKXa
NntrpIgRe6gg3Iln7vA11e1qFsaWf5aS2yfqwBEA2ArVoQFiN3XkGviXPRM4ir7YCSMAtSJTJVB9
1V3J1tUMVXZDO1wLRAZXlq91d14SmHdGqV8qtamNkEqiVldrwUoDYz4UgSHy6Ath7hBV2RKo5QZ0
oSbUndkO5OdTJ/mTnS4DUks7FvLN73Y1LdihtV1m1JtP/spOLxCPWrAHIGfq/G040LvIH+vd9PZu
eBtyQ0mk3I95sr5Na6Km/hg53bzQqv7IORI6PWry71oPj2sAzcJrFbso+82g2NCXrpwbtpE/i6oE
jK8rk6+OgyqArpPf3BjkSZI3PxpbLuI4FdAPvSIZFOGUklTz3LW8H0idoYw7id/68B0YveLRbpph
GWBpPBS6zPYGsqur0bGxqQT5wMxPnfqbZfpzbUzSH+DgfmrYYD+7Wo/gPiLvJ67p+jazAd0XOJNd
Ium0867Wja+D3W47biQ/dDHumsEtvqJoEwJdYD8UTTULuna8100ZrT27iHeFqOI72wn8heG23VdU
0q+HPE6+60PwpUmi4ant+gGnT0MeXKOxD/hlZ0vRiuxZNAgHKlerHrehcIJ9UYZsnvtRAwpsVu1D
xxjv68q4B08H+wqNZqg5eXZ9gH5YfgVN2xvZ8ccgKtMW3VGCtu5SVgEKqUNnobkA14EA0z9pqQyP
hRHgsG9Z7VvJljwK5TcU10AmSzmYFR/WwFAGy8iM5RngF3nOPAC8EHDIEa9n6dmA9pozy1O84zG5
IxMwXBoy051rBbNeyza+VkerThV94L9au5hOEs4QNu52lnruTR0e0AKjl52pFXAvO6ZmcLwNSjI8
9YcgBInnz4kkEsYL/JiilUYlIthQf0xMPiIwqlnqlN+I7G1UfJx53Az7Op1JpijfJuK36Uo+dPnU
znt/3FeodW0MZwcJmxnjYPHIEus01SyMkMZAcCBaUY2DL83qCIDGE3WSiQfG0bTaD/8KFe5Ik/ls
r5UOmxMdhZ2VX7LQNq4mgmaHP9jbQn62R2b9hSXVh3+BAqA5sVfge/PF9SLz2vtAU02RLOm11Qe/
K5IgB8HBDUo1CQRVS8G/UJc1uCc8+4wPJntsIcm0qQHhXtWDZXwZsfD6jQje8AgDfUoVa4ehYeMd
VKodEGUAkKxGIqebPfZqZJUhMOTzfBpJDswDCIxGWqiouGsiiI6Lv0bSa+oCJYo0kgWO/qVC8RE5
YKcH7IW/TP3SvqJCPFrhP8M9dHEIvmGIV2+sysqRFwgsqIU3OvSoLdCrWmb8DdJFqyEXow9MYrAE
R5fxLbKBLETFbPTERr1buGZn3mWdr63bsa13vKiHA/LsEB8XWXEtsMwDntfKF2wjHrwYxb2z4Do2
JRjDcpErVRH7pdJ0Of/Texsb62/vzc/1T+8t1DSI7CrsF0G3gr5K55UV1LsJnKWaqJqvdwT7qkzt
ChxJtc27OO5miKyCQo7CdU4piqUVgjFgMnKkbZdOH2gzpLElTq21WPUQM5sHvYdPnYxVFuIZ7bPD
qFS8enWRjS5WlQ+xc5H3a6sXcqehJOTY8aY/0h1dmigDQ5nH+eLWURTeW1jp3iwtRb+yIt/aOiIP
rs6gIG0DqH5ReXIAxDN/Jo/BtkzkN61HoH+6OfTY/V2PpcS6pfU/xfinW3Ia4UQpABGFbNX1AY79
YKMbENxlwgEGxUuWhSorrqyqnhk1KgNblAU9cIYSaTsev5Cbp4PmlOU5InAtzhphWNenWrm1PrB8
avif3Hr88tcSpYiQsRLNY5mma0C5kdfDL29lsmBcp6rZJfk8gm7IcywLfRebHLLj2qi/6Kz/PkSu
c0aiub8DmzYQ68rfMlw+rxqBzJWaNm3kmvyHSHxMmyFuvBlTINtBrQ2G3ZWDmrE5sovhlo621Mz1
KNpOB1/VC8RG+KmJWGa4jQodmegC6FKHClf9kLUzw2jZ0pWufmBU7YqHRMtXgGecP14R6jR7v0ac
JhnN+gCQCeglUhBVHyDQ6ZkrPweoPBN9t6J+umgifI14bq57aTbAsOASSr89ZlWRAcqfMDDIOLyf
kTHMqg8fizfNPK8qZH+VN3U0wu/BfwmlhThH8hZa682x6TwUE0Jfal5nkGjsYlTzI3WPW+y86hUY
3+qZg9BkPyNjqXrozkGlzDYrxN3NnhsmqD+m3sZaGDkKDXvsDBge4/uKfmj4CQXHOrbxm6PbwLnP
rSSCwhni5nRBjirpENL9q12DX0iC158sn0ZSe4xDA5rlc5rrNgZCQgjFq4uZCmtp9wlPTqAHq1c6
uMBPueFZR715NFS5F13ITHdj0FlzHg1yGWKnInAG8ZzD6KdzconJNriyhH5PYC9vM5Sh/ojTSQCa
PqeRMw2qZDtXXejOj1ktwaTAYcR5zl2StR5LG+W7yosJG0rn1bAhHzLZLPtrNE15a5MPNbMsZfb8
1sMNkS0MDkHJskPCqJPhxyVCNLIEXh7tpHcKEA753ydbQj3kzkqRrdpU+0ERyE9ByjgMofITgDy9
RjX7AWfHz9HM34KbNNhh/qMWak+ograOpgZ+wM4KBijFD9GxGBIJ7qVGuwCEZs6LOjAR40n8GRgj
5Xvvx0sUKUrUfoQQrmFe8L2JirfM5/WXckDeXuOBfsWGxwH3ZKXj/zGLt3hotWDBKYHmF/GS4+GK
3wOT+CyibjhMt5rVaDujxJ5KxgWQRKqHLrxDZdYAWrwep8E6NAHaAx3GCwovLxDrLO+dMXcPAAuW
c7JrDcgXszIo7mLPGs8u67F/UQMCcAUgY5SxvQ188YOTQU630+Wjn43lrAcj34EuQ6elB11dbjZq
Nl1TzVlirrIRBeGdrI4V97NHF1Ww18rx5rpZBqhrWZRcJo+sr7NHRF5R3pg3V3L0s+SEKinnjlpl
VL73shimSaBXB1rVJMDvUM2ZqQMtFqJuS81kZOMCtUD2mpq1kyM9iAD3ippD6FU4jZXOwlIvCq7Q
cIvshjWnXmTitV2Rgd6Ceh3ehse6xg6VevXeLO8QMrhQJ7au4Sxng75JNc0awbYclwBklLsamwOE
ktLYO+K75R3pTuvyL+DL7jamkbFxZhZeiwD8ACZ4I8XBMIUys7qjiw9VgJ0X4nJr/snvNoxGkAsN
uzX/+1PdXvK3qX57B7fX+M2POkTVNdvWuPcCiCxrUAnJZnR7u4D4gy0yK+9nEEpI9rcOEYKSvsjS
v4ZQ+9btqBlvTbr7/QWSGhlJQ4Dl8N9PExQ/3xi9Cr2TyXh7VTLysrCzGbeNy9iEOLupN3EbQs3J
hW5pSJ5Hz1DeLLaaFWbnGtKQDKmgg1SMnXTJB4YqEM3L54Npfdg6uovilQZRo+OgfgGojW6qVdnE
wEr8HEsjsgjVcr0wjzf7qAO7PSZYiehVbx0D6HU63sUn6QTYmTdBy5dxHrrz6RV/TowoFYDb4PDu
6LWTRuKUXBjRYpqKBgfNSyK64G6aKmmMfBmEWjG5uJp7skBCtAbDRLPjjd7spjuRtB93f7CRS+/Y
IsEPG+PoIn/e3WxcTXOblTputgIsofPIxi8e9G7uNW8FuKkCMKlT02Oxe21MSGh3sXkXKI8C8mqb
oGbtnDoL23GvGeItadHpx2lQ10ApECAeRL5QIiqbSt45lnUCTUrxno/spHE9f7cbcQoEbiQsjhdV
BxEm4GZydW8ryv6RCtKpDN1XteiIBEz2m4k8yJ4W4x1Q5jN9wIEgYdEZBHr2JQojccKCtKQWXbQR
bM6JVb+3gx8j01ejIi93i2rucA8sBiL192Viq/N8wV/qn3dxZHzY6K5NbP4SBEMy07NUvEy9/lo3
3Pu4aeILYyy+gPeaH6p63JMJ4hDxpUYh/p2HtQyqeb0/J7e2vQQgYzqTF13qstrEVtYdqdWHUXwp
ZfacCQkmDTUzmfoKnBVcM/3tzdZmVjl3Ij1ekwt1JE0K0EUGEA/ZaM6ggJyoX9vx4vaqvmisddyD
gfo2n28l5lYYPeq1DAdvOMpGZ2/z+kLD6E9CXUQBpdL80+xGARreaHoLtz8hxomyA/vX6WaSXnnu
XREcbu+sEV44M0CTCEwqPjDyrXjpzTSNi09/VWF6KCM1QVdFLnRxR3CAVEZlTH8VTSpaF6J7adrM
by+r19LZaAXq1m9/aVu22k53ui+3Dw4BUvD+N8n29u56ydy7zH+huab/Q7fPVdR1uJuaY27vwLDR
KTBNtxUmRBK0LO1fo6p+MJM0fogg2bgTuo4KXWWHnp2lZfVpxD4cxZ9OtapBZbR10tx+bEB0R046
N415zfXyGFpMW2gsS2cNBPju29546upBHjvV4rk7rlArAubkwjXuS96XZwekV7UTG/dkag1Qe/mp
H+7J1rd+vknDTJ9PA5jp3/fGymsaA0ycKNHDvrqNtjQ5OHHjHaIixoyaNMDFl0XjRn8hUzsilJj0
bbmmyYE2SQ+RJb9TJ71dLTT2SOH6d9Or11aHarOQL2kyR8TdSbfzE/nTxY2i1ywWxoFaPbaHa0+Y
LehE8AeNWu9fUKmyoE4yZZDInNml1++oGY+5tREhgnXkQm+hAzJOH+/JoAlovLjFqG/oDYDWQ9/5
TY+jJM5UXfish1Z7GW3RnPOxe/c61/0CafdhCUXAYeP3aAaNtgDpFmo0I9c95GUKBT4gqL+Ap9AG
JW5a7/M2ROmaeZnMLRT4mqIAXwhiNPOPEzco1DZTnd6tNj9G6mPfynz2qVDPiiqIiRvWVcPbzn3v
mfLXvi7fmqrJHnIk2TZNBYkfRGndB+VAqW3sAd/s6quGIOdbxFAAGXf2j9hK7upkMF+aqB6gB2rK
C7fCdu0UZr/zCh4jThHrYA20+4d4gDKuhEDnNzUcGqX2jxDDRYpgML6i3sqzEnw1Eh2QBIUjDx0N
zBZGDPBZEvRP0KgAlzPsN7dOoc8TVyCNiIDa5MaBvSc3oCM+ZhuU2222MPrmEdEBJI8H0HwD3qHN
0uE9FQGqS13zGbLDBYoSjXRT9XX8VLT2QeRG8AY8TzLPUR59aoSpHzNjQGrNGsK3nyO7BGIUNDLj
Psq2LUtfaFGEBJEvkye6kz6Pp7vuD7Y/+fm6oWPdzJNPeTaNW8MezGCbT1m9KcfGhnuNjXxL6bWp
VyBLtmRaAZjJzxwdOdMsSVFtyN5HyUyOSOye8jbP1xz0A89mmk98VjxxjGVsOeUWVUgQ502yic8K
e2nYoxoE2qarPSl/B3EyoNRQpsCGDDzKZt6ZS1U7Pw+4Cx7sIoj/RbubR83MCxtv78aQHUGpTJyd
0pEh4WJ0C+pAnjA7hdAQtBbR2C9QQ+Xtb27ewILV4Cdi3ttAc3Yo1Ng3ads+BJ0pl2Ap61dTcwQR
m81LvCVTtA9NZ4wgcE0O1EmXToAwDKCuC7Votj42Pmazje5jNt/S/FXbyBoRL8eMZ8SZBfmhQ+cY
5YlalZ5Um8hNyzk16YIgL4g5/epkFy4KNpVHBQKxua2kRMj2hzkmDzXg1zn+9CpWAe3XvAX3ZDDY
+b0WG3viZvCgTrqJgbVa9upHAY2+UMWiu7sCot33djfudYi/LrE4in1Q+cG8dkb7UMWZ9aSDLn2i
rWtktgMLZb7wUTX3hdy8pLAPhu6vHTNrAarnb/SLqSoIVxSIWVxqXa/3td86C92Pw7cmPWaF5X5t
Y9CujvUY7vQ0kfdqIPWXcQYNHRPlQlYY822cYB5emfzdR8AnCOruDdnSbt7abnCOHcOAmOsIllEr
GyGiHH/4MiiyNJBjlAsDydMWDL3g/rD1RU93Fo6qnWwchAtwN/WqOyt4ZXUPFXcHMCF1ASlm468r
FPSuWW0jKdtgJaqxjQC/vxjXLtaZSyGQWld8adN/RlAPi4oj6Er/l0nQRhcoyykNrjNzdfY1Adcu
xBS7r+bY6/Mmjjpo6fndpuatttGR6bzrAAmfIy83vhR9fyAObVeCvTPMuq96kUAOEvgLrYvSBwno
PaDbuPPLHLKhWJIftKj5sN166U7qerXsZAlmIBsLJSAa6Y7esseT5MCL8nV6x+pP4TnIvsgjDZoN
FAuiRzfND1mmuQ8RCJ92WFHUr7Abvip7ouNpYQaBveMCVCm/2kckMmaZURUbLH/9ERv+/jgy3kEf
2s7WsZmHs0Lvo2FGPSIIx1ldsGCddQN0zTToIDiuCmqp5s0m4mTYoLatvLTqUoFYH9kL2KhJHTdb
VolqVXhmO6cqN6p3wxn4Imzubam+7WbXRDSuddQOzxKiab0pW7lWeUFurVrKBquHrxnmnYyZtgzV
nc+Hjzuy/akXhaWgz0Gt5DrCt2fnIHWwqkaRP5alfLcQZXwPi2qFQFz31Ui9eIH6qeHUOA4ie0ZW
rWQi+NyUozbznNQ4OMSIQIFiajNE5LDP8XdkootQUWS6Q5oCWq75CCFaFK+uItEArawAd1TERTYQ
AED/xuJHBHKyk6uWX9mYL+ZY65vIZliSc62Pt7au4SlRxNBAbyvfhpiOEb17+FU4JmevuRtEC4Ox
9OTGurMPxqxa9o1sgPUGXhxqnu92lf4YsrZ+cIKwXntelm79lEEpTU1GHqMFxfWwYq8I7UcLT4xy
IXRn2IBCkGrU6eJKWSw9wcwlNTuA9678w8G22JqnKcrFh/p+lB6g/XGYbpHTAMAQCg8XKIN82Apx
1LxoKwO+/JNmhWfhUas6R5WKFzLQFyhZ7LR7RNfwKXShny8I+x8jdbVBrtfEIwwqTyBSLC8BgjGT
jZrUger2emPNNQEChNZuzUfAwNudbeaKm9pB+LCENMStyUGgiM/VOkaWjwpph7vzWDGMQ6r1iVel
fy9YnRzaIfbmxOjN/7I3mZUcMkvJMyECvwSXbwJRwnyGn63xBr6NBjX/ZnIWDR/A9YL/iISF7b3u
lCAcUkvtEHz4tgEYjS2zCa6BAfLqxkMiC2fD8autQ5mnb4ZnyMV82KkQAxyZk538Rxl5S18bgTGo
63hjd2GwQpIDeT1nxLqIXDnYbQAKiZNkY8Rp/YU8gjq01xHE+WbYbKXziXq+1vR+/cc2Ec8jXwaU
DHPcjclBDRfwCupn9JE25ecm9SLi323p8y/C7m+9v429ObdqqsLRmvXoj7tuQNIVUujFvkcEYCVL
w7qXKAmDzLEc3zPvLu8777s1Fj8s5jiPTWLgZOn33gFV4OU0pklzbSkHIJXo96YPdrmOtCBD7Ent
gRq14enUJXFHa67rrzfM9A1XnYNMYpsWEPexgbzueFpBoHhoPpDYNz9oMmBv3qaPtl7p+J52Jbhp
UmuVMBQXh3GRHwGCl0uUPRVPpTC+EbRR49+wbMXvtzF6OAYLzWMvDcd/JqHWUGFcrG5Nt+qLFeSR
g1UifP/ABkCvWP9M1e9Z1kKaLvCGk2M73cFscJAJC894reLJwerv9d6YIVtQoEIEP4kMO0yEhe38
QDI0qWoy1aReqwW2k3pxVjQfqfdPY2MeIHORShCoavKEbQL2lRCgNYve2ReNjq2msnclB2HAUL8U
jZNZP5pYOFfo0S7AcOunl8BXAIYmPICpm9nfJDDEC9Bq2HdaDtW/QRPxo59k5RJKUuMRkK9kx/OY
r8c8s85WlLN5y3jw0prymiaZ/QPAftQ3us17UPw1XAQNyjfa2ASRP54V4EdwEYpx0wOrWw/VA/0T
/fzJbtqSr0VeTupD7mCmZ2C791JCGOkmSJTmQb1mTQAy3BGCRLcOI7ch+KGdwWADJqocVfsIrswK
FnZ7atZD9tEk6CGeDp97h1+b1BvpgIf9y7HZiBqdQqYLUNseWCXk1lUbLFQjQpHNKdLgSG26KBcv
G+U2ikV4MLD5JD6DqOm+eywLzrzr7as+xiciQ7BkZ61RNhqtyGtIx+9A6fln7G0nLzKbgwWvPoGX
2rn+nAv8FZOXrHK+apzKWiJCiQLhvtSfQwvccPhdexcZVODjxuJ/BEYGOSivDRB06azjiFJxiCNW
1rXOqnqeGbL/ErnWa+uK+LtZ1Biu8lAsKXBU0uN37kJotfeZDkE2H79pvwI3SjcgTdIa4dEztNdE
8+xpQ9nGRnrIouCVtml0QHCAcp05VhvvaLPm2vgOAgyfL4nNi3i9mt5LjlqJR4Vi/iJ73TeAdii7
3TnzmyvZIdOZ4MHgFjMQ9o5rgGbSZwF5cWk4wVvqAQYtwMV2ipKgOzkAUKPUoA7eIkgDMB3cG6YI
vfWvI2MjHM8ytZ4ldjZHUDDJI3a98ogTSLRhvfbkWGG4t6Jw5ZtpcZ8kUXvmsUBBSwdl0B4xl3np
6fqGerWW1Qffd75OvfrA3yuAP/bYHOHUwm0NkpeIkJEvXUBct2Kd1O6oFRYuX/zzH//7//3fb/3/
8b9nZ5SR+pn8h2zScxbKuvqvf3L9n//IJ/P2/b/+abuO5TBmg8OCuWAf4dxB/7fXK5Lg8Db+V1CD
bwxqROa9XWXVfW0uIECQvkfS84FN8wuEbl17Y7mKVQFI+msdD4DhNo14R+oc6XP5rdUW0znW74J4
D8TKOqYdVsdYu0GpGUtOfAzStUO8cpBLtWfBUITrSWUwDutf2sARnwIUwty2GVHMogWyMSkEQsBM
RBc/9j7byLlIk4WO7/gO8sSonlUXJtP+aKlLH9XlKsOiB0amv3qTsvkCMv10w1odO3aW8hL1SE47
udBYcqYJoKagz/79R2+bf//oObc5vlmMIQfN7V8/etDjZVpXCX5fd+GwQRLYR9WUMS5TWyteyhhJ
E7Wd6EbgoAvHLs/kwYF5AlRbR5nYn71K6Wm7NHA+zdPpimbD6huIFWs7xqrgJQlLcxFZcXcUkMTc
Fzl4Mgbkpp5GkD7j4+XvyhX806jxVq66B6URPxkO9DMzyuGuCSJrZ9sm1lxAGsR/+F661u8fjq0j
6otPx0ZpCGec/frhdE5cOCidl/fTJp3nDLj8zH5ChiK7QFG2vQCq/0jLYVhJbUVLHjWVF8q15GXI
oVVsBu4rYsDNkrNUgjUNC1MgK4g1MFZ/MZvyKNQeEQ/Fq4z07JlpOSSD8g6uQ2bvK3EOtKw8o9B+
hYQ9u88Um34BblvQHcTenmygDIvXdQ7+R+qlAWXYr5ji5UfUDKq1ZWgDt2elcwSnou0oJFj7PQnI
Y++BM8Pq4nJeeUARBvU9tOvZ/W++tnGuuLl1oNzx29aeFObMhrk71Unyc2PrA53UIeiB7a9+MOzw
e9m56UOtLogU5iWLQACGRhrydtYCerhL3Vw+mI1RrjRjzJbUS6O7LplGZyDvvZvijXZu6kvTruNP
5PJtLdSqbNQr6ihMPfgP3wjb/eUbwXTdMfCPQTFbAIYsLPVz+rRSYWUxB1DJ+PcMjyjIx+n9qTNA
r0w4w7B4MtzKfKVNmK21/cFnXn/SAhdbNK2EFGQUH0lVdlKJJfHYSR6Wbks3z/NZrdTeQhQBQnun
iCAuExd7GkQd1PyXtmkyX4+9dVU5qLIZLCfZiG409rrtGHu6s/vYKmYyHFBthUSRvrGdaHvr/pvP
ZLDLZv0f1p5fl331YYIAits6d1wTRHQu//XDjINSN5JU966irwakYlN3ZgC/cDZDzUXRd2os28SV
L5nOlrTXJY+yDIDS6+wODLcgnkUaMXeAPW7zTYU8g1pnS7W6froAZHRsG2i5wYHM0PhA0MkIEE7z
RzkvYwP0rqaeXgw3DmcUbKEOPdU+OpCdCRElAK27ZjdyHuU5uGw8N7lw1Ln8+0/FFX/7ilm20Jkw
TFDu6rb126eCHZXtyzrhVx1yuUdLCWaA2iRGCZtSuSVOVJ9H0aLPLyEfk8Un6uUMggZEl0w28OcB
GOuASp6olT0xoA6u5/WiKiMNXNxpNadSwIyBngNSyP6eqYrByF+LJhfPN6+KozpN6JBu7FRoKPci
kGKEmr+hZqNsnQOEUjBYf7ORX65CTZOz8iPbUDnYatvaS6novWfCH+17LMPQFTH9CExdvNhST1hA
Y8srIcNFvZ+8XbuqIJBru4egMdVXYPiKr1O+isxq3EiGQhVl17OeY41AUBGsKTjxg7DfQTE+c2Zt
5fb3pgKQ5AAiI3WLk5Jqqb5ugIJSUiMsB4mwwJegd+4Mbwtx7/zU1CFo5sfa2zup+JLIpr6SKcOj
a5Egh7GiJnUYCSBUuvH6778jJvvbT8eF3oZrQFzAZTZO4ar/0zo0uDoed4NVXIPAUFFn+RxVZfgm
OxQdej3Xz8j8hCjPQwEw+PWCtxyMGMjvey850kor6KaCJUPw8OHXkW7Z6jjADAc31UJgXMHFwruo
REwKdLXUdMJxGeTNeN8GAqwivlyFShEvz7TsCJpYlJqqJk4Y9cYRiuVGNdMS5KOFw/oNNQE0+piS
mpBCXoYoNVs6Fr7lhAgKPbNahiOvP0GvgRbHzqgsJ+AQAlXjNrEBdZug1ywFkQSUwIwJeg21uezO
s9gn6HXu99Wy6dJmegl6nQHAHNR9m7F4MU3RXLjp+ndxC/xrDxDPi9WYUArX9fSACgXxYPjF1gty
4wWsIvUKa6q3JrcoAv95jlxXVzuod2pxgiA7t+vX27SWPyICrIbTtHmT+QjF54eqsUfUjUK6cSja
4AGc6zbqcxCtK0W1HSpkBAArEHOwX4Tv2D7JWToW3mPcjubC0/rkTqI2dNNkrbmlmViNDOBtpk5P
/aub9wAnQyer9fq5CdE4BKeBTXbUheysrIdlxaxmbvDxw0Yd5NdjlKXr1jSHE64hYlXdOT4iKNJu
0q8ggN+RMmQd1XvWj+4Lihj5PBJDAPwE5FNFXRqbPkTA3jAtC+/ASb86YbWrPPkIMEN8p2M5vAw4
GEHzAgLXLGsfkOfyIWfnZw9ZOlaQCcjbNTV5kTTbqkXhODUhwmydq0pfRY2VXRBhNxaZnoirWWTJ
nV6ItTH04kqmPvTqhWd648pSNtMuKih3TO5el8iTmcstBWshGgR2w4RvKWAUUIZM2epeoDa61QEI
x2bJAXXbiyaNS1gyBPWyamt5ZfGjNeNXKxodYF4rb45jun0uDKta20mloR5oBF0DUJyrPGyy65/m
SeJtn+bFGgGLdlm0kMSTYX7NFRoFZZBQSVZAFKllEG2sEomfFGx0YRAOIF8+YpVywgI5+X744mTZ
Yhyy4TGKAdBwCm4g14ITO3a3NgAaGR6kityQJfkCwKJ+15V1iQxc13bxsYqyYl4ZunsBP2mwtpw8
hOJMNhxiE9F5lCSKe24iUcCzwHkDpmqZpL79w2/cfVsjI0PDUQ7gXmw/CNcoaBpX/34ltH5/WmLX
YOuWjgcDNwwDa8qvCyHCUEVt9loLwXgDIdbOQ3qJIAOgmzq7QWNsQBWGiAjZWmhHBXX7MNa8gOAN
WPL/P2XnseQ2sqXhJ0JEwgNbErRFsryRNgipW4L3Hk8/H5LVTV3djp6ZWiCQFii6TJzzG8su1ce4
z9kPDFX2R8GnEnCZ8X7rAYY/IFHtR3t7kViROisdIqs8//TuRoqqdIuBrTzDwhFj3HXQNNl1H6GD
Pl53xpRcurDVHmSDIAPy8O8vg/r7vnR5GUzBvmH5syz5hP3LemCPIzhvR3SXT0y77S5MUr7yAudj
RLwIA+jajF7m7UufBrpnjHr1+4+BHFGmgPzltz8s0bMjUxav//2WDfW3fY6tOqrj8M45/HgY//Xk
CdNUxWgwii/XDf3s2zVK6EH0lZhwugTlUdtJdpXri91f1XKNr1WgVP9dHaDbeK0Wehd9xWrj1ruJ
W9szoypHo2kjw5yZ7UavmomWS5FuprBBOJiUh5cnavikBNXnGUYIhjd00DzyQDW8aTm79cuxyPtf
Hsfl88MtEmKypvMYbPBgoVuuISj/58d5mOYxqmcz2U8+VC9zrWPK0s9YbdtsNAkg2U/DPGCouxBO
hi55APRWv916+Ioxkx/SxtUQ+Lg2alAZonHEyilEYDplzYEFWoTPpsiq47C0yqI8BCSCJ2sMTqEh
8Kr6e3w+mAk8YVX9Loa7f/8MaEt04T//Xb68jo1KiKHZNpys//x3oVpkE5msYH/lcOnl+hqRIbbv
nrUgJ3GJhkq9HJI5aNABp76fcjhtCFSvEgsVx6DrEeYTNmHrQNN3E1rOIc8LUHd/Kd/aJSfMqf+X
TzNvkr5EA375Z0yh8Z+4rq4R4TEc5/colsDVt7CjsNmlXWIcO+zC1yCFQLANZvARZS4SeADPHbuG
KWmM0UrWgwCyt2gxkoCO8vDDFUWK2ZFpXVRyDq8ZeVHZLS/M/C4ICbvIYmEiS93Eg0DUMWK3PLbl
kYzZd8BW8c+svLBpZEXKA52MlO98WaSG10QGuyfDT9ttJqrq1Ka9fSSJPOza2pgf4GYHHj/l2vsy
T9/60c95/pxHU1B6tEgmluVFDUIWEBQk+wtA+7MTJMVR49utLuGhDgWqoDvPymuN7sZF9pLVsjh1
1byH/fxN1ssq2SgPU1/5nsq2f329gqxslikbdexXXZ4HO1n3y8Ucu911U9zc/VKX9Xl2akXlmUOF
36QcIi9lQv7aaWmd/Von+yhmXSweaD0Bi/++a6yoeSZ0hLtjp1UdAoEKYgpzDBdHFX6mk+YebD/N
PMWlRrg+UX1k8jqlv5PlwimCdRuoEbvbaZP6jYWr2pxMawSUWVGsNnu2u9A+z4Z/bxkhpaWqS311
1bTCxCvEzMjfBMadYmQ/bz0GU/xEBNvmp91I2C8ykkScfWhtbJblHO4yEcLpiBZ05ln2MNIq2RMb
JwC9NMo6PTE2hK7Ch+uVMnfaZtM0e9c5Ina88Rzf2/UuahKU4pZxWuPkG9VV7c11hsKvHnX8LW+T
2uoceRA9y52c1ZhL/xKlwdExhVmsoQPiSFH60z4V1+u0gW+csG55l93lPCNp/VWLkOZRFv3QMRbW
DrjO5RbkoQrQ00gt7SRHBU6g7OuS90TelazTNegI5Lovsn9kRIhz+GroyddmGv2vetFEJwdtOH5j
+q0WGsYTQo/Gkz4jhYWfhLtpLTPM16OSrHBsyR5lFzAGOhQ23EgjTSs2Wmy0O7dHTbhJv6VDmm7H
2YgOhqKVb+nsswGx028gIBvPagvtDtfR8Unp++9q5SffwEWxlchb9eIEbnLP7tRayYbcGn/2la08
Rn6RnOamTT15ASLjd84CZyz66YJUHzL2I2+FvEjqvxSlq6O+Oqa7tBzcXWMo5QfW2+tJ1P5WSxuo
pS5pHKW9G+KK3ENHMHDNr0t8UBNbwLHmJSPyKFblGIlq7fMj5qtB/ihbVSvqPYsn/50shooLngnj
1etUNZ/hihjNxXE78YwhRrT1NQJ5sljltbiH0ri/9m1H+NlYBRRbv9H/kLPZpa3sMNk11zyFq8+a
MhpPmX4n2641OUyIDMTb9VYdpc2PPLNgtbLcuZ7yfIWICLShhkWTeOznPS8x0Zhk3U7eR1cI46Qb
+ec9D5ZzD5w4v97z8nHYom1QbORVUxME+2zbZNKXCywHed/Em4frff3bPctBY6P81z0HSY1gP3m3
+zYft4OSmLuudg8luTk4aF0JsEPp2VrI0yntamCr5ETKyDb3rmxxlAK2Yp5i63bt2ULqiE0nwLVt
wYUscwwgqrd+5LwneoiRtKwTyIuGJ3l6rS17TayA2vm5knhhxAKgJ89xU8HnqFF5YwuSPsO7TJ+r
DEfKwX2UHQAN6BsBlWoji6VItCcGy45yCA5gjjeEQ76VdY1DsriL1lihToeiT9efw5i3CVtwOV2F
7rbWp88iMNv7SbV2tx5ZNXX8m12xl3N1c+ueeUXyfl2V5Z3sJ4fWwYgdmxibg6zLRzGcJiP+Mldz
d3D0KvWI7MY7ox3No0jy7ByMNTv10fPz8uAkBfZWIs9WaVhOP8J5m+Z283NK5z94gtbenILkQlz7
OZhwhO/mxuDBUmuDx9FHRybvteyrpjrkihkEYJYnnVb7Fps6QvztnD3JK49TYR7jeLQOSAPuSsdC
Xkib7bs2Dn/og1aRJlUQt7Qc8xyxamyNMlBh02GZPSWVuxY+mAel2VQGwhwpKItvTiAuSGgv6U+i
Ns7IixwDFAgjrfhT6YI/KpxdP6xRJGtjmPznBn1KDxsGAe1j/rw2LP7y+Nt1oy5wHuFDQJsLw+EN
lDAEZxVEwX9cD4tu+HxFU27dqUTBHPXzbY0GiOenWOjkvcqGe+rVbxDzVn6vNV/cBqp9iGrcXhDL
eHMN61hly6y1q66dGaMjfezV+zxKyOXIkcQi/bCann1XLY82ZtIbOSDLd7MWO1+hlqQY5AzNAZi+
8zK71oNsn62YmK5aDZewJDwPuxG/8+VKmRsg9GXYL3zt2sMowmRbabX/1a+314G602+0bi6OqiDC
hcnfx/VGQM2ulJwXLuGB4KyRv1kXy4QAl45F1OVvsxNOew0q+DZru+5LUk4r2UHR4efh3ZfdIb5U
PbkO5lPyUo0Jebth1/AQgIE4WShgerJBMZuty6/me+foxs5BqnQXJqPyXhi888s1kbirvDl0UlK4
IH7wSK6uL1eBsfoKvEvwZCk41PiLibAcUccgfggkfWlnK9iNc1nvcSGZ3uYCn5XlhU4ydBUQwMzO
1qy4QPBibTWzJL2SrHqtJhw8IvAE+yJIsA27Jr7JfptoJxDPskhdLkIwskEN7GdlxJxzWU1rJTaf
yuXgpOztKj1WNnL5jNyeBueP0Bqb64JaZtG8K9D9WctBslcPendiO3mWJWvsXFw3BpbhotB2bHPV
IwyqlQ0q5jU1FOUxCco71e+D99EueHEge15jkXWtAnMS2biRrVYWpJ5C6u4gg48gSX+mpSMusrTM
qIGieM2XGZGnQ1id+KVZcd2/yOJpiN8kpJAT2FPn1Jk9u9O+GrX9YHf32tIA1w0S2S/Nylju+dG3
DnMZ42EHLss5+ab21+kUWrjszOOfgfp1MALEvrs+Iwjm6sk6tMN27bBG7ipdGMkaO8ad1jv6pYFv
8jTXIjzrmbj/7JwrJPzGLvOuZY14IQzNqsXpZpmsyfEhFfFjGrnpE6lxAv6h+6OzUtq0zsk2Wtvw
MZMXaozij65s1Q1IdLEB76yjxGXF72mgWJtMcQuMbShWA5LsfpiUJ1kcdW0PBo1dVOGbz/lcboop
T96DsCaTsZh6sZFO3nFLcHa18D9b43RMPBSbpoNs7YX9zSjC+l4OVYLNrAsYC2lVPhB8eZXXyXKj
Osqbypb5oYz/803J1ozoo7wpBYVPNgtJtfOnWZwkyvOK91yKOQnwlc+TzFUsQHa5ygj8ggwNFJ8A
+9LJlmICt4muneSc0dLJzLLZq9pgwyP9GlhS/AwOZH7VQbsnLexgWRJDwRYNNXZZclT9oM8iuZbS
cjrpQTE8yDa/de/R63LuZUkLxHOFtOS1BKryvRtt9SLb8iD7roZmdFUNFzjMkxsxhvP1EqJOV3w3
/JPUBkdgtV7l7gQgZLk5vyvQLFBT50625qzzKzUzyNPIVvzf+U6lIG27QLxatpuuM3FurTo5kBor
XmbLjneJIlRPFoNUtGen9j9sYUV8ivEpDSbUxmSjaLlUoTfuMW+U4mVM+mKbx4ToZevg69mpmfhF
u45t0Ulx0hfZNcuRKidQz8Z9uWjYDf0Gx4eU7DsTuSgwHEH/p/XQXFIda4E0yVSP/HpzMSt8fgHl
cBqHYCwmHBu218oqdGmqGvUhznrjQOhhwhJumUMABMn07KMewsM4g1FHHDF/Vt0hu1RReBGKqhSA
RWce2FQdO6Gl1Yya9s6fQJz5WVU8yzqMrr6amQYQa6mK3AHT+OVBaJITTCqsBa1o+PVl/KgCnfJD
zB1lUY7Qym2Y9OJJ1qghe73JTJOtbAunZHggDHLtLnsMI4bXXUkkSRYdwp4I9/dPsz1+RSqnPcnq
VgHWyAe0P8pi0FQGTCPoArIoD0Otvehtmp7lldwZekXE6gVliRuVB2F6eG94fFDSh8EYxUYXXb/h
l6ba5m1he3JgX6jK0/Dj+t82lTt7E2RzYHnMMse6dp+k8U4Lp/xZdjdzErOamLXP23cCg2cg891N
8JtawxeFjx+scXZC2dvW9YfEXpDZinO8VcmzZLS3IPnGsyxdqzDcIG04jjsItZ/D0fnXgY5P/Rql
g0NYjvYmNeA5TKBgH/rYya4Hv3EWwwX/6HYFMjNZg9zdOOaf/XS3G7adjbGfG5aRNySBeiaf3Z5B
AmZeMqbhH/5Bhplv7cLo/7Vdjmdpznj4S4stWS7bq0gR3XUt3Hzpjn4rShGdWxHqEPIzS2doinRm
+/16a5VjG2CZXu2K8eCQwbpvdPWnTAlbTohEW11bO5kSZtd2njAieGrZhcpefmy/TgN6xUE2uNur
h5KmvvZd1D66hls9pnr6JpEwZRw4W7ss3W3H0klKdjVZ0CohGRe7m85WqtTZKeSxJUmisAQF9FcX
qbGVjGHlIYUzbqahSKaV7eYP6B7GBwmQutZJmJQ1to13NXfD8xuASDmigG4JhxcNIeVwNoDs5hBn
0P3TX2UrFmMYHOPrkCZDsB0D4nSlMqCmqWqFOIeJu1HJjj3oy2FC/eIhyMrvk1YnR1mS9U6nfQ6V
dfIgLGX0Jh7a7k0dreMIceq7yW76FzPpmk1bhc12WIqGotoHKw6itWwtjNi9r2rjKBtlVdn3nqsL
9VGW8MtBnnfKijs82H+dTajbKKitR5yy2yclOXdaPjyqi/35kJFCd/1WrGSbrLMCBRuraCAgtPSX
dW5ybutOO/VxdrkNtKZRrGTxt4F6bpIWZxB8sIEwxfx5JTkgznJ/X2iOk15y9gmILqiEsAJ7ryi5
dpf7g/VfZ+zwt6rtg/5qiR4RSSNKsbAQgAcMVW+eZKkbFfMOY4xvsiQPQP6ndYzT+U7PBoS6eyd4
6omnLoPlNH7UKsu3O/L6JkF1e5mxDU3zNAxK+GSFgKTSHA/I+U2T/1KMrLVnhJaDBCovnzzEdX2X
6rpylqVpgEc7DuqbLNX20J/qwpl3KZmzUxSEOEouh+TvMzNyu12bVF9kj1StPnvI4pSma9MoY2wJ
jRYJWkhAM5a1Kxe17MtQpe69WBqypaEwALMiCAtNvxjce8jGnyNgu/6cSw26jpke+gWioKuz8Wig
fjlrzVO2wBRsftr3TUkYRXaQdcMiBqSAhb0OagrFeLTdbW6fLXNcW4kWAZbOjYs8DO6IDRseutse
QyUe6GkInQXoPC0tBvzFUSekJvvJVsCFLz2ubHuprJW7FpYolnMnhbVcFY39lWyQ5aVV8YM/wHzC
vw/xEsrdQXu+nQXKFHrlUqcEtBqJ+2vrrd9YmCfMbr6Hw1B9IThLOoS3/0LeVXuqyEbK+hoPesJm
TbkXY1R9CXlMysbSeus7NjxIcPLIvdTfhue41NzVQLMfWg3Fmhkfp3ceJBBAX87qpU6eyTrZKvsN
fR3+3uq4w+fYovbrtTuE2k6ZdUhybYhIEkr8RwAoG1l1q5dnhdUG584xmp1rJvOLkfpnBZOOP5cT
IJODPMEU/lpj1zj5Xq3Ifd6JLu7Co1KrD6nPM0Qk3zl52rgzZj3ONBAg4T21loNs0GctPLp/jXD4
Ty9XKpCNcQsYD332tGJsd4NTqS+8lcpuSIPck8W0AWlsErZZyWIzJjymsVMI6kjr1rqibYchjsEO
MdQF4biq+ObdKa2uvsiJ67gisLoUQ4uJ3ZxYu0+EF53gyXlAYGxThtp4cRdyUDJiESrMwOthPZHK
9ltDf0cxDEnDJCvXqpsa74qVE61V8gqeW6W/12XzZTL19CEg/vnyD4MUdRJeXmjWOcdWW1HihL2S
FwSgLvnGeJE8GWaPFcvaW7plbjNFy3cTGG/i4yy+sqg3Bk9Wy+Iriy1+qus5C6vHaUqNo5a6yhoZ
qOlDIJq07jszOxFy6d/BpOUGngmyV1gaCnQzd/xwHUR7EXzKTnqvyF5y8D/10hW4ILlqhURDkv7d
UM5yhrLtPi8ri79dll5NOhTbShlUj/xhdrkdYh09uFKcbzWZyjq+ApO1rmuzPMkG3EXyC+T37iQQ
9v3IM77LrDOvuIRZ+2yqzG1C5vOjrxsvXTBLsY2JQVC2zilGCfZ+7LE8v4KZGOnXcfKaVu3nSNXP
riNlh/TvkZWW6deREu2ExeTjVLT7CK+Kb02+GxGs+lnjRLmqyt56NVHp2BT9EJ3rSknuamXUtq5p
Fc9EWsht2b3xRzd3KzkqKaYvXThH7y3BeA9UWXgJDVKrqkn8DhJs8hQ3frgOsrT6Hg0OKg9kzhKf
FVUpm485cis0W5rwHrnI/uDUxRc2/ZlXjQaxKIyX0HuanK9sOMHUdtHPxegkgfX2Jc9Ue+0XZvSg
tr62d5zE2he6SpII/D02vcP4xbAKbGxYW1XF/9KxIHSq6V78Si1eeigE6xKPkL3qFsWLIFUF3dOd
16URli/DNIj7FrdEvnfFi+xhjs4+mKf0QVZZtdusY8cJD7L/HPTmrsrU1JOtBPHbC/Joj/JSssoJ
Rw+rne5RltpQd+Eb4WMi546iWtlaeCojDcvNWIFeAIItv8q+Y5HVlywyYXxHio6ZTpS9ELq69Gle
fNUjMNIGkj7H2nHA1s6QOhq1+Dr5E2qencGHAi+Pj1J8l90VFWzS6LCxl0V0GeyiHb4UelftcdZr
trIaH1OvNeIMLkWmHQotrDZy0l4xjwVfxhcrb6Hk6cYBDFnylBQGvj0G4O7G7vGnKnqfpbBirSaa
/FS2oIzCqYfklQ/J2grqbo+Kl0KCdCn/Hwdfp1qu9o8TqAEuoHFboL6yKDa0MPvRs3iNVcTIOrU0
V7I+V8fZK4NBv3ar8/GXbq2T/trNYrN0EOyTz1MkLcFJIv4ZJa27amwVv4R2Nt4Fzrs5etBvQrjh
vWVV4WpefkTZH/Q7F27GRhatyiQPT6DgJIu+/toHVvsW6rVxGbMgIY3JZL1lQibukDiM+5VFzv8P
2Oye0HKCEwCb7mLVdb8aOm5yWCeKJ8Ra+u2YtMqd71bdHeRuZ6tHpfIYTwi+hXC8v5p9d9Hk+DlB
BmqI6j/LHIuK0W4HFFrxHi59N7/Y5dQdkLGe9rHftPfZpKAqjBXJGwmiH1nchz8DsTc1nfuoVO3V
SZ0RNxq+e8pCMovjSt3BDOiObTjj1trn5iZC+/NFLD8UPL2P3xWrQcuamBh+kf0+0YW/n5Q68NpG
01/zqHX2ZUUQQhYnIGX7REniaxGTU32vuU1yLQ4B39IM6zNPFLHxmoqRbLme56yvFFszHilaxbWz
Tbp6X2GkeG216qDd20SErmPDwmafl4ZYDS5jS4vsSTOp2D8udwW9J8M2TumvrZkJkbRzBCqUS6vr
ltE+UJXp2pq6vrILelVcW+c09nek2CFjLDPXNokQLMH1a6up4vRsagiOy6nCSOg70aKjKousbepu
7hpkC5ax+TjMO830MU1Zrqv22rjDvg2q1tQcGqds9/6Uv+I9NI4rWJbNWR54ez/PYv3ebubx9HsP
2S2E8roikZfuZLEpMRnOQxPTpMU+MjM05+zOLTij0r9n8dVtxFGsaFsFiJ/KStlPHoIi/m5HIEtl
STZaCvqTXTZs42X8rWucEotKY3Jhtzp51mriRcuxNL3N3eDMeueE5rGJfFY82c2P4dxWaOV4cmI1
48dnFcEez2BZ390u5hfYj1RK8ZDwQP7L9aFwNIgc5fFG9r1dzNaSg+k05elW3wVKdkS7+k1e+TZ3
lGvOmsCYep3DfvZtFaroYrciD0qE00ro4pI9Layyv6rTNDTblSxrWGX8fWqSSkO/BckBXck8AcDi
dD2VXdsyVVZhix+fbPmX6do02ml+QGphueS0zGMFHU9FsmxMioPEiKtt1Nhhb4YOrjuo7qEK+JTL
omUmNs9NYXEWphu81Xi4yXp1dPRDVQu2sYCvPtQGKpjVAHcG5Wy8ZkQDZH2SueNhDkfIgXJybHnI
kYArJAbChlYlFSAPZRu7p3o5yGLbmtVW+BDFZd1QVSSpyfGXK6EJg8hUbJ9ju7XPSdp4navPdyzC
BrGxpcHy7X5D4It1JcnZZ8uOskWNsG1ceofL2Fu9PHN99XOYLF7H1oF5NAo0V79XabObJk05AWlI
HSM7y8NkRAhWLQd5JusiEkYeOOh6/VsDUuMQEJexsnOs9LtJlMXxt3rZQw4lTe5va7bL1yv+08Xk
WLV2vxNAXCJzhH7TwZ+2YrFHnJYDuK7PQykNFFNoJQcrEJtaFm99Bj0Qa+Eqw05r7HhlqmaEoXQd
HOwyS3dDGKRvkZ88SkrJ3PgxH4v21x4uYPR/7+ErVetNc4s8rIuCqNu1BK/aID9pwt4YOl67tyo7
jRFHuJVvI2ot6fZ6UZ2hx2QnWX/tbE/C9voMRzuz69oHtOZhthg4dozETlzSfbW9x5aqWFWT2T5c
K8u82QHoW4RcqSuWQ1On0YZnbOHJaa4Nqo1/TIKa9iwWG6fF22lUJrFOU79b3+piJ7Tta7mQ3k23
JlVFTnUlR8rKX9pluWnQwvhtun/sOC53IFvkQc5oqc5n3a3It46FXfZx8gpHmG0CAc1zybiMqzKY
yvOIGyOZnaISdxXcFKGHFGVL5zda5wVtDbeSd3krK63aWkxBJj32khrtU31onqpI8FuiRfbBcRPC
JUOdPGrOh2yTNSBO471N5HF9q7NMfDyiHDadmpj1UwhW4Kl4kt3lIdVdtu3Csa/XkHVGKGJEQ8Jm
rxXOsFczAQYmy9Izwbj03BD72IeoQFR+oQ58dh2OskX2AcvZgsfu0XFeessGuJPqtuh1JMOyVDsW
ZtI3L36G4a9ZYYXnOsFzZkbjFzUDs16bWUseusKULg0ASOTNdJwqSPVsHIMHhDQxaFRgYCY8Oq+G
zJj+hGi/hoQyBKu0G8Aa6S6YJQNBgTTqXhSfJF6v10h32EhvizSJD8qy74K7VGz0cRpfygYweWSh
rK86yeE6E0anBFd8BB87vn5pll/8OUNEtS3vdFMjj2tPaUl26K+yPJOHJmqKvdHoiD0Fwdn6+0Bo
De77yM9aFjnaTjjNF9l4q/+t7zxW4YJt+8c5bkPDxOmPePJt5Ny3enl2q5tLJzpFyGYvd/DblW51
8maSGellBxfCv7s6uRHtKitHaCswmzPCsBjV24G+HZ2s2dTxDH4/e3RtiJxK0TovZa49lNgv3QsS
qS9Np86r2W7Tu37I3JfZ7xqPuIvNa0Cr0QzWVmf7v9GWort46c4KEBw5U9zXKr4x4TfZaCIV9OTz
dWHPfaoTs8SGLeCrjvc6R3+RsyUDBZZBluUpMunDEUTrwvsY3dfMx+c7HYeLLEHlfM5yMdxfS6FB
YMsZH64ly95ncyEeZclNiJBY6Abkuv0O/hza8NDO9/KgAYTd5L4ugChQl1fGZ0MNohLLFcfZtMLs
LBj+SwuiKquAX6j9bYYKnYD7OAh3eRphRv/3zJDj3U2ug750MeGE7pQZG7THrIcW0M2DUdjxfjJs
mGV9CbRkOehERc4Z1vOaz9MIu1LqOj3Y6fU8sj2lJPvGkaGtaiuCro69z0OHaVKsjCcRTYOXEdn6
jgpPpVrfa5T2PJFk2klXSvsy9aTVZEMF2xzfTvGlH0w4nHP7A0KWs5uatjhmmDUgAng7jYFnH0nr
NvM6DrTi2KoW3l2j4h+wdCDmDKHSMuvyJeyBgbPC1weCe+VLxgZnV2OF7cnWDHLhuR6yN4LRabvu
hnnldFHzVC5JVVRm5pVp4+LYBy6mADCksBXpcnFsVH++HpJ8+LX4XZmtDKFfJbgjKgQvZTnz5yL8
pSgbfqtLl36lk2NBK4eoc7vht8Xc18CBxjAk4zFl4cYORQ0rNoofVbOGCVM11femt17cUegvSTca
+8Q2/G1a9v67Ao1gBErzvZqRHM37qb3EItPPI9nOdVWP+f0YhaLZBQFMtByUF3oYg39QmwSvyEbz
H7TlwFNTdRkWIltMuH8DBpZNejPgGkOj7MYS/YPwdXyUc8hDaEWAwIMttFRwaaEx422OlKGhT1/1
skRpk0Q6rlBdvIt6EOF+b4aXGB2HS1GFaL42vkUkguKtIVyKmdECfdIxYbo1KJZZnRWAm3aVo5yb
N/aHHvhoLYe1fWdBLH4fuu/WUu3jAXXoluAgWYJqBYI52KtwXVHAGhTcUS3lBHnY2AxBRuJnaZB1
stVUecxFrJ0+wGGrNRqEKyWb7Xu3BSHu2Eb0XUzpU1NVyksJtGvfzIa2Tatc+chNZS07TDhse12V
GCc50s+B6kjrFWxGnjJVkN/9tIJozZTVLtHvY8vU7olIDtsgU3AQ+btOntVxWK2XcMZ2cqceDiFP
Rv00OnwwGSsPZp1qF7d4kQW94AdilQH6O4yF/addT12yYd+dbgwYfN5tVLWMD/SyXzWTb+9kg7wV
H+wDFj4BIvOLK7YNFV/pmvBtwvP9vi/VYEVCn4BzPU87u2rsjezm+KQILMNl3V1a/9+jzD6qXjvM
lxRd6x8QJ+ofYCMg9aHjk0wm6XSr76KcRPE8OzwO0k02JKkQJ0KsBzlI1vP/IvrQDkuIy9bvyXYT
YR8c612Y4kOK6sTuDt0B+4cSNMj3q075ZjeK5fUu+Do9CNtDg2PUHmSWfm+WzedoXtEP0MM/9aD7
wXTB+arzJxUA7UWaJjRxcYp8DD1v0oCyoe3H+zxNhKelKmDgxjlPKqpqUpEq7rVdICLnLEuyfqmS
vdw59HfXxK+WFwD+DCt8LifNf1SyJ0DCUF6Ww4wlkxdXY7SVReCii41yNe2qeEbY0ulOjdpO9+ac
IWRJ1n0NpWo+yMbIHqctLsz5RrbidzveZTk+PLK1zlD0msBxyUZZBdMCqK0x3cuS6RNj8JuTz+NN
rnmL33S62Gn0AEq9FED6WhZvftVXoxtZHpc+TaW0a+lpLWxnhButTs+Og2ynpmBkypZ3flZg9fAw
Mb5OS0lWCU17QyY2Pcv+DR/ZHTbxrDpLDwcY0WMfGgTwmcyFTIHIBkgxDRsdLbpgj8UWcOTXp0wf
J2GxezSiM3kp4XFDwyOydhob2xW/m49j3ZeAK7VkPWUTfntKj0tA9xG0pvuQHC1+bB5tuN3pNJFt
TTN7ZxBd3zq2a22NIv0o41IBpG8p65D05J507AEh4OjR9flxV+EofnUIdBstCs2qZuhoXBjjRZ4p
JnCjqkTAUbN4W2NlyLBvLxfRY3dN/IlVmlAskTOW5EH4uB03vuE5hUYUN1mQ5Ht7fJzcZUfkIu0b
cH0kMKbiqGv1vH7VIljeyGcc+f6PK2BsfxRI7D2VQg8OgZN9cfvgWxgH7s6PVHef+AqxLR6HWSUj
PkXzqxlN6c5a0AxOMx7iuuR/RT/HibApNszVhJzUQwkTcRsie5D4oM8r9aXT1a+uqjkrASLMMzqf
aKdir2qdBJGYAP4MQbfuB749RAlyPKdabLvQDBEPriuQPydPuNLmEAIQiYgNoGcb4mk5Nh6Zjs0w
dKzLIo3vRmCLq7Bozx3h+ICI/Z+JmSMxW+ntJijUalu2SrYaDACmWtqv0ZUE6BR9Ua1u/tZW3Q7/
wkMzm/d6WYs7twHbyuLUb9yozldqNP30u291jvoyz74/kMLmtWi+oDK4i938vc8Ak2hlBxW3eNJA
q62GGnN5TXkP8mRt1hXLStViPxYa39L8A92vrc4rk7uY5o1280OwTfBM4w02QHUEcszTCWYvKyPu
CRkoyrDW5jwFYGV+1SJtBvDNntKNinBNhy+QSTdlzgI7ZZhNVWVyiSyQ1XNA3s5M8CgYi24HWvSb
MuT5S+f/rJDQ3UFCe1WIjrJPmC/lSAApixbBqTFl8ZhtT6jaBTwm/8lcocpEeAGI5PAjjYP68j9s
nddyq0y6hq+IKnI4BUUky0G2l9d/Qq1Ik6HJXP1+wDPjqal9QqkbJMuS6PB+b9BmgzC0/LUfBu3N
cMIBBmWgROJVQxeyq3A22E2MASCe5pl48Zu5TGElVJK4suI2dmQ+aUhk9kvGl0Ghdzgm8EnDJD57
Tbd3dMITo0oSkWOOz72WSBafXXNMbEwHh6F/gvqxM+U8wkI2Q61yFV9NkgKmXX93loqC5Vwtuz4q
ZSjS8Sx7uLlYLVGahb6u9OppHNGYVWYJ8RVeF7b1VPsThwiVmjJR15MWN5DKkET2zXWgOZOaI/rG
PnZ9gndmogY2DEiB9cJpWdAxmEQA+VpUaiHbcjcYe4WleyTPYNi+2XQzLA41TD2BPrxpEn3fzE0b
9hnG6Y/bwwbdW+7/17lFV+koK3s4tmp/rmqALtiRPGt7FW07/fkCMRlBaaT7xbSMR8QeJWpnU/pE
vU/4aCxtKLxEP1i9+qjqdRNCJF+4wxKXuBT2x7t2hmTS6/Mf5iobmcziPbdidZNnZeAz+8WhrWOu
UMZBVDtkUOXu7xfynL6nLhu42WkSv9R/6rZzF1Hv69T0zjFa1b2TDr/qlq9HeMtTbdoY+NZ4N1OB
r8rVJHvwHmWeJfgHE7xqi9cyWZp93kNElv2fwsGzBKKug21qXe8XJXEfBxmdi8VV7hEGv9GcXDSj
fyutrjrgXPK9K3Nl70QtXx7Gjrj/DA+qLQZK+BSqtba6t8nwTyzNDifDxD5mNgWVeuwP0SDLgPeb
XYpiOnoJH0hR49miF9bw0FR8WFouXouRur7esHWJxDFLi8MCoHyyRXstigprn6x6G2s1EGs2DDmV
xESRmUZFMzt0VXSVNa4SGTejqg1PdaR9JLoDVNPKi8p+I+iXYdijXLRCRVcEmH1mnnOByYXsmr9C
qyqfTGpDlX9x6Un9yUyJJm9zAlPj5640tBMOvTLurR0OyJXT3tVcvDemmvieMbH1dYtb4tjxQRoj
/sIx3FTpFWddY5GQudlHJ73F7zN3Dpz2Wne579qz7QuvJPC9qN1DRbnn1kNZlHHb3UqrB83FjgQz
NXRYnVDxpGz7NzD91BeD9WFUMYosIKdHoXqnMcfzxG3DSpn/eA7+V5b33RoL4j+N8VxSefITQbmY
yXkKZgs6X6V7bgAMPZ3YeeVU13CzyYvmko4dY7A7mQfCM3S/X5M+jVx7R9A9wV2VV3N2vV1aD2Rn
ZIhTxZhetsMgrPRCdfSSF9JGOmwX0HiHu5shsABZ8gtb8ftO/k0N690a519S76iBJeYVMvalRoXo
zOCIpu02O3wQvrWEje6dMn/FVty6TUz3fidzearjtngqZnh4StI/i37xzb7I9wWLup2OMAtTrJSE
L22ES1vYQa+RrNzowsAQyM1OsnDjK7E0EW4/RnJZvMI6R6zUQpFkWpiOBgrNpFwuVZqNpxIT5CvU
cOOoCTE/DEkRs5hF1go9pjkMI8GI1Jq0fZ1mzlPRxck+lg9Nj6zHFDbFVAIg8c5gSVw25BwmmP8G
Kwsy6DKVurkJJd4Swnq1DY+4wEU0b217GhSbvIEydd86ivaBdKwet/0Ej+EeGpAxE8mERb76bWnY
OWnNUH0oDTVRL+umc22Z1g7Ja+t3DJcfk4XSJ0HX8oGsuIOcDPcBniqpf70wPpjASFZEqvUx2X1P
hq9Qyda0yM8AF/mIMUTxGdbHD/B0NmxZM3xoXjT4BSypD8/CCslaXPkRVwwR+Bg2H0jIJky1sXiL
FSMkcFC/4T/pAUg40W5rpmLRb6WCimhKPpYuqwN0SSac7rg7NObEJGuaYWKzJ45ic7h1mLjeWv7X
y+TKA4Qz9spMQLvaK5Ba5o71wFobRMl7UhapvHYZH9loBoPNu8RiKMPKexrxSMYUpo+NFQXFzQdq
FLTfmAQ9ezK1wIYyflBVpSU4pf3hDjklZrxB0PhXd2o682HAT2QHU8gOSMMy/EEz8sfGGh1/Fpmx
z4CAfcMajnqVeWSSp+NhqW9D1synvk2j28L/oqT2Fc7iW55E4gkgtffxpGLKkor6iBU6jn7l8mSb
MxN2JecAIAF2Hc7dFKbYyapD2geIGbqDsYag9mUaoIjPHu2xr87eQtIq1o5ksNTLP1VfkTNSLceG
VL79XHvvkIN3vRxThC/c/9EC43duXMG/YsMNIXC4W2BrO/Y+ypLYj3KA1lbigyN4eEhTJEMiwuNL
G/MnW8lu+jp0xznAlV30ctfjHargw8bELRA+AAjgxRpZQe8Vjq8WFYVIpocujeyXsfYA1a3i0PZG
7Y8VoEblxe4uIwDOb6ks79uktnezK4cQow77IRVayo9ugbfQApdpJgNqyRL60anSa2k0kHSN64w1
3X6w5vSCtqM5svC3eGeP+KY1Jw3HDKG00aXjVsUcqv5lOktPEJuwTgNWNEmSAiHPjrbvuqg6VrHI
AzN9a22teYrnSfdB1P5h9KbCPIo5LC1/mIfaT9pYebTrtr9N9qT4JeX6h1aMIsCzmX9c9cKE6I2y
AubJOvkE2g25oYf4U0kcKEuLAG1H03Cmx/PSx5TWVbXshrzxwE9iunUt1UZiFL0wjlwSUwv3ASP3
4xAruT+46qMJoLM37Hn2tU4JO696E8J2rmWn/JETX9RkacaDWTflvp2z360Bf0diKk5yzlPVy/Sa
D+PkK+ns+BMpAx3zPq4QTCuqXYQEeUf7OSI9SAwopfsoInQN6w7hKH/MyRwvZgR9a6qTIOknK2gF
v5O+1otQEQMSUANgdJ6qszsPJIO4VXPFc+ymSrZUBlQRg0hEncgNyLKsyERhX+TkkegysXjS5NAe
Ednuk0lBstaI5VRYeQu1sn7t2upZUSG8YbDdHp22/a6JXA8MqZncYTk3n2c+Lv2ESm6Jz25MatGK
ifZDku2xg2YFH2vzTmX3UXuJCNEoqVSvln/a1oArx7Jgx02BhoKc9WCZJtKHeu97HpWm3zkDWAc2
TVOON3RrP1IqnW4TJEM8i9pD7sbvDmY1+8nTSTMV+X6ZYpvN8MAHNAziYMeRuhdO/k4g0LRrgMz2
WK6q+zyBTVgpMUYren0tJ/yw2ogpqrBNw3ewhDso6eAEXZF2gYiSIxhcHmZY79qqbl9Y418Ju+yw
MU+fDE1TjjU3kh/NTzkEjrFIxXPLfja2KDQbLnUTga6ka1p2rKrUWemzs6uNeDoWta3tUgg2vnCx
k00fYzFZLG/aIShgSO4sJ3tOPHGxLVfuOyxyqVsX6mFAjndaHNVD8YvJCWM4UpohKw49xu9Lb1fY
eaVkMeCnfohmdd86rvSRK+eHyLMYSSIR73F5+q7hu7Nv+na8awWwUIH6ptF1or48j8xSA+OvJkqn
HeGPd74qF4zF/QH8mR+EQtLFbOycHI5MDCgHW9+RJJpIDO30qIDmM4n3BHwGnWugwA2E1N7JYGBJ
cWgsHMwbnCBgh1fdS5Mj4TIoBHrU/OUEgz6fzNlXWUmbPdFgjD8/sVkYLyLNn5WoWYJB1aIH0Rrf
bZM6/DLUYdpn4lzODNemAp2roppROxeHXSbS0wvZuzuNFLqgaTQckaoI6VwETylrw04vIXlNOZ6O
ceNHGKweVYU9y9BY8vNgLbAgzKogGsm2niMvWw5oNAnDyBCk9ovCTn0qUogAXnMm8rIPp1EM4fbo
6xDbZh8WKdQpNDXM1A5wO/z241zm7pEvtw6NXK1DG7zr0C3VbcbsN8QSaQnTgk2bhy4p2F7N7SgG
9Pl0bCgwYkNzAb1wfaD+m9A8GWZN+S7dAgClNEd5WpKCLbKHqtnNZ2yJ+zkcjR4vc6clC9fWisK3
LNxZ9NI8D8oaiFcfp3kpQ2aRkk3QFO2tvnq3E1gB3RBXvD5QS0vObmFWgZJUCXspNwq3A8tX1qFJ
drOA3Q+Rospw6SV+WaN1lAyHoVQzuIsJy1K/kdVrmnW/2q7sPz+r7dH2MSWLhff5HC0uzi+9OEZr
GuW2z9geuWtzjebj+97Jupx40xzsKRpDO35D1FQz0O01rP7ZXVCV9Zz03SjjUgtatcnOXbdQcF92
2pg9a4qXkmbPP0bxzcKGEicIVvBtG0UBg9T6BprHoWpvmcJwgYVukGRzVPiJGkXHJW9OY9tgrFCS
ipgm57FDl6iwWIMGOxnh9g4w86Au7CxvlO1q8ioMdwm2h62W1Gx/I8NPOkiUWIUg/36tSo+t1WiC
1xBIFUJ00EOBxjyoHXRszU93yX+Cu7h8shEecoNuueyOaZOBRQxqIs7bd1XrUxXK9bA1t4OJmQc/
8/Wr/P9ORwTR/9fVo+O1h3kUgIvlUavHgLDl72xO+qA1cYXb24qJwUiZnYam8CjqcEFck/9duSlm
6bMvPQk/UzgNlDsOA4y/w/xbkClBBXDSlO4a5X1yzpUCO/fHnpjAQ58Mz2VUXzPGgRCXbBLS6uIH
dnIxQHmLTKsnY3bRH1u84YHDFXfvZFLxIUZTTojT5SVqipKxeykO2hg/O1TFouJO7vqbVF3jOKww
gWpZRTjF2ERKqV9mjWibI0IE595L7mFvcOFLFtWrt8kgiR8oY4SUw3hWKjvj1nHnm5gxZLMcpWXV
BM7oYd7QDHkYqQJf7k5hWYUY68JHc8YLRrH8haqzr0yQtFxD9zMvNu84HpV1nYVetfzmyyafBtLq
2RxLsjX1tNsllMj0sfNuo1iMI6ByjWosSNlC7CzZVo9qgahxYBsViLxO/T6Pq0crpeKMkRWm/eUR
of2yowrjcRWGz8aEsy0ZN7q7ZB+w/uUlKlMzIBK53LXK0lwzjDMMrVLea4bZgzNJ95yTS/RMdiY1
aWvpfk2ZODpLR/Z8Z94dR1RHboHyFIGjv1dlhGNCqvzoI7MOsKcdYIyK/Kao7Htab9jXeSJ+xHXy
BpIUkMBtfh9i8YwhqvOnEOBpzAt6qdiPecTypYzTxpcqsW1ma/8EmXfBAhijHLXrT4AlL5QG0bj0
DUIr0JJdFbfZWcdxfucU5nLCxXQ5LpQOdrA0jd2idO2e5eOuqsf0qDYr3uGBSJUgrZ3o7RtEf+IK
xfBSoicx0ir5Him1jRKcYoJ+z2q1WsUryV417OWlHdXvXat9lGPX4E6OYJJqP3UYslpSN/XwARrL
HZ7L2bNIswJxazYzSO27ucgvTVGPF2tF72aovqMhm5M3SOWN6Ou98AwgVRR7u6jP91Ocxm8wBX8K
gqYeTKkrr4ZqKcRnqOPe7QuYjVaVHHI5ud8l+LX0XLj1bTRfAD7jXW5ipzRQQT7hyL9zcXL/0Xqj
ETiZoz2yAzDOsk7aY4v27J6YHap3KuF/JPbBlpf+lgQSs57WjGevyus1e8Q8ecYgno0mAtpQRPkr
r/9gK5BQI01qf5G2d4dtHB3ixEEw3CxkbC3Z8gjE8HvWu/Myi+4+tp373GNskZTwmQmalkecwBmO
tvp3zpsNt5p3Ri0t97/an6e3K7fOrb0dtsu/nv3V9/++xHbaXqJtnMesTDnHIJ+oP9ZQ48+H1Ujc
8dbeHm3zzZCoXLS1/+vh1/mvy7e+7fA/fdvrbH2z1pU7Q60nn71djvdbWdZMqutD1WEJA5z6715j
MFkQrOdzBcrunjy2f7U/n/p5FDNlQMVSDnEmmnA71Os0O5oV5mNb22znf7dxr2YVOaTXatbjF0tT
uR3cwgggEcUvW19d2IzuqTket77toKJNV5Mxun52FXb2FDOMfT2pI7nxbOLm/9m3nSjbRVLfWb2O
1xf/7EuV1te0QT1/9bHjDDCzNx4rM9f2iVvHR6vGarxSGuum1qZ6iwovYeqbuh/S1d4LiMh3XVWm
cIlEsbcJIHqu5oXtUzz7WLxV3xMYF8eUAMgThRFUy6gTCdnbabo37AaZg6VE5YNdDe3VTPOjyxx7
IcmTJdKS5WeUY8eMLf+lxLL1iLnLWylz54b8UN0rbLsYVmL7YeymlBW++pBNXYgZSnEhvVcQqQOR
GxbVsjc8zSb0pMA/rlp+CAfbST5o7w6g/1B2Uv2O31q5E6Nd7tVFe6Lc3LPF7LFprLIpaHE3PJqy
otKjYsik6QjlWHrvsmFQ3xpnhDDaZauaAiQpJx+KCKrY+Ejr30bbt+yUITT2sfW+jGa9K9DOveQJ
JgX1VP0Ey58vW5eM9f7m5cV5a20HhMLxoUX6vduu3/q6Xn/zrEFet9aQVAsVpumh62YPnlondlWR
jS+liEpksMm4V+JxfNn6korFLuSo29bySOW8JE3xBxuaf12wTFhVg0rCQVlfYzsU+t9ktMTz9jJe
vSRnlehC/+uCoSfuwVRkft76Gu7ba6dEN6+lhj9XO/wS4ydtKVRCPLP54LjxCk8wbG99sZU8FyUV
1K3LqgZYt3n1axvXt65kXOZArTX9uDXTua1eZlDxz1coicDWISptnNeN5Aod9CmtU+eUtoyvWLb8
m3T7eUm7sD7Xom9f/f97HRB/CR3S0A/b631dOGjJfaIax86mGAMcnKoHLAPNszGt/jlNMvlb33YY
KrV66NZDnCrQOfV5WT2fkOb858TXxVq2OKdaV5++urZHcx5VD199blr8UT3J6kcmnu/KNn2odErG
grDez0dffbbSQSKQXrhdoVBh+rysjJv8pOiQYTod1/G0NglDUYvuLQYI2kesGQ5bUxNVQRpCj+7a
sdo3EUUryWfFCteLk1EUp1QISNVrcxR9TWIwPBOsmth7CfvN8HL4bZUJwrw2TYrqJ72Fud+Nvf02
lXI8CYUV23Y2n9rs1Ml63sUmWvmhs50wkixK7Ax0TlU0gUlabr86Q8kWzBPvW8sqtOy+1gm2VuJG
9qthWrgkdcXz1lX1MauJol6uWxPGlBmQ4fi9wedhp0+N92olg4IlWKLsLc9zXzWWRie1ZFG3NSus
XvBfY5GzXWwwXDyhYLhsJyMYHa/fdH7WQzDOBvdVXT+p64tmHcvdzvPK63YhscSs6eaeZCSCC/2t
b2Tm2YsWFyqP/b2X1AMiGqa8aZvYtrnJ1Z0IuHMt43QDcpHAsPXl5OTtQThDDvczTo4lbiGv8fhc
17I4eArB0Pm4+l6O9h2QwKL4q/X7ClbWm5INoFO5+q2PM2b3uSzeLG2aWeczyhEak7MWN5zLkiB3
xkc0fxuUiWKLF71jB00Ex4T5s9ebx63V1KN8dYwzo2Oyt8mydGAFhY6ue8i3Mqyoy0i8tRNIVt5Q
kkJGo5+0MnYCQU1gRfmcYIDpsk9ysz8AY63YmMtyvrjPvVEGpl7EJ0/fYT7qPtlrHsx20POTYSqP
Rim/9bpCFI/bzI+8aWw4qgm8OmfvohjIIlOKx0Fs10gNdTwEcc2qfnTl8BRFjfpKkuHGuPGl6UX3
Alwra1irq0rD5zNrsIvWw/ZIrGsMuzIf4jLOP7u0KUpCxRhe0jb/VduucWqJsbgJC3+4mSXupWiK
D9be7S/XFLdhKrQ/xGwcMq+12Cw9tvPisyAvqWF3HXQJK/M9zJW/xSv/WpTSj8nGeDPT9pxA5P2l
FRjDKU85MSYvul1dcOYtD5UGTlsqabl3x7Sm6J18Y9HXHAcXIYPoPIE/fdY9mUMlAQLs5JcUP9R4
sY9eq63s/NLdzSoYYZmKiuBsF9BWhRlrL/rzko7l69inq7owF+HWzBv8RiFNXFHe209RP1OH6scG
rYYxPSXSXPVlaXuAFZye2gaPEEspT8Q9EeKQ2/IE6Cf35iorZ2duvLD0588v1CApUOwgQe1ThUI/
Ra3cT/UuAbyxfVN/JnXwJV4YgQyG2kMc6RVp3yWsL0Wr33Snw7O2KJ8tdmtvw+Jqz12rH7ZzWJ96
l54MbX+yf/cMzm+mcLx7UWPPT0TG22AZMynahDCv5yaM4MCaSTVdWyp+iy/NAHK/tgaKxS8lSbxb
Cz/g+qX1soOIauutqxrCdsviuJ3rPUt9diJ5+mzVZvPcjcvZVDMVWwv9lDX5civWQ6eOlyXtdOAa
WnXfDofBVWy8jHT7Numaw553LnwQHTwDtk5jPZNazDHzXFwKXdo3ddQ4G83dsjeTZMCwdm1vp7YD
BUxinobb1vh8qaJpLYqqFTBqMYrTOBTAkq0gMM21pEAwhHPY1qzWP0ARwObZK+2ZqgV0IppTp3P1
4qrLuRfz62dzO6PJeggTK7sV+fBhVml1LkC8bsPQ/OuAA6azJ1euCf7nxKh604POW/m6tjMczfDb
SWt8CORYi6yvknSAQZOeYhhgRvGjkbnTQQyIKbVcjR+5kxAJ2MMyX9cMo61vu84lGuhxa7qN+YTi
DpRhff5X/9K02BdJW8GXMZYs5SJtJ+ZIoDjlUKZdCcEYieWY1xSR177EZPTECCiGzmF3r4VVvtVR
I25by/PmaKVWkki+nhy7VDkqo52ykS77V9Uu9Qeb3A8YIx2kF65ooKWyOb5vDSGpMeFXv1y3ptZB
5UCMlx+3Zj2X6TkaPZjD6zOx8SwelzH5/MNbl23NQSLz+GVrWcUIxDriibI1E7Lf97a5AtHr04Vt
1SFaDNvfmrnuWE8SCe7W2t5fF+un3C7k0/bei5XnNVmpQp7m+r5XYtGsa/V+a9aEy/PTLEm72d6b
XWCDlGIEtba2V0ui4SmvgXgpLFNas7RSDZSmlaFNsQAgeW4Yq82qPak2laGY8M83Z6pmP41j5wcE
4ovkEZl03E+ttfwFt3ifQUK/1z1yEYry4k7ON1M9S0OfjM76BoMjP9WVHYWdsYhLFCnJiTpkeaow
8XzUi/Q9x57tdzc7L+ZMXrvj1r/LorKJXM6mUKsJNXZT2DdgP8nvM4X4FgSfjYEWu+ktn8oUJk4c
XyiRHtNpebWX0vCx44S+Uef2Q7f01eIXjcbPmzt1yIvH7aDYdv4IGopFdvTDweExGDIU6O7YUE+L
mwHCFdRzNHQqHps9Khavmy6Q5ZezbJufxGYqZ0sr5lerb/jZTU8aefDv5K79Khc3oECPc3cdHYQt
/jR9kT0maYJvbe4oB2T66nttpRqL1u6gubr9JuwjJbH8m7Es48FQknTvKvklVrxfLNfV0JTJHzOp
fvaTMCnvNM5JgzFKlc0lOAujsUmmOQ5MiB88YWT/jBSJ8tlyoSI1FCsdbuysmbydLigvNRABXqrq
CCKfUvIj9LwrU8JfcCemSqB9a5bYO1kelU+I7/m+Edhjmg5kpREufNsO0dX6x0X1fRtL7cVQ2xAh
euNThYoPagUiZmF3CfAygfeqrM2lYzxO0z86iSfGc9XZ7mkueuwPJwjKMgBnVE6aQl0NTVNzQDuv
Yw8SGeEvqB7qLQcB2+GvZO9Ku1xzZJcz0yMWm3b8vSlceV90Jm269EeHwj3kbkeAmHJQzElcJy/9
NZeELk4j3rlELf5dkMHUne6RBhi3gTWI7pnirXa0GkuEsVWCyie1u4tL1XiH+flztNL6r4kLJrWg
P0nfN4i/BWB9VWMOMXa9r2JSdya5b3xRKy15amCpbK3t0FiddkA4Dzi2XrEdolqH6TJ5lwixygs2
Khq0v/QEN2KfksXwOGimep8pre49nVr31rQwUrwVKV7w68kBduF9NBBjT/Zw3boM1AdHJ7GbXetm
2t0bjA6WJwSitbV1aYaF4VuXZ+H2hHX2ORvMzKxdklOlRavbZ93f5whKq5nUz1uLTKp4n7sRETrr
yYmdDfXqLtxanq7190TJYQg4WNJvfToZIefBK21UNDxhO7AoOXBrEC+6PiF2lXmfNZkKG4ErWFWn
T71O9WE9qayHaQT4UxANnLcrgLrHMKpwgfp6ydjNQ8xXs8/3XCRjFSTefJ9T4I7Z0vR7GxGNVkoR
5oVgpqu69K/d2fhKs3Z6cYT9ko+/azJxX8E0g9mwJqJJSuO1nupfIsNoYjsHRKsGmFN6Jxij5qut
kWeoDN64364tDT0OG2Jqgu3sqFLpIX7dOkbmE/N9DRlGzkXoCVYQSNGSl+2AOUq1b7Ko2mf/6dPn
pPDjxsO829aTlzmeYHlFHt7f5jEXiXF3q964Z4vCoA+n5bw1U8Xrz9oCPWS7RBtt484ENjtF8nl9
2VJGnnBpPdnr05tYHqC7Rxiio21rlN552Q5Z2jLateN0duLUeenwRr9NqYLMXIeAVpkx6mgSaY7b
xSCC4hkvOfY0UVcGsH7bPR/QtIfY/K/Xk/3fqlCiPcp+iFHEprygpdOJuGv7z+bW15lyJzXms61F
iGl1XBoIdp9NPeJZS3GMIG48bl2TsVDO61OVWI8mvm998xKFWsmNsbVkpwynzpIVV/BHt8Ngz481
5JCHzy5UkCRajZ5vOGXy5Ljc5h3eWfasmz61XSrFxhi/bAdPFUe1Mpbb1poit70l0j1Wep5kwdKu
KLBsHH87WyXM8rmlA521WXr46jO87I+nqkx6Q90+awmqsj8O2aJTq75sB35HOHgMVKu/+iJzfJOJ
Ol1x9FFfhjhKr1KzP74uyNin4LzRtsevPpe4sm76fNF2GDGswEYosCZ7vupJ+tRNXnFjDixulNDD
ARFEuLUIyrRVf3vo5eJF68zu/F9929OstvopuyjeaXVTQPIpneft4EpQQgdBAAp1+mpVgaRLLUaO
uwyN6l2mUX2Pshp4zUuT49ZXJCVYZQrFXJRVHcxNpPr89qPzdrFpkNFa4VJsmNB/apU4rJxhdh/3
ibzLpX7pAAof8HuV9yrD5NYUShSoyEHJehgvTm8OfACcFNCndhRSYUpptryrs0wf29Q9bye3LnLG
NMD71jtr81jfZnO62FIMfJ+j8daaYx16k+xhBc1x8SDjel/We0Ud613bOnKnWfEC8ShqD6ZiOA9D
hkQjHaJsjR/bk+P2rTWiCj38cI3q4cEaYhzbBTUpdAk/oz49WALDg8xip1OxAvBqrTlNif17cUsY
bPKsDjHKCUXA6VYHfdexBglaVh+lR76QXvgLLOFgShSEpBGz+Vbtgx+Dut6Eg64qYwhj4k2TTnKM
mRAAuFUo6ZCUh0G/qAtec52mGBQXUCe5yjGf9Hf2XQw2sBd2taHeij4/E0atXJu+Rh47jO65GBDA
GcZb2o4p2z+XfTJsz2IQ7n0pLC2cqWiDd3SAiUblF+XcoZny1YkkXdyJKd/OpAF49ZD53cIcyWb4
QR2eNdF6T6sJ34yIwZ4bE91jbFzNNlUPCsEofpW8L8vySkVol3Rafajszr0MBWkwAAE8/DrMIw7w
ttFcMC37BsNiIoWuGw61I8hx1fXoNpS/eRkRYrdi+Pg+j4FjGlRuK0W7FqxVC2tSn42cVx6bYrlY
GM7GApJIoRC5mOlo8ubs1GqjDGUfyT3xkeOudZz4mrty2amd/i2eyA+AMdXv4wWJhrrUzxb0j+dG
N9+UNGlOBW6NV2wS4ZUwp+zz1umudVWBkugj+q0lCuJmHq4QCU69xJCxk1lQyvroFZN3Lo252eWs
G9hamcI3SNMK5NCfrGZlBMa9tjdHOztAEP6JVdOPNUz0ZFIlD/i0hgA6XB/gzgaCx+/GbhXoelnX
XTSO+CRA18JLgh17bzDbGzZqG/Vnk+kzujpTXkaIBmdlBTyM9nlbUWvrspolCj+jnjpILjBmKTMs
I5KxU9/04sdgK7c8R+eLOUqQp8+wl/8urtGE1N9UZsJM4rmmhnPVaC8mCg+Tnz3lXluOGfwbpwmM
UiTXvmziMJ5YYRQa9+8syOXJ+xq7vXH99dYFkJUz4EnhJG8E9bLAzMBQ7UbKo7Dnn66putfJzboA
KLATQKGfZAey1agt2c45HgSJEDFiGq0ktKySK1LyDSFAGYxp8rstalKyE/PEXD5kMFawt5IHPtC/
MiciZgKGp/pAKEfXWE8AI7qfwi7bRWl799wWjZnbkv6mGtVZSMbBVDGDZRzaoO7BBGT5hKepeh2S
RLt268ExCax0EGHmpS/0ONqbPUw9oensUBSnZ+y12n2cZW4AKeuQVPFvhcoDTgwJjkJAGb8Ga6zf
O2zNmbRPfUmMneOiadJjaiDqhDzVY3n8ELcQef6PsfNajhRZ1/YVEYE3p+VLXi212pwQPW3w3nP1
++Fj1kJb/8wf+yQjHVAFSZLmNfMzM5J2z75nVZoP2JpnO9wAPqexGnJ5x1og1IcJcvHj6LHAXuvd
xK5w8AlhFT6fbQVCyVc7cPhmfDeCvNxhm8Wogklhl6hweMyWxes5DU62t6jPVv2vwPUzBMoM4I2u
ngJiMHOAh/45nLFq1CHM7zoNKlP7e4A0GAH7PTYecL7adlh1dnZm3qp7hKaLo1p0IJQ7BQMWTVWQ
j0QvJgh8NhZK92Wqpk9jaDd3LDVm+7mbEEXL2kfYy59YaW52FnryV2/SQYHqvnV1bPdG8XvvRkl8
98ZacDpV3P1oXO+ujOhmzUahG0ur6jKjsISF6vcBIOq56rrveB8YcILt4KiUyXQ/4FV057B4XCwE
4iDVX1LHvQX/MDHKHn3u4PB9ZNbO6kYAfCmOj7rR+bumgESRxRULFW1gsutWWpfKrYqdldjtGeh6
ASjOswDd8DE4QWa+cXI2pfQCzS2kY19Kq3NZ5Sm0QxLH53JqzXNfV97X1HuFy9Sprf9ztusDnHe+
pd4CkVF+Rka/z60suNHHAH/ESm0OzNS9Sw/w7GyBAwV3wpaU4jN56yDcO1bBoodqHhgz3nujNTyl
AxpFDinEZJJjawaveabYt1tQDYWzJm1G/le7hiKGzdeD5TN29AYLHKObAfSsPO/kB763Dz3U1zS6
vj1T5p2uBryKvmncznXMtimjj19prh/zIJlu1Bn5JoSinrU4+G0tDlFQde7QLZbGyOyMD/ESLOI5
Zj5qd6pZt89D304Pbbz03KS8Mmif64ihblWn5zJw1HCfOjxGMGFXpWX+0fUpIw8rektSHZ1Ds3iy
jNE+jXnE/HsJfPd+9jp4aK0WH5vuOXWa5CZkenCT+k50MAoIALCxo1vLNp/1wIC94Y20KOweBxBX
rO/Fx0Gpn2cMKlnYY3LWLQJnWnYRDJi97EhDFQaWaFqL1xUIzP8GSsd+UY+2aeFhl2GESGr5JUiN
MfNallnwa3CQPV82ApRZP+o+tq4YbsGRwAzUg2Md9KCxpmCYmHH6HMvSyB2C0lcaanHbmNOTGs4j
1A7fPoyo0uynJYlMwbTvTR6WmboAzZwwhVfSIT05a6CLPLO4BZFxGSYYKcCVHjqze1Za/J9yM04O
Oiaa814wc+FC4LfAnx2dYcrhFMzuw5hqGkPBLnv02Jq7iZvqbQZu9BmvDdCGxY9wiNLPao5LjNf+
cgufxi2rBM6yVFDPOjOdlAbleK52L8HEJwyAlaccfKmNBjj2aqWECmBPH6TAVOfmjZwG18rXqA7y
axaXdNlj5xww7AYewpYCILhi3hcopkVOYfNe2HuTLu9+0KD01gAF8F8bTknD9ZAc8e9jFlgvyRy+
hUjBIT56mrCWOzjOCMF9wRsB0D4kGk8X/d9U2ad9/Yd5TXvbDtm5Hms+k6ACEwdLazWBJNTC46zr
qxN+K/LS+IKEPIqc4yc9CaxLOiifZhYBFnqreq7MxXgg/q52xiX2xpDd+oMXz941jKyHmK20faoj
q9SqOcJ/Bohx+9Y19elOS+PXUWWWGlYBMoohlOHFpKny0bVJGq4HFOhtVYAIsro72Wx4g+Uq7VU4
Ip3+dIOjvQDbdZHGViYmAib9tLbg6vO0bw5FantPsACcR3V6nUHwPRmAEew8aE5VnHwpGRggXxkB
rSzZTJXknOoZY74yA6CpKOekc0PGT0YK/MU65EFn7Kuy6C+wI4rXzqybywhbZC9JPXEa8Ma1hV+o
0twzXOb/tJ190Mvg12Qr07mI0/kW4Y+nfgbsbbp28hgg5fIYNFrNzjBSmE7vpEertqtzCQ3cCGBn
KAkScxk/b2FquANSwU7IJmMR7Jx5zI7Moh8N1jnoxQ9Z9tiFgMV+5PYrpmXtNVswM+WCqwtBWFxN
5zFacKO1MalXgBHhgiSVYNKjN0Ux/GP83yzJl+rZ8trVN2XAffVa6HS7rEgJBejZ6CCntboKDv5p
whHyYoWvcQNSwH8ZmyA9BdB57daAWzSMLwiVo26I592qqyEYIcENZSYTBjd2UPJeBDekoPNTSJLj
X5PbBDfgsqz5yGCVXyJReaOtCi7ZRaLJzAoSLCz+3lAXoH3dVkdBqFTO0wIpZCyb3RQ9cOugwevB
3yWKtqwjkBuAxTqyq/LNUfJDogY45P4y+wEU83LjmuWMEtvwibaWqPNRoIqSOc7ZlF2kZuS03Blk
EYO/j2+Xk0gtLVSnne1k6UF+ZYLWNBuwCJ8trn7noFHPojDieHtI7sMVDOfPbnl+oxk5lxw1atkD
liCR+y/RmCkyW1oY30kyy6pzWCo6/jPLb8rBfQZ4Z1zkkvIzcF4Oo2pAnKSvjl5Z/pLj0jGAY748
xvUJS6bgpXKfXRdrIY1ueWOpd2ekVvBkAvSxYn+lNUC7ZYd6nNLxqOr1D8EDSzAAo+5q+HWspyI5
klWDjRlR5aT08W5zlE3vFecVqsH3Hubi0WtCnqiNhOipTZoXefZ24j4OrPuc5tqgW7eGCL09hu5s
bxU3qcP0rw3RbNseGthhHQh1ExzkccnTkFiJx2eyk6i0AivUffaVu51X9PkNvo4e6DOJLgFEBNqG
cq7weqdvGZIZIAIwZ6yGMQJ9F5WjHRwpQCK7Rn6zRue0Bw1lRxe53tg0rFE3h7hNvsyjfiN3br1L
UEt3hZVOB7nXcleStmD+32qIrywYAHkmcoTEJG9tDpKWwEhxDGm6EIgmoo9D90ke/No05dZsrUFK
alY+dxUY9oPcCvmRel9zf9qg0PesoDPKtaq/2sU2BLnL9f6audPPAK+MU8ZogFb3olV5C9M2POUz
ROdWnz7pS9chn+0stp3zHMwggbHj26nQOVHCbdATspK8+H8u/O43SBTbK8jueqivNdenh5oMDqW9
oR+kC5Dve4fc+MUGkDV+SuHyrjd3hVO8e2vegSo+3kGDbbwigjU5NycjzLX5GLvhd6XL1ON2h+kE
b3THhdK9dS5q/5RhYnmS39L71WNqz+oJjcZ+3jdZeNcOugLMY+mHltdajpTYv+Z5XTkjHBAmB2kJ
fZyeGMIwdVkagj4i7WTCsd6az1LBrmYqmPp+QILtIi147KzhMuUW05LqmDsDxkfuAq781+vaRXr1
Q7DCXm4AV1gAKVvbm+N7V18AjEZh14u8Dd3b0i1LS5Lkllew+rP0SJY+O0ffqQYwK+mTEyj0kVJf
gu1tfddE16iUz5U3XLzG3EtLWA/BVuCsvLUNGwTSFzJhb84odF+3N3xry5InyWBphWrfnxpAeufQ
iU5SZkpjlxrb8R+boKTlqUlsPUbSa/RDuSQ/5K3Ntqxs+++uB1s5NvhT8xrAldulwGOKFJBbb4Nw
Xj4cugfRNNCZqE76CR8K9ukZF8gTH2wdY1DnMZ/bZ4exAfPDO50Vi1kt8NhOnnNAKUPd3VoLVnUe
y+d8cLuTac4MJRpdPahBwdpNj8DMjg3ek/AOpnyxizTnoT4EUfnoYF68PXi5qiTX12lLS+bWTD4c
Ugxpe+mxH5TGKEG9dNcS0xPoS2YM50nuvpykAM84gVmh2fU+tPq9vCWw2smV6LvcwTW+5hYiSjJv
mXANPkKq+2YLlyLkhnWxkl5ZB4caEi/4hjHRP0c9cHdkTI5yjyWQxx4vwxOEcpkjT+lf+aTfeLGR
ndR5vE3MEoEyr7tIJ6PRa7dwdkvUcw9hEaxfAKP9BSk/u8oJ5clLjJ6+XdgwdjT8mgfvCbM4d8Us
+4n94uN5dsqlRWydgaqpzpXjtt+nt6N26CeI99tdLDOHnjRZPjOZm1kH34IuJKQSeAFfwSUbjMQ9
5EelCntrUE4MdFFGzTquOmYy2AKvW50n17lOAHPYzz1Dj0SjOLL3GY5h6+hqnUVFWlCw56ZraycM
l/qhNhLjJOeX3+Xb0Xht9cfZyNuTahrP8lS3RyuxvOt+xsYU7caiQOkfCvnfE7St41Dk2y/pdWDH
9LTEkYbpAxj/o5bZOez8Nh/uEWQ3L0DTqhth7QxRV93QFv6UYZatz1eexNbHbA+GD/TvFHqmOXn1
wYIgjSyGY+BwUvASuPTgBxQCjyW3TJ6MNOtAZe3RAh7sF/iG/Lczlwpbj749ybVBL/39dhO2UolJ
lf//qRirjbCX7reuXn6MJNex+JaW2Jo5R9h+MKBFmEEGukpnX1Q8FqWKXHYdckkUh01etTXKvvbf
sPr1Qym/890oYz22zN09sIA7NgSxx+BDL+NXNkdYupbXZC6Qg9kHk/kdrRXWk8M+uRRNGKpHqb5G
/eULGgEG6YJ0HcdJS5UR3RZsedOcseWgoRSpARNbBmHyd7ZgRUlK+t1Ydv315TzCxLkfC3TdeuIN
8PSTzS7VvEevt2AT6i9XfohZ3+iurl5lWCaDOolJsJ56GRZKko0gNK8DCCBbZamyJSW2Bdtj3PK2
a3w4Nso/dwh10IfRZ0rH2QEEyC+SljePO54wjV/K1x8/l1qxi5RBfTeMlEe4trz5RwDR/irNNUJJ
F9D08gzCrkNyQ1rKP0fl6LWrApTTXNwyPXykggQwRbYp3AdOiBA8pHQr2OaAUiDBVk+Sg/9z0Or8
uv76pSWvZI/tnVnHM2tjllxPzzv2T/773klsrSXRj2k5aD3ru1ofL/DxKEVjY6O1X7UZqVnpV7bR
gxz7T3lbFSldx9kS3QJ5HltSYnLcv5713XRGakvFD5f6p7wPZ/1wpWDp8DGaq7sQRt/yiuPhzF5F
Na9zVXnhJWApBXImNCIm78sy2xZseXOGJyj0O+pUrUF0rSTdrZx8q/quRKK+GYAQYgt+bdHyssh7
sr0s20v1r3nbYfLeSb1/yvu/nsqf84XcX8Sg/caDi0Mbw9plLCwfri1YZ7Jb+t1axT9V/5C3zieW
065XkPN8qLNeYUi8O00Z/qidF+6la5A5qMS2b7T0IVtSYtuAbKv8Ie9DUur5PYIB/U+tRhIhKWyI
fLyc7L0zvJUmvEYlV9IzS9lMq7MqO+le8bJ174CpoI1vaWVeaOSSlp6fsVDAipKVWe66dOQHVjvv
pXtg9R9J1gZl4L/pamunYausIUjvUpQzJEzE3w7/1N1uTcGRSf9WZ2sGW96H5iJJKR2DJmXJwoXp
NaizeegcPZ33Mv9NABiwXJSMr0E7RKf1jZebsgVrt7ql5Xb9a1IKtldXkgELKX9335L+cAbJm7ME
7ISW8Bptnf06sF7L5flsRzZ4lTB5y64WCyPGskLybua4VZNjJZCBwZaU2Id60oluee/+uJR8OGTw
KuU4G/egAp9qqBS4BkgNVsoNDSTH8uEqccRrX6Tr8rMkyy5yZ8qkz7PLrDq7JnOsi7zs2xNd3/13
i5nvhgpbVYnJ442KnhW9tdK6yJU7iJ4YcYRMio5W9jB7JdsxqLlo04O8ous6pbSAcdbj5qu8yH+v
atVqcMQ6m62Ths3BPM+uCRLBsMQhrUlQN+xW7ra0bwUK+mehtSsX3WFntjAgo0PeVj4sXQvOpu7f
CmfbYgMgUtGukbsqz6XOoDLpVfFaxvBMhE+uLw94bhHdadf1zA+3X27qu0e0Tl3Xuy5zFomur3nE
5uTsmdNR7rJcdgvkB2xJubEf8tZZnZR8JHNuNaV4+0t6GOp7G2u9HTaGWMUFuf/WFfF4NhACPOow
ZklCPUOAtLjiM0mppbN3ZjjI9CylngfMU08SvJvq4CXSsrO2nENN6uy+DOp2J7XmLhsvylyaB7XP
AOkNQ7FrIl51CbzMNfe2B8BTA1N0lybuSY1CKz8iGYThMjP7I6uSoIYn59roQfMIJ4u9ZkRjIZ5n
Du5FsXqX+uPrgmj/FCAD+wn+TX1ANW5ElYOk5GUIHmUJ2xP1iApEbFfpp9hzUBY0u/spRgvBAbZw
0tnbP3uWPz+lVfMTvuOlN7XybcxNXLVS/3teMiSv8YG/8QMVpHjWvPbebP3wWK1nZ9cP2HDQWtRx
hmEXNHX9pZ7B9DIlLz/ramrvUdQBXhUh26UWiy2AyVLynFsV+k2qeqiQCEYZqgTHjRFj9TAuJSwl
YSYw4CgQJtq5KezyYZ6S6kFiEmRF4aB7lucIC7MIbxVxcCgr5If8afhmsnl2btVFyi9TKwM7EpQ4
DssC8M71mbnFRYzqtQrh0/AxElVRMDy0WQEmyGsH5sNN4d6A1GB7zWOxvUX1a+qn6GlYAogu0ZOv
Jt+R1VSuklVmmHSju4gqV4HwmWGxW+METw1q2E8qO6FPqaJp+2kcA2YQFMS2B7QqtbmXOZaieMju
pmHoHrSk8x7nJagzYHs2bQt2NTW2glDP0r1WOriiDezOmBNmc+Ooowvj/56SaH5YU6A5UP51aHPb
8VVkeY+ozET7Kmx36J4aR0ezzMM0NTkab4DpC0Mzb2wHqDOwVu2g23rS7rCCRwYDB/DSC8u7Cqrd
XbMEW5L2eU4K1lAHpI1suGmlfpPPZmrsNdPQbiQopuA/mUVfKfvJg+XuhSmLzYgavPY+gFHXHvtv
yZB/NdhKBxcO3Z93y4TPDDIRtEJRoRLTz7/Z7vwS5on+bWoS0AoI4rwGYwbsGh2sx1ljL9maEuu2
cvP+Ru/j9pKmcfHAI9Cg/Lfqp2ZUaFxZat6rRv9aoxp070bJ42BXDdRXpf4U92wcOYg9HiUpBWyF
fkZ+PT/W467HuGM3LdVjLcWULwbLtRzHDjZZjgLtlj7j8O5gK//upLN5K6eqG1N7cLzwAjkMp84M
WbQTH5zqsP2CNkj+hOGcrOetjbl9bLr2mKvI2ux9LJb7IHvBqHBm0b5omCvb5i1Ei+YT3PP+gaXj
q6Qw2m0/YVoHGSobEWtaakieY5QfD0rcV9VFjwvXQIDa0H5YsViiCgy6O/TT+rt6YFm5TFE7kQIH
JYsrMpgJaDZuhW4q7RmxTW0vSbk9WaounyoHTNhyf+xxBOhSLQO9+GyPf9a/kya5f7aLGs7Zcv9Q
nQaRl00e/vS0mXEwUU6RqARVMMNw39LS2sYWCcl3mVIsJR3kjsPwCHAGBF4w7MB1YalQVnRKev21
roPw0ttDgMZ7WH0vy5OUx0NYn1Id1aZqVhwWrBUXt3DWA69NEAV33RIMCbonruGf3xX0fYqdzFvg
2/ERCkN8W44ZHoZLIDHJM5llY9lgo6gWa1GD3+C/VJRD1trb0d2IOeD/5ZDUHcBXqNr542narkDk
9nl8KFVWA/cffp3UlotMRak3d2m78CjYdjStFgYsipT30RLkCEzcS3LyfRQLI3+AvK7GLK4vxaWK
cvluqyQxHPRu+fB17CNzcOyyqhKWlYcnxqQoN86bBRQfZSkp/XCoJOXCLaqjFwch8PVQudq7IzLd
PHYlAI2PBcuvmsoYsuPzXNhfU+xJQS7NbnrbTlV6644RgBMN5c0uY59RZbfimBSh9qKW4XDn6vVf
eaipL4NdqC96WD90dLAP7E3DdEF0kK9fb6D/5dStfmsDLXlzM07FZk55n6Jm8BZVyhf4yMGjFJpl
cO8Xsf0kZSCFjymEuk/5UnOs35JBM181Pyo+a8lVqvDNyV7UpoF++RDW6XTXB1p6Py4B4n76sDOT
mqjdzDv6bNB4S1LqQDRlI8d3f6vJgHupy9olzKX0LfNqdLQ1o91L0uib4WLgmnooTQtF/J1tdf0n
bKyQLrJG/RhBqHxremwRVPh654Vf+QYUrDzYmW9eRiwzn0p7fAVC032zyh+z27hfLMVtb7IyQjrJ
1rtvzQyQQnWs/AkRHbR0w/5P4NjtNyBb+mGOcRG3G/9VA3yGhm07gPckFoftccYaFr7wf7KgRf5d
+CFPtxxQsdl8Vw5efcSvrURhzileM8Wyb5q0m9Dc7otXHcb0J6zfd1KoAGN7BYHxBSavei9Ztt+w
v+AO5VmSI2oSV82bkr0k69g1n2Z26SQlZ+wG9V5F602HEX0bTDO4hMIKjdsarRho0bWPCpud37Po
HncHsHjIeiIte6z8wbmRkr71vaOpDRbtDreT2afnQTAmeuvVqt/D8YluJOlEqg1MIepvJWljRIQP
pO7fSXJWph8u3/wHSU199kR/nT8ZMfgefwwuYTQoz2nWqveRD4049LGrGvLqCaDPEdmJ/rn02s9J
3Kq3gBWGZ11veVViVOWrxL2TCpKPLuKpVOrsQbIkMFE5imwIDHWnY7ha4B6b2cGzVI+hoz3l5nPT
FCe3cysMC+sjMublrT05xW3UQZZbxILLW0UlaLrKRWZWnQ6x1yM6bkfNY6g5WIFP1isKYek31aq8
I7qZ5UWScHSA1OvFW2mOSFIaPViCpZrWT/4OTT9QNfmIu7LaAhSv0m+gqLMzdHznpLP38c22jNvc
VawXM8yc+zKxAFgs1dpJ/T2BlrzyadPuGdZpuBERc5dg1lJ/zwpeA373P3lbFYlZSvu76nXt/E/H
6y0AmM6OH+txbh5GpQIuXbhI34HqMvkS/c5V/7M5DvZb44zoA+V6cZeFho2ycZWCiBvmL33lPkvV
0Ujv6sjwvtZNrh7cOrbu09LDgKWuUUtBF/YzdKSfCuJXx7jYu8CG7tSSl8od4x+dBkDMMtzm0TO7
4EaxneQcpaH6gqpKvZPTO/NXtfSanx37RsCIzBgdxsm4sGZborpbWs+ejeY4r7uDsKWW75KsLlDG
RaPqrqRPvbPL8ND7enxTI07+d8FaR4rLLRceCeBnZPwP6hyo8UHKQ3CPd3K22HHJtCvohJVjXtek
FOuelownXu1orRlo+rNlJtZZtQe429spLMe8tYGX3zihpRxTrdCxpRqciwXe94rXTXOnGaZzspNs
eprwcTn0rdp85m1Ugf64znfGzs9o8yh/Gu/VHRKGpGNhnZ5f7LYwf8JJRCzSpJ+n9fHSZokDSSWY
j3VV1Q+x3tYX06iGm8htLdx9/RJbgs5BHwuwKh0fzEy9RBbL7/1vcTB+TiJT+a2AtFwvlOUaUnGF
9WtKhx+hojhfNbvJUDvW5pfQRhucIUrwCIXaPWeLqLiq+Oltn8bWmeWA9NGFCgTGubFYP6Mjs/05
/EYH/B3yofJLD/BBBp3ECJtBeBK45u8MZWS9618DrDma9lPfgVlGp7h59VrmhF1faY/gNjrgOTgs
wbtyDiyu+f5F1w08qEZnkTRQU9zitC67lZjj1GwBIoFw3yXIuuBf80lzBu81T72v2hQr92bvedwD
5HvrMK1vJNkZKM/lTtxd9bhHmEpjXHbtSqBuReN6nwMI6btqCNX7vir9z1E9f9OtQH+Q1LwgwB3d
epSqnubcRprlP0kq7INzm5bpJ7PQ/c/+zF5iYTUvpeE4n/3z6GfOt5hP5bkd1fbstEPwvdDP9VDb
30sQWVjmVPVlCIbiKzZ3+96K3E/MI+8weSgeal9BPD+AvNH1obZb85aCqGDHGWfdhckynhE7mniJ
EF4zIuO32B1aiKmFTtB93io0Rm0cKruzTgOWgg/dEtAwpkODN/JBklLAhm3x0My4bWFZfQvYiSsH
XQW6AcPRHWt3xYOxBDZSvLeuYtznTjV/YhXga1dG0/cpWoAeLXwOdKCQ3Ev1r/E8TN/HOrL245If
Lfn/u76L5NJW33d9zgM8bd8ELoJv/zn/lv9v5//f9eW6ejXA3PbMo5lb8X5gwv5cDlP9rDumfraX
POQy6mcpyJn8rnlSBaHI5rlc8j4cy5cTOSvFO8c630QJrIVt6VWNeqJlZH/nqdhHe7l52qpJ4Rh7
3q6u4RsE5aOStRaESThfo1YPwdHhXT/06NgcslErHiUYTZ5X0b/pO62pjnqYqHdBBRGPTkoSKLSr
d+0SSNI2FEj3azqrDj3TNbQe/1Mq+VtSjpA8tO1u8whA25a1nmlLp3R68+g+ltyuHz32HyiSed8S
+Ew0qjK/ej5cUn10Pk127/0wEKBjtdAbHi3XxXA0QW+lSNWI3VfYxBCPr02pnAzdm7+gyDCcO84q
gqdv0LKuco0wA87XV611jxO29+B3Ghtdy7kxr3jUuWufwY1YuA4Yxklv2vFGr0M0uxfDHXHUWc11
rLCAnMvkSwok6NHqPrqArGCi987VTM0ScZ3Wf86cRHlGILo76BcPG7FkntF0MdCOQYTcMXcMQeDF
xGN9VqqsPzP5Qxbf+FOZ7XckRoYvUYwTfNK1/WPU9NpFjdvs6o+p+RAGOp4YSjm/pWH6B9Bh9oeD
Q+zgbxTTRB0L699n/GTOxtgFD1XRNM/FEhgqw8OwQC5xqWDoCxWpAbJhteWDlsKLRzJZPQ5e0T1I
famGwdMR08gJAzTEaZLFkx3IPF6yffIcINaBr1qTPiE6hEGEhTGa0anjCR+0+sEKuuRcQa25TzJI
FcZozneOC7IYdrx962RDdC2QMr71zMi6suxR3HjTPNxk1TheFTUqbzOjwNjH76O7pPGReBoc9y4p
J7xeaxZJoi7xT3HbqjgwqPXJ9YoRoiuiywhA9U/sT5THNHa6Zx+1J3SDwQ7S44AGqvr+Ze6w+sHc
eXyNLOSRO3PXdyGLUkGhfm7Yg96Ho2q8ja6Llje6p1/wnul3VTSN9z4+VEhQ5+mhmsIIJSz04/g2
Qfjw0/mvpHGPPn5kX9m9btC1iRau/Ry9gCX9E9nq/JeSGH+x8Au93ApYKA9c/ZS1fJz9wTz3yxnc
GP8OcGAlFg8jEyp7QqQTiMlfBbhEvTN/eGANmAJmwy3aqONTjZH6osY/I7pW33vW1CGFzBvAzKi8
ZI2GkAzifeNDjFoLg/LxkptK9OornvPgaLBpxQg+NHsod5Y/XPp0mL6aNnMnTQte3YI3RZvyAtkA
dfwaAQA8BuXQX+QoPU6utTFoN7mjDQfWEosbGEExU9UFGWx5GHL47W7NMicEEaWKxN5l2kuJZH4s
2aqPmegTcoHtPJJXVS48NDbw9hmOgQ9W2WLl2CrdW4eB5c3oqxnyFdySDL1t1i0HmB5LEkU77zi1
BT6XS1I3J0hLplVcJemntbaDnRjvMHmAJGc7TAqWQM9D/J5KcypvRy+pcLAgJsFWR2KSh9M4tRsd
iNKQg8b6Pxw3IxhVQlD/X+eW5LtLO/gIXBkJ7d7lbYfI9ceonG+y9GszheErfa6/K2LHuuo+3Io+
N15Uz/HPxhAq+znnMTteET/ZVXGRlBxkGt5L22XevWUpF6SL5geva6AUtnn7pR+damcMTvCjDZRX
CEXeL1PTTrlLd4AO+D7Qcj2iAqK8XRb/YTHjEXWQ+K8qqmM+O037dbG73ydWV96zzn2rIuJ+D1Gg
us+1KjwhZzrvElOt7rcCKWWA9Xc9E0ueonX2avcGRAbn5uUMcohU3JK9PTo7Z6jZs/zvRT6cWhkT
+EK6/5aCUUUwc7nIdgJJpoN6YfMrvjm4g+LcdWOAARHWoTi+KH0IhUR3nkyUHJ9Se+l9tQKEgRm6
ax5MXyyVUvfisFRw76gYl8QqUv9rcsnDqXu4j5ZA8oBgakd80dgFWUq3AqkneVWtZidzwBVAkq1t
5McIWZhDF08s71f1XxHEBa9Q629aMEF/68vpzSmZtNdT47/kc94fgIr1z3oXo4bpjNmjayCqEiPi
dj9Z/XApQNWi4BiB2ce26mqlHpogSy8+OGr0kKdqdcqY6z6paO2yYsDqdWrVCgvrRfaZXxfuWfN2
vyQ2CijWbJrf8RT96jep/bO0/BuVhcwAJRx4TUmdMJT+XJStjXwfiwxsaHR/xsm78/O8+Gk08Q/F
ZJWa3hIAPaghy+pxwzKRWrCQ9MzmbPjs10ODpjkTCCkdnbC8DTOogFKaY+F55/dzs5PSOA0zPC/R
lJPSqbXTh1oxvyfLmdjxyB/TunqRsth0WXNCaIkxefRYtqryEOMkRDyw5uhRYhKoWfBt1tXqumVJ
DDfU8BDj47MetZWqTuacYzaidpLnNCFyk24D7xRx0P1Wb7uOOmT3jVnYN/6sU3eOcaWCifQyJl7J
FpHP5omWaree22m3KjwqOOuRdk5npGKkQILRRTVoryx1akWZqtN2jOYrP8u5RNnuv6d5V8VyYjhk
cvLtbD02HfvemcrDel4p9tOYS7yrOduKsscOyzwYtgcRbDm9MtRQBGGwvjtQCtZLyg8MM9U/eab5
tuYZ8gu2i09eQhP0nU69NmF7+Mf/tNX++7zaryxAt2H9DctdkNi7H7v8uPU3Scl60a7MHmOEXaGK
n63WVW+LpZpU8M2aZR6JSokEk9x+iZpuh3TD8JfHjtC90g0nRhvYqY3NfZNE1b7GwCKIoJoFTf7D
KpoJDT0wjb16tUN/Pjte9xtY7nRIEVZUo5+9nmAdadr4UXjog3lDdw3T9led+d6JMdOti4RpVOnR
QbOnRcrW+2krWGTH3U6p6cgRmjWRw3c91hgb3K3cOnljnnmBhPfZbHpv1/PaoesxvdZ+Bbi4+6wF
IyeD5ocidvLQq82dE8O/rEA9saBzTFndKkz9R1gMdwq7nlOBJeKEBEO5bPgVCpsOCXzfCzxipqle
chsp2nPdJsqTGjPlLfEzeqr8W5OxCPZyS9Yw9tCk0uR+zdMwcdnNxZBdt6MCVvIOWY3kEr6pypMU
wEH70c4wrqq2h8o5vzTVS5Oaw9PAQKh1arTQc6bkwwxkBPGymB8SfFZKTFZwyMH2oOoclB3acTdC
NTU98IZW+tBrIw5gSzCl/nM9wOPPilsnGCxQ/wQFq8V7OGbjSS/QGpO8HAWG84zLGgum/8nrZgYS
SJrq5woXvcK1/MdsCZCj8Eqnempt5JrSFl2ckTHM07wEUWqUF3dypp0k6UGMpxg1CghDzZq15Te2
+SWyWuNGslyl0tElG2fsQpviKHkSGLqvs02EZqNUeVeAYp4xNeuFJdvSC/Z3pyK/yoUlzw+Hne21
xqGdanaslx8phVGi5reWjQDhkmWxrP7gOMphCML4uSiPBYTgp1bTomf2zP+MUeVfB824R4g8vRsx
q3qSwJ3R+kfWyjpteenU55i4ocyfqEqsQGn0DTyvu5vESqwnFvut9dguso9z4eN+FLYNLloukzY/
xWNotkr3vKZxSKpOdZGae3C+lIelpd8ug+e4cR9nj9FBP/8PW++x5CrTRds+ERGYJIGuQF7lfXWI
2mXw3iU8/R3oP3G/0zgdhcqXECQr15pzzIZZUTOIe8/LtDs7OUfrB1aS/p8HZbcfA13L0yzydVuI
34f0P4QZ/32fyqAc5QtL7/UXOXolya5I7gm8G27rag7+d0YtdRKhNe43UJG7u6otogdBk+zBTKun
OozU+fpt1wdKMnNDLFB9uH54/V4DynpgNyjHrz91/RyOihxLQnbDHk75nh5593lpefdwuZeTZQ2f
UdhCCVk/bzrFSJJUuglTF+f/9dsgYB6Z3Mc31++g8rvXE8M6JwvnXzUn/UGLPHmPWdS5J0Gs2Rqx
S5aBWpz76xeMHrinXjOcuX54/QLAFHHb5BSMJG9okGPjnlGyZfljwvqbjfblv++N6Z0SZtY5+9xs
0p07o5gAZxk/1LghAuJZsq3lQEbznb4Jd5ZnQQ6H3/IA6jl5EH2HN9TK6B8o+qGulRMqtGaZXB+o
XRbSskjzNBdFtVFHxOFphIWEK6kvBDz8f56tH8LXeyt7svzI1vDQ363RKiHh0KfrM+KaC+bXp351
CQ2rhPH67PowXYWS6wObWoST10+Crh32nsnEW6UAX6r5Of6f8GrVeeuU3e27bi60WXp2savx4b8H
amSsDtePi6vrYRTFm1iNR8PqpGnXf4FsIpxH8uo/shvAbtAgaQrA3T1dH8ymVwsBR+3K3/j/n5q5
951kJgyMrgT7eP3yOC44RK9PU7AzIP+zlDEH4HyGdlD2/nfE3JkIkgzOSOpKRojXo/i/LwN7Oa9d
mT3sE+IOcJhhXxBbbbY0LHbD7zyInxBaRF41e0X8V2AbTxG5jqdqGN8dDus5IQ5s1xviM56Ft1Wr
qjbj11TemRWn2F5f739H+/rs+g4ww4q3IuJYaaSknfXBDNosEoeeoLaTtKr6KNkkZE3abjR92E9C
vuS8attWOPQxdei8w5wCRktN7gKkXzQ7SFtMzKsprVwV1876Zl2fFUAbtg1YEO67o3HqIFtEjWTQ
ZdWQ+LJcXf6vA4NFmeMmvQ6EomP4mlaE9PtpuDWx/S2KWNta9qWaWnXqYjn978ESiTqF5nrkivmz
MMzmhOW3OXllA3T8+rR0vdHYXp9eo1evz64PmRM2qJ08aBirdr5a41hqq8GgQ9Hx/zyxas8pj0kB
CGD1iK4v8/pwfcH/fTgUFmQZg9zMcPUwLatG8Xo4qqvn9Pq0X2h4lYUzB/+9M9fz9L8Pr888YyLe
CgMvi3cFJ5AHa5X9/fdgDyLeD8I+Z6v2/noeXB+S9cOJEcduSbrL9VN1aBPuELlUI9dYg/GaaCC1
kfd3rKrH3Oha0ketEg/Y6hr731NnMKdjBuQLkzzHdOVDNIIYg+vD9cM0gUJsJNpfS0k5nQmG7DdL
54ykomipOjtuFVjEdPWVmjdRQbRuTD51oLsNuxhTD/f0fn68XD0b9QrWpR4hN7YicA4r/czofGsW
I77R7KaomngDo4xB6VLHF4kW5iYKB595e7eZ5uK2MLhFlF5jBx6U1bPe9D5LRs0Inc5i3QxHcAPr
1nbRH3Dfm4dlIkFIumTSOm9925c7wRAGFfswksXSRbukJ4hSlBttLJiPIBMMuOGyaKR3wjSkPxuz
tg21nliY0dzB/gdPt7xYIj+WdU3/jkiipBMfzdSQWTjnO/BLydbG6Ff1wyWOWn3DzRFnclxVQYch
Ix4ugF/Rk6SMdDWd0WuU0lTBS+UDZUt2U7NmRPcWKlxaFAyn/aU2J/KN3S6oQVR0Lr3GUf11DgfG
HT2iUvj5ZfQu0ZylfkLAVlimOlxTIkoTg3b1qAO+tVLo+IRmNuNfGuLI1lFS+Wqx3X0I60ar+0Nv
xhwEOHSJkBxpEeMV7yaBLmZ69dy1dUkQJPVY9+Nw617XFsOAHePIY5ntLW3GCKyh9x8mbU9FsfjM
Hz8pnuOtO+PfrzWZwSZCpuMu1J4Cb44LHg35Ji88Kr35kLkPCgTSgYmnfkFMS3qGSwKDXvJG17h0
8cwPEcBgN3J1srYGAXMK11Os/fUh2TKtulnPIDOV/U0eL782X/TLjhtlwyZbc8Lbyhy+mwI6kskl
6hvTSFjTPDFvjB0Sc/RUBDREL1XWkYAr8Ynh4A5y2gmWwBS+ZHruy35FisBa3iizfwu5XwRQXjfk
MpMPWjDCcflbsvESmBDL6KPKmSF62TdDo+2KqAsfZojrS+P+q3NS9SI9+ppHbde7bAQnYwzWAnCU
VnxGK7ezvfhHg8O6qRTZxIZa3r2GhgUNSEP7dYhIhGtkJUfLoJPnpfoDxAXXt+Y8COPxeTbcHUG4
yEdipFia0Jm2skPSsu+sMYbd0qghmOO83mnua6yV5cZOi3Db5iX9mbHc2VKrLkvML5x6OoOJYdxF
Ku1BU87HQf9i5x/73uyM26F96jKiWlvyuujnb6VXfxj9CJ4FQJJrEXrcj68oci1gR2nsk+JZbKgG
DX+Bv7rxCEzd9LMqNqkTH2yh6ZsRZJdMxSsgsUYgkgTzlVMfNXpQpqSvuBBDdWM4GFZk87X5LfLG
rzBqWqBO1U+6vC9mBnwtj78R5xZBZ74Qofgyopdk6gItdTp7IFPX2UavBjeg16bmwaFlhghYhuYf
7RsQJvIjnezbSjG0z72LMPm2wphuLJ3qnzU93Y6kDvd1dwmXgQDZct4TzytJly3jw/yP5Gz61c9Z
OXwaA4Hyej/fi5TKf1hWXG9FI5BodAZ9ghW6BDI5oBkGbBhxTvhtNQAES79GDtKmrQkF1iztWCuK
rFgYjd/vOfZ6kDs0/IkUOFv1ri3s8IFsw37LaCf1VeO8SFUEVjmwEGhgaPP8nYz7PDA8Bt5d2yeb
rive0IticuzZQ6ssIS8J9aZsCRJec2JRRqttp+WvwPwfQKe5m+5tlBDomiTDdz8d3cT8qbTsp0jM
766xCAtsIfPr7KHocO/LaZh3bsGwIDHQsrs5OqJ4jt4NuqCqAPY3zdWTnja3zdqoKud1EPtrdQ7R
CxP/cIxUthvFBu5du1WaXO3O9d0Yp5ukknRLVqFuE6ljZXBTKNAISeB9sF5YNWXkp8axLZI7ByHG
ps6r2yKr/grLOTaN/OoSNl5K3MduXgRCzw8IVegHhT15LVOIr96dTj1pZhGo6qBBgb4drBQizzRm
gdRIoze1ft5odqmC0NK+XchGcTgiRE+srSBUyuwduZ9V+0zMG2PoQuzpAuzthU5mXL6USt8JUr13
bizRD6NZSWxOM6169/QqPY1+FLsrQ+xxtGJo4/nrvPR5AH/mOW6X70rJN7OaH0bpm4VsdjJSNwto
zkxCnuvInzSkvKnAWLtVB2ewMpmoie6YhSEybbmfEi1wE7LuP+ak/vSi/FnWw0VJNI369Br3+aFD
g5Mpzom073Yg2UDTjJcYcCCCNsBobW4HWc0OXGsDq+X6hCpv54emqyaauDPMOPjQQAPIrojsz7lX
n2RTFxsn1146F5BNn5gfXZF9T+D0rEZ94C/7RbaLLtbaL2NyHETxPGMj93O9eqwH4OUJHKYxQ1HN
8XgShIjtK8YAaP4sekfdsmcACUytO0bD8ECmERmCLv3xqXd+O9GBpuAOS8Y2Ue+lAPkLQHmjiYnI
S70E25RfzL58yEDzbIxlsrfC8/ZKesePogPQB23oWCm7h7efIZafkUfE5GiSxn4mFKO6xTeMhM8B
m25yRdYhnR26wr39rRf9JdOn94F/iq3fW4IIA9Jn/uq12pmV7wlxWb0ZBodDH90aJNNXtrnv0+mg
qnDXHbqp3HUcFhYJdv7MDtWG2V5C/T+BAnbq24Qu1aEnT03vCBZT3iWrYH0OVsY8pdxNCVfv5Ia/
eU6EcoY+rVTtmxz6i+n194Ob++Q5PNR99GkX7BuxkBHdMOUfDp56+KTV6DOaIeVBEP25cG4wEQAb
X1I2tMZERaO2rqUjMB72gn3G0WO3XBW3RI+21AGJTq+Ky2V4kz1N5SV31QYOz12eqm7TOBABdYHg
yCqi50rmv3Wv2k3R51PQeAOJkZgO21g/jrr36FgUkXMMObuMxrPVUWXXQ/g59Fx3y2DuJDBvpxtv
LLp3kFOyAMSd1HKmoU0IShTtFMjdNxiECJ0iWmgWvcN2tDjIDoeRyJOFBd0ogsF0PAz/rrsZ06kI
iqeugBE1Zpq+My2YDV2bPBIA34ew7bnBUUk+eD+6GoaLAYiM3Zh9cMP+WRMz2E1v+BQ9pPFZS9C9
DJ9t5+2iEaRol5BR7GVekNMiaBlw5Ajjg1LXuHgowhqR+k1ER2DQ9YKOdXYoltE9EjL55iTAe7iD
D2P9Y/TUxvPE5VnB10mTi9AqEuYmGIopp0uTPBosPwHuJFRN5PcsSXOJkuqPkNF4I4yBsZL1EnYu
QSXlPwNynbu0uCQMEsHCxCWfs7wZouYsKRajvrwdPYaG5IuAurrBQPRKrf3qMrTw7WjNijDV92yz
A8jcUd26HrcaOQeZO6wJg9zNJQFSaQdHtXnLzIarY/Jlu+h39lgoivE82wiXGkzm6Dai5G+kn92f
7WolZNkK3puaXuxq2hqmrSisCM1IHNgOcrjXJlUfEy27tyIKcjJpS9Mu9xadqaZZJgraeNxj0rY6
WQQ0hF5kHP2DbwU7NUOzFxsNVwAnjfZH0+8rqbJjKC1FMnDPtPK2qMGYgbgXmxy17WGxozboIGJ6
U+qni33TDh7a1OHX1k5ELV8SgllLmtAAH9HeZfUWK+N9Ogqx08vmA8jCaSgXiM/Vimj+bATB1coz
MOtX8UstHCohNFAuTYJNo0fUnVUCZhIJeunuES3ZREM6k59KzD1yxhVif6UDCMhxmslsl+ZOWPOz
qctLk3IFxhzhTBAqwVTy13bCMch7iMPFNjbkPpHqc1EnlDMvOYrUDbkgzbYwOE5Eid/ixEA2srBf
l3iV+nltwdtvGmS+VdvmQw95N7uzZuwkgUcbz9aeRCV2I4DbdZGqNnBQsULNCKj3K12O9I+MhU2z
zqADP8bY+mdKbd6F5ggsGQspREO2p3kO3o6K0PY4+ysN7wCFCbGJMf4Vavw+iWEkZdafJftyIxXt
fhtqEusmLUQbvKCpPySubkKVc4KMlNON5nGWOLb5RcPllwzl+jxmTK1NBvczUUWZaTwC7CsCpDIY
KC0j0LPKXn9gm9AjDkyTwb6b7YUNl9ZQ6uAYo0sdkNY+qLkOekr/nhoNOOr+rCWcbVUrNl1ev6R5
iR1JngBjBktF/Tz1Hqm+NCk2Mo/3E4njUDuXW4mEvRY/s+F918WSBgjZak7T4cEppw+nm74hiR6W
efalaXxWKrGhJU8gejFfhKq14ZNMpc8cRK/F05g5D0PnYstIi5vRHRigNDqDbO8jtXsS7QvrOewf
B6GD6oYhSoIYiTu6EwYqLm9yW1yEIbl0o548J+YYre7c1ew6xqqcgjjR7wkceTFHUjG9odxF8fwY
h/aIFtB5YKBCgEsawmxe3l3v0ZUaIhFzZfEVvfL7PqXApsAEXxcFqVkFMxRbYs43Yzswb4j3Wl3e
lPkL2DyPYWd44Jz02zq2tio12ImNBt9qJuVWM6Xlu6cuAthJ0w/tAtng3oDmpHS2U6O/a3nOqGUw
96GCuadCwvByMGiNM/jR2H/HDdJ72zpSX3RlToExORubqpLd13SnZ0cqaRvqcE5KVeL5RjVK/gx5
CLmn+SHa3LKxDN9105/Zid9j5pTzPBS+NsIGTD1zPjrzWyWSfBua+1wwkC7xoeJBjbaSHJhKDO9Z
Ga0danb+Ycq75snW54bArKQ16LSSV6ftU0yks8xelOLubZPqvasnSo5R9owJO8bDMSHRnuPBUP6p
QzIysri+7aN4ZxEksvNmda4z81+uYdiNU8jvK2+o6b9RJL0wEK92GhqVTcMVv/U0h72hx6U0Td1t
Oe88KMDzTLsdPVcThFkEna3CFtjgRMiZaqUd3r88pBeSJD9VmF90RwNqntYkC4U2o6ekO8QANjaI
lpxNW5k/kwV2Kn8xpFPuo8r4dAzt4CyK/omHmseqf6oK1Cm87h94M19U1NOuMePbBeQwZN8s80mD
hUKw3LUxEa73irsplyKGw/ILSQzS7/GPfMvb0CNiOWGNMgg6L0bn1TPUeW6BkcCZI0veau/GVnyV
vFkgUR6SzDP32hq5HNfzJbd1qO9JOeyShH2aTu1f19Mr1ygyEET163Iot2007/k5puBDBPg2PhIr
9JIZphaQgLV/xUgabqYmRD3046m3xrXe6G0/O8VAtYkw1V5QnBFdjXXinGce21SWqNCi4OXaRGRL
r7dpkdd86NL8bAy0VAWaCRq2jxUHb1NO1oOWZ7QMhfU+Mrc0omkMSP9ZeSpedIlt8Rwt8mDkFOgi
IpSP1YkKANIee1jXhN3aDBZCY0jCNKzuvTh6qH9ZeEMmPxPOShWPD7lgpyZb/DTpRCyK0N/jlqCG
2azIg5qeAZDmOzRc96kzXhgrYPTT8luRR33AJvAyreTW2XoyvqLS/XKG7rXTOTEz+5XsiydTloGI
yCkkAhgKOEGy86lruVqwdaEQP3SW/j709j/NGekro3TrLLLrUp1mTMr931kSC8fEeGyG26yBA84C
gAxuhTcbH+G6eXW16LJAKgSpfclMudC4677rRu0aR3vNiSTeOLE1+VNF4a3bqBlCzhaqmKGsPKzi
Qt/YIj9VYf+vFFgo4mEBSon8qR2enFycrUJ2vqkN1FQl8nsdQLVKNS0Qaz7v4BlbrOBE0afVd1zE
B8AVpzaJd3pm/8RuS5+qZQpIkipRisnenOvbTBIo2jb5sR6JTB30eosq/CszOuSiJgnddrJNMwbP
aY/+LSwBB9tb/oXzEN85SYlIeLqUmgHfSRrxBtNjOFmPYY+FIgz/llJ7NokSUrKKn7XsE2ZiaS+m
r0U6aqzJvJ1hjwVWb3w7Q380veSpmpis4wD86cP1YMf552yMb1mJr5q0BehXFa85mW7nbLqpUuR5
YfRFCfFFsGq8capxZ9fz51CvvjydG7lWeCgClwr2uInajtp87VSqPVO8OLBmWrN6YhIAb9JNiD89
m0SKrCsvRU6cUmU/Fu4kmKBrH0s0XfQGhLRX3pgs4cJx931VuX4xAbkr+20yJe9J3gr/r7Hrb9vK
/4V1jdbSrB4KaI29U7C4yJa0JbsHj3deymkbkh+PygmvtlGf8Rk9mdqIOB3nLy6LwzyBJYzJBk1T
nabeUI6cjWjOF2EFOjNVGFwRXpBy8nW/X1RKUmKS7ZbIOeOg/JKi+cyX5W6E88VYTd5whbzJDFqb
NgReWaHBdKO92aa+Mw0IjjXSotLlFvPSCWrtsm9sa2uDN+D+Y5BHmfuuydU1Lvp4INMBij4ycOUO
QNZ5UbXlPSqH5o1DP2VjUdFxFpc3Vv46iCwgQPW+jfv3eGQEvp6Cy0zEFMISfRdJThT8E7dLHu7p
iL+HTn9L5/YuBJTPLgEfWt4YW1KIzrkonvrY/CiUFGz0Yspa/FSuB+VJ9NwYy+TpKhWIdJoyNI/r
A7uxJ0K13+s+/Wb3+4wLtD+CzSdTeQkDfC/vdn1p6/CD8gA9RkyJEtKov2gMclqDsJVhtrOtW5gH
VEa09dLZomRoIvIhtUvl1Note803VdDbXQZnR152GVS2nNjTK29XLKBoFpFnh7K9KSuNAQG/YOtm
2jf73s2MF0IkoXtQi4ZvsgBZSUhWpNzoNCYTm0bICcz2Nb9ObWKLZ3s/d4Vx0nImWA1OBCYRDhs1
N9axZxj7efaaI/a4ZNPOZDApwyoetbkDGu9k3f764f8+B4Y+5brs8jBwsHAA4q9N7lU9YeNOUZFl
sKY/qXdXJMC4CbCQjpr9xpuPlYMlHZPTp6SPbAj0p441aAdez24xKFQHEdLpA2LP1uZ1ydtuP1Kh
txP3sLGlAZn0T+QLfw19vjq7uPss2nQUxujtnfDPIbPTn3PjCx0Z95oOuVuqi4ic4/xDGwCqVhal
vZyM37B0uWiosIsw/GelYvBpEbkB2ADhWUCc9ZLXJFmW3OaUTGvJFmvn2EHDFzrfsWd+jx3y7ZlF
OBzCIyRmAOl0rHrPfPMyoN/2rp61m2b9c8k6gbEk8qkJ8r3nvsLPA3tYkiyxlP44p5dFl49FfVen
Ytyk+fRURkyfc9c9trWgpencZSZucsf9aZUNxD9q7mc7f0jX0YGnFbQNVXsWejT5XWtxRXikwOMq
O5GPUQZN1Chm+H1AcT1xWVvHchQE6tjs3g5WFAtgEyg7dAmRwHBqmKiZ5UBojNptatd3bTq+q2IN
WlTpuA+t4m9Klu6mh7QR0d7WbXbKVuRxg50t5gOWtfVi/T2ZnRsv+jM7i5lsSx6ay4azTtyS5TF9
KqbX0EqgC7ns0eLIijZYrDeqh+WgKuW7Xsre2bGnDTPVfZroxlvmsVrDjmV3S4tFFeRDGclZDHRf
5Chu2WM/S7146wo332qtSBBaRO8wRrCwu+YeN5PuI/RgGVxFhw6xQ3QOaVIN/tr23I4mZnWT99hc
p62LRjCknWV7gkz5KfNsMQvb6a78WnDyFxOtynBkuAJCBYs7E/epV+zhNHKX3DJ3/UxKA0fT+Gzk
AAF1C+TLWNXIqmhY2fVPljawX8rpkM/0mY3c9o6mOPZFP2zmiMFUt9B8cpzsa6DJx92m0jYloocu
r+JjlI5rAW1+2FhcNnQrI3Anqr3Xi4LBimn/q9bRU/jZ0GHxjUyjdu0vHT1LZLLtKcIaOFCMPISS
s7KsaHYOOr6T8XbEX+ejUam3XmlDSZ8Ze8g1sWZo6PglyzAxL+OEgYyQ7dsYSgXl3Ua12fDQkJke
dMQbrUD+M335m8hu/Hygb6MgahgTbU1qqfqYjg3ED+4IcSNCvxkS/aaf9F1BTbmZHZzTyUJiudDv
vFpYe6EPzQ5C5HFpUmcjs3IbmwS2LBE3hygS3Xmi3565CNzTTL3KEpGp3r8wNeP9LxekP3Rkw6RL
T3lFW519K5zaVBK9Mu5gMUCRaMrk0jvMT5uWpn1tKQ1TLDzI3Cu2S29xM566dxA929Je688Ka9wy
Hu2MlTRPqtdSLtbBMSvUzKKaT6JbZ0ItchriN9DwOVlLXZuTJ453YytiTgttEhiwOxqBXGhss6T9
WuRt4TtGGfogV0q0nLhe69Qnsq0EALVekne54k9kM5ewlbe2L4RY8xSaiy3St15ybEOjl4c0yRAw
cdlj83ltJa+4sfmT+InoxESSZY2RjHTHN9uzERZnxQXUpzpH1YNOC4UzqtyEvCvbOOvAfXct2z3+
tlHPO4JGRqbOVFkOs56tdOvKT6PxINi4Ey9cELE6iHLPsNiCEbPzxpsqJrwFr+yXLkX/WJjhdkzn
N2vCdTk640sX4vVEBtTuS4JoWKL7O5UsfJP2J0gJoq0T/astOQSOO5wiZqg0Dj0TMEo00zaX9Q/8
Zg7RnN6P+qARPu3igBldYjdKjAlNjZ7WpENnEjYykLBZcibbIbg1LiRc//WNmHuWG1WaR0Al1UJZ
YXPOidr4UZH9pZt/o1p+QM8QbgEo3G7ul07qkHFC+tDhF/AtflqYcqfnOCgYGUKv6TCZ0PfQpvF2
YsYsSfFJ43HbxdqH1wp3OxgtgWtJVt0w+XO2+eKSjieY6TD28nWDSod9DuZeKlb2tXvAPsKHiZEF
3LaPqRXOJxnqzDbY+ogSSY4TVWqnwYJHh/zUa7m+a917GBcUhvr8OirjsHQ6XWHVvvQjExE59b4Z
lZ2vJs+gUMwX/vvoJu76j1wyIrP+zDG5d9ntswnmrjiOCqkR24FBMYCOPY2a/dDiG7+LyCPRKsKs
CXcKpk77aavxw4rI9crDm2xAWymGn8mloV+ntOBRVz73NAXIe/Pg/paS5of1MoZsD1PoDVsMOl/a
6l6LnfmsHKILijR90EQNPd+eOeWWutpUSFECY2TP56xM/K4uf3Vr+tePOhWLnA4Ga89+hW5PVf4P
7QbpldBPmfeyMzad9pFXlHJWxSntFzvfxyBwERsGmZYeCp1A5za07pvOS09Vx7ltNUHEQd7MtYc8
kCG40Xj2Nu6n6bZ2txbq2cBVgrSN4WueqzvusClVsLURNfa5tirRgdS7OV0Nuz37DkLbEMgv9U+K
yYqtQvpk6l7oxw2t17iyE57ROMmjargrJc5c7Zte+/SpRQemrzpoJ3E7dozZFlV+O87KZhFsjdoO
Yd3Iu2Loyz7ylu4uWR9sum8FStrT9VMyb4gyovNQZ5JX260RNKE6FMgf0eSarKUEq7uaB8W/Heeg
bliHw9p4Tock5TzQ3zrwEoFhmo4fWQdXSjsQi/cWJbHA5UZPu+qKaduGbGSKCR9EumlV1Rwb1T2P
Tr3szdRKtmOb3yokY8yOmc5Zbd7suXgINnaHDI6wYlbLJI4SjjUWlz6YCrrDW6vthtuxdh/zkgNa
LvmmqI32tvf6mgzvnctN361hsvSMN6CO3bXhTJOfNmMfq3/TYEARdxjLp4PxakmUhXX3WTeQXHB0
UQoVW6917gomYkG9iM6naN2GWAdHRqwwc9agjek3becglGNPfOEpawe1A/yNcjG89ZboJpLsVdiW
7TKzjv1Jy+jHGNPJIH+AIkf9suQCj3Lce8NqH5ohow0jo9d8Zv4puC9FEKRbbf5T5AenoWXcJrY1
Bn1ZRDstJxmhMdw/x0ajWfSvqh/DjQCD7Duz7jvdzPpsLT9CuYfWIiY7/XMkJ+hS5N+NwlurOz21
n0aIUTlH58mqX9oMMUXPyWV2z/g4zl6LwicK422YtFA8BnPjeOJ7dZxQiEMn6TzT8kPTuZgor3Pm
L9sxkkcPyc8Jo+KLscaMR7XGtL3iADjip8sxW+Ijqmi+7lToArVJ82dPMqc2HTKKYIGcZDXfjRbT
A1uEH/E9ChRWFT+clu1gIt0f25t5yPI9sozjPIZ3xIVgfaEXkRkKqY7D74zm+a0o7d92UTdCDHdU
qWCL43MW8h2cnRqCoG6XiYGze63OmKPcyTQWlLNdQefEOjR2fzQUOeiFetLmxbgZ0AKZ6IB3VXIo
Wkrc3rN+zcwaNqXs3rSqX+hzZdwMOG4mzswG0VPrxueeWRo9ty9T9P3FICw2jd15p/W9F3RL5Xsi
5mxJHnLIDH7EWl+1e7BKRzST3Moz3cTfX3/mkjixUFkkTmu/kT18ZSL717fxwtlv7qeG90UkhBeS
t76TS/cZWTQh03S106dM0CwynszKjXwBoowOAxNbm8M8tuMO4RMr7Cnt0xfe/0fnX1u3XhDRL6BN
S9O/8/SNNrGtsqNf1anHznR+67x/c+fuiSlE6JupBiffITjLgyjVhGwHhLGqd5ijaqQGS4Ekm8gD
dzMUS8OWX2fq7ITWGVDaPyOcXL8p0Ymt06yyx57PTi0PiN05jkoCfzjN1rx3uILKqNoXLNyh1N6t
IfkDblbSeW7UvtKRtWF/j9vf0uneyJmiG11Wd43YGSF3TtZ06MreoRAj9OPyn5m5aNPVdnATJHW6
qMllwHdar/Ez2ozALjR+HPOXgaa7jRfvRiFJC0oDNALS66TR0fR68UnZi7FJk/imrjRSK63iInGr
ZWVT7PvZ1rfI5myqi8kfSrk3JhVBG6sbIliaR5NfDGGNyz8Tp5ZNaYSjk3THGOO11/Ss8Pu5Tn/j
qlmhU/3RKjVeN6mcQtLFobxlE7ZmoM3Tq7HE3pnOhq86ssddOzG2yimf47q9twaCIMBU828kwVSg
dXXpluP3tm9kxlaoYVzuJ7NOcJWVXWDqPSD/BvqnaiZWiiGGItwJ5dS+6bV6O9V3/aIb57IYd1Op
RUGTUZTV3aEqDepWesJJmfDuqXLrxstNUrAAhXFTbvW6P0Uuwe2RTuwCiiPD07qtl2vYlcf3XLXb
duwoAfroXjMo+qey+okY6DUpYZRepCWBNptfsm/uhN4fCi+ft71BvZv3maQfZGEWyiGyhNN9H1n/
anGOLFZNcgIdxmF/HhqHStjY3Efvl4yUL5pfonFfmaDsFTFweFrOFpvSOKKMUJF5h2HlLp70u2Qa
UHsYxzrKi51Be0AW8l6Z3irloRytG4IUZ7SudWu+dSp5RmFJOQqHyu5HjBqlvC0X6ym00kfBmrJz
nWGftcveq41TyJ0cs6g/VAzIiKbcpindSBI706TdmP8fY2e23LaSpetX2bGvG9WYh47edcGZEkmJ
EiVZvkHIlox5TMxPfz6kvC3bVaeiIxQI5IAkRYKJzLX+oRqMFTBKSm7AYqcEFyMyouZwuaMi3I6d
tnGahlUJwUYPz4JFqaQHc6hf/bh7TQS5inhaaNVdWrUtPxoof37xSQ/t12iw3tquQK9fXxlqWm4R
vydfNiKsULFrt8MvhGRJ2Jd5TfBMuTGK6RJazmPsDDtVN/ZVyFJVafQD8jvQPUwwOi0PREu47eLw
TTOVdaWWPDCQhug8c2NVPGHV/kudIxuYfDENEx+2ZE9Q92w7ROLSpniafG9Vj5O5DRvtwcOHtaq8
57CdEfFReFB6gBQA7XCByIaDleF7WugEuDP3QUXFrfWLGwSPOpBX3X3VEYtpAsiwhWMfIY5haOeX
dxlEhoU3jYe89VbRZOGiRBcyJgcDnRTSrO7Gcus7w8peaoFXmaI6aO0DSFO7i2cSXjY8aAWWe983
Ggs2a8WUSwYajQRguOZDgkEndBPkxSyjfsnVdqWAUq1wDR0i/cbWHDxD0Q2Mibm3pb+bH3nkBZ6m
PLEWZpjDTYfq41fWuTLEyaoHd0mukW03pnULpTJu09YW6xxMT++CfByaa70lGxyQTqmVryg5YPVI
bHXR1yhIgkvVHb7annx5mmrsS509IXjmxkgrea5N21ZrHzOVEBiqSDMjfatA7BaezaKEhWIPW2VO
A6InFSE7oQYjwQFWv774XLnapq3NQ+s46KGUOEMmzNkIWjgFAc22Ofal2Ry1ImqPBCAm0nq9sgM+
0i+EUg77TJjlXWwqyR3b6vlcVhQC/iM6RTw2bR8tSD8MtGVtqWL7vZmOytCtsTWsbmQVcADyEJb5
/DFI3Acx87g7rK1JlHfEYao74GL3pYp4h6wysHc9VZ66e+8w90oxMN3wbsPVx0AE0mHp97qyl/0A
Ww/nocK+fh5VHuCW7EIIlaSteWeyTtiiWYKws5Bx+bsujdylhqjPjeyBdtcI2iUmoG0l/Y05dN8P
7O3Orpn3V7/Vm6wNkNLpSWj93V+rbFQszAN5Uv30UZ1irXYKQBjJQWV9WoxYT4XWLXuRTalX/m2M
p+el8gFOFWXfXMmi7RXJ7AE3raMhbi9eHaTXekUsMQ/6lidH457xQFim0G+aZe4Mx15l8pWXjrUn
lgFgvb0sxqkXbyE2mKv3gQO/P+BVSNBsftk6RXUu0d67ypdyvfKJrIt5lK/UR1g2Tr4bEJCge99W
2Y7ttLKUxQjm6bH39IesUngfqnpjVJq4l+NoXEkoo64OciArB9RX5Z6/ka1NbC1HML2watLiLA9W
WtWbpOanhVRWGC5bu0Dros/EUjaDaC7OvGC0q/FgZhaf+2TRFIK6Iqn1MU4ixoH9QL4lSKFvmsaI
bgixh5uiH9JbUvAzcqAsz0jUOasiiLq7BEnNlUBV4X6sK3vpw765sPaql0Fvp48N0Td+d1b/FE7o
2Tmp5XzKBytfpEpbfDbr8g1TWeiSdf7kdnH2dShzaIOx8ZpPANlTt/jWDKwoMnIqZDiKZaeWTByT
eusPrGgW9YFoFZDcDBUa046BH2BNzHKno/dUbENyIW8kIq6NZqpe09o5OyD8v0R9/OzmYf2isidg
9Sa8Z53c7SKJ03ETlQHWKJ5WnTGTR1czdZiCZsNlWRckJZTKSWHx01XVWTZogeYwSfjlWhZlQx0R
HIqDVGG5w1Dv/cpgWNtAzFay2MwDFI7urrvBRVHvx2vg9VwAnyaPZvVVES6n2lE3iqGhQjz3keN7
5AS3Q2V1729VNuTCb7e5IKclu8jxB0UF59+F5PuLCjwbjPTd1CXYRZICvcEtKNu1lRVjCVqGR35m
yrpRhvgeEYNoWWtW8zlLlZNulX1Ajvg8uX74rcqsFwDe3lNv6y4WyA202d5Jiap41bWSF8a1o/fu
hs1rx+8/08mLG92n3u8+WQVSLqG1hj3AFzQl0zl3Svt5sPViGQT9dOdpUbHx7Ay5nUx0V6D73S2u
zf4NtqZiZVSJ+giiMEYwKbyt1OQun3T9ZJQZQguG3ZOaIBfYJmF14sYhURQUySlh67Q10Fo4JomZ
btsKlZQ0J8GVJf14TCyj2Ro5qILcJPnfmlp21NpR36JsExw1T7e3/FCcQ5JABCiYcPmVXeWATrYl
1P6dYcXhmdUISzrNsb8G6RW6EvZrwz58IZpgvJNdI2tSiMr83XXoxG9dDWjOdyoe39uusZh92+Qe
9FR8wPts2/tom6K2TDhD1hHw3HZV2YfrHrvQVVmrZP38/pzpAmfl2J/WejT1Z3nAXtZZGshJbGRR
m/tpHUzcwCitbcnUhnF3TCwbVZ9gr0fV8H5dGBNUdnW/viIJ/jrh5odQFZF+sP63TekhewNPid2g
uytwUQFj2UMGhpdwNlAVXgHaGdayri9c/8zqHow+ipvkhOgn65zeWPUj8kyy1Id+dkKibCdLciD4
ad4uxj0PODNjyINlWj7GzfyGPurAc9akcm193/7oR/5jpSNtdyOrSs/NkXSrd0WNhfqQps1K1XvQ
FQRQmo0Sm3x32EGGa9iI8DGVKSGWpYsbh8cCQIC5kthksnwvi6pGgI847ntPWUQ4n1DTfPgYQjYU
VtDc2KTU0Zx2kYHpxY3mj+pOBu5zJeVNcGP+fyoDy1Z3ikaIX14oO8qDbICHSjp4vniaSuDjiWfv
g3kDWoW1ceqI/9wEWQWsBdXAz0QNBUkeq7jVS4QqrAk+TtGScDSc/C3XC+8cBRBvvIp4uqzPHO8e
uQ/13puXu1UFLUYJW/rnxXVRogpljbhN+2NerWV9G7Ij6tvyiSyOgzjRgL1qTOoys7Cc1cJeuRYO
d9NCnjYjzqX50CFlbinXsqqOE1pl+f1U1n60dx7EtTRTvv1WL4u/1Vm6q+2zKln3LjFUfK/G61Af
vx9UVZyjlv91MsGLZ6FjfdJiyAdqmZSfSdq9WmZpvyhO/thoWrM3bcPculocrr3MQPUDDfhHs9BI
n8HwyHWX+TTQ0GWq0+gJx0tMjZkwQWUoa2GM1y4qW/4YGytQ4cx/+XAaqyp7G0tEPVuhfwosoYIg
LVx27L1y1T/tdK1DVlQldb9QeyPY+VnO1rqB2uXq2Uvpac/4kyt3CGYX17mOzGDkTAAShnZTZWX6
1Kkk0UYl1TYKFK7Ptr9kgGzdPnV1UF5pVZ1uVAhi+6INskd3HPcEI/MXrTcKWE++f52FXXznm8E3
+XKT7vINVkNx4xRZd/IDsgzDfMH8PkBQktOKwQbmdmBukZP8EiNJepQHIx/aY2W2wGstF4kDhV16
BUDyaOiROSxkH7ic8ykwbThw5vX34o8hZPesLJ+yLC12H0OnBrBgU+madVtBDRiGaY9ui3eSpTyB
gOZ0yN7LYlyDYgGeuu9dcXJICDZ7QQQEdJgaLYtKqZ/GjrxqnJvVszORt46GVLwUafYEzKP/ikXz
sWU9+iY6G0pWHuBgX0yLwoUmsFDYyM/haC+A35INIGTcwJzp9hk88Qae8iwuVzgVCnO6Vi4irKW3
svjRkKRKhg8yOMuOcPdN9Kh02IgbCFIfXDusvI0ogfj2gy32odFeyZI8yC7W3E8Wq5ldZPYB8bLG
OUeDquxzF15XBkudXXqHiIIO+WoVzc2yT6346jJNiYnWlkUfHqtf2dIrV++X6Fq6rPXAunnvzPd0
0nCWsGrLOUMYYpAfr/F+fe9nNXcWryGAFFwPZdNvlg047LsgyfI7f95yRGoNVudHnSvaZpUQAgO6
gyQczBX9tlZd91DpcX2Ay/LEnti6qNCq0Buzb0vhICkbgyd3uBEPstFC1X4FDqTcqSU4waYzym3u
gHdNGyN4iPzCWZcd4gh6PMCjgt6JeU4H1W3I7MuUgrLxikB525Bf89/yjiWpUTfWJWOsNQDZ5DBY
Rrgq4xQCEUiBe6KZ64Gxbg3LsO6n2idw6ujsMCHZsTdH1N0wm3ghWx2DTOfYOP6B9DwCo1GUnkph
1ycHxBop9Dr6UjnZVZ3H1mNtlA6cigA5kCmLnkqFAMLcwfn1SnKpgqC6G34BL/J+pc2MtSxHod+S
WyLi7lTppU9hKCHgGZ1j30c3SmsKUiSps+1HW7+OeUYAh8laMtpxcWB+a7Zjpjonk89n7SSJcS5S
7O8iVXEuwyxZhB7voqpMdytafxoX2ezB0DqjdiTVmRK4RHVrrspB8B/L+fDer6nNAm8L5fsVsqUZ
RxySe9PHghByOznuNYjE9s422vC+tNGsiBB6W8uiPNDBdOz2jpX9zAJCeOijg6yjg2YSDiQC0u99
rzVxpu2CaztP62Mf9tk6ydLmUY/ir/Kr1oxvkdWHrzH3KsH0EaOL+RoXqaJrc74mdYgp1LEpHidj
Th/0/puZv1+Te6m20N3s+zWVDS4lSfNrKFXetdaM3jUpT/JbvU5CoorzYJPwbKhxw6Ypl02/n7II
NlZKG23SocpaTApMeHy46i4E/z0qz/iojwEiDAtLdTnmc8XHoUkjDIBBvV4miLTrdsBxXUSDcShy
PVlHVqw8QZK/6bkLX62ouzVFbzzBW8hJi4t/6epn7Y1cuprhcFt60feuv41qTioe60WVEEZ80evc
eFD9urwE3U+FqHvROlt/b9G8n1p+v6b0yn4rah8QylR1OIsLdeAZC+OfhKhqruVpoiEIEM2H0otR
mHRvVHS7rutk3q/J0xwNWgVP1V9rZRll+PpqMghZe6NylVvBNZQRc5uSKr4iK69cyXqI7wRPZaWW
DS66yHNvkn5evpC9WltrrZ3sIGStPJWHyrXIlTltvChRzvjeX7aMWvC59erwemSevw34aezSgcCc
llX5rZ9r+a08YxX62JBMvfqoH/xA27kGiXt56a99QZt+79ug3btA46BFdtgNjvJgIfTJfZSZa6fK
0C5pWrjf8vSjjxhJd/zeRzbbqoVYS4exTATMMLgoiL9f53mjEp+eT3UFxJc8kwcR8OwCnhQuPuo6
3R2r40c5sadkE2fomMmLoTii1PTbOIQrSdIIYTNdueTIfhqDhZOzzMdBBV9TwtVCrq/zoluEDPLb
QA3z2yodHTjivrHyRj37uWHXdAj4fdSWhuGsyLQaK3mhPCCtnN+KXT33lBWiBx9ms+TYwtPIcJp5
mkg3HjFDqBayCJWp2AoDpSVZ1E0oowpczYMsRna04gGpX0pP12+TzLzI6j5Cu7Ux8ZCLx3x8Ehqp
XrYQzl62KpZ6g5PmdMYo27wX+fQ+tJea7XUftyV6SlxExmNcoyvEfnR+W1qKmmBhKcapx1fpSfdx
JvnXd2vO75ZlWLghkzQ8fbxbOWTCu80EAs0VLP2tVELPeFxsmiIAFz2Lpb+ro8966h/FSoQw0Twg
NLJVNkxDyswuy6maP6damu9kacyqa6ZKKD6ptvZi1rrQAqPoFm23YSWIZ68H4YxAmcJs6SNUcCpY
CmGd5FukH2rks2Tv9wsdIwQ7Xbmzr0d0aykiugVvFrC16M8J/hcHBOSvW2Vwn1Sdlx+9AdaR591W
XfIg5urcg2dTJ6TTmzZxn4bGiJcE4qODbG3sGE+MMXkMNNDTjYnFztAr7lMNaWyT1/GwkVfpek84
so3jk6ek3uMUH+RLukqnHlB6JQM4v5QfxyRy61zZyuKYjM8TvrNoWInyIgJ/LV/Sa8iNaRPO122X
6o8mrLEkco9NapDxUFXIxRhZHXHKdo59ZZF7iTXbBxdq3o9jaiI39KN5UMAwfFwyTdPIJIrEvsWj
1bBgnYTdfRC23T1GS4QOU8ChfkARyRsMZPrx5aOH1voPfWykR9kf1xOxNTqIlrJYzwPOWdx5LHlN
X2fWEk0Rb+sZ1rZpx/pmyOHbswAAal8r/FpVRDJbww5ew3MbdsUrHk4ZOMFg9howYdtOjQvRv48f
LFt88Qwlf018HfiLXX0ydKtaNygTHohG2sdy0io8kDznc6xUK9m1csnz6b3q3k0p3nCjGvEkser+
biq9biFfz4akmHZ29eKXQBWVamAxpiTWtYBUuS4i230COHCUXZtYf+5cFQ6ibmu8KSI68n8o/L5a
Ouyj/v4fEvZQ7/9DkbGmkv9DDWvoIcqrL8B3u41fJeYmVZNpBzggW+kIezzIYlcn+UoPVf3BbMT3
1skLjJ+KaqJXO5JG2Qa2M3kSQ4kfVXzSV+qo1ifA8P2+0hKxQzYZHVElSlcOunmfxrF7AgJtfnPF
tUiV6a2pmCYQIY8hlHP15Pn1SRDPLFoEF3ojf+mzKtyil5Uhf5f25YHIHJZR89lvxRaRZ2yGzWbJ
PoDeVdWPsCOwgfabzD6lmrH2ByU6kDZylylx17Wsr1wdLBBE5/xgWMW6aHosI4KWKwwvwvjFG9z3
Afq94Zi4ammzvZ7jqAfTBAs6l6o4AMVT1ON7Y1eH2rquOxQJ5gbZRbZ6nV5ck0BART8mQYUS2Cat
A+toEt882vNBFsO0t68nzCVlSdbLHlpG/oikj4MydR5DfZ+v7Qs8jkIr24S43iylADtM14cSof/7
KAAwKTRwFlII3ZnEg+25yT3p9PC9vkydZavp4jNqG7DNu1fUxnmGAX85B6Xp7wKkg7ZumOb3SU+S
o1HU7tXo1SUC0O2LimrTChlH7YR0Kg5obRpthkoRj7WqPQR10iOpg1HWmHtPVoyHSqw5yaEtqx4P
EGNEtX8MbtljQMbOgzO08v5g6I19tuaDqYNbtIrzGEf2rCjWHoFgXsP/A2tZm0m91yeWFR/9WyGi
jdqwZZN18rIuBIU/Rm22lUXZoEb1G7L11tVHNwcklSOK7Abypn1OK1/cuJ2y/OiAsgxLs3j8+jGM
MJxq20yQ+uRFsqFto2GVpKEP5YKBZJ3W5ANm11G2l8Wu8O1NHpWgIVS8cbzAenLZ0l33HiAAWRTj
GK5RqlF3sugkxUNDuusWMpV/D0N9I5rWeirHAAKbd6cNsXkkdYEEf6B+A4albuO6ZEsj6+QhinJx
gHMFbZm+6lQYG3+qy33T5c9ggaGee76+0lQ3vuvH3Lo19S8tsQWIM9hV7JExg/I6NxZ1kdypZqSu
VLJDa1n33uCXz8aoa9eyhJSidevlX2R3WRNZmrpn0frzOHFaqKAiGmVdO10HkbQRzwEcqvcx2FwA
166mZ8gv7rL2yEzHpP61eQKK0Hu9/yj5/ntJzlUDKhcfbd0vpR/XyUnuR095HTmn/l7vyVXPE+CP
nu+vN7fNgjv/5jpvCEA/Bv0+6MfkCLMxOVqJf9dmY7dDjiU5ftTLs/e6aiBh1oNsoPtHdV4z0y9k
WUzd1zQAmI8/w9HPrOIoz+RBVCOaKnraYiD2d4OvqdHwU9l0ol2hBtlV3OND+T7MxwidUMa1Fs/a
ffP48iDHYlHQLf7847//+b9fh/8J3orbIh2DIv8DtuJtgZ6W+OtPW/vzj/K9ev/6158O6EbP9kxX
N1QVEqml2bR/fbmL8oDe2n/lahP68VB6X9VYt+zPgz/AV5i3Xt2qrhr1wQLX/TBCQONcbtaIi3nD
jW4nMMWBXjz785I5nJfR2byghmZ28Qj9XSVyrZ3rXccDBnit7CIPbla5y7wG71stlKj3WKhgEpBu
gjgxT/VkGe+HbNJOJlPrFblhPmvUkswTqPxyq2hBu/joJxvIuWGgWURIJpcRQVEr31W52x+tPBuO
8sz4cTb3QDklZxkH7jRka3L0dW3fRG1xLiOgtL45/lTycnVvhd64+c+fvOX9/sk7pmHbputZhuvo
huv++slH1giOL4ic1xob16OtZ8Wpb9X0hLvFfA57W5DfmGuqtTXiTAZsY0A6ZD58r45rD9nASvhH
heTmKjNVC8GbQZy9yKmRUKBu8G0LOKnahbD6/i6Xbf21SusW95nwsQKufxORDX9U9cc0adoHA9LU
XQKWW9a6bRMfNR+KoSymGkmVwVAQz5+vseAerINU1JD3W+sRrEW6nJw8vZateZH8NP5Q/jS+Yqj7
vq0hWvoarqe+3yDWIboj0ef//EF7xr980Lamcp87pqtB+TLNXz/o1s1dFqxB/kZEpEcvhs9PfsJB
5vGhWkhZQOxDLU9+xh/NfYEsqsjzq/d+oWhhCqMjehWaU30grAMfNuGGy+yxxTRzruzcGT8sT33f
nE8d/Xuv0rLfuop1VxWU3h7NKmPduc300jSLURAPnzCI2aiZ3u7bzHQvlq/dyvaMXQ4Rc72Eyenb
pxp546Xo3OnFF8llIMZ8YQ74bcAU+MGd6hkADZdDim7pZA23neOEh7Yvj7KESOB4+72+u8XnGQW+
rsz9RWeg/AjMxVj55kcXLm3M/P1SXTHr1cT6ZFfEoDxCpEOQsI+GO9WvLuOgaRi8dcSS3Gb+XwLl
k+Osx9ZSn1XU/3eAhez3oj1GpxwO673hYhIUFVaGYSpX/7tR58trAy0EeWv89y/Tn5DT4deiHOso
CJvfiv+8FBl//ztf86PPr1f88xh9rQsBSOA/9tq+FaeX7E383umXkXn17+9u9dK8/FJY503UjOf2
rR7v3kSbNn9P43PP/2vjH29ylMtYvv315wv6WYRZMWeNvjZ/fm+ap30dxLHz069ofoXvzfO/8Nef
p7f+j6u3WryN/+aytxfR/PWn4hj/8FQdc1jIMYblwRz784/+7b3J+oeF8gaPFSQO3bkhRwEt/OtP
U/sHjDzHcXXL0x3HmH+LArIOTYb7DxLhDpRqT2eVpPIk+vsD+P4ce//m/v1zTdOd+Wf98WSzTLh2
mAu6GvgpGjVX/fVnr1d1DkMSpIJAurdm7X2cGoGaq4cbS1wz8RACMNG2MJo1Ya6LQvZqpURZdiUy
5LwSbubAa+7QtCFu1MTJIRc9Uo09P1i8FmHLucJbskqKN2Ioce1q7c8EZ/xrP1JPNdpPG22cDCCM
9l5TBYIRnl1ujU/IBGGJKQrYG5mJakDWRiut6fAcaBEXMfSRbFBkjPdsM7X4S+0W8VmgGLA2hXPK
M7jcBdrigDAK8PEAJVLR+SshvJI0mqJsSJKa2xbzADdvmpPbpRe3nGbbAbGt8Z7fBylm0qr66Fm6
AivJgygxjN8icIwdIOSqDaDqDQGMX/OqMQX7n9YX2wAPA0Qu/Eubm1+VPv5cGV4BltjtbgFHwXBo
CuT5UTtB4WFqR8zWUI+YTQvj5bHOYJroBt6f7OFXQq3FyhXkv5KhyDYjmZM9ypkXAtvOpjKTbA06
cLZUm1ZeEGfbOugfxrbOdnm/Bbeab/WekUs7ZRk23/ljBC21KNSrTgk+BeWEgkbtXWobXnzoXJB0
I3HApj8LhX9VsdbIw2hro8SftaaDFJ1G3oMt9zru/IulOQL4dlWu89ZCA06nVKP2EI4aIE1c23M+
xFXdmUjVQYlaVUL/bOK0DJ6Z7OoY75re5KQidyOapl26KXkWwqaNQxrbKRkcNYzr1LCfG0RRtug1
F31T3BVqxOeWdQYUU9KRHWAkMyMKZs9X9LajrBH9R1k+Jv1H5Bqa24DgZ2OJ26YZAZvycdRe6S0x
OI6WnYm8c/2oKgNfSrgfG96nYRQuKl/mbmqnxzxEm9WakOSNHdghqAbeNwgc9JF/1CaHjGHSHPpe
KzbmqPfIn/goecEAXiZJf6Unw1ohfgiulo+3yx50Z7jzapQoCKoasGeuRpTFFkanYTXY89MouekQ
uz4gXxWtDX+XoFu5ai1C5tOjPnCr1QBpuIdReU+JPPoAdyf3qsniZh1M1d4gQBgPngsRJ5sQnFyO
uYbirKNFKx1Lt5XT1ni6G8rNGCWf8ummMF2Y9VUEo6NJT4Y1DQBuQXwO8E8TDxHZCgW7ddj1X2yE
dGKtu2+VJ0sjQsuXOl2ZBFswXkNUpY7dw8C+cZ1M4acWx+8ro58meNvQNUyjiNeZDiSMKCQLm2Tj
BMLegqHO0V/jK4Dvb6ErWN8H3AoH11fLpUpcSvPj+kz+dJnVWre1s+Zc1LP0jO6jWoGy5cLJmumY
Ygq/COG41LWCWSBBYc8YlloEZ7bwC2PrAYzrS26ebI2o0rBUdG3a1Vl5UMA9hB1+pKmB+dKY1RHB
SRu1V29nTOkKWabPWmOdITGT06nT+5kSh4isRhYb20Oo76Wbi3sXwrDDygHmTgdTsR0Bi/OVrlSU
pu0CADK65twsFt1A61sbML3E/xBNmYb+kgYpGJMBSVQ/DcXSi8g8D4KgjYbYfGmWZ5TToLbmvbfs
svQLlpfA48b4tQjQnIV5fZl9qBa+hfrspPL1xnUPvWZKISyiJrWo80HZWIicK4h3mt8Qdo02fs/3
jMDAjlXD1eRAtLEiLz2MjTCWpQNXzXW6ewC+wQLNf3icNWsaTDcfFYh768nVpjP0175X3hI1eQim
0V2R2d0b2bxsE0Jd5842qIo3t8h3CPRZ17qK6nYYfVHwR1rYISp6yBnubaFhWlokX2qhoDKBxnkX
IQBBipYbGqkeq+QHVOvJTdEgbG2G+Il0Q1asrNbdJNFwDZwwW9tzpyFwgePnORGdDJXaKvW2CZ7s
Lvt1IHyxuY53nVjkn3VDB1satgbqsxVSY0F2cREK2/TGeADOTY6vWJO99z0gt5HpQnCv2mOieSf2
XQECPv4sHlX6mzYHHFqAYkRPDqPhPgreYgVZhnaeVKPXIOyOYP07NLYJhGC9s0Y5GENyNLRXvR21
CzGY26YDzZ7gRgacAr5tXgSnRIVwa+eWtbEj91vkKPrBLvRuO+X28zvUQBM6OBxoUANJ3xPWBVvD
zMS6Rmx+MdqpdvBBlBLr7dJNpjfVrY7nBiJMyg6V5jPUqPLG6QgS5rA/QrC36kIXzcqbwBW0arfv
aTxgSXSVaXVyrkXpLGKeKiTYIckhnXrumvHkGTi4W7MgB9jO10ExrgJF948jTLctHKFvkx5buPLw
T+Q69CJAbeJYiZw8YMLUBM2D+CCSz1aEcGfltteiGJ4xARg3yYTRaNTvsrBRlwOsyaxD8cCcn1vs
QzZeLE7mODRrxaffWDHXYaOqQMsKC/sU2qQAjUFF6CL8wtMeHto8HJKn90P90qn1rGcJmxXNPBX0
KkTDth5gpRTRnTc1yVXQHlsEBrYszfiHo/ABABk5pgaHvEBVehL//Bgx0Vh0ZYOgO1prQxEOK8uF
nZGY087shhl0glDeoD2neuBt7dQ7QW9E8Kl+1IXiLHsPf/eRqHVRM9WoDMtdnCA/NJzaXJ125Ba+
uiYaOfmIgriBlCSKRDDFNNPBqc8CC+TE6CN00V2juCs2ZPfOAHDBTvVl06OkbXrWC5ihC48hUEGN
AYnd7aNVi/3CGhj4sGiSrlslldICZO51ZPC1bzyYzTnGG7ejsqnt9pTF2m7E4GIRNQ12jFn9bBgN
NwazbeITlNaScWO6NYIto/YFmVnEhTz9gI+xfJQZRASudOI1Cils6PfILw08zR0tJUCu6ltAov6V
BsJ90TcogY5euXAjZRPFzyJSq3UOOIcsTwgtQpyMEW2f3kPs0eTDXSaY8mK7oiCaW5qANLp40SvI
yEWuZe2xbKynpj4WmoV4kn6lgq0WTHKsTZR56iTB5emk9Ms95AWbnOEK+7lrnoXRMrYD6JilXRyU
0eYLbfsBB8YKHpTrEeSPEMqENlfc1ALBi3QavbvRbb66k3lvl7AlQZVuahG7d1l+XzQjFB49EteJ
FoHYLEP4Vkjq82zOeDYCljWMhYEy5q5WU2MbNJtIjb1FBtL8tjQryOXJxIwawL1HyEi3/f5SuwYy
o5XxGvv5dJ8Uh3EQ6n07XMUi6C7yAD//YRzG+NQ7AuGVAdYuD9xuhzQz7HjcHDbB5Ktk82C5I+23
smxGaswyPysKD3pCSauC4BZzYMQHUeXGniwN4BmIQ3sAnxceicXJ9MGwBh0imqE1OBc10J19YqLy
Tb44QymPXKqBncKxIa5pD7jsocwMCK/ttTvWygsvy8ASWaN1QdcMiUaNMIus8lAWznvcWkbI1VbY
mJck4MchqqLbFSEezaKvdDwciOphoqFv2rCB8ImLxQZX6XhjZfwL4WB+RREBNZ6eL1cHu1dWX0Xp
WSt90JG8U5GxCoC3nLxMx6prEXfOhHcj1hrEgW0AVcteTVZtYC2jDmQFISvXwWVe4XtbHCo3dO80
ZGoXpt09pGnqINhSI7RbaptBN8+jk9w4CBgvlUm5KntEh/JAC3bCssfl1DcXwyP5VwnxaA+Rs6yx
yM69bg1K12PBj4oS5uKPaTDid6z3yQI9pXDHIw652x64S1RoT71KujPsK3xI2AH4bfHJTkC2K6QY
8ALRkY4HtjSGywBiZNxi9gvaJZs9LTRvr3n5AzoZwxYmHx8BOt8t6esZ3aixXEC9R0foKzfOedBu
MkjHqOF06gqVD5BiqBaa4CvjEv2fEKesTWwOMBw755INeYrabe0spwZFNQuScB1541Wla1/SWf6S
JJUGUEmgXQEoC5fzRZOjRxtgKrCBTmmi6llpJEGnKf4UtTDJ6qId5om1WgcAnxaD7RLOINnx/9g7
r+W4lS3bfhF2AIlEIvF4yztaUY4vCFGi4L3H1/dAafeRxHN66/Z7RyhKKEsUCiZzrTnHjKkir8yx
/xY/A8XLHhiLuKuenVknNW6oJwVW8Oy6TrxB7mRvegPokXCfcgyOd9Wc753QeWFw3m6xiZN8MZLT
4w0vTVLauE+qM26JEDrlYK+Vhs/nLYQkZlOjpYDc28I+9IZo1xl9ac9NvmfhAK9AcQioKgGhLfbC
mY6asQnpVYjXAlu/Oopjw2Q2mTWj2CB2PGi6YEY2gNc3s8MoOHQxB0ehPa0kpVZ5YwcRvlelMDk1
9ZFcPGj6jOI2Th6/c0Lrky75RbIkAQkD6dFG5Ljy++Amn0eGi336zidY2Kj9ZxKG9SYam3d9ji6u
mdpvKJduoGrpdZvl5bp3xSddMUFNSlyd81iicgrD5BD17vNU9sxiR+pnUFTnrSODe2W0sLTSDGgi
Fsh1pJhFmKkm0YCBBN8uQJQm4u4Szf0mIH7w2NDsCwL7kRLdchkEaIfoc40683sZFDtB1X9fReCX
q7TYlOE31x3oVQPjhfMkxkOsZH9wWWNI2ly6/QX/k7W5uaIGxzSNuPmtU1ALG7wB4j79cTJK3XVP
o4wYBbikyeCd6xGxJfZWRpTG9NTPuC5MOi3ac62D32ebAbnT2QvKC4ySFt27/Exlf6WiUNzKgkhX
QmDuJkSZx6Zpb3yz69dKoW2RcCewYbvZ3TCru2pk0udZxReGB18TVxDEwPzBUwd3LGagi+XZdJun
IMEnzRCu3gzSwLKedOQsOBaHvDQ+OLlj7AcOrtVYcbqg1ssVn/7vWtaKUQtMsDixOEk2qdgYQUP7
qIySvZVk3RbLCQyBRY6A7eKGxnRyceoXBWDuLEPUvZU+RTF2n1yo8DYX3QAeIquOXsT5oatm4DlD
hzjRlnD6fYbUujIwEDDKS9obPKI3NCDjI3ukzx5q3fiUsTaupY6d5YOoI7RhNRklx2jnvbckWAoG
WK9wKV9mY0wI12A/ERyxmxAOBtf3SKy7mFCezDOfnOqrrnEJQZDODxk0YDU7WOBLVs7Mc5xtqt73
XUfWOvPU2eBgms3P6Ks95GhFAYMG+WsScikPugX37kv7nMvmPsA8u0ZV/bmI9uWETdKoiwI6+0bo
x6lr1EGabrFNa8yjZUin0gyTVVf49orgRSxXknH2HNQnDIBlBXV7aqBGcipnFGaZlAkRHIt6E/VD
S44FE7yU3ja124BxCqDuAn1OUqXWwy2GrT0T1w9cub73E1/BSzzclqRTxGa38DwxVtNy39gDdSr0
bYem8OxtO2Tm2jDlu6yG/olEFHKSGVprMX5MQ0giXTvuLYsKGrkpDBjmVylykAIqevYZgOcGgg+G
I1/6tsAfa3Nhf4gL/9npofjqPAAFly70nkZz1pjl1555eBd36JsVnHozfJEWsDOhR2PTkYmH/ndM
tzZd5rllaMjUb1tkQbbruzvH7d61dXFW6RgfcDQWG/SZ5FFYzv08gr+g8xQADYk/RA1zmY6hAdTy
xD85SZasCvd5ds36c3IHRwlTa1GThwITfTcbX0GY5PsmeLZsPgDubb5fLOjWUAZbz57v3bzXm97G
a9Yze1VCMTkI4nmnq5xpCeWsLTy4LVY2iTuMb2DR993YcOGGkdRnxPIvc8iUmfwbnFMFDXzVeuus
A1JOfY0yWuk/TaSA0kJf9ObM4kjc0xsEXT4Xs/0cTN0GOHEq2c7XqYRufD6VEWNYvW9rMlnGwvW2
QzCewvlhEJRtDFQd6wYIHMD4FboRUlQQTK8ZTdSErqhVuYz7y3hmLyJhkOmZg/SCw7diVLjU0My5
tlcZpZrMJV2tMFNM+1z6t001gDjIVH9sWvkSo3TCsWyeZMgcGfdIttLZ0U3fGZbzqYZgtDZdpsQ5
yjwGo6RLMBKfEG2sRzMA4pKpd8ie4FgMvYD7UVmHQNJ70G5w7uLs3p/ASgNLJ/ukgV8ZlQCfmDjd
9MUEXNYPvg5pF54ITX0HhR5PJ3ScVg2Xrg8F5tGgW8MitbZUSeZVPlJ08ZJweszs6GNX9XxLphoo
sM7oZPUZDFa4nopq2GEaPvl+CRGYgCHANeO7aNbbgX2kQQNKuE6+qrXlnP+vg/H/08GwTJM23786
3f/WwPh/6ZeXL9mXX7sXP97yd/NCy7+0p0kf8H72KP5uXmj9F2VEYbuWRp7FLY3Zv9sXtvOXSU/B
9bRpS0XrgybKf7cvzL+EIMHPc5RSjml71v+qffF7W57mhYMzZFkNgAHC/LfmMPVeIRtbGoc2a70d
p7h4bc8e6PChOJTBzspKzsBVYK6CJSRjBNK8nns/+dEf+6099qs6wPpPq+HS2kGJaZtaiDc96pms
r6mfe5IGymJREgt9RuTz4jZkcZGWGFSxgMNYGlu0kO66JU9yE4rR/kMH16Jh9Hsrx1GeZdm2FLbn
KuksHd5fRApcyuLG6ykim7UsNz6ZPkt0mjga/tru3eMwFJ8S5d+ryPtE75MYyqJdl1YGUDZHPdnY
PQgxJHXbX/aov3tOv20dKRd1xG89Jse1Mck6piW1Zbvmsv1+WTHAP04FSdo/oFDCLGN2xV7G1Z1V
hPqSuY63Gkc5bq7673oW+AWoVW7GWEgGkcuVpu9VsXWUVHu/gyxKxfZijWl9cd19AvPnQibHfHC8
7J48FnmZ/nWTli7sCWeg/TLpaZsPhYMsIxzvcCBNp8iYPvqYuc6jz4TKjoziJpjweavCfDUqrU7y
wQkeK4cznTcO+0kxcTDmwTiSL/7d8/UIK49rEJbUbdM2B7dKb3wrbZiI2+Ea4WF7Y2bNt370aCbQ
E+Nr5zdmPL/TuCN3xvTVD9o1+dLFjkKXi8WPwcdeuwyak6k/B8nR0ggm+37dqszeVUZ168bfvCkh
5WgIGb1Q+PQImlzZnP1xqA1PgOZIr+w6tW28M5aRdSyQAqamVDvLi7uV4wLS0vTGoiQ+1iHi655g
v2RiwofhHfz4UYcI52NWK8m+T5VJRnKpSFoPvdd2+UHyEPN+9DFjwrsfW0Y5c0CpVRGXSdciXQ+N
PHmYlTdRq/dDb/n7aopecVEEK/SlW2Zq3918vi88xHJ0dmLpi9XYVw/xuzytXgC31rTsiZWOCyge
dEPvEkD8pJUOvAq4UeBMDH6A1rnAOoi+28M6pgbT4ZQxCIOwa7Jr/frg5gnAL895ZyEr2QsrPvZd
GIMLrQdGhtSIs+G9piWwIn+6o1eD6rQcqxe0EaQ539PgeQ7c2diVjk0TMPQ/ws5IiTMgvRMpxkM7
trdukr5acpKrNsPuUGezu0alDsR06MNN7n62SlS7BHBARIzuYvMl6Et7nTgwBUFZhIyUMnM0CdMY
XkeImQ46WTB4HiEsmLNWcZkC9dAdZNh8pE5pwXoJOvteZjmo+BpMup4wo9c1o7FMfZ2CZXaN82hd
TMP3VAm5TrAer9LO0Cuiimh7dhCELKDiOzsKXAZ0pXPDvBGz1OBvKNg6nAJw7HqpTR6m7WxCJbuT
4XADLnDJVF0WCUz/9SZrQ2dTxRHYy+UJw6lepiid6fmMLVszvFNB4+wwQran60N9gNJrdb1/vWm7
/D1+b4BW/3rJdSlZ3n99x88nro/9vHtdqp1x3seGc+iWOFLEU9HMUFB+BCymttfHrvGc16VrbKmc
0o/k7lnz9poEOUSyAP29vPn6QgtmGBRYV22uT19vIP+FMzwHok7ZZUDIsEnrNYxw+pfLG388+OP2
+qrIoy81D3Bprnfr5Z3XpevNrDpNmfb61l/WZDLN8OBP1rZtTOC/lUXA+/LGn+umYTyAXb2uwvXR
6bry14+HXsqKXRer6+pyCiFpCAIUpWIA7LH32sH+WaGApzYUWC9DAuVOSA6ewGmRq5FE04aB3pE1
cd9QbBkGk+wQ8ljqsYYlMvZPkWy+4VfqMdd+UEpc8kwRwJn3D241f5B2BzJiOBEAxlzdIXnFL0PY
/1OX0VJr8OVTpj8anNjh6wcaMXV98M3gURpKbJ2IgmDvxo9AJlexsu/8xPQOFPsfRKDhwmL7hYe6
dbuQqXtTy024xCk4lPf2lpa3YT75lzx/Rpp5M5YaoF9M1ZjzNyBBr3ylepVCUqsPuc0E3Rc1UDYn
ZthpWu+QqkX7oi9vjdEPT3OYHmU/zU/CLva+0XzFJbGdI3S7dU6BGHViwum5eqDyyTzeJ62wDGWH
yx6qLoRFhy4WteCIOeRmoo3oopHz24iW92A2YDg9c4vNlUiNkQiOaNJbN8oEp9/5Dmbaa8Xx+7nq
7lTYFZvIsOdd+y1xA3XBolduQEDHqNfHbssMkYsWHOJOyZl0I9ikTYcVGZio2e4yUgJRQUZkAxXj
+0lZXM5yUe96IODQC8/NCMTFnYMDjjl/I+BX7aLuWz1kr3KeX+iYvHeMOn80erc6CMM7eAmXugAr
zR1JfUwvg8Zdm11cnOV3xnveym8RZgC5XvXhlGJp7b80I6Uzt2aObrtRsYWIRzWvFucwQSfpmSdA
EpwAQBr3bVAwJyckbGZSSsEN+URP2ITfbZr0XpvAYIUFFqgsw+9R0Z+yyjo7dfXN0uWwI2+V6TuV
mfBTBChwI1xyI1yq6aDPt+6Ak051X/I+EmdLU3SI0mo80NF6Z3U2RQcJo8WKwMJZ6kVk1asaRwEx
saq2qP8pVpJLvynKs6XGm1TLeQ0g+3Y2kF3ODtw0QaliQFe5Jk9l5ZnsAaKyd41rH63YOUyOuCTp
RCZfcTBJP9iwY98pEU47M2C8KVVQHkSxs4Q4V10/boMpJESKydl9wWjm2I+vs8vulfjBvIMrsQNO
+hwV5kzGA3O7IHxIo+wrh/ixR5AdJTRD3dIhnyHbAFB/77dILCD9USW9LfpHLZ2tHtvHzKdRZtTi
S92XB/o14PtKvCuRDj/ZUblWpoaFTnmR9Ku7eIaXXPVEHVLoQqCzRg2gaSSL9BLVwb0Z4tx35sde
2Y9ThsPet/Xa1eN4Rhe7M/rAXQt1z8jvmDhBQ6+7ONBZS8mHHh9rC2+FWnhmxmx/R7bPvoXlpAA7
mbuZt+1LCPiZ+TxWdMBCr/wqcwobg1u1qyuKhmIi+VDRO+g9hB/3GDkhr7g3yi7vxhgOOpefEFos
jYiAiI/xCIb+JDJ9r93qvlFE3YyGXDFw+jz6w40p3Q91wqnJQ3ODDbvS5LDMw3Q/RgEbetIPft1s
Hat/gkASsHsAHIVoBBfcIDDN15xdwhD8UgDfwnW4CNcTFdxCHEq3/0i8hrPW5ArQSq05OGj2J9Wu
zWmCVXZ0UXCgXXhbqo+IdZkuqh1JkjJMerSg9ea+O9fzo5hD+nUCBkzgl8+lTbBdJ60PMTAy/Lz2
kzufdcTUOfLDGxMO8BSrVz2aXyb6Zob/3gjVKZH1Qv9Crl+8QxeCViieLtLT3/Ih+1iUdPzM6OCd
p46IMxzhREhAfL91CQFdGpJjdptWyt5G+cRsannm+tiPp61UMZZS2OOK8qniInNIe/Hp+iq/zOpt
2Y3k/HL5v4Wb2e2FyW7TCiTzgQ/EkQZSfjuTQnsRo1zNYTbdgsDctsLItilp7aRvIGPZzJTTorrk
aBTwad3KQyeFmYHwr3rta/O7e+iLarrYxBBtwyh/rCVJSbjWb+xWYN+yGOkVJJ/uEL+sopKe6VL6
26AyGW8s4ylyXb7hsiYSLc1WNX7GWdVl8/VmQjkqgX9GqbvsaMOa0fegnfO70S64IWuMMOf+yxDS
FBVktPPDTyV5bKO/+LRJleX3nvmfGjPfus0QpYtX4Q2Iio3x2ShRVtAhYYrkX+J21McMmxq6H7XP
cyBWDgF7Yu4QICTRluiH74ah7hLXJs+kDe4GYdtc9Fr71gIo7fppevNiAmHiLcXRLNRRFH13Gpz6
RhIYQNyY+eCkwjxiS8ku5ZRtQm00vJfiU7j8iGWWkQqPyYMaGbX5qbGmra5IIiud/jjV7hbtWEFD
SZ07WXnHtippIJGbeDuGqyH3k1uSZquDNVUvURGcbElilxcPyckb50e/G6ZbKLE47twKYXDyPVSs
o0eAcdPzZ5C0rJEAINB2khuL/GwGjc5Hin3UfxvzYIlqU7TuZ+3wqxB5WjL3g7omamILE/PAdWk6
hTq/I3HEh25S12vp5D5i28rh2g830CISO2uK6uxN4TFv9XCbLjeeGF5pVchdRtUahvqH1JuylXOA
+sZkqGXkIt1kWpuIrAnFiF68YBwOpFskF7cuNllqwhgRM4nl473jveDoZLcYTtebflkyCsz6+PNY
bDprttbXp+yg01ykmNGF1QmNDxtkWYpDVaSrn/evD8qyRnt2XSTqlueZyP/9+v/4YCO9TWITKpd3
xbBuQ7a2WkLFr0sReIf/+e71JfXyjuvSz/de3/bz7nXp50dpSX7ImFI5vP6h6wdw/nZI7j76hlmf
DJNE++vSz5v/8TGdL97P//S+CgZZpIoEffVc/njF9WUuhjNIoMtfut5kVdb8WPrxWT//VCS8/36l
DM+Z38sj1dfWdAFwLW//5fkAWSmpCcujiVY0Mn5+/vXzuq57rvUkCCWqEawUy99MKjBE2+ti2jfH
NBDv05kegPDjO7KeabnaNlk1DvjWIrDuSNz1UGVMhB4xxTvGAai/HJEGSTna31TonBEI4RCJQcKO
hJDVM3t1hz2GEFuQMbIgPbBz6Q8D69pVEGhvYKPUOwMN1up6tw+s9CYyiLE06NvvhnKQF6uxP8Sm
I/ezzVQ6dXyxlSkxEBsg/Qf0rNZRa21fXAxxs1m/c7FbhTI+dLBqLnEYpZcypJhMiMSutVCiIVjs
j7o272LXQ987O1N9mVg9IrZFuJsIFGtnZAv96T0T8fnS58Z8uS7pWjBIKJCAXO9ay7O5rU8Ngwc4
MdHfLwtma77YaoKtZ6FHy20guqzJ7HyOMpXfxARJIsdkTtAkJplitr/BGmBtzRYKra3EqU/94NIu
Nxa1iyYOnGNcVdYqJG9sQ7KWYdwIZiqngNi5swAjyoWNbcQHMp3n8jIX44WzKWxQxGKVcFzOy7yi
DozhkhgDIpskIGIpVQsVukSwqlMqDGP0wRV1SUowOE5AIFBpZf41RDy887ty1XhNddAh2J3ZdM7Q
dA5+xQRvTsmRKzzku6gFvvjViBc8jj7Vnor26PbMy7UFe1263tjDBDXKMee1SPEfxETTUftBGoCd
Yk6IALy+qpy8HFVNRtoujepzleXq7NgW7X/tbibL/eoxnb/AxQasRi6hsdzrlj2F+QV1SklX8udj
oUtpBSRJ0w+PJTbNVTxn8nLdsa5LukfHFzvEm2G8nBg4thgnOnVwstm+eENr75M4/jh7dFU3JIDT
LLi4y1PX59VQ2heNRzxMGfQJvko0DNvALOYjALxTORUkQJooclyH1IKRg+QizMy4XJfSAD4Bsezk
9mUlbOCL25KUF3UORmXbMXKaWtVHUrJOtQLyLSrss07SJxcl0uRiuy0mib0nESBdH4WcUqOxyqjw
FDq+uP965fXl1xtXn2PVPVGPRkw2Je3J7jNvI9HeMJrmxwoXs65etmG77PTXG6uLivVsWSXX1pKJ
oBOf6VL9fWNEQY/Gabn/YxGwNjoBxQy3M+YP1ye65S1F3HW/vfD61PXTrs9f7wJZglCW2NaPP/Pz
iZ9/9frYz7teW9kbQDiLNOC3Fbu+rrSb7DR1H+1YtwXAuij5ZdVBNjIFkB4CnX+t38+/+HP1quua
pz2VM59ewPr6zMAORxapuf/5uuvSm9V7c/f6kjer8XMT9G30lUC6mzr2s30gUxSFiG8Np0zeJSRA
6yHE81UTPi5Rw98XFJwPdml/KlJp3Ma1yNHTUJ5klB6tEwzINx6iWARW862PwMY2x68mQuP1DKlk
NdZOt8md1DoVqUCx2c3QRogJZFQfTu18F8QfG9fc0zezt6JOvgrGuVutPI+TFDNdCTePYGYa3wH1
2NJElMncMnzW+T4qkBthr6cXNowIrSNBwERbsgcLay87DIT5ZGKtTj+FzGv2VDeYjtojLUpcc0dW
goSKhuGg48WoUCxwDVNwM/v5Mzp5/bEPv5RtuKMrad0hZ83qvj4Ydf+Qk1S0arH0rUGokBOo+3qb
5Mnn0OCyPA8YKWRFIWno7K+dbL4mXSqPS6WDVBUiAtsxBt7Qf258fZ85ptoZEsUtlP/Y+sg8zTmn
U7pFSOlsOZ8TjVhYlFQ1QT2VJr+uC713vmMKDAATZ6JM0wAYSckkOYBxPzou8uZnH2VR5ckXB1rZ
ujKHY84h+IiQ2KGCjkKixZ2998yCHFeIf2PNQznGd6rBSMIlbJW5A8AnGvNlqJrn1kT8RgbLhugV
G/jopzl2gndZk+zJH1E7dpKbYeDyX8j4vsfOv3Pr8Q6O1W0/UdDhUJan9DCPMmEKRthOq+oH02u3
dULgfdcb+QH05XB2aIgO0R0BEc0e/NGp8KS6jBq5D+GcIQXojhjH59hX+jL0U/nUetGppXx5LPpY
0lD3mzXFL2cXgj1bW2Wh7mTHdAknTL6Szbzr+9J5tOIAUgad5r5QN4MxoOEw/X1cZvaJ3IqRVNFQ
n6toeBUwu/fcYKSb0ukwtkO3pXaWELwwz3s/E8YKlGmzAshvHBmQAPQOESszJd6amdmiQSGTOJQ9
AWjTbDyUU3jbwR9E3JZR5ejUEupXikMxxd9lqJM7UxbEgbNHUWkjfC8a9jjvup1nEEUKPMjZdunw
wqwP6ZCat4l2xBEC9zGxVPujLfd/trU/2NaonOt/7Ppeii5qoi/5733fH+/678av/ktD8vQ8aZMH
pxwl/uVa8+RfKJYE/zzLtHjmp2/Ntv8ygZDikNZKuJ74pfEr+EAM1KbnCuHRlf5fNn5N/v6vLUVQ
E0ubU1qO6yCKdsRia/ulpRhN9dABy6mPV8dRFKLX0fX0VIFAoqOFxWQRkeQIUvcTpwJnzAYMNLpc
E+NpEntzEyZiN7kYWz2VXBAcULqrbmhq4f/ws/dWnBKsM1gb/DIG4QItbqJWIzMrmUIAyT9mVsJZ
vN1XXdGdlKg/p7LKdk0tANCVjEK6GjV5/VHfNWGV7N2aSGT8cquy+ET0xrzLYxs9B3EAcW9gaUCJ
vDJ89zJ7Q7cbEaroMmuQbyNS0R0SSCJVVySnNJsq+wJTtzuga36qK4RNdcB3LUzkLr3U5Upagk4X
s+CqxqeRE6Lewmg8dlQf0zAiIBM7RApWAUyUi38jT7+UGR9QM6Eeqwmv2VJinsZqpIBa0wgFBKaH
O0pcB9MquK5CgdkikkLEN35r9OfQQofjucYSBAKbA7CgvaMCDb8pijHhWITSISRmPKxwk1kLXiqi
ukhDYz4Aad/qpRgRa/k8gQb+UzP833cQKWl3OddmuLCdN479eEK5To2/PJa293T1mFxvUk3MB+yb
klpf562xztyZ4ApXDBuQ56MPuG7Mf+6A/25hd9hXpfRstBAIKbRLQ+L3fVUYljmSvVweBwPVD4Cq
z6ReSyi5RoeuLXtvePlrJNM/bYE3zs7lz7o2xXLs3I6HUuPNFuDKB+8oVOmxwQaCDWJasWP7Mwou
2JdI/mvE1nG0iZfkr7LG+2VQ3tn7cN35GupYFfOHf94O4o1O4rpG0qMKTLQl5wJzETD8ctDGpmiG
LG/ot4RsCOAXct14eA8mOt9jUdgro6PEpmSqtgT4nIecsDBSmk9hPJOQyRQPzrn32o9Y+ZSarb1X
pPvrRyk/2Y62EDgB4nf/vNL2G1XFdaUd7NbIJ7RU7lsAQcAREOVZzEp79byLmunQxogJ2h60ex0r
Iu5dJ0LwV32mh9yvq4DjMPJNtcJ6W2xr8a1S6KmIBWfEYBQPKvNXYVS9T308MSMEwiLc+BQT12kV
v7RFCRlLNAlEKRSyozG9eB15W86yIUSEBWcEAuQUAwJ68Sg0zpgu9Z7+8I3fyDWWb+wh39HatU2M
5vLN/jomlAWzxIwonYEKMlK5qquIofXwPtSzIKpab70ciacpwGhZgAqZNFqLYwL0XDmAPCLQcFX3
2HXBSoX0gZZ2k41kWQwrMXpPfaUwY/i3nZ/0mLo4CXhlV27y1P/ilRZCha5K0BTSkQeX86UqRvx7
cH9XhZlvK99dR+BfZe//6XhBlfTmkuKYpgb1YaJYcrnq/b53Arpzp4xIzmOLPRYs0MAmJyjdT1+M
Dth79T2fik0uCBIGqdlsgsIha2brNrRsYCYHxEOf22bh2VuOvP3DT/Kf1g0eFNIiR2MMEm9c2nVF
f76tVXys8LPWiUv9oPhUaGwCVaOeSuS7xJhBsFguB6InEkmVmLYDEh/xUvTrod8a7XKYd+K5cVGE
zlMCT1k9sFs2m66n1UPGJKPNuf7uSBMJsHia0fk7OWRl554uJfMFwF/bIqblpNPsvokhfxtBhHqg
zJAiR8+R9NXNP39t699PYZjTlWV5SBWQNJlvrvJJEOO3U2V8nJWPGTCNQWvOGKqI71kTYf5AIWcj
85YESPvs+dyZoRusrCp8jDOJIRrLwR9IMNab68oiOTOlx9CHoQzAn7eYDBkx1u5DLzqGxI1CsZvv
TCQT+zrLj3nqymPY6uQQ9OZZeNrZtG59G7kDWlG6nX/YOMth+LuqCkikJdgdtGtK5y2TJs5aZdQG
h2kbEURBFFoIe5fMbwLf4oHwLs5DyRQGp1lgGSlNZh9hiVCuHE/TkKq13brvUeSTu9nNQJeFsy2U
+MM62st++W/raCvtKa58nE2WrfnLGb9TIE9UMXIqaZxbr0XlXRu0Q73igyF087woywMzO7tR5R/K
8MXtKfY6gzBvnSi7ZUBJYG1DFj3BtUxs32HXWJt0d/pYZ/fCSIONH4lgzQQLJvqc9edYGO+7LqxQ
w4jmBtZrv9F1vKFa98et/+aysOwHMBO4plsKOon59ojsJyuBjtVGR1PS/q8oL4RVP50jrQP8HUSf
2u3IYYS4p7XQ3xeE0m59e8pOJEYaK+EOJ9zQbhIbfzhm3gBznGXFADmwwW1tMxbXb44Z8vL6Yvbd
6DjEpFJDgF+hMYu51k9PjomNdYwTYF/J/Kh921o2YLjCbit2ssbl1GUMQnHJ1W7ubJrRJ7+GhF16
hu5RiolsT2Lu5pwcT3dIocNm1c7tEeH3kYbtYKhDlEbdE6IPi/C62PhSZOXRscEwp7hUxkSW2HOs
bu3L7jLIJW/AyR46YjeAHCDzaovEWFc0zddeMdSXULffcHPM56TrsDgk1l3e8zu2yaFCNPVFz/HN
KE5salB3+Iw9Mq46DzemkWBXbwtiIfzIz04+K/Lwz4ee+x9OAg47s+e5zJA8U705HTNcJT3QNYyD
ZPhxwMvM1ZuMsZlEM3RCjrrHH/3ge1Dhtd/nu6qiNEy0Q7lTloHZG/40MbeAsZLRObrYmZwwi+8n
DaK+L8ojSZ6vhS2rnZLBRz/1GjpU5NoFXo3PjWHmCm9MdNQtWno/8b0dwQF3+HrkZ3TuLr1yZk6X
wkFHVs/eJzDUCp84bEI7930CDu3iBAaTYQdCy9SYMGIky/lhPA+JSUTT8H1o3BYrNYl9gXTlRpkw
bAfC7wTH8pewme6gxaEd0swXbDp2QeMFmLxtosaNEPOLX4cHu2oPloZgUSqAAUPqPVNdEA85QYys
MUTDusAWUMQnOY8nXTre+p9/oAXT8ua8g/Z4EeMyQdVIjd/8QOCB8UqkbCUjAjPR5s1d4ueg6MbO
W03WtI9BCRMEAD5aw6Iwx/xJpQk1EV08hA51i9QVN4lRpGs7kbjJ8Qlt/7CGbwZZHKakjnN4uoTO
cPt2UhAZgp0IsOqPsXA19O8yPwi2hcm1XWu2OIfZKoqm3eATIJbWjH/w2T9PEcNkes0NCUzBQc70
bJArBn/aftQL/m37LfwZpg6EliHk/v28PenGaYg8YS+rhdwTyOqtg254TmNgDj5JUesS6OHZkC3S
0yyy1w55tjMq5x8XvbAKNv+8uewfM/rfLyXatk3XBARm2qzam1FpCg5QUJTzoWphl3LsJnkkZDjY
WJpM+dz4xFO7FjnABWRtuM/KV49Iqy928dmKBxMnp11/7fQyVA2zwzCTpCmLV4Yz3dl3B/BAvkox
P9r3foYgZggrktwWCgGOCHPdWzNQhfRDQEbcqadP3CdjcF+7EVMqjuojP+VNPDbf0PLENyomF7xp
53tfFBznQe+fSK+PdiEKuPWMPnuvIM7XcRhCva/EKinqfnullkD6Pdmxe4+Vtj+FHuuJWW9qpP4K
60T0VP/q8iSBVwBtw8KR8lGxVzQ7R7oV/qPg0VMYv4qQi39GHZxWZBYRm+oPa7L3xn3YN9/5uYn0
i3t7Jyb9za7LpVdS86WyeN0u4Iqc6KgDhek1ChrnTOiUtXHpCT4J/ZmNHd7Y+fDom9LfuUM4b0D3
46tlAs1FTlsXhZt466fB8MF30x0kS3n0oOaAkwlIiyTU+cwF9dlwh/nBJvAFvl9A0BoSsoxA9VO6
VC4C8JJ7q0g/u5YxniMq6dRSM8az6GFPcy8/Z7l0GOsBf/bcTQld42YewXJlmop1xdX34HV05osO
OZNHRCvAVV99msU+kbhnwx5kXSa+T7TMHrs0/kKLC1kZAr49ugDq+yhPOqpb5CvZcvOJk+BtZhne
DRKvYzO0/i3x2QSB5f0MdWXgl9REq4BMPtg+Dpo69Ntt6XrDdmzHao27LbwvUZqRv0hpWEhrz+xG
7FvBUT2TLnIkTQsfEwkRm7BwgSGbajOV+W2DrYnQXpDJlYlq0HTUZxqdKdHneXGaIq/bqIFkV9IY
drk7JBcG/aADINWtspi4ZqbN6K26BM2eg9weWzzc1559OaQ0fvwvrs5rOXJci7JfxAiCnq/prbyt
F4ZUqiIIehK0Xz+L2TPRd/qhM1qlVEppCBycs/faXjP8AH/o9rHhiXXgVg0V9AT+tKzuaV5cHbcl
e9Nvz/aY5odwGl6dGSoQRVWMla/b9LWAX8sZcttbvotD3zs74Q3q0XqbpvX3ltMgc8/kFTEPIbyK
iZlXGBshNFlI2EJWTpWPBy9xHi271zu/GKlTuxGpN56qjVqi3bMoj09jTvx5t/wKz2dEXZqPJlpA
2XNs1Nb2n6K7KaKdCrt5Uy82hsDz8TcWYs8RxzqWWZVvoobEAqDhNDhcakSf5IUGRc3ej9JgR8/l
PRKFv23bKEX+s9DOM/zwc8v2ZQdvZV8nj40gcph4YLGLSrO/hmISbwA5JoaWr5YRjwAf0DY7LRk3
FgUT4T0kJ459TLAv/X8EfdGlM8hKqwJvl9lEAKYjxt3Jg5V7qVQeHRjJzgyBnfvQ8GIsA797c/Cw
j0bEu6dhfPWXPzppw3uR4fCVJaax1heUYJySd4g/8BrIGECzdAiAhcthy/jOmn57ORFVTL+vaT8b
K0eh0G0cglcMVbgXs8BKVnUi3uPqfXFy6yBLpS79aDtb02ArD5El6xZUTuGZl16M18gDB2MV0nw0
xg4EDE8clPGwF33QbB3VjW9BpdMtYaGvqcAf5hfGQeZFcx9Y/HEpRtN3qec3YzZD4iBCwbi8XmYE
/bGzEndPiLf9ViHnZAYr+3Nvc8plN0xkSj6KjHZV6xYXz25wTwK4fC+s2APapIAJWKTzlkZrftaR
Q0Zx6j20C2eVozuvU0B/gjHQIUkJvhTCGtZiDH6XwyI9jB1w8go5B02fpyYW4bOHjwCCkUI+6qpf
pBLHeyo1TSl5N/kJGF9aymM9fzgNSw8yzg3eSVoT0R/IVIpzQPgDcgx1hmt3R7s1+vtkbngJ8/Cx
T1uPTx/SKY7ZnHCK+AAeVGyKCfKyhKDuy5ccdek9KQrMKRNoWaUmYiUdrn5EFDcJiWJovv1wJDXK
FNUx61iHeoKl72iTfAgKmdzV7WmQibzmYCWzxNrPWf0IkROZQWMbG+gEI2t9268b1banbBi7ddLt
7Wb4KkrnDZdhcU1VZW16SDg7GBUnbCIEd7nT3e1RgcerNRwuAlvGodmagS13jvjljA1r1eAWa5mZ
e2tqmCSBYbjOrXW0bUZEevFRWCgfKys8ZQ4faLNHVBCIodhV8jwrmE9A8ctV0NqnWURir7v+uck9
hcvcJvg6BJ41CTVu5tJ7gl4o7iXtcL/DI8GUIjsNM0KIxEYcJsLSPMQxnhTDHLbGkFF+ewTeZ162
ZIesO5emawTFhKCnegI43bxmgJmi1CY4uPvSOc0bTiy40IMUmVuBobfhDU4w7w6YXrAcZw3Zvf6w
ajLS3BDd3peNeyk8T10Gic4ySQZEH3ji1mUq2dXYBOu8tJ/lX8pIcSbufhuadXNURrkdihzjUn8o
MEwdnLoE2jtnx0xaHzM29ov0TaJg5cn0QSWInBLQDtmjq7AkA8Pu9CEs0nMVvISS0wPklFNutILQ
brZb0/SYrimc0BxBfeS1vbW28645mwzrvKQxmPBZAqVnZR8EaHj4nL7YhXPwmo7hD3p7CJYOuvic
JlcHFIJgYcSoQFnOCICaPTiWrZmSWNsr1+Mc061LVL73N/dsCDch7/+22lQP6Ww8ZQ6YzDZnhjKh
edtkqOvQyaanpnUtVMazWvtqPjoZpDyfGQ6ObdIvgxydjzCH6hiq5i1Ihl+D8U6QEGJZ1NtGN60R
PLnP6TLwYB0/chWgBgmpDN0meq0GshQ3RuH7h9bmvlbsQC7Nt0GQPCcdbUYuOeINWZJLAD3LWGcm
urPae6n+MpPyhNX3bZzye4P+94qTH22nZlcaWb2bYEwtkj70HN4bCYrlFqSsS88swgwRntLclStP
wy6PRkRA0xjvOl3d2Vj2V9gpIGcQKqkc95mSemMlHk5aWNBxkgc7zIMMZbvse9pGRfddIUhY9zRj
oPN8xj6g8DHKDoGTvjS0Rlam0X10gxNinhDiOGQo5XrE+JTERbZuJ69dGxFlm5WeG7MidmLGJZfM
CNdnJAgNEPPVmHZLLEKCEMIin8tHQzXO8I4WlPf7sAQQQLxPNlXG1pzE1sswf1idJuIHT/4Gulu/
Eqljr0c/J0Wnnn4qlAi0b70f4VRvakAz5o5YqCMD1VdAORHhAp/IgoAq8QkQY1cjJMWrz3g8cVnf
o6xCeFau8URezHA0EJoZHw7Kk8SbvjjbC04+ARArjtvZeAzw+6xkmmabrrDQNtvtq+QAR1mBZpWy
ve+xlsey+hYe6ZgeVPaJTY4GjLz2BS075e0V6VHrtgY10ajwVITeuSkZ3M1kcajRuAd4Fs6ElxmI
sBELIwvxa172LnXXYx49DABddE+Wl9LZgPUNMbai879i97q34/3or6KpIbaHg1Mn/Uu2NIMQAn8l
XXWtiYzDN11eGiP7bRUTlAokdAz2C+gyfOgLKoUuvUPWoNmuG3Mto+80yJ48Pye2qTl4ffWq6Tcg
pKPJUYcc0p3irklRjRa5eQhjFr6Qtgx8OS6XoVa/UxhW+VDQm+heJejnFb1EsbGjlKOJER69NBab
X0Dji8c8CA+SpWDjpSVL39INNLFm7JtKPle4zVdThLqYESCXRA1MYJqbXxRHbNk90mVPhq9eYrJ1
imLfLR6mdrmBa1icgiKa1kleUKosX96+cbvL7ct/bqa5OBG/sWxrt/8lw3SrA/frdj/vZnS63ZEI
9/93n9vXU42Zh1XofPvqnzviOAl34Whe/vnyf37V8tBDGsTzupZRdBDw51DOooauc96K//+RLV1Z
APGWv/j/PizxX5BSbHwvyz/e/s7b//3zk//c6X8eJQ6t52JW2a68OdRuf4bpJiaFvIrX//74f/6+
/3nI/9znPy/cf1+afx5neYoxBruwpRmFCCh2Oa47GkWk27b9PVPhQ69QBwz++BVm3YFatduPRuzA
N5TzyWj8Dnolnf3ZLHFcsqLtVOtk61j0w4MdUOCrfPjIZUdWZ/LVpwVZD7RB28oF3Kh3ZBrYcCzk
26BHj496F6B9ws+R1AgOxdi/x7IIr36ebZDzRGAOZMHW5nirBCnvqiBCdiXs/sGc04bSysiPDR6t
NqiKS8ns3fOrixfk+YMdHmEHpVtkpP2OA4gEOhiBTrDMv3iu4id8l82AfdEi5QX5Iw6MCMXfLjjO
BfW5Mc5fTZKRrkcW6dCvBd4A+DDluqbbt7HhTmxUhg3IVcMxE2Bo4SyeVWM/NtMyh4jgcATjReNr
qxI8EGWPB7SeMo5S4Jz3nt/speO9RHxWribGDLBFcAGdXu4D46GzunrDs94UoPtWAwxGAJaH2CVs
Mt42nNjWcelE69oAglPjEd62kcF0s5uoVDMCXp4TWt2Qg/zfQd/Bg7NDXMRSr7zhiKGX69v6yajZ
LJtXQ8thJ1xALsrPYkZu+opwwl77lpHsx6JrrjQmqHug45a5cZePdXhvBOhxhit9jS8TCmdJCH2M
wwHIBecgObjTytevWPaCiwzzXdLw6tnh9FmJ8MFlmrRvlKCTmxu7foArRKnYAMlUCT3a9BHJbrny
49A/jNH04GQsqLBQyAwtdz2BfQPKOoiMA3Ms+93qsRN6PYUIANGSv5Z2uq3aS8OJ+j4oh12MIdqM
kguCdHcFRbhYjWVQo2hyxhMsHQw1k+Jnw6PFAorYC0+TPZmvqZVP62A2EvgY5U4WNZOcxfKKe2sl
6D1EYgj2BT6vGSHyMehoeUgmmQhrN36hPCxJ7IGT0fWrAB8/qizqRc/wevzEosXfUUYbd46TQyWS
nxQcHWYD+wf3JKbdaRAHob3gTtrpWvT8xehMSIf2ofBMXfXAU2uvOdMEIpC8O0OZNDT8Py3y8o0B
4Q6+Iv465brdAUfzNhu2BdlXm8iAqGXX9VHAySxCPlhBHSuAgT+O2ZokDdNC0WOebvKu3E6l96vv
yRhu/G+s6M08ZwdoQTTw7fY6kTDdJ812jrH/4Zv9ch0qySIZ7pEcQ2tzfpgiOY0/r6U/YfQyThH8
xlWdZ9Gh9wNjLZ0ES0McMNCNALkUM0RgNruPsSv46NtE2esCS3JM/rutLBhA6OWZNKeXCG6mbJgI
mK7PRtyErFx1c7YIgN2q+TswaZ0VYmvniBighBY7M/PfrbbNF3A7777pvLRt+riMByaofuzaXoLf
uYWXGl9c99u08bnQ5XloZnQtMo/l2rcLcE1T4axMEwM+etz7JmundWbBLQ3MShzq2v1VdD6LhhNj
KUcUvvITNCPWAJ8JI/qHSOVZ+2Lcd/b8Y5JQQcn8bBG0l/ztyJVbj6N36rsQIoAv/vIBBOI/ZtQQ
ynkT/rCLqPP3kXZIjTV82JG21cFynQ6RDT2R5iInqmxd2DT4OSbLVT1hZYOziVXqmxpj1HFyRsN6
wi0FK0iHm3EZPsdW8xQWChJiN71lrp0DnnwLTXjQVlGdWpNAyESJa+mP+362TpYT0kV1+qM7JS9G
gsOZmeLiuYoM5jk4JhsCDYctxDGKUGKxNgVI37WR2/62y6ES0rawa/U3N4LHgPSAlY6ccT3PzjZ5
aoE/7ci34xqZssc8xcDgWuaWYYHtix9t20jptb7kcf2ODadcqRg1QDfkLxXJh3uVq2BjDPTAw0h7
2xGe3OAbWOPLmXoGC1vj0EyAouwJfg2+ivIBxVp8Ncw7yFZvVdUynbCHrwjZxMrKRLqeOkxQwRy/
QTH6Y9VTtGuX1tM8e0RnUFIA4fKfbFSyvr02x4E0idq3Ly1XgGyMb/yruCP8D3yyHFgaq7z2Ghyc
6775EG3M+hdO7pqoHeCZOp+OcWs8mHVSk2hsQkMFN0sZXq8jn9mZjJpubxTBm4zH5Axm4dOj0CM5
xNpZHZzFNqJdRhbtyzwPBxHZ3qrlCgWxgOrFUEBnS2ctQ4gSXc6clGSUg6kw8mU640AffUlHmqvU
1v2hy0rSj91fHQ3cHSQgRh/+nqboB/Tp5JwSt+uN3LcDVzGXHBKTCBxjpWrqb/rCQcInExsDfi2r
qFG/2tUht3ZewXkjSCZzN3Qtebo+yfGQj8hlKDeU+XVQ0c5L0ukyRPOwEkMZb6NaP1kePY3ayV7a
bmd4BhikhYJikiBGi705ZorcnUYuR7y2tU661C8ofonG69Jx3WFJA2bVm/vEoeJnqzqZbQgDMZk4
DzZJgpTI38DfzQ6ujv9G/nxEqOLvKUVYlgcm23ML9zjWTgfZzqNHSIeKbNR8F5ZsnKaczqPKD2Xc
H6uiXzkjhHTz6GXAoYsUIZ6bJq8Rjcx1YY3BGubpg+VMLwU5tscWd/muNOnmsXwPi32CCLy1H9sn
o8X+ivj90HhIhN3ccVcpfIh+uUjNEKwjv3GK8H8wb4Uzh83aCeJDqmTOC6uADAiDmmaysAKK2N3m
Lh0QmhUNY5hVwZjuUsd/iiRzYJn7wVZZVbKlJ/SkuiLYd6IiCWp8JiOp+KEvntUSJiL65dPMgPY9
TuP3bqFUKdVSHIn6bIyM0QvsbZjyFsra3o3C+T7TrDqe4Z+5iH7cEvP1IFP7NBUmVmHbujOGXG5h
j7I0YAKNRbILTlCZnQOnHRp1bfULNuK4tcrqLglddVf73rFReCao5ges02ZxhL66C8DCV706bTi4
eRucwP45tNQVeTc4AHN6GqM96jkQo02z91QDdBIa5jr5ZSUkHeVb3IC8PAKrTWkwEtIhkTw2UY6w
Y9/qcHiayvatloyza+m9d9Vo7Yz5vnNAw5kWiBZJSeLk+oqE72zG9oPRNrwCA0x0Le89Ln/ABt6d
cnucgm6N5Wjpd7bte9R5Iysb1MDREUT3sjXWnMf4jIhxrUfYii2iNV8U/UnEl3LUL8wJ1GIjhpvi
qKdZPGio5Eg2UTzVOoT+gDcfEAN2mso/zAbRzEbnbPuxp+QK56UUr+8wscorMIinTvT0Pkv6kUze
hXE/6hAhu6dPBVjAE61bmtJFAv9RVXRT/vlHJOo8NcRBFpiyzZQBhcgNo2KLrezX2GJG1cUGcvBW
WUxkMM1g5yo2HchEDrAc5g+e9LclfM3T7caPwY0CIzylSg//3HjRXG6kv9DoOrM7+ctNa5Unfzbt
QwvIblV23QdKv2hVFb51GjKDYlFXYqOHNjkP3qtOJHMCI5s/UeduU7vzD4LkulM1NijQ7PLyH2ve
7Uu2K2z9NISA7OE+BAHhjrU6pYsB8l//YqQHhqhiiPUeePDRWYySN1flcHuG/35tdzluqZh06zj3
7e7sdpif+krbdH50efJmpoBFwvlhZQ8aroEO4ncrzaItLaFJVdHx9jsLW4LX+ffXJ3Tf2jwKD3Bb
hhMta5WDiJmbXTcbENbAaLSfDJqbk1y+f7vTOKJ4G4lwXc12xAKtWyNYI9/IF3L42qs4f8S+WW0z
QWZvUEjYaQ7diKafYOJINwVqVECHU86mSPgwFmaPObugrOAT0Ff0FrlJW7Kl57tgeVJkbfB05pDO
SxUlxzDypz3toMM/31zO77yRDArH75nMXGZgblqeam3HPM+cZ8Kw+3Fczp+3G8VWAQPRYQgEooTB
FSFVuVIb1L53ysMsrisN3qKlb9nHhAePy01qtEhmGJdjDVPzJteTdUomqu3BCKzPFJ/LMUjSA1pu
lwSN+Kv2amNrk44ca53/4826GbToZ29E51MqQ6YmhBOspSq1hveCe+v2f9nyZRMQYefpkPDtjqGn
BAoEjpvemt+Pb21WMcqpV/CeuAAsCdqrey09e6KVpj/Z4z5ZAX8XwwoBFCKanhxypv3IBVJ/Bbnv
b1zyz3M/PGbBOY3MNydzmGZGPV1e841QczxblvUACOxdWOLN7ZN2raN+HebeU5T0u2keJa3z7khN
/KeMqZt/xW73UUNTRtXHQ7tFce8bwyMKzDdMesBJjNfRowLx+y+zD/ndotYbo/72HecL8eXj2Hgc
NisTctWEVCwoMJ8RLBAMtMwty87PGOjhTdlcv07LqA+a7IlVqTxhbL6kEizS7Z/+vWnpRzF06HBZ
T5q4C+6f+XW9NxRn9uV7/7lrki0fvttD3r5tdtrfNqPz/p/79WGPvv72j7f7za0b7MzauZZpzlSo
yMH/T3aGT8b8W7vD1YHWvKvD5CNiiLdp6Dbl1WS8+lQAhEaE+tQ35iYwzrmKgnNDiMUWdMF1jHIA
2i507JZkz8ZbIbKwVm1tQ5+IeUNy2I5JHz2B+WKM4xo7AIucYU1WN5tvtQGjjT6pGRvryn/mkhPm
364v9X0FbKYYB0C2zVWweFw8/+QMcKSCVG6msFdPuA3J2pgobsj+UidvVOexzcc7d0l6bJbeXZwV
zDEq/V0j89yXSD5rKz/QSLBAmtQvHPt9ajqYzK7DcqfNnYVGeYPDDaRBJ54JxhsPGPwouhfkaECN
MbFd723vzm5IJpN1+zDO2b5uTX2SEUQaFyKJG4TNXgXjQXJkoVREcS0Rme/pRHLW1+Kv749co84E
kINJkrLVRzWWtGiA0vjs+dPwboqgP/ll+iWSTO8sz/sNJvPqe+2jrrMHT8c/mPXNsymNTRxfKrby
1yG19mba4tYN7PVgUvxO7V67QY/bS77mTQChrmRQJ/LpB5D7W23ZMUA0mvtt6d9xdbwmoURvIGKI
IXawC7T8Vu3wwWrPUyyPjm1xlpDyxQnHBx/gFQR8pmMQ/CEt9Ds9VDuAEgMzl7nbI/n6Y/xwzhou
KvBehBcPW0So/gbvxAuOE31ynWleGzqTa3jyf6tyiPbtfI0KGMhM2k7MMXMgBH4L5c1N52eHw0ru
4uIT+bvtOb/9AqKsS19wzVxt2i5aaM00dvT5e+woWbRUVbLuGCJ1fVTtkyZ/WOJXEqS2vS23g2Ed
ura7FONc7vC6skQ4/doxkwfDFr98Wz4Mcf+gEAOAf+hAhshwE0Vxg2ispnWdbgCObAGicNLc1imx
95V3P9sMr1KUJJYLUti3xpdYMAQm7f0HJJFFd8E4F3WLMKm7jvn46aSUq9IeHtLSf2w8ehXafTKH
/l1m/Uch5dV3AT3Ts3cVkCQ15b8CH/3ZDGrFNrgsnKG8lEXxxbu/uKXjRy+Tv6m15rVbyKM1pRcW
enz23o/XlpfOG/6MwvnTMZJngf4aMwRtrTswO+ke5gJsnNC46bEH4C+evvM2+FshNK8QEoRNY3J1
ige7/UED890L75f1osmrob3DQjnX5e/J9Hj15Z8xSGmeRe6wjvE1ytz+TOelFWAxs2j7tym0Rs5E
sP7aAL85OX9kv/orBO6ffC6TrVpQJxTcd1NsvunAkxuFTpg+vLmrl8dBL9JQ1AOHmcb0bAfNswhw
PZCojeoMWJ8bteYKrc4iA/Sp9cx1aBYWs1v8ApmFL963GdLzh6etWW1MZ3hRtSZgYy4Y9ddn2elP
TSA4o//3JEhTMGjglUROs6+PFmK2tU5hxmnDvZejXe9FQT6RUdOjQEMuCJzZDGK8s3uPLhgw46lL
931TX7yRwQaH63sZW+zq99ViG3Lq14Ymrxe7Fz3Ru/KXNcsCkgR/7WhKZ+Uxk6K15vweTGQ4EBs2
UyDkxlrIyDASXoJWPQ3tAG+IeTzRCYqg1lVh0Pr1ubRpT44vZEvR/strbKrBgat00Qkf1dA+drbx
FYXBE6/wRCXC3t4/TDFLT15tiXXYdDI6GcADiSY7lbF7KC06X3COy3x4o8Fk+yaYPHb7kAmBnz6V
5fTc6/m9GirKMZGdeuzkTcYAxODt6V30j4IGliA6jgNcZj/aKRYVX4ff4C5bYgQA28oBEFRioqhx
+3VVQHkv7BKVa4uU5AukEO2wPvo1D2a/XVjLQB0GaTy4EbwbCE99zbyys79pTZxnwENrJ6p+az2+
O/R1VNV6nDL+VB0yNKLXmF357t7Q7ZtMvFemFjTROjrISTb8gdDPnimCRzOJ9139iSF0XHPKusM3
f1Vi/h0k4dsYMwplUoggjtRod6ZoKN6Mht0WPMPvWCpagYQoGBiCdn0QiV1LY389hRxPnfaDYZKz
HlRQHbAqYPPqe3Rtlkn1ME5Hy+p/Is35JcUW3XimBpWUmxtkMzTLi78mbVE21/4xJmeT5U7BLax3
HJNf5vY37n9qsxRokaX1WfQRHyIE/QTgwMwmgamoEbWVMuuwMlAC5/3XFPvEIYbNe0zEBDASM8R9
nc0rZsnfgqHAAfdTsk3yMj9K1hLHYBCBMCHfGDjdNrPB66kiMJCToAU6WzbZHfRZTX+qN70078JF
Rk+cxCkO3Ltg9Jznenq2ewBBqkReQUTMyo20Yk7hbXmW6H6W9lLne7/hyetzPZOhVw54RbpowIQc
13jOF5BcilM/s2MBKQ/5erkY44mcFYyf27+pGA5ZiOwpSaHVSsuqNj5axtXcIK0ivVafIGs6uzGo
6jWI+ZcoyKpnrVJaKE7b7yk3k23YdTSgdZqcC3d6rJnn4bfXPjy52trhLYHEV7vlReQhUAZhXaEw
AqgkJSPCR3EcmYkNoV9fuuWG+Ci9HQVvL94974Sh3T9NY3YuR1rkZjUX5wQu0iZNl84SaslTk3Xh
brFhTlkuDvTP7j2Feu52Eyz8Lyvf5LW7JDb58FdbG00Qbf3YGwgh6dhEhdNBuUpb+mNsJXe3GzGh
3DNClObO/BAwuPdW4bC4EhF9roQOL5iu0Yp4I85ClctDj+rXqksHVASNrSoCAuWU47QeO+JUqFX7
Z/9YSRMOqwuJLDNd6+x1pQXUjulXnw/Nixak0eGKoEpUytoHio9crF3j0S5f4670H25feLGYdmKZ
4ZfQ6nvHHRwuAyQFjoWiO20BCMhZsq96VDN4/dnpNC+PZxXORfbFn9bRyd62Gu+SzTirRJMcPCZ0
hKO1M9R2xD9+ZN+F/ohsrouMrZdii8joBK8df3C282DpvWVx3NNqJj21h5A4hQbD9VzzaMRzwTNh
yj+Z9Fx0eDfCZLWr6ZlH2VhKHyY29ftU1WLj9GTZgWAfSYrzeMx9lCQCEjdbXGuliBktA8hVOgJb
dTqODHI+zlNnkrRgH40Qi5GknMiUUOeOpIqy8Q4qrJ/0DDkvTfCOLz5LTHQMMWbjeiMoBJLa3etQ
3iGP0RsuM4clNToYI9B3N6gnBKNbXbMzJS0/bJsx3PclIc2jEW9U9BXbVgeboUd9gXgAE6VzihIE
la3dUiv6pzhzHnDTHwWNPyooo8W99BaYnD1uht6ugvVgwqkbYPyvB3uJGmQD3TqBAgUTT0fsB9d4
rP2rVGO2n3VzX83OZW7zYjf6IO574weKvYOWNF918SJvKSG4tzkvBHodjq5LimGB+ZgiEGb7yAoz
d9/ONN3NPeFBRZ8y8xwJtmzjgGhlDoIl22aBqYUksK3bxMkCySKSrXf+ptHQHDTdPCROIwzg6Lz8
N7vsvsoHbVmH9btEJMZYUzZDdg4i66Wakuk+GAxOn6z/dgW4cpKfRkaUYgsiT8QRQpYUhdcEAJiU
OXqeS6ZIwlLtLClBCKDWxN3DQNQdLv8g/s5Ui6DWBrGZTOUMi+d3VrjhkcM+DVQPCNHcTNXeKZBh
QsxK1obnXtMCIJffYMmOQ5pgTXqi8dqi1VJ66TWTRBeZzMi8d1wy6kHHw0cdUX7IrjsUMQe2eVCX
ULX5ts+dMykxi2U6HDEcDytP6PIQp3ZMNaPlwR45WStwBUwl4p1VD9GJTAauSjPTT7awDsr5idJQ
UoOjuB4ZrZ4jJR86tzeOETNpHYt6zUwfn5IU51aNwCiCGAFW1ufbnB7h8hk3tx2Rz7RH0vo8abGr
CzaMaQyOsquao4n5SrkOw55+fsxE9iDr3DsUYUs6JHGMl8KtDCCg/j374as5Vp9cQuZRGmg9g7kJ
jz4kDsSdxr1FZqLFFGrvdfq7UGo4dW7yhKp4cZuMl0k5V69LAk7B1BdtMYAzBN/kASacmHmMHs1Z
aJML3JtYE8WEZJ5/1X3T0VZ0L62JfcCpOFFZIKegTPkRVkp14vOV0MurHtxmXo91h/nHr3CfF86x
m5HSxI9F1Tv4x91zUBlwmBkGt7P7nqGIsF3SG+jLYugunG+4Z8auSAN66EwktskIiTzU3zdr/O0V
ywvdb9PkHvprG7XYQufXyj2YJl27inBK8mzQRTbkd5YOJWImqniVUlmhMMf9iUKEPjBNisBRlzZ0
H/slh+/mAb6Z/cxBu2dy2XDGuES0+64LGBxF/13lPN3u1egGhWaIpxVMAWLvghqkly0KKFmHvOmw
c12NEMEK9v5AciM2DKoCFdwJQo42Ye2saqdQVwJ6V129YPTSQJB8EE3XMiTIkRgJU+p6d7NmmrHx
HU/5C2d9ZmazPDB7IS8spdjETUMYohxiaHcezeAWjlXqJt+Fg4gVSQsRDovXXvQO8VAMcG8xdxFX
QJWgrvJmXezlltVBrvMFJYABHJMmMj3DcfEs/LKrAZs3stFtCemDOlDz3mCei/1PsqUMkoGSF+Wg
iiLzsV/HdXTMbF5xdFHgl1OxWgJiOw/NbJK9OPW4xPRgNV5wj05FDrZNxZW1/LiMmH5HDXijMCIm
fbmnn3KgvS2pqVvn69iJPpfk2FiTHCmZISFf47RLoMRmCI2/MOdJ6qiLfL0wYeMUA3WDNQSdFQxR
g96V9cN6uljY0gcBp3tFGIgN3IrfkdZQ9CVSiAH6VaL6S+LaX75gPUrJDy8lFbVZYdO1WOdhHJOj
iYlndu+NweFNslzyi9bRxF8VtAYR4XjKKzV96o6zmFcx9TES3mynMgm3VRRGBiqztt0srwzDSLXi
fWcksQTKjig8aHDufcSFwH2IbxXy+7afzLUPGK44TuBkLPe3rDg6VCE/cmvfNfbMgVB+j9SSY9F/
yJn3TpSGgVOzwA6NCCXh7buz1L0j7GLvVWN+VqEShwYDQdvpcZdLDrmBRTkfZIPx6kk9ngbhHGrT
vJtbr702daevJTP3nJnpkchh8KjUwGQD1w+ZzaKZTM5nFw/OQ08ZaY5Wg+FviRyz+odULxOeecOs
rdhAJVKHovM+27jJzrcbo+9+SWnEJ6KC3C3JeRcj7sxoTWeu3wgOIedi9t/lYCCfdSfrOo1gR4kF
sjntjE8M20m7tMynytXejrXEPdtddEaMQj00tpuKI/6hDupfYSasdd2KRxDJYDjImvsn8ZcPlblE
h8rO+TB8homKlN61oL12ciecaU50mh2aoDzLyxgeGfYQ1MiZn1xJf4XAyTzq4AC0P9zT5PdWaBEY
3JHBkw1mc5xgUdNvQnYrOmKHhQUdoePdozDoVyFlwrCc1KzGirctAxhdMvrjQoyPRBV/qB4laOrj
ZqB+fHTT6s4fYyxl5H3h7mlzH7Vpk/BZGow70miIVp4pmgDCPTvaLZDh/MFht8Q+IsAWnNZXPtoh
/rZqIk+y3taD96ar/8PeeTRFjrX5/rvMXh2y50g37txFejIh8QldGwVQIO+9Pv39HVVPvPVWd3TH
zHoWRQAFyBz3mL9xEcrPCJcwH93mTXWpiYzX1cgetGxElFcKxBUsb1Uq60Mf5R0W+/ucq2y0k+T+
UXSLqCd/l74EvXuCW6SYR3SOQEZcZZKuP5W1fosbVqYjWTJgF3PQUYkgUgQvYtogOjCW5mrsxl3T
vxgahGufsMxGF4ZQn5Zxi51WWh9hvYC27TlUl/ckxKs2gE2zDTjzJoyh5YbLeZxXAdGWPgTPM4Hg
htCVsx4NFAPFrIgm+i5kCgBMMT6nCUNO1uRGK2zYWB1gCXfwCVpHCpmw6qgosFYj3YGemMfUDNiw
zMWjGbhP2/bIcUc0HUJkm1x5VSS08aIyPNYyfFfk/7ZJ37Oc2QSQFrC3oW3MSdHO3f4xMNrLxLSC
o4SSyh9TUK9pesdwvhGSfDI2fcKOlUzsj/muzqszymGcj+4Vsr2vsOibTT5AREMVgrCEH0LqdD9l
Dqmvj60wtbVPHQI71TJ3o9ds+f45w4Fz1YjhhtL1tJbIwSBm3qKFDsgEfECDPRzOPy5UFyN7II8/
awEEQWkAmFP7Vd/sekARYPbZn5uJhE8ZBdk1IR8EEUqVZvzuNRPuF4Tl0EhwJiKLByZRUIKLp42G
fpVUdUq29nnnl0rlIsnuStndRGwyOHO/t0ZXQSPmaUo92865Ta9/PmR+g94V5XP0EhnHH3tih1Cq
kQw7b4jfU5pW68qCLJMam8jsrVMaA6BwBm+dKgtvd7olJwnPFV0ohMy76aXHmBK2SBHsUhlMLxmc
Q31wVTmj+4wo6BywbdPv0OT7HMfHwCvMbxQqQDzn83wd2SI+OBbKmgFk9Y1GgapAQvmIT/xV5Jjd
jTX2V1lP8ucZtnnTE+Nk6QzOupj8vSc81omyV8+Bb4LtZzqXSB6sKuQz0SVJN1HdVPR383cnNxDw
SFmPaobURvfRetMzZhw3aAqcB2Wv5NeYmkJ6v8Kq5YraN0lOZ9DWo848qNnj6BWbFFGirnaC0Us4
ZtlUrFSzWFKsODtwv83ddJQpPGdhJy/qkGWdgDqQ2zKM3kPpPxWJkq23X9sp/J6m4hAOObta7HQr
qhprQDM9QyofK8Jra6BCaEWqsq80gW21iKqRCzUFhb3ZUVTIrLwNSmwUQfzgqUXYAe8WGdCJ4ptO
2uKldbRJ5WE5sH1yW908QZqLV0HgpJuYhkcXn/qTWbvvpY7il+3BDjSvQiOCntWWH37jMmeZXHrn
PI0ufXI7w7xuk3vZtMortugJMsucc/i6PVPbppHC4Re/C8jU2Mh5B7V2zRiJtIzbGTX3aWzZ7mo9
Tlaa1p47nVixU+EElso7u4Kt7Ba3fsli0PG5rBtK3U5gnwtweKvlzuselnYsptvK1R475eLcj9Df
iCLK2Tubihs8zRwElkTEpPXY5LAksUd5rpRR8CJEtSyXAO9XCBI3GthpaouMrzJA7Lo4XjslEZAP
OB7CxkWob7MesMisrQ3EEnYH+LWbDOGPwsC0fLLPWpXyFmyJwHig+1+Rjful+r4+AbUidHU3aQ9U
CMhQ7VeMpE3HdEIUGoX95VrqZxs2OOSRVkVQopmj0p1SosRnWqykLrqBEaWq9Bw6Yd4kKzxdwFBR
Dsk1uiWCzbbsmBQunKZU1AxexhmG6Ciq+taxTlzoY0onK47yQyqpKPqBAtgp1+bZQ+tvyk6Oiz5V
qHL7TJtvksL5cEoyFR+VXgRvwTuEJZZ3mi62RD6X3vO3Wk1yx+xfpSmUgYWa67YI8WMwTaVwzLc+
ti9VQyqepYQI0vU2EvEjmjsQMrTBeqxM7ByBtwlOcXx+YwonCGLvKnVsMjmQGaznPRQNbTtXsM/w
cWTOfSsYOUwavecGYo0RafdRg4BShO8DGUhHyojyll/b+t6oIh60aR7tobu0KstKa3lqe2uCQaGs
7FBujcPhLobbvUnn6H2xkauxNOq8mYwNb1ZQIACpiqw+BED8wVjOQEpmhImX+Tgs+khFb3O3X8ve
DZeOQoMBgn0sDn2bT8SNDNloWY9uVcZnOdmfafaOjNn4ShtUn+Q1LDqA+CmYXpjMV1aCC1KF/zfs
Z4SkHRmXa2ANyW1M7WGdxug8MtpIF2UePfDCfaSds86H0NzwJ3YQhYEHwb4zWEFXdpxuB298Trop
3Hh1Aghnamjx6y1O7lIMGyA9W30w/BttZscy5fTkWmCiWPywNXBEcCs86vumwWYZWkQsAbJNTn1l
R0O1q6fbhorXDG7Jjf2Llxv1VQktBxyO2PcBrMEZzdgBzQgjihKopl69a62OMzYgAILcUKzdEO/3
sWrvkD2C1DIl6YNhgbwp2L4h0vSA+swuvmnI4BG9zza5pud3I9niwwyAswNP8kPS53/VCf9BnVBi
C/cT9/9PlnRsaPnnB5KtXfuzLd2PX/tDnVAav7GAkRGjHSRo3iqRnuGzaf/zPxA6+k2izKwriQDb
wJENMbY/bOls8zfdQbxBCgQwpLSUdM8ftnS2/hsqB8JxLceRhun+99QJXfmrOAzhg+WZOiJnhnT0
P4nDOOYkPIF516EmZQ5bOvB0AK5tpS8X4n+wdtr2tdW+ktp6cHVOsbKY223e4RmZxARUuUt9IgKV
sO7d/KUs7Fu9dZ/c3sW8Pi/9U199jV163bucP1IT56hIsZ+KrlIdhJWMOVCmzqZcF3h82fvjKi3s
/WI1D/y6XuUzDXN2Y1ofZyNE01OlpKUlcXFJnpF1pHyFMq0egKvQakDPd/rWQRZug+4D3QNJwd7g
Jussux5AMVvGW2xgOzwh1q6Pzz66LGAk7XtveujRJoOFQeE3f6rn8CusxVk48Xs3eLeNCG+G2r8e
2/yoEvbEUMEjMKJV19H8LPv6dQ7LJ+B5D2ih/d6kyNXp4xa4Amq+vrzYdLo7vJr7mpsXTvlKAvpV
BK0FDYDXLIV5L0rnVKM6TcW9oYbEPQeyfrWLLa4eOyuj0O032xhLg9aD0GrYexfhrt6LX9MeyKEx
0DKdG30T5N+JeLa1iuBxwVmhSRuvLH4l9uHyqsMpaDOStDTZWmK6MRON/VwwqnYCac9eJWGGo3LF
PaQ9sTXc+INu5xQmQOyEwt2qYMgexTdfth8/4kKlgpTG2roYshNgF4c6CxGJWGaK1lQrMX/DPBkv
LwyaIZoC9x0DoJRE6H1i388ynRlOLEn4w7EN8mkZbb/RvtvlSwBBcFWiJratRvcl7lCgWwKAoEjv
mwB+uiriwDSFoKicU3PnyhkqSu3jqoHkDjx3OHe5hyvcnG87VaK3SsHAz8EzUey48lWg7xX5V2PN
3jaN80MRBUhgMXX4tycec1adbAwwD/Klbt3+5KXBB+kpSTTRWyxrqh6QlqyC+iHMmRC4a6MTJ6GQ
M+9sRDhXhpzutN74MOsPWIrag9n4GyMl0w86QJhWuKmU8I7jH8FFJbtaSsxOKIu4NaDjhnsdHHnV
+/KKjgL0UxV9ed5Ix6Xn5IeiOetfcFRBj03WfdYrdUzde6rG4CWa03MSMb4EfJlO6TGqCZkojVZt
HgFB91MCVlLPKucxy10QU52b/HK8MtOPURlrAC7eiNx8QDy/XgUAJvCKVhmBSW967dK8RcvvEwmJ
MMoeStPaGvm0T239i7bvuJpNtfCqBPAY6KDMcc7jlHwtmYFp8laApL84wyGk6u3bCStBfzEQ8GSO
EkwaWg5x49oemCKyLzAjzBirgDLrah6CVwNUzY/cXK9IReqmfh1igUfTVRYQES6pjMaiW7v6viqz
a99iOkR40XgEU9BFD4Exg3J/T6pgR+V3bVa86467ALpMrEJ7e9jZc/QUzePOSIw7NwxLvHJZNHUP
8Spc0CfZVWXTYwozikCWTLZoEMKsceN3Sxnmsje68Bn9V0Ap06FjCKUtn0yqHioQg4Xq55TWIo+k
akyQjGA/Re8oQo96AKU/pFtPNq8y4bqLCS97LYTS6RrNqjMpEFic8i4v2YFAj1DZpwu4KpPsHfIA
nN22uspKNhblVkQTGopI42zLAE6oqUOsQIpiV6fGAwZvSqOj6g5ZQ6AEESTGSoaUwzPVmu3KajVF
8jzGbJZFXb+ZhfdljimdlibdoBM7bnywZAVuxfvC1k6UJcd9G1h3AO+OdQhdwqp4IC+8NA3bUSIL
E7yVdR0NMeAJVRurGirFXmvvakJvDoPkxlLZoZO5N4F/0iOieC+yHlHtQaAE7U13psBpJAX17eTL
KjIf/GMOFSt0zotSKT3NZo2IIFTvHCPmcHKfSc0OBViOteGsKsQqEGMjnSlWetY1FGsIe/WMZq7E
HikI9Xw/wG9B+r/f9kauUxhxizXoyjsDk2/butUy0gTNz6/N0v9ITAnH0Eg2YRl/7/L00RoYrcR5
HVoAr7NM5l1R1h6mkuV7meg8c+M89Ry+a2GFLL3UBYEHBs2yVS7GXhI05j1E3HgTeO2DTMNHqinf
x258rgUwP7dt2SxEcCeT78ssH8kfk5A2EhW+VuwHG9uerJmQtJTFLWYDOzcDKJbkdo2PCIS45cBa
EhF0XhhRrfGht2KK5nukxhg0vFt9eTtO7Zvs8q8QLk08d78XFdPAMNLvusZazCzyByRg95kNSyHC
ogQUEOV8NEHoTIenik4qwEB/74zOvmK3n/zuCtXFaeWb4jwPEr1y3FBinR1YAYQhtW67yNkSHCkH
dipJor0ALInw/JnugXmhspJXv0fdLOFpcRhRiWErp8e/kioxmvu65nBKz7iVQABVxUIZZ2/6kLzU
pX40oKxFI+ckjfNS1z8dOyQP8sdvrY81VwKXj4j7zVaJY19eO8PvEI7TTV2TLPpGNa/qERTfINhs
vERcebDY1rJt853RgOfMIvzP0Q9A1o9NijrbtivZfAapPTX9rEQZAoognUnLB4R+N467WW2QYgTT
2jecxLqlp5BJThWNVRhwyL+pqtjQUfsj8wr2ky1XqQEhn3FNlWueJLlfjkMWD2VTIo5URV/K13LU
jH0fKT5HoD3NU/s6JnOCNkBnr/HSWNWOfa8jZBgZerhDKXQGDXfjtNTlkpiwAe+BR23gWULvxmqQ
Rk2KFI2fSs+v6TQFhYaGOqFLVJo3sqEhK03jPM366zJzPAs7JnCYlJKwOco1sZUjAIOOI25n5yJB
m92uV7XW3A69/xJBI0ltB5AyUAErYSJhZeeMKLiNoX9nzkOIMSLgu1DHv8MoQ3iYUOii/NMdDCQ+
HET2K91/Q/ja2VJbQ4XAp8Sr0qJLVhAqJWgYIaG/czxwXgWlEwFVAzsY+4FXnh/Ad7an1hz/+FAp
2w4oofjlTTWu7fVWjL13pPy6d0H5A3BANLoSnBJBu2kaGOsEx8OxhvC3HYr0JdXHTQgCnD/5AB71
LZAOlrYllE+6TLMBr5MPP77WMV3f5D2MTLOc/WNYpLdxjItwZ+mPrts1WIhYzdHIseop5A6IfryF
PgmO3K6748JOKBVTYvly+dCp//DxGGxQ9LbfBwOguNRkcxRVW1CtHejWIJZ4SjL31haTs0PTpcXw
tvaQAaa3plkNvJUa94V2J9zBPMxoxoyNfTay0NjrkSKSJX64se0qhsaZdDQezHzf2C0A0YWgAb2o
RfYofXZqDzjz8h9VwpRrgTAQeQftcW4N+i3dNsKpi/EMAlaSP18hDwRVqk5OYX4G4K5vEcgxqZfB
PJGivS67EDXyFMBZnUGI9Nv0WitMPGhDSxxdeE5Hz7a20GDHg9DoCuc5zgyfYsz9x2a2CMC8/qMo
sN1FlaS/pr0dijMVHvgFCobPVeg8fSvdAPky36He0SNkAjFiW9VMGLfRx2Pb+xpqU+rTRJqEOCL9
Wr7Cny0h4pfzypjjx4X1ECs2w/IZlhhOjlu9hPZ9iosIcXRT/o7DSrepmKxrJK5fJegDCPaGBQ49
sY5Cp1yx+tfXIHLMrcjD7wuTQMdbKVv9+NRO7PUkE2JHn+todWkeUTMAC5qG3imDjrIhzEnY7xAI
KTLzuip67VTHdnkMULtZvjKHiHTKC+igjG5fApRItdPyoVE//OPLobxYke/vBHX+LYkKrZCsHU6t
1xpbc0C4QZeiP2V6T24oCQISCLfXwg8l7ADHXk11QP1fd1Bk/y9Hn+UzHyLuxm6piC0uP8uPdJV/
zJv5SEvZ3i7fsdQviRzHIFmDSgcCdWNYzo0/xP1nyc2Wow6cpfYhDWPgcR584Cq91/WnoRrEzaRp
1/FMFD7bw2ME++TcZs4pH0zF/wJqUsnOeNKa3NuYaMDsly+dOTxbGZ0VORCblYNuPqUwTq8bxWYY
+hT5FCMrd6mndFIja/hWzsFejjK5TxwzWdfJ+HvWyexSdh5NxZwAIckdwnMRUiLnbYdSPP1UX7j7
ISH4bwblv4rUkq3bArVIIZgsLjzbfxc7TD3Eouyi7hDHbfI9irgqVwUbQ8cid5+6mqjG0klLetAv
dsTp9T+5vm24uinA9lr6L2KLHgC3yWvL7tDI8dmZq3MtCSZJIK0o+U6wb8LIWnUiPIJX3P/9tX/V
EF4eXQqsHmwDUYxfdR4J/jU7QovukE7kiSphpChLN5x+U2BP69nWD3rY/CEv+b+1r3+ofZk6za6f
BuhPxa+bt6Z5+wi75rNtm5/LX3/85h/1L+H9hh+Na7h/eHNQfvpX+Yt1Kizk2y2TTqhSq/9X+ctF
0l26wkV+37It/uu/yl/Gb5T2PU+XLAJ6W7r4j//3fz/G/xN8Fn+sn+aXr39eT79qr7oUvUhbLcdw
qH/9SfMZkBjuv6VWIuE2nAsbBHANLC4sLcSAkLmKXH1Y/fSS/mIF/9UVTV23kQelHEjy8MsCzu0c
IVmjPAyIZVjA+t3y2RRQfPsBvhVn399f7lfpVvWAXAhLB1uatu2q6t9PotZBq/lzXSblwUh3dlpg
HSynSzknbwJP7P/2pVwLGTN0DwRP96vNCTZPiJrVc3mYmuQrSZMvX4u+ImvrJsH731/pTyVLppOF
ujxFU+bAn0atFSFmEc5YHnxt8LaeW1X0EkW6TkYo2n9/KYM5X/4s5coLdIWBHYz0HOkavyqXB/SI
7SLkqQDTm+ve0i9uVW9KV5xGUBgrUUE6KNwro24Rr5uUxrQ84/a6nWmh/v2t/GLNYS93giONyWga
wnYpCf88lLJHm6z1hvLgedpOT3ygddPDhLihoU2XsRwfGlt+Qsr5pzfwF1PIFRw4+EmY2H/96k6i
GU4BKhChWKT7rmK9vTJlD0FxeKhaoDFKMDIPruN8vsQuPbxCi95q9LnLCcZzZFNcGaEmxSL5p5Pw
L2/LthBqwQAByf1fFpKoi85Mw7w8tDYliyB1DmjZYJppDaDIkOPu9Juu5khuYz9VKvxU8dL7KUFv
qgRX7SIOM83dbiAJ/B8Mk4NSssURrbO9/PswzV3cIXyclQeNkuOh7EF8gYzYTNPAArdZEbKFNdL+
XiLA+A97i/GLacmPKfLTtdX//7TaXVToe+zQysPoWLcDpUgQv7TjA2pVZj1eRt3jVSDCMAjxHkXP
ee23/zBb/nJUfrqDX0ZlSLKw6HPuAGtoyLRyvMAXfJsRpVvHbAl//6pN3fjzovBcHpt5KT3bNKW6
n5+euPAzBw2+EkUEvdzJSp7wYf0aUGRaTXqPgVqV7cGm9Wn03LXE+1OotevUHR6c2jpAvyee16eT
y+9gOIZUL3PH0rzjOHi7stEvJem9l/TnQO8ebKt7KOLd6BQvIxucF8VvwiAXb2DfzunOy4trisad
yIADFvwd9fOdANIIJsscin0xWY/TRGkVx7h1414H+XyCEUzMmPBDTtvpKwvt+LmugIKiSzQgn+mT
naoFNfbDAxZCV70p1qERHlIDFd2Q0g0jmt9IirBrzTaKTTW9Dc14BxqQYoB19IvxagEs5TqOqEl+
B3SW5guJOkXVjoplmFxlVYC2A6SgeL60FaDJ5nvSxW+p1E9AlpGS9naRjSZWiS8H8sFfmZN+FWb8
peaT6TGFDRX3Rvm95TQfrtqK1ZsBIQsd02x2cJVWcjQ/NHo7SLSFXyKM9nS8bhqEbImxhwdjFIdh
7J/Stts6TrOpeZ/L5tEKHNtrhEvIdzSQi9kbydbFrnlBJjve4NX8gWl6MCKXwe7eBo2Hc8m3oAys
uh5BCNQ1cMgme1kXBpSLDAHiVUH/HQmXI1yXh+X1+078NUBCMwvtCUkO3mSRfZF77rw6/GplcGNS
hVnZUwbDKdRPfl9+eChx2COPqg1sPdD/Ln3Un2MPXh51KscdLuHAOUFFA6AF+2LpHavQuC0LGgSI
ziQrGk/3I+xPySHsuf2DRz8ZqvQpTHp+32u87X3SoIUgyuAN3TzojX4FL/571Y8nW0/f1CXyeXhA
PpuJRq6prhdN1bcmxnZeS9+sWT856k2pmv1YirNM9Asqo+CjaOUpxiulsl4iOmaNl6qa8KkAY1AE
IOto9SBc+hC7KITpNLyrwGnXftDdJxmgXc9CyGjymJ82ZuQgKbHO1QtghmiUixRLRMKLmTta5yEC
K2WEm0gVv8VJSIdoqm5F0H8CxYPyaDFYtfCmfZWci8/M2Bp3DrwKpbp0ZF1dL3cvE55vNPoHde7G
FQaL0ZsJQwCV57chY41M9rXXokMzGmm+tk2QDKF+UVN5UIezRZqodQaQcz87UFFinnLa723QtIjf
XKw6LncN8O2rJJ6eDfRIr22Er2htoBiKFImKYehBLlUnJQ0ChTqw4ttlOlZO8BWrhYtVAqUKLX21
zOBetrmJcA6XXrYSN0q/BjFevJS1UiDthlNkM1ws5ShlaOzFlV/B9p2nXVBQyhJe+IZYIyOakMah
SA1WhqIGMeGybfXqqA+RURtGplCJCN4IvXQVt9PFUAO1po/y4c/QvOW9Po+0aGT3sO6S8EsWFHJp
uHIG1hirlXRO6+RNqwDfRu03J0IekDUAh3JlBMmbC5N7pesjoH6OLG8gBB5dAF9DpVn75Qc8FLmr
gUUm+wswM1TGNW5rFNy6ZamaMVdB6otyqmadG7ei74FszURxZ14VlE9qSP67uR5Peh1piKP7N3rH
u/FmrdsP+sHx+u1YSxPVuQh36JR9W0N4ZufU443rdAVEBvMiYCJR+y4w3uS+RQvDejHeXHw1awO8
Tdka3jZq0YuraHf5NwsNhYYnsl+ui2AjqmiFjX2vicuaHg5Hy6quZMsu2pTqmCwozWo6lxW69sTa
ivb4xu0oMyCr0zZKHRNYUQgaPCjtx7DHT0obS9qIZfw8BkqBJUeTCEAwRRpD38aAKZmcvCsxTJcF
KbdMyCV4AW70pY4DPUu/nEAcNJ1XwxZHvZk+TKt/r3z9MQ7zda8b90h6nqYOFtnQFxtfuO36xxBN
7UvnZfsROfJl8ncgDzfu0eo0FwAtEyqP8zd6FtPWSBFJaaYEC72BAizTOhzx0iym7rOjDo0UgHis
cm+6GrC8Njwr30UUaBAgKwVSXX6zs4L6uep4I0FDq6HKrltPk5u6Mt5F1zgbf070leEllE1bs4LY
UZkbfWDOW4G2r8AaMIBgRR1T2y6NtaicTeTAqY3XVnCUA8vH0ViHtt9u+oDCdxcj1VIWpYK2HuLZ
GJmezYTwqwu+LfeuohxEUthSkMoomLOQzTVOPjd5SSEGm1iT6fdZue3Z7Ni3gHZ7lNs/hZ7l26zi
JQEnV13mcN25Y7mzHC7Ws5lXsVWhHtVvHQgFP8auSFlD/dx+5fYFHc/bcWS6tBnVLSAWbwldpw1e
ZNqqn6sN5VUQqinDLqXxxi+eTWXyiiQz3JgAupOKiWxz/PBihyTJiz2k+uALJla7LtMZ/LYTQr4P
yS/CAeuorNXW6DOka1/1IrrPUc/G9YAZVs5DxXbxkLfiko8cdqHfPc75cI+nA3IL9F4Q8lw7DUs0
GKxXmeOHvmxBTpchR2WgnAWLtpOIanG2oV5+wbj6E0MibW25+rMcJPSmPEbIYy4hukceVIyBzxiV
dNOiLQm3nEgLay0SzRYDgQAwQjDs2q5D7t/EWCrIn1qB6JP0AUSIGDkVm3NxM0+iOMzBdUNPgRVO
YNCxliETjA56w5BJ80eTrvsjeEpeVNHcmLP7MWXDPT6Cw3sMTyJMxDGgLfIt2Ha63DWtBtUcOmXf
IwBG8q0cA6NXtwHuDAxuuNbwiUii1N9bRXwyq35f+WV0E1Qj6G2B6naLAjPdOdjaVlh8RN5UcdTE
yT7XtnpkXDwY8WKKkNUb0+eIo3Sj47s7ztUVCoAcgjqI8GqukHmaleNwjthrhlp4VWv6BlLrtJnM
aVvQTqJFeqM3KK4Ogm4WLhPk5DbTfsixOuskBg+wmQMsQ8DBXyONxJbpmHfOCODAKIrbREDHdDQX
Gyo8Lac+34Z0oLfR5F4MKG9XqDJsqqSd10HW3elGzw/jupGZTXCy4d9XdldhdAB3XrQTSEnKmyAB
2u/wu8BLxNgXmu2OLqK3H0vwjx7uPhZOxl7KLMou7oC4YKlChnrkRE30htKpjwBmWIgtoEgw8IR5
jvxoR44PHYMQgI2K91vc1pZx7UuaPoj3FYB7N7pLvNWP9it+99CbA3ZyLcBYKQ5ITCqLPnYnWP+T
Zx/6LIEZWIR7iVz92qscbzWXDrrwCUdAb6IrOURujgUw83LaOh5oj3nyYEahpg7eCGXQOtFRfUON
cxBORh9Edw7hWCPVN1XXoUHrBe9fTqRx1wE23tPVuk0GBNKcAoGyvLU3mELILb57DnFs/3sTsdJQ
vetBygDptVw6PKj97D0TqywXcIeUi90SIgx6AicEDTwvqKP9oLrSmu8D1ShGtFX9aSNK3Qb0i4VO
QORHYf+9bxKmEy8ViiNXF22LxkgVbR0Rflm1PLIG0/0PB2mrIMmEItoKgCr+GNhXMyxGDBDLA9uZ
t/fz/MGsoCXPWXiM6Eui5m9tQk6FPUK6G1gI4Y1H29zyA3weMYad+uY9rTTVXcrCDRSrb0Xaelsr
fa3wxljpZr9LjIagqIW6byPJ7rbiyYUsviN7EzvUgG5gET9DPKF8nuHFjM5/sZH+CJGJ2GDu3IM7
YuCd54TpRof0psEkADtK8G4g4YwK5ckhfViBfLtgpeWvXNQrkDjoHxxq8KupTN/UgfmjuoTunuI+
KmRmDOGEDk6PSiYiPY55nAo6vQJtPkSxZ3TAZ+1UIJW+aUziLKGTmdGzpV/MJhiF3n4JWxPc0IMS
gSCjeUlbTBR9spm4b8sdDhJ3IxTitS7x7TJG7tRigCCuJsR46+WdzJb7VOTFHXvSC6TM8xLqtjFp
pmtCHm+i+GK6BG+0FB+MVV2Yn+3Ec9d6hZvkXkXKhW9eclBSNgC2tUAFax/pNZ1s7XeAesSgJE2j
H+Tb2XIO6h9dPKQZ6vhrrpFD6cM43wapf6uloQvgmG+VA9SJrOp2JqFdnRNoZChgG5UbHTBacGvl
XbaF7YtvRQRNxx4RvgakMltEF25HfpfB50YcgYWLTIBmVCCbGcZYJVudqrUgcsE5p0DSXSSf/SZ+
nwv94sRQ9wIreTNt3v8wo7WfkadpwkPolhGj5YYjIRkJft+83CK9k/14nqXzmLniDMjvq7TBYcUw
ZtzqXPhqiTnzxeGchldYbQrUJkAOVo+OSkOGMXkq9RwFjgpxJcNt5g1qLCerz681aWfo77rj1o/y
38GTOyb5pQTNm/jkeuy8gUtqCqWQcC/hw4+Qqs3vQROg/EbyBcdxWpVAJryZA1WlpahwfTPbA/0I
xtTGTk7N0KADf1578ylGMNotgTLWGWOtbrtzBZJ/MD17FEAV0/dgWjp0EavYCJf0RaBRuTKFfIxS
75CUnNRG1iO85KF6FxqHwBoerAHDvprguJO8eCJ7ErRdFkVfGoiwbdz1D0lF3IOn4jHIihtRQHJx
mv40m+ZlGYMuynxwRvMh7NQ9qH01L1RuofJjdCVfaBS/dQjv4j+D1o+rSM/SmurVkiVb6XwYpXbW
HUIt0H0Du2/6ZvRQCJebMBXjVKW2uchuVDDFe8LgXiWrZTyfOudZxl690orpiJrLtUB6ctUo1Qct
v5ZyOqVJe2tShgDnedSQU1wnEM/xZgYnSf3DCfr3oXi2RQ2cHzomakdnNOvuPEp6likORed+K3tA
86UxXhso26wwQXmzVIo+BIRk/stSfltu3lBnTmkzX1GhetNjDikjMr9aAXFwwa0nGXVeD9d4T1f5
LrCzhgmfROLsZ9R7jPHkZsY9MiuCEsx4Y8WcmEjVaH224c0/qw2jy8F46utEZ7eRo4FguFUzSXk9
WkWi46bNNYEGQTC5XucSWVWPSzW5CphHtfNNcwXFM8SFAKpMJ3Uum22ADFL+WfesaZXUYxhdbDuD
boUsvGvbdjgB2hBRNhTA8fXdEmJ4W+QWLsxgfiOwom0W7A301JZVO6vqWKWn38u2ddbLnHet6lT+
WGg7dzzmXfMNUWjk+dVifMmj/ntd9Q9qK1GjGs5YexcOCkchmNqPOEf6AcTiOk1zthntdrJMKEQF
8iURj61KEH3D6gnG8cGRT0kXflQGzlJUVWph0lW1rlC/wE5BvZPevx/n8VU9ptBUTZlNsWzF2XEp
ZioQ8VK47NBPKIhaOUieTVZHJShUDLaNAHnGybX0BqwWbpLfQsb1fQxaNGO+VFrzNZbpQ+Xh6zdA
0Q9Z/iOB+gq196uxKjSkE5Ov2EDToEbfNdYpevX56yRiNAaQXUYzm/0tCL8mm6qGGLjrsNGuaPXs
DYJEqab28iGqVXEKsXgUeio9alb6FB5EKs7jyBRslI8KDYutGFD6EukEb4Q6V/iUOlMJZsrF/Gxg
4gURCXjrZc26ZIKj41GYaEOoSKDrDIPIjDp7QtUjSzFyUBUPQAVved2d+9Tc9dROBFYjS1HOHLN9
o4k9uFiy9aV8hsKyBzYidP2bAQbk1LCre7yc2OQxecSxHt4pHoKOwASjo+HeGQR+aDW9tr1xs6wH
ZJQZwprMHteE7aRBBs3Ed8QPyYVQLiahaXfBuAkc9wXZq4OL2AbSj2r5NfJJSUVullTbjyqoTunR
oMbYF+RsqLeka3QkfZXec973VfAF58xBK+z/s3cey60j3ZZ+l57jNpDwg56QBL0oiTJH0gQhHQPv
PZ7+fgnV7WPqj6roeU8YlESBIAgkMvde61sz7GWWRZaTHOqhu6bDuJtKRKgKxX+U4mRNhog+lxk1
+UbXZaUVyFJZikF1ytExAGCUxACuJRou+EK5rjOFu24kAaTmeZEUxqGswgTM3nLXQCQGiKIN+ULM
lFOymsmhYtB1s5B4rajcszwlTQWGMJXBcFd1KNxqF5tVNUUPjVW5u/gw6OQHgC8iYIwFsqoX9/iH
gJa3vYJQG+80264YXvv4qQ0KwokahhgsRN/yutcuy9ozB+ETxU64Id+SY2NnT3ULvjhGOIrcTlmn
baaB8Lcxl2fMGC6BblxgBP9YqjSKwoeu02hTlWTHWaoD9IyEBzPk1pZTmlxudkwVE6+qOG1Nlsau
KfAUxUxPJ/ubHaKxc2VJLkO2uwpj57sjlQd1pnCnDPX1UskuS6rRtc6xS9yUshNz5FXu3hVxZm/l
UDLJdW/p0kMKtfwLYvIf3WhQQITkWVBFiPTwR1zeZRO3kHimojQXL83c3pYYn9Y+9ldgsCYDKrc3
PYA/zyLvtKyZc52zerm3JRbT6Na2vlcNyFZZrJ5laUqYXJi5ntjMGG+pMqwswTrAAh5ZBy5wJyYk
woy5Z3XZe43CxZm2oQJFbrmWG0WwRi3n22U2t3xQpl7TpkSGzyIVfAe5fq780vWWjRoKXh8R3Qda
dSUQ4oNoVmeXVjfapL76JtNt4jooqqZvdgS6Am2TxOlqnzUBy2B2PVSHIg+gRnLWj8m1SpAxKk7K
VYlku8nBefrMVUo7uszuPTnmGl+A3550AhK584r82N003EsZSmuxR5d/jPloRwNLvYNdza+nb75u
f1GMvNyyPN+ZQcfg5k7dunKzl7Jqj0GZbQHz9SMWucnEcpjl+LyqryhxrG1o3vp9cVDU8nXGn4o2
ibWu3zbnxgjKA0xRZcVw2W/MKT0NIhI3o9p3D5OaPWUSc42BeE9YGpQRdzub47V0Q2xwlO/WkaqU
ABfAeHWFUj9jj5xH81hgt9wUs16dNT2NoZIYp4zaQzeKbqv21QUA57BScCxsE9E7Wwt1M5rnzlxX
FRnAqca0Ie7G2ybSVQwWOfjTcN6qDp250vf7Pcndj3WnW4cMqimO+pzlEZkjpCr6zpNpICjM0JY2
pfKGalLWSIN4P5eOixsi+ZJhn9wNnZmcNX8QO4CRd1imMTsjUrpaIA22i1QukwK8RYVnzmZ1iFHM
BGKE/iMffI0H9LZ5rx0Xndvng1kALI8RJ3LDVyh05Lq97afyPq1S67g8SO730eTKGYKgODRBCfEx
zW9TCVOeesVLHJ0Po6H5rEPqxYCJ/tLmQa5UV1BmxMYq1GbbpOnXRlXEscvU17ykoUBomOZlEvcD
GSw7Lg9R4r+69eR6Qq/M4+iEvz4sv8OG53hhlXxEQPKmtJjwDOfGsc0G47g8++NHXNb6LjDrY1RU
+cmALOxZLqozJY/V488HCCHAkN0y9vrKp4SD9b85xDl4db/0TNgOe11JkJiH1VDhAWIU0KNzEugP
0Led7eCixdPHEWxKdF70dMtDJyV4dSOvKwr+3s8/xD5vlCZUNDQwlQjteKDcLyV3POuSREfiLZ+S
K02BAmcVV2tU3bnAI7gLqNcm0dRrUcVIR8lG2IS+dQgRpZ8TET3pFqRCA1MFC8co2yupGhz5lq5F
G6yzUS0fVKs+8+fxYmng+vQkjQ9u2ncUInO8Q440due1fm9qZBRHIUBlKw5Bqbl5vmk1s9kazAgY
dCZX6rCclhNK/kihvbobeI/lp3EwgchAAYJrIhHsHbsTDFN5nfWsvE4G4mOnoE6x/E7aYVqCSu8M
yN2JWtwj+qIoNm0JtX81VLSsEXEO+cpCGhpCZ1vNUq3I2lkcm06RGkX5FFjmN23RN9pk5wEeR/4o
n/WLEPLn71QUkn1gvDgDYZGJNAIPyCgV1W63+EeqkyE1lpm5Gt1oPKKZHo/Ls7EPHyiczatGIsRt
qd0MkG3GUr+ZSI3m8qvlQZWI7uVZKSWfdloi/nSz9CDoMwhqkkczfGMH75Oes1wULRmIqXGZ7l2A
x3SbeHCm6Su3I9y89uw/TGIHauPBRI3q18WEj0r3RIha1ZZXZzu56q6DAFRJOWvWQh5S8nZLxf1s
Ss1rJtWvXE+q10LMkrpYXP/Y22tU1ZEUzYZSPjvWHqyh4FjLS7yRElurLcEbRqqG7fQ+k/LgPkGy
t86kMDeVo03hF7tISneJ50bFSypeuClFaGF7QOSbjuISAgehlSj2frstbVJGCShDx49AuLZ6d5XI
TVn4FLcxOuIubhEUkyJJ+NhYUAVXYBJZ+deq4r2nnSH56b2BLrmQOxOIhDnG8pTY934FiBQQSeEA
EfYjQ0LWjePybHlAIPrXj5FZim3mOtw5u8Nkl7iK8qo/LrE3EwDez2fL78zgaQgQFFM9hnvgj5TH
Q/SBnAJRAZ/CIQNUQZTaaM3bpHFYI5tb9NTfQRx4SWEKr/WxxsBRT3tgvE8iARuI/yicJtVLOJkp
PAzojyPnKGDArK3WL8+lKyXDVoCFWPuapzGq+lL98B1jF0ODipGIF+ObW5XPs9l+SUZmjDiz9gPz
Ula+Ij5O0tgNuuKJsCb6c5G0MSjhrZpTw2gUhbqH8aaKmjpB33wjOfCmBVO4SwNRej90mFyRZnLN
Do55CCdheZqNjAwXioPmeFPI5A7pHIrN7KOxnA8WJitT+pHMLvgYK/99Mmpy8JprHoBnKGaTfsi4
DZTwID+AKoYd8zJHEgdCfTcnzPXiiclt5wAxQHnx2IbDhiLLuuyDbcSAXMcI4EG6rbGxXtKQ0a62
3qJUf61nNiJ1qTA8sBV10ToCvbPRzOxLUAYFPQ3nUbjBh263H7qMwK3uCT3F+RkwgzNNlt9zhqtL
Sc6zfpwrQTNO0O+1snprzsiD1akV56yIXhiFbhI1rA/QrFfAvMud6Lo7ge0Limc37WewYVmtGJ7e
+w31YW5wcxGt6cX1q/p+zM3BYzZbn2eLCjitqB+xgCy4VHlgcG7yQj0tVlC5EEjjx97GYYogkRl1
uvTrgIWJdVzADqnvNRkPa7N8Wip6sRv8kKWgcVlQqVRYnCxftwLea59k69gcnmuYubAzgLEgt1Bb
nwUk2eQsdIRCJ8CIKwokdn2XVIOnW8l75KoPOpNFaoesmZ0MLB0QX6enLmAuJSSkBB1loTRK3wUI
iNXeIOjxn/U2hpSY/SaGc1VWBciaXLqCumb8oS9q5jkw0GWne70w9/nEWqXEVeJpcw21hClcmX0w
0/NZxmCvyQgLWspdLg21DluEG8am1zDrpkARQfyVK4PlUAaUGQ1YEPpwwGlKwFSdy7Jwg//MossM
523V+ay3SxPFyPSDeBb6VTFzQtXeRwV2moFqT4ELcNtUr5Yj3kcTR6qC0W5VpNuZ4Zopf0yolHK2
kLH880HR/ibJlgcFDalmG6bUP/6py4PaNTmURPZ1pj13yImA3FF3YpfQ499oNlGk+8CtN+OI3fSf
31v8h/fWVEvwphoCKFeVmulf5E+N0ZsZpf6UCC863plPxYg30sJnkzKDIsxLIaYrDo/nadSeHVsc
3GE4ylUYbdGr7wb4awx1xTyClnJ7U6ck1RmUfP55L62/icLwv6u26cKLcHWdpuHve5nXI4EXVsJp
IzkYYcsC0WmaYcUwzGJykuU1MDTr0uqAN7joqpCMVUPyQ4o5IsgzqyynO9KlzrZgRYzW4F2Xazk4
Yq5nF/l7XGfvKaVCzomtIZiUgVl4K3BFWMXdIkEMVLlul+XAtjIu1Us82aRSBSwKF50Gy4QfNIKt
Dc67lehZyIskLXd4VsiIGU+J3EsyhMGP9LTixjoli87YDxN0j8zsr1MWfo/y4fbVtdKrXLBR53m3
6uFKbCj0m/GLkEXGyKoO5HpLkUcx03qs9ekhHcP9Px9rHBB/v0Y1UxO6SYK4SlDOH4q4cowKBZtp
so+shEAY1fDQqLL6lXqTWo5kRiNVUVl5oEbT41iABRynlrhIgB8M7YLbARVlKOjMjNOyOeVtNOyb
Xtml8s49wfzZzllqZ8cQ1isF7/5q+DSAS62AOkrOXq/OP7KZtEoTVcrWqqbtUmwOQioWOmlmWfge
ENC3LuF6w/DI3mVDMY8oksUDY3/NGkVFo7IikfkyCQqieow/nPBdsrxAtlJus7iFenF7N4Q0piAR
R6usSF/smRUxPe33TJQIhQgRKSdGntq339LWZlYo/x6mPCz91k75nsa4JKk5KNC/vDhvvwIPkeX6
LBPMFHRi66IdztD3TtCOzHR154QtLS+oUXnQw2TWQff4YRRsh1x9YqJHvYqKj0FpLhH1WaHIhYaB
T2267XWptZdKcTHs5BCWyvdCcPrA19c2hW++aj3TPaIJaIwkLLBUdGUNMMCadi/m0WGnZAJ8U1yV
W9olAN7i8lC+Cz2ejgOyKeCf5rPJH+kQHINi+MAQWjM52/oGpKgSiLAUCVgRrYbatfZ6rbwFGde5
3NXqEBThd2UYr11S9LeTlWJbh0cCLnwkPd5ErFERkzW09TEtmqd/OV3/wx1FM4WlqTgBTBeo8+9D
AwlRfmwoTbLX5UeWdwP8uLi4Sveb0p5y3M5WGFJdovm88oFfbahqUNORSrqFkVm16b/od/+u+HZ1
l5uEyaAFsgND+u+71E7WYJWRFu1TM3gts/iO6fNBlr5TYoaUejr4UnFWDP2zlF5lTvruq9UX3TH/
5dj8h8Fdd9FbCywSEgLy55XcRYQqWHkR7duQ8Lex46rqQDI0gG1K9Mwoxb/WLNX62fxq1fRfAiTn
jaxvEIqrc7eNAKjNOQQK51HtokcweJNHJcxfk+/3L0pc928yeddQGXNQyLuahm35j1GHCbZBG3wI
92MSAxini46yYqP2hAAA+ZXNbJb1M4Fmnon67USqRihwU9qqUXuCf6RAfZ4SQH7gYjMP/YS9FrIa
FcEJA74DViqcMGw3CPOKzn0Gx4rgQR2AOHGElFXZu81hSManbIrxiM+oYkVWB5Q4jA0GZfeZ1O4I
gKOoH5Qkxeopa+IBiTLMNea9ICGASp/r9QOFtfQLmMdkn1Z555Ud+A0uC+KM4uDJkplymXsB5z/f
uD1R7hN9C0UfNoFREs1Xc9noVZlDWtDmbeQqX+oSv3yEfJczWH2ZUsS6ir6XNcdFKkoumzRQP4Y0
cFXuEaEI74g1IHkAW6MroQIBPuhNpisHVzXv8i74YZJyurP0PelH9R4WAgXtYoy3lbWwVqtz5Zbl
dcmKtBJGq2xqRxic0fd2iIrP2cf/t0b9izXKNF1k6P/7f2xGf3NGrZls/CjqPGLk+c7dsZ0O3/7P
//r8r79cUZpm/JemS+KOa+FhMA1sQn/ZojRh/BceGppbrqVhpbcZf37aooikEa6rqQL7k1C5Cv+y
Reniv0xmVobtMEHHMv//RgUSf8jqVXZLExruKyx+uiEMOcn4ZV5JjwbJaNeNF8qgSFIKdVu2I7oq
tRx3cPX6p8IY80NnRGAZIxMNa23WMDQjMmAQn/V+AUlYTb/SDz33oxtSWMgvETkjFVEjpsjBdLok
shrTW6Q45S6s0/4wIvJp3PJpcJzxNo+n8dYlmmT7yxfxH9xX5h/3G/nBDAxDNp4R1XC48fz+wYx8
KmFrd0j6hZ7tBthoojW+4lJHDEQh/Fwg2wHi2cXEmjJH6TqU+vUwapcyNL5D3S9P7tjfFvBtbwSa
4z3yynbriN66IdicAanu7uwoNNYg15M9BS8Wmo6f3viO/61PhmhP+vu1kFZUOysIgxFN7/lx2Z/Q
LrU7S81/tEU4nGruT6sJ9oVCmMQh6PMY4OwQn5K2QZ1lN0A4pyTwrFHzT3o43PmoUjcNkPunhT3i
2kZ4Cj0zVwLCrsABWnOp73MDvkeABulfjqn1h6VtOaaWTe1RYJGibP7H9B5UVOig5G4vAfSBLSkj
0daVGpIA9fwj4D8K/fN0VGaDnY1Ic4aKSCV9+EZWbUP/sQK9iAQk9RP1tu87fBkFVoDc6gUTnl0N
hf8httLkCpWdybklnlwcX6vaN1+CtO2PfWqhXi/7/BSMqhcYDiWgAaJCTt/0MSm4CYRW/ECbOqeZ
lgTRLg1LlA0iYyrGSmlXmX694aKjvVM46W1v+hsV9wCJ9ZodrCYxaI8kyJq5S6JDaGXPU2Buejsb
Nq1JvmGiFbdT3x3tMkrW0TS3+1CY14Tc630cttmzaC+V2VVnXU8fIhmW9/NhqV5OUxz9iwXnT08M
34ct7YWc5RbXMN7K389xsoODQSnT5pKbH0kwFycHeBeHLlb2NcwEkntEdAKYYt2MvRHtkjr0LB9g
OcCAtqrjo8jNS9ca6jlqc08PlZ3bQhOv1Od/vhbllOCXYoJq40zUMPViaMPojovi99001ZG7ZhPk
F1UozTFOzBu0IybzgyHadEDJ/uXtlnnbn+/nwjezDWnoY6by+/uVnP9zxQrosmkULbxVtO9VS0az
wjLZ06ApXqY2yb0IFtQDkcIsQoxmY7ldcXIhhwadoV7tqz65wXOrE1Cv0s3dVPZHXHVUuCPlmcSX
ngIwMViFTxRi4072TUEha1sKWZdWfetf/IDLWPX7B+JaE6YwsIRb8m7y+wcCGxeFAcjNC07eN5au
4cmG2LZCrF8zXAXVOrAS1bNtEmkbFrVnnZGIglYntrFVXaNIBJue6k0rUSn6xGjYlNrd8pAY7nfo
5PZBj7gE6SNCogKbdRqJUFg3Yb0VOM3Pvcans/GhkAJrcFZVw7Fy6gzkJH2spUOi4kTCYWGnF9X2
0WDMsf3FzcAShSEoBj+8aHFnQ9NKHUBp7Tpw54YhoGwgRQ8OFNlkvEEiRmaWCyZCE+ORiqcOg6j7
0TZqeJGgTXruwkB6RgyIQwbQqpySeU/tvzn5BXGHpdHmnzTE3zzEv3qGTbkA+OO4Y0OnRYHp0OBG
Im+ev9wcVaszc9P0FRlC3vqjoE9kDveOSc0yVBh4+xiPRu0MGxFO3xLNib/rmYYrqRjeq8TW4AYY
1m1IZvohGZR+1wrbv8YTJLZIvrZvwGIq07euSy5Goh9GYcVvcQExKHOm8BaR+XRXpRmFHjNlJMot
493QfBvZxtWoHHND0cGl+Tczga6mu7jMhvOc4IoyDVc5EED0MMCC3bKwNvbh7PTrGdTLXgHiu82J
h6VXbHmKkg/7cY4qz7Dy9IIBSPaRX/tkLG+h8NfPBlFqohm/OI3Z3qia988DA4xteer+dojxfDMi
YOvD4s1dRS43fjnEVu0gewxb/abN4EhVWqqdXKfTTmozqlISQ/+Cou1++cPyMDq+T8lPvqZWSMbc
/vwfzVe+lnNZ//KrX15i2rGGZ03+48+t9Q1Uud6eSqbpcrvLn/00/p+nn6+cLUVZ55FjwGZyYVvI
vVSGOjsoIt3+8o/LHz7fctlBmcG0dQ3j+fN3+rIHP98ccjBfBi4i9dCEZGL+p8/089V/bVeTYChJ
SJX78H8/zB8f63Ofltd8vmlXZrexttFQle3M1lFPhfz/5QW0ZBwieOXPy1+WB/RBHP7lqcElm1SX
kHv8Tuu12fNpbym6f4o04e5N4gCa7qbXGPp6d6Rao5T+tu07QrGYxz735vyD6jwWlPZpUgYUP4Z2
6BL9DGX8hzq21qafokcYV+/p2M6bMBk/Sjh2G3SO8M9sIl/G8dS5avnkd/YlJvtnRc8r2M11/kUQ
DbMtzPkm71QvqjVMmXl24oaPskBL+21MpZrwcxwjfmHhEqK/HlRMExJfXAROTZRH9zRn0bPRnonQ
hbWDRRuSpKH13PrIfW0DJrWRbmGgFytHHR8o/4Re17ONyLGLtRp/Z3Y2rytl1r0sOtKzXCO5sr40
jrhYuPjiHsmCHd9ErOv42tptYtV3Wi9uu8CdPLBM9kptIa9l6PPJclR2GZcBbGkH66ReXEMd4G9g
9VS2+zcjfXOyukBqAdc9Iv3J1BtjV5GPgpgXKV3hwpmjhcPGnHWp1IQ8JeUZ2rblNaieiTTUXsDZ
K6yyjwmNnCBowpPSqvRtC1SgptvtUXd5MIXF2USfyK+TFxJiV2GDOF5Lx28xBClB429TWOIaB/WN
W6H9mt3sSreAA9yUu8ptwl3a09L3H323JB52jNaFOsAR7b/a44gqKU92rZZCeysq/VY33hLkaH5R
6rt2kqo4fUTaTftKsfId8B7tVKiMjNTO0ik61JitK+tUhxbeQbc7JZ1SE66XRlvpYjSJMQGby7cX
j1+jKr1mdq7cAFYlCcnQqSzSBNMUlW4jQGuFltU6d2rCitozYthuJaPTx5CUGopzUR20e6Dk3N5D
ltrmtLOm3j90FdDHOsk50u1MKtAI6V00YbDBDM7sJmMoTuwnrYJ3OIsgXwG3y1LMHYpoOs+eC9rt
OsLMuheH2lbEKhtA589i/IFh9Yh30DDjbwh6t8VY40YikDsnfvjsmPaxUBOCFobK2VZD59G+oqkW
nglQSNdKdG25z6/6RDvnVfLQqysH0fQmMvJkpQ2TWBkpAAXt1FI7HOOwuh3oKJdhB06w6e9qKgrY
E/qnWS0eQh32dkcCnBfUEPvhz3tFHPUQNrXhxkY91VdGcHR9zevj/FHvy53qRMGmKcoagYSBRypC
CjbRcVu1BkMrzqFvs9E78LBaQrswUpRqQByhTfK51l+Ij6MDNqjngHTfEnPlTp1Qfwq13lq2u9Kc
UKBDczC6IYfMY/ujV4JbBqz06DTJ89QpCSu7ctrnQj9O/pTj4FKPWSDMtWGnXKRWcG8UPhn1XeyF
/nsGSGqDw4XzYHSQT5jtUZ3KrUOZ+dI/2nF6C97Po1KFz3jIfVwfDr05pxs8k/TNrjGQXXdwzmKz
eax61oPkCqE7L/BNYp6iM4Ybnvkljs7iicnWNo7dJ7gD8TbHPqupTXbAJvfKOYSkLXccSBNACswM
3UU1zBo3aPMV6RfySJoeXlkm8AgLoiyzDp/AmJwdq6g9mxQ78IbGA3iegLpunu97VURroVTKJnad
7wN6U/qOTU5YjH1iOfRhphkEb440ZLXZMxzlWSEjbz1ZwZfeNnYsxcZ1OQP9M2Z0gvEN8e3Dug9s
VUozcVuELJQAtJ/MnHEyZVU0x0ZMfnTk9WJq7hqVmJPaOHQQHvkC9HpnWWWC4orupt8SaUmG4Wps
cYl0bfKW9NTIOJCNJTXE7ZewSQ5j0oGvI0oPp1FSb9yuvUzmXVEpgoybhvZ0SerPMI/aJrTu21k4
nj6xaGwz90TAV7eCGQDtPyXzOFXJBYagbVekw/bA6BwK/OXadlvzIcK1FTAersM6CQi0hOor6uwh
96mDQ4SkBinCPbl9+U4z3zq3P4vOR5ed64+mcM62zzc8t+HB6UMHhKqbbJpofhCVXfDhxmotsJ5v
e/2dC6zfpV30lDBwrieUxegrql0okzQTos/LwdA2YxLsMnSII73hzVR3JU12fqzt8rlK1KtkL78S
MbAiyxzqhouqQ9Gtl7oaLyFDZ5nNu85HE2fb2HMKkK4ddAS6e2myHdDSIG9VdiMhZUi6x+muoOaA
rc1Fl6oxg9b1Bw3bCAWcghFAKKQ/F+1jp+gKMxul2mRKJVOc3RNCCGI98+rOjseHuJ/3RRHe0PX9
3uXJd61riG3sx705z9laA+eu5lpONAxa+shApkp2iUnAbHdTtQEO8wG/gdQeEibzxaoJE55lZ683
oc/S9YXyUh3wnjRA0hlgolInpzVy99hVtBeB8sujvzWc+sBVLnlDItzyiuVh+TGZ8+BWtcLx5Jtk
Aiz/Jv9f48B8dchHpHg+K9cW0iakjtTeBUkQP0atCu+Qt2qG6UYp+u5Lxf10a2SqOJI4ibZdwW0+
y23kzn2fpe2HFSfRpjC18DK2RXNOOwSdYJeV1x6z47ItewZoaXMPvxcKMdQsxbKdtOie8PWqIEPT
d5sg028i005W1LQv8BxyzxFKcabsMtwoKikyrtplbwpIwuWlHHo0JElAeSTsJ1ZvA42lea7va/ii
q8+t9Tfx1KRfha0M61RVVaQmTnt0QsIRNEotT+DwX0z5vtjlbwANhy9EvTXeqAbhGeSveRMk3DJK
lKFvcwA1X7Oqb6NdFURgVh0pE7W0dSfehG143/eadq925CMuL8OEpRul8TE16OJ0zPW3sGq0o9m0
1RaRZfQMQuV5eaU5GxfSMMWXLsCmg0wHeafSBJdwkyBQ3Whur7zlWYGP26y/kQ5er1RLjx9cWoE7
MU1ib7eWcm9UQsM3zGeB9ImlKm8+xgLhdj074W2HSeJoTX5Cd7JuWcE7j8sB0tLqjttV9SU1G93j
OhhOVVLVBHUP8aZAivNeFDDl5FZLKyI2rCjMa5n4Kd4HoydkKqqu8Kn5ZuVLXGa7Tuj474qJSZTQ
LePiot04KUqqeJVTmM++Gz4sLw264DrEsmxQqZg1SrM4ZZx3l1pH3ZFZnfHepu5fB9JBxUx2cn/V
/LnZO0QB7bWhVa9+0fefbzz0WFo6xwX3wjbMJiNbWJtKIvRod7cTiaKhmhVfB+OLMqfivfdD4hrI
mT8XaYEvmerg5wtyqIG6kX7EEUZdRQF53isAQDFAOeSP6flXl0yQetA+MgvnqUE29s1kDPpNXxCZ
vLxFth57Tjga0/EmRet/4yPzuxnAomxQ69gfDk2OZVewqzHw2+6N09bRjVbC5M2Qh23sRk/PiHKX
VzHlk76WsLwUo6Kj+eEFqhs775NyXfbHgkG7zqdIvSSp0Z7dxtQ3wzw3731P3U++UUb2w7ooXP8y
lVp8JqvGxc1pOm82X9byCuoQAEydrLpl8ITBMZH+0BZT+9aMzeenNt0Bm3+kabcpy2lwiHbphYx4
ryFn5bKNhhjMNQcovCOtJkOgyNAkF/evVlTwUvYDP4S7Eq7f3CFMdY5zqgpvwmr8mk/ddvksPi3E
FXDCfRQrxAXrFRGvUe56nEzTSwzKdtlOq5gaOT5Wcg+2tDpC7o63lqXELz3hbct2wpFSQhjX430j
ZOKZM1dbM+byYnpwXF6B/bBbRVwSaDlL4yAyddzGBSHuwi6epU3NxH7zTjS3uzHVKTqRwiuuZqV+
RZM1vnPxqNQDLP/WCZntqyElDUzQ47sq0jN1SfMpFbq/V0ETbP1QDG9ac1r+EXX96OEKT47cz1NP
h9YHfTR/Wv5YFk5IARWf0GBi1R9Lk0AdudU4ma+Qg7vHuG6sA8oiAwt1NL1bA5Mb6E3tWGfbTg0L
dLJq9SQo8C27D/JpWFPW0m/ywB9vtTSC9Sw32PdAgE07eegaXUd5jAhy+X0eQrJv2uG1nApmJ9hT
4dKY4nm20XrID17oU7AZgkk7x9Ag7/DHtJ9btBInYq6XOvdRbIlTLxO/lk1aPrjJtAtfnLHVcJET
26K6VvKiRsZm2WQ/htPGmSMW7Wrt37dTDvfaYpGmOI17R9e+JSim0u5KtOvnuR2gqMjPThD5gTLP
/FzkJusz5OPbeHTnVwTp9O6n+Y42B/4Gw8cLVdbiGMVG9tA5yuvnXglOND8qhls1Mo0b2L0kq8kj
04TzJQns/KmfrfLQuglr3LFL3lt1textNw+mVzUR8sMUFkwhfGrEorh+Hp2my9foUxvGct++4CoJ
P7daa93TQGH0wdaG9IjHZ/j8AkF6Cm70bw4Y8q2OpovmSGE9OXXE8pQPqWgSwypPMUL//NvltJvo
Bb+JGLViCKeeW3egJSNEWFF7OlOC1nfgAZeklrdQsA51bL0pWlzuM92sboowYGqS6/3OMgr7pkws
c+vY08xI2HNX7a60WItDbOvtiiz4/oj8DRoJuYO126VrZn7ObdzO16mtDRmg6S1OipwVLLeYD2tK
FBJxjdnTB3Ky+2ag8TxauFUc5c12MHk0mMNY2TnFU+GArIiHEb1WpR/H3tnXOWtAwGD2jQ3HlSBK
HKAA4hHWif5BSY03yhj7NHbM506EwVqIvt93Viu2oc01Ct149MIe6S1+merkVxBol4cgEwicqSfJ
Ly0/2k6EDGZ5OiKzPOJROtVjJcPx/Oz48/d/vm558fKga1l+/PyxI1RvQVjJLS8bWH4PlZv3WJ7+
/CXDODB6GzEuQmiFtROAm2MC2mNllPa6V1DyzQ6hbuxCAUZGQXub5M+5bVB/iVgBAe2Ca+u0z1H4
ktHhYkKMxRaNcnlsOqM8VvIh6VTmumXPnD9PhqPmN8TstBEHV1U2pjMTPskh2qbWu92qE2nQGhLp
GoUoPNXS6zvy2uk8xp7T39pGZ32+oIdQfEyKtj0S/vzXs+SkUpza66N4wHcCWCNsjq36nTBMPhBW
sOK4PExYRWaTqAe6MYIEOUDCXTZ50JBfoiYoToCuE+EDYrGbwYOKfUu049kO6gbMMoeHq6zxRAKX
v4B5u7IUFgxx1T8tH47qaHnMoAOrpSw5FvOxNT4STGMnhZXKNrejJ63H5tY07aMah+O6SfiHdqg5
VkhxiHdqtXNEfud2+d3y17xhim7pJeaXKdnk+MBDGx0jxoUNE4WgbPX1smOhDqmkKFnFFWnGJ55j
JeBL2zEde2wSfg2f4Y5khN4rRH8xYqQbHUtL25UhEVlz/Am8LpCEgS8BIu9bnX/0kzDZUL0iKVge
gM+tm3XLsZA/ZxGhYvFodqvQaA+aH+8bWob7WeuwvDNU0WKBqT7Ttd5YJiWHOErRP882crE+btZ9
W993Rt7tQP3Ep7hLxx0GxLOlTIh6I/LLSaQm5f6/2TuT5baZtEvfS+9RgXlY9IYzwUmzLG8Qku0P
QAKJMTFe/f+Adv1fdUV1dPe+NwySsmQNZCLzPec8p6dgBqLQ8JbaoD3K2j+UcRCEHBZtKjvDRBcN
EUW9CZuesvMR7vra8UeDQme0vWoJHxhkJ7fG4v/XxujH0LY/KYjC8LhY+1VtXe2+qPZN6d7yuY43
5ji8kfMrQmz2Mmy1+s+9BuWMEb82FDuV2NCKMncGIGW9zWngXqL87Pqd96CVdULCG/tMISr/2PFF
Lu3QA2hpA6oVao1zOkXPW6jqYoOlqdtHXnNoO3fAGgNLzuyzae8YMH+s3uiuWjqLYzz3b8rp5pMS
Vn4qWptYyFTjdJ9i9+K4pbUTS+J/6hJnjQhJqK+MrLDvSHTQ3bsKYPsAoo44GnNpWAcT0CjcBMXN
75wdqLjoFGfsrCsShvr0EtP19pCVgYAvkZdbR8/nJ61gysj/U4VNx8w2S0QaGhMKh3Dg8ueDYRwq
mZthYgeXSVXezp0jlhPPSTgO1WW+b63sJDgik3lbXjej9RC0usFx1jzDsSrCRLDc/X2TaUaxHkry
Frqn/Yiz9BX4MPZqKixCraTojnBam42IDQxEPFpHQl3jLe/138kjGztgVA+JZdZkSmjakL44JJTi
GduanT/v6z5d3WHfvWk0ewL//5JAukeOgFEDgW3AVGuy/MLVFBDLn4o1bTu/v/+h5R0wLuV+XdWT
4FjSFfcbRk5dmHpvAXWlv7NfSolbWuTOLjdJbtzjYPfw2f0eZUH4MDznDcpWy1RxpE89Nqw2TJcb
c6LCWffGb3GGJs605kEaqc47Ma42BH9BIeTUNcrfr3OPeAqroQZ6JnSWlsd41o8DWdCTI8dzJsoA
TEjE5sjjMlrnQff75v6QNIiXk1PgIzrjc7ccyuOw/CT3G5xO8KMKrIkjdRXhvNxUMNq3sgDIhtcc
X/hcXstef6G4bQjBpxAJWW6gVf+5F/33Pb4YkANKFDeZUEOoXGMI7/fsEe/Z3w/v9/TKo7vQrQ4x
iKrwfmMFKdeVWr7Gtil2CVVt4f1GkuXBRc0q8PdzfkYFp1hSdlrdNmFk9VwMhGxXie/RcG65r12M
eTiaadnzl0/NTJaSxJrLtSPrEX6jNx7nnpOkUVUnI/BzLH+SdjdUN0ajNLyfTOpmKyqFSMjMQ/lm
9zODGlt/jBRGfBlV5WkwMDCrifUiXjRYTcEJyptFKOV3db9x2a2vKP6Vv38lnczIb+SU4I7Lq+L+
42QN76GI47quHQrLJzyXZp+UqYiT08cgJo3h0C3r1H3ZgkXF4IOZIUJI9MB4rVuheuRbumzGkFpG
olayjFADBnpP50APhZDxMWvbNUckFm3p8VYzC13+ebx0fcVRRxqLqhj4QJDzbWlRux1UYUdNQ25F
XIsTU4WqM0mc0axa7ABevRCSKcNpea/cl4P7vX97LnZ5IQaqRnHldQEKiAQnboOLmCWBvwQDHWTE
AkhdFbQMmcuVllBWNOvxuPekrlB3OYyZpf2SFVm900fh30bX3JGymz/RYORGBraz5N1n/hrRcBxq
7UyIx7h0xPwZAcc8b8UHQmPZ2cLFE0Z1u0vHpP4eSPOSIrG+SAcqnt9b+SZ7TpxgfAKRH1wLPAal
pfWhgDxJWhhtCYCWTjidsoopjafbsBQuu4rqpMh3iVpgg6q3rTkg0+R9wizWdM5wfPcyc5MHCaXV
Z/cu1SaRMSNlgjxQ7Z0rjheoYUx4t6R+qcDJh+GRWnqOUYYeHRJ32pmzVjzIpmBK7FoPkU8JpBkg
3TTQujyGL98gKZO5qZfVWtDS6mQ9wVh8YoALLMzgZp6dCRTOqDO+uellHLzkvfjZ6FF1uT9iFs8W
sGRRyUWQ0Qrt2O8jFb2T5hnfO5uGEcs2cF+YMn0f7RreAM97VY+KYCbGkR7q5q2Rzb4shfMUDOVH
M8XmhoA4M6VauQdMpWT+ZwdcjNO842M1jnh9yRLHRfteGrOzGcnZUkfGR/1MX9dOPq6sKih2rYwn
G5Zfoh31crGT91Pz7rlRyHY++KptIkiuNW+hZGZ7XVcJoxy4ediqFa1NogXaxY1FOA3zBB3f5Htw
SlSl8am0BvOAdF6w03ccDNh4tE4+PXTI7Zw93mql+W/W1KaHYsguCCndVisT8yFe7k3pDL8tpVWz
sQveOjhXwxZoyGOSY5Q3HXdaTzMYI7xfil81rb9jLiYQAzo2t6WMxJtZgfJuao564piHtsh/SXys
KxAm1RuAXLSNtGXYZs80S1uYznzf7nfsG2BEcq386uNnCLkHCnr0t9FPQ3r5krWgHPbFg5J2LEaM
7Ti4mCfrV/pjHL4Jai3IGBK0IomA7W9UlyTPSf5meUTMitQhxVDtY1PL7gRfL/plZYp4XIuVaGu0
3XFoCNg1CBwdPXA3exaYvkbr6gbFE8qU+ZImlnoBx5h7AnDSpDBvj117K/gpXG+SB2Wp4nx/p6eu
b1Fat/MmpK6Jz+GvxqWueMqLHN+82VzujwwP054G2W0nPABlS4bBiubkdoAlab97Y75v5lJ+USk6
raNexJA3xo96rKYzsiizb8fyjp7vmI/OcjP389kRzNGlboM049S3NmteZIHI1QPep3WHtWJlNM1A
1ak7PRJIqI59gtoWWdkmKjGLkLySJzNi7xn1hfXNZFgJwlFfe5WRfPktWwmigOja3Qe+K5d0buuE
hH3KlyBgbOHW/vd4GSUwqqzOCETdmrIwd1dlDhCihmyrn7tbf07mjyCALZfCltvEvtWR/ivbnWZP
6llJchldPac/xjgFdgRsQRO0me20nvYitmd+WFawmywGXBgg4530ExkOnR48dhOhR2d8N4LYeq0d
PUVA5EJgJrr56kT1n4f3j6JwIpICPltBZ6qfKXk5V+Nkf7OtdgbdF2NZWR7Wzfitbwwcd+bwV+vo
87WHnBj3QX6bMAOcfBGwwbWZADuuzG5MLeXabWK00nRibsJ4V3d/BHe7eC6SF5uOlT0qyXSIdd97
mg0yeo1YImrWPLzASnBi+y9d9V8lYvJ7UUzAvbVR3vKYXVIawEiTDWg0OWXi25A2O7yJ4tVOxw89
o4yR94f/abb+Y+2b9a/BLZFmoigB/XBg+BMBlAJQ4VQOy3KZMyJ1AKBlFP2Ek+e6LxEtGHT8jvFe
82ZzE3uasbWwl9/S3PjI05hq2LlVF3v2NhSrVG8VK7sU9mvvusOz5D1fWLa6pVpMEcDkG2SeU5u/
hl9uGz2Tm67tVDjZrnOqevVc1vkLvexqK6z5e26WiQXGjHNNq9KnVmuNTdP12iGeq/6dz/mWNfR4
qpo3RoNUvK7JRgOXYr41BRVHNMoJ3udyJBLTrrPWcr9ZKPxyIe7oxs2qW2Kuib6r7ahjYJqQUYmr
pSEQ5qA72IcCzPByfS2BvGTONiHMALIub2+owhwYe3Nc2xl9hGVhes8NrfdU6RZQEmBYr+07SCHr
4iPTo3lv5c5FEBv9SGLKtudc+0oMDY1OwClakCKbiRX5Rzv+tMcBDXawqoul0S9/p7C0onsbNROG
Uymds4CR1DRG85zHVRVCkmYV8xvn0/8YS2DgrXKMl8Ew81MAl+Wp4OIJ0qrN2fkW1us8e5+iMjZa
UipKOF1zO1NNdjRMKnpaIcS+nRnM+WWtjj3BQ8reAk5nys/3yCJcxPR4OmOVWToYS2+P+lVebAqa
V46tXQQm7S16cfVUNVaz8xV0hD9/QWXmG1rsX1zZjhs/yNpPsHQ73Mja3hmS/OiXy29Ft57rLLWO
OkG4hQplHw2D/szeGZ+SedSuhur390eOu8TTc9Fe2kJhAZlBRiBu0dCcWj+zufxJq6m9o+rL30KL
JeTbep8DllgKO9mKrb0iqa9KIWTU9fzajhgvDD+1P4L+tUjERF7TnzBUttrF0m15miZaULVKP7UQ
af/cNOXe07pfKBkPg4gwFmoWWwtC6idoY+c8McRrCr4GW9SUrJJCBLeJVPyNd+WE+Zs+SZoP5a/R
AdglEqrQkanEcy6PTdP6YTO5QDp07bm1Yl6FbcuE1DXna1lkl8LhKNaOBeVOkSIm0uXzzkxq4vzL
YbqVnTpFuXmkXC14zg3yc32aPnQS28PoBu2VJcor/Ws+cKyqlp8Q/5N2oRzyASotXa+vUp+6C8ML
/9pC+uFc0TtvTZLsZTCRQowMImCDXW1muNjbtOBzYUQGIV/uNdOHd4KP3Zs5LkV0Q7Edo7r6WJTH
zzQBiG+Lwd1O7cQOTSIg8NPkF7saaBNkvhBqw6T2VKb9YMJ7U3lqPg5Z7FOXOYpNRcx9D7OM2PHg
UuLutmFh1+0bZVZhCjFyLRtgRX1bkMGn3/Ixm5wvvZLucoQfHrHYy5PN1n4dJUa6gXK0Vz0D3syK
XmN4bVy08+RHtOwoNQq+CENsS2otS/8ROrNHBWfff/lcWEiKJlvmRTn2ICN9mPtFv4/gsZpz96pF
YivbMuVSFzFRmkuwF6x/u6TIxNlprWfbQ2VxU22+mVqab4DICxK6YwQqJqZhlbeEHBCBukb+xYwG
Vc3w6A/22S2ZbvpU+ySbcpvct+P3w/pOFJpdJz/ZEvZaZ8UeYJy8PLS+YfC777CLzdpAWMgcrYOd
2JvKoz7OKXRGLMzrC5VxzYco+KVzsdCTWD5Xnrg1ICo2du8Gt9S01L7ykv400U97kkbs7o0SPdXs
0LLc/kOWdYx4K/PT6JGmDxTXsDT+5sTewDcc4frWNqVRtZdUkGnUSZysatCID6aAn8q3gP4EKbvi
x+absl5jNSv8DfFjJTJjy7eeA+5l+ZK10J94Azf0SSqUUdvm4Gc357tVXBZJs9XSNtu4c2+wriTR
PqnAV3L9wBbVmc3JqlVzqlKu8iUhuhgD/p4dR7QyAjPf6kXeUKBZNqfGH5sTZ+Wr5uLJitTwugRu
6ZazjuxNik1hAwSYRWKd2GZxdWs/ID+Lh7Fz6pOeaZec4omrn+WKK5ydXJh8SUjuenLO8nwPRbk9
GSlhe11qD1E8G6ux562cMw17p1y+FkX3puAb5Km8KkpSr1o9G0flJA/3pyRp0/NMStWs8ulamdkL
eDbvpdcVND0jeO/Txn1M6/d+3I+MTp5EWjIAdmtz349lu62A01E2MZ08g1BfyRummje91RT7WGOr
I529iVzx3XJRfEXpfIcUVT+JitW+ldL90mtjbZVx/JxNcO8sRYwmTr+Ljo6G2nGLg4rV+K7wJQk4
0OTv7fyoaXb7nDm8YJE/Dn4Qty5g6ZjRn4SHZ0fFM78NhlINcA+cMMApvlS3HHet72NsAOAco+gw
zCBTaKs/Tz37nLKB+MRepvlU2Ip7PSuw2HnmqUvGmeAHvwkxdeM7wZN5JfBTIDB540LDwEgZNU+d
bS3t3NkjZwiQi0UTbN3SbQ4OA4xldhBf7jfpCLrIKYx+E8Rq3djKe7nfZIx2J7OB5iDH90FihgK0
A8YOfHccuwERHE0P6VHKL23E5dgucMAY45LnU4keZjCaNlK21XcmVQ/Kir5pjgbYsu3ZWrEUiI7j
q9/5+bX4bk4sd6KjkNR2/XJHY7SLISXXsG1B350ASvOXnbIXRXm0EXAS6GsNAJ9tXKOKpLKr2ZzV
U/miBVl50pnWihjrtuJAE2TaFKZdS5Ny1VQnUwNClMY6HvLBto4K016hDOMytRwzS7gW7E00scdk
6/Ca5Nw2Dvlj59rqIvrgHLtjwpGSfp5ZIjhrmFo8D2+2qmoZ6gy+g5Y3GsUSoZ2l7K59NCqGmMGT
34KOz+PvreUFb13pVWHOdgSPaBm9Qd0qdm8c8gvSLRClMJhse88czgkIyTK+xUCeXp0k3fSGPlxq
c1EDZWvcmtj2jrVffDMaCi/wsSzp8fpodW7x6hVGWIy1QJCpY2DVY8WwQqRf4xQqsR98M3qph2l4
MYmnm032EwlLXTQnbimt1iT6XhBtxgjKjpRlSdhH1BdvQHjV24FeAqdDgtCVty5aSrSzEnApi0d+
UBSms8Hgxm0zhmPWeCIZJM8O0NwDeyDjNI5QAWXpIA8PuvOSKHWLC1t+BqZvYf7CkNLEz5U1A2Mj
IQ0eK0bA8ZxfFjK7WwQVG1GHXbwT0DTji1A6pXFhTKVfJFLLBTueCkGxnFVRbwvGUh+UWk/bWiXp
qYyjd8VM+ICCx7iP4zsz54e0IcZUW/IlUmb3aIHvd2SBSs8+VOqN/gm6eUHnohl3BmDaEdX0uCBA
sGNL6033qf9NJ43xPyWFb6aLXWCcvPx5kAajer/9STf4q1dh0+m7dOb4utDmGG3smOs1hhlR+9r7
z9KrLkkmtwytoHyVDMkmQDmpw0q3YujB7g2k6M5kqnMbexhWrWrfQe7at/tTSdL626Lsq4NTlcwM
uWrmqR5tuaxma1UNTDWxWZ7B4fywGWmty04DpDaPYdTVA8iGeHwwnCreBUQAUW46TESoycLxF26R
nr9x4rsSVao3TQroAD3GWwFRVAfUd4vJR+yehVnfPCwQyjfjy0Bc60kxzyDRqL16MNnm1rHhTOli
Z2mWR5NWesLgXMHK5M1UaOXG1CCqmkGOKDIxnCwYqh58A0o02UZzo+XlqznnvPlm+VCTTNnadsAa
6xuvLsCKQxxnbBiMEi/DVB1QxTAjNmm0LaM5vuR28OcmDZogzIoZUgogvk8pNfd0v6FWFjMEuUBG
LgGlLQpUjFHWz5j9jUevK7ODngIBreIcvlbDORQDBFnmefTtx4n+ebdRj2K5AYdWazYOJK92NwpV
dWMYJ8pisg+jwNo4TUa/dafZCBW7FUbdlsDFqQk8N128sqSg69jujG3u1866GSvzljYUh5P2U4de
Y2w4Ddqwb6fR2zZMUgnwFH5YLNA1I62fO9fzT4y0/VMQJ2JDLUu91dwSehrlNudUK+bnVrxQtp5v
Ykp89r0cmhesIRzkW0UzsWp/ShebiT0l86Yaxgq4HWYN12/lAZd6GFSLC6b4hAAdX6b+bgadutuQ
8saM9Fer79QlAre5zWpTgxEUP02z5l1pRnZfJsX7PSUo9vtc3ZPoXqNIM6PGA6caIE79/DG6nEGd
yBK7+0MMIme3nPGIMyJY6WWRhOZo2LfKmmrspTN9y071zWqV9TAMP4fB6B7mNibKUOIG6hjBXjhL
Ak/3SuJU08LwC+qNj7uEburoXdgjZPVB149m2j3wRkPJN/V+E3X4RV0oFnv4c94lKasV6s4cDn3d
bqN+EbABR5zG+814ZepThwpptSRN7pUH/Lahm5n6VQ6p2jRD8SbNoV5jNLY+6AA8yNlyH2uX4EBZ
HsvScn/acYyvuBPj0+DVZ3YHwQHOGHbbMhOvyIHBNV3s5L7VhE7D3tq3A/upiAKc2sz0MisJJeOo
RtDjGgm8kFbV7YtpROM3i58pbOJrnrZX2BtQP+OkPxoMVEKv61eWbQZP+KbF2sgS+3B/iNmr33hE
cx9m3ziPVYFnrW9Ajfq8VyxNv+Bmpvl5rNx1P+X6pdR7/ZIPJiu6WCrrrLh9HrsPqZnpk+m17XPJ
FlmLzY/C1fXX1OVXEWvQO+737s9pvU9hkLT2ntKwTxK6erby4MIYpf+YJ0Zc1dRjbDKadTEC04As
xJJh4EEijNohIcbTdwajNMI343MK958xekYAwMWw3A2yuTmtCXA+n6313PbOq+1j1pxKV33jR0IY
S0X52Sn/tYnjx5S3+j5xZuaLunroZuInyCwc21XkznBbR/9rScmawsOhncQ0Get4nvQC8w7TuOjF
bvFOmwkkuiQfr5ZO2CxJ2yU5UOZHQrZNaOpGFGa73LKHs8h7qnVVR8O2I/DGV+63XjjerlTuz8Fj
8mt0Oc4XEwNWTZnQEyPkaq3PRfaBcRGyV5+cipkvMXAaP7oKe0IZaPEj6yd2+4wYX47diBklUkFe
j8nz/UabIEXGc+CF5iDrzezRCzKANT3fb2jBbvd1Yn3eJ7gJPktDA4lXdd0vkyXyWMcPitXrQKtP
dxDMX9HTe38bucjMlqZtS5Q27NX073hpLXCzGxTkKPJedSQRdXvVo2dlGgc8m8G28tReFxrzJ1tz
9i7a18Fh7LvOGmS8Ogk4AqFMHnwYV3XwCFmaHrfcl3vkgHbLkmatS4eBsmGdnGU8XNuD+Zuk9P+J
C/8H4oJh+z5Ngv975MKRleOz+PxX3sKfz/kDXPDtf1AQCKAEeoKvs2En1PkHuOD7/9DZIdi2bviO
8/tD/wQuGP+A0ADvjJCsYbv3zs227FTyP/+H5f0DvpIeBJSrknzn0Pz/0kNrEe/7XyOP1M9alGEH
7oJWI97/79iZjsBQOuPd5My7nW2of2Bh4Pyk8hZNCbVRgb6ml8y7tmJMt64Ym5U9sTWcDPnIMMLc
WDhE7bwYMKSm8UpTTD876hVk54p1y1mtlXQOZeYXrMBpYxfGY+OaNtDI9LP2kmQ3DPBiSttXJ+A6
8SbHZ4XYz/I+uIl+brV0C0abLnFGYEc1flML8VbP5n3VWQwmBsz5vtlsSK4QTPEK+kRAPwR5keyS
qT/3eNB2OpTMVe7rF8RJtlAmxHjYkV+TyRhQs/HatjRuFRESVaW6J8zHiF824N20dzeRdIx1NwXs
3y2syGYHdJv8yeR430uN9XciYBtXDTXfmr3in9T7MgaaFNOq1vVGeTHabdOUYSXs4qfjOh+C7AuH
3GqbzdVf/TsooJ1jt/mpK4VPQgpTnZk42wBm9X7SCHeBoW9WETPsPcBqGjIM5zA07IuCwdpGTg+6
ukKU7D+TLviVUaVXm95Z5tm+L4ybHufmvmbBppm8htJUbMjwHDrOo5eIkykWqe7MJJ0qmxRtFvM+
NR/2V2wn6pYwil95mVvjQtKftWfAncwmWhp0ALWuGlV0ePmN7WQWwTWIRv2x7v4S6haYZvw+jH65
QerNNpZn/ugIMoeD28GnoRgRZup8tWW3l7P3REEOtHVJJrnOHzN6nrwe8zZqHA3Fsxc/tNCzjrRP
PWnAGimTz366qKIkJ7pmHThBDU8RzSf15BOVBLiuYd8cEkZNKy5B7YYK38fWx9eXuwJJucp/sKHI
Q+FVrLAEmIyBE3nrae0h9bXXtIi2ATanxyTBxNn1cuIsExennnIwugjmbftWYhI9mvn0pBizbqxy
aI/gx9qN6VZnA05q0EY+Ih2S+UgXmelMw2nCOHEtAoZcXTR1W6W7z0NWVu9QwkD9b/w8RtvKS3sX
6bgTwc/ObPhztZm5wM0ePXa+jfQLc+qgtPQtq0pa+Sqk9jEejmaLJJZ77RodgqFiwEjVyIp6x1VO
d2zAZpbWhQmjmJ3AXes6373BHl86tprBEh+dY3M6Ci78fkdJ1GRq+zYe6i0jvRsndQo+i8pfdbJu
1jBNzkYJjLrNMV7JfCCSL5MzO7PPdHbfu3bSQR4KQk0dDtn+JiaL3UJKByxRyifNj51zXj8iFfrX
TCTA1uhjXbHNFNAsfsHFgE8v2W3OPTUGtgcQScVf5IF2WTsl+2CWP7QsuyYk0/fsew4mf++t2aGz
kbbmANzQiuSvU6KFxEtp1jMM2sMM4W4R6ChjGabyxAn9YSIpeyjt0iGYqtwdauegGEfOtYLJV2PL
8yk3peax82f4qiSr0869xILEaDFWyzlVPXZO94vDZ0B6UsEZTknIOtq4tC5KwoXeCsaU/VRfLH5d
NsOWVV+QaGSsxKz6bJqM3Q19U5DsUzVuliJzdrqcD/j//E1SztnWq1iAbAeOtQHDAw7IBTkBwddF
UIHDHHKmt6Fe0hKhSZ2yqeFs8Oo4jsV4QHQBXR27w0YU9WNSeNO69xnuY2lhOmldbIrrt/QtaCsl
EiYn1hOeow8nwpEQS4lH/j03u3Qnuwwwu2mvnDQhKTZgBpsz+1ELaiZoWNC/ZYqauLGiT0IVrBFu
+ZLowbcEszqQhB5BAAg67VD1Z1yb1z5NBuy05Zs/VR4YPwCySVYcmiH9BVtueIQcjcVm9l9kT+eT
rSn/uUzp6cC6sGfW+BDN3dNI/x+BY73cGg0+qoB1HNdlvclGmgE6psWB/xcnOKwQZvdaKWk/Oukv
X41q70oQDINTI9qMzl7Y3TcOu6t2dr9B82aznj9po/6k9PoneXLejr1UO4Y65yjnkpdOixqJdR9C
uY8KC5MeK5SpVT0mBBDECTWUs57thGkhTV+HNq1ujOoRjoz54hvttJor6CVW/VHodnoSBgiMDHtn
Vs6fzKGq/WwkvzBgjWfh/WXMsXuEf1kAD9jQh30kLrIthNE9elZeruv5ZkViBnXIGkop1bYbO8AP
dI0dGioIF1c1hLHBuYmASgfHm+gozPFlzo3fbrG0oh5B7hm953iYjqZGEgsQ28oaHYxYeVdttE7D
JabP9bn1588IL0eYVdmb6+nDNaicY1zR1YfPu3qSI+OtDBXQtlkN3EhfE7V1Lk1dPA7s9deypS+k
CximQjDKt61e/cK+op+bzGT1T5EuTbf7dAl1h5MDnQ2POKITUk7km1AAOnx2eRHjEKbo0XWsaW1E
QXmy9OFrtpyrLmrtzSIQ3tnBV+/FBDpq39l7wqx2i5SEebF40BzknpjrbRrMP7O++2IgbGNrFmyj
VUGPkRChoFs4MiVnBt95nti7b7RIJ1PUcanoZmNAha1fSDezlkuX1DPWmsogwjEmHt2KxfxSV5m2
7VT+UEmuhdrUujuz1ImWGy9JFeCfp3xso6pRXBowl8LV3CNJkWyTCOr9EDtsRAQlgaX+ZY5Ntfcr
94Ix/BB3nruZDOgAM+TvTHKBrg/BbEwHpGTUHmJgW9fScQiwTaQyBrdLrvxbwTQD2PM3gkByo9xs
JdI4u+AN3xCVgq7q6Q9AK1OsRz2JrD6fjl5vfmIAw3Ptdd4FniQlw4Bp9iRTgrVuq59G7IxQw6Hh
kNRNwJeKi3gpMcKtjbIhhdeVu9IoX127/q4qqz9kLZeR2LbcrQroPlMAh1RjbVgNfWPwN8yk35MU
HovXU4g35dUu6Qt7GR+yZlejtjW1+Sttk6WYr7g2peNydVfG2khtKEaGuTMpCFvluz5o3qoHPdJw
5EuKOFTCRb5C4/UVdWoCr2YHlZvxyPwDpzWnU3Z6QAO6kzAzjm6eZIWvinCosnpfTQhgcjaYWquW
TVyz9F/GA2RXsAuTGROCWGxtUQ3lhXXNqBEvtIpxYa/fKKjc5SW6OJeIDoU8HehLM1lpQRfEFP0c
ylm8+Vat34S8JFrwnGZKA2jDmc81pq1dD3jX25MUPu75Ke0389xvJLZTLMxvMws9Td9slOgL5IS+
I9sYrwtNmLumFNrOL9kFemN9VE1tHlXEWEZW18zWv//2/rPLZ2o7YFi36fY6RYlT70eEicyj09LD
CTdSFkil2eJu9ybsy4GpVzrh7oLwpUx+Ss3AyEiZx5rC1ZfUTl7SaOxXU9/0m5yQqlz5dlMSU0sW
tT1lxLPcOIwRwh3m0j+P70+yxzaOWfNkDUDuwf36ZADuaYAywTnl8fNqJdCjtQN8c+sPyDT3Dxcc
6ndOp9/qJVzBVaT+HbP4Tw//03Njb3pMg1L4lMvn5g36HjJwtb7/4//0Gfd/F9UGzSjuSOKGHVH/
L//ayWSRr/7+bBrk5CbxcwwPf3/kX+7+/V/E+PJWkInyzd+fDfVJW1GaYa51n83U76/7f/tTGjHt
ek41uAjT8vtUu7i9//u39PsnuH+pbElJSArlf//H9+fgBroUk2f+7zRF4HCmUqV1uAcdvMYiUfE7
/rC8Au732rzGfxVxOfv7A03DcgM+x1nlJNYBJCm1dg0mqaskyAR/ZnMsw/tNJIpTyWZ+b+RcQZel
7l9u7s8F1phs4iKDO1GIeU9y6mDmPg0yi8k3g7+yQqugy9cz85nhUp3scpm/Au1s1gnkEdCYxBcC
OaI2LRmG+71/ew73x0EXQGYmj33LyaydYm8HRWhPdIoODt5V1ce84JfwjEndLv9Pw+k3KUA2kLFc
Y5zoiEbG/fr+1f++mZb/sVwaSv5+rnSDXe7Nzj5azP7ktwsozr22o6j6nFKIQt3KP5/vgRPullzA
PQ3QeRUnbsn/ef+kIHGfqCgqd3hQg4wXS03u//4Ry+s2ltk3eAj4hqvld32/928PySZ3u9k+8Yo+
O4uVfPkOSBim+7tF/G4Av99jSvVPP3jFPM9fPNVuO9Vhw8UubOyqDu8Pfz/H646h8GqfHR+m3RyS
4189CLq/JI58e/dOu/E+H9hkJU90zu2yc7HyLu/0ua3i47SrN+3G2aPmtd5h6JBUdg9z+D7s9mpL
mwNK0ZbY0CTOQUT47L/YO68lR4EtXT8RE3hzeUAIeam8uSGqq7vw3vP080HvPdW7x5wz9yeioxoh
nCBZmbnWb/b+g9cnh+yUmo7nP9SudgfFYnvS7d6h8uuQj/PmAyppdu2+LSc7EZwhh99Qa3iJTeeE
Leb+BQLRiyls9ev0yYpuwwlT23/QSHMUP3EfFpIHXmwvO734Dy0QUAY6+MejpjAfoj2j4DuuTfIY
Atx5HJu2/dVscrvaoDHmoMJn98MiK1nUm9J6yOZk0XGwJ8Xh1w2vUXVW8yu3Zcb6bL4V2ie3Z0IV
bZ73lvZKvnV8H6drbg3uHC3afQeS6nh0FNNWFLaILfZ4eE/Xar7pxt4P3HEGeqwzyLlwbv+ctoGb
MlIfbsOWRyL57kDJMD6lya7HO+krRxLCwmJkI4UODBRzeOE6klNnQgO11c6uJ5syzrDV6RT28cDP
AtLfKJANbTNwWeAjRJ5y3s+TAyMrwlaYWtE1zD1xOFqTk+H2NCH95egQqZkwfypQiKlQoz2m76T3
HreRjkiFusTGDzZ18jDgZ1kpjgrtI0W77cLgfznZeAEDzVMoXmd1S/zAr5ezg1gQ9E2014PNREYn
3YjXmX4NPqZrRXuaBdINsK9dvSI+IUnUuOaDea32pnlNqWP6o8t/6kvhyh7xTr4D5qlVG8Bhc+sl
z9PkRM/KFVVflH4cRK2pIiCq6fTn8CDwSw+qaQ+PzDClCp/rH+Kn2FEpsQfTC3+IN+oe3LD+VxU6
+Tt3J5ue/Xuiom3JmFF84GC6DR/7DTJO049d8yhuXYzfm1Oxj+pzK7hW9qtcqnz7zFHuURz5kWdn
MFHbLHmW6m0dgHGpzuI9dbsNMsa29eV/MljUeF6zc6E0Kh/bS/6Ulidh/4WyC0otb/1+TO9a1Ai2
RbbXiBil7xjArRdb1nFTAU7MFAXWInYyB+Vr/AKxACfiFH/QBDpN2IrGniLSBtzRQ3/JfqKFUT9L
8d5ExBfP08nlOcXPenlnNTyf8pFUdlDdNfkbu7c1blLL/VCvDRL66FnSGJljZ+44vkMCK6cr7ZFH
1jkv80H8pFxud6/kSt6leNc7PZP3FFCmS0PC5zP/ouY4Up64lxaE5pVzAxk3SQp+8fhLKMq8N4hQ
S3dqeaZxBXD/jeWUGk/WfMjnc/jMj+OQvBAhD9Zo7ltK3urSohMFLP+Whj8j0IUxDF5oHDSvt81w
VIUtwWCSv4SeuXz3QUtu6j0qT5ZwCoPzYiKN03rpULtlJZh1LuZoQmZa71Ke4KT0VJWPVvnZKT/D
yvGsDOfCfQG2vYOeYBsIFwrbKD4J9Y/Gp/epbc18AB+ZyaeewX2fNhgReIgj7aTuQ/FvPe6fvPJZ
BYytcogVVf4Gth8v65tcns0HCqdVi3AoT2RA3In3W8onMiv7nrl4KHkcIix+vuS2VTw3DeJJDMQ2
vHvkAjUbgDd6FKbNc8cFGaOAT1OyJ1xU9t18s97NK09Yrnfc1975wI7u2tqXKLzXvOmTN1iXbMIT
rwlhYah3oCKMXWZdB9X9UO4Ur8R+Cxt5Gw+VjOjJEo/D8JBLdZfYTYx9oylxDg9Lq0/iKth1njM7
zYf8S+ODy6Wc8mfyTNA+GI3ZKr80sD7K0JEfhF81ibp3XpUmsqdP5IHd0m7qHWZpaXGZtuqDfqVW
uYYmWIcKCQMQHAcaIVcyHqbX1g4v3APybmQxvFl97aQNpmX+ddpSNQkeiZzQwOt9bvfcLaN74hJA
zjGzdiBD0njNcTtt0faZPok+hFJg3PyuxKRb9He4dnlLz6EGm96NnHKJmhQ+ySttmNxDUWJ+hhES
v8GA/HzSr2ZCT7pU2p/U1su/hHdctXVh2x94WKRx5KsubSgRZXskhdg/i9/f1Afh/Gv0XfGTWwfn
tGLWuOFN4nVcDh+/kEkh7GrRfgb4QKuX4BjQbbE7ysOC4RQwYZwP493l7oNKuIN2/opp87txR/fH
czQ8blD4MXyy4CExXi+9CGbVsPJbO6cfpmMXedBLT4h+D7pYB+EJvpRp0zaU/FYiu25eYwOU3na+
m3miNC2uFayRk52Y2NMcahsw6kHhdjGUTPbLT3bEzw9aHt2F4fh2e6hO9F/mladk3fHWz/TEzZZi
+cm4yzge/YH3YrwzDTuhP+fgEcTmBAXFE6/CWXiSDjwk/r3Ez6PzyU3QH4BqE0voC87ccRb5/fws
Gj9daH9Y3lPw51ja8yOlO7oXTd9oxXP6LEM7cIsT3TNaAufWpUUrxCjPiglZ3CvjTO+n3fGWZScO
G3+E+VHm+Tly4ArTjjPOHl2ZaZcTFz1YtBkaC3NS9iRUkmfdEkWb1zd2ZoyCDL1tZUdCJSrK8y46
LU+OAPlMGJSAw/FrixO/jBjwSueund/4Fco7vwbIGH0odxa5M3ydtpzKeH+rm1NEh/rOHzKek0NA
DR5p9tl+ClzjrhNo0CUSVjwgRd2GH7mGLjLNuXXVDVGSxkrNhwswPO5wVm+UO+I/e41LI9XHLc0s
/eKy6Pw5BVPxedfhDe/fmk9ea/ADPJV83tNlT7jLt5jzbKxzD2hzzyhKOLHnpO9G82FppaqbSp5M
Q0fQw/PxKzQvI4MFnO5u6Re5eJPRXnAPPG32pnl8IH9AUVfvnug3W2Jq9V4LSJhpw41bANTjFk8O
JhZIJWR7LEcCNz9CdVpy+rT61tog/KU09iJSaADb6s7CPfJZ0W7kFmvSATreieRHT64kbCijl9D4
QcYe0zDazTiWoZ9mUJXfVPjvNbe6Br3yuGhApCiCIZGlnT/MBybpdonqBZrcS5BDKshyhvESGE+3
qXrNMw8tgugds+hZJBsAJgD7UphoFKyTtt0b/nxabr4E/JQh2jYaHl7Qb1KqLcOm0qVbNfuj/CBL
Jz27EqIM0hLD5wjmeZFxIAlQOlRE3uhOBw4zRLGjxiiD06uNletvC+tcFs/aWbcOJQ+Rgojk+dD4
8wtGLGq/NAOzOJcod3Omp6DBKNS8oMILnJCRuTh4cnHGDqFkRKwe1Y2ouAXBn5Erz+c+OGuFq2TH
MPtlMtd/pms1nmJmlDTgwFV4T4MNpR/GNEsDwz/A5uQPn7RZunPG2bTdbDdam+FWq9vmrV84Tk6L
f7rowTSuEIzai3t/y4PuqMGr21Hd0gfm+TE0Ly0f70bzIuGFjUg3aGXF9TyPINfW98JTjSYrai6v
xCtaAAQmjZz2uO2sc8ZwKMBc7YzzAxYvXjE4M1GAsIIwIgkweU9RkBnG4kruiD/NyFNEVxAfh/7I
BTPjoG15IW4hzHfoXhm72XJpm495jCm9wyCdHqPpdtIFi1PGBinjFAbCAx2Uo5zHaYc0Mqpjn2Pz
leUU/+6o7uUaN7PVDvKj9F5teCkND9oONqZhfQQvbTI0JiCrBygmKBcLm1QcbxUZafyRd8YPq5aY
8IdvFbZt8QeUb5WpTAQvID5o7XPisWPAFBXG4P2MqBZJ3X32XhZ7jEFVZE9rxCMwTnKgDKYAGq7R
HW5bzuhqNK4dA9sa2YpjW8OnjU4iAxLl3LxBr6Fd05Eyam3vMUnHHhiNH8ER7fJi2s0nr1yB9g2d
FerBOAfCBbBj3kfKDAzkkEnK92S+YKa9kG+ayMeDoyc79Nl+0U0ZRyt3W/q6M8GEhxuqXpuccdkK
hF0qOdl5OJN8pNjZ3ImoumXvFHerA5UWqifhViSByNAFras5sMXeVXU3RBTP1SmJDaRr9T3Wvni8
CA4ymUZ2MZWb+Aa8liY08ipnYBd/gjG3b5XghdBLBNKxP83w1qIG1T0PVLq1Qyy8JjQbREOVs1Ad
WTMx835GllG7TFjjKBuVyN8gVvA6aiC6UbZG+R3h7l+6ThR66zRHwgSqOMBQxkyzjZ0u34r4J3V3
bXi1xA8K6vwUPfJKYHKMnvGPKlxd3CaO+XhvOc02vKwDE/A+TI7erQsvjnFvaV72K3iabnR4sHXM
6KiKx5jMrozJfLDrIYbT62ZCBAXzFCsMQzwcyX8GJOnBTm+SY043aOcvQrdFCRA91R2T7rHbdqGC
RJoOuWhlKbaLZ9Oddt+QGFY3cYWGLG8SSj5N9Y6rDknjHpxtGzBzwpMBGXSsnWtHu/fvgBQqP1M4
18/+uyoQMoAYwj56CM7kdyHVggwsIWFQWNuXlTdQjHzAaFjpN4Qx6d0/WfctOPWiNdGvcPtdHA/0
ijxmtd9Hnimf/Jb4gj8nuGqbhAtH4lmnyq4yTlp7qSm018epv4u0WzA8zukrbPYinLwwfFO4ADK6
NlbhmYpYpg7o4CThknRNP2dl093lb8N7lTKV39ADEyWPIHQ3GMtsFh/yQwPEyZZzAKV2/YP/w2t6
lZ/aG4WYxnKSzCYZrfdXq78Ae/DVjTo4I/EidoVzJm+i1q3ItAE8gAxv414WQ/gdbFQ1gS7ksguj
/VTudW86cO+GCjPQ93k7nrRTSHRz21MgEQl7TAXt4MP0zsFufkzQCGNuGcKO4470+8bYBPo76IVN
VQE7PuzikrEy8z1nDj8awbyJJAg35R5CzLu1lbbETDpzt3oOzI151p9IsriQv4FYqBozjAPqP+1L
2wNW26IxKJG4W1SEt2Jsl8yvdsDWGKP4G12w6/QcIaG8TY6QtGzrKhyPU7anjKHfBcfKC57kblch
o+AlMcwuO7wSTdW35Dwe4YwquyxxlZ2yyZBQqu0QkLihbiTg8UftKm3IeBMV4NbtxlOBc1/wodhI
S/SoRb3m+5ziz8Z/qzyxIgPgFRgEHkpPPXV7iazs7cG/aJvwZFwFUgq2cS1csPSTDbQOEQI3ZBSK
FeTXyPTuWo2b8TFy0y3KYMH8qr8F791TK27E8ICZw5PKHd9xxQ3qsycRPELrVKNNt/oi3cNmQsku
wS3vWKDG1zzwoBsHuVMY+w4s4jzaUtoaYNIUIDEYbHnFeUDQlpiIxAkx/1K2trw3XNw3X4ii4hsV
ssCTuMsKjG7i97FQwWHYFUDQ6r2M4BpveIul+0q9TYumAypEe1P6YtRl1jvGCGK9xxgiZ9SdZXjF
14povzF1ovtjhCD0yywiKwB91ChHUBJe/i+0ljue8jafAF8fZjQgnGYP+zohZh7D0U7Jq3AtwT7T
YXIG9qw7rdOdhlcDCAJjWvMlO0UekqFOF01e/bLAYQNXBfcu2oFbCkeKWcyqKOlQajMBBtkTmMY7
nBuns2w5AYUZ/DHxl4Vu1u7zbgeTuza8AdkrNX5iuMkMfXpN5M08uQz1S9ewbrN0R6pf3OfLnB0k
iRtxksKm/yebgcL+9oNWIOO8Ti/gUbaZ4nccXlMH1uMl3A0/Kf0xa8oR5aZuYgdP6HurD4bbvlgY
Ztswj547YxvkO4CLtv+2RO/gqaU0ZCvb8TX5il66H5AvoHIxu/rUyJ5srF0y2b6F8t9ebE7J9N58
pUhrKyAmiOPWGSfCrHJ4L770xibGgS5gxHGSqg1lcQpQcnMiHSCTRgld+Gx7ykzgg0gfLJDN3CbK
g+goEeV9LR9CFA48qGHaztwzyH+Yq0PjZPcRLSPGQOujuKvRVSgB4xzBP5Ecsi4h/GVUzHbpi0lf
BYMEjz/D9n/GueQm+8zsTo2iKTiubnJMpg7RG0KOZIqUZfYSPveS18lQ4pz4XgDGxPTZqt7KZ1Kq
n218x0gLrXH11rUYWl2s4iDBFhpLykzzjtCRHCxI6KDD+/1wkV7Mt06wvcpjen/ilVS2/UP7or+F
RFFK4tsiwMR922H1HsQ3xLmcVPOACoDcxEJ9o39lF7n4peGH26on5X5kPPFkGLiUnJMPmXlv4M40
kcKWtohlO37tUiSAPp2/lD/KH8WnddYONTN78hpX4AKgBZTqAUSpjUZPb48uQ5VfMX7yqO9EN+ui
HGkd0U4jj+Fp17G8C8gvHNB5lr78U/sjeipfSncZlV39R+QfAigg2FUoMIcgtPm/qgYOH+otqEAO
j8iK5/KTGbX2r9ZWYge7iSOpAcOVDVdwVYKbzQiAALyLvP4H8Gy75/XhqCESXMdx1+5GsAjOch93
RJLgjuHt2bpgTvlYbotLYrzOpNG2oooLWG8D3ni4ty7BO/WqEMlK8U18IMf2/EEBSF+i7XP4whAq
5ilzWqMg0pm31NrCVxcCm7DfvyDGV2zIi8OyRuDWtkh+2vFWZh7vZWftZfwpk/h9x4P8CSlz1TZe
osP4SEv8Ba2uzysS2s+I7xr3jyoOxPZn5aAuZhsXH3RD4wiX5CBcOnpkmoJ/SzfI9Vdeb3eFE7xn
QBZtLCt2vYyn4et81B1kseyZ7EYi30EH2yUDOoOPRgE/RghuwVJPCbKRuf+6OChLLaieGEMiNbUN
BjC2MO8TakbUfaYO70ZZQy84G6gAreusKjqikkxHtZSwQPXnlEYXVJdck5KM52HCK/Gf3yBTsFS4
/vlRDXpwD+IjbIvMaRfNsXX/9c+6abuq102JFoK2rIgD/7p/ItfSPsDiZxEJa2H9/f4Dy6T+vc4v
B4booal9WGCGXJ3psNGFf2z6157rMbSi+fNoRe0X2zRpHjTNBPyHdw+F2p1fUS1a/wTVco51UaNg
L7nrImJijeQaYp57zRiiDvjPzfv/uMzvdVYgVP84xLpy3SZL62hHV7P93m5d//3x91KYhaLz1zeJ
inRA1dA1fX9hKi0nWT8XA+MyVI+szXqIP06/3gAQoQFz5YnXqgkYQPJOZ6WFmvNAz1ktOdwon1BZ
AIuPZsg+7qudphnhlsq+iF9CdQ4yal6waRBuVx6lBG6lMjw0krXrSqZ/SMPshb7VNh3wiRrtxral
a9dD8z4KhB9m0p4bVX63wIZPOTjKFnfwWrDA1SovoQJdXaFkYQn4f4Tw6xjKqgk6qk3uoFOLB2C8
0FokiYwx7qp9L+3EGlhB4hvWTtGAyYbJSzqgQaE32r5FhGXIxMdyxfokPSqu6vikWBJRsIgfhmE+
Zj7DMxEiWT9tYmknx5Y7qowtq+QWZ69BwDiFLAd8zY2GyKTQjAwV44ysXFpvYSAxX4muYZNtVckg
dimwKj4Q5DoYHRobWiwc1Kx+KiPhQ9Tnu1xLtn7wY+gR/lNy5s0EHEu+YrFROGBUTKqkmgwTuz3j
Z0YCdCapg9fqCFzUGc38BtQscIq61JgcgY5kBkD1lV5Es96CALBeqZLQKYZeQP7lMvjGL6wK5U1S
yj9BkpzFwECLDAir3M3emHxK0iEY0s8crr49oIZMfbMBv9p9hbn5gzJyfuxEpD0LcQ4hOUTbUtjN
FdBETWM63crAdNv8xYAcJbXSoa6mA2CSfZZRZ5n90xjJ903d3xCTtqOhBh2VH6aEihDyLaHYblHJ
d+pBZyxGuPdrUI2q/NRZXm8+6gjQ2IUhux08DRz1jgE5z1Z75zb9QI34DDP0KsnxD5XRVorYjT1L
gSurzlCS9ci4Z0os/Srj7kcTwIUeZ5XRHn08wogddwz1gVNrSOjBwq864teDJD1OAhPQWdtCYW5T
jndVUOJgB4kcS7R7NOVes7ImD2pBOkN/BZxR/ksK8swOO+E4YBM6qkW+SyrDG7NFMbtjTqUudWoG
lnEsTPuwin+ikKLKhrgJsuGpNOld4UuVWGE0476HRA+HAtCuNm4aoS5RoUzLS9SIbzOE6E0lmwL0
PuaTmfw8dlKxR6vhHflCQooMldpv6g0wAGEDNvCNuT7VpwAJMpCXUQ3RSlF/0ZJcSWqf/cH8wI31
6lOVng2gGrM4Po1jD/E7cmsdTUKzz/CVh2RpBA9GmB8yCfHWyiL9oQzy/YgSFAmd1Orlfbywr+VW
RsZZfVI6c7QrTf6oPkXF+kKJqd8nBbdrrHo62ekoa5K/HSoObk0TnVfvH1sNBR6hGmc31A6IQF1m
THxA+PoXwK9HK25/SYMlb3wmD2mpP4EmrwFigr6dIOfPvfah4xmMshXjaCpic2bBhasx/TCm4mc8
ZUioK901EQvTSWbU/LurVCWMP+rJ2qqB/+UrQ4wi+6smEeYqEW21VNddSaG6HU6SCRrdyp00+6oN
32mtgV7cNO9qH/vVPmdA3n+htfQA2jkCx8C00PejEef6+KjrzUvUMbuAFQbzGUQvFWuKHTD+UKB5
TiU46a02X0pBeA55N7m72mukW+VWEsjIROLeDCZqlToaBl38Pg3SSx8C/5LrNvBEgRlzFGqQEyaM
XJIpdFBl3SsNQpLmonOP0JEyQU2DnnSIhuBW/Orr8qffUufRKEBmByWcUSrHYRAx0sAxZARx0BN3
ZTjJVAnkZUhIxcWfogNWR+8F/tNIwJP2hNUd7Op0sW0eo1uYVu9a2TxV+XDhnl+QW9xVDGghuVE1
FSAvmSS9EuvRH6obtvSeUJawUBVyH0iFb2pjFm0/i77U8UEpRtx/FB1yRBHeZFVJgAanZOTFxIkt
SbdlEKaOoPUgunQRLZakdcQ+/RQKiNv+3H6pOumtKsV1WU1+JARvp1XCH2aN8ibQ4PFo+Ez5id9p
hfNziVMYoHB7MtqHpou+2kiebthsujXWOpg7W5g6L70gsIcCiaU+Ij2Ip0ncVK9Q4ganafOrclPI
hAglCJbsl5bJsvNTVykXVOFbinFBiE2DKsqDXUxi7kjZ7ALUP8jZHRpSl2Csmgvo6gVVSkJdKtCM
xPVo5w8p1Zo2exbC7ocGM3kDN5w+dsnVqTW6bmmKoiZKSNU0QK2b8dWhNgnsU7Z9gHMldc9yAsAu
uziMo5NqGJCo0M7L4WINBRnzsiUJYoLtHcvipuTUvoDi5rhpDy/iaE12pJr7uvATOHhyA6Zae4EZ
zYhdzGm1XUsipE4exVn+LPrQxYnqYIXOiMyUU0LVTlPAJYaUgCCYdO2kxGTSW2afIRkxt4A36PQ+
hqS5WkjO0DiIhAvdyUBtyFFEygyBb4E1GdOdlGj+OSDlaC06jYYyfVop2SmxIWWUZaRoUe+gJH3B
RsjfhH1ncbXUSXJEqxjpSCTay/y+axAB7FVxtvWGFIApH0RIwqAuxxH9L8HWaynGd6glMdKVn1Ki
71ae1P+nlP3fKGVoMf5PjLL/U0dz8RejbN3lnw6+ovVvIpQxFWo974ey8Ln+QSiTMPc1oYuhpCJh
IyXqUNf+QSiDNSYCKNTNReZUwqwI08t/Esqkf1Nk08T3VzElzZL+V3wybD4Xi94/LfQs1NEUdELx
iOSCgP3+q4VeVsF2HRN9OKFi0iE7DWV4/TNCsD5IkTwf5BkQPXIGoOoWABpgZP6IiJz+Xlo+ohXw
krc4jgxtYgEMG8IeJTnkVtclsKNZky0TGJCCyM7nv5fWj8PycV0H+Z6IvK4UkHHxLDncI54Zb4Ni
egyLHjVLa0HkYRQT1K8o+JzksPWx7gKq9/1HapqlrL6szGaLxV7NXlR5NtxuwR9Sb2S6ZyxJZz0Q
+KtVOog3SZA3MPPLw/pHrtoR6MWCgVS/F+XU+owSwkjQIIMEiZ6v+34e/rEleoBww9MkZsTdk+zR
5ZhC43rHzCmtyK6jyGbqyL2u635/zdjh2CCVLm6HLIe3vkB8Wx298u+PRCEq0rkQxgfmN6vGeD4j
iIMIKdq6wTAzK18X1z+rXLk5Vqro+PjaOTOBDXwWv/z7j6QvPz9YlaOT5fajHMjEKkPYtpPAKIYl
wrZGHwM0NpsIrCg6MGSS1tXrBt9bDbX8rA1IAs+wIbdTVd1PEw1DWQS81yXpP5YYPdRYQv3r1yIK
0CjTKXG2FUbp0TcRl4WGxE1aN1w/Y0jLjfzjq++j/3HMXFluLWQAcmkLy++vs5e/v17Ovl7Seozf
Z1oXv69z3TErwZzT1hIhkXEONtE8WJaQapEPCjB7zEWXxXXl+qea8ddTka74XrUuZctu65LGLGOX
U0j7a/33DlpDdqIovRXU/Rv43WDDDBBmBYGvq7//rHDw39+vK//Lz38cal2MqiHeJpry+L3LuvT7
OH8f4o/z/qfF2PqpYEu0//sMfxwp1Sfdxq6Qad73D/jj+//h4v/Y4Y/F74v+Y9f/8vt1y78v7e8t
Iz0uMLdTtgb6345s8vp/N+916b9d9/u9+PvrKFXy3V8rhYKXaX11EFfBwOqvM5RNgYyLMC+QbLVG
Hl8mpH3v8731X4ddv2DyDY1A26M4VhxWEeN1ScoJJd8f/1pXqD5plFX8+D8trpuuX61L65/1QOsh
vz9qqybz+jlbD7cuagNYe3LO/9PZ1w3XP+tpULR4FKAfb9dVMm6T/eu62ONVJTJAnSUQrAZajIDS
dc0slzEvMHx0+avDunL9YwKunRGwXb5at1rXtvCswITNVUMxcwE9tkLcH9evZjHWZ/QaOKqo4T5/
/eMwsh6ga1FKySZLUI4Fz8pWraBgXXysUWfZJlGhbaZUOlvCkirRxx9Rrb75M7WdjCl4HqL7NdYU
DOBbO3U7jm6f/pwGKufQMFwsqzJnKnO8f6npQict3XQEKwmzqmMiYwSfytz325wuyB4SaclpV4b7
x1X+/hmTCkpjisjrrfj7fonjv5W21052+fNfrVudA9Y9fu+29Azrdv/tRyw5wbP/dej/h8PgUtTB
PTOpv3EtJOvoc9Yz/V5c166HMdd+fz3Bf3slmYinQjwV3p9X04zFtpSn+3Ltyb5JBevSyiz4Xvf3
Nt9ff2/zva6sdGqa359X0sBfhwXXDyRiXfl9iP/dadbDfp/l+zDrOitO3rKEpPO0+EiMS9clL73p
urSuWz/Sg9+kWJy23+v7sKGatG7ye3H9Kl771XWfv464fszWHnL9+veW607zctp16ff3359/HzNU
0UHFRhTSFQ6R5Oex3yy1owTBaRQAE83ZqRjEntHFFMC5GkavwRGdlKJkoXDTbAozETczOQ0nVXWs
aMPyR9Lr88acrAhI1SLhGBojetWJ5dXZ4vBnFbBtAfMhGujAb3xXVIwiyuiQNO+6YO6lBAzOYFay
U/jwcVV467ky2QFeDGAXqs8YYt0Gqd0UB/cL1p3zDb6G15SjeUhqZqtpBJ3QEHDRKprXNBI+0eaP
sDbvLLdAVy0YRNOJoR4F2ktj5ZYHbstytcFAwjz0VKoZuG0CYUopyeDK6zZV+JngfMGQWN8pjdA6
mj8gHJJss3Js3H5Mhy0GNjtYbjdfiL6SHP9FZhwiTET9xBQhRBqSVE6TJB8TyRZAc0l+RLS0gHxq
HFJZfMmUZLxkUUlxrUEFs2o3ZAMf+qGIccHaWiEqOBV0QDezBFBi7ZQ4/RDdwwIitRbA7f7o8wKG
VFfg5CggcIBpaHyKhvm1SKMPo8WbWBrexOahC8pbBWAgQGUgE4GRGUuc00LMlCl6onYDPzASEdI0
fbjMPgkXYyZvdafq6a7SFxEZuV7UCIvc6czivRhGCHxtgI0dxiD2FCp3MniS3lIOmR/2TylVPhMX
c1KV+imPqjes1MdNZ/p2N90FWXCI5fII8OGrzCToOxU6EFqJ0rk2lDirtg0a4VRkbD8PoyVjvqgj
1+d8Sg5DS1CtRCXfqtgLZJ0FzjKD82pU1mcsocMoNxh2Tkq2QRw/2GhWEe1DQ37rwzu/rjHQg2Tk
VGoNVbJsPckXPTXQDBeodZoz9teicttREqCOO+zHwXzLQzm+9l0534FGfhDHrveMaAJd1Ai/BCxD
q7zcpqH4XFhz4dUociNwjLLvTEIG7EGRbwMN+MtolRZwOhL1Ug/dpAxnW80R2G9NqhC5qqBamjb7
KqaQFsVUdeGxGRu8RLFxjYyNDydl0LJqp1jtW5B0XyVKSxulaoEHJFfE2kgsTo121VD9Iq2RYINX
Kq1+NAO0mS3IV2P5ExM1kp1WCq2LOndViIiCdtLBasqvHHiC1gEfKUuagxvWUDzQ6yo9K7nhYt07
Wg0uW29QDMZ9BSoFhZkNju0R1r900XrKzEbVcaY1g56XZ5buy3lobFVCq0uFsQhl4a2dxzu9XSym
cZ+xO7k7rHtMZbhYCk7nvGhuuR+Ub6aW7iIJ0VTDALAvvjQJIFgfj2vEku86Rvv4FqfmUZfAIPsm
1VCxy24WGidVMUlHUrG+w+8B0BBIn6NWp64/gG3Qgqm8jTmAM/JKpAwtcVOi+zeOaXdX8laBhchw
+IJpCRQ1ym4Tcui2ir4LjBPzaR56+vB6MS/ufKjrSiB5laY+IvGPP3TcPlB1NHfzzJw1isnb11Sx
pUJjQsYQukqC5iya2FmEmocv2m0cmP71qPe72Ew+hQJ4s3om/4xYxX4EVth3jeRgm0oqG2+9Oe4/
IIFiojvkgd3w4juFUBdbJYYKJkPWEnyv04JxKyc5MPqufMLiA23xVlFPfoXNNaaeCoMRXaFapRol
ltFmQXSrOUDU15obUBBvVDCu5jGhNe41HFk7nFmnpeSqLWatYZe+FOLkKAPk/XIxdFXU5lwNFpSY
viUVFuIpNS8GsCJOsG2LTaUWD7uSh0ulP/w14xqb4x4b4SKLpM2Dn1e3ZrGXNVvrmAoYzpaL9SyD
NMEeixaMHLa02LaDj1msahGDeegx7dwgWrzPFztbQuGECjQWtwpet/1iehsu9rctqBbQBFjiIn+z
bRGQgaQzewGuuRXuuT5y5Oh5Sg5FX6qL1McLnHY3FPzuMVN75u1DwmGx4x0WY96UT60FbHex7J0W
894AF98YN9+xbmS41TmJ/ix4gvfae53yIRVYAA+LGbBUgWsm8fQwojK8MXrykCik7/u4NVC20k8J
5HVpsRdu8RkWtXdrsR0u8R+2WuQDssWSGKWxB2UxKQ5q7IoFnEiw7kw93Wo1Cg9O35sosV51nFiO
Ay8Yb5riVXEEfwfqQjWVQNfwR5YneIZoGiHKrd/1i4VyVC76eYutcr4aLGs3s4P6PkJYqRYL5iHp
TBheyT5pX2pGUQ5do+gT7lrcm5kgYByNnzP+wEAPFotnTcfsWcVIyGtrDKAZSe9rUAqdPOGAiUf0
FKvxHea1SBHV1EMWI2m0csnJ4y3dBYYIhA78lYrvtIL324wNNRI50AdxpsZy/XnWp8JRR+t5orII
RqkCvQaQqJ38j7rTjr2cI0SGF4eTJzqGFqmwMcYJrmkOFgitX7S3S/khH7HkS/yodlPjKMPTt9UK
Hbt2tCRctyiAxMgYIvIqv1VmR5W3zgLqKqyqS9HcTRi5MoUv3sioZVj3MCLq9GiL+MHT2E9bXcqe
8plqAbT4XRrwhI0GQYjQmjGFUVtm681jvtiGd8qMWoESXqh2gvaYNDz6ENNwGjOHJ4Dev5IjB30v
tvJ4Qch9i+0yznW8G//O3nksR65sWfZfaty4BjiEOwY1YWhBzWQyOYExmZnQGg719b2AvOK9arNq
q3lNYGQwqCIAx/Fz9l5bQrPds5B0kB0/eh2jInRoGnvBg73EnLPBI/A8NbF7d8UO/MN5IFbxGGsn
PbRJ/BrkSXaeE+NOaue7048EHM3h2VzC1V2JPVEQtz6Tu16CkTg48XxTehNgDl7pioz2cglrnypW
vqFDJ0uMe6GQidoq/gGnIdlMDoVCGxNb3pkge5uSKHhlMBsRpMNrUuIJxkELh7DEIz8+WoLkiyVS
PnAJl3eG4k5HJnHzS/D8RAJ9S+VQ10skfdc9+DYi0ZC5dNaJ6t71xKtozEsZHEYPKAcZMFSsS9S9
ZqwFqlCn1pUn8bbZj6NroabMQ3Ir++/VwK8yE4U6MsUO40pS3YL6aonoCTM8CoOk2w9J9CMdX70B
7ZoYf2WDMRFtYIibIrRObTGMG9tJSbuBprTLvRa18S97YgExawxhQjpfkClLBgcki/TK2EQK/Vgt
UV4VkOiR+BrMbNIiONWU0ARiXauK6adnOu2xJMZNkkIkDfukVxwSakd+42bWDSMBK2u3Tm2bp1ri
/SgdVJiu2uWWH9x6RfIEPOhTy5gTwEKlqHjhIoRLiTYaKh99qSPPo8/rXerqWGRTfPJtpr3tKXUH
i4DbGZ2IWZPBMxIFnhobv6zsA9uHjXDeh7K271trWTozQO0eg4pc95+FObCYwH+vU/KeQvWCIbxi
W3co2+owhegCeVmeRqdQW6OobkPbfBJDjpHaLJ6hjvwIW3Q9QBDQBEdvhP8g1x8jcTUI+TFj5KdR
Pu7mGhkX3ILoQszsXUobepwNxtfWGwFEqPDoM5COUV25D1JueYqXG1OJLn2EgBQKlQPQifAQ51DX
xF65LZ61eii3ofned9M7U7t9aOvuxrLLp9zHVJB1OYpZN4TWNU9b4qABHgazvNFxAkS5F/eJ1zxk
TA/3gJFOOpXJbZX0d278o1HirhmE99UuJJCicwXUeke8O03l5OdEIB6O94biyHejnXJnzlFEgoYE
E6UyCGYdmtxBBWQwlkgraiSUJYk2vYGddRwfLTGUmyQQd4ROI6Eg6YXMrNJjlImws0+CXWehgyyG
pLrRZnqJOx0eZDNj2Zlug4aUjSLMvkboCw5Fgwhcs/8R9Cu+dOUF7hATzZoTzLe0u80G2h3QRrew
kz/0FL+YYelti2D4BRLkKv3eOllT/8sLv9COJ2W+nX4NBO69uhGpMqlRLYXlaO8GC+UaI3h9i2vD
Ej5U2eBCxPe16vp552sTXQ8ia3/47gPkuqVztI9d24HB0d62aVyTsBqeQrrCcF+LDxRREy6B2b3p
TUxEwXyAefWzUszmFiOHGX/2Im0wMSHjL/wYzOigSaztfjR5ACl9JGFrAv5ai3hredwUKul/eka+
LROcgQ3KQtkeHHy6ysdk3Abho2rSV6IQjoOlvjht7yMUwNZty+mlCWreVf3FCkd+WABZRZrpXY9w
lFU63kB2OKuGcDFBrrIjPqJyuBqlhPfZk6CIbLVKAbGVBr7TtLMWmZwjDo3PWwbnt+lS48FM3OCh
muvsoQ7wx/rSQOvHQwNy8WbM0tvfj1kyrIiQGUit+Pu7QhGgpW2g41XLY+sX+tn+6GaJHRkMCsP1
57Z+bjNneBis4dDJRgD+HyIERCnKQy9J+EPCLwCXQoPkuvmc1Fru+r4bb8b4AhXhJqZFcNdbY/jY
LYcpCx6RRCnS2i8yHNyH9UA7EsEpPrG9IAT292OFBzN31ghgoWf++ZieAVsLJ4aWp4ybUrnBfb4c
NCdjJesHLgpSTLqu2aNcEQ9g+AVUfrs6qkniJ14+BQpqPySNjO8H3f5+6J/HW8/5GlP+nteHlFGL
h6waZyB5BGisj60HWwSCPEU04etT/uULqKbJ4fr9i9eHXYHiOQZhelp/8fpYEDGU9zsbt2cDs+bv
vypOzeLietPz7+/Mq/hOSoM86Sh5pFdIpBhweMuKH4d6/DXGdXAaLPvWnJLsOo6u87AeyPLWWCtI
Lv7nsWzqi0NAbPomNY0ETwptl+tCnUvd1H2Il8P6ZB17jHOIhJ6iDsdCoSLeVFjZeGUqdfj9eVMS
Fk7+n7Op1q9HlSuojMaHpMXg5LOG9HM9cO1o58EHY3/vxhfim50Hm+3N7wNbq28a1h05Qhm/IQuZ
/o+Fzc3h7+eNae8fs5mB/fqDpFl6lzCPH/Iq13dVOW1/n1FzheNojMCLZXl7X1J9PTpw7B5FUj5X
QThe1qetB68ukRaoojqun67PtRSBNG49mLv1u9bHxET6jVES+KBHYMVg5B6ywvYfwpQ/2Lb1exg0
/sP6uJB5f++RrBWgI+T/WJ4W6OlUSRHdrs9gF/hgxuBe45nzr5wASBih7z3UVSnJ7o5qYmDVjFR0
Jql1+YLVJe3JrIAnrp+uXwhT07lDD7KxE/hEFP5Rt28BBcA8majcevf6z3OjmgwU4knkIRN1sldT
gl/RCKLHipQDdF0TNgwZAO+SXR3sbZ/uW1vX8aNeDk7Xdid6SijaxtH8XzDtT5IJCH2bqp//+R8f
P/K4wDXbNfFn92+QWd+1/nsVQfpRtB/t//s9f3Fp/T88xwW+KXzHFzS0GeP/KSPwnT88y/MJfnIk
Yl7XR2Hwl4zA+8M1kRgoy7dt17eX7/pLRmD/wbyfZyseXqb//yMdgbAE/8+/6ggsix9n2ouWARC3
43oLt/bz4ykuwvY//8P6PzX3SacS2jkBX1d0eBwfVWB7iWL3NXNkfNICG+ngOYw39rLdeLblnTy/
+QYdy9xp2v/HkEVPefm31kcB7M2qYXddo23j1uKzxJUgzk72rMedsGOP8Gzs5uGtNqdxlwgYbklA
O6HX8ms4JePBNxLarO2WBBF17kg3ggE73wKCSsa9kROWkFmTuxdEFe7iAG5Gan1X0CETbslmEffg
hEw8ypLNCWJBlFil/EU2hvfcwg8bhIPcNMEX5gZgKDtqP82euvInZkSjiXFPQOexHOS6pgdTeooe
nMIXYLfZXuXvp6aKvlC/016r1bTVNa2ufnbuclXOD0mcWNu0Rc7WPkbe0F1JcUDNL9lSlmXqH8sM
e2KKCKxMyDNyjU084LYvRTLeu+U9cpFy3yVou3wzt6jCPTZoeTBuQl3+LFz5M4BSeKib8g0AKbng
A/5b5MLTPANQImIbGAcxXXdWj/yu1NTlAY6ghuKqR+osEmDnyfQ65OKZCAJ7W+TRV3+uE2w8qQOW
De6vZ3PbnYdfQTbedw06/4QqvzZTmqQ9q3zcA2Cnj39MdexcvMXSUpv+PUjmFo4IfRONYax3rK9B
mca7rjCbTZAGyIvjPc2Eeg9Dd5/XRrl3/N7E7eveupbaqzo8JL469yVO62qJHx4zsPJ2Q/6dldLi
g0blMVKIMGy7/kvl4tGtm6YBxEhR71XJcR6K99JMn9DQnySpL43S8U2d+/NdYNCHbjsTrwXC6BMu
uzsR1meGM87G8yIGH2bxXhtHv67CL21ykMW8FWHxmdR4pqLxqYPBwAJ81EWOLMUd3yNV4nHxkIzl
xJ3mhNoNJM5NXkXUj6fe0H0TPt/0KXQ+64dRx1/oTwd+9dJkClVGlvN/WfLDGZNvjqIoJRF9JH20
/JA97aZwILohUEQMx4YB6CMUt4RNpfSig+BCWyVFUkdaPKGasqP5gk7km1nFP2dBKq0o2VbbFd59
+hUgUxHnVdtkXqCIsI35c8OPXoTuKQ0ejASgo59Pb4ktjiLHzCi6LWltmHTa0H/ijni0jZ/uHJlP
7eh+9nHmHEiKOiZF+yOI6Lum2RTxgorHdlDPWdTbu1eIytW+4K8G6oor28xwVUKCbQDBsIuxWnIz
DEmObJ0ml96hmWAnZbkNGK8Q9nmzDBp5J/HqCfudlkKy62nbbkryKq0KuaGV0ltw8RJTaqMLfyq9
oT8QQeUdaIi8RjrZFh7WvZELOhLZa2U630jUwbPdXUIw2X7V0ZvcDQSc8D+V5KsSRPGUcMV1Sl3d
WNwFjaQodXErAhDGstyzY82G5iBSELnKOPUZkxDDp6s8bKZa48Z26gU9bGEBY4ocmfmn6Kkippyk
EPRJ0Afil9CI+m0ohtvQR6qQEyCyJeF4RFQB42Yohl+GPY83RsZwRJvEyyGlMZrkrAznHRcFtuKm
OeGZ9EZq9RG+PwhpBjCxPsYjnkTk579owakbkY3ErT+piriKNKiNZ0ecpZA/soKeR54kzi7OMy6d
Lt+U8KZ3Jj4CiqL+RKeRmWTT7UY/JJcAzRX3AE5zR5EbTGt4Q8XzbSimp3FEOsxFOZyqEOLEENi3
iSKFGGAxaYGcoHY/3oaic5mMM/gT1J9HyZ52Ub4zGgc0zVoWj9jWx/dhMtKtSWOeffB3J75t3OYH
7YhwE9LPmSXA5bLN8n0TCevAuzb6cwYPIbnHI5TtCdssUH4hus6DxDiqFGxUa/qnpCBke8llG0Ac
3zSjEV872BsEw+E9ymrIlD/KUab4umB4h+pBxB5Q5sw0yQzG41hnsqe1DyXD89VFw7wQXWmwGzb6
PRvwjekyc8SmaE7UeUiqNjG7vrCyiFzIkQ1MXpsdRgKUJyCzeDduIxUS80hwAtBpcA6jnRgk2E07
YpMJ4IFWu7EiIi+zIQr3XY0D2y1MbmbjBspmTAQS5IKx9zxysiC+l1jQpqjJ9iIXxsdoZeJIO5Jb
LOPFnY/0tx+rb0yJ1NUfuruRYeFubMc3g0nmadRvIOLbDTx2XOMFjSkTQxkzF3ABiExv4pQsp9C5
sBiwKBfUo7EYDi6Dsk1LiCqWx5KklgOpQP6ub8Zum9nuqyrD19oz5K7uiZxL3EWc75JNngRltY8n
5cEVu8vI6DkMGSzQwcNxI8L0o4qHL0nZzK+zOraOr7bapvIXKfmxw7EIE5ykitenoxPDOcN2Dza9
M9b3RT9nIBDOoQ3nwSnkrQfjIKQJew6UfWyIODmmVUx6CQzV0fJfey/6EvuKwRsmPc8/mI7Nlq7q
r3So+VN1yDs7Y88RSPoJzgZcFXBX7d2A30ovlTtQvwPhTmO6xBVIHFU188RqBubTp0y5AnEu0uk5
LeAFdfyNBgsJZIjYOMbLcNromlsPY3iWBtPjlHvvTKhnzsnhNMeWf3HDYTuWSCUbJipBw4UMH/lg
VRpOfOJd4ynvrq0Le8Mk1aUI4u0Q1x8TqeOJuBQg0LHlO798m8hSa9qjSGm/RHVzrsKSNReq5zj4
5VbHzLe0gX977rNbC40ixJbchZBAMP3RAqV6UlRNquQFjbV/NGfSyrqveeI6G4xLtL+G9Bh1oHtH
EjIt5is7Q04P7r2eOPFSq373zJSWOUB4i07pjWQxw/1czRCYQKrpND4ITrgh0A1ri/O9WRIaM1O/
9UbZboDSHjydedv5TZrd+1Q6+dUM1ENJ9XbJ8qndD6MTXtAMvFtJXe2h7FMBDelLYhg+OEzu2rBn
4c+R23BOeAFlADxAhm2wtfP2bTaA2UROdSstkt10+ML2KgL/jSM1Jd5mcg9lD0x+yD4cJgfbdqF3
FimiIUOyWLVxmxylOZ+U4z8K4Y8bN6MSjJ3p6xTb9Va2tEUKOjW0flsD5yX6IK4wJAod9pOGtm+g
rYDcS5USLgBN1q/H0zy48S7pIuhaZXBScoYpNOOqnH3WLqpAPCnqNNq86+lkcIraiIP63N76fayv
VQvogIjZfNtEuKrRpR+17/ub3K4QZtjRR5aSyURQ3z6DF8N9adzJ0kbALr2OM5ITNCuCr4JZ3axf
+rHH89wOpOfIXRAlct8XCbnhoXhzZV3tCs+9UYps6bXmSo2Y7CfFS52QcDMG59ZIqu1i13UzfcyV
d61sCVHe4xY4LbGFc0Rl0UQQnSyYGIlrx7A2AFME1Y4N7L0/YL20u4k/qTaf5qw6dkHzFMWk97oz
lAIEY7BEWMDZw2rL/trqbjoRlVjtkyIgPdL2KCUGuTX6Wm4H7ffE/bkH18d64vFm4gLx/N0EXPXk
ORj45jeyWLmyk6QjMabpb+Us3628/q4Jld42Rfg9njUuk4Ag7kQV+M+YoCbZeJk04PmJLccmF/0v
qw3lDcHx5U4SMIoURHo7ByAhZZtDuUmpyUDmW18O9t3wa7Crjyny9nVpg5NAFRYTZoUpy36rGRDp
tAM4kXTninAkFje1p0RUjK4RB8CkapIKQF4lgeHhMu+1NrdDND9JmplEdeCbsmV5dtvxJe0rbN8V
Qxq3c5j6jMpm10G3u8GFAmo6fWpLlnfXSJ5n2UOW6cA9+R0lOBzwj9g072kbU25CqUgl/ukMc/no
odMtTvKHkuHONbVFI7rgOiHuQw10YLP+UuY/5sg3btweSYOn1IWdq/kyDSdUEwSUgfeLy/aTWgmC
Hi4I9C5l6eid7ymyI03SwyYNd3MEzSxCet0ihDzmlYw2maaBG6h3vdcjCmM8lNNjNdm2bNFaXMPJ
PCUWEQGa9vdmGILP2RvKPcqgGy0LG3577m0IaIDQbdCeZSJj79Ool+DkbcR6ESFZedbdO8BE3LlX
LHEdLtPSuKRcgKfGFveRdlHGJN1XFUVICvrkPQf9IRODUGicgMyXvB6zUtFvWz1c0EH4j3oiMyDy
Newehn6hQmSjCTqwm/nYVPavzM6e+5ql1LNuVUTnt/d7Dy+Wv8tS8z5s92aM19QJ2is5TmxjGlvt
GCSc+qm5BiSXGqkJRqW2X0O5yDX0UB68jCAN7qEzuzDSOy6euO9DaonQRNVc4N4JG5OJK2380DU+
7fJgdpSyRdtDZExzeo+cyHsnCLaN0R7S2PieDNA76AWEN0HJHc61qUnY7DCwW6JiBHl/EE3YzHdT
dFYEZzBGwTlHUcv93IJ3ElGIbVL0W6qtSaArcLI5uUo23E5/KSXvolbukyVNr4QcBnfQ/xY74qtl
Bt0zHe4nk+jAbVIdScpzNklIciTvXBoz7QzZshcTe5P6yanYzftzv3CQA4/0l+lGmNWHlaIO8+LU
33stVVYyF1tiBwiKKNMXX/ZXdF3NsdTOi+FHoBiaaU8qtKPNl4TEknYcIV5pRBSRxYxJx1jL81lv
fFWDK7UX9XoHJyB2vxut+6VKEt528ea7eQJWvuG+Rxllg4IDG7wbBii+Ft3MfZ2SAZd55zRFIEFO
B1ZhCJZ2akGcLL91rRFsytjs92J4H+KovJQsBXGh1CGJxLOiT5mZTvXi5IfeFEzSPYY8DQClVslt
P4Nq0gA+3C7dEe6KJyD5LMII+m4NjqbMbmdy3uFtWaP1C1nre6gDeEbm3mnm+oBCEyJ9O+xEbgsQ
6/rq06DGvcY1HOEhtPgbUeQsqBCkILQgglOIGGeZ90/ZVQwtluohuZPm8EMXv8Tg+9tymIcbU+tN
4KbIg4bB3Y1GvRk9p0AOOEBZh9VWeKO1y0MQaG15J70heAwwZaMHbIAfwYqsLePG0HiAY/LU8dyj
rWV66yr1lAVNcMTwsck7dpWqNtmeTuSyTNrblll37Rx3Zk2lR9VGxV4q84WwO0nu+/w1h8tqpMEm
T1hcysC6TVHJHDsqHi8h76YfmAA1ITK0RlV3wVKXhAH7Jjsrbi0X3WCnJov11Hytev9LY3Oled2r
V6t5b3vicyhppJO0VE1OTVQ0lYNmJECwJIwuEd7S2SYkmCUqXkbDPRCuME+ex4heehHRltkkWfic
LZaNLp9uu5rWUIdDjtPJFE/FHENNMUEdRoRnJMXwAdx6aJPqJG37zbPHzW3nd8+kR73MtrJ5R1nA
YphzK1S7RWMw//5w/TzJfyDlKE9G3CXH2iBWocFvsh6wLx88rrnD+tkqEK+tAvicEzwIsKdTLkG9
RYV/BgUOrQw6fE/8MReJxuTrWKeVrO1OKp45m7BZDJk6dPTeDmvYd5Pq47qZVI0Dojscsdx5QKoi
lG5TPfwqbOQlkbWgc0T00ErxqolTQI7VF0eb7Z3VMzbvWJE/B+PBi1z9fciqU50ho+xbt7i0fLQx
tUeQcjaMKIAIAiLGarHtQolHnfTpyRHG5UzDwtWsaJa745XGbJyjYbZEer9crig00mlnPJsycm5M
c3iwA3lrDB41JLnxWyKbT2anaQJZMVs6E/FnNz0FRgnrBt2nmXVPhlt/shQxlLW9W0flZ8Lv3r1h
ACtlDNvSMEHyhHdCXhq8yIOt0sMcI1VA/QLYgFO7Uvku8tGimuY7Y35EDLonmz5T7c2kxFPmK7Ht
ZAXAtUSQC6EzIVgjT/Ctkm92DSpSHTwjdQ5NZfnQONUdgTHf/Eq8VQzg64rgGArETz36NWZLVDe5
uXE8Sx+SOoQx3xO9gECRBliF3tMDHEL644P2m1smvehfCFCkP0uKSGFVNxX+UDmZ4Ouz4nk2dpRk
j/j+IZp0yzBD9m852A28k+HNkOdoNJnEZnECRc7eN7CnU/IHIGXWc4AWKyWK175zbHGdJqPeuz3B
A4OPo3vUkd6a5Facxd8He7Ej2MtT1sfcKIBFYo/FZrUZDGPe74QyPqs8E2dvDu9bTqXD+llQ51/a
XH2Pe7omUCna7ZxBYviHQO+YSrDIAIDKtHcu49ReSDEjtjA44XRlCNMA//G2+gdALeBNWLH6/aIR
aB3Sm9e/3Bjn4RDP7P1miTRv/VM7MiozNkWROsShfQj79L105scmoeRXiwtiPfy2J/zzucUbha8h
Oq1/4nqYioWR8vt6FkeHdvqpZGfU2Ym/R9u6kv+TNQmgHz25R316G7YimTcrAJ/dJskV6ut6Mf4N
s3cW+Mr6I60w/OunL7/bJjcaRqnKkY3wSzIDrOD6H7tSwyFYX4f18yLym70U05Nr6++47okEp30y
tLy7rm7AJdYxgCg9Dmc4B5RT7MdMZA4EfesQborjd6chTrvDCtn/L6j+soE/QdhZuGmWqID1T2/s
7K3mbsUtBn+Zj9ZXe71zZN7SHYug3CnJ8hvpgbJR6Eekw+AooVzQH81zchbGxVthEIC0rwv/6U+j
goMfruyJM1u8dLnvV8comWlLLbyZfCRNCI3PsIkT82IuiatWo9mRjWQs+U06nM0QqlfXECGTzxM6
vggHEjJ7fs8cNuxlspkYO5zHZ2nI9uwaMNaNVsD4w026oblIWvBSYazrbxqJ7uwX7R0MhOUtrGj5
476nHRbBekk4rB+th/WMM2PjF4gEJL/FYi0UiHUDZWbH35fKer0sB7HYt6jT5WZq0SfoakkiSUJB
CAnfjFQXDF0VJ5oz30Yy25JXkWibQi/eIY88VRO0/bFyf+ahFuc8c+8UnYK9Oen+vB5sSTKJ23HJ
S5n1Z7uqFee8PUoM8g19o6AFJpSx2iyO1JZSnc3VIq8PDuRJxZeRG9uWQAuEXMsJ+V8yFaLYAHYd
dlujWcyaa6xCWGPFWg/zcmp8ak9zl7V0aS+JUfZZe1/MIulO6/sgFmbP73eEbo4SxqfRu2wFvfg7
utXpylZvvrYMS3FHJs0hNOcvo0Cw6xLEOBmKifxyqONorw0x7cmlfjVdtnSjmv78mtUYBzfx1EmO
pXvNAtFjv8dyCfxnm9ORuHqKTlcWe4f1CUjIWkbsC8Cbr1n5cG294NfgdKwZ0C2dZpgOZgqzUAxh
D3sgb/qDzYWGCLHI73p0X33mt8eWbqjVN9AtjcCNbmtU6EQG4W4Y0uW/Kqst3atnegt0cBuKJLH8
0WbDjAtpEiAiCo3baGRbavR8ajgzUhzN7dHWAEicS9/CDJnzW+1ntC9Q9N4G069SW9HVEy09JBpu
N3M0pScgHkcVQsFcAqRuhmFyFraksG5ZMsVt32iQTYqBgpNm1wi601HXBniYHqg1Wyzklca3OpTs
phK6nGV+UUGBBk4jtMFz7z6aPihOa4SNOtHtcc3sTdfzsHMrTgZSjj7jJn/IFxHv1PbJQdfU2Cap
HxXidS++WphYLpoR+42YKnfrWW3C9iQCBmZP0MSweeeXfw5yFB6CxhlwXXAVvfT2kfIfadyaJY6n
Orvk8H3BtHTUIJiodcytDoHm1p2EOKvWEPh++Yhwzp1hkcdgmll+sWeV/T6gJKUJhKgaUevPcZLx
NnJzWAYousspFGfLsa3z+lG9fLp+9M8XorYS5zHAbpYyMd2sXzAj6GPYdJAy/f0D1p+yPtmx4teW
/vq+Ng3v3DvCO4syaZGGLx/60jKOkxNtM8Mdzjh610f/OTRDKX9/U9HgoSrdPMWxYFOigagtOsCi
al5iUeiTn8MAVftoCgRhuXlsAnRZVIRTy8k51CjC+6b7TnNlsTxY6YagOX8IoktFJhZuCHvHrYD3
heUxtI0zUB/nVLGqDhPLZm4g2a+zwdvIMB0u1oS7Mhng0CA6I21gODnEJG46AxyGyypwY7tQ/SKT
yxvMSZf9pLuyISTpzS7hitno9nTZvsQpe9xU+V+HVAUbBEVwl+wj7VZ9VwTRj6xyAPPIjBDAoWL0
1uxEm3trD/Nsp9k7ytUEmIWb0knrPewjhsg+iQiudzYvWda0n75k5q26nT/aL4n/5kw0xmMXE2Hn
TF+4ZYsb6YOmAZ6yXJzPUjH4Uh7qvaZjn51LNI9IFqOYnD/iJ2hmkFCj1W4s869ZCyjQBrRY2Et4
GyueG6G7bSteBZd2W5E8qDY6k6e3TNiilz5/x8+gWNfu7QnAtTLze1T1mB7y4EvQLRd7uTPJIGUd
rE4WqAo4QxQLc0QsmASQJQvgwbS1rQYGShD0ZyUyqHbUBUvVb9vVL2TRDL/k0auTB3uCXiwkt9IZ
2Ah3BtK0xH1mjGfm+A9jOR7Q177VEzM2P3vpGJxyYnHFgPIaihdgNtikYnTuc8kZwEp58P3RQ1OE
lp44vvuZH9bTXSSRkteIYJ22KukY49BodmbrXCSLYggLSQBenKvpLk9R8WUvRPAAKbGRkLEAcgUH
C0+l34AHoHk7m5B2g2+dtQAf610JUmxUI69P/FExCSC/bF8W9V1WMs0xHgxBrA9zEs/PHutgS3iS
ddMFxZ234D1ieYpG/0dPzkodJIwU+vgD4cZu1Dtd2T33tsdAqZTkDXvnl+h2KsREBhheOGs3OYad
Ae2npmeg+oNFy69MDBSj1c51xJVGIFYCUK9DgMlgAFkAAZspxJX2uYNSPPtliP4Yt7yrbvM5ViQi
Ftk2HcJLK8LXxrOeLe8aSPdHY9+R2ksjTLAhHZY4Bp2e6tFPLpPhjVvXwyA747K4cLVbl/Wj9aDt
UFwmxVqaR8k70doFmBomhakzk8cr8q/CDUrcbhk0UD+KmKxH0CJYApg51Fzj2jyoFuMO6XoLHWC1
HQLea89e4+NyXD9vWzlv45KqexCdf5OOOAASOox6cGr2cKy8Q5ja3yJqj5usm0jvoVazl30mvQre
zI5u6blZDiJCQxtVsGYN0Ta7OJR3GhhqbIv6rMMSeoDPPjb2UCev5Ir1IKV8BF7VIKBccrmQ0pXn
SdkVud/jdw+vMcQlNjFysWn3PTrEQMIproJFTgDee3VQr18c77GkILZfdi/WchjXCi03ewBFtJoR
TSdIT3CSJAnXCs6yhcFvcTssuIZTqxnPhkdascuA7gaVA1CnOSdgjqTAPnIH7APzQrocIa/GuTeA
UOSQs+U5m+/2Um93s/GsCv6TwlhueeuTFjXsMfLgIIukObdL1BSbNdil64cjoasEJu6sFE1tq8Kv
8KFwgefxAi5wl/94/F09MgxyNKoMQnBtfRlDij2hc1rxS4Vqt4AGe6fEbv3P54XlnkjkJVCiW3mI
f//6ZPmIwR6TbtaWhUSSp47aeMRT/oZrrI+tmI31YIjyWnLpUx/545lSRR5HGe2CbP5mOy3MtqF4
dXsLqaoHfbbPaDJhW2BIVxKNW2j9ZpLaeWP3y7CQ8tfTJuaz5RBKEuOmGGwmtiruRsuBDDGsCsZ4
KOgNn9eDG8mdAoh67Nb/sAUog2J6mOgEJAKjlkEby0rifVzZXzKDZZEMIsyRllzCqhqTdVr32CSX
WptSl+1GTARK27Ki8iEPZi15fkPnP68StP9F/vx/xHqYj/975s/Lz/HfpXp/fsefWj3fXlR3IHo8
6kTbWVV3fyF/TO8PzxYg8RTy9VV19y9aPcena6YsU/qI6VxAPH9q9YT7h7IR1QEQMZVcSEH/kwx5
11m0h/+u1RMs/Ri5hGOZrMvC/3etntkZDMDK0jw5SQNctu2f6yU1owvzCkahR8AEJ74ICJFF5wp9
froWmoCr2cV2xFMEeVZ2MJcbblJ7VzVPtpt/NC3KDsOUR7Cq+8jsX3wHR4ntozolPAnT7bUBm9BE
KM2CPtKMQJ0vqcE8LjVBIbt281GYMIgZsQAd3UJaJEtH0pwjoycp6xtdBcdGkUWm268zccw3TlRc
04rRWFC7j7UNf4whFnbZAfabPxKwXNsP9GVIOGmJxSG4xx27i9AdaSozrFiM3b4f7r1UyJuhkdyc
QDLDadrCFSObhxiiWZ5wi5g3MraqnSLCHnrlKyACyIzkGNh+cTCM+KX18bIMkrwxBIE3iJ6J54lH
QVoGCG6d71XQvtfK2uvGuWopCVACa+RJXg/KRNmfreZc9nIiZg0UUDnAIRpEyB2+X6Rb+WReZKJ+
f8aCJ27Xx6mpbMSE5i3IKetunnidC2hoTElCm//CQcLoWuOlNQA/4nyxtv+XsfNabhxok+wTIaLg
gVt6I5Ly7gYhtSR4W0DBPP0csHdHMx3/RuyNQqQkGpEEqr7MPGk4vnYp7Lmm2ZzA57FfLJjA30yj
maybrB1WPj6823CypzXjm/LvRXBk9S2WRoQkf2MaIwhZO7YeXSXZZbjsMe1cRSdVBi9hUGgX4Yck
n0PUFlfzgsv1S+ON2oWCIeKXn7k/uDtSMezYvcyZznlI2WuRG9vKYsIOuxzSYcCrnMRaYs0RYRzn
KRxKkx1oSHkzSktVuCZeLp2DppZ6N31BeXdDRiPShupoq8HFwcIxM+N2VnGmotsBi/857jNCuB2h
SIbCHQqnMdB8WNz6jtBOTjp2D3KMI7JHMVEw124fisa27nRxVv4+svTmSWglX8Q7aNPg4XrBYHtk
9aW6ZS7JfjJxnlSO+kxK61VkLhs3gd6UEnh+nSraikc634GZmK8DkZTHwGyfVVAq5LO8nlGe1p1y
AvZwdcEYKhCz8U10x5H3tKuF2jdWGd7AQ3VmCcvWAR/gWogQpkbR2Y+GY559J2nPjsC9UjTGw6CV
45fHcjTsKzoYZpS+rjnRW9nzEc/AKKQWZlJvoLWyT5N3PUBF6fXSA7BvI1oxz0ZCxjfqYZvZZ0kb
7mpe57spIK4ap5797hGyqVQafCq6MAJtuPhD2z9JF/p3BPVh40lTvqZTSasfCiOp/W4h+sak2NYO
AGX24TPcBtoK89JaezjHnvMU7VLZodhcf+r3VMuTPlwmluvhzOnGF1fqLyNFO7fSolqE+GyK/wQe
qC2l+so/NL0K7tNJ4nryahwgyj/Lge6yEN/0Nhtof4h0g4xbIavHyGEDlHDXmdS1ea6viBg2LCeV
8UQK/GRVWUhlR0wMMLSogtTFeKK9uV0aOSFNxJ2ULJzpHgaP0sUs84eHUuuHh8JgFmz78Axlgedr
vh4I2rRuY+Sg62+4svF3jZI1PX/5Urn5eJc27nDHFJJMYxwffq/itUzZesVHRDyaOIaiehEVbWCT
V2rr60UItETuooBHlYfHplfZC36sC7ZZeWdPXfo0olA4af8+K090EETFoyyyc1zI8HK9NISUGBlR
FmLFpXF8HLxHjkBEtQF13OAwhitBs47X2PbjOPTdbWP7zzb1Va5wsvtSN6gwLItt0dOPbTmjvRZJ
lp8sokYnDUGvNDtyB6HBBIDJWnwMjEfLMHtGhR7ymhvYD9WcuiIHVH8j73ZAAm6wZODC0MAcTFla
nAq4chdeP+p3laIpYgyKnaAfL7Q0+aAVen7sOF3OFIFqg8Id7yrHvIRCxV+ep1+8TGh/qAjCZJ65
4fiiWYV9YCiF9Xa+uAKLZq2arjb2jbTc14x3VRbp6YuFMYbtIEYajJjea+8zcRe8vZDNmTi4Tli+
kgVlg/oqpj44QgshrV21Pwr45b3h6Jeqz9WzQxAdfV4nZqUCe+PPwygr1II7lrTlwpfE+gLwBHBp
ASc0I7l6JfgI19cRlp8XKwBywc4hhvjslrwoudsy8IyLMwY5/9JPHajm0A0PPOTkybUzJhHZ+GoA
nNzoVhg/5KLs7oDekmYU0UPdWxyrA6fa2Sywb4ykvUlrT91aaaXxMU+6l4ZaySQuYaBrXfw0zJNr
yy0kvS1x/GQ0JJxjwTO6/hR3jZtqrAhyOsJC0WF6IzN4y9L5Tg+n7vj3uvlioRIwtrl4DqqpPTFb
a0/X7/qCx9MrEo0tCZ/j4Bp0Es3fUSIcgrWt6DqLKAU1Q86+Q8HhSTQS/3Ycw7YwDEzJKfom6fv6
NtP7HcjyH10IkDCwC8DI0MXIeJfToJMdYogQcAmQXib+Cbx/vJ0Z5v6SN77JwOLNZMW+T+NwF2Eu
2+dlvMHqzIm9h2JsMFa4mS2xSJvJ2ThUaXObay3EU46yiy5M9Y3mfOsTCyKLk8I2F9O4gA9YH1UK
JMGJxUMfkHDWk0CnfwzvAeMdUu9ptTfN+i30KaoIAd4P4Ad2dt98chBmN1Fr/iUcLblwyu6ldlMK
zazhg4k+26cKSonN+aFLHXdZjQ+xgtc9T8hIgrbcbTMsXMtqD6b7B4T145TAf8Fc22t4LWRDINSG
FS2b+ieI0Re6BmauI8gutvqt1rILp6z4yxzGfdYMKIWuHm9aREqmSkm98xLXWoIrfkXJQmai9agR
mbFxHfrV+7iaAQoJ1brVH8L/GCCC4lkDCLzgU+PbJnv+kJ6x2H82a+OPnmun1hVnTeBd76w3D2oI
M627rsQVl2T9N0330aKuaTGLY+cp7OQzAuCWebezrbuU+rbxO63onLAzbdm1w4sdVH9UCSffB7DA
UsM1e30lRrFqB2rUouguhE+4sDeip0MqUMF76cOdLr66GB9M2mLcaCq5xfNAq2GDa9ggzdBDIbYz
WxKwCv+QE00WIrfvEFfg0f+Jk+Z1YmQ1ZWpbjE3Hmi+/CfTsUPdU5ky2/lK24oH67vsSq90Gd5Hl
ip/emQfdz8FowpgGWhTaMAa0Q6jaSzBph2Z0yQFW64n136RuB+ktvSanVTLS7pWpfaQ9/Qah2Evk
ZSK8gAXKXcqRGBzz8OgZeOAovSch2pVktzoZ4dfDr42dUmX3hds/GvGUryZPj1Zmgg8WS83C95w/
DmYSpm18JJtkXxt0q5mJWA49SQPHdG7AS9PyUT+VkOBbn3O9ySa0vtShRTNdNDefdOmWo5obBfTt
6MPZKHqwxFYvVw0xGnL6lIYF9Tby3YskrW3CIyrcIqDdm+/mZXcsOMDk4SsEmeIMhfvNzetjORV/
ilZUW6mNj4LP46ptevqoXPLroD/7qob3U/NB9IW+ZCPm4ruHeQxmjYefzlycoKdEVG2bqHuA0X7M
BZDtwiNRMppo7kGjb3irR9e0ATl08SxKJlzCnR3jZryu7eRtqqnikYR7WwYbSz9O1kQWSBtJ9Uz0
7k3Ot0Ma6i1ssrPZBdi3vRntH33XFp8RU6v/KCzL7N7BaztPbk5np6d/Jt4XZ4BbLNI81ComioK5
Q3o/Xj5+Wg4Tu1bCgi5yatPj7jaVds95knoqbfxQpvc86ta3cvrvMa5vrOpbSlCfeUmTZRHtbTmX
x2TRn8iOqc3AD1/aWJ1AEN640cjpa5xNcclCxdU7c2MmZbWHGWDYYQM+sWB+1Xv1Ena0gTnO2av8
uwyOdFma1Lrlw5vwulNZS5io2pGlkcEMOvqKdFDG8xswtyjPYtq5UR0jzKlyLk3qHDs6fJisOghb
IXWUpSdvg4LQdd8UvEkmm6pMjDy91t8yAblNKuvdFvFtyPnX0YpoUQ5TuVGyuwmltauVGUH/QX+Z
m5LyW6UCEBGTSzcc8jKpokvodByyok3TpNC+uojO0D7CGPJuzVTaepq+O4+wVZPWR+mctZyIWBIE
gLdjCBqTk+7MPr7IzGi3jq5u8Y8vyqx5D/DolZqbbCxFxXSGTxAgyKmrFcZdkrhbZzaFW7XYjbW9
llr5URZOt7fcQcfdq9ln9vuw2auG9QZwesthf6x7/A/8aYhOFiMxQkXRrdsEj3HZ/KSjxJWoGCyZ
Gehuy/sT3icPXmc+OH4RP6al+cI4nQ4jSTmQFtBFaFPUwCpLUibNW6rwu2E3GcXFqtsXPbKym75B
WgziMd2k/XqA08JWbudr/QkqorjXsscY8Qqhr7Jw50cWAJULOz9rBfFIsviCQl37MS3IEV1iDsoH
TCB7qw1exLHbeY7aGBnXKy4Ek5ON8jva8QL3mPKqHTWeKfam/WgqiqFEdtE0Sitr27v0vSd3ocg3
TuInLFoaf1UJjIdI8VAwtOHdadxuzz5xb0cUTk6el+8aO32Lk9I4NDm7+EKKL72F31BlGsNYn4R1
ZaKVGDl9v3pbv8q82bQNQRo2/g9pTrhpCpwPwzSp/So59r3bGv0KXmRNu9Zj3+zw4uM3gbBdxu5d
NAYbtrVEOxrvngoCNhON+UypO6fLBuuLRvA/bL0LhqK7MeAAD9r9JDtNYSYNvKMPVofTq5f7Lcl+
mBJFNWpPMsA1p0gyNX78amdZtmns/tQX4ifCNcipLC4gweXhWq8tNtYAT2SHc6WZicCQvRDrfy9f
rzR95yU1gBtfr79Cgx05e0f++b3rxQSIIruxenv90wZQexkzjPjnV68/FDRTbqxB3Fxv8npVD0ts
qOEzTB4n2sAMi6NwKfZK8pLDcr+lTmrfN+U5QZNoi/47Is64aEfxysDjFO+lJuTC0Np9KTHStg3m
e6j+MemyonNeKU34TKvpm3jhd20S7enGYCV9c2/2/feUIu+UZfTISeyYY5v2W4IuOWsF26AGY7KM
bzri2VNGK6xMJwLWIMy+pql0QbhzFlC2flNXyB1xUaDimILwG5x36VX0T84Q5Ss5Wc264fW7KcMQ
pvADLo3O7XZdL1bXH16/RG2bb7DjP9XpoK2VEX/QSuAcRJvt1Kw2pMgO2aw/DLMSgV0Xm6MVitUV
MFzD++J0PesY18sVe/xDhdutze5Km6ZUhu6UtszqB8YNjgvoIemsjJizRjIhlmSzajLN+kk9KykF
kso0aytqVlnErLxcvxj//R0uUIulVMiHeMjTowfyYj8i3xTIONms50jzrCHvGA4zOPHQIvpks/iT
5qs2BnGKKBQhDrnxsIvofkExmjVN9KMeHcnQioOFI0wl08mchSYHxYlWoLVla0z3BZoMFpmhZj+z
ytCpAt4bbFKWPg82mIUsxOl1brHVd+M7NUtdeAlah142X3uvwXwvejSxGG2sGr09IhVcweJs45ul
5njloqV1un10yW619d0QdqcKxU2Lw40fM/QQ2nsb0B7gAaNCobOBltVd9K6j3JmzhCdnMa9C1ROz
vJdY4tYr/HoV3Rez/Gd2PbW6BjPNOfiQbSZ0QrXxHACBAEtu4AFt81lOxDvAed+4GOiM6Sw4DkmH
LFn0W8WGegGKhac5C5RFnT2WHYNLIrw2uygve4RmxcbQCF50TW0RCNhfoHgaF2sWQLEIfhLlJOeT
BDbcrezWSPYmlmywctVPCiHOz7SDN3rYQtruALloYGbD5mfwy3PFgX8xsGqxsXAaszybVaraS5wD
g0eWAgW3RsktK4fiQyu9JBDHlmV1GeHubKHZjkHwADqtWHJqOpTJbTeLxO0sF0ezcMwU+zB1lA5C
rlqkaMs9GnMwa826acOxiZiwokNX1haJhxbWml3ALFSTDAEV2TxMs4TtzWJ245DNlujbeJ05jgC7
WWn1W8TYwZvWwSyI5yjjFgo5TVv1mnj0n6TMParuWLGm6OmkI/GIUBvbNchIvDlpgQAMRTLEoas3
n0X5EnUeW3Z3jtHrSb0shquAj5KfzJJ+0HWPIKXYysBntor+tUb9T3AB9LgBdGvcJun0p/VrMExX
w8BsHTDwEOTTQ2Y0xsoX+HQtGtNtoT15bkpPdTR3gnXGYmaMYcPPsvgeT+wFWWhRtOOdCittr7ev
FvgmrX2Bv0SDSbXuu3ovMus+KYCWCVc/9zr206yOcf0p+6fRKKjVA6Tm5FLWRBXz4JQFJEinuTal
q88yU9/1FL9RpGfq9QuG+2pVVHnOatIxN73DEc22243qoxtfBeFbV5V/dCfdwyW9GazuEoTPHh9E
U7EKoT91WXnBne7T6RyyFMEE81BL8WLZydEeiofQyFcy6zlHp0fSTEvZuA950uyttvxIa0JV+N6I
aJi+XLRp9xZZfrStJuuTjBrN0h6s/NwuH6Mofcin6ifiQGFM9U+FCRx7/10mOOa4+s0gA5cR5ucU
D58BBwVdz388Xz+1HSho130fk+q9m6iqo5hRWvjDqpLZv9LLfNPjGXFTuEVInsZbQ2J650/To/R0
CgCXVmDhetOeStHfASx4JxgdL2Ws4Nl0PrV1TM2w1O/88anDQ74Jx/JAupE3S1X8tFq7FQb5FjMw
nxpOAV2oXyzwnTjacTxQGlxO7maM2QomU3ji1EclXXiX6UT97D8Gp7Aq6Ja8g99M/dyxenPG4lyC
C22H8C5R071jsSibmBRjV/fsegVV7NYqe4AqsXYZ2vwgbeCLvnWKdSgFsek+1Amm8mbc2ybO4SLw
mE7rb73w76OoIlsSG2uXtaEIDQh9tdEs3IynW2YT/+2U/kNjZAWdrZ2QBc9UDnfzv7jLq0c/Ay6A
25ulPHmONqKfhqDEiPNxXfAUordkApnry4KIB5W3MvGfjEE/9Q4XCn3CL9Fw9MwnGypEfutBXJL2
SFk3EC7b1uDrZm9m7M1bK3/lTelzE6Id9099QfTXyePL9YPUZrz1qx8WH095jO0kBP2XtCRVau+2
diBE9KPPtF0zjKULv5bZmUaYbHhx5/YrI2DNrk1sFmkgW6h0Ohk6+yInvUEe47YwBJi8Yzij10vi
RM026sRnQPBWT6PbuNc/YatxkPfr21CnsGxOQYwl7uvMmJu0iEZ783a7HNVClCG97hU4ND31z7z6
e1UUuMepk1loAyDf0GJslPIEQ8/ejZw7lo4LqS6wn+zaeR9skD2u/kRHJaaq/oc17nOXgTwj0EQm
dhX0TrnivUU9lol0jOzEeSUmr9QNhIAbezwEDR46Nn0/dg91ou69TTqM9+Fsecs61W0qHP4YJIxP
cnf1QvZEHymmgan21GcDzT2iPk+1n+2gTwNLFUfM+xN0NDbas9Ei70abkSvrUsnwSXi4VHREN0Bl
cU0OJgPcwBmduJqhv036R94nzyMSDHzZgDnDfISs5Zs2qA8HJ/vC66O1kyv9xstYh2YAeBe8VRro
nTaIZOIaQ8C5VQ0Fc3cDtxqACjz9EjSlqy+RvTYo9cT8bOz+Kuv0NQNuynASL19VbaRv4yi8dbXI
WcdjO49eZwZI5G36zNVx60RPTUcaQtIr37T+yyTGrdm3fzp4iwv4qSOfufDiZv6dNJiStuZDWw8v
lemfVYiWkdXaKxNbW2AGH4Bm7HKNEaUDZtgoOKHF8fgZR/ATJ0LybPN+JnrKFo1iz4rOtxwHA0qC
y4mg95M183V/H8SfjO1dPkITw/R2WZjGG9B1TtlZ/DWQ0bZylxcuStM1nfYq1N37hSPpa47AhUXE
48qWB6Ai4eKYY6o8+R1RhTK80aD9dP4cySlndVORWaxzMJ+Wsjet7v9hefMUTuxyJSzosJsUa5Lx
Z4jaP3lDjDp2Wbv6McAknfBaQI1ZYZZnve2edZ/9UycveIh5eUF4MU8ay/6ilRH12gohWGKqy5r0
yZ1mkNCKxVJnEeGpgTEJgyltWOo3pFTYPoQBztjKwOrfh/4ahS1nQP5BDV69DFV3cAN1KgYrXlne
xD8uwnk8yQ2H53FF38AW1YYNFnVesTY8ipTMbsgxz4fypMGO3rt+9WEZyElRSBv8wBBLfXuV2KKr
vKR6Yix66JtDn46buKbWSkUJfsBqX6TAQkt9PI+l/C602t5o0txYzPn16llv0aWd2GWYF8efFUbk
HHcbOBKt2kZ2ciH2Dh5t9L476TH/R9crGFdr2nwEyC0k6H7NQ8vhmORENFVO2p361aSCO1AY/osz
8B9vQvVRwNGjPGvt6020bE3KXFDssX24d2xoH6Og/zBSD0YcrAiz8NptK8y3JsdZhD0vXKqhgQHB
fIuwNqmzwUrXOqgzfdQvNkKhHYgK6iFHPlMDpFfFG8zpFkN1+klQU9ZGwCmdJXu1k66PiNM4LEEz
b1dNkjU6jX650uTGcb56S7CDcakN70y5CoQOuc/RcdHI5KtGMsNbkzy6Gdtmg0nAsikIOOOWbbhn
A0VgpZC5VoMm3+0gApthsjAWgbHGChkvdaL+mGOIu3QGoFePdCTGK4g5YvjTuVxFTdmt10XJ0qMn
HuVlxWCMa6Gu2N20JoNIcWZ5VNieq8aHBe54MEh1egVzE/6ZoSkgy9P9KInoj0BNV1VdtMRBnJzM
vJhNBSwm7ReYOXfWEGbLIGZK6OneyneLtzKMl3733CVdsYpKmNCQc/QjHFu9cOuNZXSsbR/dypjD
d2IE7JydOTxsYmR954z1qFqiPJm7xNVsMF+WwJ6pzE03cJKpnGbk/KN/x2z+lhHl7ZFvg1srOWST
mc+zfTqON1Ev+12egTYAnb/vfU5xUCz2rKXvyg6xJ+mjk2aiNsTZsCfoiEYH0CHM9Gk3eSxDHMta
uqSHBl8GW41woJ2YVBZLlghWM2w8Bcxexm2zBF6JfiK117Jx6YaaS9mqlazLo8A2vxQhAxWz8fS1
NSZzWY6i0j4FfqlKX1KYNn4amCdOmSC0S53GStBbHVKvVGvuCfoIbH/8a4hGsKyT9AZewUPQ9Sw8
PB4Z3u1FbdneAql2F0fpJplrBNqmu2cfu+mI75MkQqlVhZsdwNgTkDpIo7i1C4SFin32QvOyezLj
/kuAQwrXaGVrX0zn1lPrbDNlLPWR04zly0tgeLDSExVvub+PSJEhBrTOkTpHjreqcmOq4lMkEXCR
maYWuRxjNbNdj0xErDA524WBk07cVy4RXLfIV3ZL4oMOzau3sV4GlOlRTtgxbHP/4P8pdnYHH6OP
Em8N7w21Rxpr4JGIDnOcCT0ydPXPQgvlsau0S502x8h1n7yRfB15w/QCkgcGyqbiKe3CMoz2bEuO
2J4t9APGIVgj9iktCFiOgCoKgOTddGO6QLMQdzBvytu8SZE6TGgyJKM4O9Tx0lVtiLjEjokuw/WU
Rg+mV1AfEBbdNosrcefhYV0QR3mq/fJeRW3HtoNwtFLmUxzUlINOhNIRHfeKiNwSg+aaqsVqI2Te
roJius20swVPZMv77mSmlGNiTF8QmTrDmWAuwR4O805c00ilfdRR8uS9MtAnSfTcW+PeLOcuwNB2
lobPqUd8mz3dt63MntOCHDuzIBSH7kOw+QIqjSukT++UKitQeLySE6Gv1ejlRO8dbWZ39C/K8JDf
CnMzTlWNuWXaJSO5NDzxJJP9YkXyk3hg6XjMkbxz5FtqIwWrPaOITrCi3bOWuscwsTFBmSmjte4N
oBRlERU+YJEHDCpIgURvTAfZibTkehxc+EZH2hDW89KiuwXlwzpnAP17MknSc3ZuTqlCjrisLUmM
y1VrMMnmdEuwAsdQJdWnU1okNqy6WJnqlWN7hT6pf+nSq5eJS/V8bgrwvn53yrdeoFZ9Q8WAVkB/
T1n/pp3a+hmAl5plbBezpWIoX5uFsUKzLEANoY36qRVg5+SIbXeM1RWDb9vxOT8HwXg2iwyIcZgf
KchRm7Qj8Y/VZGe58iekhYSj1o9VztUIvCKecsy1U8eHDksM54ENScnPMe4vvq0dDD1ZByNeWi9W
AGWTh8RibBn1ySGY+qeRZ2Oo9n2MP1qboBMo9XYdCWMVOS69DUWRremh5K2u+vllSu5bM6d2F/+P
rne3AQHjgleN7X7+kFpDC3slIrtT0g3alumXEaHyCKd8DIJhh23ijdxkQsUGByK/lh9TEu1YSQtg
DwC5FXp3Wf4gVD1PasOhnPtnarsIwu7Z1YeTHD0AZSPjul6RkKRLg4RH9uGMRKUTxzj6hvgKHBCT
A2t/1rfeI9CpSJnOpkx6moTrsw9XARdptMNY060DiuAgXhly66Xyi/B3yuaTFXAm3BoXNPhz16bM
o0034KWDQ6YbD227U6gqCIWz1TgKXhCmGnJHrD/rltR6aUD+kmCwck6eFhMN8EP5u+O5LZ0mnJa8
aOC4DwqF8zgBq4T8o5JrjTMmxJd+VTnEfcpcfiPFlew+MF6FBSISc7qCcohDqJsHZ0DZBqCzYKIJ
GE3xhuOmOTIkUJSbo+PWTDos/0GLMhvzhfzC2sUmKoOjQM6s3Y6mKXHzAP6yDW1b0rIkdP15EtpX
Ew7WAb8+WHg/vfduvEd9iIqjDD1SqYnDvDN8cMxvJ0skAJjpLuwgr5XxKhii4UxtAR8RdlwybfDb
gUwfHbBOooZjk6tT2cpmi1FbLGMvFIvaaUk/yPLF9oR4daR935j2Z2mnr2GuB1srGcWGo5py720G
rFuT4OQRa1SNksOCs6QD9uTkHCBnMzJjpmYlXEW9vQ2apXqB6Tfsg7laT9j1ZykVNurKXHZBd9tW
ZsuBgSVm2THwqRqtWTdttQpDexvBtyASU4UUEFiLQsvOAfyrva7G8aK7yQ3EeIoY4wa+xiQuDA6Y
YSfTtilXSc3BWEQY51tLl+xLIJxipOaknkI6CXvJAruXN7S9BF9RjsQ2gG9JHH+rOUG2DdCXIFlr
664e6MkAyAMb7axpIecsk7eBp5LzODoPOuUt91ZW7v2+sbZDqD/EaFE7LOYhS9PgUNqOvi3IeCuE
/YPu+SeNet6VGPQnnQmhbalpkwZCWwIU1g+G6X0kFWPHsQFxPeaUS9hgSEpdsWtppzVQmJbPe0U/
yjzN9kX8rE+Sxlyv/YBP7G8jjjSFQ0R/bJiQBVG7Tc1B0htt4VlLMxgchQ9b1fcEh5L3DEsFuaJC
26C9NzS7IAPx3cg5TNyCpEjZdcOk6bIPZdf6RQfw1eefgbDT5yzI7oAKf9qZs26rHPR5Bpm7oQCw
9jdd1N9nvBVw1LbNSrvufrVV4DpfbdO+aDVxOyIEm8CNciRTw97WnJdF1Xw5Yc7C1IePabXVpW8N
zpTq0Jfk0lQd7jlOsZsqopc+ASyWmlj7ch+c/bzj/Iq9tjhbcfxWlZyXc8bVsQaOJpPpIedNvTM9
6yBwJu3NmrV1Xw7dqgFIw/JpDKd3k83w4CK7Vkm6FiUqRty+BkYTr/20fZNGA5KIEd6SFfJ331TZ
NpVEGvy2lSs/ZmhXwwpfdoSv1nPtisb7deo7ielWcuRqeLBG4VOqHZNuKRJkCPdYcbBxiTUzHRYv
gtX9ylUKcHhDNfc8JqaHqFp1tHnksd9uWumMzJxsE2pGBzCKg5OCLXkYIZ+tEhk9FYadLw3SzcvK
MGlimbRiI4gsYOmEsBua40fT5j9tOlQYpdxbavcs2jAme5OhOywxrjynMUvAfiqeO7CYDNm7aZW5
JZTumhmvMQ1LopmPgsrPXb2aGyYzAFjYEKSdLpGo9pEfDjxRKwKGNuR8ykko/TZ8/X9c97dR7PcX
x/kWfm+mYilExiFqi6OeFDVtwtzL9XeqmqKNxfUyc3xvXP7tD5t/HqQVP7pejseIH13/4H98+3v7
f38CgY/6o/3/81H8fZB/75HznZzAHzWcxv9eA689Wbm11WVH+mF4f8yP4Xrvfx/I9d6MyCnz3e8d
V1rKEuL6qyBQJlrS57/6e+PXb39v5fqdAADC54E36d5X76FjdQePxNC+yAdjD1+85DATU9k3fwfv
h7D6/77Ou7Yt/v5OgsmKqdp//+b1u3A+Uv9eJ2l1HoLE2l2v/3sL15/+/ePf+/r9u39uxtZmW48e
6kvdYY6+jjtdZ90QXn4fSG1oKBDX2/of35bXisjfW6P1KdwYg/2U/i3OS+l+80Bs8CksDtcvMNQp
uZ2//HPd78Xrd0Xr3rhp4W/+uf7699frrjfye3FiFcrep2gZt3Bnvz/4vbPf666/kl3bA//TbV2v
++dmrhf9lg5XXdrRkgkI5MD/+zT+Pt3r5evdFV01gwr+97P++0v/6WavfwOvicKqDnwc6c6DLFiW
6ZZGmdF80aVpilU8X/65KIYWps8/P+6JLk/eJvHniYto/s8fXf/y+uWf60QJWNcc6E/7vYd/7ub3
b/+5q//0e/R38Jh+bwt/YX1oDtP16usfWBW9VX+f2e8N/I+f/3Mn14v//ljzc0gDSbf+j/+C35v9
fRz/8Wauv/jP71yvi3CQrXvX/O6om1ni88VGqCOhLYq+RfrQc7Npb8O2jzd/Dxe9+azZMgumU2RU
T9ejQckIj27IstxbZupGnMGZPuRAblNq5Xu2bI6pzSexdM0H7qMldbBF/W2OIzakoz1/x7Susdhi
O9WanLG95TmfjZTRmfDyRxE0YudHCdAB9Vh3MSNHjZGmCyFhMUjcfx2t11WgaDopT/bEiSPoWDPL
fLwdK/U107LSCD+BmbTsPdBhmQHWs12XnhCvxpFmiGCb6+LLz4ZHvfLTTVRjisiHEnNRYy9GPYjh
LrFKClNYvjWR1ZhceTFVROpxQZ3CWYcpTTL0Y37OdbwAiNg23XUFhgCWwqjoFUCGNriralhjYqRg
qJ/EneU5BtxjHpnDdnVwX1iasLVp07nMnoWO4QH7ioH5NBYauMrZ6vM/XVEqwMQmuViG7izRfLR1
oLVoucxjCLVg9J+eTCvbF1UFOCmvlrG03uq+PpTlCHigU/Ha5tzOCuUmClGkKAAIV+zYSdAV+zHq
bphKsMdIGANqopSrMNEXVPUx8yD0u+nrmcDWmrsABsBjiIY4VUa/1AIP0Dcbc+mNl1QNP9LlH+Mp
/w1NHXlU+RDgUrpw6NMLikQc9KoatmhnpPUFSXYzYd/SRC+1+kkCFpBCsCIYJtvbwt0kptzuWgP5
W2vAsVgO/2mLcXole2vN2viZteSwkbUoSVzLL5d6ghDRHl8gf+swSt6a2jjeGxrJ0K7XWJmTzXaD
9F0qn04XJhK7SmNAAL+zoQaXfg2rpd0Fj8basHjiIb5GcEh3wwwk8yQPepjwfIZEAahC54WuNmYE
gg8NEkhp6AlkAz5LrcHOPtJ+WjrAVs1wmt9BRuK0pyyavm1+CLEDeaC23lvNDc6l0f35L/bOY7l5
btuur+I6beMYYWMDcPm6wZyVYweliJwznt4D0H9/fff4ulzuu8MCKYqiSIS115pzzCIBIDux50Ek
MgftB6Ryvm8RhaPiOnVx1zCm6FYl3hBRVQAFkW8RaqRsx0hF71wPDEUSZosoX55wYyPml4SdA1NH
PajxhvlbEiXZKq0hR8BbGg5lY6KjUzYJ6M2bQasXY2G/5zFgIk/13oZW2QDkU5adRl2mGWf6Cf7R
T7FyOf4nqIQYfaBPX7sfn51iUFGf7DTly3JSxCeBASxeU5OlE6o3Y+1O6IYYXHR7P0AM91Xn1NhU
35lC5zVqYYkp0UdUaM1mLCiMaTzmG8V+9KcK2gwTnN+wf1aiTemFKNlp5JBednVHU1zTrrye7kTC
9LVR38yC8DhnsNp1U95VUfGAmD4GluyspZO/aHV7YYaWLG2jhjbYPmYqGFVRhXTGXRVuedSy3tB6
deF4hIYCumSEbPk7UygqdbJ2K0PxqIQ0RbGtxTFrpCop1FUawjiyNW+tas1OMxBcxvHw5DntG5zK
kqlx9hmOz6MedcjU/A818Jnd6w924T+0uA+OaVBrm+5InJkqW+et7hsbxhn9V8R4AHfrhXT17zRG
T63Kl7AzL+gyn8CJnITO0xLIBoaK/q4eBdxtJC11Xp1c9CG0poZt5PtwgsfU3w3vst22bnwfpc2r
1qTMherhGnAbKE48g5JOIiYJzt2CQVjRpoikGhqsZbfy2CeWZdagjgvfWj4kqCYIYbBZ7KF9+IAY
mPLWrBF9lZodkrFfZUcj35SJ6d6gRqmJrHPC5TRCln2yMlLAc1ic0crGz53XxCvNIQmtKmlHVFXy
lJuasTRreBR9FKwgSIwrWeJDj3Dlqqjs15USP8pQv2n7qTn91EqmvkUQYaVEEBHonxDkiIrQP6rC
oMtRonJXYRI3VoJjpqFcS9xoGWgIaeyYqZY/eM8aKgVgVBO/IrtTw+JSVMMySYdT3tDorGhY6R1v
2Nc3ToX1jpS3EpyRpK+p5lfMrRZBJsXKsDzWrV6/zzQuCqAQIplv0ItMmE/pLUNtXzJVtyoL81Cc
wTmgsWVY+6KQb1UA4LEX174dJysBDsjXrIK8qLpeNZ2L/sPuDjWTdU+mYlVw1V03RoiuvWujlVSY
3SDuA+Fipv3KNZQPu2DA57b91ggMJgMdGiULTnxf3guNIKY6EdtM6Ftz7M6Rnz6kPaxBLUaI7iMP
AZryEpjsZgpBBWoWHtqlB/uWfNdbNMD3iRk/DhPRUJTVvV+OH1kvn/QMXQ2t4QRGqfT682ivrIiG
q1YhZdWkPGc5MpqsYpKaMZSRghAzF4UKfJ0uUHCXoFR7YWr/6njxvcybUw/JNlQ7BK4xtOn4JQId
YoZ1tdEbagOjPfkjFJABn5ta0tSKclKGSE0zSo7PCDktqbeTkK+NmfUFnURin5GA6ZmvQ92/ehUz
QStGEgoMe1EHTHyT6KOzggejAAVbjF8hQ9oW+NfYBvtGJPfMV5nIqdltjqu0CRSm46SDL/g87sSI
ICUbg3YdaUazSjC8Csd7q+xq7zXYcuhukrpHFmRXW1+VgJELbC9dNDUShlQwflKRWyiig8BJbKU7
eYTqlNBFFe8Lwog1pigi85z9S1KFU4PM3mc9Y3pMaiRLDiJb+AHXZkU/FnHDetlF0C4sfTfpqIvc
Jb3Kio61+aECpo7U7rnhTRFv8xTkIKDVIX50SuXIme8uAF61aBqLj967ALRGva5va4JA+8zdgC6i
hVzxsXCSQCoRYLladIwJX/2BwWBj5ZeAJK4dHQmYHoNc9c4pyrK7uDFQM+gpJhWOXsLSvuK4P2RR
Z044kCdUISfdqa8bO15aTXeT196rmSAmAP8DZqGLXyzHQX+A2ZNMXppahqA3PLJvREKVBPNRNkCO
oKLp17ahnjgkt6IZxr2DMzlLLngDUNtgBsIzw+HSPMmattwYQy6ovOyK5LyKnL+IT1Og5zQS7z6T
8Gcm40pSxx3S6+YhoBG/K32mKgh6LFwLeAzQnaceafYVudZoGF+xwaw45eobmRTkq7Rno3TOdUa4
ZuGipY8DPF+M1g0FXQEW6iRCnWp7xIQZo0mTH4B6b/ExWhYOggSV1arRCXes8LDTZ2Gymtyhpyab
I0LMhIZ6YVZlcFu369qV9T0XOCrJG+eTdOPmpA31EuaDCeeivlfEwGrOaV7R/IJFVQLsss1rWTkb
r7WZapA4qjlI5mKaNCVTkTjLihWyeQ4eirACTWDhIddi1ocgNYl2CfzdvT3GTxZFfc4VvGlzdODU
xmAw8XW2XAyDk8CP1XrdFXgSdpciuNU4/ayqhmPNdSeOYnHyguzbqgLa4wDdl5Hx4Fb2BcHJOwjU
E95OIIoaJiE3sDeMe8+NVxwlxaJHk611vAslyCIszbMeRI/U2o+2NPKl6Wnoo/X+g64Uwxa7JYnT
4VIjBxDIzZuXB1zN5Y3ihbTHZYF0m2SBvFvKkt6t2SZMmySJ3MQnWIQii03oBd/txhH10cw0EkDN
XlloffdgEgCq6WZPYaVwbbVYB8vmGhsqw14lujbojTNzfacllm4Zs10VsK8oaP12iy7XAMy/0uz0
AQXROyvlYmlGBbJXjYm/xU6jfBNs9hZk0d6VTAcDvz7m4pIQibF0fMTEcUIhOpowaqvIXjqYcsLR
PJeNc58ozRejHUKPT0HvrpG8rwac0jC88jXAwOuwhc4PF/ylJ6SiScdb8g0hCeavhYDw3zuIxtTM
f8gFktE+dx8IEwa7pXrUnROpS4QYwG20HCoIAcQpjFfGXSuHRZCab2GTANjrhqXwpL4RxnCvq5iX
Qo5An084EoE3Sc6+TAQlqxjgMmtEGKIoQfrXsT8w9yFxnKM0SbpinUByXYhOXLw+OQ9YmadFkk45
NsUMmk8KjAGBjQy5avusV0dF20i1ZwxgEp2RiU0rWI5xksowBtr4QIdHe/LuAsHPo4gTm2IcAagQ
KG6861IZNqDf7tTBhbxMzsXgxcRDlFSEJD2FWLoGZ01h4nGERFPkJBcLJH1ZZHwbjCsWsifS0FTm
8yYxaSZ4KF29CVDXL/zCWkUOs3viVPG5mfobaNyvgPkSVsFsb+jdrh10h8mDdluYDtIpzUFUDJhY
jTLS2019HZCDt0KAteuhjwpTJ5UaUaSltTZ1QJgvNQcJD+KO51Ar9qVbHxUEikWG6K+K84cQJq6v
whArixXMk2YFo4QZvAakVxLL3IHTXWTVeKEV8JyLzwFJUp6M4YqBFT6xqrmx0u7FqrqPIKl3RP8u
pa69ou80V7nRRUsg+gu3L7H1Ed+zrNh5cnHXRtZNwzB0MYTJucWxpDCjXGSh8xKa6E/QP9279W0j
VAahLN0XaQmIRrUIFPbTc2yKk9CYfEZevZYjWY2lal3lrDpawBIrn6mAI7oHvVUeVIfUbc8fbnG4
tSvQBjdgchiEh+6epdaz7dza9NoRmSTWImWOvKzrkAKbAlNa+JJCPQOMbx6QjS2A3W1ry0c/hOs5
Jr5WcQ5q6BIpVC2JijLWfaixEgNQs8BvkK4VXdJ5PlQepksNsODCC6ZwTLynqUXuhPqsxPHBLht9
6/bDNutJoG5J0/EKq0FSVX/4RUU2t7GnvsATToHRkfZNVcnqq7tSoz2VtLlXJuVJGxB/mrWSPyPX
1PsKvg/nOS0MNHh2+DlY/rNf+0THY0hW2saA3KgjuhqeMhGQm65vYzAki7Qlc73C1SJDRnuieSYK
iC4N086VG/KtOZB4uSCQB1lCOHasHU8LJ/GVjB4gvVK7Zgha846So5U1kG2CohgCkOJtOQeRfeau
5S0iP7/Unr8xIjPA9Nof80h/BwSxI6OgYdGGHrmoP4JueIhQsW2UKeuV1BYuIorF2pAYFLyZ1SUd
Nk6MW3WYgkWqumDyBR5TyVxvWbjkR0OVDzHZESBKLyQIPjM3PqkWmiaWYCbLepN4zaDa+aSQL2zq
bKD2+mdnYOqIHzRm11uEb68WahZr7OmfOMk+MvLPjBnQxsriT7ID3qioOyIr/Ms4BdoU3CyraX6v
jlel7+ys656rKYfiBafyW6C7G91sv0GyXFwHn1fAOUqzynXSWo+O1h+HEnTzWLCKz4zyqi0FujKm
fxbTq8jRt8oIpsnPh1NsqvU6DtJmEyBglAybF3nePXKMogbRCObgdCjXpTds+T1ieRpvFYX+Huzw
Ax5UZRUw/XsUOtqRrnBvav/T6Z8K23hCP3NvJQ3VJtQVE53FsnKJYULUgSIJLaXFaoGCl2MTzW5W
kE0mN8aLKnX8H8ZjnzQKH2h5m/Hh0RQ0bpQ4Gla1MJ5buB+aN5HC0WrxzTjeCQvBvTfKnTbp3oTn
V5TCCyoAyZ7F16GjOSsagP51huux1a8d37vJvzjxukC5u8I49X57E4spPQbO0yLsCiQE6jMBaPpi
0LOLGXf3PToFUPDBdQgknuhEYoWZyQrGsOTpgPTG5t0Pxp32hpT6zcK5XKnsmJH5aPnyTpfpCn/+
2XfGbVRjQYmHQ1VytHhYp+1+Vxnqc1NDjbeQhPB/7TFVbXDj0owJuf4T+2EsVL3dF82FCONzxQnA
EUGyLGvtxZ0Wr7binUayfgstO0W6HGncVR950U9agce4KdAy+Mi1iGYGWQ1dc8oa0qhimjRzdqOK
m8pkggwT7T0V7U1O9i98AJM1TXNnxeKIyKJaMqSgpkJqbzOx5I0pykok4RcFgMZQRq8hLWYffuID
XosOJd5iNTI/fbukT1WSdCpizdv05LsM+SWSUb8si3iftz1+EshlRWa+RVp1KEnQK50p9CTCfxvW
xrvvpjdlYE7h2fCCryxoCNXYnVIF+k0kkW4QRUTu0a1bkx3uut9jqtzrk2cNx869Er0SXJ6aJKgr
ngqPutPRdib5yqi1D6up97oT3EHE8fZZGn3W7vRh+/HroLVPUYpVJTVwGlcZ/3PQXYaoO5O+d4eF
4o0S4o3MPAhsWbsx8+G1yb1uYatcyJXEiZb+mInlqFvIm5u5U9lve06ZK2OgNUte9QHVOt0E/9XB
EjTNVE9J7B1RQd8mdicWlqq8jF53Ugvn4DvpWecUDhRlW2cZEgOAbh2CRWKLnoO4FMvvwsw/TCN+
d/PcpYDPbhKFXHUr4eQicce4mD9kcRzTbu1ie5V09OJIy49GnNwhhlykBFzpKeqXocPC5GvuUxii
ijUbyC9jZ5FfKgzG1IjplczbyoKMcXVZjz0BSFYQbUbPOsZZ+iZF8Yp0/KpNXHsdsJ9yhDzhdrDW
SrNy0uwcNLa31cmOtrrGW1vEBhrheFHc9JDG7bgtTGNtNpB+uOQpazNe2jpHFyrKdme2KMwnPXVv
Y7Gb/qnccG6BbgIRpp9CNJ7cshenZyN+hCADyza7Lv362W/Rvk674DgURLJTHm08yY5CL/+C3W9L
R/zZteoLndsrt3JVVgl6x9lJW5thfoxFclf7+gvpMIKFnk9Z2+Vb2wEWK2oujGlAlhMRa55KU4bm
cb5jNXZXD8lzXocfrH7vO7uu9xZ+ECMdoT8W8bOZn8rcfaE8IHPap0RxadQT9ijWJTqqJWL7CBST
visVQVsvHAxKhsI7JYNyyqxcubDWfOoJnViNjbUpc2JJUVp0rOkR4mCooTMu4miXluc0UxgQ8AIw
rJQP1r2LoWnvBdD7XT8ql5xV+d5LIpqYtndog45Fo1JujKFSlnmI6D4n72ioEu2gxGiZi7HwmERY
LNRseKmJq22HwSn2pmIjxx8ce4kDLLlVhgpNDWSO7Xz35zE32YUcl4xvoM0HEVrgXOdaVZss45Ns
G/v2ykv7Z1sEZwY/zQYK/4DZc9hnFhBZ1bZeJX1kDQP1AoTgFN6mbEaNQrURLp0+LVmytIGYXFbb
lgq97LiGtSUNyKC+y/vsralBQAWSq8+oQIDVWmdrud+WNQB7iRkNFfSNx6ogZAHHJtLX+EVphhoL
E6W97LQv3MAcNFTYieu+G6EAmyNpoUNVEg4WeZLR+J8kpyW7OOAcmZrnCqJNe2e51gegfswv5IMO
nITdxiXJNDipgo5V7ehPTnRpkCLgET4X058LpgmMITXI+/5r59iPtoCIQf6PwH+zbIfwNKryNsmv
8hAMA8qau9TD4Y6RiXBRQUvTusLDuCgt+7PsiekQHiQvM74Jp9GBoyS0DfvyKFSvwwVhcEQ46bBu
yAhoWnSPhVf0i2xAsobQjcPa2Ket+HJU0kjIMfDQiYOIpRMq3QZIYV6xZxnWQh8w3oGQuirD9rlP
KsqhPsTWaCTfXTBW5xpiu0d7WzVZKRse5Et2SuYDBt5AX30OBuvseN+ooMKjWk5eBBaceWCnnB7D
u6R7dA1sKa3NGs33kMdmWL/7OkMlnKHMcELWzhayPBgy2zBQtafI4Wwd1UDqIlos0KDMLYRH0dB9
ka24sMa+l2ryBOE/XislBoNWA0HhKbDCbH0bTFK4EEUmX6LHol3dCTqHNKnQadL2xPg7xsxKsDTn
SnEYFXnpzSjaogzit/SjwSxso9rybcSQmHS0Kt2W4Urr8VsAn1kI9azhFAPCUhrby0hKbe2O7b1G
/AzzrgJnMaSfhUHDysw/o7C4Lp2028VkZKFlwjOii32d1A3SHQZT1UjzybKit4YmH1ebjFgxgp2r
OPP3XthOBbT+Ykr8r3QrvS3PLq/VBM1SpyNvm0ZP7mtBhwXjkkLtSnwcPUsSMsqDF0PToxi5ccG8
AJmj2dmoirNtL60yIWiSJl87qUloKkhoZH+dvW8KOn6wSgGMg1HbOIYXweAoV4jngN+VUXNDrmqw
qsyKr4ZcCfryZ8+Eq9DQt4F7SX+Itia1VL4PWyw0rKa2fiHADjSBeq4Zu+Mo5SRGQCUem+CcCvXK
yYWxFWpTbNoh249FiEEjSte+LkDyeVwciCisjh399sjG0hBG/aNM8YGq9QNTM77/dAQ2R0fWJbzt
EGe01Vm3Jhhf5bE02k2qGuWyI1gM7DHz06KkaZ8bvXIs2YthgAELrJF7soB4JiZgnZpT/ZnVJhjc
vRlxJo2D7DGVo7HDcwaXXGTDQVTTTKhUlUWjJfi2rKikro3NRdbQVhM+u4XSCf3IvDGpOdBYZknz
MYmxjVla6i5tsUx1KBFml+Ob5RCtcns6JK/inj8RDRzCRkwEpxACVLZZnPDXPtWSz9bVagllL0JD
w2G/SvpHsnWbRWHyJ/UIg1nvkbdVMZKRdvtEOJqGFDw52TQlj152o9JCYY9i0M23svajCsojSIQ1
WTgEowwbo+AUqk1VlsWsZy1tlOCh1+4EC/eFqiTKWm9EumVYbPhmunGQYfrEnFZN8aZKUd8murtu
w+EJHMMpb60WakKYoafEWpEOjIhGAAJ9MPIk5VskCp+A6b3nhmxWlg2SlRkqjUNHd0oAFrTNZf6p
1zEf0RBet5NT13btRyJn7R0+pXbtEXSyqNGgrvSiIKX3WKbsyaaLa4oDCTJLfhZDzemmT/W9pePs
pKww2edErn32nvmm6t9tPxJsVNw4ebg2zeJ6rKR6qAKM5ZX7hnaP3xa6xNB970KWIhSBU2ZMxSOV
rr10zJgl/qnQb9eVr7w4pbCRKkBW53yHpECQk0ku34cfCWY6jL2WKGOpNUZqkYGKlXXtVs84VyZk
uq64bO9Dwx0OEivOImDpI9KGYtbLiL3OlW2cB3e1EqubkgxToVAYqsNj2wOoqlS6wn35ULdMRGSH
747EOjBADnidPh55997Zr+qXWDIiM771Nri2We2zCOaq2Lb9k9BZDjT41RYkvFGz78rM9K+8DFdC
ZjA2oFbpKvS8WfsCPAJNt3sm6LEl6OOThMCGaoMWfOsp9zVNgUyPnYWnp5Lmh/HQuiwPw7hO1mhB
3ojigDxkDZDDArEnn/ZGETkQGhO6jTUSLpg59K8JOagXUONo/ufpl2p073WrUrHIbqdx7tlGKfmS
WfyOo9zldzGXKDYrY90qb/mPQvYqfEVlTuaDb4DxHItVBME3UWELla5xXVROeMjQJZO+AB8JLyDJ
tUf2o3Spkb6x9muCfHKsWaJEyNKDzvKbt2HIrrjChlTBJJ3lWQATNUUHkm+GMKtOOMvo+jthfq2O
+WdYoQWp/fBOVx136Re0Xv3MhNBX0DjBQNdcpXIZJMoHvfbuVfF2TF+RsSvi0laM2cY+/bAs+KCW
YGlUVpdicuaEmjpuPah2V8F0Y9J9SxTHOswPyRhikUnnISeJjEuBfQ+4oN8lCMQXERIIGkTRxlYc
yIJlO6zygvOwm2v3YROAyA7Upyon21nTdWvpGTtb4hkTo/PkBT5QmZKedlYl3bp0Wcgk3UgtRKhp
VgARr+5bKx+3OgakdQtMqY8E6aQp0zlYIMWWgwcXsY1Fqbbx/mpM4ijhOMdKVPasvKJsbZRVc2lz
kr9SPtB0xK+aa+WFvKucRDiQlPw+AnilZrxRdOEVYQM0+Wkz4ih87xoNJqnFWD5stEdDFhbqjte8
SN2t32OwzkCXldYVeTvw70eiyila126ubFpGrFqsVGSKdV8hpi1XtljDiZ0pm36TJAXwMPcClOzs
SdYqLMvQwebwYpWIfgywaJwd5MYH/RenXGBsln2tGeVN0US0YSQkjoH5p+C65MU1KwG8mW57Hbq4
xgPTaFd1mngbJQb/Vmj2t2W2eA/rx75GaSaI9lmSuLS0Kqz4hjF+it7elQZ01vDbkuygYxJ/FD0k
DdWqqf0UVP/p4B07I38oI8QUNTuXXt33UXV0ShQ++DTX6MwftAiuAYHtH6It8ckbGmg5RyfpVbdO
upcvCI3mS/Tk3kHyc8jD/kEbsfB5ucK0nXzfyBKfcAO2DcGDOEXiTe/a4aoL43sIEcxNLZz8yMjR
4A1XrcH0wBTui3+NAoWzytLtxnVD2LjSlmfAY/EWWcZ+aN2rvGJAbNGLiLQeqY7Fa2KDekpS86sc
+7MAb0CVuvIJkMCQnJKbIBUEQdUmEvi0oqk6Y45yJUMfS3dUYdhsjV1h1nsNYlKT9HfKMGrnBi2Q
nptcBoIdXAqT4t34IuIbnDGsCCWrR/pcERcDPje9ANeO6Km0/WPNLI2e25su6vqE/pOzvT1slLp2
SBLOlo7w2VuCmziDy+dxrs/KbUVOmpwy3SMAyetYy19jSZCz22NX0pUvz2zeIhG91xCV2fv1bVfw
vYigIyhbjTZyrMDV0oQMw2StKCETNAM/n56BBBG42OgwMLE1+ZhbNMsInzjDHsI6fOD7v7XeS/yS
5NqZ/D2bpn/lEG7bsawyva++6m8r3frKY8Iuh+qOKQQU0lDx+NDJo3RwlxUuywGhTeod5qgKnmsp
wBupvmMvmmQsWPIDNUd2ZBzzQnsnjwPMUopObJpmpfUU6hnbwMJIliCW6tiWh8EYthZHUIp6L+HE
7Url2WiC71LHiQ3Lut9mgJo7Qgz88iu1qicn9+hGp9lVQV62y5WTczqcf2eXiPbcA5TAO9sxPFk3
doCkThX5xqNQLXKLpOjJ5sLJ59PSvxho2mt/dM49krRVqomPOPFuMAv7BxhCh57U2clQfs4BhFG4
JycJKDBKi2RbDyZBCwm9sprGT5NKko5771TVebHxquIWH9iaRCAO/0gcShalXl0oGOVBDyROQVC2
h5Es/PIhrmFaqPdGqvB/g1MUki4O5S2LMDDwytBhgfCdI52NZV+l03UwACBvpfd+Xl4bjbHqgTrw
NgiCxke7InyAbCx6fhJg7qJgXL4MBhh6lhGdQlnckBOFV7fPmVj1DDF6MitRTm2LWgFQkl/Vo6pB
bW43uCbAq0UUZXm1y1JQHw094SCFvFP36dr2x3MAv5og4yJdq3l98Oxw73oqQnUURxoAxjX8mqeA
xWJMfgBgXEqA2oMDR9EPAOLTY6BXhIAVHI8UYWXQ32RdXAm13iVOPKxrjXo3rnGHUFcrS6I/YW13
17VnvOfi6BmcNfugI7xK/3bQOGTChFjZOl/WUL/R/BKF/cgEZdunHrOS6GiwKPU9yoje06+ssL/y
OyTVXYPaQyO0nkB5jfaATOR1r2OGoz1VbvNCPcCVAW1W6k9VD++moGFqJmBW6jZcOqm8pKNx5xrh
reCcsrGtZhuV49bJtYPLlVwQddpkDMgkyKSQOCsDC1yIRUIvemOFjJJ7tkexk6OLqeAZq3WyDzJQ
1a22seqaqoRmo0PG2yJX4pPoy083bD+jilkFyZBacRsXTcNBM2CFyZ7R3X8GvfnVtNnahXRuqORo
q0rPvGwAZFiwapf+Oy1ZBvYYyGieKVdGNt77pvUYWv1O1Y09psxipdT6KSAHE7wsGp2GC6JZ4bU9
faOlXhdqzgWDXNfWERuz4Aqrdu9I1q/j6F0YE+Ag2tPUvcESpvP9ZU+j66xK0AdYnbQHJytRIzkv
foPrnEnnSQGTsEBo1yCc7U9mYt/htaLBndgPatmeCPS9+v+pB2kd1MP/JfXAkgaJA//tf/6Pj/6/
e1/Z6q1++y9f8y9e3pKvf/sHNJisfPvM/vHXo/vPf/vHz+/8FXugqfo/VWHYjmPSmTJ0m9SBv2MP
nH+qUlUtwzZ105gCDP499kBo/1Q1Q0p+U3VUW1eNv2MPDPlPx9GISZCWaRqWpjr/L7EHvI1//IfU
AxqE6CbgN1uwUE3iSW1+/vF2G6Re9W//0P6rmvi56iqjcoxLANwWRsFDV8XFwfx76+cxeoUceEjB
QNHM2/Oz/ref9S68whID5+KPn0+vN9+db6ZR90G3PQKJO+caDJIY11UX3xAtXW9o/JCCM/sjKuS0
ywRMD6cxHgxmz8N0kw/TAubnSWUKh4pzNQ/Pz8KT/OdT/3i53+f8vtK81SsJHrWme2mBJjAqnKwV
f7/e790OSSbYpL9//J895+edVYqFZIK4hdXvc1KtelLD1lkrcb3PLWLoKhdCWzp25UEVErpNF02h
O/Oj840lq/9wH/UBQTPTL40+YAnF9Pbzb88P0YVODtr9vP37xPnufPP7zJ+nT3/2jz/wn/34Xx5j
tmVvqkiiXeBET57O/veV5i3Dsc6WWpDzNiUPMqEmJGzenG/C6cHfu3rv8mNBeNDPg42BbGx0QNnM
H9nvt/gvX+p8N52/f0Dq44pwR86lMmcBQ4cgPwzTrhYKlmYZ6+B16ANXYJ3PTs1cCzmxhqt1fuL8
2Lz183vzLq1j4t+w3rzM++kwPzb/GO3XsTB8enbTHyFBjdohQPP/x+/Om3onrmVjdZv53s/BMb2j
+e7Pi053DRgImnLpBAYZEegIwufN+YYeebvHW5kGZNjQPKY1nVT4cKLpJtV7YtymLeZduBAUmOmB
Bi6RMblf7ubNeurOe/giCTyGQGWnsOjsKVpqummqntwBvn0C3Ztghy1uPT8e/P0MNXK3eoqud45B
na25P1mov/eNMjPWsUxf9J5Y1/mGlv9fW3OgKQPwv+4S6/o04v1f29MzbI+QZydFOTMnibqKyiFF
rYnspLR+zG9zkqhnTQGif2wawU1vDhweA9zEKIv5KZDa5JDMm1hiiEsuevqKybX0wIIUpnqe/zGi
hvgT86ZtNrgNYrRMy8xxQxqFlp5cKRR+FiLEXSgGR13/vn2LyDbaX8g95bTv5jrGOfRaf4Vqzo/N
oa/zVpQUZ6LiYB44k8nOyqlSdJpiqGimzyhJRM2UrbqZP4WwYR+Yt+a/Rvtt2PUCUblGVNXgBKQx
TZpKPx2KdY/69a/YVy+YEmBh1QHJjlJkAgwPD7Rg6DgHOXCvsCL18ud9abOAIWQPzXSHwmt6U/N3
IhRYEi6hqfND81f3+125mzFHX46RiJN8FCePOWljm5+78fSe6cco9HmmyHqUVEngens6xdWBJLRH
p2cG1olxHxZQ68YpU3b+2bwlNB39ehwDXVDLgzKFU81bTp+Teq8UZG0VPrUvQt1Pu55yrWrf4jiJ
CJ+euloFoCpu0jG8AxKcb8wWHAhrUdqy8+Yc6DpvTRUhO5OHBZxQKg1D0iGqJ7KKnFK35nhjvLQw
OVlbo+/xnmFRVIdhupm3fu/aI2FxgEW/54co419QLsq1nzXsEtaUQIsm3N0Y3nhu/g6l9T3cyYHM
dsAUn3L0F+vff9ZOcYAiK/73f74noZ01hZKvfv/Dn38THRx73ZT+hZ5f36vJac6p/f0vf2Nrc5p8
BxR3m94u3W0QE6rJ/AxK0PSfz/+upbTshuZ8Oz+QFdDrrE7fzbG1TY9OqNHxN/+xv857B74WZ2XI
qVNSTRf/nyN4Ooyxbm8T39CgZE8H9XSDfeNSTEAevWT0E07JcL83DHgQ0ZpEHM7fSmYXaHnU9hot
REZhQI6umC7b890QsSO5lNN9k9gGgAltuHbmgqCZXI3zjWqTL4BIs93EAcQE2RqQknXgANa0z8se
AHRiRXTYk7ajXZn2oBh4zE2HVyurQ5Yv8BrnG5SlpJtnZHh0foJVYGR132hcHXuPXLt5y7I9dlKM
cf2+tO60bqClktpySQpmdQAkCbyW6x4RytNN2/ce9HUYYJ6qcf2OplS2eQf/uS8KGgMpGhvmddpK
5pjGf3bwcvoi55txsHmwGHCh6TRNl944RWDPQd1zGHGtqEQ3MM5w6izgisfHN+/c89bv3ZqYwjUg
x2Zto5GzaNQc5hvP057MlpbXmHGwq9Opc76xAs6nv4/Nd5mrsuKYN+fnzD/+vTs/ZoSej24F5sT0
UoIrNHmV00v/bM6P/vE6P5s20bJIDYadnPxMZVWc9Cm9cM4t1Kve3KvVTabLdoXwXUDnoEnVTlbh
zKTp0qUwCOYRI5wPTg1TTVRpKWcNMc0dfzbnn3NSucLqRUpBXNJEqQIuE5N/vPQU3uW8OT843+TT
j+cthaqZi8a0u/3+zny3vTEaM/h5kflH86PzCw1yumbBnW7pk0rijeb7s+n295V8NyywYZlpNxUo
3o9jOJvrmfmZ/2IZ/rHnzo7mX4vv/MTfuz/m3mQ6YH4251/6P1uM//jxv/w1gAHU1fPLm06Ybesm
/8Mw/ce7/Hniz5/4X+ydx5LdSpZsf6Ws57gGFRCDnuTROhWTYgKjBBDQWnz9W4HkZbJo1WX15jUg
CByVRyIi9nZf7lY1dUwKYqs6YdDHLMPZphkY9JbjwLR7amYkQi+XLZtOXft2OHuMTsuNl723+y6H
3VxFRxqAy4FNuRDqlrqDLhy0c8uNaXRw6bL7eunb47z9KUZEfYWKOFot1y5/b7nLv7rxb4/4dvUf
T3G582+Pr57UctkYc6bw4r2pTsFLYOWyecuv/OPQmuALdeOAcs8FaW6qsa1Ss423jS2yehOICXgc
l+tdjD7RV178t5v8cbhc8X9eBjccoSahIXfL7axlvvDHY73+lX95fdcLOs8O6JXXZ/zrhS7PfbkM
vCsnqWX37TbL1bUl/77m7ebLbYQRikNPpGk5WPshBnakHnjZLG/eoLV85K4xZFstcZ7KEgEonMt+
XSyTvKzvL1GYudtGzdKEmrS5y5RvOX7bvF5Y5wY6wQoY2J83stQ9Xx9yeZDleLn764XLMQ6dcWPk
uIc87CKRpw2rctDJoRpq/9jSoqCpK9pNVcdQYWoZbmxRW/OGUqpLXxq6Xb8Me4A1hydjbNbuBAuo
x1O6Vl1Ozlf8lmw1bcPCo77yy0w7inj9Xl0j+zd0ylWdbx99BIrHZS+qMvG6Z8e9u2Opv4f0walR
TZ38ZVYlc6dEy24S95GGsb7STobJSTtbZnxjzDIpylOmXCBfqiOxedVxudDR6Nb3JkKdwjUeTfLT
t6kejoiZIu+ICX7a9Z0njlSFiZOyIVDELTKbkPImsuCWsy17wJMOUjJnqPVcP7ZqM7jBjNLTMjZh
Ib7YxLsde7UketsslznMENaWYSEH8Boc0AiyN0VDurXZEKycao6guUimXO2B+FqGY0+NxMummUV/
KIr3OqdgThHqnRBqXrW8McveslmuSMuwX9EmyukfkgD7ujHTiHR4bxss58ZWDQlyVuWHJeP2dXe5
VM/jK2YMn4ycqD/6Dt7JuzTm9Yb1tP/zxoY6Wy93W65Z9jBslhYfBs7S9rdN9s+Hy7XLZTFyVkwM
o1jnedUfA3/qjxhhgZNb0bBaLnu7Ytkb1VsFuZqEEzWbXz7fZe9t06vvwPKZL5cth62hij5vx697
c/cQzVMHpmhZLagHXK5Y7rzcT8UEt45tbGc15HZqdGVumB/fDrVliIyWxV6jrqdjx8D7dtMoxvUc
6JO/+u1GqRXv4hjyGWl7OyBTQbPHkwtt1E15400X6wLabFa9DtGFLDBUEqVbrHsL++Ky6Socv22H
BE0fUeSFBjPyZdNl1KHubNtbo4koX0/gVa+SI97OYVAJxk3ZdzEuN286pjS6BwsGpcUZ/Giozdth
N9t4sd6Ol73lNsutl8MywFX632Ltf1Ks9Q1L/3fF2nXctHX8tf1H8eMfFG677Ev8+ffC7ev9fxZu
XeqsmCx8D+SDKtuaFE5/Fm5d9y/DIHHW1S3L8Q0cjb8Kt5ZHdRbnp4chyEN+6Lzl1XKVp3Nu5UpH
uKbJVX+Xle+LdAqLvPnj+B+YDu6LOG+pxKo//3tare0jRac8bAjTprJsqVf+e912MnLIfNOo7zUf
7EJ5l4U/xHzqwlBxJe8MRAi6DV3Zg5FtfBf4YZr+qYO2q8/fCKhgAR9sYpYqYSb3w3BPMoAe39rq
gwFLoo3vf3ubfz75f3qy3r96ttSzDcvi7TF9448qMypcp/Sgye1hfh+NCOVBkyHogHh5F9gfJr88
N32yCVUut7vXMv3RZS5dztfJ6/eV1n4x8Sz0NmiOjMikIcHZEFxiCpKD5Rwmm5Sugb4LIRQ4T+/8
G+iUpiR2Dk5ARBN8JkOQBDD6Wyhs7tXDTU62CtRl3CIhVcKuiq/qNn1CHGop1+rPsdTYw49dQZ3k
ob1tGxLSYJ0hwC4XqZuoh6xKxL48A68ctuqhkCYe6fvQ3Ptq8+h/P6nKztfqOaknuDxhlsCFLjaO
m63UbWIeLlRwtsGhn8ltC02FgrBWMFdqv2K/Qb8L8ePOzJJtExI/6Ok3dZsIfGcNLi3irlxtYyxC
WEAXk5uGXEac9gQZ0yNiJhkPJnqequdfDVaRe9uxv4fL+clpqnSjHoPIw3UVlVRo6ChxX1izdzhc
Kp7VkPkX9XCmPHV9s7dRAapbJPHwUHHroiVXT/3ZodV/mKRUhEm3smwENSe7YFrW7OEqXQL+xvK8
+OOVwXTt50tVf6/BvkwQ9K5lZpr3e3WVbTEC8z9QSv1LI7uVWXWb5QXwODZ+6ECLd+rtUa9d/XH1
GmxNbiqYGGpfvYWAILfqugZtig8FMHnWeWqTlb/YSFlMgDt3Zmoj1w0RQ6Gj7ag8hOZ457DfF/fS
fA7whxLesEIOHEMVdpjcqUN144YIg6Lx9pNeM+tj6Z5myAn6bSehXiKeU5cHs8JaB2s5f4r5G+px
m6TfxkAHEx5OPYTJvo8HM4d2qJ6VY5Kh8vOuntmuKglEcZDYDxkT2VfXVephN6XNK+PR8HMCoTLa
J8wX24y7q2eg7jZAKvA/Gpa2SZxg31fTFpEjUqO++JxJA2w+uA2UqxlpHm2JYCVc6Va0/tyPuGi6
5HHUgmf6zS2pAOUnZCAIL8iUn4hry9KXoXTQOQmLGDmxCxv31KBZxv1NAFm3aiWQ18i8dEwL1rnX
GVAMEDlSGDGRGic5RlHEHBqY3FUiPSzc+vA1t0OiLmFpOiE/GM2ICLS0NkzA+Z51G5j0D0yOVyUh
1h2hYXFCwGkmw9V/x9D/ZAxlNHFoUf7fHc9b/Z2h6vdh8+dd/m54Gs5ftuP4OuZfZP+Wbf8aNw3T
/ks4QjiuDlpCN8TbuGk7f5kO1/mWhRCOZijP4WfOO71Q2pO2S5vUsV3b+f9reBqgnP955NSFbfEU
aLnSmodZav4xciZoeBPiTOL7PPi0LBJyVchzUliGzTDtWRltg6J7iawqgBxGm8UG2e+N8bdQj4Bl
xGqKrUpdbxtPlbsCiVXOEQZ4FOs+VpXNZVNbYB6qIt1JUrGpw6oy9NiW7tYYtUsaduZx2RRuJxFb
S3PdFvXGxxx8ABgP7gpnGiJPB/XpOMNIDiNOmEk/bErQGPvO6k+BZX+VeDrvqy6FCGn5L7lHbZtE
+coB6eigIwiH6b6rqvgh8bIDp8mrMXre2Wwyci6SGh+D9SV2omNJ3iYZhgRyVhpUidfJ+DJb/2Pe
7pjjSwlAHOKJcwMBXu7IBL0mvZ6ctAgYRt8034Ix+KpHlnMcU5pMRVlQWVLLKtsbjbsBOS2NhG6b
G4M4lWrj96N1tNLPQxbWpwpJzJrki3wV8mo0+bqaf1uIL+vyZUlOnRtVGdzfQH0Geeho+xaOC1zQ
8ISUBzBfhwA27401JFXqm2op4juOs0dbQQSPF9I4VIsSnb+GNr9MN/3QxixI0+fBkmcZ6emJWGng
R4VnMlAktFy6SKw73bzFNm00zd4mqm9joMVRUTIp9sooBUGi9wQL9E6zHjDC0uisj3QMD1TKml0u
VLHSAESxFp1j3tHkqU/BbJnAWaqED9nbmlno7nS3Nw6W//uS6Y9P4u3TKeLExrLR/bCQkevlFOxZ
1qCqJyIdbG7eHZfNONr1xivEd90FPXbXDXRpAKbtuormsqOWzcve22ZUnREzLQD9Trgu+fPHZbO8
oD8Ol6pBPQdAiUzDv4s01ZZdFoWvu/No3g9pgpHfMD8uxY2lrLHsvR0iLSyPs1vbexKKV8snXaiq
17L3tlm+DMvhrHqCqJfRRKmf5fJjdJfCdaS6msuFy7djkOKDlUHeWdaay1v3tnm7zIpc/ZDI47I0
h7RbHGlisuK31KJ9Wbkv16REXa+Z9SEZUK2m5NdmVJWd5XeexTWFuibBzi7cCGKdKu39Wf96PU5R
J07tAwgxtJyeKsVHdjeSFZR+DhMKI21f2OtYA5ACpGRWXKv5KNRmOVw2pg9Ag0hN7S4TH6WR7Q3w
zDT0EvCcrYXcGuq+b0IJAWJGqh91JHarfCKwfGxP9RC89wqkf4Wpr924I0TNsp4nbyYzqiWsgDYt
T8omuj1Oj3AbeaPVBYZ6y5eN9WtvOfSbgvBp+siGyuWb1B1MGo+7TMYXBoh1WuXGgdZcccK/RiFD
15DtIazidbPRNW0CPwHicLbHD3FGUS3WyP2z53e8s9D4QlznR2CP/bGPfBrl/OC3QSQ+lE1L8rtr
P3tSCdTVU6xUZSHKmFGNDvFcozoFLFf0McGCH1wdp940VI5xNQZJ+lwLe9nQm3UyPzQ+rI1isMsN
092rnEeUpZpNFOfA8qo/xyF2KzXSEccTfIt9I8VmUxrbCrC/GdRPqafHe+bALzoZiL43WFQ0/c9o
sMlIHrIHkMiAKCg0qUTJON3mFbeo4nZPMPMMX0qCmpnSS+nhkCd26+MIccsYk4+hXfgHCwsAQEUy
SscS572pvgrjeLNqpPhGp38MYCRuCgNwPvSZa2wW4baQXkI5FRdr3MckO/PqYDGXmCsnh+hQs78B
nTqnJRAQfkTwYlhIzC7fpjC7dIVY6WSTnGKhrVGix4epxadYjU9e1ABHFAhJ9QxB7yA7E4o+45vA
u12J4TTLoTuWHg2reozQTSfTy1grmrUEDOVF+bfEguSOd/Wrpof2kaRzd2N5uBLHpkGX3j+QSBZt
TL9/p9KDdqWciHnw8GdOAxNootChdoG5Abd1syxpnVzy/CAMesh8LTTi1AiJmnE2AsRNI0p5J9Eb
o1AsTloNw6igeEY4SlPtmo4JuNUQLiNiJKGAcopQmhtBy45FTLIaa+b73jjLVS9wliIdxsIkPYNz
eGGhKrGsrYWydOVlyXeCU3QcBdNzl043ek/DMxHs5gZN5rYtLHcDCcHa6hPJ5g4RIOi9ur0pg3Jb
lTwoIpb7dhbIsd18PJk5kRDjFHHn8Fs0pc7VSzXyCYKy2+UBQT04kIinkcbWKOxPBZE522HWyGUD
BBI5aEenFDNzi7kXD/xK02rt2jlU/kOqqasu6ylFYwZ8GmQNmBpI0zqkHYFpyCCcXiC7NRpcB8yT
vqROGd7NBs8rtrp0a0Y4rT1gBuiUo+5U+DqUB+xABbYlXY+/JWFEAjil5bvI1S7dEitSTaue8Xzf
jvyA+jyC79UDVMdGve4RPR+0nBAvi665mTjahSfzzcWhBOADyzPwucaevxm5de9mwUNeupck5T11
9OJT6zcfaSqjA/cvhC6ijuF3i9a8hoEaXgcr8vZm6u6ZXOIWIsBiHYFwhBPbnfHwinezG2jbCbSg
idXx4OTlO1J7Dx3Unq4ewdjYWLRTnbaxROc5UF1F3hm9FI7/NcWdsWl0WrmeLkjuaDddVsidC1B/
nRr4DhHMop2OSITppu7en2HH976AHdIPX8PcVjqLQO7nFItke4gc4/2AtGJdavbH0aFZ6VLcccZ3
bZzO5AHZP5LaFQ95/VxP0bn0QwyOIcrROsGpxbzUPOYY7h3Sk4EmWDhqRZJtShwOmjnem4n/xBO9
j2PWZY02VBcJizqewkOTOd9xnX6Yy9BcOZV+tnQ86rbe1zhWyjVGlWtnMLfsHZP1oYJP1JmuXbIA
FKaXxifdIqKwYIioAYdui9TRcNRQY7LQOc2ZCcKqdr8Ayr9Jza+2o15d4mCWm6KPnNWYGOe2G69Y
q8GV5cmDSTx8rafgPfr22e7WVhPdCEQg6AUEXu0CjglFMR6GBNwhTARI20mMhtnDQsapH5IVjD3a
LDUzsLF5PyRzty5vcJvg5DhL7WUy9k6TQoDqtIsnrM9CfLKmODjVAdgpgYNX0/nV43sGBJEk94PL
VAbrM8xYZt5586XHYLF1iWKZ82YLcOVDFMI4pNQbAyOyuJX/PvKgHHUksx5nO1hj/yEvt9RP2pi4
a6qH7oZuxDeUSe2BNyJdafJWIjvwS62+nz3g9xrlbikuWBuQrZQMR1rsEt2FeXEoxglBdOgjNAAu
aKH2NhmxT5OBhSgOOli3RYh19b5W5jEoudrazE3eWKiwg6OMVHpc7N1YsszRIeONxXZRlUTDv9DS
vIlOBrLam0ljSvZLRcPc9KfAZLmMIRGYXJO/EAvE9DvLYV5iM7nTB5mvX4Udv8QefxwWHf3+cETc
xnwP6YuxrubpCWcjcE9JmHw9NPGJBGzyUyq4/JqaSpR9mLJKQu/fOB3xhHb4bgQmYxVgvzW/mTZV
wsyrMkoSP2B7LkqkRR23yJGWjRxHZsAe06B9zqdE8BgyOltQ/GtixE0REWq5RUBSqjaG6BPy87Cm
2cg08qn/nITatLFMpOdgYXfLxbURw5Axe/xwhHkRRnp0CJJD9MYm1mFGCYuy7CIA8jzz25TOmMQX
URAdFjqf+qveZBGdLJtWzcpN1dJkWXdZpF3LZtGikfcAaMyBFxNWdIKtRXhmi4kCqTr202DaJpl7
W+Q5uLT+VvAsmrM3CRooG4D4W1vN7IekpSm4KHg4d0X6it7eqRt2mGcpxRJ+GMS28SSs4oWspX7P
KGLwK9MxcvXVZbYz+9kOg5W0vHsktXy5C0O7STf+1kUWLpIB0+MEbW7rlQQ2BK2EA6c2QdR+n1Mn
3abCnY7aQInXqFkfzcjdhzXKVm0XBfqnmMwl8MpfYxLYYWf2ZFQQ+gLdjq9IFAPJmYbMuREBsgdi
Gm3yyPnc4W84Vz15MFEcXnOfhIw+w9ifaNCMHPqK26Y2P48sudyhKR7PDA3lE4SyVabV78mfCp8d
DwdLWwLXYjVOLVLkAt+lkxwdAgsNu/8xpUFxaY0WEAr9QzLsWC/qlmnT7+35SbtGfYu6sL4NDmC6
US+6XS3FiW+ex3mVU6YTI1y5y4qZuqsjQgqX0Xgx/elhTJsLHf4rH4S/L1Ih723jO5bi5GpXB4mD
AggC8d1WLmF3MsRTCnSIz2tcCq0+8uuqjKebnKOBeHqsqInRUVMex4cMqS2qs+rSDxnrf74wmKXx
kJUV1qzOHUF1zNlJC7P6MBJZFOR2ffWnuLl2xdhsy7hnPB9jeSGVBorbUH8XE0UDPwQXsmqrub20
jTXTkLPvyeEEN5tSmZcaK5ms4akLC6eVzykY0sHRYX5PepM+n1gxHZre058JDsNkmprmgegv1A5E
TEszKfbA5bZajwsN1ne8nsgl1gDj3Q+++8H1wLN2o3GYZpJkkeI8yDHCGpKMn2s//KTl1Cnbqeqv
uV0SAJZrF6FbNA47+1vczinsLZ1aKmusB0vH7japGD9mLTumD9feyNNTLnrmc94q19sC8K4DE8sa
rDsj4Uwl0b6tOnKFb+CjHJcWStyexUSsozS1k94lEw7v7GtLI2lDKpBEKSDl1fTSEI5/Oj4kpIjt
ewZpYpI2rJqnszuaR50ZBQAVTEhzbUCnTT9MnmR5UvC5pmIkubCjTQOAluinRpKHxSsCSdS4fLnK
fhdFHjCqimcTM4PPOc3smnmyCLXFFDnhzt8kLFhNig77rpLvC4eF7Jy0ZwfDTBI8EMz+WFGl2fOw
+aZCPM0oD6JJq91dXkAn5XMjCmtMbmbcbKI4CM4eBrzNlNlH12geEn0czjWx9HBN2WOJQodAIwYL
t2e+S1lRw0yAzRxn4SolpXbPqu+iRWFKeMhjLwmSMwJdElBIDUgrqOwi7CQvciJFpIi7iy/BvQO+
GrZy2gRy6MkL8zFnOf7RzirnKUm66NEIx7v3lcLWt8VXbHP6LlFrHBiTt46YtHbQL7rRv4vGQH/U
84/gpeQ9ohg8f5l+7Z0CKGHuAdOrv2ANJnfGqbEm+LobgdKdD0OT+XdmTxTKOBjprUnD7OaVUXJN
my+DHhKK0Vr1IWrd8BmfO4yYyjtUNQ+RyuLbYJzTHvlgmEdU3GsSS9OwLq66LXayn4y7qK7aU9G2
n13K3me/kzOJirW9lobgU02DckOto9uLQvvWle607Wyw5WRZvySYyPfwDJ661q+vcJQLELkGYD/O
sc3cPIaCuoYWiuFqyExlpCe7USkw2rxeAaoGvqADoZm7CBKuZ9zjmgwvHa5OC4PyfWTpV0ajjw0U
qGPujQ/0Rw1acHwDFYehK5EviBYjMxqIhnkaOQMoZMqt6/rvONGkB2MyDyyBv5bk812m0B/XRNqP
2wDq5O4w+zleL7f01sVg4g2Jum2qgHYZQjw+2RiSXPGBAKmZKWZ7iRvTuAFcM8gg7601VWN0zuTN
biHGZ2s/Qt1emvVtJGvnUVVTxz0YDfdr6ww7AnM2/KaafeygByGXTn2Hi12Yf7EHXefn0BMbGBnH
0fjCFGOgXzUVSpd+l8koP8yOh92xa6ptnuAr1OJxl1fF3k/d75Jp+zt7SYZiFRlpmnMxxDEqs2o/
5dNn6abgOR1+Sk4/jbDN4d20pRm8Sy6ZLw4ydtIr+EnxwPS6Xw11QptnQCmq6SPAFtP/0cwyxE7b
tkx1I8S0tJhXYME9LGxMsDsjf65oKU3zBMohAgMpRpOWZebYmzEmKb0BFrWaHWbzi1K/Gmqiz2vz
ukzF9Ja4xly0KF+L5gWXqbOO6sI4Yml6R6Th0W5J8xRF51JqwFpXdWGyZig792EcnsUwnpIY7UnA
ZL1tqVuLwCvWziwusykIrwpwH8dztgMo/nUEhrTOpv7Rbc2X1DHbk6XZJ1927ZGs5AqCHlQGNy0P
npDBM4KgcR0NsP/m6DSkFecn2GOcxuLs1s+EUYeEfftgQibbBMibwVPRjWQ+uv4p14v6YjTXkng7
Jr4BGDKvn55CywUnBjuZUhTNUR8gfdEE0APiNLqmgrm3a8/JlgStbxVIndrAjt2V2Y9alyC2PH/4
LOryMU7KbCMqKA1wk0DojcHzPCUWZU0FucZIfPFdl4KDr587heQAhRgdYCVjbokxySTmEyupH6C7
xrPbwKdjxdgQY4slkyhUGv7WgbyljQ4WGMp6BuDAK4yN1VLo6PCR0e2Lx1PXaVu/BmqHDiF/V+v6
eOusgKizz62U3XubfDfg11CWW6/56iUplnbOkletjahE5UKc8gYoCVLxh6rWpxWEco8zjB3sRFKD
ritryp+N8QhckOll5p/DPno/pT5zxApCHiZpJMVBUZ0yJAWg1yEYM87oFxZHjIdjWmwiE41z0aXa
ORQ6NCa/qfcw8felASowV19Y/Nlrcgg3aNKwovuNBn2i/KBXXn0uBhmdXJ79qLnFqnMyohgpm+3T
OfichWVJFCLmqt7jJCv88VGrht1cauGTDPL90Ai+Yzn9D0OCBJlhie+EBz3Kb2GtZoO9TlnabjI9
xKjOQLOJAlD0fUPHNxmwtw9+3p+iOlHCnYF8Mhg2l1j9FZRqJJMYMwNpwWTeQ5BGyGJPdV0Yz1Yc
RmtnbOB10qxh+VB1x1g+Fk7ub3L+6MrrcV1EMTPUpCquXngd4dCc6gT1LOSz9NAm6YOhxcOWyDht
7fqtINVT5Rt0xLjTbatW3qR1h9i0ceRG6YXCxG6wfY1uLrBdC+Td1m7QqffRKGkFucaBjLyvpmBS
BJi23QUaSXWOT0kCgFu4Z1a0tYaQd2Ru4k08o8iwzb48iMJjvQZGCjbt3K/dQQMPkGv5bnmjjShZ
wTaAskn+uWMF+smF3gxByu0ZieY83tqy8vatk51hEdcPuCNXA2CXfYy6dXI+EXZYrXKveNYhvexF
iIhPYuUFuNteigwHXjobnGUJfQ5Gm4pi1s3mlrkyBdIm+WBX47wT2Wydgyzzd9WUfQF+Tc99Ao/q
93pKPTKnc2Ll59hhcoEqsl7j/5WnYii2BqQXSt90LA+JW+oHodN0KuSNMTk8eW2QElNoAz5Nimur
t1uLV7Yr8fBllQgfiaFwL7nOOzV8wM09nIFolQRAwDC1vdY5pq7PIq3QHoWU7mnZeLUyLmgA/XTL
zm6iLJOtPWSczkOmkFh16x1ObBdWtpNfeNke+PqbLZ2PQnT+AXeWdmtd+XHk+3BiUd9TwOdcgODl
fQYc8AqaqrhisXgsCVg7ybiF18aadeMmyNPMaXjM1YYY4w0wiEe/Z6Waj7LG+v9Sun53soVCisva
PEMoSFczjElqURIQYmzIQ+EnwzpPjXsz0sYnfY74rk9AiONxtnaGDRkk5YNbRU3pHrROeqtYt7el
oGHZzzXyPI+5q8+5Cz5VINGlz7ex4fdbFOMXu6/QRvOhXvOwggc5xRDOOm9lR0AzUtl9HUZhP0i+
hj5DMjzJkmAg/aqFhQFvm0FYd1nUkQ1DSCKT8/RgF6K5ITkCKlFivMyb7kaBsDoNIRj1NrSTk5Mz
bRQUbtPJ7y5eva40i8GApeldCgs+T2B1lRkn4SzV2ouPbEdScbr3yEVaWX2dMM08d3VeXVxKh7EY
zDXxeM+DME9lXXk7DSL5IfSCDL9GS/Ok8pNbMvW32Q17uFly1yQ+8H+/iA9ZllOn6ZGy2oh+iElD
+TEh62jBx06cPFdjRounNaGFGEUO8RE+GecPn9917/yIZf1dl06183PvSzS5eGf67Fq0KW5bCSmg
CpDGiHq+1laBzt0HahpRnL4r6Q+TMjFCokgZ6iXLpu2QEcIBn6kk5wxsY+Ua68gkvTUT9bnTHOtg
ufSb58ktdwTV4LJPh+gk0vZR94iH7IuW5zoyTS+97rkMfO9MAfc5NBhLUsQ2pKsYgLw694A6umjA
ljkTcGXW3Hw5OlZvkyCNUVDbNeYKQJIJd62tvId2pDw1COJ9NU2zATeBnSXSDHqG0Xy3wrE45ZWL
tUYU+1jmG0tnkGkg9+dO8VGfClAo0/C565jZeqOE38Lr6LxK7KzZfT+gKQHIE6b7wejeRQi5MHOt
NNputzl4cUY73PZaNXMKdCgQ+3Rusd7Vx6K1n8vkhAxw/GALxp2hthGgi+61x7d0+5bm31vf7+0y
cqieQT3kW6q5FHszVUsqVTe2a4DGBYhmCzBAs4dIleZTrlIxU84E8s5e/FpGTlZPqqyer8eygUsh
M+X89aEs+ANFVkgja2OImL7bNs7B1k83MQJwSIEhsa9QGaAlxetFU7vojJlDAXuqiZnpYqQJevY5
s7yOsqy29+ubJIlpt4hhB2Xh01PfJdS39FeNA5kH9lS2riwQRFK25K6rTZTKa9C28W5BYTaTDadt
5Mud0cU6BUnNSlmYD/xYUCo51QvZJoSU2wrXzlqmOEnItyua/qirfI8yhmOU5WniF+JGyXRIEcpS
hIYGI5WU3VX2QX9m5DVnsi6pg74zJJj3UCKf8y2Gv0B5CeMoJMU9UYCdX9peX901VUW+t8s0y5Tb
ZCre/dGHDixmSQmrEaFcY8srX/YK5SR7O1z23HKS6xrmMa4vl1lwnQw4wdjzfu0th5F6rwrTfJ7b
6opU31plJc4xTuzpZhJRgKeIjY9QG5WVJtb9LyU8uQbg+2p8BErgPKM6xRyodsuUzueyWQ5nk8mo
lAVBVEAhei+ZTk0468wDeDPUM5pVTZN6vpJh4J5HpJBwdqaqTtOYbgUTXmnVrPu8aNeU+gdjQi8W
KX+nprNJlnopcxCcbvg9O19G21dlvzIlL3uJ2sNBILZNC02KtrPqxo+HyH1p1cshVffnpkWWvR76
1Hr1QSxKGfh6+HlBhRGU6hMmUn3pPYpmuQN1Lm0nhDK/Nr1VnDvTqHd9lKAawc7GukpVhGkOGhvf
ksle6x3KiBQ149G+BzRibP8rEPtPBGJ09P6tPmz9HY3O5/r77wqx1/v8LawWADHQeSEBoywF9cL8
JRBzxV+ux9LVe1VVK81zjqEh+t//sfy/PMsxhetbNmUKy+BOP/Vh6Kpt2zCEzuOZnqVYGX/oqP+d
rhpd2T/LwxBWC2q5nq0Tu+zx9P6Uh0lyo4zZr/asx4HU0eWYjb7aenw7l59onIlmE9pTfAetThXd
1TcNt1K+p6dH7bByW5K1CTEUBtMHqRGZIhVqx+gIN0jcitkhNuAttaQWERdqBfqgG53fyV0JcAv6
HqtiUmVWaRKdGSW0rRZ+8pxSVfmgjzVAKU/kcjMx0ZhrGFX0Wfcdb9e4znUQE+2I0lzFji1O0Ory
iNKmmL1wE0/F96TIiEBqhNwy3MhVAoyCRPIP9giuRlXjSNGou/QTdT7Kvna3G0eAS6RZ02XgBzxZ
1CQJbbx6qH7o3eUJ9Urd3QR1VK7mAIJRLnZBJsRTISmBhzWdjk6FEwTRfHKmcJfP9q504+pSGyLY
TJQovQyfXKfPe1dvK1YvyT3K009OkBpPXsy0JfHOnJ7qYzZPAHLppRcBFV6y2hjS6urOwvuOzhZD
1VihdJpD/eOs05GE2r6i9PA0DGa5wY6YPAWh+zEm9ywl/8cpD0PbRJuacvpMkXJF2elqoJ8gn85X
4W4N6u+JtX8Tf+qKTRxqJrj1OqHCZIyrKW7JwBg2GQg94GQZ8XogbR39RzLAQbdKzle1bJ/KsLQY
yfjst7rZvmQmxc15bBhQ5pBGprPqvfCb0Jjm0MGnmhmZD3VvPoikY9rsJ5wau4jqAtnZ21uUmFeG
kmGth8kPqmtEuR3nXqfaYxToMmJ5l9nOcxDQ3HQbhySBejqJMp63FEq/GQW1K1FNZJ6gwKdZQiWP
P0SEjX4XuxTri8pi9mU+wK0ipd49B313MWARUuTPn/q4jVdxoHuw9Fuol4gn0iQHmBs2B6RzD6aX
nYspOyPMrsvsvqyS44iYDjtokIBuUtCvKfzkO8FhKp0rrLu5SBjSrYdkSj5VogeRXhRPyC42LsTf
l4TwmJGOMbkgpItEpEzo9ZrFzr7ToVHHcb4qgxvl6NtokU7gSgcBPq+8V1U10aKT71Dog+rYZj1B
BUzlyH/RaXZPKXxmQF3ZiEm1Ay7WIzui1oT8pezHfTEM9ha8IT3a2l/5BAbRikuQQTCHNkaLsKA8
LVduVZNKpE+HWLWFkNXBZGtRWOjZD+k9+m10agB2bqBs3gJbO8Jrg2Fbu85l8p66uhluTp2daQzu
gHE+kW/TPmrkx/k9AGEmYy8WysNxiH9AoGJxmx/SQZDnyQzcE/C9Gsffy+kJrBbLudFoiS71nrvo
4qZOvUmTYFUgTtm1aYksyYe+2WTy7AQJM2ULpYfM4NW7AKTWDlWvJuFUk9QEqJVf6lQE9+JqpVF7
9C3t6nLS2Zbq3KbFMxP3gAiGwHg/DfSJQ71/pONGQxmD1f9j78y2nFa6rPtEqqEmQiHdunfa2ZEd
cKMBCam+l0LN0/9T5ht1Dgk/VN3XxfFxGkjbshzasfdac2lF3dBPtN2WwOBl6k3HIHARNAqQeNsB
ZBqUv/HsEBezsgFOosyfwm3kFM22iCuxz8sQuhazp1lnH7zaF4ec0aOZTu0uSJG8qh4ZFsGFt76e
/R0hMpD8SgKOoocS1Oc2i4qHll4WG7X8LUsArndzWOxIAHtV8ZWRY3YfHoI2IcuHcAik7gzvQt+6
U7WVbfxpuNHTvQ1Tm6baRafgrqscNV9gviZooza5LZ9nu3hAKrHEy8DmkH3gnlxRqFMyIsosyF3X
HqDJsAKowny0P1X2IpXjBVyCdFEQkaE7gFXojPmbTmlkMo91pvGZPr7H2gDVUZOl6oRdd5j6+F6B
ENz75MpsyHXhuqEa92SjRzlWAORU/twsC79tjT0+eySdZYZdJTfhvs1lfCJYxlqnQeLDWKvTMwGO
sIan6Jh5er+Euu17b6DH5bGOwheZN35Jz78ISEbJnfbNVjiGLuJfrJHGCf4jQn5t3xmXPqGOK8Y3
BZoEqudTlPUmUn2eDtR1ciiG+aZLrOJgNOU1GWzmCRaL3HAo6F5BYIvYC59V4bz4/ZzsHUFrFqle
dXB897pM4B0mxUQHrhGMPztBg3eRIDfLzeVePb+hhFA/lMl5N4wHTjQMBrzKIkppPPfsO9Anwfa3
r/RUy/w/d+vYPXrds/TREoau81gyk90YPSEOFkFYjbDvx8VrmaFCWipIV7UOQkLuFbblXAlI/asu
kSbOYv2WS7SFjN4w7icfNZEwnOggNqHaoXMV8LKZdSLlSRnwzdeXGjWE00AIDJhHBqr7wZiv65EJ
3f8VoP+TAtSy+Kz+5FDYgWSLv/3k7PvPv/lPBeqZ/0UF6bmmI/EgLFXmf4x9nvovvH64EBDcAVZz
1L8KUIhsJhg38p+5nEvh+v9dgC6uBhsjoOeZrnKZM8r/TQFqv7MnCMw2OBSEBd2Nu+ZS6f7b2BcO
ZBpBB2fCR8jLps6bGLljmZzaqr7tWHs2pIRFexDH6ZlLMx4fG8FCWacbCMmiYlJio/c0upRKqGow
usqmOC9XxzoL8cb1RXvsLH3dSvq0WLHpJUXa2/zreP/G78ex+Lc3UZq28LBMUot7igNsv3P71XU4
s2zTbjL5qLgsxyiYcntlBBS+hW2DHoFy2PvqmypRMv75ua2lPv/hn1zge/LHk/ueNE2FU9d03z05
TXqNAFl2+6ZGBaDLfZ0BhEcwt6XIG1Z9EN5WLiLptC4I7or7H8ahH/y/37z33z4/H5vvuIpzTCz8
wH9/fjMK3QqHX7fPvfbOEUNKdwbaSVswFVAh/CSyxGKqORx/QLFQmf3l/b87fy7v3+HdC05vG4PL
u/c/6g6BmuTgyyXaLWn0h7ChNnQmaaFjgwfsOOTmERH62mjY4sNE/5HcWc+kz+i0K6dqjL8ckt+/
Ihb35ctloW78+Yh0YxQETtV1e6NkibeQZ2xhxtbnv7xxvpzvPnhp83WBZyhc22Ef+fPTtKHntLoO
2LjMFlstBMfbZnST5yog6RAh7JUZFsHNTMKCZ2vr0A/GcKcaZj8Z0M1z5YgIoZPr0ksX3v7Pr205
5j+fk5KIcA/DkWVzSi6eqH+fE7LWthNZXb9v628qCNkbGNGrcOj5TsEjaVrm2g2S6i9nwq+HXdq2
7dtSeHTkf9nIBlGaDJ6D4ojrLLGugZ+tKxPxx5/f2u+Ouo2l1/cQyqPfWf783/xIr7UTC80Fl+HR
28web6MpiWfIEMX85Tz63VH891O9+4BdklnqUGb93ptif9VngGX65FuVpOQiKsE+G89iHE3Xf36D
zruGAF8o+goKMxsGNJ8T+N2CPEUpKc8DX2hbmSROGF1x8HPz1MUq31F3iJX2b4kS6q+ranjsFGnf
qI0AvQsfPY1KN5QMznYgvs8YXPuQZsQqYvtCTcu66/Wa1I4xPdeSHRmzPr3FzvrW0PLcG4F9HUyj
RoUSvrUWsZ5Tiq6TvOQwlTTOJzs+A/sNu3urNz4L5rKHv7zz5YC+O20ZAS9uPekp+5fT1mtD10aJ
0u0JLU4xrMX3TKEdyFW8KyPS993iQB20sVXaf2wJXl8B0bsbCq024yj11i0espZNEuEozK4hXuMC
GAAnI1kKYwyjyDuR0Whz1TZs5TPJXFTNh4q6sSa/3Zpt5yxtkVyP7SsBnQYQ8ME8BB8nt02oxfqz
YScvf37LlvXrtUs6JteuZbGS/Pfuq5r4GQho5hz7slb5tu/n01An38cSoks7PM0JyTBz75ESI+XI
FJXDYci3yW9vzC7eVXPCvLv8VqT83zQ/MdsrN01lfYqC2drGThmvCQ7Zub2kWdC5u9DJ1KPfk2pp
fk0ML3rK4dSvBrVw4iCXE9lGCKbOyW8NTKAwXX7K/RaZhsGfiSS/HzX5wmX11JEvnDI0gBi48hxm
ip3JHoWYk/GUzMzpsDTZq3hget/r+7Aanjx9Ske/WZd5H29K8QBs4MmT2QPiRHnwXQNCHCnznSbF
oqRMTgvYmWRu7GZVOZvSRr1PC/85RoxiVSuvG3c0mZ6cJL4jF+eWHgvoE3b33jS8TpVdrQnxnLYW
QgKO3SpTuFC8OwUhK2d8XfWPAnEs+P/uNhziU9oyXhmrpzpmVDUJWsQEdaJNqmluz126mmTD9FEb
H6wSu0npv0aNfC1VcyfFI6JBpDq1/IxQ9FHM4qPKGRABSTnmtCNXgXJcBBH8kkb3T27oaQR8bJxh
gzoIKdDkFE13m0XTX86qXxcuj7rEYbsmKO+UereCjG0oe4nred+DgazykZzF1Fhb8fhIUiv5Xiht
AyIa/rL+//ZZJVddJtlquRD8vDLDnNeksZEvZZjPrTPc92X21jdkMs3GUyNSsqDcj3/59vxae3m0
aD1l+ZaP8fa9tbYNfV0YWU/tJVC/FmgopjF5aAzSx5svUmkSWc2TSdTKqpLz3Z+f/NcvLkpmeynP
feQQzsX2+68LUdjTTxqYS+6RjHyEPY480DaOyHmMXdWhqewOyvhmDCr/y2G2nF9WSZ5YEHVM99lx
ONQ/H+ccfDJbU46z6NWNzzds6+S5BnU4jce0iL/k7BnWqIGxz0fzTcviSeBd9sXVz4nEEP/no2D9
etXn1Xg0sGmWW4pL18+vJo2N2XIrn4y5kSrIXJaNsEq3fgg6KffwwmZDa920Ck0OPrJbEBYbaLvJ
No8GQtbtAiuvufnza7J/99FQD9PYsCTyEPGupV7XpZhBUrV7G9LKOsuMbeXCBQJC+FyF05tusRy3
Nf4bNuch173sJXfKD5MKTEK3rE/paIWrQ4trC84WQoTeIgPSpRnJ57rpzPDRSuxrlOvqhlJE70d8
QF2QX9ewOyMRjFuMB8FfDvOlrPn50uhJVFzLjhCzunxf04aC+XQQOe0ewZi/h7Mb9jeWCvJtoXsu
yhbwSZ2AMNNoP/BvjylZQmh28fnwxc/ZrbWm+8WeKV1cmvDrFJtwVZGW6rc+ISQOwpss25myMDdp
GDDEFt6jaZc09FzkmaMAytn4ZwKWO4SgvOFQHEOHy+oIYxVjwqqMgXn/+VMUjHneVQO8Zd+C4aIY
wrCD/vnMQviJ1s5bAi9g6XdRdIgYRKoIiONcW2fd1etQRuIYDaTF9QXY4TJ6SzCg4H6KtroXxoHy
HKBDMLobNoC0XhxBMDzin/WQlB/zse7x5rGZ7SJ312VfDW94aqLMu8qAZ2/7Yal/XGeTV4yUbfwY
K2lXDuzPFIfFQNxA0CJNj6cvc5svcFzBCCVonY1ttg9D6X7789G4VH2/nAD/Ohrvvmek1w0iLCds
lNBfaTFPzdqerQZCWj7A5/XyLetCtR4wDrvWkntgt6DmFPaBpPsB5///bjnl71Z6CnAu0qxClnq/
9HmTFgOCinbv50rvB+FNJ0KHX/oACUaNpjyWeoEE9wuULVzgctZtPpbprfKroy+yw8wLPwclMxxZ
+R1b1emk/Jxx0EyQWL7UOEmB3pVgFWnzS+K6/NJZvT76Ie2voCYXjYOBpst6bNAubLDTLTHZhKEB
6y22uRe/ZUU3rQNl33Z0nHcydz/mCIFRVHb4/eZg3KewERgxHSMScClhvHwjTc/fjX4PQ8d8cUTw
xVLlk9snXNsrf6u6+qVHZOTgBzjHNfySJvzmWUl29efP+dftDX0i02LCCJ4CJv+7j3nZGSx91Xbv
ifQLHMtyY8xIHsuZmv7Pz/SbRdJlq8FoVCh+q7l8yP+6frVZ6haobtt9FRZvSUVOjqoOLJ13HmRa
0qiZFeWEsIlCPP75iX9T8vIebXLJfAHlxXy/cQa2gJA8kCzPhcTojH67J5sLc3b7ajvAFGaPbFK7
71ZuQbCIDJHB5RM7+YC6fp1m5aYiUVPIPkaEueR3Rw3mvngXLPnDf36pvznRXVPYrnIcigs2tj8f
ow4Eth0kJgSFCNngUJ/KNvmC8O9uNCR2oPgN+8vfmlmXouXdN52OH4kLlk1rjiHzz0/qa4MUk5hv
l6X7G9MxGXEg0FTxZnbVGdkXoXBuW2FIcQ50GT7YgXckgEdvBp/cb6cUd6PTLI5TlP4NUTUkd0+P
sTWcGAz8pQT6db/GBym5dCo+F/EL2STuOy0jzZo0eGW3MSt08VlKRKqLZJqoteTtz5/Gb89Ytkgo
/Wm30en7+cC4fpKGeT+2DMiuYQRcC9IdsRu6NyzODqB14tX9mWgy428n7K87cs+16JJyuvKBCE/8
/MRJayEGFFW7z+fuZZjEvYWth0wdkpqjsbllu8L4g/1nOqLfdkNglIlsN5E22IcHYY5Du3XXjqkJ
I02v5pnB6J8PjPW7VQOuAaFSfJkxkb47ZYapl3PUEvRrG+ILqwojUwF2Oq3aa/aN36OY6lgLb+ei
effU9FCBPArEXG1VAxGNVezNQVD+ly+P+N3nRYXMJ8Xu1hPvT+Qu1IHtFGazn/ow2Zk5AyJGPMcM
b8GGwbe6aTvfXyfwqXahNkMGztWxsmkiIvDM76Z8X9gyfnDG8XufRMNDb4X3UdC2N2Fx8g1nPtVe
dDOz0pxrv+43biCLfUyheVNwXfAT6xpXCd5xP/Kv54rLRKEp4WJzgqnu+vqlra+Lih1CPNLhObYY
YLJRfpz7rDwaTqKeCXr+NtfxFuNvtB8KbHKZxWXNaebqzNyxrakB/vwx/uZ4eQsLhsVYUUtb787v
iPTmSRZuvddIxUkmRlAoZr0dij7CAS4f46i/d43mLRn+2sT+Ta3lc9VRSMMs00Nb8vMZHicW7f5G
1VB/8K0nZi8OsRGQzBA46dorXes4NM2V1vkArp/+puPUuE1wuv2vjwB7KQnhcJlG/HJlqIpq7ipP
1KRFT7fIHvWqTk0TETRB9yqyvoxeYREZX5wTYbd/OV1/00hHfuPQzWUTQybj+6apPTN9xmhf7zs1
SQg6UMa98mtShQR+h7W9jQ0fPtBM4oAOd1VUR3/5Fv9mlfFNWn7CtVxLSP/dx0+lVHR+JOt91s85
sRVHB2+r17YrFJj2pjH/+o7ZCv1mL0lNaRLHQyCPwzr+8+fupaLsw9niOXXufy1tlaCf79y7kabN
Lu5AihSarMex9h8N6ZmchsE3R0WYJQhU2Ydj4N8lxpciMSNABFO4GuI4WqeDE971NgnGFshmMjLR
2oKjQUjiGE9e0K6rqZEr6uT0bKSjem5pMcGHrB7sKHtp0WKSl9gkX5YQdWz62X2bYWN2nBKKiWuy
7S3G+KnoqmEbV3l4yO3ReUmF+KrdSG4Heyz4pvfedYg1d030ZvAlVQZWt7Vlm+YHujnGo0DjHahB
Psd+mhxpfwXXQUxAcVkK4w73SHOPtnGhFTn3DDbqp+7NKYnWikftvnjOcz9byXdNX78ZbCRM8aNi
B3FfDtK4HppAM9ov2HN7UeB/SBQ5nWE4naI+vpvRFT23hUXW3eT4H5ELoPVQJS0iW4jbws+eqWT6
I/Tm+Wa0TVQ1vXVFOuFnNkHpdWWNCWmZmbniConvfUoezQZDBSGe/s63uulTRN2WT934BYV6xtph
E9U545RJ0VKvp6kvH5JYvdpRNb+aqXVfeNmnLo+NXWET9j6pPgab132rJkwlUT9kM4Kpst/maHvY
76H/BNTIDqzL5mYTp80EdCEnoCLWZFxmCDbnsqKq77OXzkj6vbX8dHlIRbOHYkvkZJ2p+IYre3zT
lSVMFNokl4csyB9XHYHf2WJ1IONvOJdYhX7cuzwWIGho9ZI4MXq7JHXkmdaje77c++cGWS9wQgw5
qFiqfDehOEJNUcbXwYDqPxQjvc6QkJMwSMtThAIZQJHRladaNZ9Ht2T3MqOXjkP4MZd7M0bCbZbZ
5iolNPzWKJv5ticdswzq28sjTP6m2zhLFlBBeigb99wVgbz756Yu+jXGOvtGQenayDbFwUf7/UDW
20iNW4mnMYU32akcSiGxdd0QiGCVsqW6QqrzPPEJ7CKlQgiIMngQHraSqbBejKgsTy0mCcegTDar
yvjQVZbxgSDXe52hsyqTwrizGnrHfowXZ8RVI0MZPIZRCoy6bTG5Lj/mlPjX05wh1yZsQhMLvRpV
OtxRJjSYvA1ECXF/16YbhfLeBkl9X2cAAKBmZkf098Hawvq/S0w3uRelTu5pMOntOKH4mCeX9rur
o5NjxkDjZvKxO0f5pKniFKvKSm27wkYGn4D6LkSXU1uhKgQ69zwJ4rHJqp6vCyOYn8FUXhnC8u9z
s2me88+g5+ZngZz4OPYFX4ZK7Wu2L08hROoHt4PfoKz6qZ6aetOmaHSq2Um2brmoIdkS37pt7Nxe
7lG6Duw1VgrK984aOmokqCTNWdWz2qk6/QyAS14hhnev8ihzOb9hnXZBeQOmMlwzXmv20oo2Oe/l
aelRAtTEPRrJUO+SwrEezBxfgqHvUICRsjjztn0d+E86KtyNOXoKJAhPDLo624zWUF0DdJtPYwUk
wD5ZzZCS69EH953W/edwFB91P5ysuShu3cF2bsqW86S0vXFjNHl33Q7lSrhV9A1qCWJ1ESJHLM16
V4Yy34LH44AWXf4w5/395I3upxy/C4jLajwao9F+lOOzlIh+nFhsncqgcVwkGnVl7X3qo6vaxkrF
/Hfcjc3cHVojTD9Kl0H78rjrUOVmFVFAemRZdbyyfXIRtIB1sKdDD4qsaubkuZjizywk2WcYF/z1
9CGxSxwvVuo+RwmhNnH+PPZDf+948XU0PVeith49rOO3iDafwr4JnohzSW+Szni9/JSJmNT5Fq5C
jiN1MxQGnwa913suMgRwucGDv9xMnUBJGc3iBCUm2lSJ3RycogfTR3PpUNnW9OQHLqSzuHKYt5XT
UyZkus2U+XUcoJHWWCUfegJ6r30Rf2ha3T50y4010j8YQfStCSzt1qWWtJ0Lf7gaCnwH9fIjJtPk
IS5wwA7mZz8nga32RnUYXP8jIr+U/ZrLd9FOOUeEOlhhGn9tv/NBDwdtDDicB0/cBa5iPy43DRKp
G8ZyuOsJ+sE90zGmGJp6y4LnnqXhVVvZxQTKAqu4Db16IpudezqikCkB4MnZSHYTGWl3zYjsdSSb
7NbNnn2ohYgX8XlrJ7RPpnYsZGV0bFSt5o1ruPYVUfWEW9b+fPCnXJ0c+mtpFd2oSZWn0Eqrk6jg
Z7Rt4u+HiSDNlDB5RrTtvR2jaXSImTrVtledcAZzlqo5ur1c7IAgpJsoAQRA03W+udxI5gZW6pt7
syVPCefe1gst+yiC4Mscdyc3Ink8qb+Xhn51A6JSM/psC3bRh/QPdKXZsaP2NyVIiVggc7bMMNzI
wsJDWeZX9jQfGrYRKyniraH9PVGj3+I0/ZCmAYrUbNqFc/zdmJp9g/tHGoPYFq3gVVD3AfbZlso7
zCQWrTTerDZqXzoU14HdfEv0WXAdZwODC198AjT5wTSmbEP7655yflOMSFJUSm73pOFt1NSQRi7O
Xt+92FN3Nw/LVLm6zVS4XHWZLAUCJQmwKJW+eHZwELN8te1oL9p4D6oh0IQVp8ZbocH/2963uRtR
hhLLZhAUzMzTI38IsdxodtWaUShiyBBHl+pnYrfJIWAzlFxZ5fzcT+5d7WoAb7ifiUM9OlN2r4uV
6Nkyoes8jqD9Vwk0KqeY921sbCdt71PwznKx2KrpOzvO+woS/WZSDbn3laADmU8Oh42SVfK2qoJa
GUSn7vRwdmFcpZDP3ER+SIQ5r/tWkCqoA6oCSb82yM0NAI9Xz8JcFseIlOesuy/84IM7zYSdjpO1
Bz0x4FDPlyYjLmu6cXXp4afsve08Dx0xR/mxa4mXcFwC7QvjNh7HL/Hs7mQ5WxuzIV81cazPRWXe
0CrRwMT2BfArNbP39Nv5WzTEaFC1fSSUwSIilaFKbcAsbJrG201GfW2n5GWgCCmhcDt3ZmM4q1Zm
8NksrH72R8KEodYg/NGQCbZpnlXAopIWyHV9M+Ch3Jmj1SAG1BqGtEbxW9o30mAfUTRVDK7aRqzo
siQI9d3o4JSVnvNmFI659mTprNLZB3k635utzw7ZkvYqcN0tCIBynRLXfCDOEXvhSLJjGNVQpGOj
hx7C0MKdr1Wk+ysoJfF6dsKFjHO2rfiJdJOOVGN5RSfwDSoMEtkcd1v+HWbIm9NCUMUXDveDymKl
dLPDX5lvhW6fyb/6DOsIgQE8QvlB3MYGw+jQ16x1WBJGIsdWsQ0ZAPIOAgZprKukO/nejogv8GtD
n13rINzNtvsFFQeOsVqmu8bFe1f3msuu5W6shDiqeurOTiKyTYIXTlqGsVfDcNtUQBhiJp8rqx5O
RPeOu0qrY27HzT4goc0JzfnY1v1rwQUwqab4vpuaW52g4+/jSG3wIKLkHKYRbx/32hj0a+j3R+L/
rmnniP0wh9WpGp3yFCu2ufQZ5WISyzxhIAWJTsAjylVtKri5sV9sSpOesYeZTi8oWQ/6DiqDlmyP
UtKCvzzYJ059qrrw7IyDt2d2U58saIAkm5o1PrS0Ptnsb+BPDJW9B0NwrZYnrMVUnZSrWD0tkFVp
4xHi1NAYLwV0mOW1R/lY4BxOXhkNxKckHOOTy959VcRtv9FI/FmuoJpkJvnxEjA38r5F9tGAx9Gx
d1Om6cEOsVe0Qf5Vh1UB3i2FiqD78tQvByFNGC5A7iYnPDD6ExnE06Gc5D5i2I66fTjmJCwyBFr+
AptAPGhYjR23NTae3x+mCtnIMATm2lGLZ3y5YS64U63tHxpDbsc2j49NJwUStTwr1lnE/L9uvOIE
9fGlMYJh1y4/XR5iC36OC5XA08hP8JeK0wy1+wQg8bMnKZacHmEZjSjYma5boyWfid0D+eiv6rYt
N1Y1FydeHoZeMDaqy51j4nHhXwBKXdhkpwtKCWPjfpZRB4ij/+jpoCRMBJvc5aacyYsVhfVcwF9h
OZEK6DF/mGQ+S+Xl7iCTLW06dQBzGp6mNI1Ol3t+NB8MEMRzgPS/FRgiY7g5qqlFyadRv0RVO+5+
/GhEfnbilOrXwpEzSgp2eXBgMyNOTpebCRbCaSxfsjLMfzzsdcLDtpY0mOurrNh1wmnZawQIAPve
uGrq9CsJcwH22MS7cnqdsY7rGyf1x6tItdd1vPeKhoTRwsRd6XFdsxSnT9Y5xsHiE8fjAHDOYge3
tQek6XNmbIgC8K4zOlbXQFdSaAtmtauNyuZLTnRa2apmF0bfZ88KYC35i2egadZNccRMbO5kINlc
Ox4xiLAGhtTzVoLZg1GzV81S83XoSTcizC4BR+9/w6tP2GAEc5J49mHoinXjWxFRXAtG2btklV3u
zrEo29Mlw9O9PApBHuCVXgJ0L4/2yz+QtZVsnYBWhYFzbzbN6HB53IkgLVApg2413d7DEXB5+HJz
+fWXe+ZAdnbik9pw+fHH8/y4vfzT0rCwE/aEXv548PK3qsvLvdz98TMujQ1SfVwN//3axsuLv/zx
j1dC+OiLtGf14yX98xcj0gy2UJVfSluTb3h51tSQh1bCKiBK/T+ZrZd72WKPvES4/vMHl8f++fFy
DylHtiM44Ony0+VmCJcg2H/+rQpbQk7H6PbyENlmkILz8mu7WItdL8Dd4isBEJEf/7m5gFjLuebT
vtxlTSd/dkkQ8jLniljm5hDVLRFBQx1smrI+a9MQgCZcd1PNst2lXZLvx9wCaTgqb2Uus8AxmcQa
cdzbmFhYhEJLrvGXvnIhQhjP4ky0e3REaj9vVNg7gLislkTRYrx2PXbiRFvhoqI507TQfERFLsCA
wMpOh++ZOZr7OcoZn4L9SSTqfaa9sfnVY+tyG9HqYJ/9kKtPVGzRpmEhh6kwK6wvUDpMwdrjptn3
duxuGmnfI1hB9jnG2SaIgpeSjv3KcGdjZ87qs6/upGXuyrH+GoxhdhVMuOgVQN1VF3RPWcKWrsfN
lmg3xrYSH6NmdvemLx+KDnFRMdcHtlZ3ALZ2sY9vucX9RFKVvXes7pw1Wbf28C+tfdR+DiAaADHj
yhkYAsclaHaNEUMr7H55Vn+NHwZd38ciINHFcaifwjunHO/spHzrhCTcCpMW18/vWkN2jjo2Hp7T
bUCXkElVs6sAnRXA/WHUO9MsosdCR6yhQurYlBoaokDpnXOn+jT2t71ZfAhSuClNSEQMzUj/Tuny
qy6SiETg+lsV9o9GV0/b3hyqdQyHNkwiwiJ2Rt4oPtlFltiLDckZzTav+70qC/8UNmgTYmojqxhw
bdnf3SKwDhGcLeRbH0KLcqaKg7OBPuVkTcdJl6iRHPPs+121Tf0Es1lfxhuzJriYjDuLy/NNUn0r
RThuW7bAwHEgfKayhFcRW+5Km0vOWdjghMHmtGTsrK0Wm8ZCyZOggG4MowkPbTB/R+OY3ihBsJto
vFO+wDMnqYd7B+FZnFcvRla1JwVxm1lHT7Uj6vI6i6uD1MI8TmlM8Ez+bPASTpLWBzYVzRgw8Mbt
LDKxK9VCXLWrL+xuYaY0NkQpOJC3sbsye0q+wmAsX/Ud0LdRNRvNeBNBes1EMVdsCEv27rTAAMDR
HeAP4kc2NNOCm4Sbw1z2FOh7dEw+lQm1AVKDk9u4T9qG2ZICPzJIosOUkvS5cZwR1K9hIotjDsb2
jNWKK1FeUQentGwD9N0znURUUdEn/HNc4Wcn3jhJ05w7+kOthzJL5F6zrmSIOn3wPo5WlV15X9Oy
Bx0S7JMAnsks7Zs+pMPQgsA6pHBITAv1h5YWOIsI1m0y6Xznytbfo331N1EqPg/gRuH3utGSCW7e
EIND+CXlrxW/OCPi0rjoJdwZNk5RSZHahEUGqCbbGUbW0v2IiXbFp0cbq5j2ZdXfSTtrthG/xKfP
dex78DVmO3DWZN52KqCvZp59k9mMhVNTUNpjHl4HJQtzZn5ZNGCwVilGODrs6+joZ/NbwSjZKONP
Rlm99cMogHFigaOSd/e5i1wLj9EulH7O14h/74+dvSWb5BX+3W4sZL2l5C430QJ4ioYoQv8cA2Es
kHPKhpk0fb8zOicYpgi2uXSKBbk5ToemLOc9tJF0E9jDtzgup3tWQIQwGjNjU49QhNKkJlROp+tm
zt2jwW7OQvF9AtB5G7p1ebI0BZhj2s/CII84x9dyxGwMpnk2/MOkg1PdJ8MmxK//0I3Ot0Bel9VN
mzDHMbR0lk5wcjeXln8dgbHOZ0lt1hCFe/kWDU49HOvRulVhwybOh8K0VWrvOhOyTArl63q5wUQb
CVpzRaeuOuWLvVE359av0usfNzZrIwTTt6AG7s4uQWxNgCjwBix6qXtVR+eyQKYi42QNOXmrGAHS
HFxwvEPan1qE8yc2lCPOQ+YXeRjAQnAKsrBzVqqlmrT3sgmPfkNnxY5z9AhGgTExHLaFUgd3KkiY
jesjnDqAUsUXARcKgyl4n8GL7M1zqwt3h52OsfAYrPvIi3akNYTIXFmtDegOtIiGgzD7L1MxR0cV
aH5XvjYC2DpcV+wtj249Mri3VW+Ha6/147UJU+cUO2m5KqJ458Zh+zrk+tVeCJN4YleghNjHLuxy
nITfS5Bfk+vsJyCF9EIhnzdGdUblvNdUsHeWHeLhDMGkIN2E9+ugrmnmj7Edil0SFy9zl1xHAUON
cMiTPbMcg9MNo0fel4eQrtcO5VUzPUI2rzBOdhKCWPiJZqNcU9yi3bGLFYBOm2mO35yKFGq/vS86
e7GD8830+Z0Oy+NtzeGbolvK1GFXYawFQuEm6zxduMjJEy1vzEcg7Qvn1p89H2Wtymipx9laVcPN
EJYtFYPvbeG7ssfyMvj+gI6V0Y93UXvqMF/jfPduUyrAMDOa+8apXoH8cdIJnV6PafsxrZN4P9F8
2ZUgZCRdsy11ckhgFcK4Zqq8XZ1a15FgF1KG8Xooh/SkGKZvMxbtTRiKGebdEhgwQqinU7+WqJ9v
W5+Li6M/WHOIfm6BS1aLJUZXsbWdPmHpyD9AMlZkRhVwNIqiANVm6F0pELB53e48ohE/6jAF7BhW
a7AHAg9uyoAnc75mmW/vxdCwxtLrgroCDa5TQ4hTuznSl5mOsm/SU9soPMlVcMS4CgHPG78aJOWc
6i7xz8Q1ksGOphI1ls2wbfTLlUL3d0MrwDynWQ3tP4D4JdjDBtP/o+y8divH0iz9KoO5Zze9AXrm
4nhvpCN7Q0QoFdz0m+Smffr5qKqaruqLQQ8yISAypJR0Dsn9m7W+ZV6NoBx8rPdlcrsTMD6BQXfM
XeSANeBpq08Lxx3MHc6t+maFT11t5c8yi1bgnMwbGoXiGW18uvExN6+M9qNuQ/kAZ9WeBxF/cLtV
D+W3lPWOKBZB+MfskvwdoE911KUG5Hz+I8q4fKVcMz1YHaRukTFjqDyo9MAy/2hxdvSlWtcAILvK
8d7zEf8mIkCmJB696lgOVxz8NfYGRU/AKMkJk2RnmlW/8ox+ulq8zAsnsfN9Rp7UEpwptlkt24yV
+HSGbg+Rv7tLVwBYi+RFDTJ/xFm7YwRlIEfL/kBR6JZWW0cbO8e2r644UItT1f9mINGcUxJS2agh
rRRFcEjy1sb5C2Q+iYe9bjQtd5eOfUNru2PCMgt/b7TNEfWw26LsHCui4YOuZ0lC81JEYbyzpMuj
nTLF4cI96OZXTDacM3a4krPIWNtxSIMbqk/TKi+umZcXx2BcGOKB3zsNpNEEdFCMWQn61kaTwr11
ibO1R2LvWNruOtU/gfBVlzGpsaWaRreRJTk0Uc7pGjreHu2e2Fq6Hpyyihq2L95rUxA1xvASVWWw
y6X521O6tQ8S6zxYjBEsSK5uD1NbnzM1M/ZNxL8LmnjfPuVD9I21joGo5/XrNJlc4GLgofXS3Suy
OjdRplok/m679CKbAzccM+YJg72zyo0HCWLBHiVhDG6ujNhw7nHsQAgPYbrnMrE3ZsFERGMFhtBk
XLuxDWmvB3U61Vm4R8qzn4BErqC5IqviSdHX7sZiVAWaUpcw8CEZu+H4KirDOVo4Fha5iZRZDHmw
KfwaKGsTy2cjy9eNy0i5RN2ylW6eQCsIYszhOc8txuMwvJpx5bF4M/RmzxNpQPrhdgw+OvHk2wQo
IqsGMfgNLLHbdxaT4cZyFmqMKfr6ROJ99jlebHgTkc8xque2tjZtqAqpNm7yttKJqQGJMc2ghMQM
WRI48afJiHVv+8Fn1IfduXbWhkjELRowi2StT53k6jnFhcdERdLd0dHWOx2xtjVUxakfDwinafyS
BpK1cOqtFcdbRJgozt1hD4MJ92cDoK8nzX3VpzdiDLxLXblkKevDi94sw6TW3oyBrYxX35OxArZs
DV8jteKpKGk8Ga6d/CSc1qT5lFvemHBX229hCciD7Dbt0+3/Cr3CfTOSLznm4TpwhvFk+52/r4lI
NpEwc6in4iwKHDCGXbzkxdCcQ5UaT10PXcvEAIEs4SxIKLnkiicJo/xtiuDknguyOLwsds9ddnF8
ernIRzWN976hsm3UPaSCAcNdexcN3pvROYhXXQvVqK9x/UrGC6RVgxWduYE/8EBIj2pTe5O3oGwM
LoF+Z+11gvmxg8Ob7uppekihkhMrivGptqelNmn0Gj9Zeo79XjWTf//5wNhul6Tmtywtlnd6RrJz
7QETbUbMQNH4mMJkOHMedE92pxM5LD57xsRMrTs2NGBzFx6o+vPUhjl9gVavUAPxslrFvbRIuNE8
yOtV37JjnzKLPFO0z8QN+TN7QDKVC+ubSUqMswnQLq7twhrXnqsXm1YAf7BEsybdajoWDIrXsakT
sAJD8qhrHesch3Vz5YitMYY9CGquW5aUVTL4RDGkwyGIEG/Hsv+Oq75iZzTZa8Ifh4NDw1rGhOp2
osJWm5N60cKM2xg+Y0XjmGaRfC6ceFmhlsK0dBohTBGxCCbKkWRrAM5bTaEIlkoLo1PsF7dUWPEO
rMA8ASWfwZLvLN95itiAJIckyVdurMarVY5qyX6E/I0sbNdFm9RLMbIMMpzfaFG1vSOkvx2M+PCT
HfbzQav7YCkHXhhZxvk9H8s1zCHj0XHHH5KuaXER6N1hjP2PIoy+NcybN8AkSCULuUdMVS7G0Oop
GQu5ntI8X4291a7K2mRzXLnRPlfRsKzzKgLn0VY7R/YgK10md+M4MHsV844/ZvfsbFQSNlvVUx1W
sf8+NSACiC1cTFZfHwcvJptiKN4xxiouiSBeC834PQJiBryT9QdFT7xNDL9aJW5+N6e2vuRdPFzD
sCSVDFbImFvOhvw2yNx9qq86Fw4OTKC3sSF0zFJZswYTJJahn1AKJb1HVE6dXZ3oV2D+qbwOLkPZ
o+tzs49Swx862EPywVxdLkMusd529zTWLk9vDH+9gEEKyLzeiLx/5EZSn2fIoJPH29ZV7sLnObrH
AsN0YJuqLt7hsX8UQshVGJgWGcw9tYfyXRIbVbtPUvjLKtCrC0CL3Pv2WxPxZhXCjnDGhw2Kc9+q
Fohdg1jBRIScFwXvqFL0HT46gRbBG1Ib5SxizY1Y105/uTYq3JLlON2jLDnjiJosIduzn0D4jhkE
6osk7iKrMSx4SNbpigAvIspBhMdcayJqpQjhCtXgjtPY+FWF64Z8dDJzWPspGWwzghdIZS130h5L
hAaiXUp0ptssnHak4MnVIBG9p3LV+xHbT7l17dL+08MaJfElZdLvhLF10wwDTlyl7UqiYdKMwZU5
MP9xw/Zc59rHkA9fEQBI5pawawrSzQjCtY19qY3XqfOCs9TS+mSUyl+hpspZaLJEraDeFJYZrznv
51u3WBJtW2+s4T0pTcoU71ABg0Z+Va1qt6o46r0IelUCiYNyKh5JVO+LYacsHPJuaCK5ZCRDLYG+
TvZLVbLNhVLsL9JEvFetxqSWGT9NKnoeOdLKDf4lq4m5kHq6TcPRO0bOxjAatONaU6y8guGX6QSK
sGKyNRRky21Yw8vsOKMOwHT/Yh6ub32rIobVEv26Z8mWpeUv1mTudowsxloa1hqqoHVkCmsRu/ox
d0j/GKw2fKoYLo0D+9oW98JR65SgzVNPVSqgDKQRcohWs59V8csz7QwyD/s+lY/EjAjp7Nq5r9cY
rHUqtnYj9t6lFuNacBiF47lNGKNXVI659ya0wGe8KIttpYthVcmJqL5w8DY8DY+8WQO+hpreRK+s
a1fAEMdev2Cr2lPLIhKvTZ9ZD6bEpRCNdQKyM+3zPr8FnipPRTFz+Jq6vngeNaerhhMPYbK9wjS4
ZmSDaTGztTipHFKx1IMKiuCxwkIsI5q95ZvJysbLz/IzWkeqDraTniOnGBZ+VXorLa/qS+tND4NN
2TyR8g6GmeUruy1HempeuF6OtP8uwEQVGo8qndSBJ9zBHt0U0w1Ezd40lqAFtWVjMd4TazsMiOSq
KN+i0vgtMpWx5Sj+amjat4MsAJeX3wWMwRMSO3/jOclfvTOPugBh7RIs947flysTF+HG9sPfpllc
ic+c57YMskeTPVkjMP+2XNVwG929UQhnOYBwXeZl1iwjJbVj4yQUslgLCZotbJ6z+Td7XpqsnPKF
fCHO7Y5hEemRDBbkcLbUJzMMwDpx+ub1xJfV3iE1lLE0nGSmqldsRUVerTHwz4jJX7WX6JtYFzCt
pKsQ8htrM+7afVUkLQ06jxLqyHsR/jG8urzrtjOihvDBG8kk2boRd6YXEGZs89wI6DZkgG0ksuaD
NQ/2adZ/qKyOj5Ea77KA5V5X8pThLFgmbsmGcKIf9htkWD3JulFJPRBnDIPG1P4KDUY0dqp4l4FE
lV7fLQgXIUmqCywyAbXfGUZigP7cvzT/c2/lHweLX88eiB2wC6hueUh0ZcTK8RqMYmd5SLqY0JI+
UoXW1mPZkgr3EOV+SbSIUe59DeBNwthv09lgVjX/WA0qwMDax3vPvpQMWSyNJ46m3SPDgSlhkput
mQ03cla/WR4QTYx95VZOurssWT8NtstC36okKhLJc99WwfHnA9irvySzNWZ/cbVheEHO3FTcQl/a
J1Fbv6kp9a+stu9OqIuLGCt/Y4j47HXkIldxZ6wZCXUboGrcz63NG9yEGb2mS7p5Fr8lQXmZ+naA
POqcEzmvx1T0UMhZKZiyhGy8fF+lTXaI4Nfti8G5WwUAH7PioTWlFeu9JUeGmHmU6Dy+FOVaW/tv
YVZTnPdk3AwpOXF5oA3UAdZL4hW7vG1+mWWTPiQjoS3rMhQenVVd8rZ+UFSN+0EHwzlBPyuokUah
rH0X1GqBERzEWUqbJgmdhQtuk+HCwHT0MdhX4bgQyhSHWucUbYeQ3rByMJg3Ka3AhAvDiJJDBdDg
hGRuMwvZ18UQ+fdGlN1SG6S+Gcfg00O4ttRdyPb2gPcA61a7zEq1q8zSIqImchYBvZhKGL+lYBEY
NPTGprboaaZSPweTwTnoyS3s1mExkvABEb7zzm5Azl4Z0OrgL+c9Dp8uWZi5myQgGNCuuMsbaTKh
EUV4JpRxpw92cMiopfddhsvcJRBm4ZnZRXSZthuiDT8HfbmWPI2lR8puNwryaMylSPBPmJGRbXP2
lKyghmY/SZtWWTsnZWMtHR1WnmVMcq8K1W98LF4rXwcJq+jbqsF9h/ev3XJjrCkVxL5AQXXNpXbJ
x7rbk5DXXIIoAn0gga333JfCGoyDk4P5q4YQEAJaOBI/hLJJU8uc+JSGkrenU+a2hoC6HAo9Wf48
+P2ObtLTJLBXRbANZ8clHikV9UreSBi8WiZD38nuVpmWdEfeTGJBuC7XkZT6TqYAqwkQWdZV7T6T
IDFnM5jPZUGNEvaIj7qUzVAXG78LgpBusdesu7KyP3wGLUusQPxI+DvWBcDZV73bqe5bSWU/KktX
Nz9Rj6JBP0U/TESLFWWvTia+S9ftvsuS+Z4zwmGt0cM6Gq1wPI2nbiYqN+aQnn3T3k7BID84Bgs0
iGZCtngpDq1F9FrQjt5FpGhKwqjMl0PXriKjyvYaq/QwNh9NHDyJfOIi0unOx9ICTdjhEETJaV1U
zfkRJsq5dnLqlgIQQcko71rNH0adkLC0qYebPZA/qPe6/TKhGl+I/hWfXDD3uGA1+uw2SmvYNYP8
k0vCOvzEIz+i1BEU2eNAcJARXUhNIKqjfCqAzR8Z3QBuZ8658jEzML4HkWnqoDm1qPVWtNbOvmrq
GBMA3rZJUvfXaGkTilp0cCUMBUVTZxIY0Mso/TQc44o7Wdti2xQbs0bkxuP+0zMmh4q8nLOx+mgF
ZDxdT2bq4qASzY5obvsZVvofyfUd+13xsIPW2lX00YuUe3nSO/3aDzx+AIejWZ16/I9xWp7zeha2
2FCcqUTDY15LtixTfMLQmF5M4xTVLLdJnMwRkAR3lUUleVRlfUg7rjocQ83Rd0PCG+yiuRDIvter
8tlyNMbPOHP2fl1T0ChnSTQfls4gsl6GMXhi2K8OnS9WNhaBxVhG4TMa4Ve794EQEmN8JH46u5sN
N3xJONnKs0BVjkzzSPApGf6ZGHQHYeYndrT0WJLYNCKdNm2izDspd7Mp2FlVbeaSqh01l1bXzwbP
jBUJYuY6m08RLWN0S1gAyju0TT0LLCebSuaCrXqKtFK/BwJa8xazVfZFBm+xdAe9uTXdDWJ6dsow
F9B4psY7wkQM3Eat8IJN/Rv9YtefQ2n7H1aiSrY/HIoG4x+qQ4/tEuxVZpbtL3D6SBddaR9yo/mk
I9CPZs2ZEJAwDHby4vVkjCr05LwrPJzSrBO3foBF51Pr2YZgQjJ/8FlQgdxo7wnn9w0bxN0guhHa
n3MgSgcVUUK+QkfEwVJV+I0apwcaGsH3nz9Ein5bm/p+l7XttiPma18FTkJeQbJy9Wrt8Vxc5lYH
gpUBxo4MpJ6RTH7oNWyBMrCi1zpm7BrlTXjiXS9wMFYMoO20+MzAObJU9eJ7XrQmgFm7fWW3jUzv
PkfZ2OkVaLu1yEFK+558JVeM7hm6QN3tNGxDZ2KkXkIWmn9Kq+II9Jyb2zLp6xqd/2voWxe2Qve0
pxgifGFcj1CiVmULzn7qYuonWvQylfpZZ9a/IEP3WSFQ5nUt4jdRMd6pfPxi/VhvbDjVdLTG0qEI
7fJOnmWawQ1FlckeKuAhnAC5rHP3F8EL5Va43bOpRddaILht02LYhm5D0xbybWo7uzuj7x/Z0xM7
kvQJc5Is3BUZ4J+OzLl7j7ukx3fwTpRVv03T+G7gNmRRYroL7klcHuEe99/GbUz3rxafghuu05LZ
1M+HxDG8ix3Z+hka04o4KvZB75ld1Uc344I30kJ/V3XXIlITPpkeyPvaRnjbTOvys4wTtNuEQ7wI
Lm6GvekrYqpky/iQlmqKvL1sImMR9IH8PbIiGmNDP4kE9IH0A+dgWlNLI+ei72xY1Vu59UU0ePrS
MMKhGnCqpef5ZGnIfngC+ks6rgq/B8ZBT3GYTBtZIFQIfuZVBRrTQhJ1+TO+cusmP/njH8/ThmFl
WSg7gcoYSwh37bZSs+sgTixSm3vCRs3OOjRhR6yQof/9j67kvIMWN4Ln7dqdXiILz4ohJ5J5xCyQ
R59ja8UvmXwKZFC+dmYYPRHMguYiSe5BL7Qr4IOtFOGDqc54aqxAIM8LvHtahOLV+NlFtIM8dGGx
DPB9PkQ2nVTgeIxT0vGRlkzaMJkd6wwRBm2Odew9LFFRUFfvU8gKC3OBJHcafVhdM3MIULMBFmiD
TdrSQjuIsItZXj459bBtcsJw4z4rLs6ID7IgZHQxIjVfd4AFN2x3UVQ6TXkxy/wPowZ/W4FQ3gZm
b+2pyLklKDYWQ86CPxw1HjNUuktdDdOmDehlqa3Hs0vBv5Rl31HfacYuMGxFGBItrySE4HVk96Ba
v33iB/sz1nWwmpCHrNtU9KRcsv6vVRqekH2rNVtNFqxh7V5TFMWEnamuDY9dRMGbN+0f3k4GhBGB
A2PcWpsiT+ej2LBudLr2jbayxfLjHHPNGdZqKNO1/TY6efqoIq1+UL9FC13LxNaR1Ed9QY/dT2q6
ODBumZV7b62lty9IbGlxvXy8s9oxLmSLrlqSjM9YOBw2kONn7Srj/PNB6wyWPXggmV/w31iT7eoq
6LZ+PJE+SIo2aj3jKXQOMekPd9mE1jGEgq9XBm2N61mPyXhWgWa+GV9Z0178IYhehWZGV4gib4Mb
AMB3iE60RtFff3C9xNadcMCGwQHkTWIvJuYGm2KkRJ0wvrImLvRNU9XND9HgqKcTp7LVqCXoZfPW
2tmvJEB7OSTSekMnJRDZPauOjiRxDWiipIqcRVNcPbvTrjQMiIAEWNlySgh7ibRDI3nngaa8uZPR
7uzOA6HodR90FuQctpTnjOyi3TAY+SYY8MzUGYlRATpQBiep7Q60qsJbm1FYgTA1Q9xm9atgKr5k
2f0rs03xMrU3VwnIy6HTr6em/e6kehql4a8Gu+zPkCoOXWmRSadHL1FQ6cc2V8DER21acU742960
u78ZLv/9X0AWf4Oxf5Wsp4hEUv/lj//7Ueb8+x/z1/zfz/nBuf/nn86QCcsGydP/87O23+XlV/7d
/NdP+pf/M9/97z/d6pf69S9/WP+wSO/tdz0+fTdtpv4BlZ8/87/7l//j+79FNMXoiIX93//5O/z9
K+df4X/9T36XOor/lWj6t6/5T6LpDKwPYLWZiD9sC7/wP5imzr+5gPl4jrD1mJGU/NU/oPrY1puy
/eHr6/8GuQiqqQPpDU6P+f+FMIVXgU/1n5gJZBgHLv8A5QedAUdtNsj/E8wiMLlEwtLPdszLvsuE
NG7AX/pU/YEOCSPchGEWpC9xXp10BPDjrIT3Z008+U/n8WeLlXXrCAAdjTAK+mzW0vumHu16LSH4
NZy584G5MGbtfdMbd7/VLrgy51EJd4BEqF+Pulzhzv8mSAIJqRYcE6uLN5lgD14mNtIwFP/NrP03
ZhfAMPsBaowB1uwQyGavQD+7BqbZP2BhJMjN9x5bgZr9BU3CA8EtnZvUUPvjsaHYspozWUb+pp4d
CnwlofJJQhELvAcvr7YA4/4XE4VolUwWjpGd0GOsIbDdC1LbjdkL4c6uCHaqmzHRf9mZuIUZApRm
NlBgpBhnR0U6eyuI2qYcJwgmdT02eMUazBqcV88x2Mwx4E2EeKYOulchKSx+UOIdxMgBspARLM4O
ffZ4qNntwf594qfEADI7QRz50s7OkCk9lrNTxMYyks/ekWl2kWSzn4Q5sb0MorZfISC7k5zzbWM+
STChxI61TcFhmxwlMSaVfnariNm3YmFg4V8Cn+6pyyR8qtCWGxMpgP5Nx/jizw4YJJcHd/bEAHaY
A9XwyfSzY6ZiF97WKMo8V6CeRh2GnZYcXYw27EHA4msoEMKV0g6ljkoFW46DPSfApgNO7a2IfK4H
F0KP85V6jDk1Ja8oqVbhVN88DD8hxh+JAShWIYfE7AnC313T37vsudr7NPuGktx/6pX9ocG9tuty
a9knU7V/SWR97DFg7CQnfIJI/DEkuQ18dguLUs52yp49S5gCFuFYbzVUmwpTk+8J8vywOZnYnfAO
bW06w67CXmNhiCoxRqnCThbDgCQDwUB07INxDe4rWKnZUUWI3L6bPVYuZitnNsXo45flfI8tGvpB
6MEaTMHCoMJEYsarnqX4QDwDp5e05X7EPbUI++wMhpFlWhtCyi8Y6jWOSxhDOT4lIsk3xJaLc6sn
ezsdW/iNK3h51Y4HS34HuKLQMIO+HB4DeSs7LRmXVsPInCFNuHeC8H1SiHr8ETcMacFZhUDPT4h4
9M3h3HUW4mANsk/SRECCEOZYEWJYVooa7mz8bhpw3gVvZgXKYwvNP1jrLZfvGDaPxm/FXohqXBVt
/wnGPIyKdaoqf5kQi+4Jtzw3qf5JjEGwZzP2kgyWsYg9l3kVk7B+mk6JFp/Kkmt3YKwPy2X6EB1q
PtHVp0LZ46YJh6Wr9eNSYf4uU0SQmFtShH7tLiRHfR3ylNq0XnPv/FjfGX9pI0gAlUYODqTBxcpS
dTgb2X1DqToWav6l5XDzi4QE5rHrlnzCLmI2vdOI62DOEmx7w9BWetv4S1P05CKnFQHFhjU9GEZy
GYnfMWI/tpjV8zD66RVOEWO/IDvUniOpmLqKv8NZkLDbYxGmLaj1q43rvafgNi+Y1VcZO1Nab+dU
O9FXo1IspKX5ihzJJfSAF1a0Ffq5CIMKdwWUSJuNoo9IcZOz6hvzEll9V/Uo6Qj0HEz5kbWes7E1
uz1m7Lrq0lxOw5c95fHDGdIVECmMvQQZI52gDbYHt1pDhJsl2d6p16B2objm95kNmlp61LwjJHgi
qye0A3W9rgwXs3gXnBPVeXy1iZ9v3tUx4SGrhHahTt1XrBQe8cwkdc17vsZMNwNZIE9lZOwjhGlr
XWYEQfVuhtbaOzYVKlJUMxXhC8auiYoXpCzhhl56a7lkiYHv2tsi/uQAxUg1hU9xT4ab4Q13aJMr
MVkBM62hPvV2g7dkQs6rTUX+qgpWSfpwTjCHXg3CVJZ+EH7licb3r9MV5g3BqOK3lqAp7Bomq65T
O0vfMF7MJnnNsaltmiI+UkejPIuR4gR6n61zXV59LgMTIBx0D9g54Mt3TtyNK9EV5rpx4GGZY4vD
JsIeEIaKoa8uF7H40GAT3kbMJGIkhg+jertg7kTkajN8CK8lRNyLXrtRHfog9haoHEact75YOgZx
ZsoktXBqEramOuqx6gnbXUuwfNO/22YzXdA0PHWlUxwGxY9qCMK/LK8XK8OfXYpNPL2Umn7zcTId
8cIitR2qfCuDaVWSPs6IqxvehTTOHGgNTZsVH0Z5K4gmXbPLMDCZhM3RpcFoZl1SOrEsZ/DVXEW5
N8mR40magtfD5J0lzq/WbInQ8+myLVV/OGjb55ZEhyjL+1eM/amNGnFFCXkxIzmtlcPcsXHK35w1
7tvk2S+j+chUNxzZvBTrwgyeibFhU+zXb+mUfXUW1T56Xo/Y1WA3+dPGxW2Fngdueu5sa937qylJ
AbFd9z0RJn43mVx6rDYH9htqInjbgi4x2pDZo8ZeUgJPR9muSRHtnmDdsq3KgqsvZLeygiEh7IGN
AqmBqyxv0wtTxzPrp4DS3yahQKAhmSeZKH20h84NTQmvPgi7IUSy0ostShUIT/5o8cLiq8WVSmuK
TXodTTCPvNRCLSrR0jqyIA3VrRnMJgK9uNqPCRqUoe63bqltQ66qfU388rLTsvjigg+sunpfTbNw
guPEBLN9HOKQ6uTjZ9+dlvJDD7L2Ys4fRr365TMdMNBAwxBgqJfifOamlQjLlq5dk5dda4T3wNZg
dSHR3ZSEQpaBOSwnmZOiYCSfqdbxIHHL+VwCcTD4LWkcgZeurVTU9EvuGsIAT0tYllt+B/EW1a+t
+NOoz5F0b0TxDa25Vz0izwTwga9RWGyYahAOZTkbboURreuUFG8ICmon3Si92vl2dD2kNEVEITdY
4EcoRXSdMWMHmSQfB+2AGO8MZIqQB0/Vx7T0fomIBYkh5vc4zbADYievs2MY4T2wTYRWZsSl6enS
WLsy+6YcClg2V6xLUh+GRM2LMSUGh+ZkvtVm0a2VRYyspWntRiluFRuoTA2oX0lnj2rlAJy/+2Pa
xcrwdl1TiHdi3Yytm8c2sTUTNVbpIjoJO9xfTjesqSvDXWxTZ5thLzetKetVWjRfiW9FO0s6cmci
FkLpQxirh7HT6c9Zf/ENdzwiwfPv8yXD5MwBKvzUV6zbqymtV5qLzt3F5LJGzHcAFsg51cbuITBJ
YBrJbmkJIESIn3LNRtF58Cj1zSHc9tKFAmlAehnTEiWM723kWBS3mgzG1G/ubMOaW27W5VVhCqPJ
dXYItB6+1T5S5NK4ICSLXaOqyAX1hp2RzUK7IJkWZaaCNStXCxmRq7aui2i9aV2PS0D+RuGRHunm
2VvGfBo2H31ti5Qwd9O8Bu5nLpS3CqWZ7bwc/L9ohnc0IacxNz+cWaytyIhcJh3JzikKbxIUfVza
HNJdOxlLPyzstZQcBezsDiQAXcscPmc3ep+MZ5eGzNPtNCXXSGWrzmCH7dSttQyK/UDpouUJwTfB
U1p0v6AU7zUR4s4fwzNo5G80gruqeq2M4LdXs/0q2m3Lpijt/d9hX34LhQM+/gj89jrG0DY72o3X
OnBwtP7qYodMd7UdImtPSjHk5/aq6fY+DAmZCtV1GPpdLfRV5CGJUal2tigiWgIRfIYBNWk7DDy2
KvaXldZstaneKE1tlTu9OkOz0MrEXOlIslA0B/C4p51tOU9Wg0jG97zfTjut/EidiHYFH7HCedKR
HmTKu5+7D05ahcPju6PwxprTvMHi3NStULjqw+PsPEJb6fGKYxUlDvosV9KpXudPMplKQiLdDWN5
UEn/VNnhyc8dktdt47k06mNjIsOMCRqARMlJawXHbIT3M/oHruw/rROsoyjG+MECfJ6noQdZdnq7
kVm8qCZ749fyWZXRW1/fo4BFTpU/VHRz2PYjA8O5Hh0ry/527VtjWcAq+IaV1RDuRt8RAATh752O
pSE+6NfKhjLD96WhXqQGcDePM14b8Q7Yz/UI/rMzik2vCXMN5ANhVC9JGLfCheaH67zH9oOGe75B
WJrms0Jq5Y7x0YvjfUmGmS+iYjnKeAeXZ0XrsUc9QI6SzsRysoOtg+ZqMuNzbjfqCxRK7KMvKdLg
tUPeTq7Rx9A0733dIFDfDEb1CwHrC2nmTfrkhYZJGpfcjM7wpQXjfvI/ycl7C4VgWJw/ijZ+Qrzx
2dgDQc8oFvKJ5bvc2oPYyab8bY36rTPNs1tTsGAK8F0Bjx2MXTH4D+wW1laLzHesy2d3tHaJ0e7z
7jlXs5dMXino1z4GPJKMx6U0vLVTZA+ny3biKmsO1ylEjpNbI5Y1vONasacjy5aRxno5KbG24mji
bkjUBv2jZua3JuRKkSbloS5pHjynWjRDcM0PDjWlVzKDp9M72oR+LtEeOL220J46Od+QJjHZM1BD
X0DhWbdlCuhkWksjWyCFeGKUy4uhhmegyQ9/yolqjw9u2m7YT22c1rn0hZrHwlcdukdteuS0ltpO
+dWl8ipSbVnhxDHMDufEaOCtw5wMvoMtpYPq17YOeRN/tKl+T4qFN85aEVcdEsd+crX2vUlRl+P3
6brmG8Dg0daKc+DGy2QaLvymJ5tTenBmJXL+OXrWRRv9i2NX3+nwqI38VqEowBNziKYXpTfbmsE7
9d3C9n1cfeg5LeMWuNGL5jX72EtWQR4cypYrDYE8tdsmyUFtIbvbZnl+qwd/F7Hxj4rUX4b2+EFy
4M8js8D21mTNR6PpT65PCCHs4jDfARz6wnux1l3rOcf+O/blbx2JIrGhq7prHtgiRZpdA/Rxuhcu
WB0uVZ7vfTu+l0U6N4xsCpo/wJXu/4e9M9lum8my9avUyjlyBboAMKgJCfaNqMay5QmWbMno+x5P
X1/Qf93M5aqbeR/gTmCSsiSKBAMnztn727IPvot65bnTd6erX0MWuCWVm7KTL00mP7oIB8piuF+G
3PqCNP/D67QfqGmOhcM0NiC6yfPOCVptOSKny3ciATWrThasEG9lglfPpXiLLOTGTJPy6Bv4paLF
wWYCSGwG6zDV4cUqAQ8Mo7aeRhAKi83Hfs5b9Lku6XvzL2PkI+fU4msx0Z9KbVUBKxqq/q3r3C95
am9azbtOFBNFZX8bzdpnTVuH1XDtU3NTZW+9lryTgo1CMn3uy2iDb/s8WyU8Cq/Y9Rpph4I9ut0/
s2CEq1DTfa2aSDktjpqcbjJFNphHu9as96KbdwkbCzOBe+QFz0kSHRJL34XGfOltTm16wnZ/m+j5
48WtQOs7CVsiAzh6Fu+dod5AoqKHoLUnzfruXGk0PrgG1QjNMSxs8QgvBeB/jWOuymBcpX300aD9
rQdoE9jZ2LZboEgmYt6plups2OsuVgqrT59qVtccpfba9oz1rE0feZa8VqDVdiFkUSSFqI3RIc+w
91d1qr00XDZXQV5d5sY41sLclrrzulSc1XOFVjUWW8J8sLjJa+c9Vkn9mNoMNtqqeEOctnWShk3b
clssSwGgEDCJp9Gj6WTW21g2X72pfKxNqA12UrAztWB2ZXiVkeMlK405aqjt6ciRPKAy6OhOiIQW
4VSNcOW79rteykdwzwvYwyLOHvIuP0hN7PRufChUJ9/O1zicN3rK1miqfTv9Yo3ll0ISaewM595M
/JnhQdIW37x5eUly/dmqsOvU86VatHw1IntfmdicVnnClqi0GYtClFOFXh0su5JtoCX3HYuJTALf
YJxJOwdn09o0nHOdd98iE+470q7JerLN8dY4xbcof9Di4pRYXHHZ/QkoA/OIzB11Tm9+04FtgtlD
TZdSGshtbQNQiJpvOHleCF6HvhGyRgyTc6H1eMVozse+bF87yvMmbgkmDS8UwFRaY4r8ENKffLSb
oNuon1WI+RzRpShmOa27WHs0JHGO5QeUvE1i3k98vFB7CifeFUa2o219Cna0hGb/ag3nWEDvTpdy
Y3jz11QfHwf+up4LhV6cJmPYuKL+DFOiZmYDrqi9fG3qAmEr4YBLQIkz3KQk4B0KAr4Q0FFJFK6d
aTqr94sswbdBDq+e0X3P2+yKi2SHF31H4CfGjSejYkKPVsjgetxcivkjs0LC19NVJ7L3wNFjVDGY
Sj2zx0PNVthaSNgOUH+oGpF5s+kTNU5SBbsoaRHV0ZnkVmrOczEGj7pBKHKSOLB86oUKq3zumucl
YHo966tMw9/nIO0xpnafWkW21+NtSycbVznSbhsI+raAsQyAisxLrCu4+bc0VJTmvr8E+ig2XjHa
Phv058T6jlbggZ0rBVOm0qPnx2w5OF7xjB6N5WpYvjUEKZPBWe2QQGxsWTwITb4xaE9XUzf4s5l/
pO18nPrPEHAeC/hrNgDnMjPN4JTNdqOJPW/S6ZsShgfnN2GMGtBX6F2MjQ27ekz/nm9J7MK45fRu
KG9lO1xKzuVjZrNBTyfGzvHgHi1UDRoJkBe6zlR15bwZa7l3FrrbJZ6MMqE+AhX6K+uKu/Rt33qQ
WHuNhICF9VPqVEZ20W4tM/JuHTArGiAsde2CS7RmCw96NwxWno2zvp+LkFVtPrADWLn+0HkOO+fO
ZZjQPk+l0WxQb0cbuw33vcSy1EbhCzuCH0tkpdu6TZpDP9AyD/FkOA1TWdNFgGhEEPkxtr4k0rsF
em3sRsu8ydF6aAlUJ5pce629DFJfGL4sGuKloHgNbADJdgf635x6zY+62tonFUTCDJTI6h5WlhUe
tFEFAEFuK3WgIOnYolrI8IIzRAV8CHSgABXIdaux5DdbMyl/2OphK4tWQRNqG6t+sjXRo4JPOt/o
hwaxB2LuUGTrpmU/5Rq4pWHqI5h0vV1dt7xC8bylzd5dV0HleL4X1QcwmuaXMvvJkOG9Ga8W2YfI
K780FfmYRezuC4e3EOOPMFDKoTNlh4wJyZZnosKphNQMhyEi/xdvLE2DFHosSpSwTN6jKucTnPcH
WwfK0DkV4HHgiuskrw9mVpOOookNlL/5TMSSw7tBMLDXojEKkuC7PVKehjHCO61twOA47DknTiUz
RcJVygHR5ABdwp5CcoZkfrLL9Dnrs89kIGYo89qtJ3l6TJS5qMlb1Ey/ctflcvcVmR87gHJZZ+YX
LbFeywiLEhCc51adyU3DWKRzFTdUx9CcwZ3DH9etppCo9bLAZNmgCk852Rokuitlu8/7yGenihtN
aWJxYJkv5HO8RgjarRsI45NTFQ9V4W5SnVPWHmB0tMH4hnr6Y7F20s33xP5B0dGCmeofn3/2CZcI
nXCy6nWPV9Am0jaditdqBNuk2fOhNywQR/UPLnEXAV1prQt2uFYztsRT493Q8QWYP3XUB9aNwMEf
udH6BBvV6FNZmOAIIeRvn9hfI9PvkMo4qnVYQcWAWYaaz/xQ3ipeH0UUBDkYUyTgrod8V+SOLyJt
Z5FzxsgbyXaKtMs4TAwdEDjvxsl5QXj2FrRg7eNytVTpwZL2Ac30l4DAJETd4I09pO6cMdfR7fUV
A8O9AT4oGKcPtlUqKQtHfopNo0RPMGYAKkVavOnecHCX0R+F/jQm8YcY8zV80ecwMX8YzXxJIF74
wEd+isnep+74asZsShxnQ3foixi5+njNT638ag5WdAi48radbNcWn2Ra0sA3adhtORsj6F78sdhJ
2V3UaXK0uSomAdlCiaH9cEJxbJPqidzFNU2QVTRMV4ZcXyXdQlLtp88oah5jun6j+8QMxa9FsBVa
A5BiaZ7DKXsx8v5BhyEikuix7LOT3QXVeezEgQ7zwC4RrgD96oLpfreuNHnEMssoRDYHmtMfsgv2
6RSiyYJnGqNM8saOT4JxqYfsPaS+J0rKfhzTcTcRah6KkR+mHyYJcEWmb3bQfRPCfui0pt9EefaM
jTqVycdcfIYJDY2CutEij1g69snJ9YvmyY1haitkP+EKhPi1IReIP2TeI+h9x7Q8rdrZwecf934l
kmxN5tlzC5IY3fA7elpWRrFQx4A0Ji9SnZyXcMQLjKDx5AkdJUpVfWJ9OM7MFJvFuFpl9Bh3zps3
eF9UCitJXZgwyhjYzEgx0rQbjCI3V7OaVd50r2HNSBFyZv0FjfJD4gxkmTfRXi6Zkk2Xn1lRH/Sp
uGEU2MR6x1TWwpvd6VjVPSTEGoprur2QYgPh4NlRBygD4+9b97uauvvHY3/c/ePb7t/x++fF7S6d
TUZPuTKWyOc4KXWQNLyETQ3aPNCJqIVvURwLZgWMmJenIsE1Y2UAqAx1uN/6x+H/4bGJ4Um2CmiL
OGOcQtYLy+McLQTdO7wbelFURxcdzu/D/S4pON3BWb40oh86mGZGecTwyw+AngnQMSLYE1Z0tqBY
NdmXqKdrTahnNvebVe6QgHK/uXQqGtudtoEbsyh7+ZQf7wcspP99qwWiKgMcZ5lHemhVH1y75/ne
n+bvm6n6Lff71dyphh02ygqwLiVcc5wAN8DtGP863B+7371/wXHDgff9/3y5VbeIvM7WXC/GNRS3
UtCz5MGqeAVO3DHRjKsjE7Tq2Fnw8/DyoDBIo/rIOLU+3m/943B/LIeadfD6H2413AJt/MgyvMmy
gQwSuOnZDWnHIYT9sTC+ueK7mCkA0GLFIwpUa5/C9FzlNN8yNJKD29KrMsbPtHNHdqkc4ClB6y9B
1+nz7HseMJiFZdK0kcXmE0SvNNWDQ+gWD4Q2z8fGmkEOCBbXebimDanRju1Ma4S7b5Nd4RHgIshu
GYid/VUMc3Yc2ARg8yivSLJQP7fDvFlK5Pwh2JEs/SWc+mhOrnX0+nFGQrU8ucmYHg0r6E5RSb7m
XP9okqjeD0WQsrdeJe1YXNu66q+dVXusqPLElKFc0ZzflPZwcGqV+N7q/BoDXb2W8maWOZChkMkl
NanDpcrV2isZ877M0RlasJ8P2igezVFvr4PdXAjM7iEBS4IKkP5Sh6++IDvOLgKVdFh05nUwTPMK
S4BPvzkdA00+LGb1y8nTeMO39FdsZH5eWJcmjqVyst/ibnIPjm4G59QIqIAwn2nTdx2p4dqtjM/W
6PJLUVK/Q3y69BElC/8m7hTQLZh5VVOP9m/UsFJ77fs4NXhjzbJ40NqleFjiXwQH2MiOF4TXdBeT
QZAQLnlX4MNR4ooOj3WaF9fIcfKr0F6YLk0XewkbP6oyRiq02woiZreDjp2f/blzQbLuXOiRHsK4
eDLC2qGVVc9nuScw6JdJi2BhxLaStUfgorGE2AfImZq5MFGq5ouPD5OS0aDfr1dsN6N8vmIEX82F
R26QeibMnjSmc5Q3ukAqHDhuv7srskvo5GuvyhuuRF4GC9P4xvVO7GnTvVCAbIR6E5kooTRhoJIz
k+N/ReR9r9Nampv7Y7+/fP8KSkq88D0B6O5pifdFZWbwF/Ovpud+9HI5l7jYViQCPMPNoYXWXCGv
HRMt+DJNsOemd1mbn6JPXuY8vKRkW7CPPo2T/hJ3Yb7qLP0VV3W90rzqu2NA4NAXurL18jQuQ3/K
M9O3NEFOMpWiLsGdM4DZa866rrNjZcbntqDOS2rM1VArYxPMpoNtJhaDvS6d4atVGvuBvBzIjkaF
hw6XcIRAVgbUqahkn+owm9Zkclnrwh2YoOjDi8e1SpvcxxEwMM2G+VYT+UBD68j2FggDFmG3s1/H
YLy4c/o2ahZlKhtPIdubniOd0Ztjtme0TVkyeZvAhlsyJi0KPbN6yJ1LxxgVLOfgwY5p0vgZ7pYP
SYAq3yFIEd5xB/Kg+jnWFGFOLr73FUYeJ/c2I9pEX9NPLtFNq2Axf9ns7Va1TiijHU5PQczKP08l
nb6wXWMwOOjyFqAaJdgy3mpGOZ3GdHHXUz5866X5ZC1PiwJ7RE146zUjOycemo0M0I5hpKtqQGcc
xzhctauAecFCiIFqIQOsHrSvQcXk1YgKZrtpuW/s5T0AP8XGtXki8ZZI1SfbvrLiv3hdQXfYKb7M
GLG02TzXtY502paPrh4dqg4ep34DEzfTJGdmUbrd9wLFR1rKeTs7bP366bOoSu+AOla7aRNQ0qpn
pCYM46QjCpVhtV8gdPk2+zw0IMnDsggL+zEvQzajwDbOIqGibI1DzyBsKvR+1XbgRMuiWuuEZKxM
NjlmTB6SWSKCreDtRvF4KcOTQxXnx60AxZWn6PUnnDhmXn/Cz/jhoM1c9cwqBaaaXZN4z/h5pn1k
G3hFC1s/1eH7EOnG196m4WK3xxwy/SHuJ9PHjvVV16419VlVokCxmvojq3WW6eFYVtEvnTCtlSNw
KzfZzaM4G4yBnXGIVkyLdYxc4GZKNtBalK6zhitw1C5HVUq2pjjNNiM7w4nx1DcovRtClrEQt++J
29GpRym+Cmy2ZeRNrcIPt5XFCWwOUjU2P6tQmuXDRDthZczu3pHQ89jtFk9NW31BMfVjsJLPpP8g
gM7eDsYc+HIJ96y71i3nxYI9sjIgem8ndvzMA6YvcJdmP/Nmh95Z123ficzrtzXt5U5aWElrjzi5
bnrQo6nf1JLhYx2gC0xVYoH9HpFas7XZUfJ2P1TIq98CW/+so+VBxrkBaKFxN8nUrgsm9Ksm8sRm
GQWf7Y5eoTQom2l6RHMVMtHsNZwQgeVHZkUoaWT1PJ928gkoclcyrB8Jt003moH1FbeRsWmceeNp
5GsNoKq1bHnRlgS8CZY+KHlXu+ziXSj058imZjaAZazR9gxrB9QAhjPqt6z4nLR0XLXJzHaYlY2W
rrwkNhKdEieHa2EzqFC+eQDZ7baxmJ2h/bIjd+MYzfcejudOVs0jbVlvb7r6Q8xQqrGjp0xBPU0m
FQR1hk/MrPd0htxr6GCQbrtKHBLSKqDO9fneA5KxcW2IcWWGx6udxqNp9r9kvbzmRADzs+WRcPhz
H8zJa9Y/RFb7EU7DS432gEINDN4ogk0TiF2fBDe6LOCbwpruMz4wVhuLmEEgY0Go/2i0aVzlutot
1PKzpAO8oigdN5MikUIkFQpNOihIaQqtFGc9fwL8Uquw3FXcKdNwRntCQU5jhTuti0PKX7ZuOjxE
s0KiauFn0YJIZc0zgYfhC4257m5ThVJNI6CqkSvcC/kLvq6Aq0KhV0sFYSV4dWZUDJhVOC0eNwVr
7RS21VEAVwhjlDDwPmi5kp9wpfuS7WwFfRUK/1rDgcW1ox0thYZtUef7w50Xmyt0rKMgsqmizKYK
LDuWX8k4Ix33/og6LApDa0QvpsLSFgJALWyN7CSbmktVWAGw7SHZ/r6L5mTXWGBuAX5YWzbZDBdV
8QcUd1JQ3PstSRN5j5VhMyuKbnyn6N5vLg0N51xBdk1F213A7t4fvx/A+pA4AZ2Xe91ewOtNFMK3
VQjfSN2KofpKhfed6afyESwOQqF/KwUBjhUOuLiTgTsJJNhwwAUbChzsKISwA0t4VlDhSOGFWdxP
kQIO8wadK8UhhgMOjFhhiSP4xPeHUoUsRllSrOtOcYzHFqRxDdsYR463d6EdGwp7fD8MCoU8VUCR
HejI2OCIdWsQ7QcKnTwqiHJGG8TPFFg5HMA4QloOecfRAwJfdhWGGUjJSKgLaGbMK+UJbQl8bgVu
hm7wQw/BNRYwnXvYzr2CPFcK92wp8HOqENDIHYXfKyx0rgDRtkCJFytotKnw0YT//GTbWmxzVKSn
ke0JmBgGF0mjAkYBUNPfZjyloNT0FqpTB6c6Gytjp9/Z1bgi69NwB1qrVxnHGlRrhbsu4V53CoDd
Kz52YeMd1BUe27mTsu8POtCzOaVogscAtbEuNxtXQbYdaNupwm5b918Y03EDyF0qNPegXoRwYmDQ
w+2uFcC7geR9f+6JgnvfbxGK4Pi9Qn+3MMDxacePzcAnTW9+GgoT7jHzzRQ4vIQg3imUuIApHlnA
xWuFGdeW/qHLeQIxzimDEbyP5f5cFa27wh0JpxZeea3A5e0dYR5Szs1QzXmhtxi/swtj7cp3AZ+j
Ewo1QOiOSzdJTqGvB6HC5EMZDJnDx42It9aj9RSM1HqzV0PjlN9NWOuJgq5rot0SYIl/UAHZDYVm
d2C03zX+/98O8TJXmBreP/K4oLTpmvhn97e//A6Hj//8mwEjjzy0/7sd4vo5/sdb2aT/yzf95Ydw
9L+7to44zbVojRPghv/gLz+E4/3dIUNSSMuzaEBJgy/95Yew7L8LvA+2EPgkTFc6pG/95Y+wxN8t
D8GlpxMOD3uPH/jfbo3bb9/DbyNL+MkIQ4Fmi/8o+vxWxkXX/uff9D/i3SzXllgPbJZmYeP8kn8E
IuuDrAchwvIwizB7IMCyewK6skrYTo4ASZDSBst69qx1Hwa/bJmG+4V2of9PL9r/9ixUTOI/mzTU
s2DCKniZeC3uzpB/NmngxNSWmky+Q5F5jJFwKCGIvsCLQD28mOQ15Q3mK9CETDlozmqb0O5+zVMV
7SKbvrNl8NH410/J+CNzTb0wlrAMg8Q9y/BM948XBmms4VSuKA7GXCHCyjREjkp7lWXOR94l4gYE
Y1+XbbczzfCHhWVrTZkPsBcBTmFrTwHEz01fjP3OtG1Edxl8N4cQdC6Qhr12hDbuKrMmrIRFcONW
4IZKp9lrY7vH+hcctXD68q//Il2lxP3xIpOgxdlGip/DtuSPJL+apWIqW1DrwlsEzP1J37gRTlY2
ZGtqRWtvBCTQtylQRr2yMFGwdWDnWHbV2Z2Kl7gkNLcwgEwYyDH/zXPjVP8fz40T3bSkqT4k6nz/
5xOga7ukGV2HlA6sxMEofbg72aEUcqb69KhJvAjHhVm/2V7fMbFj32GM9SGTODLMIF0ectyXYv63
z+t/nJhS50PIs8KQhDrE/iN5LxEgKsDPensVRNCxdcAsiIhFQ35R6cW5sztFyiAoWy+SnRGOrxVb
Mb8sGAYtNg6ifPh3wbN/RixbLCHClISqq1x7z/gzcnRuQWeGwTTsEViMWzsJNCotElYMV7t4WUww
X3BJDTN8rMcseSl0SRU1Ifi0ZLzFAIqOIKimK10EZ1UOiGGGKbOOsxkekEKLr41Cgg5Bc1lMYt4y
l86DnVovkrb3WcKOs3prS3IO7S662K5tHyattBmcAICLJ7qALtDGIZh/oOPBn615E0P68oxqHU9z
1R5ss3yLuk55MmiqZAg/TLpqEMi0bVk287UpfHeemXCTqigi2fuTg0jZsRBmdP2Ex96DYLp4iwJI
Yp+BUPvyr89EgzjlP89FRoc6j/O5F54w/kx7LHI0QUneUYeNPZsrSJhmCLq48LyTkZjNIalpuKSw
EG5TMF0hXINQTBGUJlFx03oYWLLTUr/QNRVA1Hw2ObzDueYFmvuPMQKCNYE1PKWKjxAFzs9KsWTj
ePZ4fQ2fVQntHYyON5iE8JlcjxaF0e5K0GNHnI631DVeQOUMh6h1xFVrONxvpTBCjp3sb4Mna8Ih
UFxDXose7gc8Hlc9cMvDWOoBKRjlyWmLJ97G/poxX923na0zCStmYlQfMLH0NzLB9B1eUv0FR6bC
XEQPMLpqJWKhkmQe6eOckQb8cxxmuJ6FzXxDr8D5lW29jbgsHaoC5w608Eun+MuG/WPujcLHKRpe
jCwS24VE1QMXOF/IngwqswZWbDRMPhRRTwKlSM4pcLEzoi4PXUQWX/S4XedGGD7myddZg8fJpa1d
Rfoyn4pmUEIYJnbzfCVa+ubaNWpZKnFMMYV3HqO6OVh26TAymJyVXlZ4XJs0AbmWk/0HM+HEEA19
RhS35z4mfLYDIqZF1nRus2rLttukqxK8F8PATr90j/f3iEkoJq3I1H1nbLutaYo3O/L0Y1gz1plG
2z6DbTiYuXYNq44MFS1zzlxVD14NzIB2zwnZjnmOdNz7gTbEjyLxohXYrqtJ6MFOg/f13BdOwMrs
KmaEtSUYOjzbYIGvNekDV5pxo2+AEVE5VWfKdLCcoVU/otFLDqXZsKOtuu/0HQvYFnrhz17frnsH
6xwSseOsMqHMmat8ooX5xh0s2rpTlpwtdUDsYe6DMbqmpKhviZEEmF7qLLPu9JSMBQMWW48fJhGF
22SA07f0gqm6bMj/i8zlpjbHpJThCoEWcKjn/p0dw3zrczQHQ5e/eml6WvrO3NNDpjknakKZRot6
g3umJV6KZeJF1kvvYZ7R/Fetx3BzOfSh5zzcD3YIA8VzVXaPegzngPv7C6nN34F/EAWteixKlMp8
qRjhGeWCMYP/TMJs7NvsmzZeHmMyckDCV2EbPjbqkBE4eOBDEmFE4e5cs5jCnpkuViN394cscCzh
etSPrZmPawFZZUcTMXyG9erswtQSaxYY7el+oB93jLJ5uQr1P9i/98ymQW6a1cVpTXm7HzqDF3S2
5p/3e3njLlf+PAzQOmtzO1SENkXZ8/0wDcGbuzgFqAST3UXfTah4E0GrrLM2sAPy4zLV1c3L6JHZ
k9c9hwWJim23nBF4H5Pe9F71WLCNHtvx2aTJrZfha8WonHYeO8oeRSuTr7bfdD1jYqaP2hWpLrFz
TEbWZLtWby4ezVh+MLUjKQqkVy4GZtOZ/arbLWLhMncOOmamVV9bjl8b08+s7L2b2is6xncXBsiN
EK6gn197iR5WEtnAIHovIcPgghgQGesNskMg/D1dhCxIIFMl3kZTLWUVGWBnMO5bfGabOLfPfROg
THEaBWnN9E3oLACvXbjsXj3OKEfTZRuOTH+HBCKJqOJfBkvb1qvwj9rwCRh+s040BjwyfXfPLIjM
ws8bwEpRln/vzD7aWiy++xx9bNGgPAPkGPns9AmmHWiIggtGmW98STqJHmhu65uMisdYjC+QAuVm
DEH1IZENjuR+FD4YbhLN3JCEHKxN91czsxZ4woRs6Tbw9Yr5H0Kbr3bfdzfRST+pERPf16clc82X
mXO5ab+5QoP4lnvX3FzGkwqbWmMDeHbkCAPTPk0UEbsl41FKd7lpTLATbCi/Wy3kcSvGXMLgYd2P
LBKS0A2LQe+6rdAoWMmyj1y33usmUnV+wFuYLc8SYvkZcry3KQiU2+HlWAl0qLDzYyySNYmXeFW9
SM9PvH83N4xHgpOcm1MxSU8FFumaLjCNHmdvZwC1Ebeve0ph3FR0aMHuAWtxGT4vOXhR4glLmr00
GrHr/BBa0VCv9htQdujSCzobyYB2cYq76Iyx8tRF7ni2wo2pF8tVB4ZdlIn2FX8ARizLH+mS7904
S/dmXF0X1GBbNmTZzqnhulpadFzGGXnM8JW0A8qVKXgRpFpjo7Gf03AGSxgJVKS69hr2oQvAudx5
/eD4SFwWfGaPjZ3ox6CNw61TTRW/HoiE6FwurGBu3KlJD9E8qQuBnj2I3MWrki0XVFRkbETjAYyb
jTqCqVUVcmWdafufI1UH5BpeQmbIEnL1cWmZvwObScqfwi1TH+V+sjf76lJnBnEX3ie4NwQBAQJK
3SAKzG4+Gd5r6xrh80HrvAe9N52jjaRjU8jc3oRZMu57JpBPtKV1qLwWl2O3qxn4pM4OxEdzA7WO
0qaQ1nvZutVb7ESvQzraR7OllThaVez3WU6cPd2dg0Wr5tgHx0Yiy3fBj9GoGVK4TfJaDxunwkBT
tOW80tp8X6Typid5udM8v6qqEkAQisjOIZSCnkWCLjBoDvcnr3Vh+1j1HnOJSjuKGvGDDdVo3fUI
8zzlbglzfRt5L8NQAxXOB2hYHZhbqmUQYXHyVkezdkHQpjQi5JI03YOlTGetFeenKZrImUn6YFtS
o9b9YO49s37ImqHZYxVuW606lAMUqGH6bOyivIylq3jBza9qcXELhFzAExvvPwZyPam1rcvkh9mB
aR65qBUbizdv7ektarOQnkyUOo7ftiyFfTB9NQayg6KZPyGNgfmmWqkdjISzSf2MLkC0WRR6veMM
wq8OzZt0WJP9bchYBetbOKLknkLiW1hXIIyBpMoLZYiqtHOGNsqnQZr6fetsOE0MvyNSJpGfJKIu
N1rkiG4dOOKeywTHWmUWdpG+6rECxG6yw6HMpJ/5SesN2Qvm5F6rXchvDbNLgPdlZL4wYkGNhZ6F
2ejXYMHa1cXeC+5tMv2WwO9HpmU8HXPFukELW7rJF/r7v7D8SqznTvLU9DlPbjbfh0Fb8FQBhtRJ
WV5HGhxdzLb0LmN+T2bz0YX/zKWpS66ydahNzTzZaxHe3vvdnpnYmSsLL/HgnmB7aIzg0+m5R8GP
5xgf+ygvbhGNp0raMBJnGVwoU8F3G2n+DefoTRuT4dPEeEDv4YIPZ1oblkewSV7IkwGl6OTh+t6I
wThObOPuj8TjKE+ukc14d8x0k5DKA7BP/d/q/l19dWoGjyRgxsfrezZ1QwPW70WKmTrvxpN0yNuI
I7ZJVmNwVws+PPCn23EEgxjb+feGDdlpCOPwfL91PzhgIpCROWREhKVGgqywtJOHKrg2But4/y9t
DBm07rTdtHi/nM6I/UHMV81OzKNkgPL7UGS8e/VAnlY8KM09268Z2lRCr7fMHtwlfhN1MiMqY+iu
lY9WfZsyKW8aHcyxDKonkRn2vqaDs9KGuXq6P9bb4ILDZnB3bWVqlNIKxzsrF3SKRKHr6tv9HiYf
/Shd+tb3u0jWCrjnnMYFXfg83kjXrlALN0C4pGE+EnJEcCXG2HW0zEy76LagmZ+jtRq1XcXYnXsR
IqXjd3DZeHJ0NzyWc53vLYun0zR6fXa99IsejM5Z71wsHaPjW3hytiKM9CdQ7+IpUtTPlicYdB6p
SaNgB2aEG1pTaBl69fEhBdmonD3bjfKM/a7AM2CXK1vTHkB9iOO8CDrzS7nkqHW5j1oUfw9aHN8t
Ud+xQTphhsFPn2fzuqWJdrS08Al8R7NbUK6cqogp1UBhR8DPcrwfysylz/2P+9GMdACdzrKBlsHK
C3j8M9bbGfntXhJVU0FweszoMx8dFVVOXT7ABiVsIK88n+9ITkhbm93U1lcjWCBixPY3TUAHwpxb
+NQNh4loQLyAysYc5mejz741pfwRNCJEHcPAzUtAXeTxeShFzBsbPooxuXoLuAsUhdgxX6jwlKvq
OsU8VRSo/OxcV4aq7NxxFXCVySmZp+91xvS2NpKvGALROwgThG/8Igu2Xo15MKnRBjhu67YDyt/k
3k97sd7B4u9HF6dYAdx6WN5yIRdfErazDl+iiuHg0CXlDlw9O0A35CzFwaO34z6xukeKE5ITucJk
eA3mctsKo/Yr4tH05BBmB6OJbmkhg10XUOEasF30AmkGDkdAFXN41qz5MDqt39bDUbTiveyfqPOD
TVDPQEgmqhq9cfRDYgbGGsPrfrCsdJcNQLAyyWeqBpMXC8J9hdt/WtDzSaBK36d0QRvouGilZXco
KojKVOguAqMDrTZMTxA+6CkdHbVc3g+57WOXlns98T5bgAV0ZdtdTeCG7oJ4tCz7UcaTt+rQnBml
XmFRq9w1dJ7tOLigXPHzqljrfSK1Jw0MP0TywdlMZfZj8nqKeNXeQe5Xp+6rMFBwBdLFpIBlzZf4
BfCMhhVEjLRZcelcxwPboTLXfwW81NUYFP6icd3WdAoBqBzvKYTCKr/hjanXYT3lW9VBLqDvfbBw
PLAMgQUzDUznGjDXYnTqvZmXv0Z7sgBsQv7QJ89+ZSR/RW17KP+LvfPYkhtH1vATcQ4NaLBNb8qp
rFQbHll67/n09yNKrVRX90zP7O+Ghz6ZNAAi4jdQZsmAOsYpT0Gq6PConxDG+lhjqnWK4E3jvgxG
KZQD3ghVg7pCicqau4y+8vo1yovyhUdyraX+M/DFaBXV1WdnUSBOqQnvmwGlQqdP/XUUQpi2aUMI
2pOzcKnk4z9Iwsy1whs0HdEMMOubNknxFWq1557mJ4+I2nEVQ/wGZvnO8+E2I9VWr1ERDw9IjiyK
1/dyvulKbDgatyzxFiFjCFIIbj00JMd1Ccodc98b+GcWfnbVI+ZOsPSko1VxBa6v3PAKYymRw4Dr
zPosKnhMqHClsJoouhma3h+lDXBkYecMXnMqzBFngxpyOcnMW0xy3buQBHWuOQirHlEL1D+XwGtR
p3bFGU/S6RDr+WvFWGqf9N4HfXaucT4FX2sb9h6cCuyPXtq7ZOjbbfo4kFTGojQGDVX61S1E9gcX
yok2+94VT61fxzb5JF+X7tZLSCnHBRzCbnbOIuHrP7pjUu2M3sX5b+k3As18kpNtHRkoXBVJgIpx
w9WnIv7gOYP/VGAzg1zBsysttP0CEwXPqYOnGdYFTnsUA40h+WBoknYLJCUSwysb/1b0/AZExxsf
1yze6ZUVVLd90dwkWoYAKQLcWF0xpo103ycsqg5DU5lrP/e9FbmJAfIHuFDQ2gEqJicDUbOTAzto
54M19WyvPEEI8Ga8lpltDKwiAcSj/N6Wr16HA8yoPxa53AGCEPCmGs84UfUFPVUSU5au2GCn6M3p
l5hkxAmLjTFf9abtndRyDtgFP6Pw6EQ4AiLqX5zqZaIW1URA4ExhcP6bzX7p/L734EIlmIbwATLF
3kAwv+qdT25SoQwMYtHZOprYZVOeHPoqk4d62YHMFLBFjDMqbGvgYqWbllrqSU36eDJ20zcY4kfE
rEYGa1d+ivJFCkNm5dx2JdWaLurRHi+vEgmcIM/Qe0zL7POEQ89Ks6iGKqfZ2bxtMtA9xLoAP5Ja
A9sWDrsgiOd7H5NFcD5ztjOG4AP0efCHD5HbP9W6Z+2Vj6lu2xlIDQleszbPE6JNFsIeg/vQ1ZRV
ZO+96GNWPEp/Kh5nt1zlAVzhfjhqhZOcBsubEOiOIMG5WgNQH16XRM4JHDrw6VA/BK1W8uA6MhkT
JsDC18hot6CJNSDcJw8yCMlV8QCjEGeFBBz0/I2H7dJkazbiVDi8IXsPdqqcPppDK8GbztY+lU5J
oLiOo5neuG4KIsBJbPoCfUPkqCBLLOK3CBBde0UBdqDLkeEo542G2AZ7RSSIxhC9igblizn56GRZ
fQYOQHMZ4WPQUC/Dciu/sYxCey6lN+xcxgjHFG3AD4hjzkv5of06JiHywO0eWUbx4Lohjjm6nx+g
5OTPRe6fEfvXKEmTvcPHr78ZszC9oYsmUJI9rNAo/ByU5Hi6CGzhiIV9EH5w/Mj9noUDdKV6bdLG
3Ka+1V/lQQxiS58OlWicL9liCCBaGMauTiI97cJ7OVLQ6TuSvATU7qYImuRoagPErEzMh86X837O
aToQDLXoW1rATSQmi3IAflthrBXJ5tTgjLhqw865CcAxkg8soKE6nXbl1hoqVY0UG4L9H1bVHAgo
nSNATJhpbn6bGL3xSLINOXWNLj6T09kmgpusInyocePbLksuWL11l7XuTUthGPHLWTvUomu3Ysof
Q2KEddwRBQd1BgHa64u90FuAldjydYzMP4zBNYImsBNrEJO65nytvcVV7RVGbnsDOcmAfbuKbN08
l1bJjZGGwFRrxBGw7N3roc6ucQqProwU9xM0fc5UJzG/6Kfr3oi7DyaqsYlgSCywS1DC0bHeaMg1
0UmB61tVTnffNXTGTaAjnOjN35oq6w/CR8NLI7mK2QJ+No5OAbfGGiKugxBQS9RcW14ybGLsdx1t
1ldDgpdX102fwhAM2zjUxo1KS0lU1SgbOfeG/hlNgnKXFwVdWOt9dEpcRkJEWE9pNMO5LRfBD5N3
bKypegbzMwrj+cGchgee1nR0ckkMBONvl5tgTFwU44BQdSbG0zrqLbxgNBGwM2K5noEzHdBvD1bI
qLzIFkpVTxmpmvTu3KftFWlO+2o0Prlddgt2pP4QznlHBjpo0b+D5yTo0uqhGff29GmSw43M4TQj
+bS1ub0Y7uQf09kbzr3jnGMzdm6Q7XkJcq246yqESdGGwBzXSdY6TDxwZs6tLBEUS5DXTfDnu51J
bQcuFRuBEu9uLqoQMbLufnZwT/Xsb5U1blE0w7Ix0Bhsx2LC2i9fIvWWzKTmMT4GFzpgl4MfaLAZ
h/arPoBpmYFWbZoeWGt/KGrAd1kxdtdhhTBNGpBJ0+brofLsvTXV1kZHVWKrMgcNGLeN3wK9xTLp
ULtDfoQpiK+xVxmHKeF2CCFuosxzP9VPE40y/Br8HXv4LH0C18eMbuIJtFnSGhunQrRtnBC1SMKy
uPa1tSGJIqVpOgdNRLtwIvAMSegNXYcxckP4T6q4fKG1ZxSux7vZivPXdj5OUYQIu4huHI1aM4Ok
BhdaYHa3EWTZlUvl6S5saA6tukW7r9Y4qRncDTbJgLGerz3hG4eu6ZKdQRACO23kvZi5fwxsHYBY
XnfuCvk0jGBiKrP210adW0+umDY0PBxUtjZchw5iKJJ8JnL28ffeQv6/TGNo8N09VjHdx37SP+Lt
AAkln/N9aPCI8dE19iU2PcegC6c1HKvtlFEaM2KMMcFYl2sEgPob5LhWZcnAL24F1M/SPULofsbS
M7wCyIRqGapOiBX6FvplTcBLqCUfPE6xieArrEwr9vd6uO/mYA2n+YABXXZuWoh1tpycMwjttd+S
OALL3u6JcKvrhTt5GkOypnZhXAMCekaspTvQVj1TqgD8mBdVsxuXoYVRU/DFlJf8ksnbZ3pltpbT
IODSDgiFS5pXiiYJiRPf2Pd0vScRmfOpFOiyiWi6MhhuXFnLJDJpkWFJn/2BEWGpe4DKKEudIodi
cxkZj0OW4jCFot1Gq85kUrNzADRv3Qzaj9RH061ZbBstzDJutSTZ294n3Z7sx0arnceZpD+iK5/A
rrfXbmrUV3bnH9wBGQxjjsH92XQAkjixnUr7pqpm6nkoAG58Emfg5AUYvCAFiVYHYo24LlRsDZp0
no3XWsyQL9SFtUltpxs3ZhB9d2I8fLvQFidHT72jbJ+zoKByYMT+2sF5N1sh1jOTbjWZrdNgxu62
LLc+KYuV09BgcIEjRHCqArA+jR2qgyT93MV03NSC/gj8elXjh4HiVNfA7esBHhdgKSAj0r+gfBuY
9IjlcBOiRLeLUwrxfd4+mVaEHvLgxxMVbUpMaW4N1wG0bkmTnDTuba2UfZeJanZSvmBwKMnBHW8p
WjJWr1ovv3GXMrUYEX6xx1szsMODF9PCxzmgHkQIk9twmXMj7XtSEHRjQ+EcICtSG5X9pq9T1vk5
is59cyXidI+AqXeunRGD1jlJj4gxEimEIVVWlwhUWk95ndJNisW5V/gxPXfgXA/tGB+GTL9OMJeX
TZ6d5ZCER+wMenCKqKBZEqfsibZ5nxbz59C1AiLkTD50RnSdt7X+ybfmHPsSJ9/qs3GH4HiHqkRX
gkFJYFZEOPogPqNh7ZS+DnC9N8kgAYza+VI1d58XxB7j/ZOrW8Fj3RrnaBhxorVx7QtjFyE6y/s6
haLeT34xbJHCOWNjWH8adSQgHSRsaoakNwbs7Gu8xxZ57B7FJrLbPUM9QOrGl2SodtC4qR4wCM09
sn8ZomjUNk0yO/veMu1VVjXyMc4x2kFeaGDseoV+5hWi6ebJMOrqFs2cW1L0MGvw6B57/bsddF/t
Ii8OePhOjyXpaVILjxFMjwMOLdlKvQ/qzQAtjkan3m7LNsWxKMv8YxrgYs3LzRvfoO9QVzpKUYAF
4IjUH3Ii0ymEOKRbuNZVpMqoQ7324eIzRL+xohhfXwWx8UgBHJufnHpOT+y2I7NF2Ee5E53I5r5P
MnHE76JFJQCXqb4uxudc2t8hEbEKThk6p62JhjOj1nw2kbNcGmGroKoUeYzp7LH9OgBLWZwhEBjq
q2KDvEa0qSGooivi2tdz4z6HRYEBCOLB16FlPifVB4f6/4OT2BHsFOjBYR4Z+zCWwASkXp/EUJY6
aQFm1bIFrOltDrOi+qQWw0kAs4oiSV/X0iVEsTxaqAXPa5wjq5Oa5PnwYuDVvME/YS8Wcl3nIr6A
Iar+x2xCWRsd/WuSzcVJTbBwKk5yCbvUnI49/GJpQQKcTx7yx8IK9GySyaRLFsbh23weoZwR1FZs
A1FIj/5CNMwH4+dEKh6iU51xL9ePjdV9Q/WrQkht4gQDvkOnFpPOk5ozIIvQhjsvsWvDgOlJmp3e
ZvHjKk7RQousXFqjsLGzDXXl8mTQaZ3mZaIWLxPbDaMt7mSkSOykOKkTqBO+nerXulog3+4GxWHh
9kFFT1J/a4/Ds9otUevUCRJFx1SX8O6ECb5eW8CMzxU50lPhDDwIDYbe6W15WRmE2kyuGd1KbATx
wEY4F5Fwgnxqd8VJzV0W/VBjoApj5d16dfvfrbssXo63KPOgsPPrzGmAWxT1wY6hPQ8wvDxFtaxp
JU8iaoITL79O4TISJ3TyxSkdEDNft3YGIAN+4jB4ktThg9pBE1+k2ZTH0R3L5iwXDq06rzvjfkrS
kt/xF5Kq2qLmjNBrtugDfb2sUuu9ZTc110iv2WMQdLycTq1/OyeGy5ByS/BzGeq4JzJ4aDk1CDqp
OTVRG7qICDxNOrGOygdJ8fPYlsg0TD2+EdicQeiqsubEuGhlBlZ6VI85VK/b5bGmya5fPir1JY1R
V53UpF/mhIMIRTVHi2fNMJ6wlxpPJul5knosXiZqXRbORIYYm8YJ/HI8j7Niq/5IAMX4pCaTW+NC
BHEUuIiXP8m4B+oEXiC1KSCDc6kRR/O3yHbCMtyB3C+RCCLdJ3UkizMkVjEiWSXeo+YtGmG+s48h
stBFOwDaK8DB4RP84nsrIQU7jNuJUj46voG2mvFF1pppzwDNPHtIJEYG9mc4HMNUzfunNDJvMzPG
/GlKvnmSeIdC+JNT8IMZ1s5VB7dYy4sXtDGPKIlCufPDYI+W26KUSahUAdQL0OolC/psVvZta8bB
VSCCXTgvyebIv/ITJzy5XOAK9t7UfCEXR62cwugKAFiCTffIyBIRPFRZGlTNWkRCsqnCtY/MXZim
2SJx6xx9x7r2BUR0q7sel9pw16LL5cS3uivPYmrwrXXOPWR6EXfTxm66F4EwBBmzfec/GTrmquHk
fS3tl9bBubFo5bEJkq+01shXD/yfIELwCffzuJq+zjPVe5HxuCnMepNE97q0n8zB/YzYjd5k8Xp0
268eHGKw7C4aMwb1Ar9JoMZMVHBCk2CBbjyCWhTaaIFFXSJWiKtsO3JA1/hYv2LHhvlZl2KFaI5H
zLs+xFRu+ozY0vfvIo96YjAxlM/FwsdG2EQiE4P1A9UcEjKeZ+4GEqgCa98FjzITuhktUAfvIU2d
lWFx5xoisZNv9sgZdnBm0V3fod5H/VwanxDxNiVhlpUxxC9rf9f0PjoAaKcjTV5kyRqjJDyBGdds
Wguxv3mXNl6MCk9AIRBDdmEZex+wzWqsKuwUBFlJE+k8WVsPU2tK7GxaJG/n5J4U1TX/vVmVUwSi
OCKuciPuXi2NVWzP5qp08me+zh9GC+2DPGncUOBmgH8UAS+XYZgHfxbUMLDdxsem2jqd/oUAouGT
NY16w7sdbxgfwjgjwQUVvi1fptbKyUlHX6JyQI3KQ6ddl/52tl28SDPjfnLtb77jb+zhVCZaDm+J
e9zVurn1TXx7jTzz9/UoDgKQ11oHuYOcRJXs4JWPT2bawUfUtGnLKNnc57hWbOqq6A9xMEqkNVvx
OE4lqCQ9P88SGT8vy+xH5K2aD1TVd/MSNqhVKOKuavzf7vV80uiFEFlsqvmT6Zv2NSQ39+jGCRpL
gnTBHJjuMbBH91HrwooKuq/vqCsC6ERibQRdfJQEiSsoPXygFqoiuYPNtSjQP4VpTcq0zD8IJEcf
QrxjizqGGD7BEiOHM+8kGD9wLeCVLMpoZCaa/nEcp/imL+MnOor+UU3a8TSOjf4QF1do184PcWV9
qzxLEmP5w6MrarL9ekBXOH9Po6g7mTgZ3kWWhlxYtsNh26StSuXBdeflM9Gi+yB0T6GwrgoKs15v
9+dqtqkRtAvtz723Wsu9x4B4N6Vzf6d35kOV119DvM3YNJGrxgX51hFtTaBuDEfspi1aDbiAdWGM
GwO/rm0m4byIxroxiOz6Im/PAL8/M95JdjFpRPJ+Y8RwUQxXbvycod7M6H+ot3AMeQuGR4AeLRI3
w7AyPMnQqWRYmOrXleOJa9ucxHVuAldEvzLeOdrk8CXHmDhB1ybt764x6jAwoxIfqh6jVvx0xy3p
qmZVaC/W2DvXVutdjeCuDvNcRRsk58YNTIlyU0dY9ALGC7fgw79PqfkAsiJ8aEnPh36bPTnDeZob
+WAj3h/ayQtme8OVL6fyOtaMe4W6qWqyklGho1ZYH5Dk8v6J5LAwBv6Ev/dAXbmWDZvDcHTzPdVi
7s1YRq5VHhLDSw5DT9G7zXxtBWbwyQO0+DBmTb2p8R+yF3DH6LTRP1yC+Re2h4dCP8QRwzZgXurW
Ozi79MO2iwH0HzL0Wzy/M2/dgBZAG8JoQ0f2KTUZnwMIKHeIfYQ3QgZraWb4EpW4NTaVlYGMC8Lz
AjbVeyO77T1MKykuHwlX9ZsFBaqyUf8Eyf7rjfNcxF4cBxy+APX+Z3IAbIbUgmHLjZOts03RCocE
59+gTw/svUjF3u4XWXhca3pnCveETcmn2ToYIvkSDdOV3wj5edxiKBN+cUz9Ga3cieSP/R2Aii1o
vxgCk425Q+QOtbsomk//cP1/ITdw16UJi8CTDn9DAc5/syCZELdKB8OBoh3kDN0FnllR2/An7Joi
26QfQWXkayBP/W5O3Y+9E9E8CNTnZbstzEJswfZfocBrJzGG0Y73US4ZkCouP/Hl3cVjWe7RvB4Q
bgltTDJh3LZp9/+OOP+VIw6Zfgsyyn+mgF1/H6OvxTsS2HLYTxKYoVv/WlgktiVRG3Tgev0igRm6
/JduW66QfJDCNR02/SSBWe5ykC5cjnIh7SzWNn+Y5Bj/olhuOJ6Ff5i+GO38LyQwT8o/f2FoJuvC
gG8Gl91wpC3ekZ2ggaYzwi+AvqnPBJXjF8CTu3mPJ/hV7FErX6moAKV5UgwOgkSr0KVV0DKa16ip
tlVofxVZqMH9vyoG8mRN6AxvE/K/iJ0AzNtiSvOaGSbKLSUZRAygm5RfYTb3JH65arbzc+L3ZaWa
JK5fIcYi/ZWK3Ch0UyS1qrsq64adCszUBL08gjk1i1x7foyybypiUjGSmrhKwOjXpMsskrqGhjLd
EojPS3lRReOF4TFoV7PtLCgkQt7YqNi7W6JwCKU/Q3G1qDZIY1iHPp4pKjQKlpjZWhSRLhO7EyR6
hX3GF+1nkP0WXy+LA9xPskqIIy/ROzywEQsTDxlFZHCI7nOG8SsHhyDmi+I+BWm7QwGPVJegucWE
dpmlfgKcdLy3y5ritIXd/FtYrWJrtRhTOt8akfajJgYazgi0tCsSLzBobC0ezy7tZ4ouEC5s/mYu
+2+4ksNloQTvzERYDWQ8ym63NUOVHXD0vUdWATkR5TcY4Uw79o9+GO8NoEOorWaPXYjABMKqN4OR
2ISr1RacdHAXrp0FyzDnyU9UAxTfAiCE8dlPkq1raRGDQ9HvrCRBHDmheS+GOY0Yn8aIDR1VKKie
TexUTxgfo97IcEI8q+cXYIuxSxrh1e0dvmHOxnAWQXfGF2jnCNK0jPe+Y/jebClhdieiXGpeyxxp
pJ9zl3UW+HDCkF9b1D6Xxctxah2DZOB0SM1u66krD5f9/uE07zer02Irjz6Amn3bnpzrOQYN/Ota
bXVxl+XL7/3v6+pSok+eo1OqjlWTDIGtt597t65P43mv2XJXuLt3P/V2C97dpneLYx4D5+iaRaCZ
+x4ORrkU+0/p8rlEy/elJvmvRWzbybpcltXmGkFTUlDLTmrL206XIwG77qcWCGZogv39u9O+W3f5
eXg1S5bnb67kss/lavIW/RqNPMvm8uN/t9/lfMSTclcn8uqy6nLoZd3lv13WoehyWzuoxLz9XdNx
nzAAIVWwJCKBOdB0NEVNmGzQRNamtshivps1PRKcSMLfxh1u9qZTNfpWN7ArdTR0e9U5Lmd7t6jO
lbgJORe1RfKxEaEvPz75sQC5vHgs8NN/d5xa93aw2kddyNsZLsuXo9+tK7IRA4Jah7w2hD0t5CuC
OxlZzdYhoRnJdNTflqPUGee12vTbrE22nzdsaUbfbyq7Q2ZFe8xkePNgY6GTSxZ8HUW5WDVLvlVh
T2rVJfy2U6B2veBSLrsqmErnCDAziX0TL3lmND4r0sEgh9TkDT5kIGq4m6fmg1qn9lNzNgRd1LB+
HaIOvixeToMvzs+zhtC6VzKHUoytaX8CVdVDamBOTewCfFblzfmCy/5jQ4s6MnioYtUZCUY8f578
3TqMOjMyiFT+uCej6geXOXP5BNW6ROWp1ZbAGA+l6I392CI/hsyJ6E4kXbydkUc373d+O06t1dSn
3s7eLoYceIgzxg9q0i12qVmJKoRCJDlL56Ymkbk0isui2mAkWpWSvHjR67E/6lrYnNTEdLE0WuWx
6W1tGXwcl1tlNXO4LhtLAw9Sod7igdUXhjWhREjjZHc0f4OgU7hM1LqwsL/oOaVsVS0dl7qpKp7m
Nv83xxCtWfKtyZJvVXMxLK9eFNiddZ59GpYJ6sDT3umcEyH5oK/9HgWhAGWq2i9QOltyc+qZq+c7
LQ8ZG226dLWSMhmzEH6zU3qe0yDieMtEag9Rb4rFQ4064YLcUjcGecODMHJ376MPhUyeJF+9zIU2
SWs1NzloTCcdligZAdG8VuKC5iwYaTACLE76WFMvCHFeHgQezt4EqgYxaJDFYh4euFEUQCyQUnXp
whG2a+SuZR0HsDGA2CQhRaRRQyEX4WN5gj6pbSMPXZzRW5J+OZpiozZs6yW9L9ToTakpqmUlqfi2
Ui2rLWqSz5JxHqYpKFMV0N7eli/bf9tJnUQtp6nm7EyzvX475czIcCP9GCCvZj14BmmWUWvneY2k
JgqLS7lETcaoIi0xEEYieGsE9tFU9RO10zLyUouNRXZmhUjrz4Mu+7Sazha1rDa/zS1nV3O1U6Ef
NevUnpcShJrMqpKkZnnLKO0oOODfbp+cQF8VgPY27/ZRe/8X69Qub7+iDvGj4Vsgg3p7+Tk1d7n2
fhzslZgyuVZ/QN0tNfd3i+oO4nptzx9AJ2Ge8muCzxct969FpKEKChtMjNbfWQh48cIuXQu2q/Rm
lx3V3Oim9GuXYy6b304bpVZ+eLcSswxO9+5n1T7/dh1o7WINDG3nIIyxMmvedDVpoWTyTJfl32bV
cq4ZP3d6v7mxlyrdv9/+25ne7/rb8tvsb+cezZGvTuuct1P/ZbvadY6K4tgY3377jb+f/ftfulx0
MhmPkyyxanz35y+7/HYKtdP7ZbXyt8Pftv92OVa6Fw0F0VhLzN8m6a/FrIi3otJALy+rLusvB7gC
Ha9yTl8vq3zRmifTTjML0xBm1ZYuBaSr5tDzxNQ02qsyspoAfKpPqoycxKJLoaywrFaqzWlbEg1f
9lRzSDEamwkJX0hMvzY73RIsq+2/nc7MKayZqn6tZtX2t19Sy3E9P86lTHeL6aSxvRyu5n475+WS
1NnVZh73vWbkLYApSEZ9bT6rb+XyRahFAbA+P7x9F04flzi1LV+h2kvPSmypIkYhdKcUnPuacDhU
IyDY7Ih//Zp4OYRwmeNF6o4AxtY+DPETucWfE62fTYYyy3I2J7aObByz8nvd2dEJ1Di9TLp8M2IZ
no3LcO6ymI27GClrz8v3uLUA+/TCV8Y+ZBAmS9t6OERPnfhGvn+dwpLH6ATxX+MhyFDcLbr+o0sR
7Bw1IJdbQ7yCA5BbFVsnnKaQZ4nLyrZe/p0K3y8TFdLPUR1uRUA3o3V5fCaDvqmTgAFumIAKt+jM
ndZFNjSGxqp3+0E4T1TDVzaOK41od7rO0IsXxqizdOs53Ro83yauk9tL7KpSESqKzUYMrysHoWc5
9MZb1vH/NZse/0GzSUch5T8l7K4/11P6Of/2p3Td20F/aDahviRcl0wd6TcdLYBLug7NJjJ15PFs
G6oOhNpLtg41J5KFhkueznIA75J7/yNb5/6L1L9luI7t4osN/uh/ydYZ75WJJKpQnq574FukNJ2/
6JPoXVxnYYJq3rzQNHvEUDrRoOaA4TroqnUxmskGhIaNZizBPR03IXbiglKvDETInG8yRL8YRWK0
CeN/EvJ5X2Hg4lzL9XSbcbXlkfL+c66+hd/earMzHZDnYKiD9Y2F8xhU++GW+iZZq6x+noS7F1m/
NyBKUsbEk+C353n3VlL5XdRqeQp/qrRwEZ7kaUCBItgyzXfpzNaGml/Z4YiUQBXtEZRGHL8kCphI
r61d/7EkwZIF1o1fO9+/xEijbm1I5SvtRU+4xBRuv5DGQ4G2CLh++EcepLMFdJa2rwIgyJoEKJZ0
oZe+Jdn/5Dr/5wu3/3rpS21IooTkQTjV5TshJKDX8KdRgj2QM8aMqXvpXQzAUY4+pH5AWXN08G/N
Iqh9MVZ6em1vcKbqnRkUJf+y1dK7YRx6MPb8kRmz2pVOS2U6yKHye4fEhrNlDdlTb+iPo4mpZSSd
eY2iBDcJg7SsRSCVn2nD6EMr++FQ9tRExgrhbb2rgLuZ09qsvOgQeXh1zAfcD8VCB0asxwLBOBWQ
lcsUOp+HdY2w4NgII9k5M0iBMB7gVWHQLHEasDBgR5Fo7eXJ9RhRPCQaYlAO8NvoEaGHTrGuJ7/f
BHYOw7x8CIJFDDcoEQFnnzTDasckkZcmtgfGyzwkeKzz3DxvNaaoKi8Gg6NdbVwEGuJMJy6aoUXb
EnNU6sAby17u5LJ37QD7jO9KSUG+ZfwNjiHAUaqsbYq/+FsYSXAuXWsL50puwsbxtlb6ET2N6BCG
uDamQIAg8wQ/JP4hxyHDcJggL9ybfvcaDOJj4VGnR2G6WZEA58WKch3ZZ6tfI6XzOkSEfFlyBq7y
NdVhVFkxnrUTttFUKG85HASXwFmxMiv419m0HucI1qVVzrsofoZ3X20iVwM3OPFVFRbVWGSM8fi9
q5xQwrdHGAW48T6XuMD7jN3WzauBwUvo3QqhraoKXEsL8Zi+x1vbi9dcsshTNwiLI23j8Sr5nNcD
7uIP+ttXqvX6Dw03IUQB7kB1vgae/VhRzYK4P7yAJ3m18/AG55CNJpPXGkkVq7LwDsjkY2dhZECR
YOFDNasaWdAp0A8TJ1mBLj4PIHGiJqYsbMUvo528qi2ZwWOikLwbqY1OFc9cdtkae59yDV7E3CJ1
u+oxzUbJF150PjRPQm+GzYRJioYRFFWMdNfn/eJeVGzQkF63FfcOSAiXMoc/3DK4GuP0yUTdFHM8
8oUdwx5qeAQfNZlkD1Uv02yQVblNBw1wLxrI6zqiZoDs/o1v8CLmA2V6w6k2LQ4jUL71I8j3EQyb
QbNcehv1D4LIDYALTQ9iGHu8Z3hT49rmw+yju2R57nMvfgwOXI16uLLi4XGYM7yiDbSWAh5dkTjr
uVnIXDRLNTjPe5h8oT9ikBa6x3wYuo3v1LvcwgHEs8q7pkLU13VROLD96z7iDJOHc6tA0hlfN14M
bDC3csZPzA2yfp1gCgSeY/4U99OwNnUzX49hjzw8yB2IeegmbxkXVXsTp++dX+HlIbXptp/T5xi2
ICNZ/EwM6IvVNCU7hmBPde2saTm+Bx1YAhgT1jEehmcES/HbRjEITjc2AVSYt7Hv8u8s3l7US+D6
RdlTm8HiizBB25KRONQaggbgaXmkHqkd1YwXug05KcNtWxekHNuhuEJProHsxavEYwa2BbBoafwq
iaKH5pvYXT0L3fva2ST0U+FdwQhdhzXCe226Q03uuTNo2byYBL56NmXH+1HI9BUcrL/RECm14j1e
ROWq7PhIBiBvqzTgB0IHYRajNK51Q3yBE5TBWZ/Mrce3003wAuKRzzm+7d2hRUyK7lckfNrqiXQt
DTPZzO08at8RZ7sH2IZxTk7TLrhq1JeydXTwjLKD9MG/Q5d2DVMQW5+Us4dDsgf9C6aIZ1SY8Y+i
VK+pw3u85GFLjI1Xbr0ZiyeSgN8EULx5SF4Nqyq36ocYpfBFjye7sxCe52XHbSB6brzq1orpXtRr
Qt9gboMhuJ/NJlrnuPyANAVWJD/HQ3gqquCjekXmgdYs1YMfTeEhboxcSgTTHC4ZYofRfThwhdgJ
vcq0TnZkGn+YOh1Q2dB5dPEIjRo5hnWPOoqNzsYaB9ktyDKoV8sDtJyM64WuJ2/9BNd6QfFvlekb
ufQV1BI3rWF+DSxdX4EzxCKXd9/yMxoCkSLFWHBDPR2N27ntBjJYLw1CtfQKmBMsL6Y/0XlDQ/mh
+VjSIjeznawx2RVz86WNACFKs95Uffeg3iJL0qyIYP5shcltjRK369NL6CaPs1pe8CYBOyrm7Goy
jX7dVWGycpA88ToIVSTpB8DOtGSaU7xiu52uxyDZ1dAycx6dNGlUsqWJLuoZPItjwHelsFHZHtfA
NkjGJ0CCXwGJyHUVpzhwRZRMBiixGU0x1TFw0AsRu11O1IMEzKNnZ/nlafEo7ZLbzMpfS7rVFbJ8
uDz4jz16VSs7g/NYlNZi8EiTrBNt0cjzvUvMeNp0nldBQL8TV/HG0OZbQ6Afj3LNN4G086ovq6eG
e+t7EJ/dDqftymaxNYOrgq7PAS2FK50FdarBqwpXM9VjG7DkN50Mv6PEsgObPGzSAkSbnVk7JLFx
z4TC1HvZqxoHYEgAmk2nm+SZrObMpL3Pb5A7RVzaRYDUGl9afArAjFp88E3yIym7T6Vw7zJbQ4Ou
vZpArMQGrcscJz/y8RFbj2o9Vv6rNvJyTW65DJ1RNhiLLV0t3aCzzwJyil1JQ2bO2RHPQPT3Yu4B
98zSEbiPIHwsQw+t3CbkIdYp/tlb0PLWqqq9r4hjRZKAb2k554F7Gpnm3qW1WZUNN/dtCGJEYOir
bAOKGGRfw2vResD0S0du0fIvLX+PAsYuDPnMg6F66Nv5WTrExwIqnbixUJeJSjwMhO4ykB1tRvey
Oggn3ID/9DZgs3GV8bVtkcJLwkKlxnCk0r4RlGAlvli5dKgK7lMPDqKQfINifAlSJPLKpVk1Qv5b
QnYVwf3yVQa0dpXFgUAyF1lhK5xpz7gXDYommzKjWgzoNl5r7oCRG+Mry+YS4vEUjm6/Vp+siXFt
ENsVCgF8y1rAyYQ7fQvQQFs5goa0JRRZMxCzQVBr/0fYmW23jWRZ9IuwFubhlQRnSqJsSbb5gmXZ
FmYE5gDw9b0Dqqqszlrd9eBMDRQIkkDEHc7d509g52ALhumYL7itQYRgPdwCu6TmZhQTA2Dam5DF
B6Bkn2CO60ekGi4LwQf5xt6pgyRs2YLnyvzet0dvZnpC9+JnZJEgnfR2Piwqjp9sgMl98VLDut9b
My+yEvExGeZTZ7Iqa47ngsQW+362j0ygEhYlLKDjnMZca/GTcHUMA0oumKorf1Gk+WI2C0Faym1u
oRKuM+cb+h5/tJZHc/jRqYU9y5hF8YWHHd0wHwb5lmNVvsFSPSq4dRa7iZn1HS7cgoVqWj71BHqA
9ZMPXz1/OSJ4zPHZ1KXcFW55G1oKXFl1q7X3QlWpzSh4Etm6j4pbHzPQ7OHzYLv5nbaBH1ZMHGNh
TB0mSzTKMKg1y8G+zClYKXvS97HBtYp0Tt90ghAxF/f18gvoXIRwyEsx7vBG+FkusXIJeWB2kstI
xXNiKjEYJAxKzR/om6Ltuhhnhv+yxiDrIp51bK5Gpj9HVs+f5cx26Xl7N+OI1n7xMQzda9AynVjB
BMYLxH+py/Q2Vd09A3mnIAkehM3k1aqNMMZimulGdudSB/SIZvjXGvviV4z+VGMPt7RLORKD13Yj
jqwH6HCZBtZrrnsVcBdd/gN1CJs2xAUMQ5gwG9IPJN33BN0CiXH53ET2Fu+SrbDPxtze8J/ai2Fm
/0M0EWYZtihT3jNGR4i6qOV/AalOs6Tash8RbfjtZvKMH9HIEtC245EJjHtespHas/u1CPJn5rc7
QoDi7nVg3nDdtiyVuzPmLf0XqJMvU4WBwtC7l3527uvuuGgkrqaLPZBMzw0hOAlF2oeZc7Pt4p4y
1r8RHtO+Zh16KoovyugFgDnBIK99ksk1iOHtqbgBIBrxZ8dNJbIPokTSEPY90PQI/3lB6IN4TC6u
VD4IAppr27k7GCWYUqfOT7P6M6QsEhgcXarCvOWHWsv/rNf+Cp1LIyZt1kcUaWgTK2/HgSimGrqv
uOU8eJXaX/KFoCX9ruIFBmReGEnKeDeIhy0X6yP13vgSQBo99Y0zje+iv+d4VVJaVMt48pxDwOGT
jJd96yS32PCPml1A9mTtYXz+bnaca2uCsrJq79ClgdjX3S89wh85hdusZR8qRQqpqbCgfZULq916
Hat9uLHtoz5zWiVIwDIvb6NEcmc8zzqMKT8jRJrN4Q+h5t123QHRt7UvneKjt0ZafJhTzfhe7l2Z
dGEag/wl5Tun2vRFJjlD3v0VLEr6ADvgotV8ELbAYMJlupxJyh94U772uv8zCYJHrxA3mthEDYBs
gJUUvyvHGw+IX/L9U66zxDTIitXkcZ5IRjVPWKYTGKssJRXYQkaSLnBo4sECCYrZDY9GdkCLKQjy
cA0qVQ3A6EjXhTMNW9uIP5NOEe/dMgkI8wgIjTp9y53ou4fR5WBB3/U1QgvTjV5dNkiGtZUyOmeT
XACSCRzvDo1tbUVjzgcGQq8wIYZQj2ycWMF0HJPYegLq/TFGyp8Ci+Asd/J98G6KhrnRkbsGsDjD
lHq6nYbqymZ9BWSU7ztmQuApV/QUMTCPQIxssBedeWfmn6hy4DZynXveeGrGDCthF68Tv4R1qTqX
q1dav05yTYWIQiGwbNerEqXUtODJnflMRwVeMZ5zix6yvEGZETojBAxmBpr7+Lce2L/1yqS5GJsa
S4RwtabTgShC+3KO0NfBRDbj69pEXU8iMglWjivMY/3hEGFOK3Ds3ZmqsVqM6VMzxu4evMl4BgoH
xcnpsUKyvAGrYaVDWfvi6390w9ylhZ8c//rR50P8UgYY4PyrEf/ZRdfNlAw4aoAUT/9+mPWv/3rw
XwcbVU//r8b++u36279+Fqz9+b9++Ndj/s+f/e2oKRKEzUil5h8vr1xf5OjQh0GWrsR1/xIVdPgN
Aa/Ls89frL+N9OKc4DFD1VBru8t68Bx4V/nvb0rwWwTpdLKwHTsbugAc4Gp5t2VQOtsZrVUt27Wj
bOG30WEfwQDW+n3suc9D7Tf7T59D/JMPspgOAL+Hs57chx6fEd5L3BYBumETF01bBCUu04I2xCjX
710lhnDO6w/X/+DWlYRWnGkbJ0ZmQBUMDiKc8l3XTd4ZBqN/Xr9iOfUgGulbZETG0TG6W19HAMnm
2DxrbQ1FhoLMOZrHZ3MOxr3mkmF2bfMrZ/+tIxIOlNCgO6eB7Msrd67B1KDBABXy/uzAfcsL1ElF
Sk2Ct3KrI3oQ6B/WcnBxA9mmDDgAorBfaZEHv4d5l83WuW3nJowzv4NSOcKxrcudw9zPzs7Sh1GQ
ygMfWtSgaZQzdj9u5giNphlpaMYhFfbJI/5xFFMqTQ0smGfuVYubPiWA6Mg6R+cly8dn7LY8wGl4
uvkFrkZt8BjpYuelr7EeY3jSa1Ddh4wFjTmazlgirIG0/awlDzmWaCnAu7Dw3F9dlN9qy2ZsxzcG
kL8LKU1BuTMH1zY4C3F4FEMoTp+tIb4tWt2FmhiOC1MRgw9+WBYpEFRAynvL8v8wm/DLB4e51Rqg
56Msf4MAHDdd0/9qSkbAcOGamoJhJKc+AKi6Odnw2CEqZw2crjHk1w2KfR7iSLw/bP9Em4CpZjgp
dLI3THVPoRx+F8Y8fum6ztpZYGbI7mCjMlpEEdI/+4V3FJHBuJ0jGSmEN9sWyqKq9LBKNYgA5xge
XYspVl8bOUDa4NAr3JiDZJXajsegf5t8mUrXJWjJ7QtIbn8zF5B6YnsYGAfFZl76X/F5NokFYNUk
Ixv0aNX0CWBy+B0M58DKQEva1Hxx3xtLiGZMuHehbIx9MwAutXuP54t/NM0Y7OxuvAQB81ZitObT
iG96VyPwo3qL0fB4N2yYDBpVXBl8NVPK0JL42KTTRd1WXuve8nd97TPsXzXH2mJwsXRJMuuo/80Z
kK8YUXDIrfqC/45ycycbSSO4NjLxN9p8sPXknCOqDuOk7TmNbIcN0mmJ0/4lC0yhqNXXsQ8hExHh
5+In9TiakLa/G/XeUQDu0Bp7cFFd/YvU8BjX5t1mazzkRGJVg335EMFtjHJqiFnLUzUpaCs3AW2O
d5nu+48jtWsuoAQWnN7wFqZ7Ux+PDpA6D4ecvdOhPhwcg85lgfFdbD/pMtpXnYZ7IW3uTW/JN7dP
bpQRXnHnOwwWi4WbNDfhBg+l4b3AAhXb1o+IV9OnTpMzozX6O4krJRU3uwy4AxsJZgTQU241HkvM
wchtYdcj9n6jf6qC5r2Q2dGQQUIT2xqYN3QfvT7A9FBCBulb3Nnj6USm8k5p6D1ZMkgzFuA/l4uh
enQf7SQb9m1Mn8SQKZux4rtGVw2LLVQi0wby3nNX5j8N2B/brou5bCGmuFDYp3jcIM5jM3PlssGE
iq15HI9t432bkXA8gajYq+pc5S4ds+XNnzIod6PKeRdzvuYVVYRyYZoowF84WyZm1SL31lp1e2wG
az/jNNXX5UOQMW0NUp7aY2A8yXEEvwMzYWHhtlLMJil8c6MyAORkMCC7eLdENY7ickl3Q50wWWxv
wTd2p8TpDlGu69eqyJIHU84noDzpqS/zG2QwJtI0Y9gJN2kvz6hhnK+4BILNdMd9BEZU77F1wxe2
2PWz+4a+/nWqGKwhe8FefqfBLuhN+TbPwY1ILgxgzTBp7cybiqmptPuJftkps5dG2AeWuhcIo5AO
qf2J6JtHc2/rOea3fqTe2zjH3oUvO4ozA7xba9QA9KErofedh7HVfK1LualpBUXzsU/FHsMbOhzk
iCW9viQ1t2Y9vti+Gy6md9NRP21zNjHfmZ6LLvll2eMujcQjDldUreaN3m0KGH7bxihCXMBREBYH
2RCr2MOvDHouAjEBYr0MrkPjvNuqlqFRYaS0TqcEDij+cnX0CErjocaBs3eNe1WaT/S2MPLoT9FY
vgd0CB11SRtxtr+OvpZce2ExbBsBzInYpctrXwt2yx9GVOwmT7sBW33ybQsUTv4yaywbgRAPQOns
0XxPTMJgBk6PlW68ydh89lwcpVHfOVYMZM91GuR9hOVdkj5OXXPJM0VsZvxy7M/qPS9bcUwX87sx
1TcDXgNDeE+mS/3A8Si0L8I8CxuVb1E+e3pxbWNiNSzAJRznDJct5f1BQE6ZCnp22BVM4ZFzYW85
3IoFDlky7bK2fdN061JSj6hs+019NOpQqSePDSubT2XMbPFu/W7jT0/GDja/xZfcd39NjffShUyV
siZP3mvBxzFM9Q+cD/dyWXa+8epEybvTKZfVOIwKh44X8/xGweTj4p5rCGaBMYRGXmCdY8sHavAb
G4WqTwl8mPoTjrLTPIrQonRa+M0uT+LQnuKf1FO+zF/muCBn1LEJo+IJTCoGDRgfkiX4opV0KFiW
UP8XDakq5KJqCSVv/FywsqXec+eXP6sFUwpx8ynqFF17crLmrmW4eFqJ9rNjJQPhmdNlgve7GEa2
oXP/gKbw0D70k3mV64BBptcbo8m/TM78h5rYN0KVsKnrX216gTVobiu2qy31g9MsjHwHFWYqy+OE
yyno+gtjgtHeNfKRzNZ/nilweNJJyLBhYLe2hSda1mwVMBHGF47LpJIURctr5DUZ1RHn4lJeM9Bz
aNzM0r70me/tquKRuBremNstIXSXezM1f2rMGd0e/D0YRjfUjV1TanDYZ0xoa2YlGKNUXaY67P3p
vcubd7dj169sLkIdygV76s6rr6Ux7ZDGbfxkDhPhMRIiP5KxLg+VYW47R5kAVxCzcyfGhpVrTS4G
jVXCgymQO6mNcVj6zhLqA2i2wUu6DR/HSfOyV2smP2pK81BONulFUtWhNpFSlW3xZgOhwraNynGm
faHC/exqFnzWgo3enajRmhi02rM8GxkDwARJqvKSh+gfKCiTDibeVswD2FVNv2RTbh9Y/X4ZRvTm
xBra6nr8MVRWvKe+NG3aabgLGqjJxEea3oRYfuhTJTEqZE+v5/Fqy/LgaOzYtn3QhPg2mlwjMiu/
DQGF09xynX3FgCw4RP5qcB5MLBDCSA4/5iTZD3pBUwsQ13ZB+LCtUu01Lmzek6J5VRw1lzn/Uu9h
QHuTsrgHWyUH0F/OQbom4+fmUx5RN/F0uKdSpDu6ZciCl/EjCKir4LgqrY3wk5fGCW6y9F9tanJW
/m4vxNfEeq5HVWouyYVzvOSyqTnIiFFos/4xDk+MmIP9eW8WOq/8m9FFEK9D4DfpwMm964xfdbrv
G7+We4ORZHq8VMUaQPvKaLSx7I0u8536M5+92/zH71IsWrF6Jk6kjJ7Rd/Jxv+QC0XkKl8Oro6Vw
W5sazFPysx01uDGfhzWTmtUIsYh6SEDvaoIozdMJJziqQwwVfU5wmrM37GYORySvvjUxR7DS12W5
qePGzbwx+b96cMRzDAl46MhQ2HXOarKqtyWHQZa/MF7UCgpz1M4CheZiQ6oTPPL42tKy3fq1+h3/
6qBl2Cw9MH/GBBGPIUg1mmHXZhQs9Hd5bIW2saxk/X9Ne5esAjnOoWWeP8AbNODv1UNqw9urr9Xt
GHAcoDwP7dgdLbG3u4tpP7EO4ZlA/77XP9SJVf2c06KkzJvKZ7i51ObGfc9fGBm8bXM7lgElnIob
51Djt6geoZ6vTupzgrODOlenYyZ8KaO7lQZH9eR1i3OBegE0rq18OtFLnpoKqBVGh5yXeloA8BQ+
YUqp184xGpwdybbUX+MV8tTSyTZKKib8upUYSv7j5am38J8vNeCszIlojrpZs5BM4AuS0lgTk71j
/d4z3rdh4G3T0QGbPWZ4+Vo9BjdPKifvOmmLLRB889Au/3x4GkNrwBcs4nBq/M43+61BHYsKRZN4
e/WjmF/jDwBlgNfJqPIykKHo0IKN4pc6lA7HocTJAwPb7dy278CVb+qQ6jGBeCyWJ/UIdU6V+JNg
ZPF5UnjQbtQJx8I5qafiKR7kCO6V5DnrjPXp1OFcORw5jNUqw8MZ4u5RJrhEDtnOrcS1bL/rgiYW
g2q3yaSw2AL06lHLhxVGAxV+pOFo0umIrfTDI9i2uKsyqRmIwt36kICJZLufb2sDv+6zD7bbF23i
ci0dGFBJ+RJnZnDRS/0IRmlrShBFbgY/v6cWrVdcin7SP2RRNB2QI3zUQXecJoXnB6S9r3KGraTT
HB2FNmqyK+bJGQU9NhuTiZDivRynkoa797TKIOyGC3UsH9kkKZappojdvNiim2hDwKhuu1mQyHd4
52HdYZbJyYqrr/BiXqLFR63TQwgjxqHcUJw7MT6rf2WAvVatZGJKCtYhGjKzDgb33vAwe1rYRLYy
ST70aBT71PulBX2zbZ35G6QAxjAcStR6SuV7IWJzLOQGVuu9Wkv2w6o8nxG/dluQMEjYZGN9n50e
Lw3iITAF3Kkm3SZrZs+wR9I4/eRNlcN8BBtWmzEzGDcUjd2a2NOP9Ze13O1jaMddknohPi1ledVU
v9JQHRgKdsW2tenHpNZxBk14DFqRMKzO6mdRFJ4ZYsRGABlqIR7igsAWopmz1XsUFF2V/7LbtNuJ
mOzRlJx/9Uf4gmatVfxAP7HTNWzKXJr7JyiYR72kgWSmOjxI/HJhZVSwuq94hGdhVKdQzO39wlg/
+/sgtvagf60Lato00+6RUCriBkqsalIIECbHRvEd1uYksfOxguwCBIBCt4muD89267CApd8EBdsw
VpDKk/1guaLam9N40evCPtWtfmkDihGzTK2tVM1MxxTXtYRfnErBaa7KK4FUbKPXEv3fuE+njkpp
RC17ZYxKA91bIb7GEUHqeqH7+GKHAyPqrRE4O3uKhn1JJjN7Y3qoOpp+VVl3RFj0nQd1ydea55KP
O9neaa7uDNR51vhUhxGXkJy4UfP9Y+XM8sEjWqKt4gCcgZ6rvS3R9Cv1F2OXQvRan7qZ0F+4WApj
pVzhPGPH2BQSXztVs0XOgIgEZ9fH36SCKq/00DFysyJzU3KwqnrIllSGXQzAN+W6kLr7Vkx+u62h
xO2GAv/ugLhlSZ8iIeZDOvOXHtQJOB7ciUPyYillhmSNztJ9P2nGqmSAs9i8lBWl5kSqmZU5Olu2
CSFoPBUDn236zYkE4FWqG6Ag4ZkaSXWQ0y8iTgFDaDYPaBoufbdssNn+Dm1DR7lRXMkDne0MS20/
yOpmJeIX/W7M5REF7hLmSIaouUG+gw+SffjFQxAQGjVFa29nGIvrvRANXNtaOb2idRm2tcsaYMDT
xA6CsEzvr4FxMmLqhFOCequsnI2rJH2f7VTVUFxVUqXgfAjytszn3F1pPRjE+16BRKSXhEfAkzIk
ZKeSsk0SJDr+lYRGtitpdY0EegVkTz/DRkxc16ZBW9CXI/y45wRM20gpF9R3ui1uzuJ8KVEQ0uyh
ccMNPNTmYz9Yb05GAldpuMyJez6K6+hi62Tgs5u59Hwk3M/IoyOAk+CmF/s8uk2AD6mIjOGyoIur
LKIy9SSSTnQVGd+KWtwxoPmaJ+iAlMqLrYPokWbZgvdamXIDly6XWeEX+6jU/6j+2SrMWUbWYZ70
4ljoJqgVP8SKfcTH49lJDlL4Su5BFUnluVNM/c3CdKTJ8rtplDer5lqoguQHEA0mpWlqm0Pm7QsJ
f8acdgA39NCJ2PD7JRiuXU8Gqk/fkrj7kagykDOi5EmZyoI8j0YGEcqLofCczJRt2wlbkiHBkShL
oO5j6aywM+lvBGIWTVUDPxhKZHDyuREGNBFuK4+AkSCANUWAi5CPk6p5Ber5ZaH1TemQC8QdeRGp
+pDsqILCjfuQwMV05wvra90FCow3h6kYpo1roPQQmYNHn2s/WcK5Z675qx66dz2jh2wtxAAVBOR0
5CMIlC1yDCbR+2wzNmVyTiKG05JhhKueE/+C74o3o690WqrNhG/XtLEHf+/RkyppzmGs9pZPwQGG
Mqu6R0/b6z+qzH/5FE/J7mdVf2jyORWnyh4ueaF0sarlV6Tw603jrCtZZ6eUnjnWzn1qUDepRwQ1
XYtoJK7uqmOH3RUKnEXdonP6oZqCrl+/dab8mhsBxRryjXHm6qUQnAJHc5+5br5U0NJ0zSZwVb2z
AZUIXk3fW7l8lxMLkMjofTYBTGxY9HHIlPTh/xc0r1yWf0fHBLrhGnBjkFZ7voXu/H+rqluTGw0N
bH+MajQUM75oNEXp/Pogo0N20K+YUvABd5QRbS2iaBZsV+0Cs6P1jhmdT2mg3rPwTWzsSqvUpFwN
ohU3TbXwvZiwKAq80/qdE03qci/uvCfNOYlhXiW9+wA7SO0m56wYyN9G2pGBauA1jCmSgH7BldT5
L4Jo5z/l5J8vGzKgwWsP/gasQcYlQAw1/ZE07YhPwqNy4wk8xKMaW/NmaR/y+kPMGDqZhuNsGt+w
MARQmguRcUOQyaEKIFwR6O+w12MJRgmwo7P0QRDys+lUALYE734D7mf094PDu7fuohTYtjhoAJpm
WzOT8uvYRtwISJAjLf1QYVOirtNc6YEmi8/jU2uvBA5VRSkIq5AbUdYP2RK9qBWudE1SIrBtPnZW
R+V0/6dJl6dWK+z/8qZZf6N5IBuHDAK2xMI4J6C5+7c3DZPl3BuhMR+11EIAV0cw8Z0jZCLWMtXL
ndqvvUlbbBVTrvIIui4noOJgsngMCcvVE5juYmP8OlZ4VzbmfhXHrLKmZWHx8FxcVYy0ABjd8c7B
bIO3mzxTJv3xqWazrdfRpI+7kCIpcUMs0+OSt8/9OLGpJqdW7OOEorS6A///m8X7z2vGclg0mMLw
UTL+xwgC7vK5GeBWd9T1ztynBWZ9frz1FN6i1GL6W2OKcpu1QjczaoJ+ellFeprFR5mWSgSu1OTR
HD059XK1Gm/H4gd3h6WuHE9djcRyDRimZn6eUBoItanEdnmffd4ZbGJfqqLkCQ3KLWggWH+0S1RK
ekRg+VfpkJMlSOZIK4paj0GedTvpMQUVA8WLswmFRzEd8eg5ZrCglA4pk3ZzdiBJun6DtlDtbXZi
BAcntU9CCbH8GCq1UdAGsigfpaTgh6BF/Znf9QjtUTy/5kgTFk8BuNXuSruqJiDPG/TkfOKAqUJ0
3BTAYL2ixPpv2Clcpv9jIsOzTIZWLAYzLNfT/zYW4gyaVRezbI8QZlkhCVYPvZ9BZsbMqqzko7u4
1qbvPbbSBvaE2zB2NSYf7Mn1gLDZ7ONX+NX0PJXOqoL1nIAk8XHKgVvAH2lp9a01Sf4r+lefi1Jn
nLCW3HRjk+00w/ypy+W3l8Z3tGd72aUvZlB8+DkLR6nBSOvYUFuTHgqqsrx19W0nIPnbw30pgUBD
auTzcH80SsdpR9SGtBFwajIXu9LTXqM+WTZlPcinwJt2/dJftKbX96C7Q7+tnEtlSOfiIHfNc6s8
trRJEg59HaEkRgGmc5jMGadImmFaNk8dtbqjNRX47hAgRAQxOmpytLNhLSk3FjpQFDbFyRR3pcH3
GpdiJwueUoatcjarR4HuWL+VILYtiJFUkOa2xUcRxPveZ21ybKLAVUm1/t4kkLNa7Vkf44+KoWUt
szaV2f1eA8q4rG+uRgezrYZ4s85ZKOFW68Hmi9qryouxiPjuZe0pENErK+VdpaZk0XDPVW0oKfrv
sMO/R3od5s6ApHeELrQAmaMMeW0WIq4A+zdS43ETL+KHEgYR8W9xZyRMc/IPe5yeG3hXpp64JIlo
6FOLKHwJfs9V/Ba3xXFVqvbJTxEP7xrouXBJyCHwrPcqRiKcspxIN5mHBEHBr+jY6Uy+azmZKEjp
a+t6L7mGglepulTE2RWdqcQg2A1QoveL5OQDVIz0T33boPKOauSm08uBPLJtjikaUp8iAjBdSj2s
9XZC2ynHDhffavSTXbns6T2hvbfrl8FAz9904NdUKkwku+sQRjLuaT37kfgeqVXIW3hyvW/e0sb8
vt7gSVsnoVNNz0k2ogDAq5Z+h3mrsyk6YxNg0FdRcm3ADn77zY/ljdF8Fhvyno2Dg4ZDTu5rWPMG
JeGfgevczvD0L1MjvmBTdJvV3ERPK7knPQ46Nn89KmSY2tGLRvE8jAxj21pN8Jl29xqFk9GgFLAQ
3htK/ig0/jCbTkkqMdj9SaVf09bLFmY43Gt2D3pGheVjx4fCP+ut9NLyJttLjUiiqr7LctmBqZAo
hGhc0xl/HXJhXAbkaY4mtlLm6S0z5WmefXkUZkChxyvdjVzGiJFLj5LFkH8Bycp+ogfOwV6Sm0Nu
edJytwjrSKcB6Msr+GQYajNswIVacj5etYRZsIUhlh4CX9KwHLUl86w9FacUvaeelGHrYTiAdzMF
2T7F+jzpzK00rXFHhu6HOYMVw1Ac3B4QwuRibyiCSVVJezJVm8ZdXyPsQaSp5m3x3lTqpJ6xnjnd
ZHwSu09jWNc/W3nd7EFqnhl+d8N20q3NhNWDSdX8kIwaQpaqOpX9bJ6XYHmAbZrvGIEB0WTUHA4D
JIZsD4u96Ai6vtdz07B5N/FeOt3HBGYgdDRqDAKjqjOSNOvsed0/vqJtaCi8h2bqz4vhmnvka8da
t2Cmu9bLisQHlS+b1KW+hBRFzo1TEsHzZU8zaMChQiT5hF6x0S6m116QPExHwEzaJfUy79wuH+s3
nfrJ+hUTdTRBWxuZbTUz0e3jcplZ/sOCeP1o2yBpo2HJQExZ39ImyK9TjKU6qL8QkJdDa2rWL3En
HgbynyN4qMfY87JjkWHokxZMI6egiy+FVmlbMab1ljKic0lG84aIDjieOsv1LLB+5GVY3Qfevmjg
RdUifkhpqfizsY1IQ7dCWs6h9MeDGc/4MxWYT/RNfoVqGmydlKfTRXqpdL0/1gWFc4Pm4c4y0PF2
KAQvfvnWDMjrTCc+5V7rXmoVhEQG8Al/wpOEYbNnO+77o3T8g2dQUsmJO2m0TG9Bhjd6OoeTaf62
ZIbT5PBPFzAcgX7hJF/uy0kMl6SeBgzAyngv3HmXKwCiZ1c0c6gSXqRpe9sspm3IWvw1iv23PB1T
hux05CxAvkZQvkNFDmlZ2UXOz0DSH6uO2wX/8pupkVpQMUE/qHXZccJDejHOfnpeOAEsKyoKQ1hH
IHIaD51RnONh7g966ZIl49PQnR3N66hkWJtxoYmyxUXqVqFwOiOwz06ZwEJoy+QCNUIFnyEtzBky
AZBT8pGYGZ7R6hgxUt6jZCwD4AQgasyIHlMU4gQrlEBJxjAbJzSrOuO8KoDzjkkUMPIosxSZtosp
q3vJcR3hYvScCnA+fjD5Tn1Ka67rqlWp2Qzk1b+LxH21y+V1jS7KcRYhfbKDNGnnxX33fYxRO/q0
+1ByF3flWJMvUJ90Nc/giBU221Pl2a3S6GKa0kPCQNXsiL1s8/c5ji+rPLsyC3frEUjTrgNYbTK0
Jl3MtX1rv57lKphWJaIlKm9TEiJqPGPG9mjY8IZpqmwX6FFV2r2scVI7s33IuASLj9yqiIJ2qw1k
Z5RpsB3vtk61PKvtc9WQM/yCqr9l7edVYPGafcHwDcltl9+lkgbryM4J09uXpSnvSg+r1OeuhQJd
mR0N3hR2jASkDEFGAsCzqppL/JHZ9QmlXY5US6Q5orh2EdFlzxCildOHqxsm5Qvo9Mm0GQaeB6MV
JL2IzrShIbXiJ+uQDO4p+ua+avsxO+1TL92D/ESnnsuDMciXpU/HU1XmsLms5KEtpNjr3X6d2VoF
wlPLGAHmUyMjRD4yMvD3Skj5YdUxmpKOOmdpkd820+JDJCphjTD5mgk1gxqYx0lrHls9eImdhV6l
eSO7ZTbElS8Oyt2ySD+WpuBepQU1aC/5RMXBdZkdaOf76KNQ6fVmZ84wCT37WM0ugybOcU2gPaU2
HrDwQC3xJMvO2o8dKq7ea0/4JlBNU/OAgXZqo/amF9RvynhmJMKlugruPqjDpbC+FqqgWavpGmj5
wUZvgotMBoIW6+qY6KbI9MeOyRf+n0IYCmevwvGB7nemQ15uIqpo5nS2IiunIcMUVRz9GRNJXKyu
iCWxqEUSRm4ys34kiFYuvGTKU0R+4o3FNy/oD1nafmc07RTTX2GuGLcoPYMOnXHS3akckKvYE9FT
FRMXuQwMWAMwHWzo752m7btC+7Y+QexANFdqZQs/LADW3Ysa2rFZH1htm28q9lzrB5FNJNLgiKTi
865pv+a0rhmSIfYtKdpgE009VgOm3GrAZqX3pZitx0brH1IPFXTUonTu2uBFj1NEtfRvXXzH4MDX
DM5kj47pYkLPqemDg69hkWzj6ZuObffO9Hg7MKPxNrEDbrudeSDQn2qrz95vilvo+aUaAiuxjOld
948/BmK3glp7NYqaqlGkSLc4NZs+3Zoiahwi8JIHf4x/a/GDYOacavWrbkUftbbAGkM/KRjfCSdP
EJPL5SYrzhU/McDOiddv7VE8AbQJWX0YdZmKXarF70bFe6iiVDbsnTt790U296OYgx96WX4Y2CDS
+0g+egOnNr88jn39J4/yk6EKICWVX+Z69VM+t79HKqeWOseJ+Lf2BmDgAZYeQsM0PgPQuCkXEZ2X
tj6VlolcDKopicZRatw6QWQ7oabJMBkthhtxgT04CWpda8o+1oqIj9Ih1qIOT7UyCTEtCdcfa8m8
iUbjq5/7P/0peKQGtVPxUjIqq2U/Ulor3gE17Sfie+XYTEhiA01R75KrhP1zLYv5oKXI7sGU//Tj
5E+VuA3V6JpJ6qEKIy+q9hMEtoRMHpE4y2HH3MRMN9SSBNXWoRYDCY6aueswCtqOjbdXQysqH1cp
iTOTXqP050lwGG7Qz8xiJlVQ8/WZ9RNyGgODasJjzY/qhF07TgDwix4Q5xi8rINT6wSGoS6qZtZe
KxNpEuPUawFurVubKmr2OoZSesn0DUAFdKUxI78EfqWqM2MriDEWN2pOIfI4TAZj9nny2QBY53N0
5hw3EeovzD2Q0qqswzb9bdqBtz+1rkPcS2Q/GhqeeGg6gscBH8BSmNXGQHtySju8eDrXp4ujPFVn
zOGq9HWwXT4M55LZ8cmwV1KaV+wzF29erFM0hnQx2l7cL31dRVts1Ojx9OP/sHceu3UkXbZ+lUbP
s5Am0gG37+B4R/Lw0GuSkCgpvc9I9/T9RaoapSrg/j/uvCeCDEmRaSJ27L3Wt+h6W59kSeOK4ww6
dOQgaA3Cc85r+MmcipeoOIgRhj6SVj123C3BTGbHXVwcsXo8sRMV/hY77QjfdG0UHPRzcjXWy7cg
ElbcIag/BMy0lXq5tVE8tGPB7sqKlOQcFmuBa9+lQau3FAcEcW7rYLoak4EAA9eFnP3iaFW6uyon
jESYNU6LQXQID8KWHI26DVZPrXhYBpzLIdfs8e1Z7kVqKXN2uu9NXn5YnbYLy/m+HXhRF9dt4DKv
tOtR7qxv0h+ffa0dN53AoBaPhTgm+oBv0fleYoPYdbl7qQoEtJNLI7+adOtYBt8EyeorQ1/i3Q4L
pmOS2nQH1ZSMCH2dDz3GEtXxsUOB56/1igu96ZPr4z0YWUKbafhZphr6T5cgPjgEoDGvSYxKyKNq
KpXFcPEsL86TiMh6VrRnX9Qfy8htmtjrvG76mH3jkujzY5/PyQopPI0xP1UqBTK6/eRjaVstLecw
kt/cYH4Y0W0Ppfvc1eOryApCPZ3nIejvmpIMWXV+lbQqUI3h2VJchyDUym2uXF5q3OzUmGX55pcx
rqbDaxi0MFlFZUrLJy4RnNeEbLHfLTtfUjXXlpgBZKTxTjkQl7crtaadIPzXK0ykS+mLCPlRyqQ+
+hINXdCtMlXe1WQjbJdXLlcTmWWooQZFsv/mOkZJB1yv99n0mgnO7h0Pl5VcCWn8XkjeS02Ldr3D
yunn0A5U59hz0brqRBIu35iXht80UgGWEeavkbTRDLCR144zxGS7aReyRJ+WSe9yD5FaMKtPaDo3
DPObqjlKl9lE6z4zaGJnUTVSqbMySQ+7HPrr4zgScKqG8Zqu/ehF/94FwyPtMAYOaUiuxCF2eD1I
Y6CtywXVmrjaLu/F0kPQGLAw8uEL0p/cT7p7UzUzos10s0wulgFWZ38NvO5p8RL5WJsh75JCNyct
MZLhRCNxfo1GDUlDEO0Ible9R75XQdNwlWU2YRtKR5HSgqoziBZ6FOAe4P2gkQjGQLUzxvkSqgey
kpydVS0tLXgKnEGPWlNcfU95e1l4jYzFt6VmikMNxQNqbwqh8WCpHc9D8omVO7uqegz23yYHXaP8
grAhVO9LVVoGpedylZNIvA3Und5Iw2exeBkv7uwQBZrqzCVbjV0sXYVUO0Ygz5MIf6pZXxyhT5nr
+6pP9svXIkKddJCKSWrS1M8c/H8WGpboUXNPHnd+vRiLc7WOs+rTtttnbbxfekAjqpOl3zyGBoJT
ZhJq6oL+zFmTf9isAlkR7Rz/rIn42qkRJlIzZl4etyVvrtib31sOt3Ptv2B9YHBBLwNFvXmXZtH7
8g7VhrEEvmJYccttWBJz0+EwUYwaZYlzxpLH3wuvi5HWUwZ85eZ1te8ZTYrVYPp7vCWUGerN9HrS
1MDIzJyDl5VCMtA2pnGbUiiNiakuxusy4phzoASV8zRFL/KHPZFzPwr2nsAlO7L8UnCkXvm0LuAz
MF4qyGF1iy9xPlxjf8JuGRrL/Fu4u9pCe7z4JzWPTdUk0GyVt8VlUjCB3E2LXTXuyVLOS8G5QT2s
U0xt36nulCpbmJHFm6ntdourUNVzsUIhECh+7ZRHcZGN2Fa+I1WalnHNUBv5FG5N7WC55drBFUTq
fUDbOOGpVS8WY58TXMtHM2RepmvTsBOYnYdKHKyw/LkIBpDYMzMtus1gkTr1pWk0A0V5fo1nSYES
Ol/wwhzUJWOle9f9aaeOM7Hy1oo2v0Yu1bEafqtVL6nkFrV/weEotFbDmH1XPchBUkMuDm72j9cQ
lg4kB55rL8UarOP1UXV6RetX4hOdA/s4kNe+Xn6EqB9pewPVrEvyLezoaZlgFOrZHL3geeFapNis
2SNR/3bhoYQJkFa6JPLb/OJPHJcy3qu4pJ/uhfNt1Bic1SaXewEGcQypTPyqYas5iIHxtAjc5hwh
6lVo1LeJVHVOvBz+JLfFr/DHSnvVaxiJeSyWYgUn1LUoyGr0op/qiqr/LbIaTmTK0dGapLCrnjSR
rRumZxU4tfRS0EGe7SLbLW1+nYOpsSma/LskTE5VTnNKiUZtu8uSGFdxwbPDWOVVN2jDBHhEc4MM
EnN+qyUGXJdGh6MKCdsUxJuH83lZM1rlS08SBE0p/skVPpYzYSg72uJbvl0OegzTf9niqWxG6XJ0
9ujlGhCWGoc2aTnO05pqI8VSwWk3zDeKfEGbiPGOcjjkTfdDZ+ChgTFZmz0LSf4T6SjN3cA9SsOn
n8IJTCjDrd31G7RkCR6QdEaN0X86SbJXj/uyJqZJzH8nk90yD3F0XP+Zy0iJEmwpM/XIQ8pvf3ol
FgiZXxIRRWsIesGJmeZ6qDWH1GBtuyALvNgGsOfdL6gCKJj5OiIickOiDGYjasjl/YksFwMHbd5V
Djxx28zhRdVewmUeWoXz/TikAZmMDSo+9wU2bIWM+2VpJix9DGKzAAb35tMCx2iyCbVt2qL2xA/U
pyyjnh9xhrYIs8nKR4v8kWlms3FML9y1z7Ng605TnFm5J7Fr/JwEAKRUw3pa2/ZTxAQc7uV8GDue
gaJgY9f93tiV6UEqzAvh7XeaJPmYMeVXb/ixuNSDOkVe4nPNJb0aj0OqXcWXCKeu5/VsBTO+Ln9Q
wa0IAzpORLThq3XW8xKVAW3IiHXICmq267hjqHCKDMkcrdio6btOGkLcq61uqF47lmTVWclL+jFG
dag5Gbk+oj/Ewz+XA3Q3t0+WJV/7YSQ9lPuTplm8X0hoAeMSjantIC1CgYlxpWO5agcOGK6T/kir
8jhlOiWgM6+Eq6S+qlGPuuxjivOvZsQSYYJmXQ+zzlqHZMt0EWdomHRIgBIVQq4hc85xoE9I6sRj
rhQf2dDf1405M6+J74WnIPwzOrhciacqIjqJMcZ/xSLas7WEEyFW2Uz3raZLutH9YLNILjrH4+Rp
hxeHImVd+6zHwfzDpbBFm4PrpXDJEfg1dZ3z97zGjWE3UIAal683JvaGNxRhV+oQIsSIOnLQ0k0h
x9M2YFESWfY+2tYvwJHRf026lnRKvmW3+WKZDGRtJLlrtZOrmdhC3iGhlvXQ5osSuPJTI9J4aaBw
q0mUsN4WuEqc1nda2T+pfbNGg07jXp4hVGEjV0f4hOmQa/Cat2H2Wcq3ZQld1rMi+RI7HAqsCi2l
eMv8eE8sO2kJ/ViviEO8c5m97jjmf9Eie2vk1WNU/+g9+bWqmat7CfcsMynZYlR169HFgGmll1Yo
cRILzYIKoRiviDNd03/9ok53RegfvHhY9Qh1rMKhyRPu6/li9pHCA7T0a9Av70TlnzUt2OdG+m2B
cuQaK1yuWtN4CFaNEn2Egffsd1RggUUF5rGcq+6XCxRg0XQMc3QavPgdxSHNvXG1tDkrRj1r/IR7
v3fjwwKGWpReA8FgIfvAIhxQw7/UQUTrhekPJE9URgEp2qJOfyxgIdthR/FLa8MO/CYT8SNpsxcF
MFLbpl4mmDTKhuSO9g4R5fdlXIfabz+11dvsUQdB3alguyhuA+0zpRnqO9SWLZPdSL18sGmfsWge
lwGw4TKxI0lnJXz/CgvwIUDut8WUwVIbonnvgidVMI8j5X0JkImRJM283lUEK6rDXEn8pMjvnNQ3
13Oh/Viaw6aj7MRjT3tK8pCCNytt7rvRooQvGg+NtYLr9AT46sznMBXJXY/4bb08pAxG+7XdO+u8
NUo1iL/JCPWsuvo83Oh6GEDmXXWhTXhRWiXcC4el9lvObqVGfjdhbB4zzcyJbTwjLv6vBuEjwmwL
QBMS3Xg/ipQMIOfNMFmSUZt+i5SkNjKard+ajEipQ6zGu3mcaU9xX711hldvGO+sfae7R2uGEF6h
xNQpbVRIJPx+pNbFH6rn2+cZ6ACN5qdqr5ftcyvQXC/Hm06RxpYxqpTmd1sUxUba3zN7xFGocBLq
ZKO6ozE7YNHCY7BGF1siR7aMf3aVfVZJQQTSkKT3Hiap30XljFTA4nwm7PoErZNltHC/qhciyZGm
mfhqVBW9COAI/lBz0/ijfkgaDhS5+kEjVQF08kE7OE1O+PpIfLVntI8Lv4s45Zxx6Q7dvMcJ0ITd
x7h16yANb0sr4l0OtB2Z8AT0MbJaVxLjpuk8q+74XLrfC635qohW6szI4OMFT8uhzuqrYoqUsX2Z
aXrQRKZmHAXTU/8JbOk7LkJ8mKzkLHesK9d81p8X9mGmvn1fI9tM07d1ioe4VTQ6SCL5PrCQ6bZn
mphfly6LMbJyRO3MQbR5KenzYzyNkQHGxF1zCac5rfiW+5unxDxlSQC56SKC4ahlZcVrpi9T9UVC
qQ6ey5s7K7qeOoMtvSd6FCeL6oWI7U9L9U/VVfaq+S6vvJNbMa6bnc98qLHJINHV85+TYh654rsZ
j4/q9pCBlu4ixps0HxgGODyH3A2NJhMzm5rsQ8k9FfUNCx8bOmM89c8mJdqIS2NVq8pKXealIlbt
9OV8PRIRxhCZqYf66Ak6HGpxSublBNiBV8B5nJ4ntVCoHRzPUdpB3pNjgkiiSoCywaXHwctSSGxg
znmYU8MXfMkfdsvCSyI5BTecGq7ErEptT7XvYV0+kCrBQs89myWK66b2bstO0qPyAXekU8oz308q
KhEe0Q8HYGE+5ycRhDDbWKLkXVrID7XWLHu/Hcz3FsKjLTpRMe0Uik0ixyFoNf4ZwMFY2Xp8NirY
hnFRvXfl02TZzwtBShW9jjV/yQr/jANP4QctgsLD8K2719voo9Ks79Wj2KWitDdNxQ1VVcWy2Wge
btBp2iGJ9AJVqqqBgnnfAktYib4/JsVwxCb1gET/tR18lYzJkz7cIvJRlSXiuTZNi0FiwtKVflnq
W60Q2pr8p7i1SSKph1/dOGInFQwZZ6MZWr9UkP9LNP43RGPDcmz0VP/vCLLD1+FrHP/OM/7zU/4n
fswWf3i6Y9gQcRFS/pU95uh/mMIRePU8QbfWQkn3Z/aYaf4BzNg1CTN2haDqRmP4J83Y8P7wEVF4
umlR1vIvxv8XzdhS6X1/aVsZnVgemh7bMR1c80J4ioj7Wzqe7vjZnNih+aRXiXbIpkwe2HMYMBXG
XRqn2ltWzKSSDgXh2FK8eLOOWt5vphNnN3/fG/Mr+RHGJguKYStiVCc6cMtTR/Oxg9J21hH7IJ02
mn3vk3QLZiPfYmM6UmAzbWbSdBs8rbhYaUvqurfTu/jgEg57mtIoOC3VNRKYdedrVFhm0BGwEwJd
7fUWuU17mIzR+cJRJlphInXXmV/RJ/NIjYg7HedEMbj0rwIoNn07X7Gy0wB3ym5TRuys8Esf67BP
1iDkTNwAWbrq2sS76yRe9dZ5oSKlzGifappgwgkghWmdfQ5TezvK8DAn1nxYRFyFC8zRKs+GSLId
z1KzxmYVbgPQ7UxDWFEiMdAw74fPtqGknCqxb2hB7PNqAGCuOd86rD0ekfH3Q+g+mqKpHvoOdEQ2
gcar0/wRC0+Gg94lKTXxxaqkyXIbqmQjard7a73gZ10ByqBQIkoD4AoVI12UWDrrOjc2KHraA9XS
tNXhfRxIWqeFO8h7W4R3+Riw9rj1xsgccWIz+FmWQ/owSO1di/VrW5rzLbfHaS3TNnwq4mbXuc6I
G15Ud31DQ8lUZpik0H8O/IznONI/CU107hsX+kowJvTDdSQWiMye69EN11WHRaMq3fqah2n8b2S3
jhJh/+NBdhzP5eXQKfIMT+lSf3uQ81mIhJmX81RgHk71QMJwlvY2GrNpG9h9cEQd3m35f6M8S77o
drGxK0gtHl2qkx2Z7QMzRXy5peFunKHcD2lvPLoFvr527q0r1iHHD5+NslJ1kxeyEfePcar3+xks
zjZjBMEOyvlOGveZkVZHdSLytS4H7DOuw6F29x7nOqzUbryxNJStvT8QJVzQ72rb+zJv99GkjVsn
kzFKl+zTrdKvbj+3b3gW9v7svvaZtG9RZWwhjn8xcxKNmTzDkuV8JltAJdSBN+LXurUlS7QB4WA+
NwD6qSfhEjjQAp5+W+Suv67s32jZisP+9ytOZ0QtQh7KUiFsUhD/dsUrz/FCdIXFk1unchOR+kUW
0LQd+si6s6g9/MB+K8IofMguY1r152TSrmPVf+l0KAVpXI2bGgPxqpLNpy2LZuVmfXGw8ERcyN4x
UaXcxUacEDQI0QRoIg3kOoyZiUxwfPAWnZJxAAkcSJQXiXU1kvIoo9Y7xeO3EIXWKav6tzbVvAN2
mStUULpUsRttZrRBDTrzIRzjF7NC58ZVUgNda+/J0D1lzbC2wnq82l7wGorR3Dd1EZ+cCr5HWrB7
uzEUqtmtPga9vWCDKNAZz9oetm1bzd1mQhBI+4mWYO9VcMFb7+oMZACpebA+W98LR16GxgTtwjF0
smha5z2FQV0k5esUDhcRWBs7191tJ7RuY1lwIr2x2kUJ+bxWokdrERKjME3KvkyHIY5Ki6F6JE6J
aaBud+4zHWSXMdkEb3f2PkK3lyP4MfrS2TUVwDRMMu+uLT/LOb6kkRVcKvGSt2X8ZAtSzTuYoVmb
hMgt031URrcOpO56NnpzrQ2Jv9Ul6v/cl/sErHHbFc2lwOGxSTJGkxFBTmky2+gMjReCmx+kGGqG
gum4mcbaXNGhH3Y4qtJDTGylMq8DHpmnsz43IDJihiVVVVPGp+Ie8ZbLbO0M5p2dBBXxeu6r6VzT
a7Qqchtdp9p4QyiPCKcxY3iQOzJ93NWws09A/IDugO9FYy3sJ8+TgNTldJqm8K7v7XzPi/4doQcH
chNxn0SuDgUzBfLatoc8a8xTrG+yrtNRuVlQOmjjmHN6qe1mA/a9OpOJdTSrubgbhqnYTaS5BXUY
7up2Th/GiW5aLq6BBAFSBPZ+jO0ZhjPdLcd3q7vlF5ejU6V8GxM/GZOQtDoUuV2sfJuYpCyYNvPg
0ViJw50uG2wvlXPgJaC7ViDDmwCmaAHSsGIwx0OiW0hQkjA9WS22UVX2iZnc8Wl22Z7S8BIxvVqZ
IMOBFX3KJhoO/3oZWPJYf1sGbB2ikO+QsWoZJKWapm/9fRkwCQMOwt7VbknW2AzLmGybBWpV30XX
3tsqnVg0j2ntnaYRmU3jSh8t1TrS3BhoRNNu9dSfzmMMmXoueL3yokdXDA6JAfJ47MPx+xzq9lOc
nwLyCqQcLy0a7oxDqVdozh5Ol71FJt6dtE6u88jq7muveh+VWK2eR3kccMxyPoMjOaDgBMiYxVvH
3UcPeue6WzPEL8vreClj0uZLQK7b3DQ0huTFDyegIRWFEuizaSDOqIL+jFYMHbRZTOsQ/XQ01ruy
oU0jooCvP8bJlj4H2COCm4NvI67qQ64DxWhasWGalh0s38Pp7Zp3gPMKBY2I17ZlTxdi3+XKRtuL
d1FQD1XKDqUHCFUl45nSIWa50zCPwwzJd52l1B6FZp/rSX/t8+hLX8XfHNj1e7MnM1p3wrPyfld9
aGwl0e3n1iUltXOwSfo1rAthY19Hb3RqOMcmVYIbgRdYOaBNms4Y72MCzVax0Ym7obBw8Uy5TjL5
RF0GDgpHA7e3G4HzclZMWADSvTJ5RYBbDiinUvAhDg6CMisQkgzphYbU99I1nH1N8rPmw+pz6brq
ltbezESXl6x2nq0Cz2yZXwzYPGUNBETObnhdfjmMvfw3LhVHPZR/VQvqobUonnFCOI5p06pRKR+/
VQsQtdB9z01wgybnY6QK0b06dO9mhBEHXZivVZMDiJzHW29/Yuia7oS9MzSTZKoYHKuOS1grcHxo
ekYVrILZYrM0d1Fqjpd8gNmhzTdEv8lp7Bxtj9j9EY379OEVbbcmmD26wR4r1rFP60DQ/YrrFs6b
R8+ushvcY14DWqfIx7u6ZC2zXDUKjcfsYoa03gnnC/Z8G9+ceDDOnY01f2znbddad4j1i8AlpD1w
AKIUMAG0Tug3O4BI3PlKPMUR02dGPLuzcRisGTAGgUQXknA63pxrko+IqIPM3bt2S19Kart/vVyI
fyRsqAsv1NkGMbMOkdf+x2pRzGnbGFGIcsyZ4bUlxnhfV6ye70LOwbUgmX6vCyA4pWfvBngHvhad
yzaWl8o2cOEKLbnl5X0R2RoWnmzaTXHqbGBgv+qBbp/7OtTWDPf9e62rAHE0ihli2PdFo2uggLIz
6pb0GJQhg1eWjLVZtlDfzIwzgd1XZ9RsGEB1+yFLvY+miMrT3DPIKcyguDgpckm286cuDDDz6Fm4
o0o+agIe+L++Rob/j6z65SK5wuW4brq+Kf55kQYwc80sBvtGjciOmaTmQ2w8tjPJiE3U63v+z3fH
TNI1HW8YiXIeOa4kNP57/PIoaBlM+naxT1vZUfuOAykSOWUtqONN5VY1NAff2HRwkZ0QPbtOjtRq
gbebReEcvSoGzdkx5quTt1Lq4lC2lyjvLzrJHru2iozjYII49kK565zc3/ut+22KcvvAqjg/uz6t
YAbWx8rSzzPZjpe+ZzBXeYBSdDzIFRXjxvTycWN4yXSfCRY5tNH6WUM8pek4xUu/FCfoj94lR+TN
CGKQYKXR/XrpfRLG0buG2fBQxG+9JptLLMVukml05wLV2MgpEs+6MVWYxGbnnLeVtaKQYCE5hWHM
jDLOOV+ZEIkisi325rgTGi5arIjampQONLK1/Y6mg0qes852HDBwN15EDxYtz2GAEA/KxDHO5dE0
6FKFvgNHlqLpaogBX5LfNLDgs/xuaIA/RMzV2tK5lDKTt3jWd2DiXZQZkOBQ97kbJqcAgu34XVot
y0YLWaxMv5mwKr56qH9i7ELMUALvkFMTDpTi16C3vvctBvYct8gUZDABgKEYshH7ZQcSqCg8FqhL
qdf3caWRnWF4D02tNTuPSd+WCe9cZO29sIdjrWvOqfSNdemWxikL6aVrUGsTVztBQjnqRRO+WmmO
gZ35/2NcR6fGiZIViti3vPOMl2H0j2nWtBtQdEzCBMZ9Rljttu+LdtdpXnFOPBeg5ktu5slDXXPK
MbtoZ9r+uC5aVh7U07HJzBcx2YqRlDwPIsb2mQ0MrqSLa9QJd1WM8IjucPpsxaeI+I9L7YWKLJzF
ZJ/zRy9s926efOJUZTg3UsXxSnHsNVvqb5+Gc8plFxk4K5O+5jh0jP6mfBdNwNFdJeSZxlC/4+J6
/yYGicXsn3uMb6kMIcOz7aVh848TqVcYuYToUt9sApfXY+6TF2lL99TSUblnU7rNDku/3RTiwU21
JzMKbGxFzJKyAXzRFCDhNhKHikJhKC27OVv41iDFXbW8eEQAVDyDrnLMbn5UVspDbKFfjkRkvvhe
K9ax5zCx6/ViX5pQ4BLP3ust+/ayzlpNl6/irB2OZKdzJ0Lcc14aIEvtb3pmocbGZFBym+/7NEhW
ppGQe04DZc2eSZIrXDnm6d64p8LVN3RnJPNMg9S8oaW3rjnBITCA/I0Rc1JfU2Kwwd012uSdtRl2
Y1DDfJd5DZLIqQv+47B4sCWjiimG7uHj07SLUH641XxMSJt+doy632ahHm3hZmMOrx77orNpyJSw
yaFNHdKY/zfTxuQ5D56AhvHRQJjuxsBjHCXQWyLaQPUVsLopJn1v5Ppd4OuImnXrkgROvBo8UuKo
FAnSMTDTTmZ6cWrq/D4SyOgmPdn60v3My7C4hVJ31rDswrNrQcupykPhW8PZUOVMmJAblE1kLlRq
FmlTMt06Y6YN31v71kd7DX+QLNZCHvEcuevRmKnmY63eZVm/Lyj2mJ7nwb1Zo3TWdNSUkZ50ey9q
QFZ2WnHfjil9jUF7jXvI8OA19X0zoXBCfMsxg6KjLE0sj+azrkf12S57rHMYetYBKIGtJKkACT89
5XxwVr3EkRgUsZdjhGh4dOq623qVTA9YFYtVFCZvEY5LVCIoqzPZMvMPFW818znDgqLsE2cC7x/D
XUo/kXMT2eUQb2CXFqOtqmgfMO0ABOsScmLq/NMQD+y4wVetbKdN0PFGhsaQHdMytmgoBudA5Ol9
jMmlhJsPaM/+RsPGuKvVnzp09z7KGLi+1imjmfmcFWAOYeeLnRO/5q1mPrR6a12B67rrqgEb6rUk
BTDc8biFfnrzFHUsLTl+i/Rn0AzfnNpzHpNX08KTHDHD3I2HLrHKx1j7HnfMorum8c5RZoer0C2s
/dTb3gamMdyxOcv3dBFrJtpZCbCUcxfbwKvW5s4m6tgr09ByNkGBGSxi/x3bnPEC4q1nplwAKcci
OSJtf4FjLfdSL/RTpT/3VkPJU1rxh4ftpgbAN4flZQ7BDHZl990gnOo85aQVu93Uwb2Pd6EBTVEv
uvhxCLujrZHhFAoNSI1dTa9pwGNHcRRF3fxejxMPT9oXm9wmC25iFcdXUaQHUXyA+iEXwXHdg5nY
l15U5dUdy5mYojG7VqJ5kh2KkMyvtR1osuxulgRq+AHtyT4eqcnQmeA+St6K2LSBWNggkjxmZniK
MeLjZUPwYyjRHJC8Yejda2JX9ByYMuuOeR+Flb8ZY9ByBfzGHUhwZy96zDPAI3Zx2HnPh4La6Ea1
coRuaFw8Eb0kQaehi8ByRspEPQ0JbTA7PzvVRBnI+Ql/kQggWnjtzmjCBkOe0d+MapfrdrnVuzba
ZEUUYxhuIJrYNE4Fk6RjHgKrlcIKToRgNFwo/Icu3FViJmJCesh0wxYxPIVllt2Z3gTjtJ9OOTMb
Mp8pmyf7a5chJ+Xw/jQHgMxAjib7QpvM+zjeZP60r2TymSVDttMzT7+YNWAAYD2bwcU9VJbAnp0J
uOtQz/cojnFSVzXuLcGMp9EB7c+G9cHwFXh8++EaswkPaRqPvkGRkDJtXqeQLO8N6I4zzeKtrtIk
em+4MUPwuWjQT7sUx40uh/tMkRLrwvqZ1eGMac2Y3mAvPoRNZK4EEir0F2lzw4MNve3V8Nvi3aN3
vukyW0dFKduDQ+3+a6f838nSv5ksWWry89vRYPO1+/ofP3hl8fp9zX/8138+oXyI/mPzNS27r7/P
l/78xD/nS77zB3Mbw7Hx9ts2wAW+5vCj7f7rP7FriD90Bw+nsH3hmssg688Rk7D/8IXQaZh7JrMR
Vw2G/hwxCfMP5kCmQ8HsE4doMP76v//nbymK7T/+/HufGFDIP48zEDFsU9cNKCq+qdtLpOZvh21f
b4sOTLl2TrQ4ANXHMIVACrmWKGeUbprk9gjXQtu+ezaxfzqsp2Rs3+dcu2ZTgI+yJgwoGYDbIQff
mbiWVsZhAsiYIYtRdutQomPAPhpAcGJxovFH7gS8lHlD6Zft0P9vIyPx9qNvw1aEyExI16115LvF
9hvqOJ8bWdxHY7Gva+9qWCn6kHK2j1aDGxU/5zozcPg07pPvly/JzEsqxk+EvVhwhdzJfDqLYjp5
wXjwU1TUqSFXeeTe0dcihcnEG93F36xkRrR8KCqN8Bm9vaW2i0W8jt1tJSMB1w3cdJJtM1CCF0Ol
FrFyEDBQIOUsfkZZxrF4PMMWLqqe+ZS8yjFzyR5ojz2sLYyBDGH44DiLq1UnxIscxAaI06vmInIt
LH5mm7MHu9XjXBKrncoazUlofs6G2E5s0KQVmDdaryfPsZ+6QR/ps4LQTqQPRUH70tn9c1UXX7tN
33dA4afkSE3YINkiKiEtZ8JpmhcDgf1Gx0E2GzBVJbM1OhRrGTp3mouc0Rhf9aSHYl9TLg457GV+
3JSr0Gp4Eo2ivxJYV64rTtvrKo4OqX50kurWFeOBJEcPjGNKQoUNOHnAzaOZ8dd6inpGaizns0eL
Kbumof1gh/KJfEZsG3G0S2UFBzyOm81g6hvTQokQ9mG6SjTtPkgxj8b2+K3JU8zo6BNqlLE7f75l
8a1yPvXRuRuqbDh1XISpKsfbNEIFmfp063/z0pg4kUZHmRI82+N8jbjXJtnN+wG3pK3jlvSAB+Pj
SY21liZQ3SZ3E2WIt63BO0BNh51jVufK7Z9LT7TbiMkrKsh017u4NuyWkC5u5go1Eo9yYrzl2Yh0
y6JvHnoUp2WdsMGtKzFSgxXZwW6je6vHj265gXIRFe85XdA0SlFG6a/CTd+qtIKYgz5whd3uNS2K
z6lXZ/87Tlc7PGGYpQSBmRCBEMngF0L8UA7ODR7hsYwEcFVAdk2ob1onl0xIgqtjt/dmce+ifdkY
DCUJ90BPUh7smVQM2wK+qWPM5Uh77sYByRFty7u/fmmdWGzKgh8x9ziGQbUlBS4bpndOL8rPvcUV
8UOmFmUbJymi1uoYNWb+UlXcIrN3tl0I8WoWH7XlAzyPeqSoLoJQ7OArsPqPWdeLAyRJmmu69b3u
m2RTTP3Gb6JjYHfFrlGll4WK8cQmPP/63V9/p9XGCmRqprI9ll+kSMtfv2vV79RivB2F9/7nP6oY
jRruDN4RxpD/83ttruxNLinef/3bb18upwUhKqx5aLvliXOpceDB/PWntOEybZl9TTjY8RKYtPO4
Ozl4r8Lu/LVoibn2ZPwJFWVk+dBhb7doruFwRwfwPoyoArJfEo5kaPqc7lT5Je5vXNO/fjfAJiEw
0tj99VfLRyDduo/H2N399fGx+qTlwyb2ks2sTOJaCUfB9OLqVBFlkc8uI7LYTBBCqr8jrrc6LR+y
/FKApTqGOjxhPumvz1w+KnZTPisup4LFDYKY+sxfX6lbvt7yF32c3EI4LQqZjTS9L59aaQe7tIjF
85BrTML21ZAmX0GHuRmnfhl61sdQvgSzNFZ+HXv7Wo2cjZZElqEbhQqp2kvshuehL5+HaWrupBmZ
B1LZ4eAQhy478hiaqoiPcNqL3lyZEeGDsKNu5F74/83eee2oDqZr+oq85RxOcQAMFAWV68SqtBxw
zvbVz2Ov7q6enr01mvPRkiwDCwrsP3zhDXSCYqQXS0/JyO/GKrlDcVY9IuL9mMWQrHL6bHAyZrR+
59T0awOasBwWT40pICiviEehhH/Q0s1zU7oFbdTCj3sdJYuC2kQpMZhfawVbKk14mxVzCRPreTuO
SXtX3Jr9TRYLv5ybRTvL2AkoKOyyqfhUR6BIrVZFeF715lOM61CmGze06AXdLQUzA2iKa8TUwdbs
mqsuBsW93NNPNHsXU+Ducc471AWQiO2CEfnOsS1e9PHmZlN0zZIo8IRGrxed4MRtDPG1R3Fniy2i
iQUEG26DwHn03ZVjfSdHl5rR5Q3IUMH2qxofxmziTHlXOeBHKQ7EG6YxPhV9mIV7dawiQOfBQV3m
WaIxsaK6AZK2PjYp1ym9tadrJMKlbeLcXw9zHJx7jD2pvyKdMcaiAXSjJYdzTbVT6HpoAVOkYRbi
UCTt08TXRyub7dVxBuUHlIJHC7wmjpb+eghKxmZiLYPx9/FUijJh+7SNRoAQtjxiG7QeAL6Zfekz
QmtfbybU1xospwQhp+dfVn6IP61f/+tsfe73IaD2Z4GCmQtMvPSRFSn9KWd3X8AqbkyssEM6HlgX
mkn2+iopWWLHMjoMWRsrs62DuSvzKUYFMwU8vhxQXDPhfC+npmaWvqloL7remy5tdF4lKpBJcvZS
Fbb+vBxiJNr834dSNGADGBoQJky9p0gmdI3/9xSZq9pfH6O/DoHiVn7hxNmANcfTKTGVnBHJZQD9
k9I2noxpN8zkzoii+8U0wNxLepRplvs6Z8viCIqftbPMaAXplrfe5Qglda5wuVs9hX7v8upH1Cym
ROvZ+kI63WA+YVVj0afwi0H6x2EdCL8P17O56iYEYMDwr/cdoHnO+sMh5mv763P0YIhesCEPvUyv
ntZ7r0ozVI/1FNQ+p6HQvAY58jGGIZZ7Mf5sQnqNAR5bDnUrtJTWy7pcsnk5tIaCDlhOq3J9uB7W
6x0in7zVRkQEBbH2fw+CyCX+fbierc/NKF4VSbsHIl7Djl+u6Trc1jOyVB36jWki7Mh4+z38jsHf
gWgA0xGZWNteEFGYClPzfMsLbMKX5W49AMnlvgg9ar3r4yFGdyuNq5+haf957/7OUbGI0DBdpmuc
tyxtt8n5vXFGKJi4Nf5rpv7eQ4WmbzIYHZox3DRc55izf2fu33MtKb9QbGiwlebu/N6i9Y79x3NG
btHqoIJBH5YpvM7ev6Zh671bH6+vyCgMuVUkPkspuol/J2/dcAXWx01iMO/i3sgQhGBZytOKabhM
mXUqRYr8j7Pf56RQ2iIhom7HsKj9BoWVW5fDxEZRppGG2ldrgeVgee3vf1ieQ+E42/TUfbHOZT0U
hajxjX+d/cdzQk2LRiB2h85jAumOyRwQ46AaMUZzfUAiB2XqZeGgVOOvZ2ifwoSz6vf1FkrLgvJ7
RzM1YE1bH4Of13dNgpbRMgXXKVk0USS6YSixUmo304XrH+5qCT+jv7dwvrOGKvm75qIqB1duTiAd
LVNSB3q+kTA5p+a4PFyN0Nb7XioSPotZDQGPG51XOoIa62xdD4HJng+IN2DwdjcykGVCWgAUb0QV
y+nv48bUBUfFGpmlcWTM/drClctdF9cns76lu9omnviv5Xm1n1sfrmfrYb3163NBQUEUdMLud7lM
g7nkIi0r599TPv8tt8IIGFmjetayycDGyXx9uhXZzlx/AuD85YetrwEhmN31f4wS8dFuPV1fIg77
x3vXhyHkINpCuvDZl2UUfQbtLduGcVn4Pb4T/nr2e/jvnssFgVX09/+E2XJp/ruPAHaG6i5G6+vH
pOv7glA8aJoSI3H/r7f9d+/9j+cozuFcs6C04+W7rq+CYfjAy2Nw10fF2Nq41JaOVFOsHJbtCL5L
5SPb8o9DD13R/31uSJbJJouCJ9aysR2H9JAJXbZV9OVerG8DsMHp+pb1zeuT//Ex68N/ew9cSldL
lGO+/PioVl6kSMZyavnbfz/u7//tyxF0PxLnFO3723Z9fT3oy/f9+2o/Q6bOGCioxrFMNAPbfymJ
IrX8qBr2DQVHt+8Qrtr1i4qSvkguxRHoM3qo23mZoyhDlP64bu4lIHWW8EK6+fNDscQGYNgrHyAl
XyzS+TJhkL3Woqq5wTIDpqgNPLMcjngULgsc7AiUgGhCTwL8ZRaZ3G//dVgfmuvKuz6ZWBke3lES
O/Ey1f8e1mV7PS1bKEPEmu1FNcXWG5TuO1PL2uV7E7wvB2PZFtaH6rojJPmTaQDXBVNUOBRoS78X
w5zLhvjd8gvWp9YftB7CBKQHXJVta2mwMppl44qWKCFetkbTKiN6QmyB4RJbCGwMpHrLHigm6Q1P
HJA1ES1MYoUlSpmWPXU9a1pEjTsG4rKAIsT4hmaLupDpWYiXw3omaeAm4qbbtcvSOy7/dT2rkdCo
pWDedcviHC9LOy1ChqC0rNjr40FNKSph46m2mogh0RJOGcuikMkaRg5h8IrD3TCjb0+wSCuMJGc9
Q/fYj4TNkCkoqifL7zSrhmrrclbxw7xk7k5JBcTUlU/Bss+uP3w9oH7eARbS8NpYgoosX8QHxCWg
KMjlRbuKYNGZXQDToSGNGyLBi6gAbud0CEVXW2bjJIT3lVaM3jpwEGnLfW3OWU/X06CV2ZDV4FjR
PtnPGsRJkXrWBLWX027ZqHNZnLZ5l+yUZVNHpC/31zPuEfvC75MiFmFOV1eYLS0/4veQmYmxnRts
Kf71vLaMoDbMQ7tt4IGVqlZ7oyBc1k/rl5BiPfs9hMtIbaXmpctC010/CGAAe9d6qo8ZF14F76DU
PVZcKsnYIejDbhcpFe0nYvD1gGEFQw2DISVBwlW8Cdzg9QWhUEgO2uojWG7NOtpoU2AMsD7WELRm
uLUKSNJS+ZB7+ZAjBkUwsAy+9RBTI0QNJEerIJsQnKLMyUejKTnnVbxHUmv0rXAYfYCymGj/Ps5w
cd/d0CMJ6tvgJ0k7+IXZw9qSKtQqCT15No5jvpyWf+V51SNJOvV+iOWkvz78P55LEBqzhgZlkmMv
58W56rPhrgtqFY8YvCdFCkU9oh83NfDo8sUoBwkPvTknYBoDw4tkHY65VeRbI4fNVs4ZhlHgRd1a
NOd7KbtOIm0GFfWrtKxQJJ9NXIUKCMFBsGtimmGtor/J0hQdB7rTdTGL910nFcc03KGwdyLcTk4d
0iqHEXsqKTGYEGHkDtLUupDxbSyH7y2quc8mTMj9rQcJ0vTGFbeepQrT0vLAogBmMxwlhEZ2dTBf
bsGEY0NjtIdy6I+9Qm8ZVDzRwqDRIxLxB9OFU2eQfkxNUu10IwoBqiqoTo2Nsqf3e4c4vQAyo8m3
6sSI1iu927cd9iUh1OsQQjMahvMxAetEKXh6GUA52oMxTIiQD2jDCGNBU02U9q08nKlsVYc6UarD
etbdqp9GyXocGJrySLtvCXIzLIgEBORC6pz2XEoTEt01oqVaJfl5CN1OCPC51pA8uUtTcBwS2TiC
fkjyIZIgKmoBYDkKd3ld3829cWY5Gx6VDqocSh8InBpWgrCpOGzDdMjOt2kGd1cvZZCwcbRExCrE
GD1w1d0RkI5o95ADHCBZi5xBXDiYQpwUlPc8o0L+HsTBXkWyhlLhRSuFx9RSaDYbsSu1FFIzpfvS
4uKgWPLgUmrddinyteAHENtqo8xRRkwog/67kPCQQbfRnIfSqQLlUVuQa/hyJOj7TE+jKNO4T6AC
45OqgS2ZTTQVsaJSxxrvItrtNZX1KRE/9YYibt5/l2GAz+8sUuG3djPIUFvRu1PeIDNEp12Gty5S
CU6Ta6VDLFGqqPWCBphiDq/q0qhslkOO24uYy042NZWHfJmK2sO46dsQFDLuGj1FcHusJm2rAblU
BblzDC2EsSlOinfLCiRTprBbkC9IC03ZsC/xRrSzMcRwI/7u012LD4ZCCHucheRHlFC17Qj7bFGC
DtIselRGVpwURUDMpOIPl5oigAuQortRgDaOP5tGMbownbajmRGb1U+rLfGmEqGkRIKJwGoBqq1h
s5chWowtGCUZW5pYgVAR5tI20Czw3UUqO0EsuQoCBw7E/wFgjXmm632wBB3EstnuxLTM9rdb9VmO
NEsKSWn/ykv//+7d/6V7J4HPA7z4P/PC9t8fUfHvbbt/vOOftDBJ+i9RhRIGAUyBPqsCD/pn204y
4H8pkqaCrDYXytg/m3bWf4mwW0TDtPAFtmTplxemSv9lWejN09Nd4EbQyf5fmnYwyf4TvbR8hMj3
giFGn5JS4/+OkL1JiC1gwKjfSVOCtApuqAOYl30nz3AMUS1b2PLoVuK6zKGM297Tw+i6xsG4JLIZ
rafrIWkUZkXSmNj9/jNSW8O4NUBbnytAExPtpxHWHXK8QxC78tfDb8D2b88JOXlTgNrtjY48mSSh
2hqvrWdys0T3am3iH2tgjiwtsVq5JvvraVDJiHL18MXU4gXqLUrfQp25FVrWBwK+nV5E94FqjajW
VHc4K0C/iSA8w57DrmW1NVctCtXQgQavNbNT1ODjO6K4JllZ4imL4wguPqhC4efQTLdPC7QMoAP2
9kin1D8NFO+FHtZAJTf3gsZT9eJ0rULUJg+oSlwfQWALBt8pTMynbrL2tHaBCIvFXpHhntwaDdDN
EpqOM9JYED45bdbChrwUOpDBhV4j1OzjSyl+iVLXszgujH3QehUCLP56kGbqr+IQn0dskndYtOzC
hIwV+cHqNoZ+tbgljQinpCWGqxLQ0PYjiW+HiN4FUAoDFsSAY/BQ7sMQdKZqjHs1VB+yLK6cG9Sn
NR1Zg0xyQpydKeT+DSj/I/D7fTgt4aeTD8llNKXu3yLKNTFZg8E1O1nPZFPWd4SJf0Pd9ZuvB2MJ
gtfwV5jhIowZiscJ9CnEF5fEKUl6L7xtZdiODzP0eVzRMeBAVjWxq4tylBqAqZvqSdYeDNQhvmvR
QQdpsuyi9XLRA7HXC57ksP4jkL7F78rOkMKcPhamG1r2KPx13ZUzKDIEEtkzAn2zTNOMOOvconQy
NB76wI1xuEmAmzb5KzpszrypX4oTovagtLB/pCWOEmuBv2Azn5XxQS2/C40e3a6m7FJDtprwVY0c
qfXpfw52dQDi28Bkhixvk8T0+/lTfGIXAvilotp6FSmFg9vZRDnCDSgUo0EZ2yIYDxliugO3xVCP
SM31jMLc1X+Se6DitEvkipYglUf2n03+kD8oiac/6x1ud8tlq4Dp3RAhJ2dzYhUdE6xP+a2tG1k7
tjySOVSKBjzxDLsO70rrs/yG7sPlO/eP8UV/FqCIhG57bB8QnORKGE4I97vbqviZWy7sr8mEErDB
H+JS3uzmyvPlGxaT7sdtj0jeQbhDWR69z/INPXloUjh55D1NVwenj0S1RSS6bTJd1cd2Yey3U3xf
0s+JNtNPh3Z5/YUug2GhqgR1cl+gRfslmqBprlSEubqYj/G2zLLFD3hEFr57qdvcjdG2Vu0RkgT6
2/GmuyrjIb+Xn5SXrLYljTUEb4FNEjrNhQiU/iTSz/6872tc6VwFASi60szNa2nuEN2jF019GaYs
dtfpg35EoqV9yT+Np/zZctNzMuBT5xrdwarfkFI1djjN0c1E+WIOtmC0qCiarEj9lwGZ4/ZkbuNT
CnjiHv/4DOdt+vaPylFA9MDmxzBs1Q/1Z3xEuSI8YEy7p7A8I9jrCjJefE76XTS0AzdJsE2+6Gwh
hBknTnaSFVaKnfqMXTsyI/D5L7fioT9Wz+O9/A6jrX6tAU9aNoOtP5qo2FqbDhFBX0UcpkBE0GVA
aalHA4UUqzIOoPJNVKze64Mb70XdLR4BXxKHA4U0HdSyoQdLLqUJeHp/LB8PAJT2wfK5hn3z9T/W
F25hh+ZH/VZ87SP+ti6sO1Pj6g+hW9IclJFNfQpSCCMbGaHc4lDeN8qW4pT0EjhpZVu+Bj8Riztg
sOd8B7zzPOVuyXagU93YNB/yR1a4RbozGQ8Z4GM3+q6Q9IRK43z3J0SB+lMJSfNFxdXZrjKvP1mO
7soAIlxUrAwSyld08xI3BThg62C9D61TP1bA+Q4xZCjYFsjI/EEzYnoWZzdvXaV9bZQ31o5ggoqK
Guw3eFM8jLXI5aQ+isle/iDGp47DlGLL5ePwGIECWb9JcOF2yXcbbtHqBES/K65S5HDNm4/5EXTA
Z/FjsYRuoEBOujeM/H2ghXbyOj1pR+RzWBbJIlwc9ryR3484ylP8hirz4BVbVsvhvU+8eV/eJ+0O
QEodbLmX+JgEwZ0o7svHwJeCbd7u0nvhq6qW+zsI8Fd95l7+SP7DH5RjoMWb8dg9B/MeJ3FxwjLP
sQTP5HeAsalRMdsI40HDVPUGjHbPhAwkP31MGJQ1GrZuCBIe1yDqNG5UbMhOxGR3C1z9wvS+ZKfk
k6jZ+gqvbeBrZwMVj1n5gSpHxoYOZLAZX4v+KalON2lrPQiI/VJAKTBLRTUXR7ejIbw3ExnYiM/l
sf6SHtrX4GRJG2O6BzdBOz58HkRkW59R1NhggI4Rx00FF71tpWcoBiLZxng2xD8RWKbUCRFTZrXN
3EA96HiTpD9ZshPJvmBKX8ZXfArNJWfeGA/zQ9C/y83P0pNm9lYTQlEeCUxfwpG0YAWXG4SI+AwV
ZISIFmDnsVgY4JaAr7RQVzeoPzYWdwbi/XvUv6i9kyV+MG4Qd9vzr99QEFrcjD3Wf3FLbOZHX+Fk
S5tHqG2XMH29qSf5LufrtvZ8GvZ28Fr72B/GbH0HETgyAjPQxcOvXj8mi9HSHu09kiE8OOVsB5VB
Llwpui9qaBtki6d+QHsRlxIbcG+cIXh8Qsx5PvNlJbJtBwxOuIGjsieZRrGTwn5zMW7jRioPtzfL
V/zkqh+mnXqnnOdz8GT6jGiKJAfh1YBMyxJzk+YNhaRXvgLOAXVzxo4vkrxcuYMK4KSJKwW7Pr7L
5QcZMx2NtrMdXFN3eCxQmFE8i+1hL+Ue8px5/By3d7fxOKhY1tvTIXdv3jOG4txB7VuKvtTICxZZ
8g1t+IKCJwK19Npi+AIh7fj4oMPKQXfjQGGr+mzRTUVKUMAHQtiNKPaRvSfbSnIRI5LxIE4e58Lr
tJPU73qkgNOTHtj8f7nEGvaSA2FGYhiQJ6PrykL0tHzUsMnOEYZ0RLcba1/+FJVTPwn3arWV9EUR
CrwndylA+ecnvl1I7DlF4T2ftkCiS/kABmKoXA2jaciRNCkrt6rcRDlYt2dj2MmyXeBcJ23iL/Wl
PFlvGcpAF56d6m1wiA6jcGcSadjmS1U6fKWrfOjnzXQct+an+lI44jG9TvBLl+W0/SMYTn0XWnuo
xdu2c3BrcKwtvt7v7UXY9pfZDTE487t9cx4Oylu1u+jhJv+p38e7lprXueQzZjc6IN0OpNqhGJoM
p8y5vYq7OHisC/Jp2zxwjap8M+ENDYfroUdyKnBkwlWLXGGfU9+/PUPQbzGZBVEIt8mh411vxU8g
ey9d89IPbv3U35z+giQl+uQP04FYiW+xJWbXpm2nb9G0SP30lOt2clEP6YUq0Ev9xPXnj8XdobyA
2UOfARvH0bWLffM4POooGh4mVOJLr0VOkzKTbzxLT/MPfvMKZnD5aX4CH4CUHK7jzEH8Yb66+/JD
9Wp8rtAZlBlDDvpswLtAakTXbh8+CI/GNwOn3kpPYvsCLVl7lpSthArY0l9xdPHFnB8AAIl8kw+J
6vVzyochFtnu6v46RIDvt5pNdcpQPAikNzwc+80R1kayEXtWeFpf78mlxdI68JrOTXed6BXAtG7X
WHe7fqv3myYDvAGvy1M+UjyKKYB9uE11Lr7Zpy1KopmnPNdAYrbFN6C/bXvXtfsedUXMhzK7OrdP
4mfmzNar6cV4MOWeROg52k1zQl86QBZyILq976/1tZZPUmz3V6XYWtQC3xBX6yJGfXU/yTZWC9XD
7YsfXynugDSDPenMGEirfgVyBRS92+iuwPuNO3B9wuKHuWnOVKb4rwWYF2mXX9V2j8NmnrqmiGjR
JnmfGju4u52DF75RB59sxrk+PPfFFmx80nqkTdYfjfBc8PktpXrB/6COH4zyc8x23XcFI2Z4hUh5
UxwIaQDWQV6chz3XPEN+8TjMClyotbsSmcgZ1MqsooaPIoHWJXjM4N3ilx3+G5KJ+wEH0GqWLwCk
MM36PVDS3oeqsOhHdv84W59bD6HKq5aoEmGYGHak0Ayw5tLB1AUJHsTysBmVW0W0T7oMTYq+wHo2
LG3F9SxbG4DJ8kqqNskWg9jDCPtUdNeXEUBrQd38T+9WwSw5mj4QR2o7I0Gj8ia8VnXY0zUiUtSW
1t+K7eqWP7jCwGKFS23FDVp4k5/3abvDqd1pgrz2rbxi219PlZI8f0qzwZbvoSuhzQLyKPwpfmL5
cGP6n0jRGpZHO6aVUG+1eou1GyYusbHp0J7iry6Gf0uWMvyY+/xQ7xR136MQTDHwU0cKD3LyJoGN
eyeSSdDRe0MPEIcg4whZt0mQENjQyjj1iI+OiLl6lr7lQ1X9rjv1G8OWH/QH5TQhbZkc8PPUqEsj
3GS42U/+Mt0LbkssihsSf4P488WMNsERU4NT9ya/kSDNB379XeLQwxHsdqdvrMsUOZ2nvnWn6p2s
MxxALDnR7ECByEyXeAwcbP9SJY7+FvrivfSuP7SfwuSEPzBhudDqW7EF97TILeuAISHBu8jRyT/9
d3JPklqmV+3TdLTLuOgq4HJ41e5SsrdP1OWx/AP2YJfH9ghFaWYW/hFwRX297aafyJPeE+K+N+Oi
OjqXDg2vu+SboJhMb9Dt4K35we+MwnpjJ60dGVvpwMWrfgguI94WUvuAuI/36nP90AfOyIZUOgWr
61H5lNn/Ls2WO4L2enXKXNwrsLnxuN14O033E4bgO+0CyhA9hY1yN+Gmhd+4sUEcOIdX+D0gHpbQ
0SBkbzHDQYIHLVmWPAcPCPQXeBMfBTfIAafjlYHdFk4rY/RR2gUiktNm8MIjo7JM7PwTx0Fyqv6F
MqsIBu1FcL9Ge2Qdi4/Bo2HH9m2v72f8dk+BV09u48W+skM0TiGr37afqHCpwIztCm1c+gM7vKsb
2/oEnio8tBEmt/ZtxxNX4UqL4nZSFzQu+/uV/Fk5UEeRDhILy0NyDtVNL9na7BSDC+lUfWugcF3F
wWasGDjIfpe79KUOyPCJqQBaIYbipWzkT6gBSo7qhwdaklC9nQJQ47a6ovEALJZhhG0QT+lImGwR
+GWxtU7iHumUcdc9JWcNa96XypcOUPfSM+rAD2iNK4UzfYMFvASAAVGUe2oDRqbNfbHc/hO6CBot
0cuEe8O9HrvyN8KuJRmVYJPh8zsAtyKjEzzI+3o3vnA3qq3lleeAgtCbrG5uT0jWZCeyl24JAnfx
u1p6FonAjTW48ARlL10Jzi9l5jahs4gpFQ7a9pVmB9D6qG1BDtqpEvUu5Jm8kdq5eoW1s2ycSP+T
PUiXDlHYhyJykw/jRDqQmX9G1VaEk4YPGrn7F8Ef6am+xUuDYpkEMn1TRy5tQrRIl4oBNQIwic/i
HzPb9kfySDG0h/f5GPQf0BLA5sfsEw1fYqsvdtiMdXJOr/vQPrOdkaFOCQbMpzZiyG6ATlL6qL14
4vO4L88xZaaRIGY34sQn4hdk54iRM8epg73kbwqO6/O2w79HRETWHT8lEBQooq/1lsZu3pdR9G7+
UEVA7uOBgQGqnGm4qO3QcLhQFRBw97O1TwZJ9Ip/yCjY1buCUeFnM12y9C5K0GfeJK/dD0scGnWV
g5BeQWu+O/T3zR10KWwl+pdS3iU1iyTfi+LEXr8MukOVK7kf3uEHU8rQQ5s61qS93Eoqkwh3ueJP
WrvN+1R6HRdtwEoaPxswFUD+bfNPQ/0r9QB7Zu+mv2jWZFuBsg+2MMMJWwHHcJrPALkvhvoJG9Ls
eXZQlDlDEkggb7xk79Z10u6ymzt0Du53aXpJb48BK9NLWNjRze7rbTicmnEps7CE6sndGLD3UhwK
0fz35AeU5ulUw4ZEWRhbpg0LPetlXB3nl/4evM0ueJigdMG92swXylook7nc3fr7dmGShMqDobFx
nmZlp5heNm3BHlixxwqtOM2T7JK9UEmjL7mZnrKLFLGwlcMzVS92okC7jyxCBZctp/40XOOOClp8
UF6Yu9gKTKfyrN9P9xA8dZAQrErHpc2DSpqveAr07M3ycZe4vHIfQZpMT8tKkdjRA3eeKSe8dKfU
vMQ4KrHCmkzGT3aNZtomyHgocLA7Vt5D8XQ7DffGO7Ijlp2GjvgzqruOKXc7CJ+d5twUT4x2U+Rn
pWdSCY09BEELwgjrHnUDpiFrF3XEQvhZrzc3RnXFS88iYL45ooiYyDbbFNqBPDvYluem9DQ0mLFt
Q9bHgPXpR8Uug9FCT5rkE0GaavLBGVDCMn/YatHriaetkL7qyYEdilWUgRUPJ4Sc6Z+3j8NV/mm5
zQ9MNzrW2eBSEqd2lwCrllHQdOhI8gdVFf+VDVBj+rrI+bDYR3cFMIdNhLtKx7Te5B8020s6Aa9o
E2Wv0/twYqaxYIvUutCBhx0gndLkCe2IVLHTfb1XnBLtbIPhVOzJULlWgoJMrjcY7rxj1gp2kGxV
4QoN37oq5Ld8d663+tAMO+aFTjMcy8KD8q6NrpE7KXp3855O8A0g+uiZ2bljNH7HLumxB9tDClH6
d3XpEQ85o0Zwln0PqysbGg0ryMPym1lZKkSEbYYjZNxNxIOd9pkSp6jLDcf1Iyp3oXF/ixEUYiiQ
VbJtw6rE6Cuw48JWBxvlWERml4GiUk7x2vSChnOD52Q3nNg26sqNyZMDNEM8647ldzO4+jP8zYgY
Sj6kFsYr9vAjNQ+W6TU92eWd+MSmSFGwI0v6Li4NFsbbxIu1e26K8qI+hZfwSf3WCP/v+kPfUtoc
N6Dzm024s87SUvt1pK/kPoT+b/fFPsOiftiobLB0YbfURYAIik8FE5POOEPiZfgh9kIPs6U5ZEMq
tq5qaNdn6XPqXQqT8+fIpSCcu7SPGrJuz5MbI80dOsGlYSFZytE3ssVijyydN1ybJ93PPm5XXJze
qwJJZI/kHo47Bf1u2EsviI/8sepdONuSF9m0dfK9MH7B9YYvtjM/WH7x6sme2CRn1RMfuLBBt8zd
5odYHOIT7ox1SWfgJHywpd/8xlZ981S+StIm/KMbZNvebD61qOwkSEyJWyo2N+6hHfg3CmE8pS6F
Vbr5VkdNJ7sj58d4gY4b0R7N6ppGe+cMT+DvnjNmAAHewMbnZflO0uwMAvhGhzTmEZMBbRW1DTVS
IrWa/7mR/fEo/2HVBcJCa104hwdGWfuQf6sQytFRdkZGwqY8TpfWcIOfiA+IsPawF/pQ4s80P4Yf
xZn85L66hjtG6xdfMqg8hJAplpblmZtc+cFeJXTbarcTdobxu/lc3akuDLZt6iE30kAMkhmeFHW6
P2zL6Kmmj/IToZd2uJGU+OlROmszNBWbV0VbcQjOr6xRtbKTJS+lQVY4o7aEGVgsh+YxKsl7vHbx
hcTJYtN/Wp9MTgHo7QuDRf6WW4frt2lOw3Pg52dmb/M0vsBNYEI5XL7v9/RxPtYPzROLYkL9hPrN
Y0yY4Mp79W3+tF6gCk5PGI9k7+xLmnpOu7to+mKjIfwPjsp7UGHaeTC/iE4ENGNyZB730CcIHx61
S0lB5+Em85U3KcPtKD+Cg01f+l33k5L3+On5dhov4quGNeE+hZ58zA+q4eLORbqHCAoiUG1Nv2Uj
77HTOIH5IqjZja56LnIicM2Fyu4pLnPnGLvKDqfCe+sw7sbr8CptzWPNkkSydDe1S+TQnimJ06iI
PO4GfigygZRLdBHhuvaJDln/wBrZLOvGJv2EZDb1GI8AhCd9ouZsVpuGbIyVj2gSCflqywhXETM6
altru2gpPIoQwkZHhPxuOorpYNoA21Pu7GI8TOhAuDdru7DKYOk/dN0mP5jKRs9t/sBNwc4FwrQj
n2fb3CGWMSlPJQsrztRLtcHvCJHlHQYRBIhY7XxJfu2378Nj33ioNsuvo6073HQi5g4/aZLDM1kf
gem1UGzpXXP1ffFExnegIbAnsTCeFqGyU3pXRnsgRNT5ZubIbdO8iVRaWfQx6yDJbR3hA9zR6/gH
OPJQbIRT9Sq0XvfVPiN8bA279FK1dpcj4rzRns2D+EnhSutd9UXwa2kbXcfnoXa1Fu6qXXwnREh8
K6r5WOaU4q5VfJS5EtigMQ0AipvccBfZ5i5yQYI0tPEQYMWH89gCTsQXYXzXIls8UveZHiYs0l20
JR+qV6AtMS0ognFjcjOKMZRJrurtvecX4fX5Gg8o/HmYwUwMHWrzRyrpX7tGoObVXrltVbBBRI/C
2wbVeFNyJkrkLCNInW6E79bGz/GZpgfSplm41WixSbv4XsErI3UahoUddnZlPjXdtmy8mZFPGpyi
X4I9K9+HDdpBInE33DA02KS5A0eeiuJXuZHs8BXpVVG1ZyrT8nL9IWtCwB2v0uREuNMR1QaknaR4
0zm9a5GzZsLcm1/YmfOfyQtS3IxS93Zi1U7Jdsj3vvGmYlLTW7yv7uC0IzLpyh5QTiYPoTIbSXjS
3NIrPrpn7bM9Jv0mQ+bjQ6SUjFccAK4/xbTJ/rRv5rhsVPT69G3jN4foRI81/KM8JltMh3xUB0n4
p3f1z4hyTmzP8dIbZQuJdig3MNMQVLwGwv1M2o/EI5aPgV+L9xCI+cQI2h/MksOIZoHOZNqwWCcd
2n6+efML/DHUI2YaNOngdqX4jCz8vk287FlP0ic45NzcSdaWpqUSbhETGjLAXeAwX0HWVTNNN5s2
UQ3mapuHW3mJI+iJmvbY2ajGVFeVoBzlIHp0r3gk0zVdfGwxGoWZRG1mdMwPguPgTke1CY2a/eAT
ENAvJPFzeibAV/6GckQuOKyWuXXRtG2cPmu7+kGyvMkkgNkkX+iNL1uWc9tlHy3V83qTis6NbnB6
psExWBSl6X7uSFwqF5EZ4y5BoHIjnsJ3mXWM6N6VGzpc3D0i4Btqq84sLd9gxkvxAmqL+qe8iVC9
Pcpud4rOiXZq+r2BqQUxqN1TidmyZN/xc4mMk1ei5aw85iM9omJHjGZ9GE9g9fLn2/f/ouu8ehvX
tiT8izbAHF5FUtkKlvML4dTMOfPXz0edO9P34QzQaFiyJEsUufdaVbWqAsPjVM+OhM151jtIAClx
LEYfwEzZdTwGJ+jT9gmDLUYgbfzenujhIRTt9xqLCACT+LXCuwQQquATeOJ3+Lbe2eQU3V02pH5r
U2x8zJgWMhVE32DgCkVtO5y03+zKHPa4M78LpsLJ4ULkt/P9Y0tzsNHfVJdzImeH5UrC0h1WZ1pH
uUe8dT7h44tNDiTVBuowfHKreg2bDF9mOiYpQ99soKoT/0zPheVhzUSZVjxkiSu9DN54FixHCswU
+Z9xNaCq85gMMVW3oA/jSuO8FqvwOVo3N1zPJNlLlqC3bfiRlk51KZ+LYmvie6WBbHtyDGa3tnvm
wS/TQHwyEnZqZxYKig3eyrr7SsB5NsxSU9JyIRi0Es3D9JDv9JXYAh1xLlDZlW7/DC47RW5JwXQz
Lzpr6VnZsz1qL+qaFPNXFeMngRuZ0z8rmPqTz5Nj/xUiiHHinpnK1XwLXuYbdjid+oFgsuUNQkNA
ZW2xh4eYI9YzJvZDFAtTZRq7IFzPtTegeA4/jJPhNXuGtbvYqd8ixAbxc7W81+hzJEDP8fmnbidt
008XCHMIo6FbG6YLZEm5oUH6akfI0/kF5MKDxnrroCmf5YvYZefqKX1kU7drOAPhxhv1B8Ioph+t
V2hUDykZzdvkJmnneD+cjRbLHif99V+lV1SVKYX3rnrPN/Ee8y4PVEf9BOxuP8D/y30hnE52lEP9
QcCCJ3btc3Tj42iExnuwHOou3EUIDFiusRJ6CM7jQ75hmgA+JV4YuigksZszmOKrfuLSHJ84yVjw
lGqt39Q3PNvEeexW8s7GV1g59sW7BITxYgDGtJsBf7R8nY5wso7ZutDd5W+uHmpE/mBCcGVs0Rx7
yp1s20xotZ20hXNZT76ns7wMrpmQGbSPrZ1ZPsiBGxLKVG5CEvK0zTzCZaxRkWX+2kg4+1fYxME/
YMdrdQ6Bh3bymjJJ0JqHXpzkBzYWPMmhvjh6GCsuh5dQtYDILfjolfpe/0a37GvEk/UXQvjKy3PG
LI/aM7yJOWZBo/TaHOrfWuIUYUtfmcf4mTAtsjqWTHqXzPmFWQLaqlZQgORM9aB+T3w7fMaG/oMy
7FU5oCN9MM7IhBzpYD3CHY61Z/7osecStSXVjrkExq/0+GAc+s/pO5G5BlfxH3iOXXuqxxWWC2O8
GYaXoDvJKuEGqzDx8mvwhlFsAbJrPpgbCW5EWoJ1IDpJMnfVzqXcyODssJeSV9NX9EpT4WebOnRR
QpB9NXndXuc6RdLzZR1IFQqv5TPhWtFa7FgdpLUab+riaBfredgucdcelwG5JDgzPWmX4Fd+xFqs
+SY5q3WQRTynvwL0lkia2FVe+Xv9ms+ORuiheSX46BlKUbjFTbwbj+N7EG/lnUL4u6N8N5QoP3h1
vADc6c8i2LWOvYFbfDYZQYDXu9X7EC/V1+DGomBIixCN2YsSXf45OFkPwxaeoWRqbHEkc6p1dJE3
w3dyaSHfxKUjNgXV3bP6rkHyRLdUc8tn6wu/JB3w59A9QZ7M1XI8643FVNkTr9Fe66v0pR2Ss81n
rZ0GgvOuRxlf5g+kxcFCtTYADeCiN0hmYl98D/Wb8oa0+BZ+cNoFNwmw2bHOUD7l5GbHz0/a6gSE
YTtuSM9tf81h1T5XgEJOyB/iPUY3jQXvFj/PN7QBOVUtK3ixyrudIFqDq/PL5jn28U/KAbWP6QY3
ZhZOtAtwozfi46GVIW7RTXnp73Qz1uG1OSwV8sjGixBghYTkGcDy0J6ys3ESLl9p/MHEeXeI1vVj
ebV3+gV33As5f18qhOGwQhZyULb6xbK99i165dIN95GbX9PTEuK5ncaDhGvuqwYsT9l5deVdvsFO
UVlj/TeZW3R4wCwA8494MOJyxYfoXtuP/mTwaaFvfxbINuCrhqWc3fAgdCYt4dRXRbjKn7Vt+mgE
3lH/U4UHri9jqxVgdTu+5x+wGNxbRLPp9BXyDoRunL4Ib0AdIBHN/XxVlZ1xpsRMqid7Lx0ylk+2
nurIeclE33MRuean8cV9nbxSfxeHAEKJ32PkNFT2r/WD4spUbBEVkVspl6H1YpgaXDNQWOFhDiw6
MZC2UelsK8xcMDheThHpqb6i+xRQbnTUJHPHn1TvpfrUUyTNnqwgS3dsfSV9V0deCbGshRVM59Qv
w81A+cKFgAVFA9+pHfzQ1T+7p+wpPnB+Ql6TXCZAthFi3toHsU+euh0qKuPO8tM1PirHcHKHHZV6
ydLHW2THpEEMt9YrFDZ5R/mD/A6u+ztSVR2DF3K0kIgFrjV++NPOPlef4Y5LawZPfUMTAm9TOn23
So+C7R75nFfaZx9FLHq4l/qtoQUnczB1WbfHtwp2F3RqH7yg6BBH4woqgO+y/8FO95RgH3NFWHZF
5npt3wkWd2vq6HRdfrJiC8wlnV7l9FHP7CDsNMYe1ZBWIUMDCHcoNOXqISAC7kqVbV6YnGB6u6A8
rq/TU3PTL8Oh3qTJLtIck8r2pd6wwJzx/xQH+ykNdsZJQkDCzgz8MX8L5hxdRDFMsDisfGKN5hGY
hap3CnE+2Ewb22UleKtNd3yB665f4hf7maa0JceZzeY5oA2i/PJwFd2/pf4DgRAmdS2IMffaBD0y
Sb2a/uBZab/FTzQMLV9ksElpmrzqUp9iag7amoqEWa9QqJS97Kf9pFON+k18sj/8G3PdLIlSvWsz
N5S2Fc1ltPKHQ16eYmlrfBvfCYYsHCoO4tE0XT3ZQqNHb/RU3RvxNePkGRBX0tmk2M2c5DL8SO22
uMXb/KRyYXaO+Sku7HSZes4wgEDDonJyafRTw1aaju2wtfPHKL0SmUG8bAXVSmH6W8H/vVJDROyv
HzIBu6BNYCvPwTeeEIoPzOFw+bBSp5aXFduBuEXZGZNNV78mmK/Q6mluBZwmo5bdcpbVBegyvCvg
FVxTgLnLSnkoDu3GST94rYmyivtZWnrPMPbmeyZ75Wb4ivJd04ACGAcdR5txaahxiWa8gwV5FktF
E2Qe/qR4G7EBB7dp2/6OG+UQcQX1C7egPzWvCRLVYBsWR4vIbNAPPGfUbZE+YCSPjIqVD8+8AhGf
SdPmyN/TPiQl2sFLiv2I7gbcMnCaygvZq8hSuOKzSZE7tmdzZ0Gb9ltVRYZ6ZJ+Gll4HLDi4xE6P
wcx0zL5CBGHslY6k1OUNZ+mb7CMZJQVEUIj2u65wZTYVyAhqa2U5/CRgJecSx35xwMq5LbAcOSsZ
yU9btUDIjqkt848vYtgN/WVxnILtgoMsICb2Y/+gpl+TsdcsxGIvkwVcQ4ptvsgQqYUoEnDWqwFD
KNkpuxXPitaslXwdc4xW72iLjY+ojvnkiYAV18DMEPDwTXu0L8iTuhZtrNNCWBfYYq8ojPJyLRef
gbbDulYf0XC8sDBHxq5/Nr76y53Y7xa2/y/Pf78pq6zqRiaLf7QA98eFVrCgIzV6OJ4wGgEJ0vjz
DRtdCXf3+ybf0PA+NC+9n9k7Aik8XHVQwTVcCaUAlMO5BV+LYOiAUvjJLFHUD5Os76r6aAmNXvF+
1/2XyoyPftMCbd/vk+cly91ennG/bdfa2qoqe9Nqy/TnYkogjRFjzYvW/n5fvfyiSpDa3/+blvni
+09/f3F/3D9PwZQkZzWPeryzNOit+4MyRuFY8ZYXuj+0DQoaEzKv9r2e1ueg343kYzQa4StT529V
3qxs4GVTD02xxkmFNOnMUeK2dcbBmFwj96LnpJse6mC6jn7TkqrGt1Zkqn428uicpuGnrWaPqiY+
Falvsd7QNMeG3oiSaReJ2Ku5Xjv/POajSuyDzLhY+uYzNbcymaVcp+jpkqAfN3PbYJYRFzR5IAiE
3rp6iix2IpkC41eZlsYyaZM7dKKpGp9ElLxlfTHs+oj6lIkTtj6DfdPoIoirphu3mQGzHQ2fhVQo
B81HFoXP8mRpHt8K2TIcI13q1w0mu5yDQKPDJWsV+WDrsA9MTOAkCRdvqevShJ9MGszKpg+mQsiz
myk4ut5gyhJJmggojNIIyjJC36mjtmjwCvemDlljM7ARJiQETdie7dIifOtjZV+gTl0GSTCrhUMr
y62kEwEQxd2aA4LpA1awSL4rhJc2fmZ6hMhr1mLEdH3/EBjKbyMhZzaYzs8beT3P8OVlyAypMps/
caZ/5jZ4RhphVVMQMKGbKBNGC+1LDXyDZaWjmVB7vSrLLtOLLHjEtFu4rgw5Hes5CxHbIQic8h9r
zGOPeVB8mx5L+ocGtVjd0wbEU+CO2jy4zCbydCKuSeh5ieo+f/SLBMFTqFxliY3jnj9ghsyEElkM
Etek2b7Rv8Zpq+cCUxPWQNKQI5dD7jUjEnc5Smcvyro3XwrLXZn9kWKUD36NYN0c0wF7Un1vwwX0
DD1EMphD3UbxKW4zr2uXtSbNP6OKaQv5FJcVIgXsz1bF3NKRJ+ZHiFPcRvGNLwJqH5h4BJSyZJTH
kr6eCI1eJXyiQAPbVEJjPGU6Y6Zp4W/1JSck5VLbmWrnFf2Ines0o+YObfBgOEXyNF8qzkRPHmRw
yGrHRBTiSEJtV7GV/qmHsD7gUX6eZzARK8IUmTC8kc04lNBp4DMrpdSu5gdLYPlHy4Kf2KiB1lL2
tkQGolI4ZVswNKUS/XG2JqboVa6SmGpAi5t35i4Rn4KgVS0EUa0ZwlM6g8VAST/1KgPqquM3Ezey
VeujdTbLm5TQEuD9B66MYx5FgnQJYra2WLVvnRYA+5UJQXMsZXGZ6WeZ7l8ZLj4nkuv3gBFKYLk4
66POTVF/538IXe+OcsLKrSmqay9GrlKURUssib7vKGliPxg3/lwkToXotlA0dIa4R49tKm0wENbZ
UIs+LdaTbhwMDkBfgR5mHadZP4OCB4RAbbHZPbRzHR+7iEKFVHHPzssEi9rPqBn3xHHD5SAyYIkN
mA218POHhoiS4SdLeyjSKHgL8S9eFWaK/ZqSbCa16ZyoTuYNcX35urEmLhOUqkFPeMZ3PWsRDXDy
Ws/zi5ZcxhJqqoVDHBMC1OWOMzjEqjYVgFgFxGdkCzdLJulqall7JsFyEyXjt2RK7+PId43D7eQJ
fCWRZX81Bb09iSPktCuTerY0IEehveD9zl59lwBNEC6xhNg2y9Hg6vXjmAntPQFuVFS4SnKemH3u
16km9gNFhDIabDiN1e6TPvpIOyv2GKI7qPgjoIpchvN7CNIxYCzBRyUSTdXVllum/+P0UKjQxHFF
5dDKquT2VVGvcZc9K+3k4eMZuImFybZfqzdsTRYPYDBDfHxJ/WF4dt3NNeM3ZnjO5UA5SUr3Visd
qYFcJ91ceO0o0cbjgUejhYlgVtKA6pD2sy6tNCkBbKebM4ey5HVZ3xThPwpSgeGMRbJHi1gRixaS
teXGNiS5ffRZIgvrTUqAKf0shsBnQkGOp5bg2sETRvpsj8u4gtF9tFbo7ySTcngwvsje/Z1aw8Yk
aegdQwKDz7zQMBU38ZGWKEoW4qkmy+euQGpuywXh7Br9UjcAaSkBrghBd43KJvTs0H7RConB4hSc
gssMpVwzIhSxZuJ3g0XpR2Y88z0wzkMeG7vUWmMKWcDkNbnDbvQidY/T0Lw0BfFHBNH5ZshJFZLk
oU4+c+2qznmSvkS2Gq7DXJf3hBehOSajABoHjYdsg4xYLZciUXrt2u4opnOIj94QHRJoyWnkSThz
GPhrAonOiU81auoavlb1TDA5IZlGk16zLJuIOQAetfC415TZlXBigTodyNjOJh+hfQrGaE76Oktw
H4HWYP3tUcu5hGid84BT3oyb3p0WmLqhENcivlNbakmi6tGuiFJeGTXgcjn3FgGhYF+KL0FCtPpr
KgEaZNZxbsXsaRXqiQIvKJRL87Ys+3hfjDi/6UHqFTklpJ0x2hcHoPyl7ner3sc12qcLS0QUwaDR
wiA8GZAsBBaooTqRamTWV1UuhRfqEiThSGMfa6AejUHv17PDEicL+GXaExOIKRymQIu9+EtOfU9G
aVNuAobg8T3XT9MIZlzsMU6Ai+3g9yOTXG+W/nVYMyiT4DjuMncfbyOIdoJfSbdBIF+HyqtsgS4L
zm+PAWvi9aaIJlE822mDY4NFemo76MAfWnZT8vhFVMFWHlmQg64hwjinGVlGzPE3Tfd5EzO3xGaS
1SapY7rykmmnSa2JlzfLregAMCcpYWKrLX444rTslv1qWPrwNnXWt59mtxEj/1PW9c1hCHbqCB+g
4J560JUApblNU99noFC1bR3tPPvUfYyjewkWv4gvY2iZe3XunpeUDE5Wyhqqu3IgU44p0GaCaYx9
yXQyai90XDOzN/BPmaG9ZRlEFrlCTmz6NL4RGJYqpczOV/KPmugvRIvK7lhKBGFMx8hH9NnTv7h6
36ZuKWubPEG6EDZYf5q7yCBJMELUoMjVxsLExMkCZn7UwPhQm6Gi+2qxFBsBsfCxL/WRU29mYAzy
oMyUtS1kce54/26rB/WpmOqTL8L3abTCrTGAxrhTnGlXrZW2wQSalCkkxVRm7/U1+h+pgdnWpBSn
xCbe+dG815rhUqVFtMnVcBNGoFdyiIq/iCvGkKKOYcWlBRJ16oXUAk3PNh3ZpwCrip3Zgb7UceEm
orfXUglJn4a4h2oPhsCnwQigV3WDQUZJ/qMP7Tc2OjwsuCCDng7Udxyw8tnPZmtXHbH8126zYjB3
i6UBeSaHmeJkM7/gz6OtmQAnRVJmfBoyR8MVQsEB9jiEOmRKJVayiVbIVOpdpIPSj41S0edcyiBj
4HZilBTnedNqJ7S1WejMs4nuangYbXaJAe6nwR3BsSfUkEP3oqpqjM1ZdkGIMCrYUVQI6iuZrzpq
R5UQwtrDqRO7WbMyd5NZHbRRCx7LmLxyJXSaGqkiLtPGWqvaD9MuB6KK7cNk067Yernpx49cf1DK
6NgwKuwJ04ICmkhAi8zXUNZvbToSV8d75TDFqAkzP6GATJ6mwPqKdCxd1Em117hEP8ptHxwzjaUs
n5J3PRG/ScsB1cFJbb3fhXr5XpPLQE3XvGVKBK8hFafIr0gpoeEeuHLdzKhXU9tyFCJd0JSkjDSp
NymTXIJtznjOTyt5UwWWtLaK3rFbKqcqn4+DHv6YA5G6IvjyE5AdP5mwY5LZadtyOqmmfMpCoRGo
hEphrcklkuMSUK2j62Xxt6urZMOotFHRbMpF2RtX3c42K+EEKvovBjb1uQfECKg9GyZEKn160caM
YUUrwlISd0DP1qtDJWVe0VjvOCKSy5DibiaDHRV5glKoAXybCFGsGS14kiDNhqh5z8a4cUJ1QDc5
JCZ+Fm9VcjB6hRZa6Q+Gyv7RhgpDJnnGTxPaOSlQa4w40adh0utFEVKNGj8Wp/+W5jl2RJvzSa9t
xQz0wEhZKE+BZ+gMhw59hExxCuK179PqzWpy80MDg/sOrpZvo3DIvPYI4ms8OYMxoosGz7cIKaTt
2KnCuMhmBd7VrBNp2mNjsx0z6CELkkKlS0XCnBHtiECNRn7HlWw/NuWxTglr6RbEDa0gFw8ap5IY
vHDYqYWyCf0aWhm/rCuYwrNIZeY2MrFVfb5AIddgIGP3gUkfUUma5VHNC6dppSOmMgwD6BkqSODG
CbG0blwNuqG9rF8HCUIsnl5iDIbupqBmSLZJFhDPqXOx4ygWD6+6LDQn9GVktfYyL9u8MNw9HohE
jVZn8tdtwjdmsgy1DkWsHuJsNl77XqbzrilmfDUGCq2sk2qAvQYieJj9pViWOTmpSxHkNA+c55mL
NTL8rv1l1V0NGhUfZNFf4kB54INjDUXkIFbaDTPsfXUypfgjURPC2HDYdLuMxa/IUQmaySPZN5XX
qy3SkonjKy3fO6GFjir7B8W301fJIHwmFO0hbpc5xayHgZxwUs4qsUlbHa5PgncZyX3Hy2anESfh
6EmdPowLzteU4lSHX92o72tStg84OHN2WBq0Th0w5YOk1aKtCPBWifuZadtBNXdh/FiQ0gKz0X6H
EpqKGnCgaml6bHj1UcNJ3GS2Px84uiXgzJqMmpjLC8JbFDQXRsXU1jSNpECAONh4JqPTRY+Iv89A
eP1iYqwPC5TBjLeCKC5S/M4zRhXB6qzku65GX9dpc063rTmDippc8ktr06FxqZfgikIzGKqq/0ws
vbodTkf8ogjLIz4DESPqo8HWfRdfpOHUJOG27+eHGfvWQ26h+xvn8mB3beOWtY920I88PfavpCoA
jc4KhjoUOjommista16M1ISCk1xjeCVNXNpjCPLSaypirr4xV7wpY8X3GW41QX4s2VDwgQReqHnH
oFSLdnoi3xYj5LWqM9cwvaipwSiqNI9OXKKsIo9vFXDWD3MhrXGj81264FekGaVU4/5e3Ujtk71l
1Tf5QhkwdZropEQRs8FqdC0QdpQKCsNyqrZNkrqVLPybVDMhQrQinKyXyulraqjrft6pDbMVQo0O
lIVXEJMZscWwySXlDwvlTzhXlWPmdHd5N8hcAZnrN5pY1a0Kvaakjp5bhWdENg2tZT/lRGY6scGJ
akIWDvTwZ4XFhuEs83uOIjQhCN+7RqLbMYZ3JqhavsSa6FidDxuiqK4w5VqLKobnEG14nYwvK3hk
xKEEkyK3q7M9c1A+pBYyZVjYo+nNHOhcUqP5IMugccp142tvfsFsKSNYe6lF55F24WcrAQrFeAbE
RUzo30BZFUNSNlX1xiUHwOTj/q9K2nutdsNKVhGeSkauIHOXvlRjuM01nEZrnJK6QArQWMj5ZARk
Q/ITmlF+mZHqKwVUWbH0sTotnEwNVw7BESNCnIyAQMZUPvpzZN30GkJkgLyaAL8CNZJPZiG7hc4Y
VdMj1UzKMb/NqvRllXL4RW/zo/tc0rLxlNs6qKba/LC/vWcG2IveBlRZZzyr6i1wpj4G4zqooneN
YC9GxLuBDTXSGOZtOmA1loZjhsJlypnbbxVShbJqowcUMSZeDbVKHn0qoCa0Ym8OqYUbZP/lKzGp
USjFC5/qZPJrn6nrfhviu7ceLZa3fJI/U99+zueY+ZX0vlhBPvkjpuTpuyU3w2Y2suZYjZoF3yVk
14ikAkFO9dkP2mZpM5yiJm51MrT5YGMS28XULcWM3VUv+w8sdPGBMFNtFZQ54IYlP5V2RW+YjQKp
J0NxevfG5hVdk7GdHCzeb5YZ2J4/E7/WVM2zleeuMVUafsUVY6mFetNa1r9c1mo3DcqNiWXeBo2q
UjL+RPZUxj4HxjOy9uWjVOM6QkpPVmv7usCM1UR5oKZmt/EFRajFJKfq56xCmcQ8AlWSRNiDReme
9SEritVqZA0SDi2Ckhzi2N6q1Bb7oNC+o0zY5yguL7PEUOegqOMau+uSFZiJlyynkNcMz4h1Ymql
dT+1cJZ23p7UrwHhScbC79ARVmh7EzczG1gH/xXrac+aVUT6WMIOYfxZk9t9sYCj6RqmldGbLzbi
u4xRP2ZetIlIMPEHG73NYFgGnZs4m139EwC8eUWNVmIocYq3UWLMJWB95VN2L6h9IWXFOsAWcjUQ
K7Md/OlkjaOKfzocKVEgFHIVxYEpUBT7Ag3CpLBiyOBX5JApSFlH4Zhd9x4E4iUu8NRKDbrksMzf
lGnOtoqeHHyfQONpYPxQ7RaRZdviCcYcvxhYSAsZsFltLrWwsGII8LY3g1BfNx+d6MhsJedHmQeG
Oowav4KmI6YnFI3by8zySPmM3xoZqqt2Bo4Y2eGcWLbTbYzJq1cpHFUxSt8God1qk+nvtkBjZcXl
R2yMn1IrTkptHNlrLwPf7Evp63titkgeyxsUKw3XYJZq6zh/G+mKt36Nj4xAzZAfk4FB/hjpezaw
+LeMZbGRjCv6EfZno/pOF9fF6G7iS2wmVsr/+mM41VfSNRmoWnwgiUUp4vP94UFlWhNE9dJE9MPk
0vjn+38etDzy783s7ux7v/3Pj/en/+vv/z597mtkz39vmxYM47CRxfCHP/kfp+6/5s933+e7L3C9
+KD+vXn/6X7fX3/of7vv3x7i4zZT9t9y7Xv4+Rr/WIn7SYnDw7R8xH9+vLsV32/Pd6dfQVrdWrGL
G/0JTpXLf5xdTNz+vS1m/39va8ucLXM00ZuZzfo2mQmXFFKjOBpQ5j5N2hmLa9HuNJ+IiXKytv6o
4pZjwZ5mfaXvQynU93PoWy7J1khWlpttNf/nF8nyENPQYB6Euv37hPvD7jcFoNDGGMLD/a5I17T9
qJBiifQhwQlPxbfn/rj7b+7/FVnNH6fpfIwjlcFtI2egi7RxHf9Ynt0SorsrlO9JU3QEw3bPdCuB
qDjMmtKBwgGXrcWtyKwg88maJVCzhP3V4vbWxhA0fT3VjrEkUdz/U8YWQURY1DP6xhmFCK4zBMX9
YBGK7sLSQT9jOTokbOBaDWMWNg10oRBkQxLUQFoeWQGLURThXJzgy837f9ndhboz63pbByS6yj3j
Dfff9FjmzZ5f5r/pACr/93lpE7KhTp2ByS5jccn9Fe6vXQaLlXko+gMfJ9r8/Xv//JX7y/7zmPuv
xhYmRR4wr/374viP/vfbu//iv177//3131corbjZ2B25D//3Uv/1N4vI2kZJfUhlCmA8s1j+rAwj
BZ2gyTCwb4OGcFGRmbMzp/aYAD1jJ4V7Rm/lkGEiArr8TDS52pqVvwSchjszmfIdIZ/1EQ9yWKUE
Hr8Ntn2I9X+b7kSAbqUqsPLCYsX1bfHZ19IfQwtxdK8g4uuUUr+mcqHj1OmycSoQhgEmBmep+HSe
dk6cyzTgQdTbzcaH+yArEry9rQHe7CcKsOKUDCxpdkWspCzhTt4mJEYFfcWwEmR9n9cIP0mPc7QR
U4MGD488++2DSHh1iQaKWgDbROJegehcxuVRFxnFE1nvYEUhziAySooelMyl6IbvJtwO/aMW7KpR
vilmfqa8JZEqlRAi4F6J+Xix7fGYXLUk2zoyfRmR3MipLOa5iu6SyrhIVpHfnUYZYqmDwZRVaLpu
UYOngb3vi5Gsw8V5kuQrEwCgnLm0MMUx0Srj+zEhlLRKUV8KuEU/Pof+nDrZbCOhkdsfPcCUfY4r
01VsEmfDoUN+6iNGx3g5sBgAkUz7NUFW2cKDuMTbMkHUoeghftWYxWfXEYNY582XhDVvmrYQjTqM
fpJcSNhAE62XaKhD5nV91KAK5NpB0z9MHQPcpGN4tgFM0yZ5qxtox8MCYUBx7hPkhmZavTJlkK1s
C5+TmhieVWWBk8pJRNaDTBJ1n7A+CK0Yd5VJ7xDAwZInXB/MQZzgCeq+faok6mKZzrTN8TCZmsiB
DD4NiXzEPVxHP9aRjWIVD6JVq/Wg+2ehaF95teC2vB2i85g9SxWxEnGHZWDOYEzi539wyj+k/sDg
eFCJhzAHQ2M7w1MoEhyTVDkFuIyoUl87dQMcQKzYcSoDxckT+U1q1V8jEds8YLiCpz4AB3DBhPMl
E8atN+rxAvaoBBRriY4CzNBNe2viR1MBhuyFJk1MTSXJTrbognJbHEz/lmi9fiXq8o+uMMUfpc8B
BQoT9Tm6Xe29b4iKt9v5NdyKQKZNmBUcU5NF12u035CBS+M3CM+q6PXagiE+tUu9MmZVUzOZtLOM
mlXNobSRwDa5KbnQWIpXJOZ30NfhSwG85ft4+YZDtK4GjNt8cN21n/l7KYl2gJnPSqX5u4ojJGwV
L/ay0J/loj2mmY0GzmIR1RZXU1/Tt70aWtu29B9I/Kz3mpazjhTZHkjgQWIIa2z69yqtP6SSd5CV
iGAz/1oW8qUJR1o/jncvvF6nFFS76UdOMO2tI+YElAYITxApbYXosJIIGXis+29hhKh6ziU8dcKM
opMZ4Db0H4qZQFmJ6wP3CPFNu4aiQtrlNgO+QXfQUNgNDPY0NZZKLOdrvGLpc0UWoKnNqq/MADZo
cEh0VQPzPQ19mwy0h/gladYmedu3rK1RGcYIZTi2CJjbUJyo6THwkxHdTvmhNaPgYnbsySTWcRSi
YD2q8ocV2xJqmBz9pZI8T1rUbZqENlwOTf3Uh/53C4TWyTqWGAryrrHjfVVdfInaEvvAWWV61seR
eBr7HlnMtLJ7kCk9QDTVD/5an0fFK812eOqKAdpyeKqaRkJbGv4qaqc6FWDButXR/I6yIlPD86Kw
xGhclgi2drBtp2ZmOm2yFr+TWPFEj6twp7hK47coRoE+tLGpNovXNDQ+SthxKg55MLRY56EmRcix
mYXQvSFmqAI3oCxBaWwQu7lTVIyFdBGei5RKlAA9rnvYu7UfW+2uDaRzNaMLg6x67uaUoab+OjQN
YToW2MdUyowXSoG2H6zuO8YpdYUjys8YY0k41CEZcL30IqSq4ajXzCDpOGVW7XSQdIvBts5c93EH
hF+oADyqudiA5gxbVOMNI1z04FoEWizcWSnnQ4u4hijX7GERmXHmmkUfHRPcr706y47gpGeBhy8C
9EjzitioaDvMetO16P+HcU72U80Xbc/NSQsizGnKHutsMb6bBMDgyDSeE3D7/VBCrGREditjrDI0
XNg7aUzeBwSv5ji+pwZkumTgjz0L9NEToxaGwgiTVKv/w955bDeubNn2X6r9cAdMwDWqQ29FypsO
hpSS4L3H19cM5D038+R7Ne6o167GwQGYFEWKQCBi77XWXPomUvixG08tCMADkdx9epsUGmNq5r6D
0qWY32Dxtaqn2FFDNDPFvUVTK5sApZYWd+ZUsT8tealaOi2cOD1VPRcQNTtme9Pw4anlTa+OBaE5
fPoIx7umYsl2UizIZfAA59PUkOq65R5dTloiRCAFdMZY9BbhdrSZsUHJx+Z/mByy8UpbPOR14x/d
wHwJE5INowo8fSsTbHq50foYM4WfPQZKEByCtHIPoxheAoWgijozxoPGbA95CZtKMf21mSIniNBB
HeMy0/alO610WT30an07SCiCakOGKVlHOnWubVUZ8jlv9H/tzYc/36L8AQiKNObW8wPdHIQ/yHfu
9NqDEieE/Ni9KhGLa3SRz+lAwngGiYzpIyH8/QjUwdElg4VGer7IrcxYaa5CAEnlbjMyEdPq1fDR
/msuOs95Sj9vIHVOJOCwmQ8DxaGCzoJtJZqqPcTemy/aYfr5poxaQquasb4N5BkeC+4HDcDrBTBn
wsjkIqLUiS7J5Wbe++MxCOfcNy0MRpUeUZyU7BxFKZjS+kaL+jIm27xtWdBlvYSx/GtTy4lzS577
UqXjvBQlzU7AU+T/zxGpfuyzZsnU7SCj+ue8/sg2kTLNx6GM+Z9KqjFuYuysGRExAy/mZNa0uuug
w+8tm8QiR26mBCGv0pTJsld7mVRFWOyhLXCdVbl5DuycAcLS9cPY5sZh3qtURT8UvZVTzKAU60s4
QGkYci5msuTgaH4P857F+nZlCSRcQXgqTDLWm9rRDujYu8Dy9mZJmokeI/r1iwATfKKJcR8Yd7RF
cngkTrkNIodQtvp16pnnsdYjYl2GD+tOroIsU7Ds2LVxKHTNONRGVK1a7qGLxkJ9YOsMlTI6maxL
1waFJfPEEo80BbjGVkG3bqwFGK+OtQx9zGvheeFWS21OJ5cl7xo62/fMW5g3rVzRaL2HmH4yKAzx
ZcwbG0L3qkooiFSVkx2zTsO+BOqc7PqoIG9+iEIUzmyor+5z0Jvbgf7oYZKb+e8/HxqUFJOUYg5/
bp8APfkdMHP758YdyFBx0AosJ4LDD3bCgkgPDESl/TZvUbyUTHhdGST86wScD0dJZc3HyVu1tXNv
GP1rUeCp6yaplYymqN4E6vBhYI9n3Lf3/VAc/08qujoQjTLc6IQRTu6e4g7hmz53XmrWhE/G2zxe
x2sbd5j6Nn0GLCAiyoSw8lbkOa7dh/JDeciPtKZURKooteVckMzliAnxEkeTfQoep1fixT6HCx0L
7zF4SNF6bO2RhNNl+k2Iorwohy1lTzqIBb4kWgHjwhBrmiCkW0cER9INf8lk4BgRJICysJaRJ131
BL1uWnVLqmPQ7dS76dL8yDkckQ1CxVrnRBzRA3zVuXy1FcKc5oVfZdGLQ/5VLdQ7zGg0CVPc4Ahv
rFP4obGKwZ7q8kMTcgb8xsoR71QTrZk5V8MWR4guoH78QAxDWE1B0OiD9npLgNU6vLa04xbYjBFa
PChUSpUNtvNIBk05p/GHf9VPqNMILljjjyWRIKH1+llwO0uW1r31ad7o98qbcfDuqccz16uxY8Ew
5S8WnJgzMKzor9HzePE+B7zhzz0Z2M3WP2nhXmDgb5c9g7bFQnIjypVCFws5+Ynw2alg0b3IXzgP
cMBPdCfoGp2SY/SB47JYZt5aExvI3IIcpQS9BcZeAh5aZVGGtLCWyOMIiuqvzMQkOoGv9/aE2mI7
fPgAF+++3GbTjEjlYeGweCq5Ge5EuXPteyXZ/hbXfmVG4ufZ7+Ri3SHPnXmhfHz/+Z//gfBENVWm
E6btIE3VTNPi338DFxflAKjI0DBqqodCQbKyjr+VY76LP9qDf0fKaYJuYaN619BejemWsqJ9cs7T
D84Q5rVo9BKZ7QKZXNtUHtOmvZLInNTI3wbO3suuZHb2BRmqK0PZKq5Oj515w1ZH8vdCognKwKfp
m3S/TbpJX0nhOOMB3RVP3W10lz4UTw0Vh6W+qr6iA4m1L8m7wOCy7W6SA/d+dJgqJyzG+p2xHelI
bO1bBjO0BjtkM9ipkU/j2zcwNo1bwAFixdUBzHaFsnQSuKOaJ/tMDPNANftkdWu33XxV3af1kJ6I
4w2+MSZgaLC/cUCZUAmPrNJWBKa9Rh+IIdVP6tbIX/t7GgsPJV86VhuyivkXrmryGhRk/UjJ9hhm
vZN5yynb0H68Q2xWPiOxcG7yzQ1GCby61IYT/n4HJFGvdsgke5d8oNXfKLfGEymYG3ftf00fFsZu
Yxs+JDKnUX9xjHV4avfqLtiKG3yh4q0ultin1ljvm1tiABE8p8+AFSdcLyib1sidMUdyndq4AT6i
9TLcZyZxrQuusPEiIwAeDHX5RTAZvGZmB6tmGa52hFkS9kkHO8BAeIRtdx8d8SkQp77W7mhWagEz
nRMlctLFZXoDpy0yvptxxSxjpZQ7Ehn2fER/Y1y1zzTdl7vhnSU4b5Ub+NY8lK/j0X1lXbll5rZh
br5TcAytZNDCzav5hpIQhej6EG2d9b858/8kds8nvqWrmrBsy3V14OC/n/gE2dcouvT+Rne6GzxL
wUqOMZxej7b7okuF6SIkrQvo3AJlE0ajRxxJtUz8llrlf/NmACH8X1ehJgSKZ1XAPvjzKjSjZrAq
t+tvQp1aIf816j4AFsyfiIg2HDbcP1b47CLSMeiDXYrm4tPAxWb5iH8kvMxv5395F/+Gd6HrjgVu
4r/nXdx8fVTvdfw3Uv0/f+gvUr35D1gSQsDzMy3VFPL1/kJeqJDqTb5bw3Y022Bm/Qt6YQC9MHSK
eoaLSEMY/NNfpHr1fwK50HSbX/j3U0uY8OgFDXfVsChk/3GeU1BRoM0H3SnrRDPgC6M1dZ7nyZ5c
7vyaMf9/PjbzCNyZGPjrtf5fL02wv7IBzN5WRFoZcCTmJ+WlxCfOP4kiAD8AC9QRnkvlJbde0ucE
M2HGs/V+Wzos+5q+egj6p9zJ9X02EVjVUeggykN7TRV9z2tJV3TSQpaqntODsO0NAnySvSgVKtka
hdJg0vc3LJJg1WBA39NN294l6dsJXoqWy6uiFtMQh9XglUrrsr2ahWNg76KM2lf5ePCyjjCt7on4
U8RmlXV2o4rJshuB/enBRYDw2AQetusiV9d0YJDnjBDF/fTJdq33vsdwLDyS3FrSYIrRsg8mKqdl
rCv0qEllSRtX27eUgcfW+NRIAkn7DmYIqS2tQea3GIhPVv387Co04+JcUFN17Pai5l6HtpFGg4W2
X4xRJsuU5oqiT4SZPIpRETdF9qRHpBlZZrsXSvfdC6xifp/dxyravLZ1qZ7FdHQp1AZ4Lpg1Jk8+
X9TahoIsPCRaBlj3ISNoWNspaJlMxSSUKbsh+9QFRjUQPD0k22z89AJc5KzcmDBGItlMpn8CO/Lk
+tAGcstBp1M9ZJZFrrtL3ouqNucxVIdlD96+CuB1tA1kL2jBleE+d5F2P1mwIYQotjCHbqfCecUu
QNyUAv6AMigF+RZhuVtRC1e6ej/EytmJjL1Rxu4C1NWPLizHdT9wHoSaeIvcmMp+jwwksZ5UmiWb
PFNJQVCrZtHayIhZrxGeTqipjS410268SkX0R85PJJjFxYU7EUxKL5maW5FRYXXfKaDz4QsMbh7J
M1XREGup/sg7Gbprvit2UG8SFYthSCo/wuDy5HRJuhJckNxbSGtpk5hvLy8uBVXJVeZECqc0IWih
JS7TkFmH1GwJPKZ5mzYGBQyWgl3P9Jpa71OWo75t9aLctF3Xb4pE2VupgVgjRdNckgs1mXfDCO/D
D/KlnmDNN8yRS2CoDlhT8CnZFJNZmJIsnYOSSS01WoOzukn9if5Gouw0K2qXvFVgHKX9kVTpR0Aw
Vy5wV3QCslmTfKkqU3MknW2GNNIyR5As4j2zZWWhJrCn08eT25ugYqbPqBvIjmhuRWfozFFIuIqJ
+tPQ/ul+8hZjXVe14WNKutdggPluxiiCiiZ7dwqSzOsGcaJhPDo0kwkx47tS9JJgqOaouISjUTJi
fAX8KFy+NBy0XXZ2yx6fTAsSztNJreqFus0Grzg2XvhtxdjFWrlA85njkAxMntrcz0FoE+ikX6yB
bT/oWfFA55CZCUFYcwv258Ymki0Vz2FKHGEU6teosm7jRnFXkRcgBa5lzGHrqAdL30aeEl7tuNv2
EI9wuanHKQRyUVEYHHKuCTsasBDRFkQ4dI6M+KFJKRdydSGI2jAAGKZ2p+BqNbBrp7omjqWyNqbw
2ZxIbcGvRr5C2SesxZMjTfVqFcKzx5NpGj327AhdczT1Wz7L5+R34mykw80QepwaerlrS7H0mwEh
sQ+Aw69t8j6NEJ/S4wjGfeHbhbEKXfPs286HXar9qTKRc8ak/ntItyLLuaNHl2z8REfLWdprs52I
NDUuajggl+8s8tFjB8+JSdidmOrxNuz67IKaFUUGoaAl5k09ehVuR0yjwYJfGceFmtZM30cM+qLo
UeiT5O2gKNSmL2xAO6tD2lwPdrbWhXgrPKK32zNJtsieCTYUMfkJo4fMICWnj0WvVrFiBozJqgtN
Nbr19MaowjvNIsxpdIihays8RhORkYLIBGB2OqtRvACJF2Jv6VqE9457JYfW6xT/kCC1WTQGGAFb
DJDzkBgHA+D1rqU8G8AMmAKWOi11+jHyNvLSGqa2PyUm2Ydx9Kmn6t4zUcdMSI41K0O/Q/5k2Xcv
DEg8CrfHbbVTHuSfBYVwbganyndYTgUMusiIbl01aZhrn9wIP3HVf4c6i/ksrb4CKyBC0Ou5VTbf
oze2BzR7D1FTQx0n5yLX/InI8+Y7Gshyx6q1ahxbnEKzeMHcsY7tEI+7EraYYpEYgYknMdhzvqcm
NRZZYJK12Pn7Gq8zxr5FqrBmxQDCXzcxL6qtWDcQu0gIGAIIP0L76Af9rhoxX+NW3Qd0I0+dt6EW
Uy9cPXnSGgEmMDY6qhMuQ204Xh0veyzVTKFD6HLtRCyDJ1yTIxLzhYVKeOy9c0M7EC0ZF3K/Qrg/
rPOG7oGXfrlhVsMAUJg76JTHJwEHgGs5c4bXpke9j2kIKqZHsBiv7dvtd+FSeNBFeEKkNp0m1FBj
+uRAoTtwA7IFdnZbTQitHK1vMxnsjWMgbO8IE/ICnCSNad/xktuSLuwSvyM9DpWGnab7KFdK5dS1
wZEeEe2PFEyQgDKF3pUIXNIgrLIcj05z1xfMMvK6WnWYlkj/IxpQ5XqiYYLjPsy7G4hYKCs17avs
3LUrEND2VvGSliZx8FH2jThhWfdquW2Y0gE6xcfiyiZ2DZqiTrv+OJLnq1Z2uRDoO5ldVPSBFJI1
aqLMnLLGe8TA5qfhMfRzhVBlXPomwce8YfzX3ZV5ZL0whwBHZEY72WA4pgXX7xpnePcaqlJODgy1
M/ov/6Boub2rs9glWUl51aOIOkZtt0fmCix5E1FI+4LLhwHLh6wtJ+C1/NAksq+C3ecpQPxAth8R
hF9GjIPLyUhdFOfq2raQv7WpAHaBD2L0U2Ix4QOOEhRYS2RgJ+GBjihW6hghXDQC7t8SMRjBGmwl
dJB6qoMKHNEUYxn5AhJOWJpgCruSfrUwQBc2EmLYBIS0Saxha5Eyow4RqWZG+mWPRnwayPaIYAzC
RMz4JksJSRRj2u9tCU7sExp1zuCNp95GnetIwCK4RS4jmIujhC8iSqXm4NvrCDcGTjLmKf0EPmas
yw3eQ7BZEuSI/wZv3qDeKhLyKCTusZLgxy4K7rKiik+mUugbDH5MZS2C26VreEwIQQMgCcKM0xOm
pA1bcorUj7qyEa0jjCgkfjKGQ1kGk4NjxkG8LCGVo8RVmnAraVREO/olw7mCaelKuGUuMZeYpkyo
lwL6JcLSdMWgDnZAojErGJncw0hKg5qZQc/UJUbThaeZuqBrrEJ5SGfUZrQMIW/SPif/WMI4fdc5
lxLPGQHbI6+gIJrLAd45GX57quF5ogckP6620RmWoXJMUCMEEv9pShCoaZOHDlYuXVb4cKhxKt2D
QjZmDkEUxQymJQOoqCrxojgVdYkbDQLkPY3XhDdRTo9ownS5tGnDwrFOu6VaUHkLJL40DpjZGBYa
A5g0LoNyWIAk8jvyV8ov/A4lOfDgJua9Vu8vhqkS9iORqbnd00e0+5HZgkmHK++flTFVtn08noTZ
mjeBzYWNbXo3RmNLZRi1DUZcypcqnWIm6TdDGht725HTdpvsEFaOxU7PseMqvkcmP9SxqCvIaTUJ
uBajt+NGcapqQLGJRMbWsGNHCZEdJE62V+3DIAGzsUTNNp19l0j4rCsxtJ4E0qaQaaUQfJCo2lgH
WqtDrx21ErkIONu2AGxLl+ScMpBI4G0t0bcDDFxDG4NTCxUXtwnlLQnKjSHmlvXkHNOivDfpv0Mi
tXd6eldLyO4kcbvlBHjXkQheV8J4afUTqSEBvb1E9baWgl8FeK8nMb4Z6Si6BPs2+rpj5oa9G+Qv
re38kvUnH7kDBngmp7lEDKZyM0nE4Lz54zEnTn6EPjMOD9PloZhJxH7r0RBQJIl4flQt7BXWgX6H
6H44WIPXH9Qkw0H967hLQ+QDFIohw5IW2EkkcgYbOZopyRNqTfp6bPKZomzAU/ZL4z1sDLwQM2tZ
kRhm15UEZoUO1OHnMXxmH50o3kdIGRqSJ7JhuNfusE+sKol2nv9h3oRwn5UOf0Y7s6AZyM2dCR/a
HiQpOpEdqnTmR8+7nYRKt1r9HMjeEbr77LdNL3tc82MjhOpSgKpuJbS6lUJK8iLIZpUvN29UBnYW
IPb210M/f4HEYmsSkD3ILs78at7Mz553fz3oCuyQErjdyQ6cKvWGzLXgcc+7lYR0+9opzROpPZMo
RnfuW867nuxzljEOujFQQAkiQWThgTuzqQewFdQP4hqFnStx4ZUEh9NiI5dTkzjxbCaLl34BWVzi
xm0JHg8kgH3eKPITWqe4lJRyND6MeIDLY4kwd+VXNe8NM+Gc0r4h2ZCV7EkaLhFL816hmiQficF+
aRnB14bkUFom6RZ5gceYQAeMHp6r7rgv4AkydPjrWcIXPB/rsuHG/IR8bQURgw+ivZGg0HkPyWS7
M+121Uqkey038x6yPFpC+vCKGlIyvVeNBMSHmvHPk2/eC2eSfCeh8prEy89nGx1YmPPzB+dLkici
QXIRKuR1KD9xI0+1dmbX91DsgwicvR8H5WHemJ0oDoXE3vfIsHrVz7bzQ9jvkKKzDF3E2aM5N0UR
URcHR55BmtybDzNRVOvBaD9NXIOEsTYExxp4lSJ5ZuJlo8n6c1cej5gEV7GbanRHkBK6sySxlrvz
8byZDyfFo7xcZW52alOW4bOEVp3aE4s4bzOfOApLhnXgpS9BYGFgqOQnmD/Q/FmGuzbXYpqsEX27
MQso3+t2V9BzZxPpdJUsWoJlOdUHW7HrQxW6BKU6ImIo0e9M0SNaamXLPMobkLByE3OhYDSFgzLr
GefNLGOc90ar4RT/dTw/qM4Pul3cr92RNbK8RuYNZnCJy5PHTaun1cu8++unp9pI9zUZ94VM7Chl
qsrPXVG6CaM4UVXzg+hXaMNUpDL99sxOxrcMcjPvzU/sBu7DVG/Gpa9ySuhExRcmMYbzkepy0sx7
rlG9lG0DdUA+q4opta1VH6N3PxXmqlCycBXlWEsNprM/f8KUe38cEimwxdxmb3uHReri18sbBrrX
WJCrNv9t5z+r6/Dnnw/nzaxT+HX4x1OCHPVxlzGim/JapMzEaZhr5PwofoUDgYIny2yRXvKAwXPQ
SvL9fZ9zsJaji222nJnzbjnq59COrI07XPMRIybWyezgzYPTTFrFBML3SRmX/h/avkWT3yrzt9nK
L+233UmOeU7FSjoMOrzHKr0ObuFsczcTuxiP80zxNazOQWSjPnPrKw6/3v58OMN+5715ExQlzdPW
WOtyPJqBtx1DFufwv469flRJjlS2Pz+O/HjzXsb4OXQQhykTVyvdVOls/usfzZpExoIaFOSOkRUe
SSiBHF+4gIJqN+8O6HyW1LQb5FUMvinSZuT77M2Hg1+xAk0JjTk0yXvQa92+E8hA5o3BXZ+bpzzu
NfwAmAj+OAnloeW3hAvJM9qk/rbRenH97fyed5uQUmiM8wIlGM8rjCDeJpp2/O1585mtNtqNZirG
5reTf37Or99RagUBn2lB3rv8vWEg+crZwAw2FHTD5jc4/0htyTCTwbKBGagonKJZSD2rm2dpdCDv
g38czv9gxMRS/G9HJuNLG/9NR0YTjkov5L/vyFBjD7M8rP8OIZ9/6J8dGcf+h3AtgxPUVS0d0Pg/
2zGu9g9TtUyLh+n6aEKl8/0Xg1yX/8TjQrNs3oGw/9WOMax/uJZtO/yIpc+v+D9pz5iO9kf/Ha2U
bhsuPXhXIDxGRPP3NmRohUwAtToAxfJY5667Hz2JoalxKb+MoiLMIBU6LjBkfQj2BCFWVo1cVnU2
Ig4/raH4nspGkSkwJfEWpD/5TOz60L2OdccoBGuTajqhFgraNHzDJ0evKamFLWwj/1hokfmk4rzS
fvhGb98PpXmalIEIbdOe7nom+ORr0XJHG+pdzXbEHgsWLy2TZmOV0FmqasTXRxFyY9TE2SQvfV6U
LHRQnHT6aUhidZ1VyVbro2d3hMQcOz5UxaRAWGSKklsK6ng5fGjYobdKYZqnOkqenNGfjioLoyzT
NwPmrEaHloUp+6W3DkpL7WmkvXPV02w5moZLauC0Tz0EAfjwCHs26Kf7A2neSSvz5Gvj2mSOR/w9
CC2PhA1z7LKtTzBnTOvmWR1YbuQDBkxSFNStUeD9ak0DZSWF68mO1g5ROTfzprF0FrS0EmIVYy3Y
BjfR+83IWmkXU7cnUDoy1mmE0IHmEIGqoXJHlzC6Mfl9dVVMW1Prj0VFvT8cUeRpE0sjy8xJQqIw
JkgRIsm8xb1JLv+YTRo3ivGr6se96hr9OqkRZzhJvrXy4SKkeS+BOIzxebhWSUcltleWQ5djS+mY
YNYR+cIxyTDoNN3DhOI29BHuCntdFPVD2ktk1wB+IcP6FSLI3AQWcY9Gn8Nydi+Iy/QqM0BVYLZj
ph6uhWntojwllqSZHL5B9EpmlD4zeF6cJOhWuV+A1bRfVEgVcV+LW6UnuBsJlJRQe8bV0mmnZ7bz
5plBD9JUAZWQFACDGXbLHDHQfAMx3B64gVUkK31U6nOcY4Y2LH2VEb/WDCEkp7aBGjFYyc8NH80c
g+S+CxOkrkgU6yrHSVFcfD17xRUHXtyDoKWD8VYcnHa9V+zS0gl3TohVzQi4H2V6m1/zDmmGzdJ1
ZcJBqMltG+KYmE5Vu7Otihiuqbk4cKk0Qw/PMdEItW9ohFvh9GgUpMr26N9gntorcUxUP0WnjxjB
C/6iU1pYNSxRFNhY6H2UFSuj1PfESkVflhOcM0/7EEFOBoOHSEohV+1SVqSMlji6kVqPLKvJ/m6o
Ji5bK/RW6kB8h+UesjS8xdcXrYcWJW/XaD+c1CccHx+gGpuIyIdkp7guEQhKi7bChT49Ed3tH4d6
mYtcW/Ze0hFrBqc27KZ4PTVorEVUbSh5midHixuSHANutgRUj34si+mYwbtDD0x7mvQfZhU/5G2j
QDkD8DpVKnLiwnmOOnQzZe7FFO6dvRMFQDPKCRGKllEEQg81FvlV7cGcZCxuhzykGxgjL82ldnG0
7S2xH7i41iURKVqYgvcNyTRI+d5j5RJYuBGLsX/scurEU0Uoq1LzEa0Qeq3eozQ2gG5p/Ydu5E86
0mKM/c0OtSQxF4LeiaUMMmKzrG9QPN4YhN6XySEg94VePsHWMQks+H7SZeB8VMGrLaxh82WlUGN7
/TPDm03a3EJcmya7JEPRL+O6fGHJBwfb6QhdneJ8g3e4WHg5beWuzhC04e8wM8wVapZ8l35/j9S6
xKe6SkvkkSWCQscbDqHRDsiBkZG1RvCRDAJsiYg/qqTc+wXGUL3pv/GDhCs1zn80CVg6DPcEElQD
QmQEKgaxDtQzybaYwmzbujZG3BTmUE6VNgo0jMDefeon311n8FNiRF2qAeWa8uqaTdNW6ctr4j4E
Dtq5wJyeXaFQTEw8ApX0Xcn5NtbtjVXUj2FSvmVDeK0Tj3QgS/GRxdKvLiZgzp7TvqVUpA4FueKO
SYXU6AhW6CybW5VO7LiNB2nI7KUIJnWVdYcGtGCK1q2tis/sK+j9axIkw0Ef1RurMbmQB+MYpc5Z
t4d9kNIqEeRXRIGpgxfuCIUsyD20VewLlmM8617yltCtWdr++FmE6r7ox9exwHFQdsaLHxcgPcvw
eVC1myBoza32Uqg9ZdPKp/gqWB+kIclIZWgD5rHq5xAQptfSSOl90plKlawIo57up6z7JgOlJCBo
aXjeramp9CJ1jPj6dz7RWsWEAPK+ifKLW1PutZIJqWtgL8gJ0xMrOuU2LiKudXdDl8Qg0bW/qO6N
0xDFa+mktihg2rui+iRUYlhmUVStG37XomlZshNF0YXOexiG507DrqB5pA4xtjwqVX2v99xZvaj5
oq5zdKoIA5KtbAbXv/jmwStRYhcZI3dEEOORmsmuzyoCrHW6aklHI1KhhRhxfRRxCspj5E2G32Ft
vosWWWcQisdSb3SkBjUV3k7f016oZBiwKu5GvxTnNgCc1o2s5JXwnqHHqXn12ioJkue+QSrOMXOn
x9HOiWcmy7cerYvbO++UD54slfRAQ3w53IE2egIJD7U2bhxyLEaCfA1lVcRjtVJ0bZ9Y9JJrbChM
I/J9Gz3bIfo+qNn+OivtmGRd/TX1uuKGtwdfwxipU3DjwLZ5sg0SL7EI4/aVY3jfjo+CC2NFXFPj
p59cqtNeCXruxQLYAV/xSIeVQr29dasePjh56cyWjjgO0WJ22VdvJHu3RG7Yhh1BG5b6UnvmHW4j
1pmF+FEOt15pWKvJIhG1TZFohcyi/NoMjq2N/Hqy7BP1Ip9axlILLuMkEHv5KuAMg6Er0r7alFtp
YVEQoRejBesipAMjWnsZlOmH7iaXxjTOxFN86I355tdPQ0e+SahtM9iMZC1BEnUevHiHPfGxIxZx
3Ur+nmUjwQQxS0FG6g2mOD3bFauXvnqfRvJIy+HqJuKOQtoZVfinXlr7Gpyd3iAzp0zQmsWzRrOU
3n51VEssrKWy42zcFOoUbMno6rZ4XzJiiZ2PrP1uAhg5eY1SLe0rYDJJ/mPwDmP8A3/6NohJTtJ8
+6XOcFr55ifxd0CjPPsrhFHUd8q5mTpaZhGK3MR0X1H8exja+Ith8Cmqwtz1puLjK8yuY9LYS8Wz
38KsoBmB+4sJwtkvTDwzsevQASPh2Hb1S0AQbc3UjxN2qXcfE+BGbFa3duV/+F3zaEXKwZHzSrU0
DjDCDIKuNE7rEFJ0GaB1pDHMZyLdgBixKdLFUquVfc4InisAPpRgE6YvShFDvWnJjCCm0tnl3Yhe
AtoYreShn46YDe+xRAJr9NXHRpNuk5ShZUjVh3as9qVj7eNexngPz1MKW4bJqbdzyEsFMKNjEUMh
PVkmAMLG3eLHmDa622cEobt8q6wEkBtZzG8diqEZnDQv0J6TSiFYp4Mj5QpSrem2Cv3NjZtz5Csf
duDcmRpZ7BnEdbJV0MpOmGslWrgguq3Ond0U3+sxqHZUZQ9aldGCjBqa4PVZryNt2yR8/VgGd5kA
vBsz0IkQYktIxoNF6B0cmqgHz4H0NKr9LadMCJlb3mRkGalVLEqkZU/bcd41nZYuH0lR+LH5Z8eX
hfH5X+bjsCyDldMSZDc/9usfdP72lLHlq/3azD/y69DWgd1rtEv+ePy3Xz8/eX5jfzwnjqOjobfZ
FuNVo63n53GHJcdq3mXcp5j161eVprZzjD5gsu4dzLy9z22Yj/MLzxtNVtV+Hc57lqyW/XqsJYbs
UJLH6nkjgmTnPZ1/x/ws8fen/nxMHKjGMUDKin8tqKi2cjOlLbmHoYzd92T5aX5wfs68MSsaAihO
02VtPeTBBHXz7z//67CLaZRR/0M3mDCPAOn11y/ScivelvyF5liEOfEgKAdmydLNMT9md0O87BPS
b2L0JpsaF9BPhveM7w7SgTLcvNsq/jUjID5tt2UfnJRzLW64W03mmfVEFD0SR2URzr3w1typD0SC
D6/9rXGPNPiSL6nodUdmLhgfH9Nt5i2L5+mZGSlI4PwHDn9S35bMpA/hg0YLg6BD50TKZYQHhFXQ
EkTDV3RBLwRa57k9D4V9mzw4V2OYFj9QjoN2rsaTxnx4iddRXXSoS/pN+8X1y1oF4pBOdvwbaQDh
kThDxd6F7z0DT7pW060FGPxAVD+7zY8MVYVsQRMBucq7N3hftC8Cbi0r46M+e5BBlvXWeGYoQQy5
SajRLYnmfSoe4iNpkBok31QyunBdKPflImq5pZ2TLXFz2oMQtDi2AxlnYm0hZoYffk0uzhWUVFgu
4m3TblS6fD6L2eCSHvI7v9nk6Ikws5/YmqeMRCoygfe6/oJoacD564xwds9sNXvhAH/5ItF2snCJ
8DLdsGfdYx3CbbrFblErO4wUsju75JacVfGBcbSBsktEGTDpnGldC22au/pSPHikPj8Md5H6qLxf
scwjlJt2JvzlY3KfvjFAJ1eUJTtEAvfZfXkbLJUFmS4UjJ0Vvp6FziR3gbfk3d282O4FeAKB7N6I
R9o7EF/Wrlzr0KiQ1AEm6Xj/KT0uWWKuyAqL3slz31Xr8UVcivUPFqb+yT03/Wp8yQgGfcNceQIv
Z94+g6G7gI08IWcf0ORjwxbGiuUhiqDlFZIUTYHVlSg5Hl4ImvV8RrSCS3H1Pp09rOVVsxMAtpw9
zdKtdQ3P1t76zD74f8+5Vj2TxfoRPhIg6X0q7aZ5FkTTRgvv6q+x4CyYfvEHAG9Yc14FhJUe6KBb
qy/1mj0j1rtyV8zBge+VNWm+LEZX4Zv3+sN9dK7OFU+/jL1YD2Lv+QeXdEcdQNeVIpJNON6GxJ5k
gQwMmRcw9/wRuPlboyw3arwyVm/5zcW/ezGJecGKtTzapLFf7ByUY7lCcwX2FhOBt0Aj70ATWQ5L
SDNb7W4k2/gRf8PNl3F3F3Z7ZfnVAKD7KGAU0eu/hHBNliBv28eHaAVoVjvStGNJy4V3OwTbhAip
Vcq1lC2p5tQ9cLIY9lqpfIH+vozr5lSQ17QA9P7YE41whDZdbqdjiHKXT5+shiMZD/AOG4pJb/jF
/3qUgsbGPxCB3qF2yOj8cAVsSiNawatY+IcJ7PAjrxtdym35Rfoa5/KyoQtLQ2T1X1ydVW/z2tqu
f5ElM5zGFAeapinmxCq9Zmb/+n2585OWtKW53lVIE3t4wAM3zHb92p3IUGQkdn3qLNR67PWbyfZ9
Tk+zB2rHk7Vd8kAP8YL6h8IWslzM84wHbfKa7JEEsGPvV8UsHLAvRo8JvpzufzPlN7N9y87JUXfG
4rRv35nf7mGKPFPz4fwGm9GlXEqBz5GzoN19Fh5QYBN2EKyo2m3LmYfJLDsi7xthcr6yNAOJX08v
8MlgIZWXujyHUWBQ4zhExVE8aN+QiGZc39crQKpwP2AAqe/nJkge4scIRz7Drs7zLrpTJAGY8QaV
Ywdn6Z64NMuoDh3Ic6orARMjV/lIP4zF1ZuanfGVEqW44nkN4vjoVbqHXFHxcK/qR/k6/CsRtV4u
gKEHe232OLPqhdtajFpl2c1n95A8QYhDWBKnn/Yu/4D/FKVXIl1KWc3oJj71ydWRalzxcDWk97ue
cHiz1M/xR4MV3J8bZAZnx9rdkQzGR/NfIl5SZfcFy0sHv4cPqNZ42UvozG+AVfGipJcOYaIMkBCl
EkWX4xJT3LRZE8Vv5beCTWyFXNRvqQUrXntQF80dLQFcr5kslc+ouNEBZPTyEr8P18kfjQujsx4B
JdgZgIUvkEbrjtxILm38tNGi4P2Z6ajqqeNHdZZ4RHi4vWejU2JphXzarjiwClGIwmRkPbFGElcs
n5Q9PkAvkkNLSTVP4CGQq6Feg0UvvQkEfFFF8lG0nnn00y/qbDsMiTFOV744LDkCG3s+oo3H5oDE
bnVHGjzT+JYxaPzomnDQe/PXQqSKkgJgH44/BIe3Z0+ppvosDgDk94B/xB8F4Xgmyjn2xr26zb0a
StHwin18uD32hBAvlZ8oXObP945T8DO65jdwqJcnLlH8xSVxN203fWbrmcMgifestyCFzxR0eI46
+EPucRz8+180BesXNJtj5HrdyyyibrxDDNfNHlDisMNr+Yij6UuEp5e6R4iBkcD3eapsdMyBBeTf
4jDszN9VvYBkbHBo5gpQQwGZRQCODSFCnKi+ZnYq+LgtTi/FLycD28jbgLI+ngUT12PXF+Y5x1t4
aHaiiyrLnmmV/pj/dGxXkYRpOaM8plDHWml8DiiPk5QbnHeYo3+h264yKtKX/AuDnO08t76NwkYv
KKQ+B1EtvSGgu2qX5BCoHEQeciU7DS++fHfQG9/BpQSBdbCOOERGbi9Gu/C6BsmvBnA57WpIlw81
ANNRfI2fLTidzIGH7JnE+6t/E19YqL+xAxw5OijH5p46jc3myZ6BrhI6m1/GccJvMNp50XH41A91
wDJ4jz7Du3BEt/UYeViZMYL26HHEHqruEY9jqvL5o/wZHaG4zVRAbDSX/zYmh83JARSJxl/++gj6
DYm0HZKn0JceeDjdC14GDCGGbNtDxGWZ+02d522aNv5I1QjncHOTP3LZHTd1rl0PtfQTwZqVvS5i
bDqftjorHzrxUWAvJGkQNj9kwqG1usOBJeDZmLDFfike1TE/4sbtCJhf544ennDPlBVPKvbGcDNM
v55uKIHhAgg1VQyAFaJPEGjqMYVo9wSaxv71Td0W9kdH9OHn4Q9lWWD0PbioOFRia8EjV+By7oZ7
e4m91Hqs94brg+2FTwiodafbzPInQNKwhN3pOuPXfImarxxc53cjPLd5ZM8/CtmkrFhnAQK+eED4
QUg6uLOP0lDDMy9ctN3WCgds5nKB9zZSudBzYcbue+MzR4mCeK9GLQiJuPVZrXNXDADDclxRppqN
GyVOLTzB5lNRAveF8lt+bmGxQB4hTUTwwtwUWcJzuLfGuwqFkQUUHdh2pD1G1ZcUMuRe+WJv4zwh
kJYM1PHnHct/4MkVV4QwW8sjXGleEF5toGkg3v0Ws/Au7DwxunaH4Rfo3gvyv0AHazYOhxCUgLoG
RLd/6lRHe2pQSmTf1jA7JoJ0v9fjGNKOAb4JJNuRNNBCeMy7q/xnuc5xhcs8EXdfXmXMiez2ttb7
2lN/1V+h3mOB+Dv5ikkY8VFfWOfGW+b2gQhGMaBiImO6wPWsO6oru+JJAqeMcEfvUiRucdCR/Kyl
Ar2bKUFHiB2yV4DF9RJ2MVY8bkkwh+GKE+/IaJPTi6ASBH2yDGRWqzwfZvVCSWXNUXfxhKcwfUBt
n2bF3XgPVeT6H+bRY/jGH9Cr/40Hex+0/CFzVa7Z50yoq4DRzi8CiQfowqC+EbpQfhSnoFERgGLg
bJjameCy/IfsFQPJ1GM9L4BauJdm96xOezg1GvxSWz8vB9EdQW+spyp7nI8gquPtifXNociRR/sV
1FMKPrN07gnIQuAbhEWyiw88DgUQDuz1Hab98NA+Li+Yh0yyJ1ZPY+M2uF1lDkUV8aVL9mhCD1yB
TpAWKPpZ6W6L8BrOH2ZiV3hQEjPgyXfvxR0R4VtPhZkQHGHKzpZhkM9QnD3D8lDoJcBY/Gi4EKCu
R/jEzHntQqHROGBKDxCy8lOweXZzDrfRYypVL/lNyJ5p6hyWBjuDQPvCmzueHnNvQS4fI2uSMFRy
akhJY71vi6seA41BH/k5TxG2JoWzSwc6E0edwm4mw4TCxL762lRgxBzFJi9XHgfpQjjD+dgDH8Hw
4tf8nTAnoiTbOuniWYbfqF6Gbn9ePcfQgoCi1RpUOoCkLqDc4UKTNsLkwWBvg8e0U9DUzjB3hE1x
bCIMC515+EeegIa1eaMWguwvpUaInvToFJR2NYrfTpk6Yu3DBQotdxFOOFzMqK4aDu7Gl2367a0L
gOHS8mnHZKByv+v4KQ0AXkqeDn04PcGd2IIwzhGoX3a1XKPGy+MT5egSBPZ0yhD6RSwSNemnIkPX
m4REQHBdHG1iRP5Lc6QxibV5AOsX0SD8Gv2QZZzLTfZY4FWCsSXYaKR2s2PMPqh+msZji26QeODI
hjlRq1/THWKE9VWjB0gu88upBPD2V8bgqQKCvBcfcSin+XXCHoXdK+JRHah8L79sNiLCWak3KR7H
NK1jtO7BEi7Ey8KL5vWFB5xex8forZXcIv4JodP/ciShqFAFyfzMRbPnoLqj1IeIWghHEQETe92a
X2esAp85Hjifdv2FdWMeFFrY3kXi10HcUA/3iDv6Gzau7OjNDk/tz+yzP93roNrd6x9lP799AzvT
Ubm0+59aZQffSSSlyWfCxrSceQhvBjENU/SVsgBI6Udy2X1yLq6A0wVq7FRmSe8+hVsaOfNNZ5A+
FWe8zLqbfhN2GbbCMWacnmuvFhyAfM2LGbRf4xt7aek014S5JzGJ5xaAD6kR3SS6yESp/FteinN2
4IZ2/U3bb8UDv50gzBGi2dZXKmyUPjK97FBiS72fnuafobUJaRIoUZG4hxGpUYxgVjdu0d1nZmWN
+5VnydQ9THdGh4uZ2W0DSlWC79AvUIPEPGX0cx/xlJzO20Ey31hbfBKZu9+8sI1V18FnwaHmfEGI
22TPOpU3Fi8rMvfolVMvYE+f2YNgY1Ai2IPVogkeSCcsc5hlyy96Sj9oW8HGNlwjdFDnzLZE1m7+
iS/SleXOpxQkDY89mng/cMWL3+RaXI1j5Rsu4Z1+/rueaLyk36K7niy8lkgcCfLrep9fwuFSph+r
cehg7k3k3kDGcUk304eKEgJh8dYwHV4UAirrLX0nJzc8CU/qvfxLgUn4yqCffBu1M1xll0iHDbL0
0ILnOZTzI1Orv5CpSm+El7rdf2Brgwah4l3EgCdu+O2FWgnkVSpPiVc2rkhEy+AgWJvY0jeFo6Tr
iEUpVtPRz4F4E36SWmzag5DE7/pHV3usmoj9D8kNKI+OZj3/Gnj0ufLLPHkk7aOCeYmD1L4vOaiD
VAFpBpQBJbu0+iUp/mE58MaH95NnMaM5jpsNFpL27qb+EbniM4xdFAM4qjWM5iMYEk/TQx57OHi3
8Y5oVlUesaYSP3RqH/ojZjPdLxMoCH3uQUZn22bLGuAgBqOTfbanVt7Vz0jFC98h0teKXQBcGF2E
px7hNy2qHVJ5aZzopJfeW/MNe+I0PcfH8K19mTgwSTpxs0Gi1tzFV1hr9q013tCwwb/xcz4gg005
cVd4TrU42BDgFgvXxOGwb2BBfIb/xltlnVDsk2o8A3dZcpuyXaM7rMRKf04sx8BXcjzV4/v0yXnG
x9wLXyMW6j/e6n9FT/ODehM5myr8qzuaqnZ2z2/PYOOiU3clGhnuQNwHSJbycbPJLHZltQdxQZkR
fqJNdaD7XbpdbLNm0RJcMaf6VY6+9URsfixcMkz6os5ADVP+QGTC40GK2UP0sEzBABVKPiJUka4n
oCKyRzLB8VzeiAWKu7z4zwbdMGYq5txbQkcQtu3Tu4TqM8ZsTvOb4irq5U53XjKfn4ryUWAOzYFA
Q6M7gzy1Bjc9dRm0n31hvNShCwoPunT9Rs23RsqejYc41OyOMKX6y9w+8dTPIg3g4ZiN3OrFaokE
8q+Kg6ChBpdGUKB5tXESl3cqdJBYReMUlki9ffEfFRkLCM72fw9KeMTEbzfVL5ZxnbujvsWhevII
73FfV/tnpFfN+AfC7Cgc+YyBir8f/isvzPpvaiOW6s/7Drym4bahw4Z2Isff6iNoOO9D7CnZWBHY
rPbdkxEeUV5UyK4QYP6gTkcIj2/lGxEv2RIFS6CVoY3KEe2eXfMS9pTP7f6tf+P/torbXnuznpry
CQfRIwxU/WMQ9iReD8z7nmDFh5ZF9vY2sv2stUsYxq5xIdMwy08RGidHlVlyA86cn9lR+RjK12Rt
LOaYXZ3wF+/ifQplHQkox8Ih2+2/SC4RnQDCM1wi8nUKuvJRwxSTbHM3vwkPHEOVw6aqgzih8UMQ
VbtytC+o2vhy9oAFXzt6834bkDtX1E1spDTCYNptWTQnIugwbC3Q4fzbAYsz2+2NXL2+QY51dEgq
X4zW+EasxbaGfguWRdvsY9MjLg0/hpf4m9SFuJhaLhsk0me1BxckPZJYHH8xRAo/EvVGiAn+NqEn
hHX0+sXuNr8Xkj/yGh1fjyMiS90ZklZ6o6jB0nogas+DLjqj/T9Me4lT+k2Ccf0l0cTGGI7STCh5
mR+Q2u/mBKyIL6rO+Cai80IWdswMa5c+o66YZK6QXDrTFR4Y5KSxU2qFKvJU7nCeXlR3AfO9I672
WGTKV38DS3ai4NFQrSEANT+I7jG440uq/6RChBQSNStiBJ1n8BqRK4LqcAlGJGUvpZcB1NQO/9Z/
ueURUWW6Tckd/b/JxUuh8QlLQEZAtx+pKv1O2hsypSCtokMavAs3aqJsGX4Ww7ffcVk8INUfYdlR
zvm3+cg1CNlAPFohCO2mFIMfroEJwXgdSJLCj2U6K2/lJXM52z4YNjF9C4mzyL9NKjRQSNFjEb/g
730kWEgGbA2bAcbL/MU7sa3g6UJdihN+Gi456KlnnaTWNhFpr07KlyofZTa4e3xDp2TeZmD2GqYk
CW54TrOLofm8Wd5h6/cgMzLkFjdlP96KVzrJ2nJq7OkVD987r6+jExr6/Rf66NYNRxEWMV12F5zd
mQlOpcnk8KlqKoouA8LeVRBiZS6J+paOgN0APW/uMGPrFl/MXrX2rVh8Wm00Q8lfs2deS2GnIbjA
zFfDI8vnaYwazSV3piREWg233nhE45wv+LsJBrcz79HkIpOYGKbW562sMogojmpvdGdMJDg/KuFf
DzoGfzQqTMmBWvus30vL06N9rQZEzp1yLLQ3ga2faxZCp2zhLe7z1p/FZZs8yZZ5sGWTWgN+ASLB
rCzp/bo8BxVC9GVFxQEnXgEPDYejPb8RmCCErvypAnH1XCvvzBeKxHymns7TbSiQNtvYcL+98sIH
spMxHjVbyvzMbwtM3zWnlKGSuHxNylW9oLagSs9IZdgq/gSZXbG84596/mFQh+mDP+dztnQFee4d
5ijEWcqRYeWOuC9kdZWRJ+Igzs0lSfTraYHx6xV4zdbPMcZHzkJGnPFSEZy1vBQdQkSUyK/wdHIM
fEEGij3kxTVPkRLlndnJe2Ihw7mHwFwlvnPXOcXGJnul7M83XD6V9X4LRzR+JVO3Zqfk5COllnDs
opsJ0xNpgm2W8My4V7JBxJeJHHmonPOMKqrOAgUNdH5Y8XS8gbbg+ocmFJLpssvcQlnVCqFB21wj
j4hdgakUauxwkDNviLD5zd3CNd1Lv2MPfMII71D4p1K2P5vwEKmhjR51EkqVA5xLJq3p6tI7c4Vv
KbnK2vbe/30yn4AOMpegklaDdNtxZ8xJ0pMayREmKgoYFGMTcn+bRJZ3neuA4efjOfjL27LCp9lu
gc749kAjmz/i3qHU8Bi5HSa94nJVLCJ+w0t4HBM8KlrD221ztzJ2TZtuqsPQMQRcI8rV3P+KqU4E
Zxg2LIhMm0mwPSTMLQanBNmG5vAO3U2Sxnhr34hLdwoh0dC/4+whSqLQArHeWc7TnQ8eb3QJBDIm
j8/ldvhv7W68oU6ZR3vg8VAXzsiaVfVmaBdWhaYGLPlCOfaIStAV0MQdYsbcLPg3HiJvti2MxGah
NpozNDTrno3jJnJiejxYFgifwQt57Nwht7nZMjij7jfXSN4js96s7lpc0bjkReIKDJTo18EKTeem
rX1R22vozXR1LUd61vMjxRMho5hwY87z4SGoZwEop7sYjym8CNHBOoL7mZhKxIN7Yz3xGHgtCp/b
XASYQvkZ8XiSU6CvVNwJd5irwDpfpl+txZZjxyhzFbyOxyCZaNIjyYun3641zjGISeWFP4jF02Sd
6NcxP3iUM3pZhd9IPp9Ezz3OCbgPqcBSpwloHadt9RmkfVwVlw3TnaoPJ31t98ORSdY/Dk80SKMW
ZryDWW3/jJQlVY+6xzCOsAWUjk+LDXdRy4tKR4k/kXfl6ljHWuwSOc6Dh1yYaNl1ISErFjytlsN2
Yg3Xsf9IgYl1qIqi3KqegbSJsgchvJPPeOTFq4cMaSUGtMYtxQUxlklupHmi9sYz5jLH8Jm1Z3Q3
vuV2NwRXbYPhIC4Ppb0x7lrBkUbmLW2ubWDRaAWiI7skTyAc1zr4G/5d4VLBwWmUOWk2L+oc/DfC
ALaFfg+mkvHBJphcOGvtCTuQ1zkA68adLQIK2NtaZHw09OkLNO/pOtnto/pKDY/RQAO8yvaS7DAL
wRRg4SkLLgNWdvu48Hh0DNTm+ogg2+rlAD4ZWHYgvm81d0ukSrfmulNg4nidwKGzoeaylP9bkB1U
1J1HTe6H++O5Mi1D+nbqVp+c8qP11VxD7onEicmYHBhY0jwuifvfAEEG4CI71t2QYv4OKQRyU/CR
CboTxcu6Hvn4bRKMlDJtrCJMBCGQuAt9lSonWdmOzoVcurOFUCwltd0wLrvJamyf3ROGNvV+sEBP
if7OYrSO8Tco1eJpm6/4wJGkmgFmvGl53+zgOPIy0oydStZWTc+ZBX/yJKIA0whvcI55ciw7U/X0
cRtpVPfZyajyIQ3c+oQWSgcUzqmZYyUGgT4CzoXkbgOuOyodKcvWXmNyB/Zy4F10GEFPOQuLYjmO
yhVIf/NMnQ0kh2ViKoaXdUmF6Grkoc8y2NaPajfIEcpODfzuEZJSNZz4AY+6aY4tblCjY9E4B8Py
EL4yoqJ8BtmVUrmXHVZAxR4i76xur2vwH/at+bXNa+XKs6TQKtIQpe3ZIMdHoR7bDCH3WFlD5wG4
pJLLDlRSJgXOhQAM47YsJowqClEWuz8pfvNggO9HPd2y8eYpxr2m+kXvZJHL9lypB6Yhd4FVGAm0
QKDOAm3dlKTkTrrbpIEVP/QRAHAvElk8bp/6UClYaSAyzTSopk/hG8QK25j622BUh6jLU1G5HWNK
eGO9411adw4YxG0mYYkk2vgMaQQpSE/hFHRs16MSPdDZi5rjGB+X0tHGd1Tvt64XpYTYjRNiBDtH
ZYj1R8mp3w4a1iLG96hxPSG0IyP61+yZmDwKpiyIf0pSZeIvD6xAjVofQZaBbSAaTy8cRgheMdtp
4k3mkV+xtW8xRxx0V+GL780YU0zca551bqHG58HmJC9FTvuDkD3l9MyW7S54ZVXb27e6U2NODTAS
DxHA1sZuttC+t7d1L4D9/KAiwscbncPK453pOHFu5xynNtpjTPdkWbYNZDuzcyppATsJAOU1ccrS
Y9oM2pVlCTg97F4bNvrOq8eDzFvBZk7wg/hmwtMDCZUrS7dP2OwQ0HCxjJu5IcAOrAqMeNbG0XF0
7Q9wS3bryAMDA4O4hraPpr2weCKl8wga5pWnM6GcPx6x26SQw3AL5TUk4mJj+duMWKz1Y/7BnGFJ
cWXsRCsOd1zB33bOZsTOwSOK0HrNAx4aO08BaEVHUYX2EkAtp/sEEMIGxXknaAEvHzDN2+H4xgAU
YNYKu5IubGNDcm5NcMbE5g5OwIQNfBifytlHsYxvGUOCM1aLOJOjPtLB0SzK9luTgcfKXxURxBww
42dL4rCDkpPOWHepr3gl0M/c4j3eihAk89lCNl0KYZOxTjOqwyOzP4LkOQSsGeppufL5BCaAlgyR
GHdvfLPJP1IbJVknX92Ob5AnlD9BFqHWsMEM+g7UXwDSgmIyh3NLhQk7zrVFIUcyPXPGesru8AfA
Z5jNQ9sYmFGDcrDS9DOD+cfIbEu6RaOmozKGEI39xyse2kYGJZwSIenTw2rmyFqWPRJwqPFHSjri
3A2Sc5nExK91FaPnWTlguaHAUEc4XEwBUZVqEUBYu6c9NIqiX+RDhuUr4udZIE4xjW4BUkuit6X7
P7mD/+QPJlne+L6KaI8IzjPZKZyhMTKh/J5d6kQXPGnlieA38jLpiElF6DtBrEBMwsZvHKnpZ1iR
JFIbj/6P8W2s2k9bRJ9TyCFTK5zO8Vr4A0onxDVRZKIWDWh6N/XwkzNDus0mUmt/agN/fx7q+uKF
mXn5+1GbKQVBjnj7+12Bhfl+pnJTbrzSUoZxWmyM06lJGLJhPP2x2LONyv73jxytADH/vvyP2i7X
CN40LNz/kcD/47crna9pFUfJtKC/oolP/3tBqqff5qIP7h+L/e+fdlygif/v+7+vRkzN0CkogmWT
VUBdBhTj35f5H7cd58YUn4H1+Kf4IGTt4sybDktpGKyRBLy/04fq/12tuZHz2ybrc2B2fPl3C//9
4SZKALKT3/zvh3UWBmNLDtbjQ2i3BkjIv0/++wfLTAyk/i7n78u/H2p182aJdBJnBbZSVIiYx2x0
XIRf/u+fafv2//vZ32//fiYP8V5J9cRXDAxx8axHqyNqgLo0tbvZ8RhxhG5J1ry2ooxoVxMbyLtD
L4i6yRFHTbNlHZS5dRpSU3e13Kj8DpOvicrMClhMM7fydkploJz/YVvRkvmFX4ih50QEDToOVu9O
KPY4ygqmLaWElhojAIKxjC6lAFBGUVdSv41IF3fUPDETIiTvYDbhFrhsJO1sGTYngumx7jmQRxTc
hjKvwTQvpET5QztvbEJTzXATxPbbms2voru1GgVBrZXKZ5FWCC6+GNUVk4chTeprck0jhCKJ2urX
RZYeG3GpfEUF+NpM4a6fCU8WMIe+1qJnjuq4TkpAfa5aPCXGaDFROdKqcXjqwFUiXuYjWBKe62II
oJyLKDrQhGsbJ5wHuoYmuZaljfsun6hD1aprQe5zi5mRjhaEd3F6a7GEcFrjlEXY+C5Z8zMPAgc0
5smYsk5uVANThXpOt55DCO6hYdNVQMoPIcgZt2/62HXnYZPAoI6mM43URy1R8eoJREghkWEglPJa
iX0Anj7RMeStUvLnyjCSQFrBIFVUmU0KhPqEi1GYDvexYtDaZlKpvL4qFrlDORNtigjzQVZ0xgJG
23yHH4jcujGC+Fd2sRK/NwvS3vEQR7jdVaqfV2hpUwHSpAy9OUXg8MoJHuOSBgwynbYe0o9aqe2I
yTqBaUOMca2G8lw08g3bbAcFqzUwKSEC9YJBa4A8slBKx3ipHQUD7c/poxq4YkHIAAUK5mnoZ+1B
5OxCN+SA0tNKYA/Ys46zD6MnGhW1Lyu1tFM0cMAVGkTTOoneJJ3MEBzzEAjychzicXaQMSuPljJC
lBBb4Gxa5eTSFt5LVeiitpmfoYNNFUo+XTsq51KurxD7QUjR6IWCsh4lQ3tvZIWweBT8ekgQzZhM
nCz8XI6iK+J5naJbb8lWQtRca1IQ4ZmxeE2qPhhqDZOgujpqQns2DG3aZ5hZ65EmeSiPglVh8dqN
YFwHKeHcSxaMjSMz2SYReU5ijFRzjJ+yXiecluG2par602ACLESYtfQ68YgwlqW9ib26+LpiMZuI
x9iQtAAvDiddcZlHFAnyXjp84DJPF2jtMy+VOH8X9ceIjGk/tRD7oH08KOgXHBS84uDfE/0v4aem
6NA5sumMPAHuoM9Fg8aYKlmntm5O8Gn6I7wVpI+kf8rSQaCpKZxxBNBrAJDUa0dNk1JfSBGjwAq9
L6TmIK5PvQ55tsMvB8W5xxmaX2COBig2eSFJqtPcxnegO8CQGjC+0n5wayz8otL9UMo5CdruZWrL
+6TnUNoGyV+V/GGb6TB1LdHVhFw+GfHyZWY1WoFJ7JoxlLcJikojdf5M/K1ae0GR9lOCRYuoQ7Up
LbAe7TrhaMA5YvVj4qwhZO+JrHgDLQIDMRoYsI1mBMJAvKXJuNrKkYE+4sjBYoSLkw0ITEIaDiRR
WINJKZerGsf7tNaOTJHiKw/ls7npYPXV/IJNtW8M0Nz0ic7a1FE2jNsPtZv3qtkLCFEC08DICgLY
vCLTbXYvi5jPgSIqp4ZHQ8kR9HeEMByKtL/aRH4D4wrxdYuoSJKWh5n+7oTlzs5KtPWiqcpba0kd
lY81CdpEISasKERhmkxOCAlLr/FREdpxDipJBzcY00VG0x+/VORloemIjX5b4L8elkid/CS0YntB
nOWwouak59VpSGrlOjTpcyhZjcdmnAVy+qJHlfjQh/UJeSHlKNPP0rNEfu6XkaYOUKyuRZJ9Mu7z
Yv1gFpHskZ76t6CYCEQ9fqmcCMppUJl3IVnHk1VX57BZch9V7gT2gPiJsQ3ZfEg/y6zbk1jjAp9J
8Wupj+R5dDKWXDpLwsq2aSLBKmRG7EpF/costetGqHGK6knPR7xYBEvL3aQT6AJG2k3Fkz5fNd2F
UvqbzuEp7WQFOG2R22tN2FlNCU5VZLt5RtulUWkDmZmkH4dwfO5TuQsiGDo0HrYSCdzhqE2Tc5I1
nmoU/zpDgh8gfYeQ1CGBTtNmyZ5hZyC/9UU0ubGqzf401ti1GmPQaIiCTaqse9pEemS0qleISDWO
ChgNVDvRwqUphlqyW5hYk1dVCfHR6k/yjDlTw9YyqKPsTaI8nHB1f8QR6GOu+ktbdNQIslnBBGg8
4RkZ+T2iKNSgp5tK1fCSGujYSZUvyEWCuG1kOIaulZQ6FyAuggIzWg4DeR5zUguhPfQahKROp6jQ
9HL+DP3nMi3zCS2iByHV8TteC1gQBPRNjVWIBllyJyGIH6dC+VOmlZunmkv8rn6GItxnJvtTqUqU
yg0zSFD+2eOAjkpjPJxwYn2SoCFHZWvRMjFLANyOUHXpvh67F2szzBvxa0PLlWRrjczvZCXarMwB
qIxOnaqVo0AXKWlmpaEF/eQuiE3NJIfSCNSkj0GaVj21ObNhzYjS4KtGBco8Hc+wHues/AdxHzVi
Xfus1/emHU07SjA2LkfuX4fxsq5Wcl7ii6kVYBuGD3yHALMuZAPycVnTY9+086nFnhXc8E+Ero8/
RG3/GgtPE4J0KC4hPxim40+C3d7NorMkVsmAnIBpnqNo/I46I/SFQNHqPSbTOKX0M2WAtQqagpA+
k4pj3BbqVcu6b6kf/VYm3GjQSvJbc31PQoAYDSzhellYxnej61w1WntXk0bazUixNsKaPUjzeVES
lOVqWqjoNXuTZNEgNEhySMPxsyLh3az/8CZCKzU2PlBkCiZ5+ODAedKxZ0RWE0WJ2p9Ypy7OM9qp
tvLjLK2IJKLxizJzdZutpApQfDou+cxNyhB8NQr0iqXSHuwU+M86fnvNSUvk9YLVXXNGmICyPnJl
FhUCMx47V5rri4IW9ymzaL3OEHEytITov60he1P2ZVZhemrDAXRQmvm6rlFynTUUHiax2k+GE8sO
OZJ2lGYs+oxFekOy/IIqrH6W8vYV2jrnpAl6M4WQLstsOfNCcW8prcdM51EiFAGqSVYwV4jpc4qI
NOrSlYpZnxdo//dNsanvnUu1S6mA99Tq9Fpz86g7pOPYvHbAFr2a/jrqDk+63lK+UGseWU5AN4p0
6RuppDTcqiXkPcxf04F0GEVRB0ZXgIWaHKiWhZ8iplwDlglb8E3lzOjGZ1JTFLmhYQMH5tvCRJo2
z7T7grcCYrXtcYJkTNFSurdqcyk2F7NhXXt7Wzx6tmBMFjG4mq5umFxCUqHwSn1ePLXHGKVJCCME
dqYc2+ypog4Spuq9IvZ1lUL8LVpcvmYR4qKBkdoxafaGxSKt5YhtDKXRLKRdm0+DFIRjYdpKhQWw
zjZZTjAtFBOubNg9K2JunpuRym4lV/sq2WgIAD5LSZOOc7g+iOIo7WXEIfbk08q0blEB0PUswmZe
XYEzAggjoUbIr82uQ2KlfjzQXMcCu91XlYGasL4oJzHMsEQadapmSWgjuhboE/Qj00AaEGEhnE3y
Mea8yqhJYWulSqtCeOKbSr5A/V6iVxNPQXvNUOpKK+k9es8NKPgpQb2jG2t26nAxhARXcuYhfPmw
GNnGF6B9Emr5iyhSF9FVSXqsTciwKqHNTo0KFKE6E6Y8Slks+sgDBpj6dbiW+7ivjvAYf5vFSA7W
WiVUTjCL1utgFXDdLPp88tZKOoQtyG3L6MpDSxmtRDx6Fc3o0is83G5lfxZXEkPE7XcTMnCAtMBm
CKmoIbbevQsCpkSKPFrELGkbtAtwdLIISk4JqP9+7Q8r/JeufxDkMTqbYnqR1Ul4Jt1VODu/17Zr
bLU7jjqqxZpJr3EQnqrSwG+GRMEY6GqKIcd33tNFL40HkiEHveHvKYtRkcoSETXNoqTtgGFu0b+P
4fxK2UEjfTLZ5bRuXxltA4HCqk/hoEw0JPIgI7k/GHXL3tLEaPSlF6EVQz9rshFOJI8TSrMvoFq/
69H6IgsVx8PSKQAnI3qGA6FzmYMMlRTYJ9JUBAZK7o/qhFoW5ZExCpNzvAhA23Frf2B+sp2mCppT
msjeaeLjrerCjwyz4GhKyfuccKyKMauR2cKCJoSFPjSXXitVXgfstZPYRhc90nd1pJq8oP1AvF/B
iK29i5OGkh7i1qhr13Ry1ncpEV/ilFbhOtKWNy0MGeWcVn+4LCsN6uYeJ9igKnNEkxKseVcD/48b
uh9xjPx4VWTIiSs3wZgwVbAWg77H/2PvTJbbxrI0/C61bmQAF/OiNuJMzZItW9ogPGKex4un7+8g
qyorOjo6uve9SCYpyxJNgsA5/7jeBN8JFFsp0GmQahjUow42jehd8lys+m1dCZmlyNM+jXX5UPX9
5zWpzkYRx6+F+6Wfph9LRnkAgTzmTQPMQVFc2twosFvVm9eewO29RkFCITN6heA6Bfl90t3ZlvlB
sDaWATu89UkbuAldL0B7O730YTk95+b8y56xkQQurpCJVPOb3s/zVzctvnrzW1PX7s/Vea3S/Llc
OooCqxUaKFuEdIYJ6kPg1ty5X7gg0TI4/J7acDoPIVweuTUTV/o1PJGgRFmMhaKR/JZvxgqzYHnz
YdJ4zww0fAcr/8IJazqOWYRSsuL83kzpj7QufjZ+3ILqtk+ElY93FVrKiauqvwY/w960Dp5Eg6TD
+vZtDKzlwSS3Pix5kcitqE+tTTisOtBOrJ6sbjr7eclOMw/HijP4brSWu2mK7YuKbQb+5H4t6fsJ
Jx/qolnPC+kau0VrbAcjwRGpdymVYC5iTKTz4oYIxwZAnBTxZF4ZplTziMcX6qLls5u0ztcqDH/Z
pVEfs7H/Xnm84yqNmpNevUe7sECkM//YG0xFPrtdE2ClcQzcgGPVYtFHML44JIGE+LZ41/n4OMme
eHe0Hjlp2MuUEC7Ix/PGyHX0MIXNzxSachjK325EPdfo4UHtEDBzpiF985tRIici7FwfdAGPnELG
GQ51YX33vbJwQVEVrfu2vnROzenVYZWLpuTL2Pdfl2ldHwv3KSxxGtMPXJzI/KjQLhKqZBhMzD1Y
esjPMIr+eci75JjM/Xjz/0Fv/5ugN8U1Vf1PQW/3wFJUw6T/HvT2j7/0z6C38A8zdIlRUx5LzL8F
vbl/+IQ8hF7g88V/RryZf3isp56p/MBWNJ/xy/n5Q/L3vxHxZpqOMn2+wQzsMHD+LxFvSqn/2jQV
ktBAvhwBjoHt264E2v1701RHgUY7tnHCFE0FoRM/N1Y1nHKBayl7HwjGKNyTm0en7dF24yUWSW8m
LQs6by6T9XMrJdxugppwOMAayh3Njjh8c8AKlpb7iHAdBEYFQV1B/TGYUYIAv+ruLHIdEtLMPc55
cVp194L+p1NIclkZLruOTyB/PbuLMMPEi0IkgRciKuEtFy9u70wkf1XHTliF5BlpiwklGNfXSVv5
qYFLHseZASP3wgtBs4xtQcncVu/bPmlZ1Oh37UKujp1a8kf8Pd7sX9suxJ+/XCt27t0YFrhW+MtV
9L1vPG9PcNHdGuK5Il3d6ylw8fBH7es0p7YvgGUkTw/uaiTfTbkRDvmomQ4kVBKUE4f2OQEetyIs
MnAHQTsflZESa2ZCidMDfCxCCKIpXk6Wih6XOPlmpWwqI5nocGKIcdWnsLf0MdNopXoD7U7vYRvj
XEjeVICov3YoNyuy8rw20+fGLFniI7cj4kgfx/q2sRvoqDj7Tc7pS94yOA94LNIJDdpg+yQcxU+U
mFwGK1v2pgdllLcMZG1/aynaiIL10FNy8RiTmoMRlLycfUlFMTXmjPtSfzBHXs+5N44ouvCfiKi1
sLEyR4Z5j80WEi61aH2ccp6xv/J65FH+aa3E1GLNE22i2bWssZKO6zekM0s7/2I1isjNA7+w0I7O
ukMeXJhsDnXx6s74RUgZJHEb+1ZLGdJNGJO3lIf1cliZP28IGoqYBjvgX2MmpckoruvyTCoLZqem
4ARKeW5YdsQWD8bFmYgV7xqaaTDI+G2N09O1f01riQI4GsjisXh7Ddd4SieepktcmCbQwORf1zEc
n/2uJ5Z1RPYR51N2jhy/gkU0CQWPK03Bnsar3FnP62r5uzpTyafAwPFCSfxOtbAebSED6DAYj6bi
xcwRPrrm9L6MrmZ88AJoPoT7tHEcZs0VD9afhi5a1gzS9qZ2AQ7uKy46z0TN0cOcm/pxnZ1xlxgk
7NQhz165VzObQbpsM0Z5PgAGQyLadvfixYjcE7VNEHQVdDOvOMH7L41HAWLg/ATMxOXfX/rWvR0d
hKI64Oo15XfMdcSeBZ/itXpnmrD2tJE4SFYiGDoCHBqdHmunP4d2Zd60hLxdFPIxZSPbS8BX3SS3
TyV4cjDz7iUG0I05JfswwcFvaBRtyXg7pbRwp0XzUBMoBVzA9Vz3kOtMRt2JgCIiMKAuXO/oAUrv
ysnhGyqC2lpFTOJAXWnjQwW38BqEqBF047G/zF18bIpyN43OCr0fXsDJ83tlpY9qaeoDhHpqzw9U
ZQ+9QRxi05VUkRAbb8SvAHHhfYbzwjSDdx8RST8zcLAB3pFASeoBB3JJANVto9zvJhKEdGX59Hre
47sUYBRuAl1x4JrhJU4/p3JhHuUSHZf9c8Q1m6IPOMkE4aRczk25sBdyiY/kYk9TjJaLP/0ZX7GJ
f8lkLOhlQFi3UYGZoeZnNC6mscy7sUwPOzzTBbSjPsQVA4fB5BFbeAdbFFnsF46MJj0zSsKsMjKz
RDK80LXMuUkGGldGm06GnEavyV6ZcCqRRgbYduwsyKYmGY4cGZMGGZgKJifqWc6ujFIOM9Uqs5UM
WbWMWzlzlyMDGAGiv1ImMgDS7qJkSEtlWgNn2SULO3SiMJjZMtQ5THeVjHmaeS+RwU8zAWoZBX1m
wkiGQ8Dw6WAyL9rMjbMMkBOTJEARMiAZLgOmTMW02cvYiVa3YwrNZBxtBnCFXsfgs7F+IGeBsdWX
+RXzmXUIGGlnRtuaEbeXWTdh6G1l+s0Yg1vGYZBiQtgmdIY1oYjHRH/xBwTqnRaPS7BwZ8BX7K7f
upSoJKsjl7m3vPBEmDL9sQoJR5cWkB/m/FvLtG4xts8yv6cM8oVM9JPM9pVM+Vxank3nlUw+96c/
v7FSfh1kKyBDlcFeNgVHdoaC5WGQLaJinYhkrwhkw6hYNXrZORyWj7S7m1lFsiq6mqwmCytKJ7vK
GFlXi+VlaKAeiyjGagJmC/3AqzSw7KAZjkt2H5MlqGYZmliKiEu1T+afe5L5ZvfPo+xPRPoQfR6O
zWGR7Sr8DrNEEw87VxywfWnWMFP2MSWbWcqKNsiuBhJM8TDbWyp7XFy3H7QsrSTYs+OFsu2ZsvcV
UW0fEm/57LESprIbeiyJlmyLHB8fNRDUASLwffCCYLfKbjnIljls62Z99GX/bGQTJVcKFaVsp1r2
1JCF1ZbN1WWFdWWXzWWr7WS/dWTTdWXnTWX7nWUPnlmIXRbjQDbkWnbluOJt9dFOjJXX73Xmg3yg
bvXyfkI7AU/lU4iCpM0lcYdho5CdPO7ZzrnWPgJlXUHtsQ/JBm+yyhuy0y+y3Tey56cs/IQBAjqP
hXf0a/NtNCfEx2TXauSDps2CsQhyUAMhJEAJXuc+GH1DXIDCg9NYBSQ35/MGAMIHiCCC52nekIn+
1tyQCsEssAzbgmGEgBmxDaqxAm9QgVUI2hEK7pEIAkJF2tdcMBFH0JE4JnSyATDhqkPVnmAoi6Ap
vuAqnSAsA1DLKJgLp834sQaG6YFjIsFlDEFoTKCaSjAbU9CbCRinA86JBNfpBOHpgHpSgXwE+8kE
BXKBg1rBhbQgRK5gRa6gRq3gR74gSZZgSgbg0iIo0yp4ky/IE3F5aJsEjSKRN7/LBaEqBatKvhqW
/ZVnqXd9CNeVWkb81rt0dvnhyYl9YICJIbKDVGiIdTzkhMtSb76QwiMIn1uvF/o5op3L1Zp+o5Iz
WGDfOWVEUFGechVsYgPREfroZlb5c90otPmizvEA3UvrWK5WzBzqeYTgIcCzXJR9kHKsJA9ZmKpb
BInFfnadnx2VhWevH/ary8Qyup84PtWhFsxQC3roACMagieWgixy8ebIkFojQR0DwR+z9mxPZgL/
CzRYji0DjKF+xbndH0rL+3AGeqSXrseOnOP1jhf4BUIEs9nRx4YEUa454K5G7B7srOwPKa+nRlwz
xnLqLHC0GGb/aDfOxyLIagrESgs5fmlA10rQV7QPEEOCyCrBZreHreC1kyC3g2C4LmBuJqiuBt4d
BOcdBfHNgH5NwYBLP13v6Hzg/C0IMdUJ04kQXIIZgY9bYORB8ORckGXgW0BVsGYa6DXDMfizCRCd
CSLtukmPCx8h5TObOdKMykctn68EP7CmkA+Z3XqV/2SxY9Dp3aEV5C0vM87cpOJFHIT129SW3v0a
pY92uX5pDKfnImw4txakjIIO7+tzMFNEBEeCFgzgvRcEPhQsfgWUXwSdLwSn9wSxL4DuHcHwGUQe
ww3VF3zfA+i3AfwDQf494QD69i5e4ARyyAFHWAIPuoCdo/+yCoOQC5UgnEIHuVAvNk3fiY25dq5u
BwLR7uZ8XQ593sHn8MPBglSgXhY1vveQFwoSQwubYQqvMQrDUUN1ZMJ5LJAfcQgLMkGHrMKLKFqZ
hCcxIUyKYEUSKRxKAJmyxh+JcCvoHzPhWlgcvnbCvvTCwygIGU6NP1JhaAqomk44G+aliy0sTid8
jgOxE18TYXmSePpBO3hwbwkDFEEFZcIJwaP/LEJYIgpThz1R1tPGHwmTlCY/e2GWRuGYVhCsAtJJ
6esqHFQ+vofCSbHKmMJR+ZBVtbBWzK4UdQqT1a5fJ2G2NBQXgXHVb4ymEF+85xovOlxYCCnWCDs2
Ck+mhDErhDsDcieYh0PJvfjCrRXCsnXQbY3wbrzh3o0JFaeEk5uFnYuEagDg/xw3MHcu2kOLD2ki
nJ4Scm8NX3zIvkpYv0z4vxYisBZG0IEaNIQjDIUtLKENa+jDVHhEBaHoTTCLyBLgGCEbeXP4JLMD
o+8AC4WQjOP0sROGchCuchTWshH+0hYm04DSLITb7CqTWZnXhZivwofFIRByFTY093eusKMNNOko
fCnrfnyCjriLhEvthVXV0KsES77b0K2L8K6TMLCpws5X0hhd1JUMVj2SZwdhKtdk4tZRYieQuUpY
3Qp6txSe12O5X4T57YQDrqBcFmGFU+GHR2GKPaGMhTtOhEVG8zDjnvvRB0HB57T8nUE4J8I8W1DQ
SrjoRFjpUfjpCaI6FMa6E+46ybnGL7a/j5kLQDjhwwvC5He2HTFa1vF9g9ag8QzvUBPXgVrsNR15
sUlUR4YQWCb50SAABKW3922W7Ja5e+v8OEUEQw774njEvsDY3AcdbiQTnWNLu+BQkYte+EinHAyv
ffql8zCqroZD3rapXpOB+uB+8omv9QH6fZ9ZB9te6hsI53luvG3Trz61PvdL7FwITrO7+NaMEHkN
DSsMOUEE4CV7UomRE4ekC48qf3G0c6scBIYzCaIHMAg4r0ijGlyq+tbMKZjRI2kfuclyXlvk9uea
K9+g4Euqz6pOf62KH1famvXY5sO/FN+ZfL8phe+TRrO7eObYrmo+bWYZYrDqGueBsAWL09HZ0753
UzG8tf7Ix8Hnn1DFER2qrfmFlL4pafADThrgv+0ejeBTOucUqJLgvKND5qnylLq2qFqvnKcQwW2P
V5Ggbve2G0kRG6sR00GPkJ0+qY5ci1Ca1bablsjtay0320NO3ljOFYLSqizUtZEbet0cLkdd8uB5
XnZSToJjrgifvAh94/bbenkK201jt/118hE9//NJmBKP5BaKdAw/WvkzbrZ7/93DHl8peeH9Zat+
M0sX+sD/VpuVhfeEB9uXF0V3cT51v0w0f3tGEFZvvTI4yZPd7tlT+lgw5h/HJbLhHOVP0YrsOOxj
wol50cp4RGIk9+wMMZWlLByVqB6v3jBingttn9KzhPxwB3xmIKFMG+ZwHiEWN2lwzdkHIyo3Ifjc
n/dQnzbbdwwMAHhbuijF4ksCH9MsWlhS2okqiUdSoep5b4xTjKA5m8erLX9vgSjtB94mRzqpuine
b0Vpf/WmLUMeFrw27T961CauKBwlCI3ZdZ/+Ug9v98KO7rS/vlYxrRP8mu227rRBVMTbTWFMZMgH
6afFE7gNnj4WXTToH0VedMPcNCN6J7V0zfWvG0vabxiym2sboiILTELF5tpDXxi2CKSMvDlvFVrF
SFcMpCmHd4z1w+mMlncIORqDF9IFeWjkprUPR5yzjiCEWenNSGodfbGwasfxfDUtyqyI9L1b7Hq+
TnKzfT2o8xizbjoZaDhWd1cPlUzAepyuoc8K3xbhyPGcU5y3lu9Wdr+pZmH5cSBtYllDtLgzspdd
H9NA9tdNIeLl3NPLsV6q5+3r/P6MRi7a8Faqv+N/1XkRDUUgqIUgUmurOcW1f7VdpJNZk4y7Tf/8
180mjKYO0qZ7R5TRT7a00W1FaFsr2NaDNuoCCez2uDP0uKvQ9eyirv5UU6SFuC/Ev7ekmMw4Tfoz
OecmaxI9alQox/QbJsNbKDXZqRRmEyX/MUmFNip0cJHV+6GkXtunZ3umb5tc4AuVR0jJIk0sXo7R
1ZV67rmmqHtyo/fAr59j7HqTObmQX9ZrS7e3lpLvCIYmzZJT3dKkqglucKx2uE8Gx8Sj4f3MjFcK
J9vDIuWk9K29aZKP7Ixa8ZFpXXLUw2Opf5ZSPR7wOS4nULpMFQ+F4bhHdKEmTgTSJSqWhnMmNeZe
cEVulB1qm35zKTp3BlBUis+HMRzZL2KiPbvitW4Ce0/r6G9GuvEy4o/iX/SW5rgMPSlVN0/ka7t7
x+UQ9AQuhxmADaWInQKr8TGr+bGB1LSv9LXbUtxetjNqyK7CxYGU2SSgaxntnwNt74XUvhdeSMsA
TfCOVMLXUg4/0BJvS138JMXxdNJ8M4q3vvTXPfJiXNMFC5dCVTd6iOhq+ud7KaIPpJI+pzT+3q+6
S55NbyGt9ZPU17dSZO/wL8Oo3Y5PPS33vWF/bqWPFl0tgd3Gl9quPhljvZIuK1tmNZ0sIyJcjAC2
1a0O9fsUkldn08NZUMbYfUndAi05vR24iRQJI9Y7ZZHktHjKJ31kUZd4fsOv0H0Cybrx1HzKwxXx
bzHL2kk2T+z6JC1lR9fn+taGVKn71vh1cgPGPbIgeZ2+QdgU371pfK980mksP/k+rD6h16tBWNvM
m2HEI/beufrOC06fFrUthX+kWbC58e36FE/q51ROr+kcE8VT38Rx9LRGJHAuI7hnSPzYgJulAJa4
WbwlPXWYevIS4tyB3mCSqcMD8DtdlOfIXDycThFNMYQ7n0JnznB0dCSZLvEvO/eQ2TCQwy0IujY9
ryidMAliS29HNjuzISWpLu60k7V7uw8/syEQqkWV8TwwI6T9h8N/80JGcOwuNdUTMcuSzaUkSesn
DdEGytGbZzuADdHJZ7wACg4buUwIvrrrsTKV1lP3sir+4XkwE+wRvq82KcFeoynEGBENeTiKlpqc
ADunn0JN1JDf89Hi6HKdh0yX403suu9OmZbnanypS49sInt5M63SORKW/hEZIxnErlmw23OY9ZlY
vTIGH4qEk6R6j3lj2MNdOmES55gNJrANG2OP6ayrUNtXei3wZggJVUafSJ+nM8MlYsDySUiy3OSe
D9eNUBkFYe5oH3RBBZJ/se2iORZp2d/45Zi9OE9NmRZ72ydmAGiLWAplX82W6LygNu8iqttYz93H
RjUoaDNih/He4Es04ts2+9BOYFyjxqX1l8CsOE12aVJYz5TGfUXB9QGwXd1EcY24p7k0CDtuObce
qno4McQdkm7wDnTP0l7pNRaJCssNrT3xyR2ILtCq+5RArLCa/DQM/h8lNvFEi+FSld3ue9P2jkFh
/HAdQrr8yfzdYYyc18V6o450PSKpJBTAKT9584xJO0eatET5ePBpuDqW0UKqIhYwrouoUAawZCJU
EH4kZfO4GEjd9bVJvM9zPqgn89xL9iVHXtS07qWukaLiFKJwsP5cLcU+9/EO5C2mG1wN51YqUKrc
nfaprs7jyoldFdTLVJSK2jGX03TmDI68/RgM+k7Z7gMnLHWTpSw3yh753UCTLJcPSfHmTtgdva59
U2sWXQ08/W0YD+Cz6fqGvaDG/aJA1lb30invodY2EC0JBnanz4WVohEN31BT47UKHHWykoEg6pjW
Z031BR4Hli5EL0VzENl1bPTrKYuwXhST94nB84uZ2AYw1nJC/jFf66QjABi7Jcnl92na9XiVv1BF
mu3cgSwtvuUtiUgr1v7VRMe1L5rQOvnaf50d67DSpuco4goz+BgWPrdhVa6/IVYnUdaQziokgP70
La1nwi8766VfSBUayLIo26jDNhHPd5M5PvZlQbMBMQu0z0hj3OSAi8FbkhFSR+llK5Db/mC72Qrk
SslYz+LiDVwzOyK7nK/bTdsynI6cdIMS6bKrK+LHPOdhJlWIitmXsuznU+wSAjBfi6kbqYpiMthu
IhOTz3ZP099t7hJL8tgjC60pZWLE8jYKamU0plsdOfEpgJgIiFxB3k9pEZgkNJ1DEHEruTFQfrFT
r1dfNORFlN+XBRceGkYfE5qzT2FmBdaumjvCswsH3RRVsHStkw8TEloAXqT2/6XC0SPZVGV9fdm+
3q6FOtEbwVIfPLfA94d1hJ5M85c5GryjST34FQMEg/W0Q/VP6YwaQQpLPAshVBZ1ygxCXt8SLjEg
wqyMWnL2zOaArL28tXHd3a7WWN468QwiwnoV67QpEE0S94ngHfuLBzfjKZztTkxB4NYSuN3bbuZM
Ol23u9VIxWJNKKyZ31YpwNCSE8tR0OHRjDSo6oDPduEwwGkrpUcr7n/G0m4wSF3BVpK5PWTVQxWP
H73TNElv75Efpf94t/xpnU9O1t21i9/uA4UBdu2yfB/4PsHUUUpICcvfLpVf5SwV2DnZhCsvRxbP
z2aZGjiT6PTMIvdQamod/7qxKzpze5UC5W53tz/RROJFin0hzxMkvkO8QpSkD1XSvOdyTGpT7IB5
2t0b1eyTYfuvrw1eTzXNmvFBZfPz1iE+LmqCUOWIt+Tbtnvw0ZhUqrc582y6l7A3lkjfGLxvDNEz
OCFOyu3GkhVhXR08lAkpTKFdgs3IFhE27BPbve3GzRZ1Y9E6t+/nPr1VOGayCpw6zTpxhav1ikuM
Do74moYdWJ5NzJ7CNwLaLGO9M0TEE/odx5iM+tsNIuBQ/BYPpSxzQxr8qjUoKZf1C2VlKS1NeBEZ
4aqUY6cWG52PWpq1ZQE2EE0HhB0xi4uYA8fG92kU1xgdpB73r5swMIuzhfx12YpoeV1Lwp+IEZHq
XSNLWGXkJvzXPbsNCa7yOUZdxOOItMaH3I7o4BQBiTe2CG+95rzXyepT/4fs5Tx4+ItlRyxlWwxd
m30mBsfd3ggsdohPVo2ao+98dM7Q1yAfwwyJz0je1GSEBF3l3ra2dTtAAQFQlotxWqXaNM6Iq+Hz
fqb6B+YtburpNGryTqQHtWyilygMq+P2e+ZSOiP+LD/t+8g5Rvb8PAQrdI4/MqtHZBO4zsCTnZxz
oMbdLGtMY7j+YcrrrxiBcNVuUpdUuoFCLPH0wVDLKt2srfzp9tCpuuFkk6UyyJI38R37yEY7OK8O
J0pbdsEwaUlQdEY2kH6FGUogngJqux17/O4p/ZKtmYQes4VuFbJFLrWg2+MlnsA8u5TXYqrHW596
eiqmRELJIbtUUmKx3a3l+Ox6uzvDHuD24Mkl7VftFbS7yIO6ABze2Wq493vewj/rW7cm15aUjbUl
ZINfUpsaB4h33n4kThUOpe3udkPL0J+/G6qKemm5Ub30Af/1mJ6vHpfw+myM+UcS2ydvToJTvxlZ
lRxdHCHWipbfOEeLnFzka53jSbaeg/xBXgHHxyQJyUTTamb0X1FwB/tsIeZF/jC5QyBpX/2CtuSh
l1iH3P7zs7k9xUm3dK3pFp5O1vKuDL5HmgxXgUf6VscnT6AUeURh2M9pKSdMG/RHR9CH+PuifmdJ
IfP2VLfPy/Zwu8EC1FznMSHsNQRz3575oo32aNvqLuzdh9ghzpViNWJYxZSLXn7X2Mc8ZQmc5vEy
YSu+ejYf+XKED2+oguiZmzKvLE5U4D4T0FC0zas9BvY5zMcHq7JYH+II665l7Rewlpsh7O6n1Hxi
ggCM5MyliqEgYI2EsLSN0TR7wNetRSnNbFxVzauqmulHA65JpkL5EjTqazZ4714RPLSNFe7ZKJ1T
2FRE/1B+WWQ0sjUZ4c+mOVxdfHy937y7ow3fgVXZwCd+U/qocjACULxRfsQhkcXjpMpD0ZBQkERS
Nk5JiR0Q1Jw6n0d9a7fUARask8qd96kaH7K5+Kj7gvOscz/O6JV9iuWA4/uXCaxyKhY460S/FJF5
HpjHghgnB1PhxW8NegwCM9rjmLsHpn8KMnyf/rPlR9gvHNpNFo+upILJOG0G0lQ0JemKxZghlUFl
mC9NV//gE7neRFI6hkaU/GKzX9ghFB1+PfIH2ILqVreuh66+uuiqHb/XJMb6kfMjiTpiALRQPDUz
KoX3+2A232LHeAwBLg6ZleeirP9thcz1bTJR8NfThFkbBEzJ5w/QeTxnGUFfVWeeZk/yMziLhJ3K
1t12N19idWn1BRkC5zU9WI9WsVJymFThdSl98/L/Ws//jdbTcgBA/ietp6SP/LvO8x9/4R86z9D8
w3J9n2pgxxZF5z/7fL0/PFgKC1TBCjcN6F9iT1v6fK3Ad+wg9Ph7zr/Eno75B67SEKM5qgWHw9z7
v4g9LT/kRzV1oeO6uvz8+9/QF1G46NiUTToh2lLblr7fH99e0iru//436z80OrOp8tPg2tr5l4V8
EGBulxgiyCyhI8woe0MvyOfK6O/6dO3JUXZReWv1jYQP2lLEd4iD956LLFmkwUcizkSb8ukcWROk
8tgUv8El07MWK6P/MYiz0cHiOIrX0RfXI2VppG0E9m1jdnfpRKniOH+OOjO/lBVpqAg2PzEQ28/a
b+6MfqEXeK4QCKbQWpUxn7wqCq/5HLwCE4FwDz5VEGSSxl1wF3e+zP/LxRUXJ4tfQzKIM3Dhsg8G
fMGusfCFVzlZJkXhfUnCzHysFf0AhU02SRavD65v7TOPpMmocezntvJ++R7G7j6ZfqUsZXSJundp
OCwXCLjPrThS/QItlx2VCQUVtnHrOPo8zsP7nNpkX+INmmb6Id2ZTJ/KWj7DMHHOd+6VM5bf7dCT
cqpzXK/6eYkq82KNwwVjTbvzy5wc41pl7PTBFQ+bCbiB2xbrPx2/+G8Lg5ZNq3mciemhohlcCqR0
Ckjg1W562zVAcNDP6qZGwHVLesXZKS4aw++yOX/dcyhOYGjcA5rTFB+Z/u4ZuIW1+IZ9cRBzvXtw
xFNMne1uwWTsYDbWik2BXevUF0l5sjAkt+JM7sWjHIlbed58y+Jg1uJlJvB9EG/z6OFyttaXUVzP
PWn1YjW23CA7Fal/S/qKUlhVWXiDgz+Q1tc4zm/brm7taB5uK6O7yxYjvIvm4Oi9gd3GpzVc7gsa
fckHSL47czvtO2VeHfFsD5i3HbfGrOWmyzmtfxk8vd0YmzkOx9I4mdgRK3GBpyt+8AlI36oil3Ip
HLiY4y+9T0pcZneIbpNCpBb0K6Rk604T1vMa74zvwDCacfTTIsHgbOewmbm41HPxq3NNQmqDhd0V
LzuwKNkx4m8PvOkD/JyN1Bnu83itbzEE3gDwDxeEcRdULeHtqrwDJEdQ19GXWj/ioI6fvQzFBilv
SUd4BgcYV2/6Cprgq2vY663uAlJn4WvJvHqGvLbvJ3HuZ9ZvpyPENTHGSDpezV1nRKQ8VASh+Kgy
IESqWz5xyx57+m3pNNQ3hB0xP0P6BStVsnNypvPEL707s/5hLD15k1P5HmsAVz+g+EZ1rBlkManQ
dx9MFWHlbDJo05a0rFm/20FJHMBgzSKafZwl36Ak6IC1RmeJeSkDcz9OOFkKh0QEiwDtwPNmUhgR
czbMECAHkFPBQJZCjCMtz8cd2k/37A7Q/X7xHV8zCQwjzRXpXMRs9PnXoYBNJ64hXsht0B9pkXJV
rXLg9+ClmzlxWZotZ21NBA8pZYcSzh5x1JADhgA9Pc8Z/uGkJMhKKeor6v6Z+urfTkQqJJ7+OJ0O
I+Eb+9Q1fwUe1lmKFSHFGyIldHtesvIHz5sOsNy/NHWK7K7t0V2TJoVooKYnjgYHfMC0mPQJBuP3
hS6lPOqNQ18SajGtJC+ayeeSkzaj6YCSoqgFc4du7/pG7146lN20URA553oLVmJoq+FI/Xh6UU3x
6PQzfh3X+zElyboriM44RF5LkrHELeh8pBR1IJJ1KIje8bKnrvcw1xQ5xQAzeXACuJZuwFIm2WHO
oxeKbCO3kh2MN1HGETCspkIS0QNZw+XXZu3yIxeqdldmaXVj4iyiRPmuV1RTFfWKIUv/dGP03ksu
81McH0tUw3vtdR/ewvHjLPwr28FvCDXyv5TIvOfilFfdeulo2MvNBiVGre9ClLj7Ma1+1AuJgpGf
P2B50Uj6BmNvTlECx0tpD0+5ngDNna4OL1WpyHZWbnMcjV9riGIgXVD514vZ7e35F+4eQgKWkHiU
1I7fuOYe8c8/rV2Y7s3Bkh4FfZdlCeekqvyOn+2zYUbIeXpyBomf92I1EbAEuraMB4NQwc4CPyw6
S8oL1G1S9PEr+ssX9EzucV0IO7MdN6f4orVp1J3oqVv8V00sCGG1yGb93lSPYPrTm7aD6DpmAykA
yl8QuoO39A0aj6h3ygfTp07HVqiYnJ54sNindaF21qco74YDVOKdFZEdvLgmbuTM1094n9GTahbp
lDDuAUsJULEfXgOH9RIfKHhlg6pWhUXHNEuYFI4+dWJLPztUmCCxuRiaqm4zDIjl7gmrqhLyB8M+
G64TEglwxvXB9pp2P1E+TWr1eJtGM9eEYCHe1ig+BzpAQTK1ODs1me5xn6B+RAnQ62XajybCAE8h
fxnQwh+61cpv3KkuHtAyc/KFk5297j4dm7vSi51bu+u6Xaz6O5h8PHZLnT3S1njyYvthbUIcFrgW
+yTd0C0y5dPzFAHVgVVZhyVkQ+TK3l4Xcr6cZum4osMABMizlmz2uCKL07dOnlMTtX6PBiU32vbW
H8pziLeXyGbsJDCGtJmOtH0VBsmFlcWRmzXDhe1tD9ZPVBkKrF0XzPQ4KAR5jaPO3StYEbHbtt2w
7cSfIj9B14NB+OThBdnNiYSdQnQE4LOF61l3btTSbJBl7j1aNsTVzbFtjOWODBccwhP5ojkF7N7c
sbM7VfnYp4wBIa1ZBo1ZcWG8BrTcX2g0JKHO8AgVH9fibiR4WLdxvHcLbeKQbTEe4Lm9JllUXoOi
yMbXgbwwP27UGUKEhXsqug7eCcIwahCxRsmw/hlONXbBTzVoCiogynJAn78SqZxew3iDivjmUlEq
Or1uEodghGJtCVrhKKOfo1EeJU8o3XblBgY19kdGbzJdBhN5kwS5dZzEzqgmzq456ut2sxajRchq
+C0v557kzemHsUaS9CWLkglocwAIoKVEII7SXcf/ZO9MluNWtiz7K2k5x0v0DpRV5SD6lgwGG4ma
wEhJRN85enx9Lce99vQyR1XznMAiSIkMIhDw4+fsvfYhcDTGRlB27SjMgHz7dLu6tIDgiAG/bTzi
osBTMI1OBesAk4QYVQtC+1CbtkbbfrbU4HgnSsyZ6kXSZAJKbKKapQdun8bOQc7TpzpBU68yd3cB
8t0TOe2vQaoAMqrR4al2hOE3l6Ski7A8CyvvYs69RpYEF+IiElgemUoLsDz6c8ghQVpV7B86YyCA
Vh2afz6aTEs7kiUt+yA+Rx59nNK/W4GO+T4I0mPP/aTAdbl2ihSGWuICp3Z0Jags3J1hV7fl5Q4C
JGOUgl9W/YyFk7YcrKFNCNNa7F7q4IaR2IaB+21UzVFbNUf7KsyKQ6A+9mNMf12yl2Ftlf2RabHc
N1rNP+wlX1seNjanN4XSAtiC6003vhm9UR89qGSnvje0ieY9DzOHaJx6hmi5vK2papx5TkdD7q/j
8gXDLm+zqyPPMcf3Ra3B9clmWek2/hws1ZldZBy2nm9cPJEEhtKuNlVLxlItJEcdlqdySn/rFeOn
P19KK8mYzifkl3Ti6q9z4yynZTlXjelcHNoBO/OFRt58ihxpn4IZ26Y3J/BZYzM6L4dGPWq8r7qD
xhhh/GE9I1gxRUL8l7xlRD7gUewwp4UX8+ew6Fd08GM7Zs+vuVZpjMoi7URLjmsu5vNZI/iaVfNx
OXi9kFvdbX5ni0ZjHmqCqxtxWNBsGN2wNanDwmz761FhY+fXZ9PGjYZGPhL1aTkIvH5YHmisUzhy
7+sahjilT1JezV/q0scNpAz3oz2jXg0aeffFgAVNfXNRNlkYkNZtPQKJXiB3XQaBHo0/BbldMZ1Q
twipftvyyJg8ZhnL874N35gL4MFQ79HyXixvVK9Ie2hvnxs0xsQBqRZzjVBaxAaQsOUC/a/XbzMw
464asqn/XNgC5i9l89Hs6mLGO8yFPC6tXlRvkFApCLzlhLCO/32qlrPElBqhN16eiOEfLvx//pXL
I1v16/98jds2aSoyOuZo7qtewpTQrV+0ZvpVNBb2QbSMbNkRCxsijWNKBSH0kVXM9nujTN5m727b
luAs2o9aQccv8VBCm/M8woNtfysjCmJactaG6buEvrDNvNBH/kLeZ0o21AaTSXr9cxh9ic7diM+N
g7Hchg7lzug1JPhvQeSGGTv3PvKQU/vXWqsfMOrdpMveTYtY6O2OrrlBnJLpHu3Gvpdt+UygFCsm
3CVbWb1SincjT3ezX1zHHg9J8dMQxpsekjeTaSk7vyH+lutvSUSjLfOq72FffDdFQD6gxUfAyJMH
GRXZobTHJ12uHdQ0u2HML3HI1C3X4Ym5vYXPmZ0n3hhu7U2z6wSCAn120l2YdYchmCh9RP+SMDU/
o/a9okzxDmEWvdbGJDaqUNVtxP50oQXoKdbXUGec44lib1jmmkxzvNPeSwKfA451fPY+NfoE2ykn
qK/zhrvTAZibvP7U2PY1kz9H88mb71WWQTWJNCIZ8/QSOeMnGxKiTjXtQeuY7ps2/rTQZrfueTWd
CNJa3QCPQig13jFJmpLzWGS3yUt/0VEmsWTC+kLq3kfTUaxojFZggaYXzxm99QjhzEmquyePvtrq
mUhvDY+kOadsb6mgGRqNFkmYeUYYRn7tSnrZismjj2+BADTfhqStUWS0UvKRIFSc6ckmombeiKp6
9QB2GBYjFaZ89DPT+Di3Zb6Bum6nH43TvzSu96PnJMwRI/VugN3KrPFZZunJy/V7nbU13QVrW8n5
Z2qyp+4TYuqSoXmyA3JyXGjBUFvMFRbRt260NmNvvk4B2s7Qx/uWO7+ltOSmsyAXoDSHSdndYIZt
o3KHMvvcgifhA//VqBACv/WjDU3p1BydS51k28YhAKCLEC7WMQRPhyxTDJb3vIIuOh3okBJC1caf
KOvvia9wAal7zSayhL20uNAAPgAhO7X5dE7tDncAnO7eHn9iXHyIcvk6S/GcGv6773bB2uRzNJfM
/3UllWEYd8sqcrv17GFI4d5Sk+6l230vy/zOq8QN6U+r0Eg8QL1svOyMBFOrAAChw9gNeAV5qbCX
8bxR/elwuI2ZTeFIMi0wftIbrd4Vu5h5jWX309qxHYK2cv8Wjww2poBpTzBhS2u+y5D2+QBOrEXs
v849REWzhArcjml/NuM63mMZewfr6m8Co2QpOGIj+i3KRuwCD7J3VPcfyLC5+Wkduhofz+XM7QA3
NZKVDNY6gmmsDoigSb1HSaDttCzGBGG8NF7BLKoesk2UEFRtSng1kiRZzhoDc9pyMu+Hc9c008Zr
w8OEaQN3Yot3e9DrvQfHtkuKr6x24nXvVt/RTVTrqve3pWH8bie/2UQlnEVKrNWsBwS2Zn627ipy
f8O+Rm0SkYBIGm8aATDMe+KR+71FJ3xVoQo66KnLhEBoMAhr7aKb4SVSjvBw0JNb1aUT82dr3zji
7kekRpe92W+EhSQ5w3aWTO4XlUW4tbqeRNLsJszQYJ2AixY/sS+eL4YdX5iLUFm73ZfVwRj3idTj
R36MDj36WervCB2Zzs72ucNkT3YLWcheBJja+mVnUmznBL+FFw6ETioVOyl/lnd10IiMAQobe3aJ
CUiQkSb87EovNHDNxStuq1tT0I3NUwtkSWsbJwrYN1YNvDYBjcCpuDQhEyM04Rfyhu5+Mn+6ulVc
Teaf61lo7kNLbCE4ApQ+GqKmOMdy2PaHPu3DYx7RFmjBkgeB95Uk2bhlG+Kgs4uJZhBoQXA4byOn
+t7Qsb5wW9vEI++mE8ov2h7TTipUMrqBgx4E+BJrCLh+jZMUr50VsHzm8ndEF2VVD19eMpUbrbgw
Tm5JtcmeMAsQedW7TL9y/dLK7tGuQYvYNBC4ke1yyns3br93vfebJZ2YyZEhme/YpIyTSpb8Sh13
2g7AqS4u0qIRj7fZ2YjNGq+he7VLGsi1GUsaH6QGGRTqtUqQKpSWs1z5vRaecuDknn8z+i5musVd
hqpWKUsHk9sgQM561j5FJ51NNSFi013CwWR8l6mTP7gFqkg3d4M1qjux5jcZGb55NtaIgYi00uyB
wDx7K7trGYzw8u0fWGgL6sxu2Je5Q2Lvb/hjRIAZ/g4tyLCC2uXgzkAC3vYTAydMNDiDEUFG76Ve
k/yEtKB21lEPVdOacUYEDh6SMI8xR45kxc4x6Qe29YgDmpihWvAHm+Sv60a260333iTo+XB8Jgio
DpZVDxfNBQLvO1fNrVhw7Rwetf1SpFBTiiQVNEu5oYVdfwt6/D+SKL44ANOYjw9T2NtXi6sanOke
Ffd0sa3BUWbtbkcaUJ7JzdhkcK4Q0msuaH0jqxV7J0R9uc3bxj7T8F6HeP9sB9U1lz6oXsiHiCqH
n6mVvpTdtSk8RznB0k3WoaXtmcFOeEmZ7BMJEJMRW3gtxEUtxg29B6Omn2iTFcjLfSgTjkOQuXSf
Yqy+UU7KSmZ/S+lvY57gmloOAolTnRbBwSiqF5sb27AZxFQquTsdL5pDFYKZLb3gmHCZYDsh6amy
8Csfg+ocDLa+F4HZr5puQTeMcDOzK8vcOo06/wEzLqrZsXhO+s+4PQdm7WxbSqKVqAJicC3rVRmn
RYW2C/fuhx+g8mQWIQ9T1r/PxvhJ3UQ8Q/ZDTyFSIVx5CpJyY/XULTJ+sjJeTyOGX2MEZjgEKJh7
9haZLfWx/eE4U3Vqi8plo3ycdbZXYDZ+d7a4l3VBhjV+QcdKPivT/pzpeJCfAYVqtNlqdlx1nqdd
TbgG27YMSOfuiA7iPeE2nBY5DQKqd61D05dF9koj4GuYDOSPs3O36hppKdnATg63yQCR4ZYALaAl
k+imWklD/iYNs9x2okF521pH18qxUTjdeRqxeEWu/SgMlejoJajacx/rZFxWjy35onoqyfPpESiL
nly1Uab1JXL9VarnxHWJiDRc56Po+2Kj6z/rqiVyhvcxryJz17nocyvd/xgqJORM1muVi4Ddn484
FCzVMO+M6SLqB2SNBeDP8iVXsvNaCdAjpXVvF1U63uf2tDzXa5RIptp6vWVKyi7/UrUrZc3y/M8h
VkJ4U0nitUKcRiWSj5RcvlTC+Un9BE3nF8TLns3jelNCe6l+UYH2npnIuKPg4TeoL/059Eq2HygB
/yLnSRZVf2+jmNOTa4Le31PCf/jDeF6UagiAaI+pVjkECmUWSGJsA2JxECz6k46pw2lQB17ABe8p
qSlKl6K774kyI8TKlrCIUjxlVZgnB4ZEWMoTA2sUEy2TkeWpQJK21soKmTj2xFOsmhyRXuckIVPO
hLDQj4y70NEW87BZ1BogaNiEK5XGn0PW6jjnzNkg1JM9/SKvwsRyhyxOpRZnL85gyp0zBsNpOcB7
HE+zikuHCX8IlPEjUcKgRR20PPrztVIfbvCaGJsJlLSF8pKEwYRnwjXwlizP/3yxkNGmdDKDUDJM
KhleRqk0S6gaOlRHVcTqHjAskg6oh1JplhZtU1145iqoGds7wDuJUWa6BeqzIuRKoBRSjpnlka2e
Lo/Uv6hNrz1YvrA3jTLctNHNUwYcZ/HiWMqWoyuDTuJKGwIOXqNF7FWpR31Sh4gI6dg1Hpi7VFmV
wKFoOwEnf/laotQryyMD3xyptWRvNEX32wCxvi0c9G+eckPZQW8c0/pzebJ82W6LFjk+EbQ6KeDL
AXn934/+21MK3mabVmQVLq9Pw2vKJbsxGv5gXXmhlsPy5altg+NI2Goz46Nim4APOksejL9sVerF
Lq84pUhYCxcdWKVeo608TK46LE+Xg1u3hMfLe1qxEiPrRNuGZ1OdlX95Eeqp6+H8W03qdSzfmbgQ
kHPwCVd2ssB7sXGX+cpm1inDmZOsSvxnuTKizcqSRhy7S6YDGy9lV9OVcc1T3jqMbLOytOXK3Kb1
dLPh9lwME2PAiAMuHbNPaiAyHbDGTcokh2n1t4NrrsQ9B2MDKq0y1M3KWucqk92M247mKUTsQBnw
lBWvV6Y8Q9nzLHx62Jnv7Vg4e1Is3Y3Ey/cFz5L95n5WLj8Tux9NX6ncfxIbYIkdUFMKULf3cAgq
r+CEaZBJKVduL06h8hMi7H7WNANir/Ia/o9o5P9FNGJB/0Zr8R//+b9/jv8r/F1uPtqPf/u9/M+H
j/z3//n3txilfhH/F+HI3//pb+GIcP5h2i4/x3RszzM9xfz6WzziWf9whbDR0aOz8hzfgtH1NynM
8v9hOw74DiQROF0N3f+neMRy/8FPszxduMIzTSgP/z/iEXP5Lf8qHkGZ4gt8M/xMXgbEBiUu+Rfx
iNe7ZUl32zi0c/3k+gY+trRgIH7BXMBdIwRU5XfFXtT1PpsFwsx1avfG3s0diuVc6UEndW8dAL4c
TfFQ4vozzHE4LHLakiYsGxRg3Ko3ys7+tcF3P/XaK3po5IwdWX+Up0g1xnWnT5sMxGxgjHcR02Ho
ELTozbNrvs4ets+mYKgsymtmkJchoof0a57lN+IMvgei0sHrGoyiw/HH0NziN+k06PYHyINqnTSr
H0kTfi5LmrJ0hZV7j033Qi+OeZZL0oh2nL5iGivIddiMMWVGiyj66SBY0uPUFCfwBLDMzIIwsMJ9
BPyJtLC0rYMnuk1KBY8+O0LYh4LoONt0kV1BnRpW80QZQ5ugKL5EThJEzn8GRsadwmdqNXX1RzJm
AQit5C71t8z/ZTn+ixXTjIt9WBfga3NVPSz1CG/fPQ5wO4ZqVV6WZraAuUrp0R3EvDKvGBJ0uDPt
VgPAid4SrVvBsMhMSZph8mlvRv/k2iLakMpgf080WrVzEu/xdaB3iHn9pmW5Wwg34WuAkLQk587O
UMeJ5mv0ke6Q2XLOav7sHLzoyZwHQBl2fDO7hvZfwC2vd+guGlEf7go/PFgTnvRcb39xb+/2SPXx
Y4NXfwP5Y7yxDBxxCG3MWo9Ia8qNA8ixBLMjo0q0CsbBS56sVJirHG5c7UX2Yw+M5IjQuaFX0bW0
1W/TEME60iz66NZsb6ritZoo5/yQDG03Mngpdgh1amQbX/v0eUbPOMpR4//12b4kOQ62CheN8aML
uhKZEYVH3phvTlxEO1eZYuNR+sfRPcSCt9/LYG3lHjkBSQaW3n8ZImNP2fRr9jRyuEgvBwUybHXk
PczZtknGJKtBil841r7wiotUwx/TKMpdHHls/zGHz40Dc01yBRTpneYJ0tEQu42Wg7QDM7rWqXSO
7JfPqURE0cvMWJdu/lwp5XBpTJ/jCI4iMZH4+0TUhG6f7oX6qDmjPeAGS/DMqWHPcpD52JEkyBqy
iFy1cCLsT5lvF8l2q3TbdoeVZEiQEqlhzpi9x9LHGphfAuloKFFpU7Y/U480ujYFsSSLlgGmJzY5
hBeQfYjATCf7yv9ZR8dNeOH2EnOiy1+ZyL/JXA92QbbF5YAQvWaRTkpEjgO6maWQWg6Blh3jiU2p
oyYNjZo0oNafLeZ1qLfJF0O5k0Satkp7b4TEIogh48RoeX1N6PylSXtIkMrQNHaabdK78ykoEv0U
0InYDgWtsDIOG1TPzZPExMjW133w3MTdtanzUNeOtnd97GZVchM1M6RGYUUGutZLQb3U2HhLtohw
Z/JX/V2rOtJk+DxGS8PHpDzrK7Ts05Dr22yQW9lo5QFKj1y7jQ0GSlX5CYLxnez1x7oeAGW4+KgF
sTd/vc7YeY7hhu2Qfs8wE6h1LeTuQT1q22iIPuhFEYLIP1oUyjInt2iIKUB+6ak/nkx1CGaytIZ7
qix+Q4eOwGjXhapbLeE9VKHg1OLyTMskP44ggptRTIfFMoF6AJNd0EwYzKqTD1xtLzRGBVrxMeQM
cbrJuIUkS6AJBHcoi+ZzEmbMUAFjY9OZ7PWN+skxuNNo6ElIokvFSdBzXZMEhcDX8wipBD7m5IAM
2mMZuvJmm5714DHazDJBEklCPOdok3glxWmuwhfJ4IUoXTJfgmEQ3BHQhbNhPdW2vXejRjEZ01/m
BPvMdclIdAYIhi10sE3tAqKf0uOyEI3SvjZhUm2msBgu45g+F2mAfq9Jn9JSyofR0Mu79P09kTby
bZIl9626eV+ehVFDMrpFt9dqvw2FaUCXaygaHRxjdaaF+9JIDTbeDICKIOSsB260Ccnp2pipYV+M
2vzd9jg4ZCmfUu8y2NR4vdfOH2ZUkg8NHzLPFZprANIT1L71jVML8HJqz5NejZciZ2dvpu21i2Jr
V8wmCXJ+VbH/tmBruIERmissoTUoF3/jTWa19xI0B2lKOLAYg3BT2BosJsSFZAXnLn1wTL5c+M0O
xm8COLsMbyGCO4y257LG4zzJil7h2N3kPHvc8uuYyw4Nm6PkZ+UYflZBgk11TKGdGd6RbCtxWlQB
LltPiRCXDMeh3BDB842dkI4YonR2mltYl7JNenjsdIMQxsZkG2j2NshofzVh22yxP725UxauEqtB
M+ME2N9pOW3yKPOII4u+uU5eXMKOxDZ4Pdjiq8E9jJOHPLBsScnu/fYZvKIdZM1jUGANQ7V97ITu
7nEn9vR0oEIEBkPlPPtVWKwirc97WqfeeYjt7khoCWQKA+s2FRn3CfCas2c4pK6qvk4RZledn7VZ
vsEpLLai6vbclHBNxuktokeVzF3/XFiFu8f6eO80kJVx0k4Prl8UV4UDi2M9uWedrpD6/ksI3E7T
rLegTYMfjWMO67hPqyujir5P0ufemk+GsPuTN87dxhgJ5PNE3H7IaQ8YTsNUwZ7CakiWTGwGP+s8
6/bjVENWk2Qx9DZ8GZgq432wmiPd9FsylP6TDcVq1fa1PDcAo8g57HosBqMgS7KceFfnTlLGEUc7
eO1L6XWIKfO047LKPrQOfQJU7cfUlevO6YEWeWK6FNWl8w0YS06AJlSMV8Se7iaSvr0rQ/txFs2w
i9NHumrhkXghJXjgH80udVkVDO/d7IU3oy32wKf9rdN666LikqVZ+cxbdJoj90J12t61qZp3rqF9
7+M83xh+kb/mISO9JNmHKWa1AND6mlWIyBv5HM1SA4E5IEIKAFNNuVGezcZ+RrFN8H0utcdInyI6
ptxavR94GsMbRYROBAhTpc6O9kj2AVPgx1kh++xee9UP7mRSnowm7l47L6W1PtJenueatieftskr
69fc+D53hgSozdtT2qs8kgLEkUNP1Zt4O0xhj5vMSsDlOvNzG8fGpU3JmW710vwWK/x+5579dmZA
KJiRVW181nyTxbdrc1Rs8zUgi+NUNcxa+sifd5hmWfcheKwsLar2lR1bF1CPDi4b9HUj2fSW01qv
NdcXzD0H3Jsbfkg2I49xQvQsNj7nkIQlRlkLQdVQgpjK7Nx7Gns20sn01M++fJkjc9zWwuquqaDX
HgET0LJzlUwJpMVEvErL/MGtTwld2leGCjsrxDCRR1xxVGFYzEYMnHkUZ/Tn8p9JghzH0iqPGWfn
fE/hc4U/zLToHyNKxO1EtMM6pxu3MVghH6fOuvuT7+DpQ1qmolA2lRORF4PZY0/dTDB4w7xqmkP7
hEoUZrbdSjxuIdHDKW1Ws5kMmAr8uLRoAoLu229tExFrGIrqVTfZ7+cwRn85fcVHr/Je5UxnIE/X
2ijka5EYWGrHkbt6PVfvNN7JQoEiR9w6gZgFqIENHd9PkUs6UBOMfbdEJVg09StKV68yos9kkI+I
ljE4c6O3S9NFWYrMG2cmMx+P4Kk6q3C6t2x0Erd7i/JUPwZWkW0cfDiHdNaRxXUatylJo0FvZlR0
v5vcxYszCIqniOW8TSmIe5erg/NKNA3JZzlFciC/TYEhLzY0vy2lR7/rNdc6OjmWOa3FcpVE8JH8
mazMvMjY4Anve5QH5zhznadpIjLF8uQlLRuVeI9VKRX1+FD6yQc/JTgXteuthSidj94PzUcrIrAk
9hGesu/bzsFofG/ZG9ZzeA/HEA0j+V2HMo8a/gi9ORoG5z0J7S24remWFQUI0wKruD9HaBSReOwy
0lb2TtZ+QUyJntN0JKZXDN8K2Q8QiigO9cDa2Hz8j/NsXT0jand5TWO5cfwVKVfBrc+Cpy7C3RR0
2ldRWcnRZXRalccw6fxtkafyoOSzOy60nsa6RnZ1OGAGnGhzIuG9mhqqUZbPhpv9o0iCapWgpiey
gysf1i2mes5orLvalerrEQUdOyMztVfSa44sEjgpuxJPguN8Qq83CKx2BW5pVDIdts193A8o1bq8
vI4Zw42ufRn8Kj3QTET02Vc+u+DwUtUVGirTLPnJoHBl6B+amZ8sagsIvcDxZaJ48e0CtOMwUG9U
RnOXyYhAEQ4nOt7W33KXRD8QIGktLEJQRZjDrKfC2LgBMbq5hw7onRbEAGK5kYecJsaqGXVS3nPb
OraTeAIi2UL1KYgP7NEFC7cCOtqn2cXMrrPDDJKVCWx1V5KDG4nvkxXtcymy1yLQHzW751qM8ksE
h4L3J91DzVxFPu9aUpGe1jqIR5n1oNkCG70ShDmC5y7PGp6IrTaw5A9oM3y8W+cunTnJ6BG0JO2e
wPNSuBqQCnVza1Xt77mz63Nvprz6wv2QIUqOwWbMLIpWP2kz2qXBG/yjAbE3TBQQrnG7p3Ss3o3I
xNFMph5Vn4V3obQzstygjxGCEB3yDEpimliHKUBc61X9iJhRTROn/MbI08OxWoI1dr32VM3eT6be
dPyYCEAMNc8BuXBo9dIBocLwaMOAHMTsPxE82SHnT1+0/O5YXfTsemF8rW3jpmvhfKr68q4he155
ftgQJKqR/JD3F0TZzPptcSkZmDxGTl0SyrTz4aXvp9a2z5r4pZftdDZToAciqXkvES8CCxy6xjql
Pd8KzCW2gEExCoCjZ6LjhCB5bkLNJZvACqBOdqtI+OV2nKsfLSE/eWLcCug6772CP8FbGyPzoSG3
hPMkiwez1KGL6pIEVSdFeqVWXBEYLnfMfDy0k16ucVw+jQJwPDtK/YCbYo/dDp64y2imkp1gTmme
+9Jrz0ls0VU1KBC95mXyp34btgiKcek0CMMjOFS6QypaCvoTveehgUqZtE7yg6Xa3OYGMhC3I/sz
CrtjBDs8YRd4NGz3NYyKbp9OJakwZpFvlrax+5pBZxuRoxe10nX4FoFZDfABP43eXJlR1mR8nkzO
944lYFV9Dmk4Po30uddz3/8in/IlKjt7DzjyYA3MBKeYOGvd/+1kIxQBI//puKk8RnO7I+zPvbIZ
RmfkFhyka75Z9jEyfP/V9IuPdAi8w+zPFK9GFe68jpaKW1/bwpLstJvi3DHWXPVNV31ERvPMmcA+
mpMah9CJ/tJTMR/KhuWHVkL2PWofarOYvgUhOhc+c2CWazu/55Z39MtwQliQkMjRvYFmz+hF+ywH
Ufno8BE/a9pfPIliO7cQEEqNEauPNNghMpoD4fbpOq0r8Rwl1oZx1E4bIupfTOxnpwcDIE1AM5RL
j3HckE7fQwoPaTu5GOFTmzM6EdVImLx8dwXjwii1w22EYyAUyXwvtPh57Ck9J/ws++771CQ92/du
N0ikv3wt2dJoaxi/VTtd22X4c3Zh6tAfbCvubi1zcy0tD5HZt+uc5soGEca0ZjzloUFhPj26NPx6
46MmgGR7Q43/rR9K7jdjyVLYmRL0CBJ8BHk41jz7xq3fuWW52zMeZaF0u+opaErSv3XBHFDzqMgc
AjdlFb+bUX9kQ5X9yKdwawvNWHVxHV1z34qp1JuUElGFndYRcmhJJ6YZu+bR0Om/ePxZGzcKfmGJ
J3YPzd7aRvUHEBCYRJ+0T8z4rBuQJILuPI1hqUXbQ/fxks5I1VdurDEvcKaGssaIDpJLri7B8Qob
C2v1Ow/Z9RshJHMbrnxNg/UGO2LYD5lsWf1BP+l+7FwZmIE0mTqxbT3zIyMAQdbhNSuycT+xoAOf
InZBJZCbeflgpsElhmZ8RtC4b6wuf3FI8oaNG++6zgZy5Kn4NfMs8ZL1vvMCWy7YkH+Vcv7r6N6r
Q+QWP2rE+E9OzgXKrs8NwesMxIZ7BBKtusZ4BLIuulOTpHA2aljxYZSu+ym8mk2wyifG6K0L/7Yp
rQKpNx9Sl6R4KSuU8BpXWFnFn1o/KLjzN6OzH+pu+hhj84cMu70MHLQlsniUgwVWHSfd7LeEiPfW
K2cZ5dPQPTpm9T4G9iEd6XXn8dPMOkidUwAQ8qyrM08rWhmfDqOXnFrR8cm3IvrdZBpMDAzd59Bt
vuzYjVfwVrcw5diiU/FAHzIfR/Tyqensu6GDo44s3+NKXBXAmPkcv4bDREJr/RplNsy8WHstst6n
7ISUZabAfuYo4iPXvaPUA/bvXEVM0QS9ByWQ5Tq73oeJg2Hp22BSWMNG+ObQG9GoN5wh39dTf+mK
iAk/CvhVVc7vZnyLIiqFKvvONfnDzlEF9oUFR99tkBHb8d40gjc/SH6mI17xVNPP1dQBoorEemAB
MG0Guw2AttmcSABIjLsz0TilR8EkcEQXlZFhry5eO6K9ot2FUWPaHCxxpvn2Fk6EFGdRUdEhsLuN
zM29PVWkHHjJq102RzPLMKM7I5vMUlO4bpquhjZuO3ToEMrMTSl5+/Qiee/oD65S2yXwDW0L0ox8
3+bzV0a0Lm48mH+skygHvOrievDYEU4RQ9cdRJMxnmVKisHlU2gVbWPaB2nFrXaa9IPMNXLzjG1D
hOxGtDjiSCNja1n/hoT+Y3YbslRHUjawuDDURVY/2mdqBhPVsfDrg2GTiIp+dG3Do+5CIgOxvoGV
M8StTOnS9NJm3tAOkIQdqLslZOzUexJGqmTE7N6xG6jgQLaA6cH2T/XQp6jqQMSGtI38pDTXQEdk
Vf3EAbRx5zjeSexJV0Oc/WH+hDejkphbf4cl8uwM8SeRps0RLtea/t0twcBzNGoPT1WcbOyOe5Qn
rIvLt8AIhFhESsQvEFGD2hkeZ5mgawp/Dqbdf6dSIcxQFFcye/dDMLwJau61rYURDW8qu9Li1MoK
/vdQdfWPNNAh+GgifWwRXZEXMXsYdTBq+S1IA4eON4nVXNm91W/MSh7HuSSiIMETN4RKpGWbDzjv
0kvBvEOzujdPIV76o6i7/IduYY7ItS8tMbtTN3PFZaq74FgWCN5EOb8QhSbeGOzmAtHJJNAzI9h6
jfxx3NdVcyM9R6UUZJfW0jx0C32/Knsqs6zlQmC8Ub84lLSjobFyFOxmS/6P3aO9gP7eAe5i91nY
kJ+aWb6jC2DfOmKEDpzZQn8Gn2JEPMBgBhkjVWN3AEpor+DXXT3LufhF9UR1h4Dyhv/F35jaUO8N
QRem0TEc1743gdeqj03ExnPsi4eimu647JgMkOkxsffckI/y5OKQQ65Kprlkt+17MWsYmuxo8DTo
r3TY61K7WeWD0XDjVUSyrivJEMnus95W22RIUSI85BJls4NFcRO5Hi6HhCyYOnSPTT//CEz9szMr
wqtHNknsYz653RhtQG6qniFzaz7DQWnSomvcYyOI0n7aiRBJb9MMFcYhYmvqwJI7343EvuH6S7Iw
uyC5LY4F9YHXNf7OHr5FU8Db14SY6ubkaA0TlNtCcrmjcoI++hXE89eU2uR+gn9AUzk+pR07yThl
UVBdK5tU9ZWIuQfoc4GLVmovov4xViwMzhx+j0C4uGiVxnp8wqgAn8w0P0CLO2dARbcibY4tFrRT
pqOntpFqGkFtPfhm9ckVkaOi7YOqutpk7BGbaKRXAolyNVgKV8Xcvg49pJSpm9sLoDjiqP3N0Hra
mo7pvMlL+Zb47d39v+ydx3Lj0JZlf6Wj56iAN4OekAA9RXkpc4JQOnhvL76+1kW+buXLqnrVPe9B
MkAjJkUB15yz99pNJbVlNOWKHratBUQE9/lHmROBTGX+VVQSdrc0GpYTUlLGVtgXp8ai3DsvBGDC
VAyrPrBxrx5asPGGmu6Z68q9oXiElRfTe65+reJx3BnUAw6iKYddIxTtsCwEPFKAIaPtONgT2xyE
XJnzZjTFM6qSOgi9bn6TNot5ocUZJvul0L9OFcq2eolftBHBb6op2aF1HKRZiR59JfMisLFc3Jwi
OtCW3PCHwATaxocyeR9ZVl5TEgcEclJ/sfMzNfhiG1JGWJB51mhLtl4tNkVoDEEDOZRNWcj/oD8q
jJHsD7XnNAyZj+oSPY99EnGDmNCb2109S58X/1M9CLJL5upniXxnV9k/phqxY1GT3VZlSkWJlKV/
U9yGhm8MOrwR6fTvBMtCekmHoQJ7bs0wNEfcGEVIMhBOysdeV78KPtyO9BF6uOjxCjtuT0qhige7
dx7Q3OxczHY7s4XdZ9mDbIZM7V1O7o8rzmqsDw9CryhVYTpJeV0LEYTW68Es3SMldeyVk76P6L0h
sCrE0cILWKdjcdKm4c1rU7Se+mvXIdrrZ+d5XKoXErueyCwKkro7APg+RIWMoxjV7L4elew+ZVmI
oc57iupRPbsmdbnYHu8shtXKsJUbvS+7Jvmory4jAkJfhY7gxIrkBLKVRo9QvpcYH2qNwTvr3Pu5
aO5ZaqPKjo2jq0TaHUTbbJ/UzFVF8ppZgG4KqiatFcKgySMWwKCpFiaabWfWrC5AARk2PureEiE9
gp7hvBj8SaVWbtV3bjnBM2DXzcQqanJI8+ZhNEjHms3mffieFOp4KBf7q4WuGUE+TFB1yJ+EbvG9
AZwx2acHyohVdKAM6VaUKDSbNvYSZBNagUZ47H4WTBRFqm5DS+gPrZaQ+p1EvjdmdCkKYq4U/jzE
Dobec2bOw9WjxVC0g7qbwpC6Q16f3EzRAihblOs9PPAObX9gmXlNe6SJzZfIS7ZMaowZmXFOCSIH
mHRZFDqiTUpUgnT40oTM9z2JwfvYkpsOL2uvYlcwrD/0vRzbiSDYQzK74mFufU3gnlzoAtA+YA3P
iRn339Ia4o8Tl0B7J0REoGW2ldZNd5P3Da8ejcxFPNsVJ0pkYFkgrIcvR/+ZC5ax2UJ7MlbsVyv9
NaTGz2lpyRkh5HbOkxqpehnxy1DUc+Hzw2vGyTlpzoMTOUeBM69YqNB6zSv1teLUG/2rU2soDi3r
lrArpddSGDePSA5jCn9kji6Tji3l2CgY4Ai3/xiKDPGb9ahpjKPdFL64i/s4S3KOiFQdnshMUNRk
sjMeqX1KHM8gReALrsXRcdEz6j3sTqKYQwmG9cjiSIb5Y9QQWo11AX3wYyZeFR7Fh6eJwyzRgVOM
qprUlNkfsZ4Qw7EATRo0Y2sYCRBQJb0bCUrz9G6h23CDH/TAN7izw/DeIhhrP2b9YRyACuEXxkmt
wdKdXRTKor8nc5HOleUKFtUIybxMpx02HbXFuMPT5ewh/f1UsremZnJ23HrX2viWM/KTh6Xy0XzQ
czEeqP2+owjrQofNJXms7pwovpfb/K/WPYLn+H1e2imwR6TTfY6HQWVXv3dLNUKmP+/6pL5L5+WH
UpEwo4rpB78QqSqgT/Zx+whH/NEjdyyaXmh47UgFIuu9t+4sWogig+vimmxorTB8zArHpdhJBhbj
EG7khqJPhsHYmK42Ujm6tQQc9/GjlkRXV3oRNWOut4YFAjhGCVOkKf5rLz8OSfeGYyCgzzHtYT3F
wcKahE6rt+9HCthxSX8+XpZNFS77wsYn5eYjCZ5OxMZ/RnNXMLpWObnLduMG1IA2qWO7VMfa6aBM
5LUKvbmNVfxOy88OkuQr4XwKMhvnBk71odH0CxLbx6HJWGSa+dWKkDFoOrWgoYievfk7JsCETCsd
XUYI5jVnB2irY++DYoGsrnG9lUxHSKiH3qjf8ZxYZ6ltYu2asywCtBBUYwiaX0hOzdLvW1UdfKMZ
aj92Jm0/u0TL2bEd+o6DRLEnlSeMx2pH0QQXBVkLlzAW753bX6tyys9NMZzmqMey0Nvwn7RDqrHt
MucZCUpenTW7xwSXtNNG08y7gXixjU3/aTsTPruNS2KPYzZPsSdj6GiuhPZxxqHpZ0gHW3dg1py9
jVqXH/LZZJqvZuvcGsU7s/EKKO3hWnpN+eRQBze1TUVisnemiTgnnh7mvntFghossfKMOWG65LX+
DLQ1w1Ydt1eNwGqf9MPyOKTdNu3sRy8p5ucwV8gbySCB6PCSm4Z8M7cAxxlVmEqjkfrAiGMJf77i
k/w3wKmvrwv0u0AugXVn7eUlPltzcRttBOdF9NGwud4agoA/O/HzYYU24DPXWCRFRCYEppoTLE/i
2T4nsWerZakX1CaSpi6LyG4tyCobOtUMtClRAooqy30WDVcH5PYuTOLE1/UnC9lHQE288auwvIZx
F9Mv0rVjwrKrQO2u480pRwRSU1bdVAeD1cz2fory5aKH8xkHEosFd9q5ERVso5w+JkHb2TIpxnR4
tY+jW5EaQBa84QaG4dU7UyErytDKQ5dnXGftQXEzx0+8pQ6iLyRowIDNswCGuMKaCI213aI1HkiD
mc5R6RLEjHlLdWLSnblqyccmbGycVSl3D299aX2okEU0KyEVUm4aREMxuyXYeuyICVJH+9gGWdYO
d7Z2iVu1OCZu+zFrGI3ZrxNkYWbtWVej20DEz9YN858ocdOdqc4/YpAhI1s1Ix29fR6xRzbqcXhA
hl0jkjpUuiD8UcsPBOYCD2mhtpCYlDg5keOKIZNwVFRHuNnK0XlUTWufsOLy4yFJeXU9+qqrkXxh
9TfEjMlRDxMW367w+/ZWGtTFuPKfdEOWboghM/r+POBn73KaCuOMI4D9h4nJGrR2WvHJHF3JUPEs
T2nYgV5oXoalFL4qMMxpID4y0V3VTrx4hfWS6pQLRQpYQuT+6FA0yqEEwq3+8Co9PozfemG/C7oP
JBoh35kS7TEvUjuwBHURL7G/xW6u+WSX4XWoml+IiWZFNm9LPJAQHpZNw27EqQoyOphk06vuBo2r
0asDInAYvOWYJ3ZQ0l5mpVUu1geRziJQmCROKR2vIO5noBkRpJwyZnvJ9RQaefkuDWV1mf4oreLU
ThEUJZuuk8cicGa6IqzWDNgTHyuWi6+iuXatGL9asTWhdFKRWR5Zi3kcj9ijreraqGQ6UpOnwvyE
8+zBGMBu6CBCw5ZfwIwqSK6RwebTmzupKIa7MnA6sezCuCjq6qNVwEtXhOxZjF5HYk33g/ErdVPz
rH4v2Z/66qBYcLkQbtoFRCx4tAODAFquTF92EZb6C5HdLGW0X8lMkASNz2cN7st+sp33wRz2uBKI
9lIG7Z7qHIlREYVhg7YwrT3cEbTk9tTX22CGEAKqwXpXE8jOtG/ViC03kTq+OVlfCi2Zbrn+MOPY
6Uv9jXmC3zvFHpmgZBeQJKipuHoQOaipsqSaAhPTaw4iOKv4u9YZtVgNKH0QeQxk6M6WTZ4ar/34
NaRleF7UNt+LeXjgLCr2Y5/4ThdecpLY2S3IYi2Npq4mRXSxYYvAGGzY322yNnkDh6MpffFCHt+t
p068K4m9K5lmgph23jay+yAR6ZU/QfOEMupewB0CUR+zOs0fhe1ex6b80sNm2sLv2WaWjmIlw99i
NyyJdZt2lEAR29e5oIFvSMYH+lKoOr7Tfu/SnO602LIMP1mdZTEwAP8Ri/Iwzpi5CbOg2R0D9KmM
ndUX09a0c5TnRB9uoB7leyynLLAKcqVCOCNowgi4a9nrSUdVuBDmjVwTPj75nFrDia0y7gnrIJxi
wYoYslgF2UPjmTF1RHCIP6r6NjLhnxbXxcsHpJwscsHWp3zLGBepbYc31CjVZlJjcaBq0LXFIY+b
8jfYIrOpZ8BfZmGfHrUK7YvX39SOa8JYiD0XjUVrjUwHlFffinhs9pluOBssrIzLfN0wZ8KNzkZd
2ig7H2A5AJs4de48FlAueZsU//D6CbemwBJzCQrPvJZpfawgiPjRaDMSWMq1a4qfYYqjkZ30rH5p
44Xu3DKjpcVmLsZz67TEsGI2afGkbq1iIV3c4G9s5OSAEvl8gBiO/swf07HClTJqvgXIYLRT6y7u
R0SM1NGYUtnAlcjyOO0wn3FaFiDqaAGxG+tZuSz0zcScPtYExVCECV/07kOT7JFVD5znot4sCWzg
LqEDGpssVkRthTgmG7QTUvNXgnNNTFACKtBoaGlZEElLHZ3R4iSoUzXCJnCp7q1jQVgO+jZ7h4Ab
mgiEhWes4ABLFQ0Hm8r5sjbURgSEEcj4k9rM2EBDDOUoV3Z53sRHy+u3jQkzAmVUtSXqL/Hn+NVM
nhxNor7h9pKE1uxWiWfZ1OClO/1guYRl4nKhJi8NTcwEN3NBQua5EqWqj3vq3fOJK+xK6ZniSl8/
r17AEXrmIVY75BPTjaTtbg+ObYJ53k8qoYOCMnoYHdePE9oONUnu+ln6NLWYl+jhmH7hiJ4UR6n+
XiQNOhn7R4rdzW61MSl6W2/gVKn+OC7YtwxqeogRljDzFWt4GMJa7C0WAYRFbpuGEA7Vk5dmwV/V
hp66tTWPkrikmkSkoO5cpcHkGaHjVZPvtVsdpomLw1awVOdxQjyIgGfieT/Gbmx2YkQyrtkwzRIK
k12K3YQTsSuKx4F5ON/gOBpOq5VMcUqyhgodR0xs5VjiPX9xsQJikvoilRi0aZznRR1cVIeoObda
G5l7x6oOQ1wUQbcoXzWZGa5k5UMPDNCfhhLLs+te0aGntEX1r+XiYdNcbxp45klDgziuOt+MWMNA
h9UwMGYsvCzXt/VH6F9ukJqAS6SPbb1psvjEBTfvAaOL05Ql73aJ5FVT7+w+O0+CuvYQzac00UiC
A/jmoDmJeAi24Xxr3fhlcT4MNxpRdWDAyj1zT5KfzcBlHTNN/xUpo8c0Syxd5oXAsPKUP7OL1S6v
GzNokDixzMxYSAL6CZAPEkxrIdsGbfdq6JqxbxjkPIc0h5S6O26s0IU7T6G2dJSNa2jalpqU1NLG
wv6W69BXwpzg3FhwSgBrAMvR1x9scd/cWZu3onCuTIDAL9RBwGOmy+9Wqblr+uYR6fQUJAVGdrYD
FjuSYur3ReRiNiqpagqRn6k8N8iduPoUtjZPgJdflxjWwFQp73YHoWVIQvTG+ceqHIYKjsxZap0F
RVQg7t4DGwcWT+IDByPmAKI795U53BTPi06LugMnf4dau0SU2TcQ4qpbFGE7rsNy3tJoNk/kzIQe
fzdkpzvV4koYmKJpb2m+InnItWW1u9bIAYtwkWsh1RDQmF1Qk0epmOG9wXsH62m5qp7Xm4UkYDsP
b9GMDaJXHpwGnwkVcfVU1U2x013xmmveuGPR8TY5Jkz9BvCnsGKSHUAZEd4LSbcrtBMkBtmwuTBs
I0yWn7bFYU2rnTNFlSAlU0Sxr6bUxmd7krOD+LK6P5Um4i0sLC+1xKavLOgpbG7WwnalqcL30iBd
yE6Tg8GYZI/FI/lzBeDCpWNMjhV+vzH66ZVgrNIWO6pA4IxqtNiNEBbNVFcOfSPP7tQ8ZRJuo0oA
UR9H5kEnWUS1af5MZk7BLAr3zWKivDSKo8d6isIc5JBwIGVXEugPiUSmt8P8gwI5875FQLjNhL5e
gAS6kgGtT3QyFYrVSWTCVpCDnJ49DdoQECCfd9ndoAFPBNSGMCyJHolqZ9E35hHyj52D2IdA4I7L
jQzQwncy9qh/2KHufzNo/0c5FPdVUvYSNou96Z/cRZ5qWC7WG4OqnIbvBY/Tn+6iyJsGNuZzi0I9
/blYBDqkFpzjkpByhEqWuUlHzl/dhQaA8IScJJniKuwPwDfJ/l9/Fn7oP3wY09BcS4fhy1ZEt+SH
/cPqlMejsMnbgZ6jIp92LLPd5aJAcpSpV71untiR+CCfF1yrTU0pKG5peMB17zRJj8dF/VpVTxmX
1sVJQJBIJTSl5sc6zrI7m0pZSXZKaoqY6tMcBjDQS9/RY+VmspwkQJiyeJIYpz4viG9ts+5CqDwi
yp5OJ4BRmT6SipNbsnCagN8mmolLsNdNhHF3dRgmv+jcf1NH1T1oeh2jy0VqxJQzcMHTj1ULwmp7
ZTBfhLXDEgCMKEvUB6VOGN2n0TrmMFb3VsXa3rRY/0SgKJ8js3U3U6rtOB2VLxUaXkAulayiQN64
03E7s5qDQevWavK2eDIDOS8DpCM4VADUpbY7HgezP4Zqbd8At73r7VRcolipzonBxkaE5aNSt+6J
MgS2gnbU7kqX87xuE4ZJi7i40ZAz5uIaN7KE0005hxcvJamXIkoe0TNn123sXCu9mxxYOERsABRp
FmOf5yGCtip1jypRvXS1c2+vM5QGFH76PeIHbVcp6ntuLQUMc/cRIsVyrShG+31Nrl2T1CPndNrh
/59kLbr9loVldMZTSZadUxYbTc8VEBfhD6YK7ZQJPmaWUkSctMI9m6GxT5xpvjglg2Al+vmKUhDO
nAmgY2qqbzNMtg1RIktXfiA0SDZWHB/oWlofHqJHQjXq1yScs4tClxJVm8l5HwIiMhcmekqLVaHr
z5AQtywd0y/4uA9OTfY7qrYehaC5vBVe1W4TsMxGret7teBkwo8i0E9n7avn9F+1XJuofVIKm7C+
X027LY5mWNzLeLZrao8TxQ55SMq1ejX0njjaulI3odvkDeeLs1ARpNuvzlANYU3qs7/+5PozDAVU
jEQZ/36h6ijkzo5CAJOjKoH8LCPkAgDHgJdts7Q6S1KLcJEIGd0xtrz5sZvb9mBqyNxmOMuR+2qm
6AdKGtExdJJtFQE6TgRpaKJqrpVnq76apSpXJbXUhZUUKhCilrkmy6duOqMdKu7VwokOtQ3hInUB
jXqTt4FfjCSst4+21rQ7XWl/NkqsM7N3ePbhuW9xexHTUrXmI+tNVNXhLScbDBCIjNKJdaKnqhA7
FF/srZ+AoHhT5l7VtkxZiZsO5sVpeUR/DqTA9dJjaHYysgbX3lgCpqrT+pZZv5ponF5clDSW1kdB
l1GlQ5lpnZNU3eUhxpfMhddNXgNtJTulFiicby6+fIIpRjgt0fDUKVENnYvMYlubd0ltTLu+brEt
DgulvKrNfb6zdheaC61cCjkKmgqsREsQzjZhbYAy4tK4S20V/z+x9HkG3jM14P1QY+rZI5JuFVVA
mPp5ms6Oh6iU5nS7QzCa7B17+UaJt90i9sv3qqgObg4U2Yooy/zrwVkDxv7XROFYtmm6LkO9ii32
r4kiAysR2p1aHVAUbFn6tkTylSmW+SK9QAsI2aBkP1vOYxwzOZIBN6nQv8+Z71lqctFH5UaCXx6U
JSYSei2/qCb+Nx9Rl07YPzDrwNX5iLDccfGarqH/PZe5rU2RDw3UYdZSI+iiVttOLg08tF7keecd
Z3xRpD9DhnIzKxoJ52V1ahnK/ZhOvqY+5OQBXiXqcQseuN+PkGSuNmK1pHJJUJoMjUI3/SpqhtBi
WdBT6qz0/2YW1LAO//VbuCpIes92TcDxIEx4/o9JsFaQ0qtEHCEbK5urGVn3GPA2NpsP39Ks8toV
J8JVLhFjIDWsZp/AvaOjiSCP0WdC316/mG2S+N78QTsJ1VzVKOh1Czxh//qUMCW2/p+/bxeZh+p6
uuYY3n/4vrEhArgmOvKQpTZCKJAdfler9kF3J7+MGhwy3fR9jtqHpnfb997+DhOwvzg2ZGtAGUBQ
wuJsG2VJnhkZPdBI3srGORelmC8uIm5QEEz1VksIipXouqQ3sWEpa4u4LDxkFg3QTV04xn6cWt33
iIDX2VO8hfb8c1xuinDnh7qO0EDn5iFKPBu3LFJ/tae8kzkII6jsA31aDkDws/9vyP9tq38WNbb6
D5IzSz/p+jb53v8ZyoB30uMs+a8N+bcs/4ir4p8M+f/4of+d5GD+G4tAzUHVwnabGYir/B+GfE01
/o2utO1Yjk4fBGf8pyHfkc84Gn0pbc1s4Krp4CzH/+t/Gtj4NQvTjM1/JH/W/X8y5K/e/j9Pex4w
HE/3SICELsZ69a+RsKVtXc7MWYT9OuccwRszNQlBskeRh/Hr1C6IIBZkJtms+4PyREq1sa0GbQbz
hsKk6CfS4lV7WyomVWuBq7dhvlZT0zx6oaKcVBNojcnWjgxJI4AkHk9lQuF9X6tWtjVGrOBT23+b
GyKPlw5oOWgq7CAo8YRGxICX7UxKcafFIBStYxfupzH7CB1L3IkK5GttYaBpO4mpVCEFj3hLT+vR
541ibmedEo6AEmM5nsIlwisBtYEUXA8pKzgAqGRthPhTqiiEOAvUHOtN1NU6JewQsLhFFWe9C6Ix
3+ZLx/T+f168PrHeJPIn1qPPNxAlHE6PaFFtjhCTtb+wki5bxS1Q7KJtoOzLDZIjouyRqkIT0QPy
DfST10kUyXrUV36ROfFWLMhVI81hHUyJkTyd/OwWngrR2VMeBtiGuyq8mO6i+WNn4+w0ovL8eUPU
H6UhG62CyMIUHmsyWoQNxf2GDUx9psF4acJxCTrCwaj0Nx35EWVWJbivi3t9cr/bNeWqsVloKKMC
z5cCpl9Sf3Up+sgm7EM4pS0LIRuFLuLdc1cRJAZk0AcS9WVwY0krZLRqlGxLIwBBuU3Dy6XbMiHR
98250a9Rj+d1nnDtb7Iemp/HLhQbWHqgWJsdFeR9jt7B2q8HLb4o4pdRauUVSS8t9aW4Th3ROY55
blNjuIRiYAGkox1DPpzMpIOXqqpDL+Wu1gJ9MqzKwCsJnB0lr7tJ8vFJELU2Z5642POqQ+mUTaRY
8VUnXXaCeJjvJowCbKmNQ0dZ9M6MvXYDAnLcG1OENw9pJa27dhJ7s1Gg3vbL1sUrsNGL6VIS83Mx
bBbx09ydmZqtC4VNmz7/8ro+59UT356ikhsGKGx9AVZx96i3ChG1yIKFK4yrJj811rJXghvErk3i
3focZnvjaifFDT2LA0p2eWHfy+xk9jRcsnK5UE8Xl8lGpTlZ+d7Tle+OjLFbBGrHSUbbWWK42kPL
Nd+Z1ALS1HB2Hbl3fz42tdSiM5ofEUkBMkRPkXF6QmHRKwP3Wq8idY//nCKSPFwf/LwpIUMrWNro
qoDGtmR5UsOps8e4el7v6bISmsGRQKbmyJIemVNKEgZN+7BY0cucLBEjFFaOKiWEtmpP1szF0hj2
fR5pFLUpe7FTUSTY4M6Q5vTBQq7h9a1JESKBKWizfz26830WQ+nGGkTzzy2+rphpokfoQXqYM3qd
ssHKO/99SOaF32rUXdSwpr7+PUdzAL6A1DVd3kz5h2nxl3NllQrMdA/XATBEiyygy/L5sD7ktfSo
acOPQWtobcCQQCFMmWyypMbYnxDEbtQqAqzRZPTzvaZrSfYGtZDbUhk9gjmVII6V9/0JAl8fm90R
f0hu7TsNWk8Xupa/UL0tejs5gMlcApO6HlxI78NoPYJqV16Y/JQL7XEtaYHdr9/kMJmbyp2VLcC7
9lRSNEoM2CpIZxtft6i0Mo21gYdvajNzYqMwYIej9pgKjAilsKNg1qKtLIHZaw1KbdgOhbuVetyt
GKjUKA4GlgrVIi+rRPc+ePEO6SoCmLR/MRZhnxrXnXd6VT7DwDV9+go92lZcH2oow0AETWqmSv6M
vYEAMrFbWi0G3SMi7zYRUEuUhCywFCzXwJvJadWG0oLApeBrIbvPLiamivVwkMjxFTa+Hk2NuzHc
RCEcXlHJ+MRYdFpPACEDAdejrqoee3Wod6HEVSQusHHbSpiuwAUQ2DfIySvHOoGUXaaY4efAj/2P
UHkTWDRwjHb2o94QJ33Uv+uOowYWZcUdYMYHytUh8uvOwNoP2PaL1f3EJtadmiIS9Ack+o1gR4sr
taQysp212NjGrv0rcdM2WF+ZA4jxkaICoJKvposlfNi5+CBTCDZFWqMBJ+EATeiuFcemFO4xKSZk
iAyHgSvg8yuLSbL049TM4/Gv3329OyZoFzYgU66iI99v/Rrwz2x1WkmH9d56o8ivw5rtS66Lb1Op
gZmVaZjmaECyrHV0NbKarxcJyN8m3gIgP3WZPEHx2fiLWOil6d4QQOvHwSer68sdlvEKHhrmxr6E
UVe2l8mqsn2u4x0abDQHA6GssHwQHpIXO8ARQ6ULyANT7XxS1R1C8eQkZCMHg9eT2jNADJJf42Ga
3dQovg4qiYZ4m/nC5Q39GAYwqHsQF62ciKOtnXr1kZLeppc0yCIFb54l4YFE8+5Qt6j6ZTaiLdME
Pm/Wx7pleFCjFu2UHOzWm5U1/3lXlUMeAmGKE5EDbbkCLsFpdliv/gitMA1eORCsN65nebLvaiEP
6S9pxI6wVrVyY0u83XrTa0O3x8LyewwqFob0uI9h1VEY6vTxRneJTHVT/br+v+t4u36Wv+4uoars
S8rMtkTuOd5WC3s0plkN/mtscGLQTnnriFXesFFTifbgplNy0+9IMqW6E8GicMA46b31q2D9Fcyx
EuNVUHz0XPNBL5+V0M7UbSnPzFjW+fWRa2m9Nr0upoghy0j02wCaweYsTtTMlSN5NOkYazt9ir5Q
qafVQ3yv20y7ztEZmIkkOw9Vl+1XYLsuYTT4s3iv9XBNIlif+XxaKw7dMBjHz+fWl64vSEOzPjrj
V0PyBh0JqqEwQ5WMe2s6QypTGz7v/j4iGB5hOUN7A2YlWB8DnIhsdf0eawtR5Tltqr1ZOtYezAeK
RHCEZpqrl3R0los1eMexVoDeOIUIkrb8mRSjdtIUAwoJfhrkBd6DwFD8O2RgPUpl3b8kwVPG4nK4
Pvj5mv/sMcrx6GCUKNt+vng9KkoHUzvBRp+P//Xz6xMrKX89GuZGmsFx2K2XXl0XKCTWQxyIpbZ1
Z10u2PGozAzow1ztmlDND7itpz+m0M+769G4yFzTdYZd76/T7OfdwgDUMS7iRDkbv5SmzsE65ehy
8mlHkcvMX9ogk7yOYKX5FJ4moNQatpn1xlVnsnBczPCHsaFsiZ3kst7MOM19wYy8xftH917DEBXq
yCI2nuwoEkxH6sJShd0BfEa4F0hlh+ZgipALv47mZbsezsiBJUZYA0f511N/vIqAmEkN5oIPur6q
DAa1qo+Lw+gTlNR+T52ctNaj9WYoMIH8fqbO7KU9r4+ya2mIspevX9NrtdiuisN6KIyZy/XzXXTw
Qtvamcf8TBku86uGvQAAchm88fvN/3zk8y3DhH79+o7rY3Onu8fB2a4P//WqWMQuCi35A78P1//9
9wdZX7reTxqHV633f/+Pn2+lpvQ3dc/uy7Pj4Ov86/0/P8Xvj/359Oe7/188VhVoqxu1HXdshOiq
C+LBsq3sawFOwLhRG8tBncQz9ah5uyST7s9ac2em6uL3E33tcSlf08TFVO7Vr1AsRxazC0CGVjVJ
tXPuO6Tk72yFf7FE/+gdKLWgLUBPLgqSa52X4/9GgKvj8026+IXOM4lmaRaebJIzzHiQ3gWM4F0H
rZoosn4HdebZqBJmGpcy9sKMghZyfMZ5SsoV6EmbTCf0MZCdRgeRX3pW4oSIHL30CFLh1zSl7AqL
NoIKJj6I8f0ksqBhfUrIeArNH+U4IYwlwp22Ji627H9CFkq4fKdwG6vjF1pHSWDb727aoxmtU3IP
SBg223YnZu0roIRmA/ihQi6rNzRBF1sxjs5gw8teKKp12YkEhJIuoXmuqn5g6Eu+xG5f3sXxj0l8
yz3IMkaJDjGFdhCV8Vs/qkAAjPhoNmxIy2o+RYaxN/r6hk6cxNYIUnoXDT/sMPfB9Vp7PaQikdol
wQns3Ia2f4MK9YNYHwRoFDAAn/mxlJgDdX/MsGsZ8EBaOt9dXQAayO0gzg0aM/mDR2nidSy+qQOh
bSy5sFvkH0XLWpdug28k6n0jHEEXFBs/R+02n0p2HOZQI7P6uhB9jbvH68guRJms4rI8pgamPnbZ
+7lt+MvaCDsjJ9+2uentier4UJcOT3MbvXazl54z5BBbCie9X7N9DEpt3Csw6jCCWgFoqZy6fAy1
xXA/Us70U8pMvTXNcdmpcfK8zNpL6OghKxIF8A0L0ILVagmgfT/3ISMiUMG4no3DFGlP7tQiZ8ir
Y4y97jEx3Se3JqXAA9OWRlnG+YSKs0v3fYPtbdGVgM45/GS+8n1ie3vMZAhOi4HA5DT8oYzdhX8N
rQ6gCN3UIjFOGOA6U+u2S8wwiVWpI9fJT6t02UN0PFmLevOSVj3CEmhPKp5xldbOzRMKUZ5KfoeE
YjN3nK8a3f6tWdv7scFpLOXd5oR5i7YE2Wi60yOen+71lIZ4ZAJx6/tvulxuuaozH6f6TTEBJTqI
gnKjJqbNdBFMRSZrot66utILmI8xScZeRhtfHxFloC8lNC0VKhkGWrgvrey9MaxviNsesYiq73VX
vdUMUVsxInt1m4E8ZGT2eyCFhGmo16QzxdZB54/qjOYZjBOmA8nLbyGblL5pD6DSMu3BRgR5L8pf
6pLQgOrsMyPrRp1jxr5n54LPP3tsIYk00WxSwFJ+IO54LckRyunweTUwSztF8Fag7ttnObYMkXWQ
2MfuRxjnBHGZ3pPlkFfTnFFZm3vTrDBO2w2OtgGFLYCRaWObIChL67RQ1WKZR99PqdFSj+GlyxGr
4JP4ySI3lal7kx8yOKEf7YI+TxHnk8RedN6pcON5R67lXRNquMeiDE29yhzgzYSrkRJnkELqOw2L
0J66j16X7S6Lw7cilLJim1gvKz/Ek/pUOwp5eMRhxY7lBX1jnjPVaR6U2TTwbk2EBmbdD4xvSK0Y
o7aqKIYg6dnjmjSfkr67K9PpPhoNG4Y3gCH3eRpQ8aPL7+mBqj8AwIPMkKCeKflYwMybLrmWsCrg
D3B+7UpvvIZ6+2q0FuxdVZS0R/mi9ddxzH/VCR0X12sd4gIx1imcvvUHZQp+pxHjjqllXzxwTuDR
n/HllLjGsx9D5dBdXeIcZhZckNg0iqfCdneeRKdp2nCfOxcJSdt3Vf44in+n7LyWI8my7Por/AFv
uhZmtHlwFVoBEQACL24AEnCttX89V2QV27pqhj3kS1lmZSYQCHHvEXuvDU0gVLHRjOj5PVaapU8O
ictqr/MiCWV3PH304fiOJ4Ul/XjrwmzL/CrjA5I9W/FwE2ZucXzR3tRGu1mYToWsfw6F32UcNTFw
aGsAPlojcSJZzXQn8WeMKtEdpeHHREqeRgSoEjwMSGXh7RdD/meUuRylxxPEIj31sxDn5WQRw5mq
gSeAMHN6jMxupRSsLKiP3KmPP6vRM7MSHVA/rMaU9MC+JrkopPU0uapQ2VtYX6FNeorFPgPFQO2I
hfQLLhbgm/hNVWu4eqUK0b0dPvu2I47HqvhcoKWP4VK4qO9c+X0wUMAHFZEDzKFYITlgVtRj2MZe
8GCnijNUzNlw9I4cQyvXU2cRoruqoSUNjkQHM76GQLVSg/6uKum2pBv2m1Hb9bquE4seHRqxRP9i
gZUBpQ9/hJctybuJFs0ir4vxMNrd6lKjv+QWRjnXqX5ixIpHkMxrGSWVXSed7g2QQNyIotEeEajb
8Zhe9LjU7JYZuxJNH6qsiiSIPkq07AWJ50TNKH/L5TnUGEORaTi6Ezz1XHjRU3nXflQRrvVF+Ois
mFzCgFxFCZD5hnb1iPpBpiyITsogHdRIQn5RnfJCOpsLLrnCgqo/4GuHQwBZtgulzaxyGEcBIqtB
uXU1oKo+4l5mgPCkCsrNCDgg07gSL1UI14RFNIanUHhSS2nxsOjZw4B2AFYYQfOlOkAEwKofWWSa
dO05bfgNQSC8IZZ9LObnqRQZVvOS5cbDBjZzOqgZngrD2AlFGG3KEjqY2mQ+aREWGt0TlV9HVqVx
I7d+B1DgbMQ1FM1B/VRJZ5GqBuQZwTFxN8vehJ9mihL8orjD7EBCHxx3wZcUTdd+4XkUkrpG7IkS
jHuMiCGrzUnFoIId5CdJw98YJseFPCBZQEArRkbvkRwCBiCJXHUoPsmIKH0N/xBhdERVWdCBkSF9
BMkQM0SlBFSs9iTOOKOnCriDYqwSE6aMVobf9BxM8eFhWK+NgJMKC4tNJAzxdWJ1FuPtWJSrsTCy
rZwgfh9E0fIQE/tVPxK1xUAw4lPXSLgjVA3pzBzxYVeJVJWl+Uqz91zKbbrHTeCNeHFy5Fyc5tYh
erQhKFE0uk7i4wZXMtPlMCvVRYpFafdIpq8KAf81hFWpqfCoGnADgMtVF2tomDWbrPpDZXSWsCKC
B0oSI/GoDlKqW4PeUnhDt5IhdEVKlLK8dMrU9Jk2FWcWk8YJu/UEqfSd4whxLsW8X3WS5WX9JB2H
Jt1heNpaFjd4LIUY5IcC2AIZzgRywwdBtIEJ5KlSidoyFDH3RIFcVWbgMdrDCl/7Q62g6kniS/1a
Dhl9YTnbzW36Y2BxBInCFkHsyXxN1F8xUeN2ZvSCjySMqXEmTqcRq1A6EsKnLyuZ4AFPz/pNhQ7c
KQtpWWNJI8FLssTL2E37KK3l02JqG11ltpuNlkeZJDjakILiDLj7tPaYqlFD7zVh08SUjN4D87sg
tvFv7X4Sq81mlJpkpcD6YUX/UDlMyJoUFBByrPusiRH2S5+9jsFsyR4WL4JoXNKF90lJQq0eRICi
yUqT/Jz7lTIyWGt59aToz4YlSdcAacYYjsA1TfT/Cum+dX1vBwbnfSe/qDLFPTzuSx5qr5XSugzw
LpKp5/R9MKImaQnJXLECVyyXp1IWwKAAPLNFnvE5IuFDCkIi7AAtZNNu6NOeLGKYu+r0hMVbJLdh
RMU3bZF/gJ/I5XPHotPpxOlLKzDdDCbcMbw1/MUAupLYLC+m8egLAtkbFSgnwBJZ+wh40EI2c1JF
VI2B8sue2YvFcJh7YgEL/Kb22GXXGeYvoZz5L6UgXz3PDZ1+jMQeCTiNXdYyY7tvOco7v9aCye3S
fhvP1rpsdM1tDEa+aVRWa+z2mZMYFcAAK/HochAE9onPbvGQ6XznrNSqR1AtdwMKsZ5La1JTr4qX
hGRuCYd63L/3nP2OggeUIEz93nQJVM7O9IISjY7U9B+wE65pD/qyZqpe4400pSZyggUuL7JcZZ4+
ZlKGuaat1wHSFuNy3LdVraOJrWjXohnlZz9irlN3holHmBUTI30GQMh+NmkjPH5KAtK05BRUK2P4
LU4dtqCw4/gTVoZuDw1mBE1+GZPxp1m4lbRJ8/VweJiwjjD/eAH1asNrRtumFk6WN7M/WuXNrLk/
ZmQL6SKtKmP47vPpJqO7AwWyoqz/CPAybkKLYpmY7SexLQgHn65p8iBnCd220/oV4eY4iBYwiwB2
NZMPZDlBXh2U6VASD1IGj3wY40NegtyuxtDyEGGCyAxZNIc50iDmZNK+FyFO6no97TqwtwA34Y4g
wMKEexPJ9gPcUNi8ZACnsvlE78IkSBOA8Hodp7DFuEbs+pelUMojXQokIVjuwAbsCvQD0GjVn6Pu
i73tT9Qvjz9i8BgCuUUudOOU+FWzPPOrXFlJA0wjsYxkQNSc2gH6cu7ncD8IA5doCBeYzTpYKFYL
lkYctlC/6KE4+C6CQvOJT8/4iAZUxwDpt8lCL4t/iUu02Eau3csZkeyiOhAhDNeKPw3wPpuB92Rr
CBO7FZm8rcF4cKXA1pK0Tghf+RMtdepEGFaieP4kc1N2sOVtMB3wAMShWEsRGh6SVdJaeEPQDo3c
MI7UCK9Kpzw38nBWCuGCQQ7YJq9STqogXtnxS7GWVd1xP9HIg/GanDgGEYSRC5mjBV4zNZnjdBgv
hYgOOQrPllxKqyiPqPsifIv9I2h3sDDFx53KhJlTbcaxMRVkvGUE20kIZO1+KnhCAq5I/G/uWGo4
rKAx29GMnB+lV2/HpirtH9ZmvC/EGhvjhwIR2XzIHJeHuapqAfePycssfUSydA/xC9tdqxE/NXM7
dypITak94rU0MoFFyaQfMOVoO+zkXJk9hhxVJo5Y3DF9SrHwWNk6a8X6OMC+Ufv+Fs9acGjGbUaO
qT3I8ifMtcZO+6H3Bdp4fjU+zRVx8p0oekOa/lgN+2mhRgBvFKHfKiT3RQZ58pYyzvxEZEfnncQk
kVjJDP2f32tPUync+vHHiph669Jt1OrewYn1Lmg3w9C55RRM8yrBe0FGt8ieCJc5J4AR8v2bLIkd
ll+bqDKOWiUC4C5DaV8AlDd6KtU6wawnw+Wd8L46GPlxSXUGIX/tGXR5btepyvGQnK1HlHQvfkoh
ONOZh0DIIycfjzlSTIz17MwlytHGeqg4qd0D1mpSgL1c1/mRJhFnad8AuBMlPxFk2QkJNncqvVbs
yjzHBPEgzsrc3gorT1qsW9o2P11e/jw0JVoenwYihWw6lYDXuK3jl2i0TFeOTZxyGdW58IY5yMJu
q81Qp77ULD9jbNI29dJg5aXuHBaFlLNaOWBQvYFbZUsM6s7FJWNLL3lA0hetAIfxUrhSF30JQxj7
dbqe6O5Jnq+uXJoHpVqAEfD2hGf8eJ0ehl9nHHD26xlP4FDLDXU07xYxQgVqxHj5IrB4IjziUbqX
SUb0GvIXRd/A20ucSAFUxwDaNtVDqiExyAKWg2F0Zh6Hz2JMzwbOdxmZRd2OV31Orpj3nqYpvoQx
SUlddeza3AcKrqXyveRHCIaQXPWvKqLZGIVzqy28vYT9FJP5VyyG/2hMF/ID+OBS0IbSSUnDDzlQ
brC6JVtZ+lWf1D9JZKC9pksY8s70NeFmWvO60sTDAD+ZgNQHhCjgx9Vq/V1dhovMq6UEMBwoByP1
2VyWa61OyVq6s1RQMgpEulLHSIbc73LeMY1aEFGgNW63WF4sNu+LYbzrOchQnmJRyn8g7rwrff9Z
FJ8jbAK7YMEBjv/GGulCfKyT68WPzIPNluoH8NpzppXXAgq1w8QSQXRhfFq8n1dt2t8LCmx8ZhxJ
ST2nttKVH1nSbJrGeC6gvphqxqBg2qhz4WZy9axpya5pxVcDiOFo5H40sSouzeAC2prJ8tD8pGYK
FellxJsit8I+6pJNL2ZflchWqTGEXSYABFwGFMlhpPrNQAKY1lqVK0v1K+Fx1RLf064FfXdUWtIh
cRdJPD3moQRTQ8boKZAQLAjKwRi0H03CBB2qj2GVrByHQS5BXulMkai0sUN3RrwNuldFbddR+EYK
j7DJu/kiAD7LDBEFWvy0/OlN+J9/5Mac/1A1tr9zZL7Kam54t3V/++1/XKE1lfn/evybf/6dv/6L
/zjEX03Zlj/dv/1bq+/yEU/T/v0v/eUr893/fHSPVJu//Mb7nXBz6b+b+em77bPuX/Nv/l//8M+c
nP9O0KeIFkrg/7ug7/g9/o/1R85dEjfff5EC/vEv/0/MjogITzIxmYi6jO3jT0WfIf/jIcxD5Srr
im781tL9GbGjav9QRIR7DEEUjCmaIv1T0afK/9AtdHzIAw1JYw6l/P8o+rS/y1hNw+ArIbdlCmma
4t9lw6qgQ8A2jWXNpHaVxvpByaEDcizf6n22BjyKtao2thThFE79tftQv8Jr9/LwjhfubK2C2ad7
NITXrtr1wUoiuK9gJuBo7NnEtfUgoblcENEN/F5dbPBUZqvclf3iQ0lsRfEA0RKQCdLpV72zXGNj
uaRu/Mtr8ue79y82H/FvUt3fP6Nl8rRpJEjo1t+cNU0gU2HkJguaxXjpJemJUm5VmwDnRvWrb/of
AVoGQPX4rsXS07//5gQI/BffXeWVwrFDcQ6Q6K+S5jIPpjoJWQ+ZN2vciT8kOZzUyBHf4UL/kLDL
DqP/MZ7VpzJw1R040PRZ8M2D9WwaznJiYK5eJPgX+3orf+THZQO0sHfbI8ua8dJXDn3xcf4wMZuR
WPRsJBi7XETgX+VLtFfO4qoyv0NNJ5nUWl7Sb5pm/UwcODWVzSqDIFDtgP4SDQVZi3b/Xt/y2wDO
FPwq4DbDMyxMzIxPkL9hbYFQbLf7fI8g5xdQRmXNZocI6sJwuZ9Nt3muj2TISbt2ZW4VN38vb6AN
oq/kyo/jT6/Fz7ISOJ78+BCs9R6Vgj18hOZ63PcnkrSZmH3P69wlBoZFdoDt2f6Rd/UjCYHUBWGD
4rP95I7EYyy4+WcL6ZIgj03zDn8JR2lzMxGFQ3wEyItj+Mro2roF7SpLLvN5Idv3EJIJYl7LS/rN
qGrKbeFQXrXV8mSCTn/Nxyus6TJxeTrC/fxWfOg+5psAd8xPUjto4fUNbVUaelgsQuhApj+OPCEu
wcAU9inEhPltyHlP46hkeC95hXhRRZ9ZnnFp3sed/lmeoWVAK32GyYkscSjX8YOt5FhP8Uo4olg4
htthWYdnfcfqAWxB5rSKU31kiJwYttnRhYDOH8yyPhmoOUjV3B4/O0KJBp/o8QSilRO8yfj/ynN8
7aIDVqDZNUanIBLd67xit6xUP/LA1dI6QMzW7tKv4FDJtn5Y3sBAWW5+wt35jnjxAMpT2LC7EciE
JX1Oo7Kzk5WxnyS7SFbzznxlxg/SjrTd7Lu5ZLQhR9oQ9STe5cHTnkgMpFw3bCV2kHqNkmNdcQQa
CRpNoKV7VFryOvnoN5hZTkzVKtu8hZ/6sW93nWDHr3CaLrSDvLVJE+jcXrOVjX7MT+NG7Lxc2RuX
VqXp9ao15YJfVA6Js+vszWIIZ1vrqHeSg3W2XnCdlP2KUcfkAVrj02Fn38NR5dncyck1KZ36VG70
U5v5MIhIyMvBeKTb8Y0Gz7iohCqD+WOl4TJf/yBmCc6ALXlW5CB4FRzm7RdtCxYmOpCjpD9CETeS
R0+jf7HBefyAug+HGAqDDe8TdoE0rpIDRqRqTfPfOM0xJ7dhEx3ShOhezkClI8ObeA1G0g7wFdIo
mKdIv7Jb5GVr5Y4pmAaV8HHEiMhDVuQUa5vk1r3P7pou76YyOqG/CZ3wZHToxmztGny0P0K77VG9
HYZhM79W2wmHnG3hB6dvtIXV3GyozqYVQQKtbJsnpb9Zl+HQ3SOo/7Zxn5/EV9HNMevb4pMEn/a/
OZz/7no0CZ1DUGEZksToVPq74QMRjqmNulyvwYIydWbKlhuvJkqKf38M/6dD+PFtNEvGIsRlJ+uP
K+JffCVNQ9gqisB6rUnj9fEtrHlirjx9Ly0d30yIDXhTrvh/1gL/xb0jy//5dsWMg0dEYw1jmFh0
uMb/9dsqYa3qk9W2a4SWr8qMLlWbimRd4QvBZargZtfIvUVjGVQvCdsDRq8fJWogVqatMxAltVGr
+cocZFgvWMHdLEPQ0+O07WJF3Kf9dKIAZLhoNq0vKbPmxGKsQvSS2U7IEiPCBZFhWrfHbuLIyJbM
tUr4KEqWnIpFqfcsRU1XSRim6n5Qt+2LXAEzgxT2GC73Fk7vUvBQ1z91eR74vMsNcrnWyBEekSK3
TjP651BrZaB1xa5OIOogOReo9cNqY3XtnixqIPAEsTh4MO/WQMSBdmIrZPiZ9sVuygEImUEpQ4bH
/EEoc7+suy2GQWmliAtqAGZDOsZGmG7NStBpdsYGOrslQLxjPEupMZxjVjEuL3vHcWAyamr9mgn4
FshA7ZiR9Qq+lY0+riXobvEPW/70KI8smOJSfE71QAUQytIYyN/AQSVXdqkJ29Sc1wzwL1BH0sfa
0J9AZ+NMLRQepPkjXyMp4EwtItB6soGQNENtr6GqZCWwsDatYYqBR/KFxxJKSUQD9bVxSFTaTEMc
ufgM9TQ3ygwGWf0crUk9Wp2nZiRpB72RrSn6map2GmTclqngmIBKFb4smUdWaMtVkz9CHi/S2/xX
U6pMeCud+2yRT8nQMWRDItKVgJcZGL/0scYAj5Hg+Ej7zHSKBGT+TB4Rfyy6/gyF9FnEQpek0lE0
o/WDLy5Nv+pJe1oqQVmp4fw66dULmMuP6ARdDQjD1D6xcAZzFF7luP2FSZTIXt7Ay4PYq7Wvj1+r
owf/yiQvXEh88ppddgwQRURGC0GqriGQjNBKPW3BFMmoxVVldrPMaBQHy/oxqrRbLC8HQRB7mBS8
0sQolYSIrJhzYsgoGy8Z0PgqqdjaTT++FBWZy+ZY0s+Hpi9M3zNvdVHIrlMl/woMMA5z0XDwIfiA
HimkyGUIL2m4KPSzaBC0OnMzdMeBV2AO8PTz7ODIlWbUM7hq+/G5UiunqyIeR+pWfYbbJIIHSeY3
/0IMBH/KvnEz+obaO0oElgIqBYpQTNNovc462Sy5xgbMQL1XMkKBP2HmvUMSGcQ0VK3NpicWNWcA
Hkjv2kBWAfyelMKr0L6T6GOZnhfmAco03Mx23FtoXExD9FUmN0a6MJOE40GJNkzkH+ZGo++UkBks
SUQnTOw4QEP0HZ5pPC6Nplf2gdCbaEeNI0Bg4AvjRutIpYKWgIavkGp4iMW8TvIe9hqCRryhU0+o
SvMklBAB1DJkCUCmkVNqRPqG7SMul5PPrhTG6+Ygh+t5GLZoStkGBlPgVKRim8yMtnMZY+rHn/L7
P79NKlncULPJVhcxUjTPQTcUGINA+idSyzSCFRQ+dTHdTeqYbg39A70TRevv/xWbr8WAUKUE67T7
/X80zD9//AqxNJ+IZLdohUaguMTmpUZGj6EISV+XcXxOVhZso17+rkNZ8GWUpN6Z7QOTuNPy1LLJ
YiTY2yig3fZQXpgvsJ8x2HbYwZ28z7V8TyqvdZtDdpgO0kfGcGoHUV+3XOu8MO1qnfQ+P/PZr/cs
JaafZsXIkwphrxzNu11eIjQbdya36in6aPeqPx163M3H8jPfUbKLNn4H+Y3XCPHUrn2O1ujaERbD
bTFPBlN8hFmwlFhrQJRl282AFLdB6xhH8czqQqI8TdEwbSlnB1aCGRbQjXQxXQp89MnNHXXNbOwl
zgTVxe7N0juxtU/zbP4yN/V3PNyjBfCMi2BfJXfsMvzUiqe9jHu5Z79iQ50uUqoeJ+3c7GitjJfy
SiEfnomJeAFBuRJPLK0ax+ASKyg0lJ/snal84ZifyzsyaGNFtiJLAfwYRBanXHm62+06JKS0Kv6w
k6dtGW5JcZhEyzGTI/LKRlvp0m6EBQTvclxPpo9tgmRJpd1J6oYk5JlPW7ezAkc8NLAdO09jyUNS
MhbJGhkEs8ZHfS54o37WJJDCbnqB9bjscg/CielHhLAibAm5TwgNhO3vgrBhIhm+ZsA/4cTa5tHk
kSsUoWhdmjdS7BQJYJbDYB7JTqY56Mq1k7w1ochtzQObEXT0bLGAB5q1TSzbG89xyudrXnWi3SjI
mR1T3089wmTCIpHPeDMJlmSwefGl5NmiuvzWAkdpds1niXX6ky8DzE2EpM8xfrL0LQmXdCF68TQO
m8m6C0eOMOuoaVv9LlTesOZtkZMbOzIPtvPw2TiqvzAaialHS9Y9RK8POhZuMrZnV+NYNHabHM14
hwDOEy7LS3Cif2rvTODr4qm7TtiMGOm9U/q+FftqM/yiJyugVH4rfnzUD/lHj4iC8LbXkZgtJ8YT
c+Rjk3rkFJkQLwunvMEjfY5otdCDoOSzlc+cZi1xB2DjEF6xbfAGvwHmhpN9TG8apSqUfGmnJ54F
ENptXgf2J+O64vFjD6Rch7D0aOMooQAtQq4W7WuTOjXOgHpV31jAzeGGH5MvPcBTkN7Kknh6nLf7
UHNjtOCP2BDboJE8sqDViEL0jF2wNelAAUeXvFI+X6NOsRDahSsGL336Ej4Yog6xnFm/E5AWePFT
SLrigppzVVOIHa3TzBJ6sfPpMG2GfdraZejzzlXtACDvCm1C6k/bbpseUAxQ2WS/ZstJ3kRrn+2D
hxWNzESnoNguNuVnU9sB3ZxNZFKJQ+HtsXGDngfGtXdQJwhrmTOj/0w8dV20dOawriebZW76Bu5X
dygGaMBGb3rB/gzqfhXkjkAAgsKCEEQGqZdEv+ES5y2CENEb9yxXhsJdDoTR8mbnaF687J3xPYvq
SXOiCx15sU3T67CiyrOuJnoexCu2Mq1Y3mxaR3pDab8iw2bFMOeePzaVNmyPQ+wrt4K5ArnNuxKx
wPOYe9O5Fu36nF3oZ+6dn2xQZzAR5xiDwIFv3jF+se8N1zjm+LrDm7oy3/kZLnS6ZrGOtoC2Fkhx
/NRZ7i6ehSTEnU4klc4NAgWfGFvxGDzB0kPrR1dXOZjcIVE9tSfhXu+0ZxQJ3Zt5wf7yHm3aXcAg
hTLhEkwe4B9Yv9PwnMy+CXjcDjaM8D/J8nnhCu3ODz3JHgHbMTw2X4uCbIjuitG4dRIgaFFu3arP
3tUOnLDqVTnGt3QXrlU8nnhaZg+wnAx8WFxnKRl6m0o86xf1YDyXLyw0KTDxHgNEhtqFfaD5RWsQ
MVBpNtIbMKnlREt35IZhFEKPGH+iyCDm3WKXxIfVgKzgZKpDAmEVbHneSSp+q3eszivVa94kBRYo
bwMTGrfTSL4hrIZgHQkAA3xepyBisW2X6UWc9qW6kdnRG/bARKH3iwNjFcjDSbmnq5R+tfUnVYUF
RKvbq5foKuCEsiXfvMgr61mK3BorjG4/dCfIGdHceI9F4yaSXaW3p32Mk8szrWN9bCIupGOtO6zh
zJ+hcREAY5l9Xb7y4+9jTvXCbf7OdGXECfcO152yyPLmc74qtyn7kK0ifUaCk5iXcDzE7yOFV7Zb
GmhGdtLtTADGmX7g8MfkF6a7YLz2Eu904cce6hXZGGWCBJQEbFQfwLe3eDm96Et6FSyXjmA8ZHcm
EMqbdGIAMhBSe4Km5tcXqbPZKOeX8J17icNAUT7gQfWH4VQ+wYrSvjo/RGL5KrLLB14kOhZPwGgn
XGWcjyGtYAgszctuU3ULSRrUgSeuLO6W0udSIWHWuifv7OLSE7vu+UKAePBMPCPwzW6j8I5NZJc1
Su8tvR28E22I7LaQvOqzvpXvDyvvSxU/JWez2lnamgTF+6PwFPz4Y4IkhhU3xphop9vktChrRILD
q7SGQ7jqYYHZEQORtUj0Le1pf4hTN2pIcvP7bxyCHfI2cIM1Xm27v5vP4nIMnou14QX3/rsjroUq
4EoW6QP8BxGYheSRLfbNQDF5Li/gn56qfQ7i8gMDQf2j+P07Mt3wZ97mHzKKk9hBiApueTwMu3Hk
LW1nz9x58cVy5jOyBS3edNvYm9/V3q1vnOpKzjFJrMS2PqIResbHwS1C4vmLzpgyt60TA6UPxRe/
+Y2kEYQNqhh+Ep7hFfKvpPbIZA6uMtPLnfZEbJEW+VF2yb8VkFWDl39rrKDSy2LtUskXPLPwFeMI
bnw4g7N9LKZn8V1l3JKpn8MCHAwCjBq+LWhlGgS+neqV2MP56MU0tqPKSUceZ9o3bkYJVBPNG4ue
UY1cusQMrCTZVg8zDfpbAdHs0Cg/bfPVkIN+5mcCDItuPtiE39QwJARRJFyUAjK4Q1RYuTU6r8Fk
mTrVHd8eL5z6jfQZryL2BPJC+tuIVgv++nXYD7+Mr/E90NFNOMsniTHoo1oXuXHw0+o+q1B7pGfe
MkvWXjFMc2eJyMZXJB0fEADs8xVqOfRDuj0eYR3emwqG7KoUfGlwKzJd7foYewucb8lXf4kbSsR4
hSMr3KmHes3Aj+Ol9sJjdoddt4pAuH32FaRLHlq9K1tE8TY3xclc1UfT3IkrQBbf5pF3JciV/Loc
okPxRSztqTvk6Gc/cWu+NHs24MzP65dp9lFFS8t51tgcOrRec7IBsxE3/vRlmKuKNYVFKwPPhzc6
mM0JbrwzmKFMVPAs7hZZ5Xmeag3wHF1shHJpB29Z2k2//0ASuwOLUWEFwbdBzMxt2z/+9Pd/fv+9
37/6/c+MMeQgT9OWQ7mXdtYUS/Uff7s0lmobzDiPu/WYJ9GlFSU31ID2KiZp6xHnTFeTEGeKUG0N
meerUpC85RWIz2SCphoRbImSJ4wmPth5S5BiJT0gBekltqIdhjEeGwk2rkBokj8AdFovhmgBK69V
NE4VtrYhBUanyRweOjnvckJFJRidH8zI7g0TBQPkTD+wNOacARKFLunuUgqQq+7b8VkiASYmkdOv
ZSbsokXB3bHYcmuiJeiEm+e2VUyQ1uaHHOE6iAgvInqUSLYmdMOGaBjZMhq0hw1DcxkgKsDE6IWI
IK1WVUSXhuTHyPpRRAZISx5YwbrgKiwfFLOa6gh5E6phDIxsPWnWELraIoQlteder1ISYCxz3EVJ
xjK0xhgoSsEhapW7zrqaJJ9qm/RpRLoLk0xVAFGKncysjJ3B5RRERDQqoistoHzrmgqZqJFLRqAS
Yt9228n4d6DxIp7n/Gux7WSpPz48z7JRYkXY0V+fu0rMXFldGInLYEtnXHgPSKbHbFHdhKN1i3Jo
DEjC/GgwSXEI90E1vYGKkjcDuUAu7utzkHxk2Om35HV9q1VGW0aEvDfMSbISIRQ/BiBJr6J8MGlW
gpQUrsWsgEAtYF3YAD8t4SUvCgjF/Rup7qIzid29QADlSCPe4uBaaz8SxDOyR7KXISIHa6xTkj8a
66cujJ0E+coWSOchvorHkM+SV0/Iy2VSY0DJvgqdOay7SSFkUox+FkDKKBVJFQ1BOhDsuw6Y5dX9
cqvhJ637BEBYLZjMvnXi+/RwfJ0f3+yhAUml2ZEh4jKBJsWyQRCA49QHuSU4cYL5r43ktVgxno4V
a7WkACXTAuJEI+/65RX22+tQREedO3SwkB82Q/nadTRjv/9tnmg/oglpE+NOhT6yZZ4WGxMtf2ae
UO3VdjOL105U30gAX/c1GmBHUCnva26debGIlxgjuzdDHoHxJQXta6mNW8JvAdQCp8Wb0N2KGtxl
oSrU2sRf4NGW4uBT1SmNCRvaGSUFMyEjtoE73lLvVia9NT0TxxRaZNvFo5OO875EKRRWtAxyxAol
gcPhxVm2kpo83DxFGkulcqajS6N6VUoxzUyLKbI2LjAzXoRkpG0yGupp8U7O+GcycdOYBfZCi3lQ
3m20GJqA3BcsegbNVpNbrSP8TxSOFNDShhe1WQmHA19vrsweGrZubcaICq0iBooicQEY4RXLBxA1
CEP0pQmuBUcSxMvENdW2gHOF+BpEyYcGCIvpk5F6GMI2cqakK6WtuBdhyIBrYW4hhEqxaWsmejEb
RI5IZDSkZDRB74oK+7awr06mVVzisbmBa36MyR5afIjbkdQ9WSMklFocb7mKqCyWdToZY9ZtuWVt
EXQOueGsk8UHX21mBKsLfiUBE+ep5d0pF+tGpaTVGpWwpLR/TcqMeiRjF8MZnu+t+kUxadFged0N
NPI8U8F8VIvcSULzOozJnkA1N5DV1Cf/YlXiz7DRBoEcF4TZTVKi8yr2gIJYDr4Olx0JBgFlFsgJ
kmGeE4KVyGm0PuqMzhWG5W1ChhMPvFaKpSDzm2B9wKI9VowZui74jsiOgZv5WpVJguBPRUQHwc0j
PIJdujpt22FrtvJ7NFHIVt1d1HehVB3Za6wrMKW2icTEmljc56DlALMaQnEA3slsJg8PzhMYr00O
zFu0TBwNDeAonU1bJ46bvGl+VdnWmsWPMMy5TqEF2iYyVnL0SLubjeyeCj7xBnzaIZtkAKQZj5JH
FNLizPcPnVBUhEEU9i26qWJgTqoI8r7rmYo0wqNXNcen2ITskibxRcRhoWUaYIeate9UYvcvyQtq
ktzP+pmLNa3WbbtsOh3nbIIEr2yE0knE7GkauvvwAF/VgK1xiABE16mJ8mIgFFT4mB4R3ZFyCgfs
KJKGdtsKeTV6tEAJrSR5WaZgTH7WRlglNH4LFr5ZB6m4igx6YnIuWuqozMCimd+IueF/VYzVmnHY
gT2/YQ1zW4wjaatJq3rM/jd7Z7IcN7Jt2X+pOdLQOoBBTaKPYN+K0gRGSRT63gE48PVvOZQ3mTfr
VpVVjV+aJSwiGKSidRw/Z++1C0arE93f0T72rGYbEeS0O0bn1lrsV3j+4pi6aKAXXGuQtN8XL72C
0WqcM9N6KANqUBiXL5OCiT8I+aQcOrjR5D8MfE63s8sCb4dHZD45LL2CfROz1thlWzViA++j5pC3
QNXT5uQ4BnFINPpQT1rb1KrOTtFcjUH6ZPD8X1Oa53mdv0HmTzgTJ1SLnMisCu13FU7m2SWmyQzB
WNhOSQs5c1inOjc9JA0be7/v2GBi69xAG6jPGaieYUnxGsYZ8UDVON7lUAxGcgZ3JL4Ru2GHiF4n
orGY62xnGkCwPNgaivndzUnfmhQgpLrBgGJap7IOzm4mh31gWMYmGeCQVTWREzDLJxQbJD7N23wB
K9+bvP8iWg5Owr7MQsSyjTLjfnZlCd7fzXZdAGadxGro+351zCb719SOtHGLfjs9j4bp7QMhtu2c
sXXoh5veTlImuwTFuNVpDuRTX5JqZ8gOQlJwKnxQxwhsH6aSU26zDOcUdj+ZLzU5ZP51IyIDDDon
G4ZWRZE+tTPpn23vfbFV4xFvUH4lXPBl6hJw28JjUBd+8UkEONijOniEFG1T7CTnMRZvQJfoOmTG
zrMclL8Y6fF6+GTPFdOhtuw3OSK5RUdJJ0b3rD1QG4thXCXN8oSt1KXSdT0sMQ1f49KdngPU1Ns4
sH4O5dDduNBD6eOTuQf7+DBG8jHGYFr434WdmjuiqC/kff3K6jg5BGIMsA6Ibe26+0HRX7MMKrbU
hdYi+nmLBwb9Q/sDOgNnNsFHIunhW0nVi11+sMpci+Qw7lc2TlJzQPKsbTUu6gjkieMWJepTXmbD
gQENGXkBqiBo/XRDkUAsh7QgMEQx0QBQDTlJ+uhwqQxY2G58U80bpPEREbdbSfLBMa3Gu9E5GAGw
IzsBCrZ0lXtZUdDrpX9cVfDJzon2ZbX595TJ0N5yWu8ygR7/22G9LehmLUuMv62k+fXQEvqjFyxr
XzZUbZFlfzWH2rn0ovrh1SYeijy0dyP0pY0J/e/iJSMdPjjK0LbYyGbwXnYEL+4RVdHTLNi5aY7O
SDTN2aXr5BV4nfO2+PMw4A4zSvhJSwhtrM9moiFtD9CYnTjQx/ShqtCfyK+ISf2L8dchRV7gEnd+
JhNHEnHFgfQ7Hk47yIPvmY/lFNAVc7zq3owIexsHL78GheH+Rjf+KcP7b5Hg/476ZwnLZqz/lzBA
Cxb/lBdqneP//B9X71X/3v9dHfjnr3wy/zz0D7wV6ARccJIwMf9i/tl/mB4KAq3PW3WAfzH/XBPm
H//5Auhg+G8KQUf8EYZE1wSmjdZBo63/XxSClmlCFmz+hrrUIE6HKSiUbM9BO/FP8UQLyAVKvRJX
VhSdHU0eQQlrXvtyUkRmEB9hwiRjrTla89COV6nGnLjA4IGXaxbM4AcJTd+UFqVIi/N6W67vs14a
06G9fF6t7RLBT+ed1h9W0bdUQ1WmeakulsazrJccfanTGJaxPX3e/Pmz9bZiJbl8/lhq0EsD8aVb
2S+JxsCk8GC8ttiXRvp1LGvrUFB/anDMohEyRA3KLVYsNMMrYWZY8Rordwa71X4RbXNC+k5NWZrP
VazUyYJXM2lwTaERNphDf41ygFlsjYl73UG6CQbIYkvpmcC0OKB0JgIWMo5VMpv7Tb0wNTinYQFe
X6MIGQG5nUdLQf2xNUuGfw8K2r9fxUn4beljdvGLusNXwNYxoQtaQPNZlwQLvg9thP7YNtBj1kOh
WTxVUJLxCBmo0IggAkUYRmh20HowFguW0HrR02CUgudcwz2Ey5tqUMG/Hsb6WNZIivXSeuBxyENv
Tg9hI+pLq2lHn4f1NomgVGfnnKqsJQdUQjvVOCTMJhs2K+052AqNUsJb6tJfDqg310CF9WDiLbdq
otgpoUlLLmklLhrSRKzok9LYploDnIgQSDXQSWi0k8c4aEooKaMUNVTbEGm6OMVeQT3nPDrmxyDs
r81swglWEvenAVKMEzROKtRgKcfKxn010It2ah133o/kskCiQhiytTSaasXeuyuuqg2rfRWlLpA8
8PZNa30P6+BanxAu0Yr+0gcbfsrJDOjs6WtpXTMqHJIbdihMFD/PQivnZL1az954torHCOqWr/Fb
gm9VuhAFRdwTzD8MBlilD0ESpafK55MZ0g8MNdAr02ivWUO+Jo37ymvAX4TWkRGhYWDSDn+FLd2w
LI0L3DN6oP/73s3KElvv6fYfqv+KyDztTec0Zm7Eqzs84JRxD/iGzL3F0N3oNapMQ8tqyx/oeAOT
aIU1XQagSigp6JqVTdbsyoh+eKJfDjGzzcCXBCJrfRk89u0H8PeP6zP+fO4roAUZQ3KUEbuBzcTE
QGogW6cP66X1u+mtvLb1ovY54ez0GKltSw13c6G8Ic0nq7y8JiYbi49kgDX1YcdZG4d931IY0wir
9otGxxUaIkdaD9iUAUUHaUvPQjERQuYvLn43vpA9Mx+w7tE3hkyX5ym6FAVcIoIQpeFWkx8tF1Li
sA2Js63pQhAlmotYqXe2BuAFc096EpnJFMZM2wMNyovmqNtHg2OR9knOYTt64NVNusrW1MFFtQ00
WawUUl9tSmXRX4rf1xP+Wl7YGthnwP6PZz6gtYb5kfSXnsY0OOVjKna9h/ATe553lIWi3WBApNKH
VMMC10vrbcFkjfsckuD67Q80XLBdOYPYiEps6tprrDGEkWeCUuhHHEUaUmhqXGHQAS78/ZA0zLBF
v/lZlqBGJ6JTm3SJBbE0DNHRh1wDErFduhkzggpaxslvvZ23EC/2+8vw+6JL3FM9iPEUaqQegMVv
dCycfe5ETFTD+xmf/XmwF7CNKkTdIDXL0dZUxwy8Y6I5j7bJMCgH/Zg6wX1oNbZOVuGVBVKmKZGT
5kXOgCOF/bCUxj6tyaOSZRLuzILM0HX9Xde3KjGRpQh693ohDrT9NdKcSr9Lq5NpNcYxj6cHI0Vl
keBGdJvmJiUwlfjlgQldhK6MkmBmwF+TL7UQCAtuu0X73l0TnjUdRQST3jC74bJecjJaZr4hTxjp
UcPVvB2YjmFTmazV69XIHn62Zj1guWua7az/KZkmLHu+8zHnjkXOyb+EMs2hHvjCeTEnXpUVTOvW
i+vB1zf+vmT32T4SLJtdzMZCCWaNyQwrc+M6kY7zrs8Oe8bfKNrZAkU7TKLZ1wb1dik9dOYVob/V
zDKj2gHjYUn8TqzhhJK+0aU1t5gyw4tpssLGfIoOUMkfq54tmnQwlgXBQzV1J0RU9rGspbw4WV+f
ffCDWOg5F6y3zYJQDuRh7aacWOf7wJ+Plumd/cpUFMAjG2LJN/4Yhc1dVUz+ORXFzYgr7TRBX7kM
xoiTjX4CVGGiP7BYEnTnxfsgh/hpo76P3PjYcq+rrLHHq5CuVav2uuq3VBMdRAz6kY0p71TZmX++
U+vVhELo6OB1dmHvyWU6wh16VPQ2MuHeynSMT0OreWVSOrRdemTFfAXWQxU02cFpqtdBA1UBdFeX
Qhc766HSl4KmzM4eZCQfjA/aE30bBluWBRxrSLHVdFfSw7y2LfaxiaQDYtO+7jvrMatpxCp/pDuP
Y28w6JoX45c0rt9n+BLgaBFPTMbgYEdk+uJaQB79p7IJraM10RzvZ/+SRigx1PRaoP1iyzhk9DK/
zDnmfMCU153RgApIOqa7+ittsL4kDnI9r/1SjuIZORhGEKNfjkEyf/eKZg9JaTPxZdwsc3ojIw95
M33eIXDtI9Z3NBlp+EqA3rWclvkkHEAHM6MxW9zWMy6/AVOKIupyJ610ee1CZtMx/A1nySIWaOy1
Y4ogtnj1pSpvS2o8B41NlaLW8rLEoWvu3/a5eW2mdO+wRH3za9QCC2meDvUT1sE8ZBhfnjJ/GXcC
OSf8TDTmrUOfyiecgIHADjuUPg+8N3UfI75uPVK7beZu7d46qVza920iXmC6X/iX/aRs7qJ0YkQs
9dkn1COxUeD/UEyK3RAfbJRD3szHXneWEtwN5XMKY2jXpNOCy0ZZrz3npGA0fwm3XIhPMH5I5M6H
sWh3XYdcO1oEETsR1Z8SPzEk0zAN5bNlIVuXwxgf4TNsJLvIXbZQZMBTFvtySUlMkscYdUYbWISM
NGe6bjgpYoFF1yy/qd55m+cJIRgm3i1ugUEFzUbYRXw1q2+tV0Np9LpzONPZJr6Cna3vY5Oj6Yu6
mJc3jN6D2rvQvqWh5GfQZEpAH869KIfsMU9RPdh0rA5D6Z+dgAQi5aHl1exl5lmwNrMbJRj4RRQO
B8NDizXL+MVuYRLxIcAgUdH5JJvmDEDvULkISyFIOwemQ3Si/PSYJtXXkRllmmac8rJkD64QPyOU
zl2ZMLFxjfFbMEBjCRPzdYLJxnf0ESt2eXLr4GsOMohNjHtbJUzoARvbdDOZCWV7X9XTzSAYH5NB
4jeztTGdQB6sJfxaBNONEfJIx+chfshFepUIICqsdAw7ks7G1Y9YP3BI/OrN04LfDRR/fS8dvDOE
C8+0Tri7UgSvELv1jX7UtylrJMKWvaddnkvmv4BTRJu6ZNfSY4xDxz3ZNUa2dSZ8RoAxH8iWAqE0
V2hLbW+jvPAniRAshO6ErqP286PAA3s0TCV2NYq6SNyNWR3yLR6Ywpbwrgys85Ku8rEZFD1Z5ssR
U/RipidCRiYhqnF0Txr1JpsgZZTjU116Pw2jOTYWT9wklh6NOZmVNYPk6nucDDzsKRi28Ozw6/LG
gHtJvte+MhluD18t0hq/W1K8j+24n9guHwJreOtodewFE8+tJNx3jqFUWyRQzk1JzCLarxW627Qa
SbhSd0cF58PltMEWyyOU6LDe4fOw3unzarX+5kqqXW/8x4//P28r0+4mJNhIYc+QmPw2sd7VOPqM
ayk9mFyvr4dU/+Tz6uTk//oxcypxYFp600WM4vKFCmW9JIXZnGPUP10ubgw6qIf15vVQ6nt93vXz
tvWSEL3mwv71l/7x4/XqeiDL9s9/DAXrCCPy856m4cXnOUHAqB/V5x3Xq7//gfXieoB2yT+4uAL3
+vrQ1ltrKudjVMjzko0a59B+yfQ5DvRKRWJan+5oPpOGu+621xvXw+d9Pm9jPAan9fP6P+7jjzi3
KkN+BYfN0EX//c/D533zdcPweX29T6If0udt1dBkCFfWe/7HRzaEuJx0LsKfd1p/tQhMecin7KFx
O2fZ15N/bwUxXiWLQnvsaX98HtCi/3m1nZEhTJHUEUO61hob3Ub5/Pnv6//5Z+5ff2W9f94lGAHA
pxJTt4uoyXl0ApnBaNaI5PRWuKiyfLpbLy4u00qpoNUojYr1Fvik66XPQ6pJsZ9XTZCvhWa/ft60
Xqo0I1ZoWmz+77+w/v5/uo1vDLP+zz//eR8kBqSYYHkxNc020VzbBMCtISDdDpp5u/bl/ruF+X/x
OdMiDDBE/R9amB+VHH7k8783Mddf+rOJGVh/hDj1bS/0hSf+ZnIOwj9ICvHxMjseCUpYvP5qYTrh
H7ijQhqOFCnCXrNGYLGvsSXiD4y09B09y7WAQ2AL+5fN+9860fFH/ef1vxuAHW2x/VsD08UlbQkS
93A6h7Rr7X+4vxzhJB3DlvgyEXBV6R1PvjaAhDLOdRPdRORNej7CwcJ3n0vGsZslqJKTqR5So7hk
xqTOldTK8i6LDqYfSQSDNYRqSbkgGPWwJUKLL5vSRJYC94XY1tyQ3l7Pu3amYP8bEbgxhWl0ntrp
o7PpSw3L+9/ekv/wLEG9/a/Pk1eKPrJpE/dimfY/wlkUHAyoEIEWqC0WBg2JcSkvTzi70HOYsIyB
0LPrCMnXCNlcXmLNN47rwGW8A+0pX4oTbOTXKnKA95qczDtcwGS5pleZnvqIaN+FznCBCPEipI/e
d6ifKsP8zl7GvV8PRZmIjQiVuY9CSP4Cr4g9nVND18wNTI2KxM1S0Gk9kEsyXRmgRIl9Hk7pQuTR
7CNAMSN7ugoZNvPY3ffcaahtc4YzPN7nwMByAljGuoT0fEjFBR9VmZf1sPZc5rz2z8RIf96M4ijb
kFtAVr0Ej0sA7MnBWnRZDwTZxtQ1BN+uDej1sPajnSh6UOzXD5En6ZdYVKDEpDhfaybt9geDITDY
bkwp27Ezjef2jZTccJ/piIhk4DWDuR/tyCExL40Rx2DRSf+uczZtagg8ioGWSZ1XLD8sl5VM1g9F
rvLLQibjgV36o9Bs/wbj+MUVWGCI2Sw2lb66SBO6/V+H9TajIU7Znf1TQ1r7MXX6e6Xv0PPx6+MJ
6JlKjF1G4bapC6Q7uU0Z6aNPqdD6oo/PO8x5Q+heECl4hBJwiUmbdem/5EY7HiQtGlpUEZpWZHWc
tU5NDMj9z1ZqOI8omQgDnQxF/EiK7N91FgRnsn23czg/62BsTTWdHesB0BJzANM+lEU8XIcCh7Cd
jA12bQ6NwM5MLkR6NRIyrKns6pA3w+t603qIY8UPy8U4hJ7zsJjwgTfFMBiX9dAEvyxQo5yTQkBc
7jdyZ3QqwbXw+FC1pvJ36bJ4F6anazA7Glimq3a3kAWJEW1snStsZdcFZ7+tSO1vgWDa18PGTKAK
r73TtQ/a0FDe1I7xWhtUH80ksjORjYheU9inTbVl0p/hrbhaRxEkBeJ+HgMLV1z4GgoUDmv8bU//
QoIpOoPUS66qORYHEP/PhK+wJ2AuuFX3A9veS5fmN8VQpsc2jHeJaoOTHYIa5btx8rPK2BiF0gIE
AEubVKBazpWcj4YsrgsTUygxFc7W6PB3MUUZUMkdlog5d6p73VSj3e9unzJj9LEtfpRa1Q+GbtY3
uDnZpxMGKOov/L5/5u2yL2CVtP5jUPukpa0nZ/ZTiedeCDoAqTXSEDDrlv5vSx87cw9uqLa4WK/y
tk53diNfuxQP9VIYFzWc1BJY5yhQ22rwRxpHIE+TtH2KG4LKoVg3o8tmb6qQsizBrmnwU/QSvpKg
knHLYO+hp0Mb03x1psQ52LQC6RZCeSUTdZsYDsBKXiI+xaRuOhYrntVWr5Ukm0DlxcLs/Uc9kwdF
lrhPPvMjzdr5nNMqJJ4JHeq6UHLuw7mHLSdqvfa4qPKh90EFliaTa5dc7H1ZPXcFBqMeQRN2Sx3n
HOCjlAqjhGchuHaa4m5tiNdwXM5h/KIhyheVV1fESP8K43zaztS8ecSE2B4/stoEIRNnh8DOrntr
ok1dhG+JD/QL5/TBjItXAPiAlyci1OcIA2GAnHzNHSaFBBZlJt5l74Blb5zxkrSGDT4zf55wSAQt
7gu7uCwzYySmUbf10CJQD6IP+jtuXH2LJIsvA6f1Yz4XdJvSDvUAMTfEHwkyqYmF1mhTaGH+tFtj
nPtOvBli4VHi9s98V/J5GEq8pUW0GxIKRXACti16pPD2a5Qa3Yl14tF3XnsSvWn9GozPa+pbPhCP
RIpxX+Bbiz23Wx7MvqnMhLkEFg0DH0zYDacMCBZBKaa/W9rBu7UA8bqlRSOjMoFmaW6ov5u83Dul
hF9vB2/YF4ZDyli4EAY/26fW7+TZHfh4Vc4jzQG1q4R5UybOV/cYZjqsPG0+yEGHDWCgye2BKXSq
PYdW5d0IKH/0AdptL4eGrG4a6w2/4czSv7UcIyH4uyCrMl9gEXVdtEEbsHe0+zpQvo9M026P5hx+
VxmKW7bVD7DYBxwcZoTLZbxr/PjKMfNzS5/6wKQGTyy1N7q/6tRr/Rq0PdloP2ZZb6yQFFBop7s6
bb/YFnQ4L6TJ4yCa61LKl2TsYMNBlHBiuFeGwghWGplEWTjCDTHEKYvJzoA4tg8g1W2qZLBOdbTc
qI5Q8RxVBjzIXe9gdXQa3Gbs1VmPluIYSYa3cYjftAhJPwgH9zAuJQ9jNl78tKbnVBnGg0DBDyiR
7lxpX+yGHCuj2BniRxShEGVl8SAMsDEX3N+SyDP9MZ1p8zf7IVfVvvCQ+vgh6xbhCST8Vl9Tk8ps
elR8mZkIwttKguheswKeRFPcuGBXZYF6qgvcbt85eHBZynAG1nfKFuVLRbC0nX8RoEM3uZiIO7Q9
ALtdd7/UM9YV+PLLaCLUjm+WJttNvlXyPR8eTLMrjsbQ1FfD+M2THgoqjLixm0NJTPlYEnxs7Exp
FfjQl2ON4L5PATASXg7YLCV6M5ViOLSYhFyTxHnkQfl1S8X2pajvvOQxknK6m+Lga1v13Q7SIJo1
xDD1RE6H/1aE9Hncyuj2Q++4R3tmuu4H/ltm4/GJhglNZCmse+ZG9n2ZTLhxo7ckLdG3N9NzO2UZ
+kH3VwHXuZ7T/joPSEILqciYsQ9Y2giqLCxgfr1fiXPGeG8HHiKXLsBcCCsyOsrAsxDuOySVlvRC
U7d+r3ukipNEZZKSaXNSTBY2Xh61x5gA720JVoZcWfyEcUy6ZdhyCnnGzA37oimvLdXeBDYvTJq1
aJX7M2Olk8VoBk0XZOoZaNwUzK9BXZKwNbh7FIMYV3s+p96yG4VWZ9Mhoefzsw8a0OFL9caoll4g
Pm5SwW9kgVS1MnpGdmlQX4IcMWvoJ+IdvEZLhvYS0wwjS9BGQ9rlrdoO9XzdEGZ8pPxTmyFjjuBx
QBNd3vjZtpXDW92V34MwSLYBtXvW/+RNf6qd8SEnJJmWa3nvomosirI6kHUHrSN0S5h4LwThUufF
2akorJ2awRcCM/y+0EUGGIdX3HMObRttRew++Dj1F7Ckp7IyrW0OvX+Tq/Auxv5XL85+HFTGhiGI
sNCOwZYx6YeCjtfG4mFRgdgNlX1j0GIMRN4daklWrkzCgx0N35A4U0vlb3PRAKLL3oXEygxF/Dwa
5EHwkHe5cEHjlP29VWPOtSccPUVAy89szOEYGedqiJgapnZK4YBk0i+GfGd36KtneNsDWu5K3CLe
RTxa4QDIhvbFttWrUlgTmwi8cIEZTY7fJUP6g7+U3SlUr02FK1ghCXfmiHassa0y7HV5zSe7O8uB
b3DqVIzprHLn9PQadRcMywzNXwp9/LCSKKTZzvaTpUzws7j0m/gU8y4fqqCoDvnS40oivwGdyNbz
+itnKV7btsFt5e6jmO6niexy747ptQs5GtCkXWEbXrZJGHzUw/vU2y+cb44O1O+d8IZfjHoACCo+
rylWl35ZujM15y8QxtMhLqsrZyqnjSHCm7COCWd/QHYxPfaUY7XTiV2VLo+WnT7SQkcSagI1Sbwf
S/W1GST5qxFl0GgLPocTJtTmMcFJZhTmS4kKdcMk52zSVufdyL60poeJbpzo/QTLucpGepygQRNZ
dofBXAiSwBmUxLy31nLFeb95iPJbC/RhnGfXonG+T1b+2AnHPJZkGBwbD+YSYYCgVsW9LcEzTBO0
Y6tFHpxQP5nLhKwfjxT85dMi0BFMvsHGCck+khG6t2Rt4ZOwECYzm9jIBKNzzjxsLlpsVAHxOo4J
vjKNx70YQ6IR4oyX2qSQjAPU5wWSbG+azp11P+XU4x3P2escX6ca3YLGpNlfe1cGsIalRRER612V
Nw4X7UmKRIoMvaf/HrPlVvizmPBgeEv6N7+O7xQh9QTxognWobkJT1qV7sFEQr2TpAruwyLExdHY
N0xoloUJWFmHCyCVu0q1r3aJgW70DLDVscdKTmuAM+bHYJxmRw9eqig8DqAPqwavdIgGm52d8ZhE
Jraidg6ORtiVh8Uvmi095+e81S8pa6GAW4xGd2bEAqS46kNMevAejErc1Qa9QoSJKFD77hatZ7dV
wB82dqqpHqPaO5YNm4XViynkVQvrsxDgK7vgR8Q82c8a7PoFqwS0kGKf5z8yyyeQM/W+ekRTg6As
cwqrGQkigpuKetfEasbs/DQU1Sl24m3b4N8rXNw/7M3Q5rvjLYvjElM5xlawC1J5SxA0pSDgJUP9
Gub065TmE9Je6zXs6IHM4ISS6UcDnPpszKfQcaGaTx64LshDGIbSGqOlLkrQs23yqfgx9Ml1WIY/
6ghZ+MAWsS5qXD3DeZgYRoQGk5yQ5Y+02SufObEF/bPo52fDoOYgCJck3rMDgH5flqI7dkX9w4uY
LudivjeE6dAB8PZWb4Cm95yW+Ys4CrV4gDrUZh5sFLwRyLBuwIjQRUGCDSZlbp3C4TRHkppCC6Wq
B8U2yCnh/RIFhuPl6T5fciT5CTHYSmHgD7sHQ8QvlQN6NAtrotLzx6ZqPhwxfNjsRdwSxxZEDn/+
NhIUha3P50s/fSuG4Cll3jQaUGeykcdQoOt0apxThvjmU8GbE/KmSmGTJP72reiXU++ycSj8iqic
9ok/TNmUsYD1Qf6G3Wnf5D3ZagqRjRlQ5Mk6Tw5SIs6rJejNqToj2rlYs4HHSxA94LJWmfG1yH0f
TRIJB70d3w7s5XBO4I+t8IE0CZqHLBPwYh245uRubF1WdxJOOcsWmFCMeELzTYXthQx4bRFAmCO5
AQR882zGjGYQ0u8TK/O2QzJQA0bLrf6/RI+UMu1ROFSTqskPEuAYlKYdoBL0vJhEBgqSeVjOiZm8
ES7C+dWor4oA2lnAObYpIFmrOqdi4OtAWTDg2kiHHbHXfP31C5k39pfgemyQjCOUxP7JENyzI8If
8yZj0w3Zm9YjyAobZimW1Ag8Jtau5oLyveVPhL8KSKJNemiS4sOgFwD3Bm+oQxpO4nr3nolaqhpx
UQoP3o5dmmdq+9es9o+BF72EDllLKgyeK4rIrdNFiK2xjRktJzIVgcJhW0TiTHHXLsHPyEhRPDyG
eLaGzMIFWFNuTJDZzAz8DGDniCFFhR+EiJ+NPJk2BLiexiMnxx8p/qJdbaM9c/12YP9vs5fnPIHg
UJ0iwesWTWiC8jrYRn0UbXUWLn23lh15A2hetcCAlsFJD27m+HCmk/gY9eG+cXDoh6IBnMoTJv7p
MdLfSCbBJcSF7CpBhnSco4T2ic0JKXttYhdjg0VaXtheN5PxY5qgsEXyG9bFHfkfp1qON53nbvP5
hjVkHIwnD5nKxkzL5zm+g8lCeBkunmgMudt0sofotlOkaRnTIcoD51tOWtJ4WPJ5+kVpkRjto5cN
8SbwQEwyOnO2jMoBMmCr7g3yBsKrjsH47PACUuW/KIuATncB0sOJkrMetHbBe9fFTrGTLKJLxEqX
shNA/QxdtZ7xska/qKvG2yqcH1sZxZjyo/xSogZrjQ5sWn/qw/ra1hESuF4UsqPlxWnVE5OqOxmQ
xZGI5KNx3aNAW4qWxHv0ivbVTdyHDDqRN7zWnnvXMwQcQDApagpfFVeunz9Jh2/LSNUPnf2xxC8d
+fW+KtHCR7GPZ5Rd67Itq4wTQxF9jdjdGENKq0pdebBB0kR+WB0msMmsWGnL81APp9CQd6b+rjn1
R9tVX2qfvcTCHNwb5Y+lNqDhWrbEgCfu5dDj/EYa0FX2S2Q9GQJrmlsbv3o53wRxwEDaQKakPXi7
oiw583bqR740J38BFTHit0Qk9q5ARmMRgWNjl853CrbtpJnDQx+/tSI9z0Pqs4kecEOP6T3CHlIZ
ftljDtElp1dmxe+JE95H7DjTurkjZhcMZ/lU6+dsTPJFYA0rBxbyAKOX5WOR7nmntn6Gid0uUJNW
wY0dbiyVTIfRlT8tV50Rsda3jXmDP9RGqNyccVcSCtAF0aGrQpAHJpg79sEH1CXTQXU0zujvswMp
lJaHovPo55QWYhYs5FZcObh88AzPezuVI119aZxjI3xK2Ss4rclZOns1IlIgUDxCCMK925GFDeZn
Hs4k8iFe6JtDbObmXQygcPRLBBounDAJ1T4g00PZgJsLSuYAqRggk46fD5LAtQVs9AxuZQQUdSQw
51L7ZXJK7ZxuugmqQiz41wRvKOPcH/hGF3gg+O9qTCLNxN5clEFHiwBBSG+yp7ud3PYVowaKGjbe
ln2AEfcaeFQ0xoiXRpHg1eYh8VXG8r1olLGf+RgxJ4RCYrGVOAQjSTRpi0Riyb/0WQdJqH9so8LZ
iTIpnpR5YSES+4I0z7X7dGprSASyfAk7QObYG3+61Lpb46EQyY3VIAMBxpXuEjmq6yDpfsokDrdu
6lrHegb7QCanfxNR5FNrLe+qDBWClMK9dRc+CG0A/WFxl6twwuZc2tlNg62Z0B5MgDPnEFZQ+NV3
5KCwxWDUtPFRth8J7kj3hQNwLlqs+dSdilLJ23QBW7BYDt4j4iECiRx3cm9s/GdHq/jlJBgLQwlj
oJhpVEpKS543Itsep/ugdSnRTLs5XFzkm/WzbQ7RbiEV7mAZaQPQJ7ufjTBiB6KepwRpHy5ODDtM
giPmH3vWuACfHb/XTNMuriIwm2IkSTwjBKsMvKfQLpOrNCa0N8sujazmK6pklq95cI+9331PS/Wz
oS1z8cni8pvivqhAX47L2ByayPSOvhDTPsr876ivtLU7eq0C5xZ533dF7+eqrRfEh8LpD2oC5dJ3
nBzRtrDcg+WFJpjdtNRIwlasgnUPeGsmac9WAzGE0XLdB+VHNnvFPnLoStkBOwKXFGkUUMVDb1ju
jR76u7SvD3lmIeri0ytV0TxOHV9uJZwzzL3p1jSS16gyUiRt6l1mbXvdIX/bBHHTQGnwCAuR0cYx
TPMumebzrHSzEr6aCbRcQjk17QStSkcV52iT6zw7d6REVsfKzrTT31engcynDdrNvTvBrsoyd36c
6ztjBHORmc3wkFbmHqv9mdME0kvznFSud666X11sTNe8eT+nNmuOWb0wzAiREFnGtW+OKUEbbw4z
EVjjlPi+0S43EOhfJtup78LmtnLA2bFxRn1yNE3GCWWcI2qpGTUFSQ/VaOz4ht61QSEvUYEPkMHp
Na3Z/uAE+EORC//0h/kxnvGoz8mNXMSbydkjd4e33FAe1kPeUZ89aCiVPIr0o5Wl+9DYwwvb5egS
QVJZGFAiH9p4TdpSAAM2MPPpEuPh0750wuuX4RGQ2z2to+nIUrjxsBg8VaMRHbwleI5CUh3tup4e
+in9SPPqJNkjAUrhFD/l9euUJjS8+EpaYf9e5Q6QHKaFu3RSHh6q8C3VoWaykneRasBbSk5/zhy/
xRE7DjN3HxZofAxZkpEhmA0YKU2/NEwJDrAG4+W/2Duz5caVLMv+Sv8AygC4O4ZXEhxFSqJCCkXo
BSaFFJgnx4yv7wVltXVmVVun9Xun2ZXdG5GSSBBw93PO3mtnd11EE3Wp3d+9JZ5aQpXQXoGYyedw
N/ZKXDlB9B5nw6hEQEsq+C0V5kgNBLzVcoej7ckZSz32FPqYuUqJcvRGSXJVe3azLN5pG2WOa8XX
aYTyqHCFecSdb5NqyXa5G3qBVaChykj16Bpkufl4P9oLz2Rzr86GxCSchg0W+o6a04ZkW18zxhJP
LbQc36UF7qzVZJxNAWlIEuK9S3BA3H5Jg9dJzte+GtIQKoy8aotu6OABu0Ezl/XAF0VY3ZV+80uO
8HRGwCB9QeSPkSnWxBYKHLBCNc4VwyW5krFSh0GeBf4m41QeA9lGUrag1UWDTGakGf4NK6vYuczs
rF7O9Ouy+3Ap/lBcxQe0/nvX8d/hIwqmM5VNK7EP0ihJ4fZ+5eOQBkZC8oVpQ88ShiREInzUhZAX
Ex5YtlqBs1nweKYD5u3+LZrS7dBCr50N77UphvcqHuNLxrQ78FOmnXaV7QVXayiwvM8lTB6jM0kC
19VDRtm8a9oQVahjBgLR0CC6meRmAGQDvlY+vOnZVW9ZvNwnBVwJxm/92VKS8M4YdTeBUa4/21th
KucIW5SDV9uuGvjx1C2kzeV19aM3kp91Px59OcsNjcU8GGoWgYL2TNqvfftVD4m2R+6zkHG9M5VZ
8LuiVf0aD5LvbvudRqi8S3oY/oVZj3ddB3xP4zuNR4edfmx2YVZdCmtsA5xO7SkGIxHYyfiEvtU5
Zc9dni27FIqoMyKaxpww7TszJkfGMuzbjOgUE/VLloP1nxJtBxAWCJMAQmbbJpMbM/nDsYEoWS+p
tjYJTVkTtgGaRnhRFieQeoAPlrrFU2aMHO6V38DSIe2NsRhZIEQLRnI1aHbGU5d3LtfFjR7hQZK8
N1g0G1OEiTl6d+k8LEltkyPjPqmC3cBPlnu5BjFOYBIG6bpn6dp/ypGD+jShvA1tO3rNugcY6iFn
89til/59Sz58uSryF0QPc4Zwtrd7brcbcr8fYpibYxfSlhsj0UIUtT6Kec53SWY8tD3qSk78F9yN
tPnyLr42dXZ0CPgz5dj8JIRra0UIwgmJR8+dHbTtXkjipL3tf2Xx++iSAmryNNUSZGFUg9ip5DEa
OQP21igPsw02jpWWw39auIiT1S7Glxx0VeoFUrb5nUdOCZQAIiZKDZxmIMIi1+K3r6ryUzgFmSS7
ftbVlbSMdDMK0NKLBdTNYHmpNegpoIy1MUHSUi5FUcjRm6QUrpTHAxACuEOQbiwmaOfKoyOdGETU
jHDfWX66CYysmkAztugkEhF9uDOAum6w7AD52TUzWtrw8B32yTxclINvFyTMpe+xmHsUDow3YPTN
xEHkdT/cWdly6FenZz/90mXbnkzORtvOSFDWxpCDiwqoDpFZhPb08Nak192NA0i4ZnT5pGbjjZYx
/qViuTljRjjXuHxw2gC2oSGUkGLSjetUaHURm8lqPS/HwJ7kAf8Gm99sFTexnm+cDj1Hq5NdPabu
vUO7HHsLBfYg8ocpBDpvDN2hkTs7c47M1v6kuqt26HPTbQotDwcdaI1wISTHW6mh8gRIiWmDk7b7
usyfknZ5XIZseOgNmhTS5eNMG7hGeXRF3pt+wb45UeOxmUVwAXgXHHDap3mOL2bdBrVS7kfaIgLo
vezkmFV0r2TP3gdagJLRAg8IPYpW0ZVdY8OsrXtwHM3HZ/FIZ81VJ/xOm7WiNb2AJoHC8tJXj3ZM
68RNDLHLSTU+DsC+mbozNLbpapcTBD6fJ9ewyt9+Wj6oqqiC1ibIq0sv+WRlP1yMgcmUX76/GEZa
XNSarUTXOIhr7oUWDQeHWKTIKkO97NMhIEy3P+uKYj4p7ITJkVfdLW64tXOyOd3aeUsql9ltvIhH
32xYNZkrohpgEtE25l03qV9RV94hrB0gHUYPpUqL1yLns+4YvpcOVr+oU+hI1kmnxbzKJqWSOIez
mB80I8Kz73Hgmn0vY2VuJ35yVa65mBsyJ59FD22khdgc0KnDvHI2WppenrIPjQL9Ow4Vycyjsf1G
ZAg3A21uL1sxdQAlqunB8fLqkLUY+8hJ2jUcAznEfU3lwtySPubYk7gsfKYHTg10yXNUtautJdzF
MwcUTYdIWuMdupTl4JfFIbKH9D4yvKfMLOhaL4PBMdmncddJml9otAFzD3hC18lhRTRVnSEzdOyT
34aAHdcvJA7vkkTtBiUS0NwQiCoRm4d6YpmlJyfRhaX6lRRjwgCGEmgPXZwGr0FfeiGgjlY8TkTc
XSB4nDNBy1UMMfVp2I0wWhc8p8K/iIJSoCw1wbQo2yfnXDmcnaaOCcgcHb2ytCF9o7aPlrsuzX9G
jVIXgAaI+1tsT0ja37EZN+SH1RmznWgOwhnDij2mrxWDzTnPzF0z2JdpYmGq6uZk/Ewl2o3aKNYg
12YE4sHmjgmfhww75SG3JiZvNWrviZN3NMIKsHwSiUTeeaSJikvUZ+4Pv1j+eBu/t+XPWnCsrQ1C
WuGbzU5fXNLOO/cOn4/I/EPikBssE/cxokbQtkcWqgDVbTS5cVRT/VdkyafbEAbRmA5RBq6WO5WA
WOwLMNHxUtUHHPJ0w9RHXvgIbSALbErkZ6ZBOK5GilJG7snLnN/Qeugudf4V92H0I2XwmAJ24VjM
ypi/NFZL3AJpvmm1s1X0wCSEiq70TtT+7DIs/IxhYThH5ZaNhGZhNe8r14ZaVsBvt/nQW6oFcqAZ
qCWab+kBT9uTs++W6LFnQEb7jujLQ9sgDywxMLCL3esRf0ZMxkFEqkpIs3DTm5joNMF4m7pDtU67
O8eCfSALMyfkYeKVSrpvxXxiDMiwmuOBwWR3r6unKIGI4SeJPJplbwXGXP52vGdhMRoyh+xS5Yp5
TUl3g766j2NIlMVbkdtU2/SA/I5Ic78MT13KNMbyETiQkrKtQ62fXM+kVmpPdFsi4hRGrpkNL6Hy
acUzjqBG7jnfmvMDQcX+BtxW1ZZUSlNMYDtPqy+B04mxHZiCUvQ66P08xP+O5UGCMGcgnN1vJ/OM
o6k4P/SJ8dCokeAwxbq7FLTNTM/ZVbIGWOeM7tYjfUtOxPQKEaLCrGAs9Krl6Lb4d0WfhMe15T3V
KU6PTn76M7V97pfHYSR0rpQaf3o+n9PS+plZKc7I1aHqr1++/02uZsDOibG7LObQbqaQgak1tcG3
BPn7y7caA2nCsGzJA2UIHaMx0iIFc2ijUjpTcTDwSQBN1DH1FOqwsiM1km40cyH+6vvvv7+0UxPt
O8N74aUz8v22A/tTSevTInRtdcN+/1FEOxrn2nhMV2kb/vQXQF3VXuYLQyrWDBrxWbfn1LkDmxOw
KIMFXb+gKUQAkiqTOkxQ8c39cKbD3f/jy8+84017ZWqeSyN9djVwiHRwln/8ke9jeP3/Wurv5Kl/
p6X2afv+k3D3v+Egru9J+S9ZUdY/vuM/hdQO8AaaBwg7kaN4QvnAGP5XXpT1H0h74TpYQB8cNI7/
W0ot3f+gv+raHkEHtifWUKj/8Z9SailASKx0Cdek147e2v1/kVJbzn+VUq95USY/yPdWLbWzsiL+
KUijc1PT6CZjOYLQVxtmOKmFkTow+439xzrrt/6ZJmmAYV6dcAb904X6PyicLd7gv+q4XXAWZGZZ
5GIhCrf+yy+vSlU1jumvubucM8iG7e4ozxETO91hTTGhr+p8Wf8uouTf/to1w+Sf3nMvQzXohF+r
f6ECiwsOnAcyiLezvQnbO1XTzvk37/S/xZX8lze6fgr/9BszBo6hh3n72Iltv9ysNVp9F4WbOQm6
9Of//apKV/y3X0d6vEf1RjHpSou+w7/+ujY3agzSjT5G3QgX30GwIcUDeycT29JrrklL30SsNYuD
yzKYMcBd/QKwaOwidsbxeHWLkvLWCNkDUVxtyxmewNhQYy+6UIHlQf4VrdmzJpqvoTtY4N8tspEw
/6EV/RxQEkx88Owbbnkso0wEWhTdgfY9M7uG81w6PoRGYxNDOhI0SaczWcjdpV4qA6cBG8//gpYO
XleBtKrsJwSuErj5RPE1R2zjii6hU9wjZIshDeiAreE1Q2W+MZLpRXj1sGXL/TG5efjj2q/aILtO
juO4oGN3TeiVlNcg+Kyjo9/bmfHlIt5xCcE5LucXzMukWfQIt3J1bh26TpZory5pFAw7z4jsTqPd
/WHoe2+HyIH8UnxRXF+TunkT9vAykjLRtu3VUOPrbLPlwVUB2cpgn4z6MMgsJHEjFabTMrxYiI7N
nY8+WROHwIVslkE2GyQ8L1Ob1oQt6DcT2tEGCSZ1gbGHExFvi8plhj15hFBWxyb7Y5X2Fz0djEaC
T4LUxMCx+VF2BGPY84qtVS63yqoO9ZjPsJvHcMdlO5KO/as0zk6VFbuOrmTQkwpW5ORBJdZaRyY7
Kas3N6KvAlydFuZXtkwvsSPA8jHG1NPLTOOQ6XCNeshBUeIuX0IUL1H9WRbte982eTB7Hij4lHAl
glznLKV9NdZvIfhGw8UQV3pyL5zhBXvmlzlWqzaIxHJ+TiGmF3NWD3P16DR+EWSttJDubJOaGF6v
qygN4ieGEGCKGZyjVuT/UlU7abcUWvTe3SIfgx4D76ZwmH3kQhBl03LVPAzmo2NiOuY9nmh5ZOhH
5JfhckizOojlKII3mfGIacEi3Sr522a8g6IN6QgY3QXjPe43QT8WLMavVCAgSav206+Q0BuxS5J5
xriRmA1asuLLzJkc5EBcQnsBoI8F1rKqeks8H8g7CRd+KRdyTsiFSs3Uvua+e2ycNeS34TW7bXnz
Lf0kCR1G5WddqhT83WD4+U6YGAhyIz51ubmD0iX3Y8P9A88BDAcSHYZNSJOYUhJgrrll+IahYaTJ
B+17LDoNDl7fe+RnRVsEZ299yMUYbX2oDTKn4qYLrHi8RjWNLDf5x+1brn3DsKn+0KXkJOjlN/rZ
zCfICwGOTAWmQ5y+Oe8uNCxCdxYojELBWned7LTeN0jonrHc3c8czgkG7t6sxiGiijDlqoKzJl0f
/btPo3OwSayf4LuXqv+C7NgjizKPIMj2PL53WJPWrE4kILVA/Zlp8oIm69D27dWruxej1KQao1Cg
LcTnZtLXYt0tEV3Vb7bNY5gnTXFI03CX6BBS0PrEVS4dLWIuIIn4g0lrDIX8tpF2ehxUtentepdF
EW6Ibj3QriYDbZhfhdX9oAa7Z3S/XSRPqrV+EQqKdduzxkvSlH1nfBlcrnGrNK7fUhNr1N/0DAow
9eeDVwKf5XGet8PPcEBv0qvRBbUAti+C07pl/Vy7YwuH6uK03k5eZZA4gUCP+j3Bo5y85OKnbmzU
UR5DM1U4N4UzOnV4IGOazHM1/+xqirYQit0uprxYSpb87+WIWg0iJ66XoruirkZmntO8LELeFGov
k0HRJo3kV9eyUA0zn0jusfhPY1Da4RNneP6aD1Uu9hcNddZi3z8uwnmK1wwkXlg38YelX90Smdz0
MB56Xb6QnqT3Gq8jnQQ6JOtNsaAFdKtX3x5fmmF+0T6oSyN8oFKst2YyueTxTS/0aPeRm/zol2bH
ogoefZRfdsXr7Md1jdHFm07US1Puhqima6/FV5XOL9DWuIkS62RO4jbK/GaZxa3wm7/+4gaDAqNp
r88xs8zNMnG5WiPbywFVnOlhRFJNQTUJf0IaxTlcWhJduBTFxKfTI+iPuaw4ociQgRleu17FZY0j
hLRpTU2NdCVh/0GpPl018c9bAsPxxmj7KyHgG/Vs8px3D4znmqX7Oa/5xKyfhs9bQ11H2WLMJzA2
b+slmRu2GFsi1414moosB6I4LN9v0DKg7TZ9DAiZG17V3VvTprAjiJQBE9PyO7ezxT6aVIwP2+43
OzJNQpuJCeTkjU/rbme2xc2V7ZWt/S0W5M9mtA4SF/2Du2QXlKGEM7Y7C6PbwZ9iZBe22PU6/1gs
h4i+dVVT3044K4MkqBcIiqCL0WQkO6Qn22ocs5s36vlY1S38kjoEGem2t3QuCcDwNUQK7axt24tG
fLUlwHyGbFzcdMlDYU/jo6zie1zE16YE/jMy08zXnY/In6tIu5s0wKOAK/jBHn3HRwjyY6jOOmMM
740v9UT0r1TkOGdpRat08v92UXkoNDtATMs/sCjAW4+3gPgReK6qdwbZdVuDJ5bcF1oLTje/oD7e
pg5wd1ZZA1V2YSOpi2F5zeEeRYEenxf4OaZLkoWNESJ3GnDzk/dLN7TFelBvmxhXUuNCoLcGaDKE
9W67qM13puJHsal+tgR61fQ70tQG/9RNl4x/qo5g6jns6EwM9isAssBTxSEfONaEaX83pl1/lwLG
V43aD2VhXxbDAeTSU4fSQWBYoH47LrdyU438qsl+G6E2tRVEzrhut5WGgjk4DSbmyH9Y9HSLF3Ij
hl6+T2Q2bbKcLslAavM2z/G4oQZdghiyGEUrnpvUz56HpUITCrRgm+X5BwnpNK0dzFEu5CcaIiAU
53idekhkWxV6k2mJ4DravKJh7E5pUwqEgqOzjeCjOrCWaWORP2S8GR0RE7ExczXmAc4zMSlYWyaQ
hxsWvidj8E7a77wgZd7gtTVseOYubsoBjrcCiErTnjf7xTsaUl/spXkQo1PetQtBLwaLzzDZxN8t
IHglWIrBPHq+VewdC/RCmTTbCXEBxzKoWA0IsI0F4vU4eOOfxUWzkQq98QYFpBphzNwNz17XS2SJ
RsDuAM8yNj26dd55FuzpWo7Gbmk/We3GOwddRCQWa9dNOGCAZj6nGC2RcYbvVcMG9I8XsYLHhlkd
5fxA6NwFzPybVfgJk6MxwoWX08hABbGNKyxNIvHhYjDySw3z1YjAJpMjfnTEBH4CISfKVhLKJkRO
dtrpQ0URCnhaPs8ieRKxuw7ihwieNJhs3VkWHdeQvPSK4089CH1gvnEvc2i5iThr9l5wbtUJehXO
Rfc0Ve5H6El05qg1MJTCWJ8+B5eHKowtmEhpjr8HgwX8427vdcDYYvptx86unpjwcEpq2j8tj+au
qj+TghsiHuI/kqkfch13pv1kovNnMuZz4g3SuQt3Ex4dNX3S0CE7r8zXpJuKdZvpbrIuuY3BCDcX
vPjvO4qFInG9hOclBNDkEAcy7UMgBYBjOIrNF2usUf715DJApSHuAsDvWkmscGpYJWkUJpfJCB9z
9RnlfNgtsqUddJ6rwky7kz13Wjstu6lSZFd4YYNXKPnIugHwXJFQgaQgcn3H2PkKSD3FLScbD/JG
WHbAURtH73FbsdNbLcQ223xJGIT3kc2gmuoLu1rjHrJRvRcIUThsnRZPD48FrpraJgRQEdcWsoXv
05bmqxi7v6iSOLhN2QdV0bC1bNCydSM5CxfEKwryHkm7Y0cnY4jbGP00ICJKH7UvTfunsm2mVNAU
A41ADB3IvcvMjrQ7i2tFL31bo72uTWJC0iF8zog1P/gWakXdc2yx26baDynrUWdv/ThjVUQhE1RK
XGSSfcTlWLK3nXoX+mOf28N2kvIeSfhnT8HKFDP3D1rZHTEcbPrS/Swi+2+JpPOsFUdbeNkog2w+
V0e2/mFympOjMKe0JnJ1M+tfc2d4cmsX0DdKKrag+BR5aK5zO+xugHphqVvjjpHevRH1fxWSREAr
LYXtnL4IM19NbmjXOaPeK8IP7Jx8N4zU1d6yh+au5WjRERFigvOZCMbbcaZEyFW31jZte4oNBjax
Q2QglcLewZVziNxwL/QEGbf1fnWZpQItjR/oJ5/seoCRbRSEFgsEp+ssTsZwZCI8N41uOcTONTbH
9OgP6PmFCn+E17xU6qnNSPGIQxDP5XBG6LKVJswuEgL4XgJHUKyuMLWuPPFfH+7SxYGFCm70BxJ2
fMQv8UxA8DQchHwlRKF7h0r9w8HgduJkVaElcYgyC2MnSPE1g3xSFw7CBdponmt/9B9W4+ImoWUQ
9+MM/IEQNVQhHhNu+xmFx4PhTR9SAyFExsfnG92no48tFYpxmDsjARfTh0d6K4siz5nVmtVuDEmy
mqBuBlxdbveOeQ4S5cCVkX/qRlRHuL5aVHATVVzbXaZufdxSPR4dknOXgimFDc1/rTa5PX0Sdolc
xdOgCD0a1zstR7xpKWwfjb3jd+/HmIpRI2ihKE7wfqwsZ6Z4534a0Kdy1o+Rnu35qGLE63QgjqVn
rkmp9B5a+g1ltjOGirUmxQ1amsSpe9ldNdZYlEgV9J35gEmBuSBDmVjiQDbjPeJKM4Du/Lu06p22
huw8FPmHa8RvI5HOyR8NXVJyqtnUqnmvUPezkpA/bUnYaeGlt4vd4k0HY2hWj2FxW/Nrs3k+QRoG
+6+ZicW021n/uX/pFx6dtvxtggWCj2Sd5qq+VYnxXqOX2HDOBsxoNmwnuE0H0i8cjjmb1sEaGwOj
erAYQXHH6k9zxHhV1oQ92yUx725CkztbtW090taqeuoVlWzYVat6KPtIBTM5s5QYXSVuQH7Nj1LS
OcyAeYXhbvA8GTi9sC6h691pLDiD+mkQGXtYoM7RFS/ubY8WWIJbL4Ylg+WWyZvRAABMlr2s+y/G
Uk9DEf9wS9RtaYReLccV48WA5qOcRdU1cFYiXCpiqU+Jql7rTtkYxDE/hDil6EcRy4Pw03ezrc68
5a5GYpxHvAKu7mXS4tYm8gr/Nd9qDCWHtEYdkIvpJCWvJne8o1Ty4i8KvVCUXnGEk9HBx8apVjzW
Rs6rjGZjI1GH6tkgF5YKJXBJYCny5oWpDbHUMWroKV32WTvAd6+LR6eVrMx0k3ZzTXlHIqYf9Bzs
0Y2wCIa1sXOa4bETk6Y7xCLemw6gsxHyFLrggpyJrYtO6I5AmVPyaJgkdsxxN22Ykv11YnBVZHiX
FQ26mstltxFnJJe0O1KY1yk+wd66GLZmY4XnPCRSD01jXqD/cog+2NJ9fqnnxN+v9V2mGr2bcaGu
3HYHsw8CpL2Tpt4hxOy6lTHvABNW7/I4xnMeX/KU488s12Re+ykfMe+UnYlWgHSSoZjvM1f7LCg9
Oh5gwjO5pnvM5UFvkclIBAT80oQlDLYpWSAEc4s42zjZNFwnHNdUbTE0VlqCx7mYx/1sVdPREHrr
C/6rymvx2qfupSfiY78YujxIuVR3VYbBPV38jTBr4zSo9MmNjOLEZPEmGiHuiApEDMRSn5nu2Qwr
JEVpyzMHTihmJM94j84vSavFtjEidRQmc6N5ER9xq5/Htn4AcOUGRNn4WxLG7nJr1Hv0YpLH2b8i
rCDzdcxPg20/5A3eJ+J7Axk1yPEKdtcCJRUJjTScmjsWHAr7da92eh9nLGVaGlM1+T4btmpjjrqh
i8PINeNgXJrXaiGoqcd848Ws7Djt2fY0HHZ8G5zk3PDRF1VQjK0AWsyDVNv5Red0MqdlfpjG8TVE
8LhxbJN53RwDA0AuU7lCn5rxe11MX0AwaJzRdIodpnytrqLDGA7ddrCB7GlJq7VRr+FqZbTJf9UO
4RKF8TtH4ha02YSaKWNXyJUP6IsLuLLjrJZjhQXNqiYkIMpmGcBK8Q+lS8zsSmy14lDt29JHtdwa
GyW5pjgmgA6iOVi1zukkz/ms7xxV3GI0E7vWZ8ccJ7J2O4L06LRxZcr96Lg8PtmErDmDd8AcEI+u
4SCxJT0KbUgg1/urwylxMKU3b6wCOxjKlUtuoM6c2z/ERdOuU/ZPP6J/m5cQNpIYZFVEafTbAdF6
iUg+m0lT1/pUFRZoElBuoIHB7M5oiksHBXsWw8JXaiUN9F23ay3ueW7u6Y6O76fqIUz2Oa8MUdE1
FwZcNuSi03QpS6tAzm9nj7I2PtCnJVHmknxSv/tI01BTaYKj24pI3jfH+GsvNdGsOQtw1M4dvpTY
P6gU1IMYGCq4G0ogGItoYa6WLo5Vyz3HW+GU1Y837JgXQ1JA+Iulto2ffZardWH2G4JJX6pl2gGY
DLeDMnGGuA0Kh4kTWxZ60E3UtBUWHpfWRbjix7TnFPefZzj3ym0ELOnSeF5treBXR4V3K4aijSge
ySJAEu3QCfKJ2MCaNtKlZfS9/mSz855bbwYKiB4zszNsJ1MAJ6+4JfP70vrpgS7K1TGwYMaWz2qS
fySGj9CmxPtEPvEGG4GPVnNtAmJo3FRj8zDaKI0p9jpSl6uXsZNkD2jGAaHFLmGRAObntrPXlvMw
GjSgOxMvE0reoXg2PlUY3i0LCX1FTk7wHKtbw0i+qwU+M0Pu1RDvm7o+9bJ5Bwg5a8xBcUNJ3qrw
AzzoPky9ew5Xex/f+uIzpncTy99EjvcqJnHnkLhCAg5ioc66GA5t7KbdF4i/MNn5G6/S75levbeY
8Df0RrEDoXQhjtWmpZxY+b2D8l1lEQf3tJ131dPkXISz0qIR8Ow6VXBEdNnzOh3ua6e9RDVpcV5v
PRs1eY1eC5xhLTJiKAimim9RGZ+Uriw6A6imzUy8hhm6p6Z592yoA1Nv3Dihvq/Y67mfX4nNuTAn
uEF5INnWONcJwNbF1u9TNpPAWVdHB6YpAV7VO43B12QSz4shn0fYjUkHNZGZ4yYTOPajlRPNHf/e
OssPaZS/peYPMkODBurNYFagWw1iYR2jfspxb21bNstsUZgXJgtUovWra9AJ14l/waLOUV5Uf5CS
E7CmWc+04MsMWtR6w8XJZZH2jqkmVWJGUJBbsZIjGiEJLAfoAiDne9/RCTVwjqSY+soMJbtIk5J4
XeCSi6b4OiD2tyhrkdei4M/xySj5VDnS/4EUEgggRaDB6lKGjbmZMPMddM2ZWzFmcVLtbIcOr6I+
zTySKMTCAem4RgTsEYpbp+l4q4bm6LrTm416mEL7oaW/tEsl6KbaQTTlp1Ag1bEM8fQTkkSOakVo
X+u+Lgr5OCTUwC44OsVxNe5keR9348AercVmSKncySfh0LniODK2mRiuKxI4loQcx4QlB450Zkqc
W/Khs3m6bxXLfmKgDi7gpKKnGbbLDD+qc11iRP3qhzUI76YyOnozumAkZHN9sm1iSJyw828jsvji
axz8DxwJj4bNY45e9Te5SrgZNdWO92xoXL1xCrkJEz2jZHgc9FkIZQ/NfHUZcdeLdKanvBa2nTiq
NZDR4rHKBXYOt7ihrecjTFkgp3jlAjhU+z3HEtdynwcretIN0kcMjnEwk8i3HliahhaRNQ75nTJu
bZnqwGjcR+zQ1WVk4nBzzNMgzJ/FaCX7VpvOWU3Ja9o3EVEcebtHDL0ncS2+q5jVbUztvKhmlMdc
PtIWSA46dMK7grOLZMSEOd0+6iJ7GtyhuXe8/lR1uT4s6K4O0jogQDKuWSWe43n6bA0ibwya/ncc
9jRsnBhXbuEHJRJZdIAwDKaF3aSt2HQjPgg7XCnwXDPPrXwagPpZqxfCDaKTkCo6Gq8NIlGro1Wg
vXNY078iy2zZf++FkcEPSO0nFADsBpNzHym2bK/P7hFc82HTVIXScW2Eh1tQldiAavdZSYGSdYKN
oHx/n2CMY5NijGjy4X0v9CgWwA+P4a1TZGc3cfLxfesCK6XEN3NFPFGznkBj2n6j8ReiAwchdHBm
4T2aVkmKdTZg1Yn2xFp1jANDYtHr4U1O7j0kXBoK63NOvfJXaD53O/3QiUVfuan/9lG880J+rN/G
KErrisAkpO/fd8NA4qu/vsZqPW412SqtpnWBC4ETEX3EJiVOuCKPaBPPNEI7f+vUjHsRbqDPrviR
NbsZcn6i6sWy7y3P2SaWss926r/7I2NSYiswmHqAWzJOACkGLjgE2AMqkRKMLul3APm69fKHoLF4
dis4NRWGbmpZaC09PB9NqWZ6O39hV17antE36rE9VyhFU4zBFyNsWS6BA1J3l4oCHyS+YMem3rCX
0Th2wLH8hvKJ2ouTo0mE6WT+Taza2vmx754H92x1zufSxv5ZEByxQRUgghhW8v33v/UtmGBuVAKd
nSnZ+yHM3p6IIQB3ABtMtoguGsajFNLejJyOt7XwSlRo9YvqsuxkZUd3utkGz2zaFWoT4XxB/jpX
59ljtY6sVzsJ75hX5mdrQP2GNYL37JvWQ22KCG7XgOoXhlqcRlQ97I9HbUyPyjNdGhYF5ksz/8ol
u8zk6J6Wghc4oZ3/alJx0Ca5Wbn8jTF6ui1qppRMHmM6M/toST9L02VMSigVQhsRkF/wpgaDAGde
/rYu3uaR2NJhBLGTutcyDpal94E9dOk9kSsELSwEjkbAd0ropjuPYso4m0nbBriff2GfJpVx6dM7
hXh8W0c+KeMUrWzal0rRWbAb0e36pk4ObuX8wZW3UXbOM1sj6ldetC/HNP/tVs0jPKwtMZMPoib+
zMf+vYkxWuwYg8GiS+a/fQeSvBNEp6bj40AdAZqm/V0SQ0Dr/zOsk6vRlauU0KT1FqtkU8C9g7C5
UB1G4WvUGcbbqg0WyJfT5blqBgLGXNLjmMtjcqPVSb+37uCzMaAnNjgdOCAzWg1kmqBwxIxhrww9
E4gHL4pyH+Hog5VgCkZrzYxwaE8I9++LurGxYzWI+jPScIm2O1jh8A7Yq3ye8PVytCQpXLcvZMdU
pzGxkSxHtO9FJramz/wzEeYZcTwm2Hq4d7M5PSoRzQdON2sXfBouSHDjHfSdspbhi015BjlMbYww
frakDkEvAlDxy1meQv6pdImJcDqHYDnoraVw5/GQzhYqorqw3vOup4MHvuUwcjeSZ8pZLsxw3qOe
1ofCWJF/ZXYR2fwXbFwf9MO8nG16SweZlb9KNL3/k7AzWW6by7rsu9QcEeibKUiCYE+KoihpglCL
vu/x9P+C/4qqTNlhD9LhtD+LBHBxm3P2XntpyQPFIbr8TjCQuaX3O7m0NrWfe2tda9gdyfJ6iAQG
3zShYSTmhI4tFpdIaEXUJjjuCn/WTkgrDZ8F58asvxYi+ZC6xhLKxgbaEb0+tMLlg6GugrbU121u
nXuZQifBaRzCTd3NBAWvPcacWO2lbTGlJnpNeZVNHsUUzkNIhk1HSowZPSVx7LBQD/76BS5SvVWk
jIBDlAb/77eyyACTarURqQ+rugO56Pi//5T+IX/1678tm2pSnn/9hFB8jDwSAhErcLIIyedQu9Cu
eI7U4/mxUdqEjhJ5N9EvtM2UHR6z0KxOSa+gN818Zc3JJl14Hfl3RT9ZF4s3ACCVhGA5KCxXspxY
gDUxRP7JCvAhP+hTDrujtrzjOOcgZvJ71hhfMRBsQdqETZLCjfdOBVmxcWBNZ64h3OL/Y1xrK8MM
W7sQO+skygQnWCZeAV8OLxlhlaukDWIEMF+axjxGQA/0McxWwCHy6iqxoE+mcPV6iDWJtRd6dZNp
Te5ERfESYxamktC/RAjN08HrDqIedOveVFPUASFucks5+JXaOGPCM1TC6TZg3XXo6+PDbcN4l6bD
2sIGskyLlMNLqnWHMo8yFC2DW6DkdmW2TGmUOaGl7KrQwyYTxg9AwipHiPPbICPMiLwU/avKDlIh
2gTp/h3TGiiI4jpiJ1nhBj/rVdzYvd6jOamrHTUpzDpT10HWggYpyKCOAilWNwq6v4UmDvMJC1sW
XIPYyL8pLbJJ15K7hVWWDBwHDAgxuyCj/ZZKaWnnUrQT0/lNV5HnWcoQPmRKfux6w7ADKocrya+t
LV38TSnO7j45d5oKoFSGuRfgGS13UUfSR9xnYCEF68PedIBm1AAs2EH5sIAUUQbbNVnVXEaz1jVt
NaoPWntDpRNx8B6dIJSLDQXA8BSIltsni4YT6TYXxq8xM+M7ggr8M9K2C3zkxXOQCcT4jvzscViM
GrU8rB0wbSy5deKMwY5ayy6TtNyBNaH1VcT+Svd0oPgC739cFJ9TQIhbEZgPRdFTmSjo4pYjrelo
liF1gRbt8LY6CW7v7QinDLxJ/y1HPUggJMW4mhfGlH9HivaE1e+jDYA4GKGKCUTb0XtbUhiiGElk
3VxZuiPLC1Z+mz0yiLUjvhuY7VVSuU0wqVf9jNOpvbShyLHbp2ApYvVSxCkjxdIDdSQBdsxSnQZ2
mq4SulvbCj0qr0qH/dpS+7VmJBTNOJC7VZOau4hy0SaoMXx0nWdtSiyJ217jMhj+6ca3dGWXi3nN
GcSS93rrTeshlpVD5BWmEyuddsw9OuxRcKhL1Tuih5KxYkbi2ZA84pJKJXMnuj0oXDCYE9XlP0jU
IZeapHUPVGDbZS9owoNCpG8nsJ03/XS4Niqt9UpowsdSFYiQrkrxsbVK8Deqkd6Q7FSL0sjZAAc6
TU4a5RvJ40Cl8oYt9MyrcLJyEEyjuJrZNoxwEqiefI+96UB00FNT0kQqBj15kkwT1llPX1isCjxh
fR091fMPhaYaPFELRTQnxf4TgBWY22xSb0OGiCCJLPPGxERBvi6MG/KqfCF1anX2YryEYy5T4UYe
ZUIeRSHA/42CScZpmYurIXxuE0w0RU9v3bMEWoulcEbfrRFignXBm8k9TRPiTs0KZd8G9DHnP2/K
vlkVFmYO7D/aoZaaXRUZOEB186mJzVvTo4vMMPoPPQiieG4vCFKMRt9/iaZGWyQB8ayqX5PoOagS
dykanLwPq1XdQoQzOx6EAANuidbtg37l6IRVRcplB9ujzOmNVqI0HmT2JRRGYpJ5mvRNGKe9KEr5
OdKjfj0Vx75X8jUQDuM88Y2FSN8DTtviE00eUo3pmA4wfmfPYj7rMnRRfH8PTu0u7mWPhYiOoFqg
lFAzqAKIHJtFHlQUwLFrhIGOLsDoDpra0T3pPXOLaEdZ4uZ7aPxo11T5tC7rnm6NFp+rMHTbqo+2
w6z5IlcLkEJHP3lQSBvPzX7RTFuvNHSsnZjcAB6ILAINUMx8cmmy1at0rD5JcqXgBt5nnrV9jC+2
Tv4mlLaU8xHwntCbz7V0SRY9clAmdyaRrKv3ZcXSoAclXT99jW2XgN1Wwf0uA7UwAwWacBjrtpLX
bNgTwpcbw5z2iqbrmA/RvwLfckxlbHeSirk5owR8MnLyitNuV1fVNPvxc6cw4WAwIQwuw48s0RTz
+1AiYp2cngi3w2CMc0RPjRTEmNilJQFxWbrOmX7AcjmyD4GRyMkhorFIiHStS+XZHwcSLCiKMW1P
a2VGvnIUkv3waYJ2R3BXkeyNEm1LpsBvrLEBL5QKA6YFlBhJHBmvCjj6IGEq8SsYDaWxHAdqAlzk
tCGfdjrjqZSp1B1MUYqPtUkuClCLfRJ27PMMw9yqnR7abUh+DlnW684HO6Fr8omuIEJVRbkLUfE1
JtUtQMjMyBpPekGzfNAk5SBMzLhBDdELZFriJj6UuSGnVttW0V70aooCEV4jCIUnhBaDwXRsifg+
Wfu91agHYJDG7p4P9EdGkdDjsMVRqg5qv1M9jh6ycWrUFkdfQMOmLeR0KwQwJrug3eOhyTfmCNAt
MvNyz87s6E9eB8ut4BRAZowiBrjmx1BCbaTvqsEats2gYs6punpdqO2KdixUNjQRW80AENmPKPFy
/0UQMftCGarXY1uexyFlaagk1WUNfZZljkGBYs7FH7cyqqMlC4AZ6iRyMvgDay9WsF/BLMkb3d+2
JhbCsqgueAyNRceGAAALaAchC5TlNAz0Yj1xz85mZDB2e8NoHOKLq91Q66dfB0fupF2lurAOysk1
ktSnXICCoNMAa0IvFPRKXpQt2IiW63ES2ThoBnLcJOv0VSxyji5FGWW44B+nVC729cTxQlDGdJXq
KmUdj2gzVPgQjFJ0410UwYb2EiIvMuybsr6z9GY/RlrjqlF01vKRKgkhNgulVNuNEUJ84siaSDs/
b6UdwTvCqpgX/19/9uuXbv5bb7KQpWnVSLE6rbVlqhuKW+m162uGuEPGZgoLvYoc1SvTjTKM4i6c
/+LX72RSj0lV1uaKeOMtzYNZOeqla9aajDF/OQc5bEOYrTSvL91zj9z90V+Wm3ApnbNn87X7sPYS
7cLgLoH7ofC7YlulPnFcUC8QByR11V/M8eC9gehoYDOUawstoQCMlh3GoladABzOi985MCtc0U3W
2Ur/4A9O+VXnnyKjB1oq5Xb6JF/C+ji9zB5mcl1Y984ZBFnK1zdjHzrTQRAdwX2qQIZHFLnt6ZQC
anukRSi+GxtWKWWhXON33XDA2UzEvayHZUme9GfxCFjJKg9GccLWpl/8J5UwvPK9Kw5MCCCBFdYR
WpkAGOvVmNiQMjCGJ/AcDiijU4hWROYGS8tchwUnhsSJ9l6yRgojP5TvuWi3bpocTAM23AeXjjjP
UTCiLpD2UGPqP8sNwhLoZcEbEIHhqCLTqhbFtlgDQk6v7LrVDEPwSkSuyNxxwUPSbrInID6vSAko
JWF7WOXrVlspT+p7Iu9k0YYMNwVfzUG5WduIoeq2Kdpj16eZaHe7co++jXCl6LV7SztbuQRL88zF
jQv1Y1j392LYds/BY/skOaC9kdoeYCoWkz1eWdWQEK05cUor5CLdEXwEEMEEFYad3WAaoyYRHiPB
hrk9dBjRl15znE51v4z2FnRu0gRwJMA/0RYgu7CAXUnxoTXu0OwRohXdrZ0RANGwx222T5+kk/aY
9QtVv7QyjjnbO6gENdodhEX6EFfxYjySuC0zcISNyLgul8/tFm/ARG04Wgj7dGceKBxzkHyMNskw
jwCfE8fo+vcZGOZkX9WhfBEuwzZBob9ONwA3dzeEk6vggMO5vJNFhqCGavJHzZb3rVpS+ztKnwPl
fltbltgcThVr3Ct2iDsTcKpscpin4RrXPkqMhkX1aG0CxNcwgjcj0HNlE90wKracZIetQZGZV3XZ
PpZOduQcjpZgXAjiNnhKZl31kicChNEHuLuX7WjrX4ebsI6O2jrcGLcqO2vhhqgCz1/epYt89jbs
TePSzu5NY8df1S5dMA3WFEuorTo+Ll+UoC/1Mn+udh5lwHvrqEvhATIIXKYGelsQOKhJguPwlmyr
g3Eu1m9DsKj3yrpYocoF3r0c7vErhpCrcUHjkj+rdk4tmpxo/P3+KoDp+h19k0OBeALIOCLEo6ic
G1faUfTpX5nKlHf6fLOgHgX4mup3gizvCOpcRKnpZlfrXYsX5Wt+Exa0TIq1+tjszB65gyu9169i
vKLRSqbCodyIcClR9y5AID4TunqVgkX/odv5slq3p/Q6O3qQ4k626MbXpHeFR2pFUcMjpRwkPqqO
/FE/R28ebaqVsdYuE+jdO3wN88o5cfoGFdYkbroXr8rFugQRXmrb20wUkI/cIQ7rEdGPdv0uEJ+x
ZruRrWgT6dtgm5/0594xXkmV2wHWdYvv2gm8RfROtuRIjHi6M+ie8MOBPeCitT3M26/erjUekktC
rcvBKJrcqNs/w4iMT3OWFpsmnDZuygSEeQY10LcvHlT0ukR60fX5RMc5jhhgjj3SGuzqzECPeBZK
1hoGjYwczC7INsiWGnvPlKjADXfeLp6CN4GsQHFRf3BiHVbNCArTphmLG3tVu9I5QH28juKlvmv3
IWCuZwYTNI55aZq1D7Z5Ki6Q1GacBktWuBP6tQH0sYZUttBX9da7QbZVx4VYPSCIHKazcCWccHyI
bui5BUrBdpKuAfFJh9HFeKe69EybBbPuh380D7Ctu6W4avbCdThb++kk0ERlx3CwINAevK8eouUe
uBEVYDqij6yIEnu3Z+3ROBsv/pUl4YVgtk9hX7u8fxGHegoG4M4IF3SrJyJTyIRFKboQT9YKM8Mi
eNG//R0ycZ/mqy2/AHOAQUlHoqNH6kpHy7cJNPCX1rb20SksEACLytKyVua1Iub0W/RXwjZ6FXmk
D9JGOpXtW7RP72TCU7WbE5+gzy44tSGTgTfb83VOoFDRQLgl86HYr9VNXS79TTo60bfVPMHGN5da
z5KpHoDU0OglKQHuMW8WJDlz2b6km7pwaSmhqTAY5xuByGQblfW4VBDL0ABxp0uAmV+2s5W/bEAq
A9WxjYsy2rLTPFkHCQLADhOkZtjletjra4vXRDoJz/Gqcdm6y+fwyyfZd2l+it1GZ049kxeHdqFd
GukanTCbIPUDytKOHmfKJZa3riFiY0Eqw7BD5kvs8hFgxDN7dGlfEiVoAMhYCm/U+ZHjep/aMe5t
+RzPjNMJPYvdvFsiOj0ExiSIMS0sobNf/e6iE9i9S5b1usbVvijX5QH87Xt2lx/HZzzq5juln2Br
7rJjqq7ql+CpGFf1B68cea/NTnkXHri7DvjKYMkNM3qippGpLkJYNI9x4BLXFPV2K21k2mgNZU2e
Eu+0rdzFcKubq2EDkQQaqiutJ0Qaz41L0JUFPgcszqcHp31Y1gtd3Hni0jh03xDZPGpfMrWgdfZU
IxhcdDfhZeJOA9TiMHYyQSLSb1pl40OyS7Kd51qc/e1yH7jqu2pd2hPCxHwYF6NTf3gbRVhYodM+
RJoLcrK+QczFv9gQZ4pni5u3w6A4Qvuj/ez2J63d68EaN4a8N75zxnZoa8CVDvTktUvLci9cR/Yb
4UJ7qi49Mvn3DM3lSsDpcRYcH0kNyloDZTJoxRUvZrYu1qabNm41nRhh9TktNlK2DMQFDSvkD+2O
GAETKxLh0A/89wZplbgNutX4MHQ7I3ZmbSW4WjyTYKYCR8kcwmQ4s4f6hZ1ClN909UAwZQ0GAAB4
C8nRLr6qh8a6NpHrsQ19jUjOuzBBIX+SwxtFweyhPoWnDE/lFoSRf23vM3KQxovGHIVxaAlLgY1L
8SEai4BF/0k7DQo+FeBRK5QBAJdy4IEQ1iFBEx9uh0f/zXyVD0wSyVd06V4NancukI7XfF9ugm27
a17UhwIQBR1hNKVXhRwCqGd4oILJDdJlsSoN13pt0rWJoijd5Qq4qFNmLLEABgvTO/nTNf8sXosA
5wb0RptgY1/78rUVdo/sG29Xqn7hLRuf8S5iw0p0G5UcwsFZ8F3YjWOcSGAUt5RJH7N12O7qK91O
7y4I9nSYvvO9fs2fI0Cqrvnos/3aZk94UBdKAyfRTg6Ftix4WFhHdFDK2FFtg8F2AYJdoUBZJDf2
cU325gd2TmkUxNiivfM9MYdiHmD5AvuBKcw2H+i4ecVd6y7COb3ilBlUm+043esIqeg7Ys/pi4Wt
xBixIx91ZpruxDu6lSs05GErKPh3bO9oujWCaeqK00K7aAd09NHT6ACZUd8Z+MK2I152G2H4gYqx
yF6hwVVf7b4mv3aFYQTl84gg/wn4v7D1XPYty/QS7xRiIJx8mzjmJjyY+wIvmMkueGEcghM7B/+V
dybZdQTFYIFR141oF1dIAgTXzn7bGAX7qrIePawxjDZtqx0N2Kc76urUKVTXw8FXODFvBLyJK+1f
/1ViwpqZyUuMJdkuNtfJkyctp/zzRXgthlcxv3TJEixaswBv5DnsoMI1EgWE1GzPhupxUMu1+QCv
yfPZ1jcZbbcFd8765GGwqsZs4znQbGRbOKSPww28afdqwSbdwu6gyv45arb2iKGF7qSkLqdzRcvP
Ke+iy2P0HjwkRT3r3S5g4ydD5SCixQ1uvKA5ynFH3aYXf43I1mT+3CabZJ+/dabt75JH/wi+HEhD
eW8R7HxRCHhQ3+nPcBBlw2qusMlYexTLvh0jFt+G5+yBry2dxVfxojxSzOBjcUdxRnjB69OhSEbO
vsuXPFxhl7xSu+OgkHzV3g4Bydxlf/Thp5PJsEVR1RzNO4bd9+i7cqFqmJtipX54exOzpseZjz2y
nR+sB7yM1PWKfb9N64W2rFfBZxrRw+I85DY2Kplnkh5XrFGMl/aZUgHrdftM6aMpSd5YcGhY+if1
QXhJHfFDHB2wnTWv6jlmPkT4yS1v3khYUD+qb1atvlw20yKvl/0G2pCy8j68XX33q12EmHcj74Wl
sYU7VgYEn9utuRGd8sUiIpcooTs3+xsJvaDZ1hYfCOx4aekNjra2LtWluSHmvJsQR/A/IvzkXUUR
6oz74I1ddfTN7CclSz1cJu8jBT7f/upgebAqqCv02azyzb29BMo++dSeGZ0P4Zu3Tl3LWw7h0tqR
84K/8JPewowMn54CCpgrgxhsZuNXYS+6cN2UFcmt4ZLZX9/ROlkGB4bVUK+iTb0lP146S9d5splF
YpzhjI10LuZDrEmHYU09zz+ON+n5uZRoyy8p+9C0xXPOwli+JmjZF4OjHhk4PKTgIu+CL+yv5kNC
8NN39Nh9sAgIV8nJXrLHMQWjutAv3nrYGFfmKF4K45Ou217ZQ0LBKEyqra0li+nKDxteGn8JgXvO
PydOCCz6hh2x94VynOM62tvoCzRwys5IRTlpA2QD0PLALO/bA3aLQ4QH5jE/5m/I0a39XN8U6Pqs
vAf/GvA+2d49+WIMd89socctekzxEp6YjmSmHCxnJAot6nt9117qO9Nj8CDuMBKcS6e/c3ZVD9ke
aO9uE19AuT0TGe8QoVHlQHXnyVJ7YW996157l27MvbghUBOWAGbybcdW2hmfObATAlqT+LGUybVx
RFp+NPuerC2j6b26kHYJXCxGFJYt+0fzeRx21rI7eh/9cIcxJqRrTVznKmdLG1W/axxjSv+8Njh8
OMT1NpZv8WV+gYZj2e+Kb+iZsjupDmzOoYWv7/pr/sN8re3GY3FiFkRzaG1Hviwg+wdtO6y5A+Je
WdU0BG94jAM7ph6UPQ1kP1AXYqGkuXWct894Cd8ztmXBaliJn6UJFGvFBH4XmMhn4YINm/lQvNXP
2ClkDp7SRbiRfu1rgIvp7qtrAxF0byXeVqA1s/31u3jQOxyoBTTtSSQtuOKVRryPoenVjwGU09fs
JwoN4Md3eGUDMd6Fv/48RoSVxk3JULHiXS115iqqWMfxPHkA9jFMkcHxLCTQZY1G47r1WpC3opbx
W9+MgdpQOysj3CUhey9UyihE+/Yci1G5TjK+T1B0WJ1HXoZ+/iVCdrNo6Wzg8Z4UZHD1XpUGtktD
/n9/Gczq0KqFvo71INkOPeCvRmVDmVTkrFpf1ldeW93eElqzhf+eU4RFn7BKC4GTyq9f9OmWGIK/
prlAEROBcbFqKshnSWDeEVlWblCwMUf3iAWRwrOK9xQlByXacfoUtehRiM8+FYu+gALlxRLW5wrs
svwpx2JtZxGHOd28eFzvNoQxj5apXeYlZy5P4Pxt4e4u/fFLmaMoYSOyhfVbzGPPkS7XvCqkXmGg
tFtVdtErp+CxJ5bH4WLUbbyesFpQmaFx5hVPan0fVdSr8+9DcyhRi9SfQhQ9WklxrYb6oREmYpsm
lbS35K3XC0qo430sBGXdqKJLZd2RRuMcQxorBPmocPC0Ou8hk9Sr4XE4MmTNJnmBE0uluJDJLx7N
nVXfmE9FO2lO7KMG8obp1hNxw+NgA5OrHnWi4tMEu0viU7usxOHDlDVha3kBjr7A9ZRqX2dDvWlx
WTHPJMmmMti6AvDtRRK5KgHTCWaMce2V7boT/XARqnMXszYOZmINuy5jk2l1FAPLlHKQMBHpZckf
I0XjlSkboBERZyx9ycM/ep9a7VvtET4KHm9d3CaOlrBdaMV2i4H9GJUBp2FYVf/n/8el/olcMyeM
/lcCqYl4ydB0S8WdyYf+ALroQyKD1zUrt1fhDOQWmIKO9UL2wk2dNjbZJetKjbaFIrMYV+Pt7x//
O99l/nRLUkQQeLqu/uC7GIM2NBrRyy4Y4G8PJLxY+5QOIqoYwixQ8iqdapeIV/rvnyuBHfrtsiWC
CSyIfogkfgaSirVeDPIgAeXyQVRWOMUqfR0a/XnU8cJPImr6tDpgwzvoFnpO2smcbHNlA9dw+4+v
Ml/jzycgyYasqKpl8Y1+PAEp1sQReWjleiJYhKgUwEIIX0Fuooo8BSe/oD85A2EYvgPds+6mzWHd
Fjvhzh//MRyMP3wXWUKLqpiqJls/v4sWepIs5CG98jLDUBWxwM9YgWQs3gK8aJ5gqv94EsqfBqCM
xcPAYiLqqv4jGjamYzcVBTl8eka5z+jTm6Fo6CTZabVTg3iT229IzWtReABjsnWNE7Uc2NojB8Bl
kmyV/0VVRyCBOcDEMnt9VeMfebGD7RbHVVU9mWhAihFlapPyeIuWFngJOYIDEeKwVWg2l78/1D89
U1lRDCyy5ky9+jGuRx9MnBj7tWumLIQ6eBhbL/t/vDy/BunPkaPIvDuaCH/LMGSe5n/AmAaczmNj
yZXbVdojbJpLlxq73qD43fDGFJRgjT67TAURTb7Fb3qTGCXtgP9jwL6eXPSAEZXUxbnfe6q559mv
C1P9spqZWVK8JmV1mEYAGoVersXaO4tt8E0KWeX8/WbJv9GzmIMUWddk0TIlS1J/pCBbmjpIvqxw
HLDYmvpGDq0AbH9Lq2VMeaZTFaZuaiibAdqTOJeVTSerQEzOUOMghjCiD1++JX+ZcXWrZ+aC4kMr
mHr/7KVm9Y935I9zh6LSuGPxMmT919//x21XakvPjZCvy8hatBJUGwxXi2nGTklpd4tpqc+e/tdB
20UKtUsfARw1GXsOXv/Xd/nT26MwcYsqinqEoT+GgI+wRBLAuLqxRvfEKIHJzrSRMaAmVJLv6Gu8
T0DSAcfQxuiD9PPvz+6Pry9p2LIqwnnTGYj/PQYt/Cb/OwYHBEXLSpIpMnchItHxRtrqzOuEHD+/
efiyYoAg88Pp5GtkUleacTIDNjls7MMX2Uk8acT+iyaSvhojpuDqH4qkgN2TcMq2Guz942MXeO9w
InbYKCmYRt12piw1M4bq7xcm/fnOmrrBaiyr5m/zEhpUBpBIPmi+04jns3UFVyCqNYeoGFDvaInJ
cd2QSIoiN7///dP/tC4ywmbimQhwT/mxJqiDp7ZqypowzpwegdJETxYkL220lnzjFmkZBZK++cc1
/2nWUkWISSp8H0h2P3By8dBm3Zj0lTsNPEsEN6+6mb/+/cr+9Rk/rizUGhmfKAMWkd9hIjhLNdN/
TL5/HJO8DJJi8V7Q5P45Jq0IVovc8FKUkqP0tADI9LatgQEGL/sy/MIEqeFKK9sDfpkLpiaa8eiH
ExKKvXIXVt2hE/GHmmBP+zGhS2VQMQjG4DUsQGXWKIA7hZEM35n0XNbmcQZG+cZDEXrvM3DM9FBp
/P3GSfOr/N+zvSKKmqmYzD0Wkv0fa4qqFa0iAAtyfcTpdsMybqtJupIRQUEd5TUz6uSGu5uWA7gb
XyjpmhRsfQvCtv7+Vaw/fRPDtNisarJk/Jx0St0QzbFQSrfMvgWfZnsgU782yG1R9fEyVI23UwBW
BMru75/7++4E1aSJsM7QiSY2f92h/5h4LV9qpiomNmCagqUh807W3OxFXnT40Zh0K+9f+6F5xP+4
51wfWQgY5zVF/bk7tmoIzeNo4g5TTfgRKLPZyj4XVfT09yv74+eosijxgJnN1fnK/+PKiCTFXFYZ
uWtSu5k8OLvk3oal94+9pvn7tleRjP/4nB+bLUFJdFJe+ByQFI1gkRSAs21Vk0Q2IAuQcpW+4kMS
5pu8jgbm7eJFJXehjB65fGoNXds5gjVrrpR0paDHkoBMOxE7IXsKUr5xNpr8HeSDHgVbqQK4aX1q
RkRuY78vxGwNP1RYDZqIohe6T0ucKeHJ/tVP8YHJHsf8SNloZe07U+fkaZDue5UOndQZ+QIuOAL4
vFkF+fSBz1zY9Bwo8Uz2yCPp5RftRzcnyBhxQGZUiV8MoAjo/SXHU1pt/tCgVzNfJAOlBNjHAnNT
3ywJrmakPeJj3Jp+8NKnuohwFbqONqgXvwi+oYabpGDRwTY0kxrmJBlOpWnPoiNH05lDc7n2qLDm
Fg3wTsduE5GZaptD8ESs+6Mfnv4+UqQ/LExsKA2NyUBEGab93C0lySRAFm9zkpcBAshBf+2S7KL0
8tWsrHeqEZ0tjvEFO8/dSqNzbQUqkKYeq/8+D7XtmKlXzOvPmlSupKC4TULyKukK1GClIUGeEINp
DCjslPoyFP2nqtMzHq7XLjAlrgdP/Kxq/NVGfMHWRpdKDZ7yjtapABBUsd6JDbhqjXWcmvZKLJRd
d56jRkSACKl1rMpgpWIjbFT+QZSE4NTbZdDj5Ywuqazu8ZJc5Ka7Ypnzq89ozDaKIn2OvkQCrHGE
BwOXvJLf2kxaFwOtx5Db7hHeqIYhocfpqqwmxBV4Fhbz95TVPl7WRnsNdOnz17/r9H2d1xfUt8u6
g1AhI+drEms7KJ6r0RZsK/GtjjrXG5jTJPVZkbMNPgtSx7PDFMhnn8w0P4YNEVQ3YcoPuF1g7gTB
Lejjlyoopn1DpLHs+aRZZPVBbY1PS9Op5pvVPceOeI47C+9WdsYalz9wBmVMeRiu/jFC/rBQyBa0
VIpPGqpM48dk4qVQS+VqRB0NhowcaEjSkEsXukUdMq00J0ytzxABO5KMCjmLyGOP64EmqKf07j++
y7yc/5hAFdlQwU1YsDysn0cUqixd1xdp7oIDQZ6+jUnPnI1q6cpEL9fqUrdFeC8S0NS/DUbzIeXi
FVi6hiHUVFd5V9BNNAV/0zfDPxYx6fdTh8IJTdR1WTKhYv6c2yt/JFei1UkfxTJAvaswkcrSeEFc
7u+8oXrx0gk6oSEnRMTD2QqEftO2ovePRW2GI/+8RfBtWc9MU+N/P8+KzRibvTe24GXNG0SAdI3/
LxVWv7ghmDrsIRrGXZYgTlTyTTXTNJrZc66S+lKFSYSjUf/Q0l2CnYCy/HCG9zcdck+Y8xLx+ajx
QrZQznpVs5x04ax0CdcSNjLEOdhaaj45XquT8kbF/B8P//cttML5SAHJoFHbkOUf+7A6bookxlMF
obU9NrJF6716g0Fld0n1SMbkY9KOSH+UCVhM/vb3D/99B63Oq6lkgIQ2LE37sc+MuwJ3E2R1Updo
N+FXgvo+PlKtc0K93Pdy+jAJiIf+/qF/GFPs2sFdGwYbI0XUf1xxUed563dtQkwTkk+0hISivk16
C/QjOmkElCkZHrnhLY2MCyrqz79//K8t4H+/baqocNmypEq6rv3cmPlhUmQqUcHupDUqvcWO0aHL
SO/EBaXVU5Tolw5zAO1tYiEyAbRFT3WiJP51EM171SqP7fzXZhifxhovfzGYVEzyt3F8UNoDGL9t
lGPRN6p/Pa3fpwm+OIcONu2axtefp7T/2P+UGnVrvU354pjuAwU38GR+RpjwQVD+43Twp4GhUPTT
uU3shLQfHxUgFfbMxordOIZrYODw8I11qrUHA503ljFOlI11//uD+X3DzOVBTFeAnM+Tzc9tl1oA
1hTMGCUQP94q3oj4fATJsBQL6fbrlsdeulJl4x/j8fdtpSpyJFfEebPOB/94CbSaIkbjGbErtO12
TDpXVeNTqIv7v1+e9Kd7qomUuxQTsqD8s4zLtmsIQ36262faRe84w+e8aBTcWCrzl1JQ9rEqO5Go
OSZsAbVmlq0UnFbtSOCemwGp0uDATcZd8P41sv6wXeIeSCL7d1MWdU6E/z20BkEesijC9lvhA5rC
4KpoA3OAt2/CZtd2L5JHWJcewYiS/jXUtHml/fk+zlOfoQEJY6X58dksII0F5Sh2LQ24hIrRjwoI
rAXRyP+HtDNbjhvJtuyvlOU76mJwDH7tZj3EPDE4SpT4AqNECvPomL++F5jVXakQTWzrNivLSqUk
BgJw+HDO3mszrxfkgMF0W2DQBNcAiSQnBptvgKo4C65DTPCLvvOnJfDBqzfgrWdgBPR4qS0D7/GQ
JRBrWAmCaMFrT8HMMOsVzjhEIWWbb3yV36UCE/kwE2TeoGNNKTDQ4ybBJ5bOjraHN5aBVnlruwde
9PbHAeJJ2ElAnzCRU2oFB9f3T42yD3UHkmEqiBVKw2ATela1hH0MkiP6Rl0P5RvZiEut6HaAuOTS
NKpnAM+bcj4GfDDg5pf0lxvrybk0Y3hSXA64KYbhGgomurHXnvwYvRwZS854yGrUaBVAFN9uD0UO
iQTT1AvunLVVqpvfX8S7LxeRA7QvpAkW/2IiyUTF5iEo0h2eTiRVfG09MR48t/ng0PZOvZERLB3O
vUzqxJFcjCLcblZeVnm66y2aTmgTvRZkB/O0qjria4wHmAfowXk2jWXfhsT41H536omK/f0Xfnd1
c9hYeqZH8ZO7//OrNMU6NmLQrDtDwb1o+cdqqLcqeE6y8QtZ5VyRSr/VlX2ejfCZ9+33n//eDecu
CBZ04en6ZUWO18DpkpDZbEz8l/l+1+jLstr/YLI2fz0kUwRjZqTPQPnevHxrB5XkxlQwYzgJLQYJ
539B5DfqLPc2GQ0oD8xZsdXsos6Ri75hlAMkX3RoTMwainiC4YGTw26SbHnn9l0k5GMGM8f0CRsY
kAcqA4HTx9Pwe7MNMRSCE758pyzjObUHwq9LUHa2B5KKD1pZPnMrl7lpnkb9w1n/3ftkWrDuwF54
v3RuUm6S61D92o3DtWa0IJGT8rmlbAoS0kNZk0bf2vSbAPzSa+CqenakTnWIcgQwvx8Y7vwGXE4H
PCiavMKwCCe5WOdIdwLwFFTJDpMxLh1A/x7gBwiUFdTKCO0XJqmiIcyG3QRbglvpqa3ufXU98ZCh
rSlehwDrSpR1O8V2KWaBBDVNfNLEPzppoGwf7Ctb+ldjYz54A8WMksGgW+WzaJLP0mrus7J4loN+
IhgZxzfKSVF/rT17XQUa6lr2S5SqKUHKh8mo7ixoTSUhZAvTeY0Kmu2hl1nrwnROeIzvOgsETOnW
x7C1wFvoGzr8K991AZ46j3nEMZdhr6M4HcifnTO7GA6LxI5g7Ty9/bvrZOu3u1xWVFTC4lusf7Sq
inefvUuFlfkPb9/l1r721VxSyFjZqvqQA1vyku7Q0+RczS9E3ffog0JSTI225gDzzeFOx9J4IJjy
OQ7q722o9pMuHrSIXWbTM2FXdXUPi+NmEnXPtlQukzr8Hn8zJMiRNkSU4Iw3OLx2BSyyZOZMuamD
MlpzXjoGl1cSvdRZ6B7nudhy+S0dAj54qRK3ToeToAjuGkU/y9U+WAbe22AYuuAYicFbzse4n2fF
1G2HOAIgstMaY2EM+V0w+Ac9XhtB9amox2e9RKvjp7eyGD8445jvzIgGk+G8aaZZa13u902Dt5qE
xGI3+cYLuLYvwP4/kyC7rmR+H5dPrWHtrN346szGMhvhTvhFL9xT4VvPXtfc54Qtz0ES27KcK1Vb
NSCgMP18Q70HS5Vs7sM63f/+XX1vdqWmZTjs99mP/XLs7qCtDnVQFLs+RtHm5vuqpb6T9fd1ku+n
MjnovbuxQhxaqDTHnItDR7Lo9fY+bVBHuCHWmfA6dafv8SC+ZJ7+MsGCi71PRjY+J0r/4Ez17uM1
DNqS9GI4012uvkKTcVR7qthhpztXTl8jGvocNOVR16PbgM1Wng7rMQ62o2d/mCv0zsaaz54rz6Zh
S+bqn8cWU17fKFExtghPWZqMZmMQJ96aLRllthbf46w/hJP+Uqb6C3XqDcS2bd77Z9ts77HmL5LG
Q8YMfNrS86vfP8n3tgNcHMcZiz0YJ7eLWTfzawFwnic5NcUXcGObcbK/xDbTZRC6C86nJz2nthTY
9tkJ5EEMwecPruCdcxVPRpeW53DA8i63gaUroibLqS5VY3c/P5/ekbtAATFvvgjZ3et68rnInNOQ
eOcIPxk6jyK2vsRqemnc4FbLxZccyL4mcM26xgdv5zvLsWGhqpGWYE36pTvfwbfMJ+rQKKFbztXF
q21XD6liAEVBdeu1+UfN4PcGi0XMlmkbpslx72KwMDL8wlRTvqM6sCEpdFnDM1lAXl2VTngfhyP/
cfjgdZ6f8cXKS79ety2LDrQw5TxD/e3gXk79UOs+xSscy48TOsYBb7jbXAVF/lHh233vaf/9sy7G
m9TiJBZiLpRJ+Fgq8jGYGpC6OOEY0XM1FADYPGSNwtqGenWeysLFhOMdvVHy0jorLOsPM9E3E+4m
oJ9XlyPps+IRUH1GJ590EnBL6bQtjTYCw6PvlVY+YIkNQehbDcVaKBJH91i29cMb+RiJZkb7ETZf
+SpyYzda7AvtDuxKPO1VaOyr3F0TDHg9Ri+B6a6lylHSuQcPDzYlF3Modk0xbvVKHsu6O8sM6Is2
butJnbW+ekgA+LQaVlMMoGl3lXXj3mpxqVXtjzhuHjrFVQb5ecghmGT+dG+ndEpMSaRRgUl7Gbkg
bNJhWpTfvH2YcDwrBCm/ma9/Icrma6KcXQ2yTButcQlIWw6rTickx4JIs6nwo70RLiVfZSNQSeLG
EwcHTZAbB9UmG1BK69lziTSLyqIiB6s5TsGYwkLNWUeciiSfghEIXmArLJIfPRlEB95gnKC0WrZx
0CPcbHrYdICi+jEmIKJN7tqMTaIlBWCQVE/5ETN1H1kirAT7HA5uuIUshGScCvaCEIYvfoXOOpbW
NicWyNPKWzB6eHQY9ZOX34I6X1kl+zFXH/YqZym0ocYl+IU7soNk8iqxB7mRevB872h79WsXFbdB
nd9qqkFL4aN5Eljai+/KMx7NFN9iTsZ8POxhGS5cB9wtjYNHFziSX2LyBlIsw11o87MS/0on1KoF
HGCF9qbR9vOQGJzqVo7u0XNGTKRc5DwPAEnfom/dWgncQz889VH7pXCDYZW34/b30+W774/hugaT
g4Vs5eLA6lSqakaHCclU/qp2mJHD/mYsSbxAJSRGZ91O8shX/GAefG+TQv2D0ytiCrRKFx9rhyMM
lWDERUb7x9DlOU8y6vn5BzPRu8uRzQ6TDiclZ8A3P09FAnEQ8HoiNgmj3rU9CeYkjXQZbl2qKQVy
OqCb4a2szauIWJzK+Hin8N6Mz6LqOtxjqrCXB0dZZlVW9jYdBTwcaYXitEX/3mvOif98RijAoc9b
+MF0x+S/DiMUryART3oNINmj+NgSyNM0NUnDRGp5ztHPTDpYNrBknyCaHnLmIjNyXkHl74I0fymC
5q4NgwNc8aMcO2AKpE11do1DIaeaHxAUEmAgzvp2NRbOg9WCgUuYLttx7hGm2tKsoZWG4+x00sdn
K592+UTgTuguDemes1BHyP9iKmKmpw4DPrleC9eK7qrytvYKNOwC04DeTM/z0ywgg+H/GpKVFzuf
OUolmQO0YQSfFd+SnH2E3MtO5MnXeoQLc8cuZN6w4OitjCCiUNPFVx6bVLIKyEONqEKpzG1WZkzY
61CDcTRACKd+tCXygxQCBOpNWr5ipAJMqsPmHjqw/Agj+kAQadCIh3Loq82I5t8tmwC8g8ShbcCh
oPfods5B6Zgo0zpYtAMe2y7+PCUl9I1sFonj+Yx8PmDGCv7+HXxvvXQsjugSvRtDdX5H/7ZeRrqy
szzpcuiH9JjMT5mTHsde3yYGcTX/Xx91eUTrSnjDBcjHXehCUszhC+fU2MEkLvtG++BrvbtLdjhX
oUtBjsZx7ufvpVdmWVSi5nslOxWSphfk63AoNvO+PTbGr0ZAvBhOdnDDH3zN93Y9VGkoSbHV4hx2
setxamQFecr0MtD2hYCeZVhemubshvJolDxffv37G/v+J9pU8udg01+qDcCpUbfAMdzVcY0BrH6A
KvNs+ONjkdavDWsIVKf17z/ybeq43GfN+lhqnaiV3Uvxz6RKqP4kKOziIQ2XgpDDDo0jZktJ0Khe
L6bGuVewmciC69N7z3uoEiiO9cgeoe7nVl+Bx7y51VioFGZXfKZZw450zh8fkTbYWgF1guQRN7OP
CaI3Cl0+prhp75Sus5zqaRv4ZbN0Pd63HlcaWQPUto8dHN0V78oxiuBL0bxVS8O/r1OMcQ1MuExa
uyIzPw2yusm1fFz4VGIRNK/ChnhxSdrwyiQ/gdosOePJ7D6vFNAkBICEhBVLTp/5Eo7/19iDOmED
x/v9XX131DJmLVpBtKbRoP48antilTXIe9mur8rXdPwsoY0k/rQHX3c2xbppVzF+x+mjQuZ7Awge
EIVMCrril5OB6rQxLE0n20Gofo0nHp+c1POYNs/ZrMEY6vIW7s/D77/se6s/nScU7/r8j7fd9d9m
Hl3WCYJkyIcJS0gBrmYp0WnNS39d2CQ8G9dpUT3M+5Pff+57M97fPvfy/BxPIu0KW88wNg9bL2WM
xZ4696bxWBfd+fefJQ0e2OVrQgkUkRjHUmaFi1J503sEehDKtLPy+G4Yun4VIVsPqMaaddoQ41L+
sAlzo/s0bUc9xMvuwcygbmjwoH1fuQtb7azgJS2gHznOcB0H1i2syiHzAZxaKSI/zXghgPzsKwEs
z7e/xmgk16aJLG8gdk/BGAxjwDn29KlpQZpMyT1zI+xeyFObMN+zp8UWjdtE4dYmue3xzVzieLFO
7BO2O3lOCtxIlcZ5wwB/veDkRcG4YK+v5Q/EbCgsIdSdfWMbdDYZd40iTY9gSKRU69zuv3aT6AmB
49hjNPYWudfZdwJIzj3wSzJNWIIbGBPJMjBhCCfWcCvS8DDvm6vaevTYEQ+KsUGkwjoIh0cRTMRg
NQ9x0Z6JeyjXbqIdh8Re9+BnIy38oU31uLbD5kDGbHO265C0KMyvJPR+sMS899LIOYCaxgNv66Wo
M01Lhe6ypK5ecroqrMcOHEWji0e7tI80fB8bIso+mOnN9wavRJOBG8KlVXw5njhfBuQWMkE4qXs2
Ad4ju/XNlaGWFSTcaE6HMuYWnIrkzvFjIg0z/zxEcbwL4uy+bmlrliZt34zUDjP+kfvlF/T2hFt1
04yWSI6weOEltADVwWat0w4LsGFDg/j9e/GOU0DgsUDnYTLdUKu8eC8CbUzRVKYwj/xsg34Kh7tO
xXuojbPI+Fbkb5WLCFOfNsJfT7SQsD0pEWaPBRXyACOiJptt1zILN/k9qXrot7A6bUktwIkLv51I
j/RzZ218xwIeX0K8bDQCKFJ9jobWyX2NunD3+y/1a+I36EdEA8a8mfIo/8wj5m8zmnRGL2tMK90N
ZryuKKqDUvMemoIoi9ocNob0y1WRgQ7PTOMhhK/AGT7H3huQDdLkyTZKOAZArfRC74N56D0hBqJt
WkfzLsH9pTAbDPZU+h2TbemFpzZKn7W0ug0LjNG2wIjckHFSw/FW9vAA/PE6HJorm9bXovM5eTbK
/dxvsjB/bRIeFJR6ZG7Z60hagdvzI9rcOxJag9pHaD8+uKf6OzMo2gikAgjcaOxcdjX12A8cykYZ
+uyaIKUEv187Mm34+oHkZzQi3N1hKqJ9Hx5kD3qgiJPpSuqwG/rwRR8r85oGGt3tFGKQ5c/5nG2F
6s0Yn4OJ12VMv5EPma/7vLmGjgr3hGRFWVLjyB3eFjvqtFUMV5XcTl62Eeq47UV3TFYAKvPC3aWJ
FKTt5pylPOtQmCTkWCF14bnzBTclPABQA9KXUqDouplr6r/iU7x7VJUVojWU2lqvSpSnmnXn2dFj
jgxpYbXCWPQleyVP806J/O72TMFO3L4Etr7ybXYzebdDyLaqnCeIpa+BHxyGAPZTENurwCpu5/Wk
cz8Rg/k0bwqb1HpUdf1gtO2LSa+PvvljF5kG3X9+sKU3DyF7/r7v9rJsaJCHR6j13SqI+h9Xvm6d
JatBIOJkS7UQS3pdEZki3VvikDk+QgRkiu1gfpXNbkpn7uioP+XF+P2DsfDeUECQZumIVjjUXnbV
RpoJqWqsbDfERQoW0lqA973LAjVsOc9xfyJ52wmNEM95/sJnk2TGB8qSdzYtGAQ9dOb2vKJfFniJ
u66qbN6gyYLH16flZ8cFMdzJinuDnHQnx2o94SNdRLCWP3qL35n9KZXQ06GMyw7xsvqe02Nv+yzK
d0lLiGSZxztRwDBzAd2vrAp7VYEZ6eTZ9zbvwCbzQ+ChaueXBbnPYeNtzTw++21l7q1xjgDsJBBC
crl0e9+1g38FLXNFYNJD5BEcyt5iy66GPWFd/7WK/df34b+D1+Lmr/2P+tf/8OvvRUnwahA2F7/8
10OR8b//mf/O//kzP/+Nf12R3Fao4kfz2z+1fS3Oz9mruvxDP/1kPv3fV7d6bp5/+sU6R1cz3rav
9Xj3qtq0ebsKvsf8J/9vf/Mfr28/5WEsX//84/mFRwCNGNvz9+aPf//W/uXPPxCgz+fQ//r7J/z7
t+ev8OcfwN2+Fzmg73f+1uuzav78Q/Ocf6KfpKKOYowBiIjnj3/0r2+/Jc1/evNeU9L+RrGPf/WP
f+RF3YR//iHcf+rY/mZDFmsUfUEuQxXt22+Z/xS4PHWEv6jPZq/NH//7+n56kv95sv/I2+ymiPJG
/fnHhTZk7i5QcJolVxY/Dpn2PIT/tgaahh4mrR1S/wmKeuf6LCaiubONvN7ZFQg9r+hCwiGB+xmT
tc+DEs6pPq4jZFzbVvQftYR+bsT/dTlIPnUWDhtLr8H3/vvlJNyU0iw5Q7Ih84gwCUvcAd+7Ee6i
nj/L0i/JE8BWrHXlNUmL6QcHup+ni39/vKDKiDWF/cDldk3GzqTQ6ogjSZlfC6+jBzbg8sawcyQK
Ag2C02SrrmxOyu6iD6qrF9uRtw9nqDBWEJvqLu2Qn797DVA2aBNDHEmHt58Lf0y2DrDObGyJ+a0j
80GLgyOIGPb304Ep68XJ0EMXcXaMlWi2lorolYU6JtdeTR/tlX4uwv51cQjCGW/AaZnPL8ZJXyUs
Elotjin01HWsqq82SSSbqvINMpwiwlsVrgns/f8OUIkIaW6DdJXg1UthkkMgBywxeJu/vW//Hs9/
H79vU+h/Dmxv18XbwByLHpMD22XdaChSqnxDJI5h54ttQD2fvVmpr2B1w1RJgk9Cj7eWmbIpmM81
aqa/p1VmH3gRoy21phj2gKW6DQmL43EcG5fAU8wKJJTG17pxkLJbiaGtwTlRjx0psbBoR8axd4YX
ZPxgJ8lHqxRkp0Ts8PqQ6BgFxZPTyE9abIKPScobXrLkSgLE0ilMkLcTb9LALA+tZJoL/B8qF/Wt
X2ggT5Rn7cPY/ao55qNu5vKD1fCixD3fLQenL9t3z6DI/ItrPSZujpBSXxxpu+qbgDMoAQxgWRJu
40JRHCUAvoqXUYEqz8vr74UfAjb5f7wQ9t02BUy2iNy1n8d6EM/psyM1TNtr+kOrA9PUfetuagfa
9c09drutXY4K+LDYN022bzxtePj90Pn5PPjXvWCLKuz5ZEak6UXthpzoWnOKVhw7n1MoAAo3n5YD
ilJc9jciIlTFLD+a3iy+1s+j1aFkYxrzc6Atf1mFQ08t3MZMxZzeuRuom5BJYt4XgXfDBh2KqtSn
Y2bHZ5M4YkK/3CudmnddGdZnWOQfvDoXZ9O/bgDeCgOFveBBXB5/sBga3aQZwO3RmhdJb50s2QCe
mKAxpfCTvPG77WrRKstp66VR3+Gpyq+MoeD4POXRygpLAwtLCOVytO1D743pWjrpHUoBe0/CMBmk
deLvkZecslqNkLGYvA1OWbxu7UcH7V9nbkcXrGP6PHlyVr04y/lIwn3fScQRv1dxzDk9Xde0sBf2
gCFiiME/+xLil6a0ZWWnYp8qu137o/NkFWV1p6aJ/bveL2giwp6bXLxIPSG+RRl2pFlax842tXOq
grWvh3JFSjZR920yrrUR+2Lq0hdpnBk+VKpoC2yh/mD6/bkx9NejEojkhJyH6y+1C1I4HNS6JeMG
Iv9u0MpsibsLTg82rmPVfWkD0oJ//3q8HdQux6rj4F000KYSVnnxfgzlDO93KwsMtBzYtQfjTRnV
N0ZJI0DatdzIzKOfmlre8e0fnol78yWB+/DBomz8vPaw0AsMq8hk0QdwLb+8qWXYFMTfltqh8RN4
noZ+L1KZbl0HU1I4RMPW7GMdJLznLLJAs65MpVgJFSAXz1TtVqYByfR1cJ8bxN38/i7ZF2ccrg35
iquzVeSVFijZfp7IymQSOPxpkFTkMjpaSvKH3cTLpCMaCtEKR7c2zpZc25XumupoUBIuM9+7nteV
oE/NtVm5kOI6i2MQ9IyFM0Q7uwssqg/VMfFtua3pgy/y3HZ3Q09qFrsy+r5KrgeTvxiPNkKA0T8O
RmufhioNrkgbMM5e5FS7sfHkClHHrR5Aogw8uc4RYZNEF2xU7MG2DmGRevO+L0GisM2SYVPVOKvY
HiUEvkbgKeNibWid3Img1G/6XURGygflXR7hPJL+M9Jo6zkuazgvrkTTNRc9fr6HuTfEJAlb4hAE
cLyV7XzSp5DotsjRNkgGANb7PYs26Yh0TdRi4tqXhePES3ZoIIv8OumJBmcdqfQhB8aB6FKf6f2Z
NSb7WHMWaTOaB2IY4w3brqdMQHGOE2inmJcWYTlYhzF2rAPMiFvUtdE2TZJoIdChQxMkDyYx3UPu
qXjbO/25Cij0ZkFn8rBd+GfkIC9rCWl8mgTOaYPaOzkxOYZwIaPy8PZr+pHWSkk3Jz6PHumypNy9
8YmssqYy3GspaNK+tIpjFJKo7kW1PPTDzm/78Zz3mKvSNjuac1gGzveG8ECXIdQnx6aCVzmNHkll
Mrp1GkvbVlZMUTV/TMuEbO8wvys8+455DRQR2yJ0jE9jhNYsDdV9aGLvhnxlrmWlDUQtOv51wiF+
oWfipmEOJR60KVZdNYVrRy/7Pfv/bRWH6pQpNDKlHbjrxJoJc6OSpyaoKeRIjOTKNoeDyFt/WU34
xNwBTD5utJwoNkiAlfnF1WeubtCmYByGZ8UifJ+mT3EefyHlMZ2MaG20Tbpyu2g4KdEXy6nXHyHV
BPvWsJ/bpk3XpYJZPGlwvArDLyBbpcDVXZ3gtqyzDpsCucBClJHY2+TrtZZzNSepTkPRHfNaLdNG
uvd9MMlF4aBU8ZpmKyefzBqIE3Ee9achhgBl6yG8cOc1J0FjQ5QckUkugfEWipKNQKu8csMmuOk6
A756G+2sVIVPST5e43PeZX7U3c1SVtVbbOSb9g4heALwfY7vtsmEqeKUTM8ifBBJ5d6GBlw/L2Dj
ATJo2w9Os4+8Kl0hwf1BDGRwp3X+D1+n89XbSQaujLjsoWnYzNrpdJUHn3Ho14eCuYbQhvDc+HCg
zcnzvvRz9zLOr6q4R9USCnDx2FnJs3V7gPmdtQrGsX5ou3Yt6xKpEL4PT413XhaiDgyHs2YDcs4g
jE6lXpKnRvHTkElNRgKhLV55NqspXxN0OO0Ya9aqoFy90gyeDWpviHpmDu8ySSl6BRAs30Z4ncNr
znxGquTfjMr/QfKbOhYQMWXAGizlVNz0XnFmJjNXZTjJLcLqBEyPPh4kVoWVgqjNq/HJt77GeX8n
k8g8TT07i5lItC1DER/7vLvSwF/11VjdKyvYBsSl3DROQ11QAUMluWolEU7nHrVBhFsbpYUGITpd
scf5eFSp2y9EHIcbZ4qD2zGunoU1qF2tZLlTQfrs411gwpDnTojqhi8IwCyu3T29yWch/fGI4+2H
Jrr+KmgNyn8FAXw6TxX4Whs9BDYjLI8Oiri7z4JepxkxKlqsvs3JnrrwDgkecCKPjbdwrfpaEYhM
tkd2SPXcWjrVD9kbcJxt9azSproWbrfI2ulboOc9OuqR6OiEDJokqr9ERPumlfuoivopMnzCkezw
2pnDmCg/itXoyeTKJwe1713rYCs+cKBzBP6SKXCqKADAEDu3okZhpvG09ExWC6mjlchdLT4Vlfa5
5ji8tXsSYOpULZkIiu8ZWwocDIRqGkZ5Q4iU2ndecsqKyCc8B9CiOeX3+hD6G0da+06bnkJ7tNZx
BRvf0Nx0j5lw5VfdUw1YtM3UVubKRX1NbCvY5X7JLXVOkYdYTvlXsRzUrSU3ue+ZG6dBpi3sOua1
K9S6VriGtILKfU6qAWrNB8TMUAHT7FMt4gEUWuJ/roR4DfRhBFY5JhyjuZIub63btCy9Reb08nMr
k+JMzm26ivH3rfJQtxcs1vkucjE91gDZDb96HNihLQwR1Lu6bYdT1mGMGito4KrbWoMhrjU6+oPI
PFRxRLFYuT0+BKdBJ702EzrykUA/R4VMnjpUuj29xI0hOFNng71XCqBX1xg3aPH566I9+Up5V9p0
VXdev3k7nJGNB8y+abhlNTbyheFFxbZuc7Ck5kR7Q7ufULshjBHVXjI73SbEaRX5gLLJA+GYTDfo
bLllkNw2WUYkkh6rB4pj7jHIaE5WGAOgPhR32UTgU9zE/drp52a7OVCWFga5HPGAo4jJyZoSVghT
vU4jgct5b3X7fHbYa5yGgKBVLXrGbc+ZYRWGghBnMssZJOZtoCnQnjZnCWn6Ia8uHULXaUgazdMH
VxvSk6VOY1drFHKrdrVQZTAe26nktFgON8oDwUZfZFYE2afS1D7J2gAYQSYQKSiBvR3akmN8UrPm
1ySlpwTo0sP0loOmZYcBh8K12SctSfNqY1a9/FKp8UsHmWc3ZKLdmoT4ahXb7GAU09I3MmetE+S3
yivd30GGpDg2Hy480auXMUYP3LiRfiRCEvvOQNWoEvmPTFF/9jTbOlWhe9s4FYhvZWgLWFnDJmu9
U9c19S378ImPkwHZNXSHyzo8psi3QfzVxUEjwswdcpJ3OL9YNE31ydo4RQgqOrdCRWiSvu7DxNn3
48DpkghMIbVuG02GvhmSknhdguNMcEmnro5pssVktzt9i1UeNeYCTyVY1MqrT5WnkQE8lMeoM4lk
m7r+wDys5xyJpTu6nMcpXztFs0oN6VzXBejIrohpy4uw2Y/YZo9ml55lW79UpjU+RcG8ATO3dThq
VwNYWpHE7Vn5IGt9g7SwupPACS0KfQhut0NuERjQUPKiro9wpDfjTTPAy0lGpsWgS7ydX2TDusvI
e/YUhkUoJIQYWJm/yawovhpTCg6LqtLgZs+fCPew3ZYOQtDE/ppC/DrFPgh5KnkAkc3YPhEEhf41
q82TgAWH8Auq22jvQxIn1xjbk6uBFXxrOcRsDLWnYwchw4ZqFEQl+eo23o+w6Pq98sRTlzsvZRlz
3BX6OvfJkkB7/i3BsMmRhHjyXutuuqyx0ZEPjH9Tbsqa3Bi/JkXM6s6503JQEc1XU5P7ZjgCoCy3
mYE22DaecI7wdqEJm+MAt8YQsXYIKvU9RIwu+9KSCbvrkohpGriuMpy7IRuGje/ZzqrKwyfHOc7F
sCG0QiJah5FTyg8iK+lvmdk3z20fbZXsYR1snGiQq7LIAjZx9mYikXqBnvh+4JVdKzePln35pLwy
2WaDQZAA2TABkUCkhwT+phb5CsUQCZehcSWq2l92sbrSTG/Y6fkmb41m4z10Pfr+erA+e/z/aPDY
+mZ8spF9b6Jw2Ht2BeraphsYYOnXsWS0RrxrR+O7ve6MioAYPb3vCLNdlV48x6WJXVZ/1loiVrNE
olq259ao/YLcFgBvQu5MbFQoI1PYYTyMQsA1o11UQTE3c/zp9nnswFr0VVOyMU7A/JaKAJ5Y47FA
SezHAthBkN92OmEA7tiuDZJufYsQea9cJvqIPApedlgTbhoCTK8GZLsJcXAEQxPKglWN3a+zKhTZ
WamOQ7aPYArHolk3pNTiTeVWNPdtCV4KvWe3p6cfke46C62VAadY9OlN0HTpppuGneGM7Hu7krMH
VPiQBKo16o3daCYssuhLtM5O1qUWMpyD3l9MpRJkhzdEBQ7+yoiIkePQVzRRz14WEVgsAXA703WV
nMlV/dom+hPAHA+59gCcv0VIbefXmktaCoroZSeZ0DmprdgjehvARu3Ko+vZVtErJ96dyMNmXQsy
RLpafGZhuGEv+oLOrGBOYuUOXHjNbt+vhObeEt8Ybc3Z5ljb5NpM1V2a09K1yPldJ164YYe+GJpk
nxVIy9qBWc7VwbZWr6PNEQO35JZp87H2ewEdFZ2ulbGtRFgDWNq810NmiyxDXjK5xVGQdbXMrOSe
U8VhQgKLmhPjBBe6JZB1ZB5zdhJQ4CpWVr5g0ZKLtCW7wk9evNB+xbfHmoGHbaPGeDsO7kPkVyMR
OiELQeyvEQtaKycITrphVRurIVip87oKmIx/mxEUHHk9mQCEAVvMN5wp5fdOY6rsUOwuafsEGzQS
jqd9H6DlWJ19b/WYq3VSFgG5vlhwT45WS+E8c0HjVRHEY3MzyGTtGw5yyAIBDgm8jLVmFvu036z8
ZkrJMqFLbRPQsA40Z9lPJI0ntlWsso7og6L4liLmAAwNXDIxX5KuV2tZAPhLp3TpajB9xlydZrVz
3xhfO9Oul06TngI2gssEAkDuSmJS7dJlph3Cx2kL5Pjs+Xa39HsU7alQt6bJz9R8EN9cyN72+RZK
hwJEuuZC48eBZkpEWZ/RrnJad2/zLlQrx4IorRtkwDlf7drQEToUw/UITId2P44InOFxh/gTjyBl
DxkRZBCTTdgF2bo2OI5DN3bXIhMHj9MEU8W36KkYcDuIgawi9KSDJtkpeyarS2vJhb2kX8Y+3yYA
TK+BZ3vE9UV5cCccHIdlYrULItXNtQqcU1yzumaGvU1S99Ey6uX/Yu88lhxXsi37RSiDQ2NKANRk
6LyZMYGldGiHVl/fC7xdr16VWfeznveEFsGMyABJuPs5+2yBZdMoW3E0Nj2DM35v7a+F0f/C2Yry
pMeQpt8Z8zKEsrMuRM6R0Jm25kGtgpScYQ0SnSwLgufP1pQc3VJ+qfT6j5BszwN8iGzyaYdtgpK8
4i455WKjTILcd561fqn3ZpEHK/D00XXQj+CI+TqldVh01XgFAp3epA9jmd5ijQwflMhcmxYGRKU4
fXI0hXpxNAn0bAJGyqRvWp8gnmRGxCZ+/4ZHLPlmPiKk5wJhzfp+0CotLJaY2IHGJRuDKOvDrJrf
Nnqum+Oo68g2fBYphXbou3t9JPLL0JUTedac3fl/svvjqwIPhXsiy2dzSdbTv57vemvaaesi2HVU
SkcFQUEYrIvHt48HmpIaV3SE7VFtkpc8WLjuzx3hc2PRJPfaNHNSFtRIWmOMIcL2XPt4bumTX0mF
D7NCLwhhUDtKvdPPbpPI++PB/q+vHDPWg1miXpyl92FOzlerQIwzODOgE5IrErqkdmXmw7fu1Fzz
2uYWIkLVF8wJmtSIaqxTPou9qqHVdBpEqYpUR9pE+IGVS1Y3qvc4MEr9k654Dl2xTnu/roLc4SMU
MkrL+ldXZRip51kfdPH44k1Hv6L/cRU8mBqvSuULaphEF5el4/zWHffMSxqrbj/YEJGAtm+tPe0T
iLNhwfCQjbO0QtfRftl2e12tpNvlEnzM5pjJbVjVpEwPRaIfLJXs+W+fAGVkkK50c3Aait2OKS2Z
XRmpne24vMN/+b6knRPSnvwhpZjIPwuneLwZcDU3qf6JNihtUOoASBQgvXXbU2etyasnxmtnmMkz
wRa5SJPbZFWHOQURNTtnJIQjfplgRHNyS8raKjMvmpxsAJFOJ1SHblCtRIEAeniXuR6gS3SNvluH
6qlb0/Vey0IdOKTmQ2qyeOIs1V7tQRwtYzJCmmjj1On4qBbl+mshkeWN6cXNNfrk6nkNyZE1lsHz
EvtPCH4ru2tf9Nz1jy2lxW4thfsmbA6TWIox1JK8vEC+f+psm8NakhiWlQts2Hzx2bH7mUQlAnGW
miWaNPKspyI7zcQMapvncdevKMEhth9aY1TPOlAZIZwqcEu/u8bZGrnG9FeZkGDFeMPGNbx6c5rm
yU6z/KqIWeka17lN6E/2nsElV9LwDpyb08GBGK13bpTEnnixE3K0vCaa4lT+NXbl3atF8oNQkh7N
OQyX1A3rxjZDzSB7h9XyTWlFQfIgivtiJjPAJVz0qLAHdXu292kmL5GXiun7vp05B+SQtm8FMXmG
haVpon62RNw/WYVKj+vo1UCBnK6GPX/6o/tlNYyZAZAoL7z05FCXxhjNszyryTxTqOaHFkcAOhTL
ucxVtXdpbnPLl7dpeTZW02U1TjJiJOnv/BrVQdoR7sFEkLQ6u11ea8r7Xg7NRUn1l6FKPUjnwj66
sEuvXlO9+Uu+9zXV7D2H878nKf2qSvATRCIEEfryr7aOv2ueQXiT8l6XyWqvEC4+RGGLi5ix+3PA
6EiY1z4walevwjRPtNse1vYC9tjWfBqqkad+JCgiS+Tz0EGmLyscpnNTNocS/PAGJ02/FVYmbp1O
ngXzWH/fdfpKqtn25ONnpsoeb95btVK9IZN7SSw9eZumvNunzIABrCgBcN2lMqnK/mX0rR4lGN5L
mNyrJhyUZSPGns2odMjs8kurGncjVgZXwnhBRyp5cL13UWtYyGXAGCv5GQqiV9TQ/hynyXn3Y9M/
Eti7hC7pAA6wKMn0uH96BjNwrpK5ljHppzqjfS7w70/s3N3u49dkFV/1+Ws2xUNoFmSmWWZ+7XSy
VVyXDMelnrVAk6RpmRWlJxuWTh8aQU0yU1YjV8smZ5ShzGIqOy9FzO2QQ60wzjcVhyrpK1Z1Y5yP
0X5qV/vS8sOhffJpyPBSWAoIznny03QSAXtLI/0jdQJ8kPyjtwUyWMbgnPAerMdhOT8eWEevq5X9
tDSPnZT8ALZdoJbVA6MfJjD7x1dq3jD8OjM6iEYEgWS9VBedpj/0TTL0ZtdZqMtt3pXCA9JMVjUR
RKQFVGPnVXTphZBlhnL0/RNE10Fp4egRqTWRN+lILMfVWOG9U4OfeObVqVgbOluzLrV57yP3LM3E
3fU+MQFdSxNiLM7bMjk/O0loXuY89lfxPiFnPIyifpla4p9mtmvsMOenNJNgUoixYmKVW3OE4jfA
epIW+1dnTnT/Q3ZOzI4az+zJwhl+l41FjorVXbQVQYazSUKc0j7l+ZYtLtUfu4Wpze5/BIXDCXaw
liMBRnB8UXA45nSohrY4e7X/Ua9u+pKSRoB+/fdgNc5ZLVzxjLw8Gnt2R1oy1GKtvAmHdIC69Osg
0zKqrCojsxUzgSNdrCxcHKfZOVHZxcsZ1aZFW1XcAJoIQe1LikOgiJ2e+1/MUTMuU0HsX6tvCAh5
YtKJfBdw35O9ZE7mE+cEQOUX7edIL3lCgX+YRMEWhbUhQ7MYhZsVDTNqsbUjemcoSt5vSJPLlDeQ
WoDBFmM503busA9dn01xQn3Qwc5LDtKxXtG04B2/Dk2kIfHAjHFn9xDeh0y3gEHIVis15hh2jT8q
NYm+aMTTuivApmZ+S4WhH7SivfVWWxI5KkKGt/EhITqMkQJBpCjIImP+CTSn0a0B6TmUoeCLrqTf
8dbmlw5IVBYuEG6zQT5ziRYQo5aceJRkflmTxTquuf4sZE02kG90jImRr5cWXo1GEoeDhmpXTUOg
8GKPdJFFtdFKUquycYc9SIgdgLqMzsBr29xVXcw3q9r53VjlsHf9/MWkz6bxyYJCU385HAx7OdH1
CBKw7Phb6etT1AifmPQShmOZr0S+sC8Faz2n0exio0dfzX+2pbAQXmPXsGPzON6L+kcHGH50/Omo
Ej8Gf32VFj7SvRH/ah3tty3NIhpjnGEo/D5T+DwEHlJcWwWjtMalD0oT9ww719qzQXwkonzTDU9G
0ok3W9Y1zEav2s8tKMHUwWvI2fYPbcWcpi/hBevkHFXml1jKb35rTkFtLtjYO56ERUx2tULsG1V0
q1gWcCbGDFPNOOw1lJBeNRfRSt/edaZxd5fsS5+YTDzy9jVrh5/rDCfb/zOlVAtoAXZGOtWXuKpd
doq9lwGKpEO06l9xqQfCTxvcgnIy9mpv2WMBlEaackJXlvmFBt6ZJ7KVNoiDiXQ44c2YtQ2seyUp
09PAyfQDE2FOvGKGnCWWqwCi2EMj+7DnqginrviCoWiNqiWnG7Ipmv2arNK0dJowx91v1azPRR+h
T1uecYZUSDY4GX9QXNG3d4T0LrHFZmFut7f2x84WPWzbpsA6y7IPgNNAHuLSWDFJuSaRo93S/IIi
xvLwul+kkBvh3ENA77OkDo1B7HOxeePQj/suBfg6AmTo3r6Z1g+tVC/+6h18Te+PyKn1c1OPTVRb
y/w8kqW0FZKAXy3HQ8qMFFSbQdzcQgET2dtMC3+ZVGjCnQsXSu+z6WfUpI6fBzBrspBtlVwpVOZn
O225gxoio2Xff2RpYj85yfg0YEn7gswZ47Upf4fiz2AV21fnOhXsCXh9ZgdDY5486RTxpbWMl4na
znCl2g/lCaJlfe2aA4nZH5XnfXdw9z56i3ts8t59qsn48sHp92tK3DYy2utUEgXpi654StfxUg7m
/FYyMtwVVf++Si0moK3yrhYeEBGrfjL9+LAOln+oXQqlusRGKwcABb+nOyprg3uxiVTnMM5ftgyU
xuP+G8RHEePW2FnkWef1WRst+Wav6W+Y7EA5aq3IM57v9uBNh8UgPV2vy5/VOtJiZB2aJs37DmXL
IEDS1L8YJLwTI4vRXJV3xzpFEpx7DQP3+bmi4EJQDPKCa5Xahh2xIT/NWf1VTq3YMVyTR6rSn4bi
1SgMoQOvLBkZrWt36DPsFFXfQxR3CIuTGN+QrDSHVIC4ZdXaXoxRkeTpvvKtCuaCRZ5H7Qc+UFMQ
p0pnFMyUaOQPvdsSebM7/LQaPT/0sbjZyvGuJs5bOWySU+vhhKdMUq8SRbq9KKYIWz/6yBHkuUtq
rGWTWh7xmNZ3Ve4VQTXgRjDpXgdmhd8MvJgfzKP7gPHgi8defDA9rFQXpyFOrWvhH1Z9tsuc5V4W
Gl5EKfaMLehlatdMuGbrRYry4OBScy8JmQSJD+2U3W2wKH4WDHhDRotGJP2mp+gVhyH1X4fW1s+x
xCVazp6DvXQcdE15Q7KFdcySn+HqyGjc9AH41jGWZB4uEnJ7fcmhGycLpjip8Q1RCcFUkCMKY67h
GeQnnZ1zc0QQIYBubvfFaR2522MUEXMLCkkNDSIYdhnM9EZLzhhNFRznzDOzuSFHdSD0T6cUUUxu
Ah1eajSuOXiBOy4cNQ523JUUe0Nvh2BcoUf5q1Nf/CS75G5/qsb2a+uSyoKtKClUOpm9dpz9WdKF
/JHJ/DHbuX4ccKKzioUOvZHE1HYLmVJNcW1zAty8GdW4mybypGm59hZj45DbYZviyAscXT4htW+D
6rerVYGca+uq+pnQbPSxu0qD/+nYxrFW+4pP6UmrKFXNlsMb9kxgJS2uly5mw9oE2Dr5EZpLpDUd
jlgOCiyVbAmvHRbSutbDrxBwzRra686Jj6byhlNGyLGr0RZJg5G4Bk8pABunQXCTFAtlmk9J9JzR
5v4ZwXv2DInqHXX3gLbSuBeTpe0xrKvCzGjig2hE5Hw15pKwRGqVq8V8XZuzb3TZHqerr+/j1v7T
eJWIMlS+hGMdy7SUTEDS7dhACFOTO8QBeh+L/mDRlj7Z3ch8VBAb3uJdUjgSCu1QX0envY1N3O9N
tVysURX3ZhX0n7iWgxxozA3hkqMLnsfQGYnhcmWXcHjh1BmPzYe7sFQ8jXhqfahJtZ7Ay/XusnaJ
ESp4GaE92ut94J2DT4Pkz+VP192I/Nj3iDdcJEO1dDjBizlKoz+afmPQ4WoiAJBoGT3Qu2Zt3u9c
Ky25saFdbaz5XZIxQVlaGWSiVHgpucvzZOsUnXHnRd7QXGEt9BFq5GfNqbrIpAsLDKOG2OD2VeB3
Vnlva7EcxsXB7stw57DPelpQ04vP+fglC5xON55ctBshxuBkv80wSJIRu4KhMfeGBey+zExy6pGZ
iVeOrxKq4FvpG5e85X1rRBafY90P6nmIOm38K+XtC3Rp462ykv4h/cs0+x/2il3ZkBypC/GeTLP/
/vB4bvz3f3g8pxV6w4lAWoSn51pk1Qyju16dUxRP58y1E3Jkty8fTz4eGtfLgq5zCHBtq/agoGjG
TUcWppG1Z20VfcGJwff/etLV9PbccHYRhLt9+fjJLuY+S3qG7KXr0n9P7BZEJrUL03t+u6zWS6w4
JnNdcQ2Pv5w8LufxpY7r0gntAQdIVZ//9UCyR4GT/H896S7UoamT/dSypDk3vLzzauuvLel5e8tW
Nh7s3eHxb//6Ab2JHdrW2gswomj+vloh167YPS788ZBsL9YdxuvYpBllvdOfS2PmYXvbJ5Z/UebL
0V1jdWas+tbkZrm3t+/8HO6e4wCFbt89npo8E68Jab1ZZVayg0rSkvJcnVIQ1h4QfiW30lzS4xgz
ZsVc+7uz2r8ev55vn0yNu/tBVO8doW6uMVMcaz6UhwdP8f9LeN7/7xIeEnC2DLL/s4QH0RKE/O//
puD537/0TwUPghux+S6jG94sgDf/9X8qePR/AEgL8qUAh3TbcmAl/1PB4/0DUzNEX9BYsKrDefVf
Ch7xD8dn+0GOBjEUFoX9/6Tg2f7If6dPGp4J/GThnYHIDKbsf0p4mlmb+6boxEWLxVvfNuoWr6gc
lEnC2+T/mOEgnvVBJaFb9Douken61DZLcvFXcX98NwjlncvCfwH+szCfKL/i6zddHt/ZcyFgbyQl
/Zn8aZX678roXpSmkbZQtRAQRY3Io4rTszFhALQk5UVyqgJYqobMBnRvi12Ko9lUzaan/8YwzLkw
M3kF4pBPRluZH8CfhBbOenc2XG9GaF4+8V4/d702vxKASPvibCvH16EEtUMZX/psPtqJAfRo9M49
1oHbpHwR9jDSqlHsMAMmpHudku9O3xxLVPxAsqMeLrOoWMrYNS8QhqJ0rhAXJHG88xFgvWA+lgZu
7DyPsaG9lZn93YR29jKz60KB1rjo5qej5PTmltZ0WLOCzp8mFlnI8il1nTzJISV/DgOvnVU6LeOU
+dIbTKwKthcOJZ1cCsm51nj+1RtmglFBlE8xFCiMjdj0esIG7t4ybjHGW0adyACprfGptuygrQAx
RK+NdzXM6D1l9RsjWfc6TJ3/5q1gX4ahDuMIONflmf6kjJjusE3KIB1zgq3Tbrw6OHw4ehIfDPYp
CJ+C8HFVUI6U+Nv1y1F1qXedOnLBE9MOBnv09oofv2dkdGqyfU6NP9UqNMLGM8sODc3sAl4d/Zp0
np2VjyWxJVMLpC6lO76use6+2lN/WByjv1uNnCPCY6g4Jtt+8QtxGO0suyW99lksK5hsD905Xihr
iuaLxFrkgjZhm5TVr8CRBLS4ICEL7A+8A8CWjNk14JVt+XjkR3uZQTb3oovnzieXfBozDzA+JlXJ
fBpE/T8GLv67imPjo7POiJzDjAqxFjrtf+cre90wFZA2WkRAkInY1p2wjMer2WMfg/UbcO9AgryZ
vvUo309V2n2z4oygOYseVBAX+T8w9Q0UG/+5BbDuhXARB1ieA0/5P6RjWlqYtTYoiYovmU5FXmZ7
265Jba+n1yEvrZM+4jDcNV0eeIPzWQpdw93MvrQgk41vbukijRPEVJkg5d5zU+DgkJax/JysCaAS
LMYqp28un9uuMzP57v+scSRnlu8vlwfBHfN0xtsidw5kPsbow2x8IkYtgLi2I9MguTkFRBQ4qvt+
4BelAx9L+tjqSaObTmZN2WvBKt319rA+gaDcxgHt+wLbqBmpU6v6SRRMCpLRTEGserKZsSK8W/qp
N+PyhzaudqjHmntwtOTWWmv2LpkULSJxL6S7ekRcjH2U54L8TeHcck3IGzwlgi3quAgGBAY3jL/f
jEX7ZIYNA7Y1I7vVv+RGRsdgdmfH0KzntQWli0US2NkEAwICf5/VxruOQ25eAZbPOoPN6XWujeyY
4F+xkxlELQtSC8TG8jhOf8rY7CFRDx+idVjc6WYDYWq4CfjJfamgOw0u0JuU2dXJMma35bey7BkO
MiWIkDz0AFXiO97DHS3eSiTwMPzlOnMbLj1hchkR5GCrxUnD4Gr38KxK+iTUyg6ezlperI7kjwfb
v83N8aVyqUXJp+GS1BELrzby0LNkGfwYG6HelYgZI4ph/KCJaYZj5oqdIcZfrg8lO80UISJQIISQ
tDClu9D4udfEzgAOkVd7bkeofE4nDSPlJGwUEEPfYpcsQD4dnfRi6TgHKxkITe9XLbC1fAoJ1dSC
bFsjra0dMbXh1/FEGpMUdHGBBYZUnNCpxUfxYvklNiP0mwtc3MKv/ajvnGZnJZZ1Mdblndf0tLrx
m4VmOsqsdLxBiboXK0OmYpjFvaB/CAb62M3t5tgnPQlovpXujbhND8L4MjaLHfSsjkBfYnfvEn3o
tMg6DOX3F1QTR+WZhILHkLedjJjQycx3uGO4f6uM8Ex7aoUPH937+Fts5OOsSDLXd9tf0oOEJkG7
kRwEhSZ2QW/aRr0uqFVveBlggebnr5CXEgf+feUr/+DPYx1WZiuCYfDGAyzOSNXde9eL+dUjLtzV
OAFwIlpui8xoc+bqxDAJK80aQsnGPl2H/UO+Czz5U8NNhrEBrxNQ4h3j2C/KhsagmdWh1ci0azKl
rguWn2IORNfMz3j6w+3Nq3udtVoYwziI4ir9ggeDGYxOzXJIcJnLsmWO3AQeU7eM+JO09V71wo8S
zEshJqXVAS8O3HKAy3qPZFVMzBJGQGwKc2u/yZbBY7OJs1TxQk0C0oplcojFtYwWHNdg+qkPOS4/
rHpoETzI56z1QWs2qnLKOHBOcY1srOLTh3fNvcbO06ztZ6LDXoU0YgS23X4ZK/+jG2xgkZqSfK6I
z5i290G19kXPNHhbCnusYsUbN353h6+tT1KCLZ57XfMpgWYXmjbwEsRKD/54H5FhjU2gnl5VwkQu
KTT7MNXWT5gA1t38WRJfTc1QhkMz0aoI8N+Se7GLIbMz5epSJhYS6Q302OfEIc6wghdkjlMK2JME
jz2uzhmktxtS3rnmtZ7H/rL06fExqoWO0sAfaT9xI8qOGtqjTXrW6v0nE8MmZLiqdpC4vV02God8
ycjXW2zzhKAH1z5rOS+Gs0b1lMkdAVJ7u3y1Y9PdD4ySkYDa936qCLzdViSkyoDgQnUHSDnXHQVV
27lbYix+PquqX0ZofiRCtNd6qZcdBpFNxMHhAMz2v0sDp6ZyGPbCHbRjbNT3uBXes69L/9kjdDSo
5QRDh9y4HablV8DahmvbxWtpnh2sMtIFBw50ivkrRtwXaxOEFpISVqXJqffrhfE55myNBv1HOP57
jKvfsaqJyy5W99qosIGZEbrMmsJKVsYtXhjrd2uihVOiJZfcy06lt+pYVk72fhncP9PE+iNuYw0t
DwbvWJm/4XZlx3xmqG6JmaBYQIc9kPAaUpXEQRbb1bmQHrTBQf7CcLV6wdAGgFipb3psZefWHF6U
m/coT0ZxbwvbuKTDSvBojZ8/3cOpIPPi1EMqF13PSEH29V6bnLuq7rmeZpAXcBdB5t0Vm/xjkzb2
lmXtHRNHmHVYoMmYkIxXVz670r/hlENBVjjdlfnfBAWk5zB6qpJ5CZNu09PrDctkAMFfNx1SVTKw
V6K+T3rS3HDyYLQtJzQ2lhE2PYtw7LeUJ2ktl9Trrw572t4jQhRLGdRTOizMfRf3XYgOkAPCAj5t
TJfXprEYLa2xT8A7RaBlyHGqeCZjMZteNAUJ4fHdlGNFZbl1euCoqZjyaNZbYSRHe131Y7Pp67Hl
A8yVZA23cR7qI3u5wIA4G4z4RXaBreugrl78V1kPZrCMTQlTWH96CCPXzPCj1fa+F27N0GjBhaZd
aEtGiBhBJa2Ppf2EtN1Hattg022rHWRWR7Tm+GixlE5iWL6a5ZpcYUXBjarFfuoM4O+sy0OnGTji
oReTMvYKBPIbtFVdckMT790oEHZTNRWUtNQt7S+RkbniuQKmknjncrJjlacEBuj98+jYJzNPNpq4
Ux6kbD66WhAjbvVY0cxxf5iabg3H7WNPJyO9r9P8JZ+GOmQr0qFxytL27z36ALWgBDHzPymRAsck
QbHBvWqB1bzMSXIfO7jt8yp+SswibYD6gwmzTWORsQhDLhRN2PbmLhnKdLfSXjm6LEbd96rVQeHH
5WiBnoTlrK27Ninck+2X31zSnS9bksCaNNVrjTkcWCxDVVUODXUnblCbbDTVmaULpmB3s4CRmUNq
ALdv99gMmx+di/oMt/4U0txzOUMOGPGE2SeqqS6Ph6HSfynA8T2hNDRgJK5dkj6UiCsv2eDbnP6u
ERgrEt2+aTd+e8w+zCs5ztuQHNeGMegdW13/biABhdfXCmvQ1DYCtC3WqU5XiATrOoSISrnDKoZI
S2taUZyU8zFZ0cNnniFBbvqnok2qfT3B3HNr7ImQHWRBuTCXWMviN9JjP9Aw+OFHmds4MrFOqQut
ZoZv6KdD/e1xVz5EtOOUXHPdfmLwVj8z7y6DbrbrPbyZHwkdEvqKVu1Vqxv7yafyZuJVw/tv/jLo
7rBVy7od1XV9RuIhAhjn1neujMvr6ynEYtEOoayXh2xcjGAuFoZM5nR2t62/x06cZMq6QbeRnxDr
ObShdZjMU8y5hfxQVeYauhVDY4xotjt9Pfpa+QPgsoOgvxswQry33mnR8yYyc0rzbnRemQRmEYjv
RcJtnQdDP1tt+ttK1Q9aXOsyd42LExR9A+yZKNu0w3ObMYjMJwfOg5l/TiuD5AW6oyS0kkOOpczz
Dp7GiwqdeBCIG1A4NPaAoRxOOEjuruNg/ICmetKk5UNkNIwIBrWO8nFamWD7ZujC0g3HxPJ2mk5t
ZXtJGqIYhf6KpCFqEu8lttyNXe2Xh46Iyav96bGz3adKvJoAEZrwmMLGldzryjsVuF9+sRUAflxt
Vpmtaz7N8+fDefJF9Y53XJBgHdRs3P2WUgNsX2hWu7Hbm33aUn5wVpjnn66Y9XsxSuJPffi+FZRY
0xjWU6pTXGOy960hbPwt7403AvoOYMvQbpfJvZq8WRENvoGZ7QYuZhWW1DITh86y/vCppMxGcxHC
lk5C2Z6sVUx7NZBfanSdOtlJ+TI02RcGZJANx37jkmyrwHfQqAo2AL9sfsR5Z17tAQJkZ7kXkWfL
vYdbWHm3YoJswzzePOqt1l0xNbipIc4xnXW/x9BPXmx4PIdh7WkSN9aTTs29zxtqa2k99ypHkNq1
SWQ3G/enTK0vVLlv6EZH12hPc9XD4JtyPJAmkx98WgiE3UMyWp51gBzhNpCwUmCmpMpEwL1J/1/c
EO3VqKURKZf+fLEby74JAsD+ruYqI3YDTIFvRezqe9uhc9BawIOe2j0qdTM9PBSrgOXBhGkl5lM8
rGnUbtFmCBf0qM2MNRp6FXiu0o9ORVObGdOv3GAlTSMFI/S33Wwn2utDfj+1iLzwklK3tN6Ar9Uv
qBUAb8jjDWgooI4o5sOtIkgn9nLFPuUkl5TMj8vjq0aQzjKmxRlyl4P0otaIc1HNlQrN27i6T2mq
Z6/gk9WTPZR0aGwEgcwILzZ4LnTn4bsJFfqZtZI/z3rShuZA84ht4N6VRg29f4qvMY4Sxm4UM7Uo
+qELpX5+qTwOO7iOeK7qa3xu0fMgGOu7jXqc/VydzKp3WlW+AoCKo1gGERm9JgM1kSxcunurir9h
UF1uoaWsrMrxQ2vIvPNg00aMbjMHVmto71NOjqxUw2aXF2M12eD0DDBV+CqOmjpdnkS5ttB/iDUb
16a85GAP0pzzV01BVyvMnPhtBDO7yhcXLzHKp2kDvbSZWRam85jZOfKQDhJl5VzZ56rnWrRUT97Z
pdfrouQvIoBT901vXPctaVq2BFE5p2SB0NhixrHpkjKc0fIgNczxoquCToVBv7cgdbBF86lWRq64
gI5gZiNc07Q0ngcvfhvp2PckQGXHIkEsscxKgzzlnR4vOjPzvZKo5Rbswk2vFbfHvdILgXdu+TJR
Cz/XNerBBwhZG05+WYEyQis2fsUOgiTq5OLYxOPTGkcL2s5nui88bfPuLDIGLSluG9TLbhYCBlIG
d/otaT5WFylRCxpww9rkldy+CbMLKExK0/ei8a1rc+t7DGMTdU0ntiV8WXrAPYODty2zQ0vpxRw6
dS/KhgS2+KfBhpE5YiAKSphfXSObg9yDyLwR1UPp9QYVPC9JpNBLfcUn1Xnde0VBcWxnsna6dr07
Lo68CdSDW7miCreMJr1r3YoOuzKnm6lndah3XhNW61RauxQm4TrGr+UAGJlbVnss2NA5bfX5AOXw
dwV57NJNRYHNDm1SMQrtEA9mWGU+CaZzT1iwsUApKXoIINuDpYz+sE7Tmz0a7mWcmAqO5TwcHwWI
BzFylW0JcWcWZ1P0/PFVwJKyZdBVehE2kNIPVClmmYlwXaffZKG/zm6DxlgzN8rBd2l2iuqhlpHB
CbX3ew+BtTx2gB47azS9k2aD/ejZ7HJ3j2jHTQw84uw+dHn3xS+aj7bWbwN5RR9VeTOgnuxs5J/3
shJQFrR0r+P4d+TIYIK8sIM2eec9r/1GNRi9l8H1mUG7a371oRfjc2hiwlo/tYmtLnPTfTVrwfr2
pxvM3yKIZwjWtsUs3VbvcZnvH42k6rB+AFb/StDLylxwU80SiOJZTEZlzsvvYP/Dx1Df0279rRKv
Rfzzl0YuxOo47sk0U0TEOkbpHuVOSV5EkOGidVgV2pOlYJy5bsNIlAh8yEiK5vFUa7p5Vdr40sOl
ukHU+Jqk2kTl6X9/eP6UsDK2UnquRpv3uGSikEWtE4cxp/y5goQ9gSlk9OpwJMCbYm7aUjoBLS9g
HqOaPRtNty/YxneU0vJipTa0R9toDvRxBhGSuEFBH4wGKuWPDDfETDhYYStTR52Nu2ZXVx0IjdKj
x+dP6cZQU1v9wPlflJ1Zb9tIF21/EQGSxfFVpGbJloc4iV+IpNPhPBfHX39XqS9wO86HDi4aMJx0
tyVTZFWdc/Ze22o+a6Os9p65UgoVY7YznI5zs3hbSg5hS1lgYTD4OFxIHXGMNb1gvIB+DCNr0Yvr
Unk7Y0B2pvmVRVFBI7PLkZPj9WoumqUHOXvlY7KgHTNz5CMg1zgJzjesASEq3maPBEmGpbP8nEyn
veIp3fQDqT3IqFwsKcjHE32yTyU6BMsr8c2Vfga0koWwG5hWV8LbqKFvSOCfR49gdIIxolHZpOLV
mShn5sZFcaDB1o4HfAAxMuCNmewpE4jZ7Uo6dXnWHVIcZxvoC4Puj6c+qrgKMV1MTjrpaSsMnbTl
UXzxcn196CznuSrzjn5e/GYnts1H68Mk1ujuyRqtptVHP3LUxdTD7Fl6ieWW2PrgjjmJKtpcG5rt
WpBnLvuuQ3vJozP8062M9qIVsfYyMNxx6sX/p5kyRO0Xxh7PzZyP23XErlRCFcgwdyLNqbJT+eYk
dMOhpBGy0nG0wmHyQ3TpaVnMcTcIqotK09yT3cJ5I9z84K861YBb6YckjjKOWAQAtH6CUpYhOqeZ
fTGT2Oc6tG0ci/4O/fdhW7b4mYaGhBLNec+nXqBSYN2ZTBcfIZkCcWOfOHlZ4J+zcaujVyKbnlZQ
ZlhwTVsoMPW3BJPtuy/t15qVY60YRGXRVSxj9aSvcTh45K2LvPUpM43mq2eiDHX9atpWhZGGI/yY
Dbw42Rj+MbZkep6HvqXRs0K5KJMvxMtrKV3Qe+decF+7Vts+CJk+I17JQ38FJygpc33kokGSRv7b
6HsPXb5SO0RIX8Zu0s5D3WOPVKXpIFjD3YzTlpetEwk4U3eYmH/F8ecMw8jBBSe1wQVExxv08gbQ
D7NwS0QnHyiGx/JFj4t8IVRC3kaQ9EEZEwPPFkPy0i8W8nfi3ba20TRnV32xU/da6DHSVnVoScz5
ya17beer1G20Mgj8PHTCXiTLXWz0Ge/ba89Zk25VTwDrmu/kR5s/ajhqL776Ujnam1MT9iO7JEZq
MukPdevvhoSlWkrjKTfyBBH1T0+TAv/b+C7izqObYVE9te66naSJph+ZNlb66oYrsTrht25xvYBT
WZoY8K3zrmv4AmoUEXQP5uipn9LP7P/f61b6LzkrF/MSHGiQU2os5Sg46doUr87aBprMEM9mlWof
+aSZMTfdNCjHOL2M4nOyyr/ALRBwNvXGycyISEBWPO/nfJi2/lxheQOuSnpkzz5Orh84hzbMZmif
q16eWtODraaRJCjngflvxIg1b2r7E0egw+j2iFgx7W1XMMzXDAheYeKY4CeLYECw86p892XmMzbw
3fEw2a53k1n53jXYkACivrbWjx7kIepVV7+tGTqcKS12rZmWwMBEHVhYDC9ilZ8cu4oQ1jU0Owxo
W4ZZf9I9bmefTF9WuMhD87Z+KVoH8Y79BQOow5aKqN2NyDwyphnz78IBxR/Lfckw8KT3SMzpawpT
D3GqM45kSntZfesWO1zqotDnzxP0kShfKQfpul28cd7pLKVfqsZ8jjN6N3nVoGya2Fj4iDSE72l/
G62RI4p94ekwrliNhjCKZA6WnVPtmnoD3lGT5IrEe55j3wn8UY93a+7hbSc8fINT5AsePkwZY0to
SYGTDymvhoVAadTUKulLTphOlXq7OWqbr81QeGc/Wqfw/m/ZM5mLIlLPrOriaDV8MoaPQbNST+Bg
RIeyPA4lRVo21PvWXm7RAL4s1hLzOhawIZxluvEcpnse9YCxGCGTnj18ipJvrbbIwDSA7UUeTRNq
oo6IBb+5WjaxPr7PWR6NJZwK2Cef7frHksQZs7aaJnhkYZBN2+QcDxBEsqycz/NExUgm8BPlG01Y
RoAw3oetU67WtQJhVEyQzmGmQPWwXB1FeFdelsXIGdnAu0zXjAOJchZNCEMx1v40caPdx9o5vkgU
OMNrJHEiedNnyKs3Z0ALBl1pDZfU+wt9G93vdPU2QJ3ly+wQjkUz54aZ/sc0VPI5Flsa+H5oK/ea
VD62EUPbzEIVdljcKlN/dWIH04Jyv0HPihFk+gDKl3gB7DCLRxzkO6l8c1guHjOMdBaGukw568Yh
IomB29zBdBdh/gwTKCOMhCklWqx5NRY9qbx6A6Y9QzsQUesizOLxUa4+6puUywYUWjn+vLv3byJi
a3xylSewU+7AZSx/GDp+wYzjDqMUR/kIDeUoNLAWSuUxZPgO10L5DkvlQOzuXkTlSqQgUR5FrcGt
aDAj3ynxuPIxOhga9ZLIqQQDzfX+XYzbMVe2R+nMWB6FMkOi7/gy4Y6clE3SVoZJLCkxo32+3L+7
f9HwU5xGjImVMl3Gyn4548Ns747M/m7YxBHRK7tmff+7Qf3dpOycUhk7mbYit1Nmz+nu+xTKFnr/
oitb6IAeZ3P/Y6RMo52yj7rKagriDGyiMpfGuExzZTf9f39//85QttRVGVQ9jKp3x+qgzKs2LlZL
2VknfK1s5CyxyurKGRKxuLK/ZsoIy893cY9hjhXKJtsqw2ytrLPQfd9NlF6IinDV6vhrR2W0hQNV
h6Yy3xrKhqsrQ67mYc2F4zS95MquO+LbNfDvOsrIuyhLr8mKEEn6ffTib+RDJ4HGItjjA06VIVhE
zvtE5bVp6vQTARM/qyl9E3iIqfxP9JMlQwnAY3FLK0cuYt8p67FithrKjEw0yMbDnezWJePp6UdV
fXXwLhsM/wZlZp5adNBdAJrqc4HXOVWm5y52LgSQm1tqO05tyhqd4JHulVnPdocNAmXIZ3TONgZV
nOtvhhpd8KKs1omdBHWuf6uUCTt5H4zvrjJmCxza9TSTa9fqTG2UfdvHx03esRdYo4Paeig0rDjY
vX1l/J5V5jxGcEtZwi3n64pDfHEhkK1GiaQC93iBi5ytuHuw8ZVTtg64zDtlN7eU8XzEgR4pK/qg
OtGJPTxFtMSJRI9GqtLhQTvMysYulKG9VNb2jEOjhrQyQAl9cRN+IBqGrxV+eF0Z4x0c8mwaAa1j
e+P1/Ey9UFUhZnplq6+w1yubfaYM96Oy3muRE2Tulvdhh8LIZ7xtt9n/ns9+iXk/UQdpbPxEIhnB
hLO/MbEfYfRvlOXfxPtvMs+jyBE/VqgAnPPWjQknwG9wq6/pjxlnmcIIDAoogHsBbl3j/oX+39rU
CjuQwB+ABvdQ47JldoztTSEK9Hxud04XnU3hmgw+KM4sbwmQ32ANbO1XjzGRjwd0ZyXGFLhwEPz8
R66wCLMCJKQKlUDvOA0R1R9KhVEQ8BQcBVZYFGJBh7XAf/0yjW2P8aw9mxk2sL7qO+ou6yUxU3Nj
oKnd4iukBYppChfRZ2Ja97MCPLB3/G1DfODYvjNzvcRNlx9Z4WnGJzu0oXwCChdRwo0wOwAS5Yrq
NmKQJDT3yVeQiVThJka4E/EYN1vqzB+GIlJApsCbUuFJBFahQ62Q0CtcKBaewlkwrPSQ9mYhSV9x
KBX0IoJ+YULB6BUNQ2ExCgXIkJAyGEp+VXyHBjqhxg3ucFORFclxXjKgHzQEwWqPqWmjKAxHoYAc
tUJzRArSMUDrmBW2I4HfQc2JKxuixzKC9qByAfJR4YHSahhmS3brHVWT5rYRNK3vh3TQ2HDMeso3
ou9eHAURgV9cZUBFCCBkbghmpFLAkRXySAmBpFMoEqpyOEUKTxK77SVWwJIWcklu0mwiw6Jsgauh
qQPI0A+IyJvA0PKn2oOxEoGZC1bN37opYx3sNBYLYcWsrKK/RVLgA+PQihJW2R6dhuRLOCsS3kqq
wCudQrCQGVkFWgMcqRZB2dC0Xx0IJ2X0CdPAoSjppXRGF4cM3F8GBXnpdmVt/VXGBdOV5RvKpm8Y
E2ANKjhMgqCm6DtnN0X6e7vQ8qGDsQGG+DZMuInc13IANLNWu0iBZ1xXXuuSUW3k0IizljKoDJJv
1XnTmmxIe84IkoxDvO5N+X5s3rs75EaCu2nh3iwKgAOua1crJI6t4DgOlBwLWg6F3ecsy78bCQA4
m8W4IsjGT6dkD7X9dZnPrYi+mqxEoWQctcOo8KzTrk88msuWR+Wb5l9AROF8bMy/mjp+A6UCO9a0
N1k+c1Cv1/fSL/92xx7KVX2ORu8YN93XUlGCVnBBPr2+ukN1TnOIZgRIoaGELTRq481QtKFMcYfg
qn4vFYmoAElE8VFf6Jf+QB3wHitqkQO+aARjFNlsuC1go0kRjv6lp739w/H8N6JbKV1/1acSGSP4
B2w4VHUA4r/K5dq6FF5WNNFpyPMwXbzPjUMSGJpREvymGPeNwN88dMqSMUTbvMAglmvXnEI/HFw6
81bu9IglcVXGnI7+8OZ+JesqLZ8LeRRdr4PI1yX3/tc3Z0Vr4ibMEk5Z7+HxVu0vBy7Ozk2sLS16
+vmFf/XFABIPs3wweomLbysoHQazsA4lfBWC/nqCKySYnL25PP/hDf4PwKzruLw9H6WhSRz3r28Q
OJEz9NCVThZlHokRYAi3VbLL1xSKIm8c5tmENRm8I5N/sjwKmI2mqP8QZfGbxpjL5Oq6wedoCGJd
PnyGhjX0Woz08ISahiHFmgfQWcO6tN9BuCFeUh9mA0AsqoviD/JG9aP/RYflE/J0Ug6I6BE6WTgf
Cbtt7LsN6mDnJNRIumdcmKWpt7Unvwju6SUxMDoUMrUX/velN9Vn/+GVDZv1kztXdywY4b9eesOr
s7oqYMVjcGsfkX2d5KSFPg7rg4zT/TKVLFv9/Fqt3k+Y/B1ApNtyP+0BdKNjmP4s5wKSrj/Sf6tm
wQx+IHinG6+2XX8rHQ7xaB3+JE8Vv+OSuVJETrmmsLhlPspTl5KWD5Fb1kkMHf0VbT1Nqk1TM3QI
c2GNNwE7CGkGdu7QWkUbREACLwhwsXjiv9ihSswms77EOTN3TUpE1z3eb7N7amQjz4PebIcO/Z4L
cZa5MSLy9Uc5ecN+6jMGDowmNiWCCzh8CVo518G21eOUBNq6ZzR9vTMZ//uT+v3uhGNGQebpZOEx
ZPzwQdUVNj2utHMa6Btveh7gjY6DsR2HL73gJJh2NIANN/vcObm+++/X/n1147Vdw8b0wewTSfCv
NwlQhAn1e++cDN3ZVuvc7xBpDtvGjUJXtU3/+9V+X6482yWaW8GSfZatD68G5ddsUUs6p9TU/gZ7
+gmN9+be3c+N8ufcRH//9+uZann58AzY5JOQjoW0GMvCh0ubt2VL54OAPyza7jbVsoAj8d7o8V/W
g2p2qBFBWtP2j7XnpukqZF6C3bb2aALe6eSdC9Ylbp7votGy8bOgElRVE7FlRL7ucB0Hq4ztx7hv
T5yh/T8sH+bvC6hH6JvrcsEIOeG3+PUDgsMTLVPhWKck0xRJlPZ91nc3Y/DIYHL9+WAY2hfBIMzx
gakjqMKdW8702JQccfJQiDTVvo8IdyosgoHX2rmSFP1mpk38ulafIrtd/wAV/x+3s0+YpGFw2dnv
P15z35xSfW1sOBZ9SoPfZtphAzU5oAA8Ajw2wkoZHWiFx6X+Bxr3B+q72g897mTXETSgCXr7uB+6
NG957dI8EZlbBm0FrcTwUO6MHUZCnP/Qtsflakh8jVYmmXUpTW036/MGjd+fEmgNdXd9uPswyBCD
Y+m249jiw+486ilkSx+6RuG0rFdKPbQqzc+N+y/Zr80nqnIeOM6HmqvVf3iy3d8fbYDkLoGBFuFY
zMI/3Ptq1uXpEF9Pja5/pSfYoBwRyxfb25eieF5TRtDCLmmBRmqEo2cxWuSYIUnivLupeYgKzfje
Ge4BPoT9CJmazn2QGrjvQQYaQexk4y5lcPk4W8ZtTThiNBEMdJza53xsx5ONP3AwR30viXDbyERF
saOpfYjTeCvos2wwjNi7su3Y/RbH36Z14YeZVT6PQh4GCMtnhhJq8GcvJmQkVrCD1aCaNZY4CZzE
RPrVc0wHlcpeZlTvmR4/w43uiaFgUDgZZETLwONGCVPyxC9xZjr7aQYbHjfaBZbu8j5P4qBlqJK0
Mn/uNA5uHGov/QjXAD0mw86eiiob9HVjeaN3qdziRcb5bSDbnuqsMv6wOP6PDZsAX0pWcAQmBcR9
MftXmFGVUj0uWmSfIGV45zW39ygNvgMt955GqZ+9GBlGvqAZyAwKmd6WmyqrXmG02kd97Rgu04KN
cXxLcyj2vjHRJ0DLyLCk6Y5Da+PQrLQNDgXzD2/c/v2J93WXVZbjse8JwvN+XaPiYkS2whnwdJeJ
2mhMwJv/HEDXfodM+u5BuCkK273iko+wPpF9YOLxlj5AV6oH4xUJDSEDDPJQPsAZTwO6zwL1YAfZ
vdDEMY9r+orZW8y0ajsy5dtbEVHXsmHWAD2gNPwvIpuQ1xtaSchEwSSf8IL4ZMzN7X6yktT9l/KG
Y4qF0Z/NbWFi+o+YLZ+tUjzNGrOQovuLbMv6HM5FyqSQJfPQQm7Dq+nvtHcP7g064xRcopqWrZzu
BVf4sYzmctPhBjvUEp2XbU5f/3sLM36365AAR1qWx4LKQ/wx1ElvexCvHltY4R18mj0PvSvbLXI2
/EV+ITaxBH9kqDiNvLZqggZcI5gTRBG538T7Lv/D6n7PsPplUXMEV98ysBCxtlkf30+b9gwuu2Ul
7sCejm6PpMJ1t3Otdw/EmCP7f8olueFug+5x1rFRA+UIK5fBW5rUPWmQRvKHk+7vqz5vCVeT0Imx
YLf8uNJ5K7DdmObhyUxSgcwUYi/9imhi3pAnBu0ZE3md6+jLlX7/cnSIwi310TwLg6SUP3xcv533
1XtBa2wQBsHh9WPuSIk7p+kjeO92jKeeM0J17GW7TxkDbqaBDy2CL7mNmXuG0tGM0B14b9rUPMZ5
ASerLW/M9SP+n8EKW6pdisk0O6/z+v6HN/r77uRwoFBFCeYmCoSPpVkhknR2Gnc6aR2QPLyTOgB5
/YI6lmwBxo4HGrBQstH8P0aRf9D8fVvzaPtpmVy09FmsmFAm1/6UxF0HXiwdNl3nlZdima4JxOZp
eG7auQxY7h6kL5sXVojyzMQSw9HUbM2BZbjO+yZcIFtv19r/GlXyb31F/lkvIiLHCmoSUtwKQF+F
INzOLJqLSlidtKS4jh6YMErrvUCpb/WufbRbbOTdUrpbabYEz2IWAvNGaxtl2s4aPHc/9IVSkbnV
gWaBQB7k+Lu1JgtoyNblkWeanL11OtEbjZA3al5QW3Z1ngVj4fuXRi5yN8LU3d8LkJqBHupXIcET
QotbvMp5XBckCOO2HFzzk7FwnM/gFpdm8xX2EpP7tNhqljSOODh/djp6kFGsXkDv5Ron4DicYfAf
74toRtPwrHvjy9IOX/V6xRuhbSeUVhdAuM+9SfpXPKOlcK34GjefGfhneA58/+R0y+FeSadRByMZ
BXvmj1wNdoKgWmPjwShS9rgyOvSWPf/hzPH7zW8bVPr4jX1S+X4rdtMKhwxqrv6U5oJqDeaBOkM3
AMPwAO+0lgHCtPz/P/22wWNvueTr8MB+PG/KWIcHOCfdyctzudNq61oMo3/OtKo4ZiOc7tUTewmM
YqNUWSVmnn/0CvYAUuW/HyrzQ4FDFgxHLVNFhnokAP72TFVYP4y2sy1G09orqILqwkPEFmzTsEX2
u8e+YR2dJLpq1rCEyq+xutyJdu36bxA3dgmM967ypmuaVt85iNA4NrWgQeg4ayVnJ59R/po8CcZ/
Cuk0QNHtdnbeb+t5Nv+00pOq9usB1uJ3IVPREfwuJuFAttqb/nUigZknUwvR9imZ2xT+ewIoroTj
ArOHvvb9z1gWjdP9u7wi/aZZ0uPkRuspkzihwd3yLXhdvi28stgtQnub53w93b+knOKRuM8cPDs7
vP+VrZHgY9G6AMwt15NJqHjbSlgaCOEYgrQizHMMFI8EnQG4ZpiSEX2T2plWbhIVhfN/v9VRpmgx
jWec4+KUJR68eaf/WfqLdkrrdWZ/74egKwHuB+VcJ2B+RmRLhSCA1M4PmUZcE2ln0alArh15APbK
2as2Un27YBZiIHGq1Jf7d3BUKCj1Sucr7mQOq0J/qmyJWabLXmRk4ZaO2vhALUqcgWPtTU9HZjMn
L+3ApsUqhmKufS1lidBYYxdIQKS5yaekBP7vttjZmCWgF9ecdGN2yevdmfmP/Qq9IJa7eAjsGT/Q
sDCWaQpyPbT0myGhYIiyfVithAN4l847gU1ro/d1TMhLXgQzWhKT4cZzZowETSRD2KNl2c4RXNeC
AOPAWKzuTNgsoUKs0iDRPO/iliKk9xztGsvY3Y9ny9TcrEwxv+Lc2xWWTA4So9j9XTIDv1bM3o/A
N9NAdyv7hVTnNPRz7gbKFybzSIRCp9DkRRP1cMkQP1FcNEjuTeIKOkmvSVbjLYpaEtxjnUgVtMMd
SSUveP6DvOUZ0rVWsC/1jRYm7l3tZ13J6C4e2wzBbJ2jwHImxzne7TpsW9omJmkAmPOImEJW2NsX
7PK4tQ7cg/FmrhLEq6Rk7BPykIjiopz2bdhYff8X3tmDFBMgQysH+9QCLkNjU4dLbZcXVC5K7WRf
7BzlWYyPYi8Rue5xbqmkeuonv+2ZPUbOK4IxcwsfM97XJX7IHAaf9FKN+U/8Ro/oEasVbSigdF4B
WtEsrUNMsY9GfTW3MupOSzoFjD7yqjW+VKX9Bizoi0e8S5gMCb5SXPFHc+h22ujaBxEbWPni+ujo
WPybBFdfN5qfEc5ydq4Kazt1VnoAhDPxotnQzTfe5kY62OP/6VDqObJDr3uuiUqfMJI9342pi5Ll
zq3/aqLvYghD99bm6Hep5uGxNtYhqLSs2noT8irCKD6jhIU77XEb3d3FEQrbG4QejC+QXf/qkm96
vDp7vzeKPcRQ5fYqzKDKkhpbK+U6LgPu19V8WlHGvE5oxDd5qvKu1R9J17pi5DFYbXUH3QjdBXeY
ELUkIL3SjlM/SEkg2KmXHfpWB5ZKBIoY8T1nBebFGcPf1tKWBBd2JJ7RC/Dya/eymIUb6ra+zbQc
sxcJ8jBYEJ94OSPP+mjB23mBzBAHTdeSQpRapEKtTFirQumPsN6GZJoUOpZTBATFwYprH9FQrLbe
BXa61JFAdsmFZklytDJWoV7ngajEoO06kfehBIYQjgywro7Z08xxOT9NHhu+y4SaSGgUejgLzhDP
8r+bHKko2r7moqepUqZgOCkQVl786olKRV5o9RZbGpB+0LqZIBnXchUCMT56Y88p04nbV861hJJV
1hMnJiwrfn+t5GA8+ELL8EQ8Y9wp4TkOrDF9vxbhKH0aKtY8nfn9k5NTmUGqe/Mts6vlhoIq4Q5Y
N+PktjvbSrybFvfGY8PD1FLOBjFizFOKD141cAGRttol8/ATxwzJBv1LTVRvjH7gNTf9iJ1yWULZ
xI8IiL2XPP+LjYEJay+8kyypeqgk29jEtomY19pLTBZjBMcou/mz0b/Sljd2egulOU+q4jQX8bmc
T0ueulhL5LdiASSUliIO4iYfwg5Z0rmGq3tHL7f+t2SIjz4+mVPuI4JbEL/vUsbaG6cApWp3Y/mp
zD8NvQhm3FbnFDU5YenNiSljdtZstrjOt6GWVQ26RheEK6rzfiZaNQaMjf7DqP3HWsLohwfaQe7P
nqyKVp9sePDrprJCTceTNqAwP6ZlpR/jpfzEls9ChUaVq63T6PP7AUMS+raAMzFIuQTAVcEweB9D
nJ3BsN+nqVmDisjy+nMzt1TLg7/X2oanWbeJXBc/89gJF6ECMU2mNJE929sU1VQVM+9GOFufl5Lj
chuFTmW9kyNgbqAhmDvp2Zybi/wR1T0fQ0Z8LZBpiwnwhPNL28cFRgHcYissrp5Gm776MHVLH2o3
ORW4YogrWFu8Er6Rnzv9ag66eKBsQasGn+Zx6gROfmStaJNMsfXo2ZMf1oW1a3oXBHTDtibua4d0
S99zXQ+jLJZd3ebz0RYtnnP1oxkKp4GhaC1IdzwejhkAFoZVYtpQ5NbdS2vGoG3jYUY8cbNsYb+0
LJWl2xNJsNTVfhrlFKydg+FkzLH4RIMXtJEO031usy0Z1Xgpl15ZRtILCRWo8tY5+6b7b07+YKWD
+9WBt9HbbYFfqwayOk/jCyq14K79reFJh0tifytdB1VhViRHX5MQrjXrWlbWsu3G7kZJ+cNM24M3
+hDo9dDiKEVhNP9AzoH7sOyfXFeludWGfbAG9wEI54NJj/vR7Jevi9VEIdDvi9nr/sHsAF6tAqlt
jD0xGOLJ2HNE2w7p6hyI2YrgzOpESlhUHYkFlnOhzSD7kWhm3TmWeQtOtLVe7mOZQYr86GgdxLms
ehc6Cg45OhdZtWdLia3nGN1OAQU8s7qjmQ+Mk6MYo/VIOJLvExQoeBWjbKazQ7RSGifGxR6d8+oV
P1qZ+Q8RsiBBg2cv1+7WziLn14jAQEfrcFKpYMl6rha/eUBfhqTYarQjk2cgL3rnb3MuRwqkgVYQ
BIEle659L7na2CeMxfAubeeE3irA7UXTt7uznOh2ghTKZNutPTlC0tvYPgQZX8rgPgyRjSApeszD
tjWMcEbaup1TekQ1jWio5dwcrj4d86whK6k0nhq6I9nwl27vWsQIVhf5R2JoWyDHTY5AD8M9ITWA
6Bus75OyMOIQxSfcCQZ1yXekxfOhkeKGorUKl6xrEAEM0YkiD5081ujAUHFHEfbMfWra39JIiKu9
9sqolB1NvfgSzZO1Yx5qbJJS4dHx+qR6Jc+d67z4BfkvVqadohJiq1NTgebN9FKJXj8PxGAzRF0C
ucC6L0V/MLD9mhzNn+ntvcIW1s/Fil5livJjkRaEb2Bb3S6uSB6Qk+ymFXszgBL3YgwS48k0pif6
j8YWU0Zxoi1YUjDbN0dLSVrJOzCOtf64shkL5K1H4SUsIDJ/GFbbf6R14qQIKFMmgggsGfu1/fhO
9695cp7ugJM4dwnhUvU8ould4YvkwnlfsIwj6dZa2W01nvxQ61YddSGsX5LF2vNqhZYlhyMijz6M
hTc+aT6oY3zNVzloZIrENpQh28n3VeI+ZrrV7bWywDSz4mOEWYBQpU+/u2O+HudpwLHql8+dkbOh
ldqLHlvNPhNELrlWhvjEBjddpdHRn9vmuVoBJRjEerJzxoeo4bXmMf88iv6lLec3x5iiZ7pF6KGa
3HwcMVnTHgIws2Q9Yr7cKw89waoQjnyseeN6Tnt9fTThW2+6ctLeF1E84kQaHM39GSUZv22nf6Me
1sLOlAR4MB1tV7qgMjeOXV5xvrG4NwplqsIB1jeYjkanny4Cf+jBab3v0AFMnGPnVjIlW6OlJLS9
bbaW7ZPyakB3+kcE3AMnQDzKOBVz0cZpl+kEx+dTa5vbhKiIJ9TYMOUSj0izZHjyROl+m3jA/BVb
0ED+x4mIFv25cdDcsJoc09jDfjwPGQb1SO0ZlFpzmZwy64vTKixl1SNJbvrGCKUKRe/hAB+TcrnF
7VrvLGuNvjgJapsZ4Hqdjbd4tHjmSMl5cFd25Q7p95Im5i0S1qNvz3hAJlFcFrzUMJn9V0/gcUTe
dx1ai/7F0j3ZfdM/jSOKyLFZrUDVD/f7dkITHkwdDJd+QPk7uGJ+nkHFPmSD8N/YffytvaCHx+iz
WxqABCP62LBzYQ3703JcNeo8Kuw3y5+ss1bqGCwJxdvzyXyeu8pmRsdqG2V60PioQ6uujJ8UUqbp
EMcv+WwBaFK8XQm0YMrHg1Ng7KZt6L0U3tdotQGgGP7LBH7lH64IjzVU1DVlW1fjgsHE9sTdhnmx
jhgjVoBbeqvZZlXebWicobmq5mOpS/bJzgJRM44zOIBxWw+cB4pWALgo8nXvFxBGjaK2Lmw1C3wI
EwFSU/2kleFvmaqYQd+VQ6CZ83LUDVwR0WyL3T2oQdRih5gnP5cMm47SlRdzBpY4M2Tx7O7Gj0P8
my1ImPO82UsfqcasS23fkXa/ryOd9IE+Oy80pO/tLWCdf1UjM1wf5yvZklF2wWLN0mw6r4zgX6dq
eeg0XF0WJ7il6jMcjzZG0R5gat3h9TSgm+sgqBXLqM/sNwDN66bti34bKVcTVv3+sWnHngAmH5+V
4YEKluMefzUhhjS/iDHtv5lyECDJxpVpAsqdzRirNaxaCGRAvhzbVAYO8OnCMx8Yls1fCxsLyrIr
i8LhaDtvnWhC3h6TPosdo3+YpMxPhoxOpSzqs9fm32PZavsinnF0WEzBasE87I5Ikuhnt8i2ko3M
yROjBfUAE2d3TwcRGQfJKOu+L4m/cNRGl+Wl46YnvP2YmwrATQxFCCBFnsdYCnCSNg2z2gblWXvp
xS7PTbTGV7i50w4TAExpRiVIwMGcOAxZ7YRrSMCST8Iwyh5g38fB7ZxDGs0PMYLLw2yaP91usa+l
7l0WD19Eb+FJaZdsOiTIMkNdE+8WiuOtQ0VB0TSuwcj1O7jd2+SxNJiCbX2Ypuc7CIqzkc6DT3Ql
ZLY7ZgKpufEQkWo2tkl31ezhtUW1GPQSUnzjOREFO7DyMTaKKy3kaKrny2TPJ48a4tSAABtQ1m1R
/OZQtZzu7GbmozF5/TP1ObenMsiWpPx45cnLfesRX+65HsgDBpQV3+jfh5CH260bx3ooXWSVi5a0
l65thqDo2kejGZbPA7BeBl163D32CNEtXGsuXOEHd7DP8ZjwyYOH2EV2/T51/Id366FNCFY4ExmT
YxUKjRj1ZYurYpN78q0dxOuIDRmb0QLshMjiLAITBoMoYOX/XmoJHrTCbK8Tr3n0J/tNq/13ziqb
1vIKyLw+x1yaGvuiqzDQFNm17WHTqiqzq5Z/GqVF44hj5Rq73mD0utrsXbrqWvrkJLZmwoF3KF4i
8bcBjAt7eLtwrLIPelubnz1iSsrhezzjmbHcKdomZoE/0qDsn03hbbFZgt7tZbzD2XaIccfkq+jJ
BIQdk/jJFefgD2vgIOfSGNg4RkuAoMQRhGAat5r5mgtaYoYxOD/WwKnetVXE1zqpqHY849UvnE0f
O1/FaI+PZgo2W3eLc9aWz3FH4WUJC+5LNJPfY2kosLR8K3MH7GraeMdUmud+iJdtPxGCPBrECP8f
9s5kuW01y7qv8kfOcQN9M6gJABLsRJHq5QlCtiX0fY+nrwXo1pXTmfnfqHmFIxAgKcoiCX7NOXuv
LRCrqCe5cste9MQlX+jNuEcPILtChMd4XcEVjK5SRPciQnXMS7IQtAFhNPocTUkbeLNofIQS9Shc
mRi9O2QBw8R3lUxCJzTYvxYDw47VKC8N17odBlMLTrgfcVYJ+cYSpw3DBPzldjjKEy3QXqrOnyDI
RUAG/GkkskGE5axQlRhjlSRqjcq7P3Ft9h0647zAzpJQrMzie0tf7JUNwkHUvp5ZqYKL/o0sYsFv
WTmDoYWtfYNrbCByd85B72ARmufx3dCB881ibFERHMPFK7gM6M3PkqCKHSwRrOf9/F3w4PLg+LHO
g9wNB32QB5jEYe+u+C6oAku6GbL9QG5BecsUa1fRJI3i5KBTvCTxEqCLFoyeatRUYdnWmXnZeOrA
sttK2U4xBek9et4cY7nd9slGDor80LfJW9fq0Q1L+cqu9SWVnHXTPiza69AS26s0BlPKJK5FUyp5
y31iTdhAJgUuqYE9iRD9K6E67XZoU1KuEsJdJsOoN5Y5sNEbF4tKOyC0CRvw3suM37WQJIqi39bs
tioFXxjXJDZUoHZjmg0veiPvIxXXsyGeMdGK2lju85GW2QRwCOiKA9x0vCDxhAZe0ykV683YyQpo
Y0wJpg6DWhSvs5lI56EGENLVAo7tYeC7w0bUXDY7aet/rweoCWbdcTUTgEygCZHfZDXFBxX0lzOb
upcuzUQRbx7bqAE5fVF59E+UPZFAAdmMOfqnGWMVocDfeAzzi9xt2iiSTs1QnWXCvffChAGcWvrF
OhS3DsQWnWpRSXUKpwvQcLFxG6kk/lRv7stUbu7SOlb3GcE/cypkl/qsD5p61ZLgVJvFD9FMzU3Z
q2DPESdQqDC7LRVf6aFiqtrndD2KurikGiy3IcLNB/4dpFlMzpY23UUpeItkMhf9RnQT36WVqR31
LpVcho+LoU/gAoaKkLmYIZpYEf3ESrSfbqkhu0oNwyOGdnpFs0qTrtInW9OHhm9jMt0quNwwDpep
jQ9SuQomg60qN0t2K9S4ssPRyF6ZjMJkuXJBS2OcKDsP+CmALnjxNMIb1SkI5MKHTThMNsoGYREd
85ogU662Iv11mH6aJMqxVPLZYspjehbr7M238m+dRtFkSh8aYhUe5X7GbYr+EaxHeZS1nkw4vnKY
pjJ6FnN4y2zlqrqcnxpAJVsF1zZ5Z/jFkVHe1RqMcAbO+4LBaArNg8aiaRuO6veymqIn9AYvplRu
wPzW7xr1ziB5NHNTOXWdGN6oDMgSmrKTTDIR1htD3mn5/E4CaIi1IaVzpfTqk++/siN6yKgY3RVB
orhRmNySci/SyYhIAAlDDKZDlOxY0J+GnHK6EPvTfV2KfH3aScPjXcH394lMq2ZqUqEeNFc8Xk8y
S6AbpTwJciR6Ug4Y9zCFSUc3qHoi/61xq6SuXs3FiuAP5XhbVYV4HaT8BT9deZmK5iPvoJHJQ5x6
ySAYz/MkL4S6WTgXE96PZJjVrczWa9d0FnFDitCcg/HSQUEqPCP1XcWIEQVTYnMgkDBW6QuoQGur
5FSjnj74ESlb6SQfZiwy+HmQye5RclLoslLRDuX8fojHZ78gHCkEoXvypeGoLKURfep7Vtts5rKi
ns7o6KazzFDmCuNIVbebHpMuUC/9xC+2Vf60qhpY7aYtTeiu6u9DLJs7vRf5ciw3p9Lv7kVrr+qp
eJsWoVcYhfQYhMPGkMXstaa74qVgKrZ1IbWPRpXtWfi7vY7b3d74eJW5HiHUgIoU3qRyeh2AnjyF
FjZw0zI3feZqaUsA+oyMzCJfyWihT7GLN/X2WIQd8GH+bxwgJKPTko7xO4Cv6/SNd8e/9/cLgV42
/nf+MV9v0Fp6cKuO2lm+mA/ps/6TarBM5CCxUwoGf0gutI3clhVE5EaOikVnYzEKQweYduCN69Ng
3kbDPTp2wpCInUA166nuZnPenF/POMvsNwIYHd8eN+NG3mqHah9dokv/ZL4oH2BvWPWWOmBByjkO
HlFuxndVu+k0Wh+bJNua30faVTuS548w+C/yQ/NaI1rHZ4InilDX2qFw7TcuTjCh3XaDRy0f9ypK
EBwk4jmcssnRyvAh7MptAxANtxSNyq40yx0gxN7z407Fil9bTqxMwt4c8jO2u+JsduHrQC40X1R9
Q99a+Z6wELBZzgqgQRMS4PPilBJ2+laUwAC6UShuJiR3l24Qn+Yg3zZDnz5zEqNMKgLWmFH6TCXZ
0WokCIkWVnjLVfVZ6XUqZjHLzTg/Khg+cv6I++d6QxIrHNbtpR1cHJmHSwK4yr+/GESt31TloLsa
WTiH9bBS7Ctwn583jTCmjlji+lnJ9Cth/4u9v54lDZdGl2UniXbagc7XSQhPGZXbbSWPBRE+ekG/
nLPfbtZ0R3az1ruxqeSHIjMgeYSEquFJpV+2HVPzbn1k9onDibSaCrGU5Qc/Vk4GDcLt+qBPatmh
6oPisPwFwyALv9xf5gZFODw4+SBlh/VApFvGl5vD133rGVibZdhnzk5xLUvL/9nkzNf+7C+JUMvf
r0Ul+0p6uk4glWRNd+XBb4LCm9q0bo5iKXdeAd5t1rQ/f3vTRPnn//PbfXEFwEmqSY2gT/o451W4
rQ0ZI1MTRq3LhAYRSqjyAzuf/NBg60zzePbQMcoMPXKIQ4hGtZyKvx7W+wKjTinpFUdhedfXA/1Y
aqeRlXAc9RHcjYBEQhEZ9XstgrJVE8hAMGN+GGjvf2oH/4/s/zdkf4WSMGqL/0z2f56KjMDef/y/
95yy87T/+V//+PM5f4L9Icj+IWoKoA2sAywMFbTvf4L9JUniIeC/yqKLQ0b7xfXX/sAFgzCaf6KK
KwVJ8pIxEv7XP1TxD8uCwyWKpiKK6Ffk/w3X/zclEAYOjTqOsmiBECBbq8vjF+WINMukl1vVcFaq
l5DyOQXMStjmo62pF6Qjv7wzl0/x4a8erdUT8osm8V/+t98EqFWgiCVbieHs30wfzKL6UzGyl7H9
q4YbL7e15yI5BjeEGD9EKL9fyk30DnZrr24Rp9eg0pzwNDxJp9E19qI9LpmV9szQC1/07xTqxMz+
s6hGNCXT5HOTFQWpFB/eb7rsSaLFrVHVuDEakUIsBehDvhysQRlTQraN5gAxiWSsVsYsnj8YzTzu
hWxCrEAVvT600lAv9XSSTAILjyixYVgfNcmt1JwSCRj/43ropTne+iouQ2p4B1JpRxhR8+BkcVk4
6325j1RS0qfSrWKsmQlYXzw0xAfOJoGC6wCzHswmZNAlTQtjuLQ005fBIFqTUUhiKw7rbdikoJKW
m6XYX3ITbvAaEKIvY0ixjIdKLVSHr0MHNAYzdKxvg5lyOk76w3rIal/ySi3Yfd2FxpvF+GyAI+BN
on24TCTiMrx1Rkn4QNeVbN5HmIhrWoxmDPIuJ8tqjSlRhZ5YTH09rndQ5UTQo/YRFmqJyokJGR0w
47ZQyWdRe7U8rGks65kVU4tcbzY16UuSvF8nQbIuCWRplllwPazzoTQKpQtRGZjYkjMDebI+GLna
pb/cLgChb9LRf65S6CyYyL1eSghuqVvy3Rf+YMRstN4FWRzUOGIzfeOb0auJEPgQtMmH2cfVRl9u
rXeth6+bUhW/aKx5bTofJEv+lfIStyBInPWVr5+KWQcnY2Fnfb3K9czvFbC166loJiXm5Pj+6xXK
iVD9+bKNdqD+ICrdzzKkX7JO9OZYcpF+vfj1TFIJ6eXrsJmEDjSlCI9+PYuqovd6dd6b5GJtLYPK
1PJYGvkBbQgwPTLGY31xsbBPrshkS/mvLZlSkdkVT583lWVhMHnrRPc15a1XBz4reTdAolnvX+/i
E0duBjkU4/8y2X2uOfyUTHOJKAds1D0akwCAEm4yzVa1NiE3uYLPoXQj8MTB4DTIQURHc45MyIpG
epD1iEGNvHGY9jtjmXbXyxY57J+Xcz9310yjNfXL9VrGBlft+kcRL2DCIa5v1r+m+GsZ9LWg+Fof
+Q3cJORrGuISLhrfZKjICJw7rDfXw7g88HXztx9JVTqPlCgEVy1IORInrtAgW5KRCIomfsAqPMyE
9WF9dF7OfruZ+3T9LfRurhr3mtukWOkVxSfFYn0KQA8DVFj38vXr17OWdc6uS/vPnwLNwLdunGKn
Vnm/SHWsDtNyWM/W+wjgZfjOa2omSR9CRFh+cJY69BbsrzafD//yk634LvRCto+XRVEyzflhPRvV
uKxf1tMpyAmIW0/XA8WCt5ApY9MEArkdXw+sz0bX9T93fv229WcEOrskG5oLTYt3Pvnr7dcBgfO1
k+8AyQz7inl2dviOoAPRliEKmKq1Y89JnXB5aUbA9bG+3vUgI0byrEA8fj6q6jPjXTgto97n4yEN
lahWnosJUovOCtefSDRbfsnnz64/td4uJPnP37zeXB9Y7/v8db88JxdoXGIuO0qEhnmKKGzHePmS
/btf83WfPCjm7Mh1+9NoitJVLBaMy7rXHJAQSKnxtt6Kl7vE5XpNQ6J51/sGiTXyevZ1+P0+6omM
1aSPeALvRiYIyArXn8nn8AOWfr75t89dn/b1SLE+7+v2evb7f7X8hV/30X4MkfV6NIt6B3zxBzHL
5aZfplmFmGZjRLop5OKL6lMKjpdpbj0My6xXUR8yUppbpdfDp8Dm35IIWQiTM0c1ob/ttOjmiEVb
D1i17hSgbltlmYe+DqKBaOjr5nqGZu6denS5mZb/RywJZKdlNTpxIBdsHNpM3LRUV22kKzVxhVz8
60FeJuivm7/ct8x6dQIQKSnS5QonuJTIBd7kfGgkt5sqOnXavIsHcOT0//Zmyk4rqdtvvB39XpDE
U6xj4Il0A6QpOx4x6xnT+3u6IUmSfP6f/bKrMdZvUKWCeRoToiXMEQwa6GocNXWymTTAynkUtTBZ
0Xv5y3zZZ5AxP09DiYFpPdRtqC1FISL3JrZ8w+Tvyv7H+t5oKDSLXZGXMyLpc7q8I+u7pC+TXmI0
t7E1I4BqGm2TDdpHFyvVsYtSexrNN0w1AWWFYGclmIOt3CVEKqBM+hjGfHmbZYWFaqo+WEaHVqYv
ackXfbVd71suB0VW0109xvzBDWjF/SCfBgKOqLsaYF385KpL1lPLWneaAkQBw7FYxAF9k+meFoT7
SgvkgyQo0udhVjua0HqCdglYeVKY5xKxMSLgh4pknm1Mz70fsKBKLHAKySBtk/ZF7efGFVVN6cgt
KczisqlcD8tge8AD+ufNzwfIInAwmCC+XPa36+HzClhPIx2wr5kMvRNBHWG3IZyNEKOi2GALRwN0
GvwBzp4MHLydG6KLhuC2HWGzkiXAepnqJQ1A41af09ErRY0qLbX0j2YUM6KgGQLXg7Ss1zSLyPL1
Zq70kjfrppcX6s9ylC6UPfpDYgr9YT2rYHERAQoQOCz4Ema8AuqxM5/ML7eJMCMi7/PuhHL852Mm
Q0evsdH9umt94ufvyDo4SNisW5guQcEufplb6IaVmNRMZQl35rRTY8qSEXFWhtqxIhJhbfOk5aEy
4XWsP7SejcvMtZ59PbD+3OdT5jH6CcuzWRg15cGoKjotNREIJQVNGFgdtko6uIiAOOVil2xpzim6
zX57WO8zBJWHSxogk0T/afmx9cEwGP48K1ASOsQHMNR2VKswQW/qwTf3eaddRl9Xt1wpTOlyuE9R
OnmDHlDT/Lyvrd8DM6g3csnKfL2LtDPBFRXKju3yrK8Hvm4OaDhtS6XrihcPeSf8dJoc+DJtw0O1
d069gLgbMHgoH8zN8Jy/m1J2M7jkKAs4IFz9IT2z7bgTNr4lh7bbZ3cT6v2R/NwNJ7J/rHSW5+5U
36FDqSPgWITakzN5mPqnTn7r6b2FiUfnIEFbkjyp8a0Ue1njZMKRZFD01q3Md8YzAC7jfBFIQUaU
HJ+r8dSNJ6AxvkXg1bGl9EWTWrsG9O4sN4j25JklU+HU49bndW31Q36C6jQzYzvtD7CVRIN8ALWq
W68LHUP4VgNO4fXft0QKoKMTp1s6ulnyjPdOwb/gho86WtfvEnEEsdPLD124we6uokm0sTwoMnyu
7RIbq3golfSMOiFRZ1vyQSv1lvJ+/FhDzxG/pzfitrRPcBwobsbnEe2OTWffmQ/KARr6t+nUuGTO
bpU32j0oM1zhojES0U75ZnmoNfbyT+kKmXOfvIhu+VS5pjtCBrXDW2XX7zCR2tHFoDNh6xc2nbUt
7gnFvJF25feIjWV7RuSKdziBAhRtfSRCg62fFBBP5KKwwm5dvJm++x0/722+17Yz1EdH3SRX4Ry8
Tz/Dp/KjOFUnCMvkwG2yl5z8bbbZj23uUgV+aF5U950UguO++4ZACjGKN3toNa985wgBvBwUIDge
ZadJ3YjBpoBwZbiwqxQvzzZ69dKiaQvvBrphgILqrU5zaguAwE5BKQKatgxHv0eqrLaO+FMtrmCO
pleU/IK40RV3nlzcm0Dvhw6hIh+aM0JpojgwHtqAnALiATelRC+0/lYfT8CZeFn5Xnfyex3RQL8U
tPfSACPrWZl3Bd3dacMIOXNxPHbb2T+FO+squ/lNsB2/tZbT/JSxIdtIRBJrF0RuObrTPYQNXGgg
p5GjDv4+JhxLv6NUnb8p5VGct6+gXGP5micE/Z6HrfijFDblvKGRvnQZltQAe/pu/DRyrkRaTsQS
24Z49FkKD45yK6GSf0IAe9QeejqNRxwbbvGs/QyZByHVNVxJJ/8OvYLxSot6AoUCtdUVlOVBFWHL
rv82PVjlSVZ34om11zX9Jr1DlqIyIX6Hn5Qe+jeQdkADJUiOXu/liUuUYLBPWaPotEqhctkRUAui
Up9zryU2jcL9k/69v2YX86Xaj2hB7BI9U37i6y/0iPhc6vsod3y7+wkl9H1J85A2ORFRhTtK23RR
d3n8hfx6Yq9bWoM3ykG5IlZAN2NlOwJeonfxZngTfqQXAj0cNmkP8gv5Ng9ExVdwfzsHO4zjn5Pn
6rk4ileqA8E23HRHdEBk1+zSyIbWuVfPT9Oddi/slEv8ni9ZwY5S2SS1fZBrrB/GbbGpSJGevPqx
9fqrvFOP4j6Bff5EAbZ/Y3eMe8sdbXUjvCDrMra+i4XJ7R6QbzEWSlhseLbdw+lGxEayMkM2G4hr
/y3bI4rDkxnrONJt8RS4jKnPqnQgPeG+8F1eerHJ7B72E7tfmLU2/oxdfrVeod4+oSFx513yLfPQ
LJROZN4qCGGRGToMmm5wgA49uDpgLLs48XWDbXJWdgQzaM9ch4g5bBIzN5QklrQ/UHbefI5Dxxy3
mjdef+CqP7Hz3OU7INkewD/z0tIvgSHVw8y1QGXa2UK8t8nguec93bfH0QacJBdOzpUa7JBVB2jT
RTfma32xXiqAoKNdBA5RxCgOEJTlsl2dDZrMjsl16PmUd7xgQyS3F78ON0X9yN6LQKiA32httWeJ
7G6uvcxRTqYb7KuTv80O+pPK3+wRlrXDTnRrZI5xrAgi2SnMKY7KrI65YJv7Thdv3qdb2Ktv6iV5
xFrhhd9zydHOS9ve+Zr+zBwJ2LLmYjvAsJH1abujeHQQ0SZ4oeKfJZOFTbvscAhUpAuw7I1QKtHL
b5YMYNl80WO0JYizEULYSlliIKcCduiXp6xnwbIhWc8GTWnxpywPQyOL8J+k/TFRm9iLlp9J193N
f342ZGVWMY3MpqTVYrfodIfU+OZooj0poBjYA/29Q/fXIa7F7kC8ZX9Yz9YHmgbWZiHq1JHIErGG
GrTDPG/DJJH3DZUrcyDWep5VRsr1dBSpPRLsUrmGTvN704QsOGHUFlC4+/EQlgY5HFkexoy71CDi
9bZv8JChpC7Svmmn1xbLaRFy6MEyKRWtZy18KMo+f92uiWP2olBE+IG4pUxrciSWpo+4HMhNYdG7
nH3dJ1n94GV1h4AexrfExa9PfMBsT9jpVjk2bMxZUPiD20AXxYNppKxB9Fzax2Hd4BhmLb0e2kQ7
Vxh6YdpRXfg6YGPhU/rrPnkIeZd68Xatsq1h0etZXZoMuV93qjpJhQaUys2aFq3LnSOqs7pby8Ht
UhJcz1DxLmZaGa8LTmZJl+5TEXWRaVGagqeCLKVkmoAsX+GckKStqjAed09osIb9EA1bQRst76uA
JJp5h44SlwF65C6zo8Vjmc1UYpS2ZlS3iI0JZVaeXR+5o0b87XpTHGh9Yby/Wj3RcgGIVJi0WDqJ
NHgoa7Pa0gMYD/QBxoMljYqnROYumJdPvFa152wqaSSnYwFbf6nXYZzrURaZpWsuvbm1Z/d1+Lqv
78VpL/untfsm9TXOPrUrJvzi1YPY0MNk16OQeLvrl0LcWqJb0o0dDfONgySN0kizlFo+i8dfxWRZ
7r9pmsHAilcYhz6u0XwCDDVVUOf06jsBFIg1B5om26JRnvvGlNi5cUAzZefiQPBkDW9uDc9eP+D1
8HXTbIuIF8nGUGRNvn680rK1FyZDYmNUkfxUTlCmJszSXIJL0fmXnmpZc2cQkIdjoV9WqtZ3fkk1
X3usn7dNEcze2kf5v2bc3zXjqAXTCPvPzbin9zor8vafmnGfz/mzGWdIf6gG3baFpwC7hfbOX804
Q/kDJaEBKUyVdHEhsv1zN467aeEZIiVw+nT/04yT/8CJh61dpTwtkRdt/G+acb+TgEBtSbT2+ANp
Bqr/4ko3pb6bo8LUdoFu/TCJUlCiKylLCFcRC/9dL46246/QIxJ8aTBKAP9MBe6c8jtRzO/6SlYK
hBETJY+tbHayzTCPwqQi/JaJqRZ/No247wB4AuSwclaBAkjMTKS03WffMiM7FGmhAV5pECMgSEjG
CSp8ArnVzKPHyBQfcDhrUJaVI94Tyy3lakARh+BVTRDmjQbrUY1Yy8DcDQ1yawFiw6YX6ssvV8C/
aToav5vjlxeq6fQeoV1JALqWN+KXFmeopyl+JNPaTYEKJdpkBxSbiduR323jXE4gpDtaJP9QxfQj
jRT4V/UFIlTmsJVmj1G228CHZSxmH8QTn9K0H1zCaVJHr9Gi5HJG5kNUbWRGMLlg01Vn0nPShcWB
QMyO9DeAg/ueudaZAxXCcavcGEFyk8a0TkRlIy2+d0EWCzor8VOkq90Bj4dJUTlnXVOGCvLyNAR6
I822YMAipFO5aChNzAyQFG0rwYduBO3LBORiUV3sQlN6zKNJpAMCWsvETBRjOLYthbhtOiMfUjzt
8nK49DofQNjg1IKSO83vNLouiRh86IncID2N7pFBu0gJe9SHmKHxlb8WVUEN0OrfKLeSS6Gng/s3
n9Vv7ej1ooQPYQG6E2lJ68vjv3xWYq2WStbOFumCAgqhyn8g4oitDsvWnODHHJwnfWJ2BoEaa24P
RCkpiPabdW3XCEZh+x2BDWnIMlkxHSMJxR0mqo0/yISaRcOhDDGRa5X5MjZ66sjqkpzQIy4KiQ4m
Gc2rsWsgll96V9NVeu5F9P5yEH1oMRaCMqKlWmGessmu1bDGCdRvsE3MqvU9DZlTlbp6ScP8pNIq
gubEks5EhULM2BGwyFM35Jes4MIzxgRVaw8gJPmGCvHiN1ODBGoBpRLG5cpSeo594RbLx0nD+kt9
UBEbIgZ7yEv8AFwpPkU1J8wzNK2rKCFA8mlW22Ec31rWRCEsfRgbGpA1lcxKu8ssrpi/+Zz+zdgB
PooNOgQdQ/+dLdSoStdNxmDtIoU8QFBuNEADDaYjG+IlV05NXv7//+G/EC6WL7FpiopGVoCp/Qvd
VeuBzZYS/6MyKsdS1y+zCdZGXb4Met49l1F+VoQEIb7ZvSQTVzAxdKgrCxkKcm7u6yj4aKQNnuVd
3/0N+enfXbNwtUyuFoQa1u/0OFlq8jwTUmtnyCerQdlnhPxpzGSNneE4BZyg90if/05M8W/+W3WR
bhB3odBdVn+TJ1i1LJvpIJi7TEs/Rs18EOHHof+MP5oKwG0wJh4m7Ie/+RzE5df+IuFYvqGaTFMM
WizT1L/MUXEgydbAF3cntuzoIpbjA/WbcEhPPnoCcFI019Q+aR310W+MhwRtu12N9Gqw+X1IknXM
+rl3LKYlvnbZjU6WdxUzyPhiMkFfSk/4oLwJvAJEo4ltBlYA4GI6flI9u6gNOLB0ip7zWrjmKpW/
nrd6MuApsFjeVPy/NO0RRJHivo1Lil61eNEVbNWGDkckSbM9IMDGDpRjDqffLr4FsANsIw/YloYj
esPZp/RAN0w36x+t+JiURIb73XBr+ZVvaz7107kyvrUULxKNv2xIjMRNAI8yLGLjUU31Y8QhIvlL
VnVEvmqZjRszSTskj53OzmJaBh7iq05qwGQgEiM9TnxsZbUVdBNZxIhcTUmJFu+Lx05afpapFT3k
dGe0zDmEEIvgcawHPEf8YRZvLjilF32ascwss8NkNPZQVbkLrFk0w2RXs7bFXkz1H6wB/Jbs70Ba
svob+lLle8mehQtRNmDzWtoyAf8yaPsyrflwrsddYMk9wo9tnPe33TQjdPObwumtK2vgyQ6l8oYe
NNuR1riZh1mw0yrA0qBagJjSniJCKKKG94lKl0xU+2kWd9ssZiJireJow0D5L4MGInbBqZClxy5u
JEfG5uyk244B3W27OHdDtbfsvEJbL2g/wBLiR8tmZ0Kk7Wi0QyCVtxiBDW3jwwBpoDoxgwQ4xbPp
A8LIwUDG7OKZ/F6I+zoc7qyCJKWoB+RXNK0nJ2p9U8zqz0RoCA3zpwdYqNS9TI2KJyYWwNPlfI8k
75Rq+Z1Z0R3SR3wCZZFodinJL1aXDuzCCHfOcoM+ACj+NhZczZx9Z+5YYgUSSTmzRMFDmrZCnnds
UoVnHXMppMzJMzPlsZmLV7/oKNM22nM9NZAh0+g+pusNW8GpdB/7qW+c8PuVjt4IuPm7/Zj5BDYt
5oeMnbVvUNfs6n2bmVi8w+GeaKUdhPaNKWaRqyfDTT3FnQuHCL8Db5X61A5pA2C3v8sr7WOqooKt
erkld5j0TFirLujabO/H4TVkYY2KDIG9nkjbxCKVGLcLz8VANfqY34wZxVehu+lUJGiZqYCr0dxt
fMUiZ5XFV5nsx5FsNo3nYmid3liamfZsUWdvJ/C6lcLuGUP5RKgV6Qyh6Zoof7pA72+phUTbfkYU
iaMdqZRS7CGvhlwNXBIUZGB8AFDZDjh+EUNkGKuxgNtBIh8xcIr7cpmclQheUgq331Rxh0O7fZk0
EQ5AFaLfTe9jrTpGcbmnuSo7VYL9gDSEXdZVOzyWWOZLmpWaF6pcDBNECNEoiJDTRiJEIdWIFqsn
s+gcgjyuFuwcOiH9PUBayyml+pF86wSjkHINB0PY9w0k1Eae32gk0fWDzQrGa0F3PmmVdkZIlGwa
KRQYhiixi8wu1VgxCsqBjJ1ncExtIjYhesyT8Qg1iFLikg1WpOXjKBMARXro4mcuFJyXkmdkck0/
k7k0TDLyhAQDMTy2p4AqqZmjqR8mCvL9bNwWUXkE1nI79bCHBeEtK8Yri1bEbdSzIwW6Wj1i5pH8
/rWXcwrWfP5ZLYpHDflNY4h7uWeFqrFaKTQS1PNOuFd8RuY5Z4hVg3wHitZJ4+gaA2nDbTXcNULf
OV0nhCjuCLqrqVDrEt/qVop3kEEooNnjK+SczKZ9bZeL7kUY4pskjhmiMw+7wWutFI3dRDg69Awf
T+GXCM9T5c2iQBp2PytGmz2dOMG2xsZrNP+cVtU9qaX7K9nI4U05KaRJC/mNONK4AHJfGuFTkvXv
lUGhuhf9HSPbuRmPnV69tlX3YDXyt0Q9UN07AN+IkOwW8YYkY3p14A+AYg/PqUaCcuuz6G49LQH9
NBIYPudGbcc9KNAJzFAZZo912hsknVlviUn3XUvG+9TCFJ6BQ9SVDN9XgRyOqLttLpjybVunpBP1
5KgE4FnsZMQiKxPyI+qNi47p1Of+Ax4cJD3FTFo3LY5STl/jnHcnVJ9KcchOWQ2TRtBLGo/D8EyD
mb5cLCbXkiTBHa5GSoxSdVUDXdhS4ZGTONwJI50PpNQ++0aaPpNOu0MvmYFbfr84PJpD07D76O8q
0iVjlS9zWVAzr1RcDjBvhLa8TZQ2dnMTAfmAPbUlwrlqAIY3s/FosL/Z02nFsDFGjJFzU9oZUCyv
Mbu92YbpRrKgeVlh/OZHD3WDymWYGDRDOg0B3os56Mh489pRDT0pjB8MBGNjXOswYlqdQcFv6dcQ
LUbYxqbtKzIbDJUYlU6hIGzSGhiGx9Ka4PPLuB4sYBadBByiYLqdCOsa+awSa/ouRN/4lqOui4fY
1Sz85I11HSXmahRsj01Ze+oo8fGLtEiv+IeCvd5kHiZXY6OEBFCHJVT0su+2YiaeRJOdH+tIG/Zc
Y2uz8lJa6iuuV7lEBWvSxkujniaInh9KJfgBwK9Pgx+ZqoCdqggPYDX12JZZ5LQp7dhSGw6y3zyL
BGf7WbTTMTrZky88JfqihgGJxV6/B201JrtOVF/6enrIGF7sKTVvYwP3emukO6tHdjqwjUwAQ1jG
B/HA6GdMKHiYip8HC96GQa1tyMMz8dAvfoAv8pjmiBREUudwUVieVNJbbEN5tz53mKLAjZjemtki
xAQ2hWKxNBikhdCiOTNcGGq/wzOZvxilBDO2+1igdGCo8C67+VHoyJYe+nCXW6S0wlSj4seYi+5S
67GaGmkyLPSQ52IOaQiLGn1HulOi2hxmxjhqESRsR6Z5HGvrY1z+sxnnlC0H6VNYYmmscDlOFTIT
me0a/UYpHl5b6uxMnS9yIGkvQn2NI/EuGwgVFgwUJfKS3DmoDPF4/7PXpBA8iTmXZBUizHpz3KAu
i23Bkt7DWEQXPL2RIXwZBiF2DaoIe6EcX1qDpk3oH3qsjVaOIbrQhEciy9Q9TvoN+LYeDUeWbCQq
0C7TQEpyBe0Q/GZtjj0ebYDAzrVRadBooicK6CzYAKLYWQ7aDIhYLbIeS7t2Zbk6bwtFoe+cTBn0
nUXEOlI4FSku73m53WEcwv6wnn0dgqVAkcXQl8SOOKZxwQb2ZuBNeWp6+qKqVBb1iF6x/m5RC08L
QzBcqtdxFsWOlc7S8l4iqWiRsnXIUCoExMDCj4GZ0Q1O2/MqJ0qq/AlIabTNF8Ft5MvMHAMiBFI0
KigDktcp8k2pocPNSeXFlMqiUr6JZUqxSfbIJc60u4Df2gDT7n+zdx5Lkitpc30VvkCMQYttalki
S3ZtYNUKIoAIaPX0/0HeIYekGY3GPRdT1j23u0skMoR/7seJaWFV65nXE7zYQKEEW9PvqgaXcizk
n65OnwaAkCv2nD8ukXM/IdnG3WOeYnB245Vj0rgO/eRp0M2bauQLoL1z0ek/9TCeU8vZmIH1HXTe
l3MKlutnj9u7K/QfK4+fLIJIpkWFg/Z90kRL91ogr33nsa93b2NHq1Pdncnoc0xx0LWNma0PMSww
ShipAdVck2QxbfksAPHcLeGuL+59YGsNkISD3dEH5zOi0J5ZFCti8dy/lXPsBVOistyPy8Djbivz
rDHaujhyvWU01S5BG8kLLRvy7JC5oLvpdNMQ9j/dP6ghFycwdA+cuyPsBDyyc8cylg/uHpEGF4qx
NGinRe2tqlq/ZrL91bScVe6v7v1X92eF+CVg74m06uJ9S/bRMvW5e5nuvwocZhdmRWNkwtykqcNX
z6Kz1S3mn5YuzLX0kmNaG2DRUX+GXr1HQbRXi6BhZPJvxpiDC9PBAWgBR8K94Dp+u7eoTHSIzJ3h
HtKR3U0ZRUs/XnwKJvSduF38Uz1Ued4Ex4wSCcQCsg8VR7e1s0TjDeVuXWv+7TCduWuYbRYEq14z
MMfmHGiTC1uKhaLuPrm1cTwyFp/CfPUYF2f8B5t1czt4XE8o0l3VbfaXaCjrpSv+jKAHcNbxDbQW
kG/8VNRtAxBwOGKefK6Xtc8glRpHi1bgv3LZ1hfp735JjEpQN14JNK5oD3DhiH4tV+655982U5Kx
Rd8eS6vAN7J8OkBDb4QWCUNDNl0kvLvMJYrwtTLyr4pOEKC35AeMPPvVRPKvM85bv82P3sj3l9UP
iUFh0hATyrUMI9mmrXHLrACNjbD10Z8exWLwCTW7q5eYigktA1CChjT/USE1xvOuU+XSajZvoLTT
ZQvEpcXVOEwc4bCdflOO9uLS5JBN2LLh6B38vKOuZMIX0FvHHIn8YqWXnHJKbECgOQK4dYlnDQcf
PbXFRMMNanlixjnxNtWiY4Id3BYJtnzUg7otyq3rksivJ0DloLuREZCjA3DT64zW7ePo8h7vFllx
0AmAvGF8bv2aXnQUATVM59KMOa/TSQvSvPlgDrb3J37crqHfzY5mcacCjJHJ4Vw7FtSull2b8etW
2xya0NwVMFCseVLwRXnQyrBlMtvtTN7c95cHvMCVJjVgwlH21fJCbClye7cMtrIMZXBwNcbITK3o
N16sK8NtJoVPio3QtivtB2EHz8TTeZIrTtNkQG8CYjdmd1SJlp+Kny2eXi/9kXbps6CG85+nTo7E
nE2jX0Ujp5NhhLVkGn/nmfNDwrRvEUJkzcMDoIHALooj8wcMLBEp0MxpeCz4b9zaKh6oYwCGcnkB
7GS5Ui9KjF+4z3Xt/MpLtKEwKgECGX9SQZbeAcBIPhOgye7+I03xb27tdL0IlVPMe9RVi/2Ef03L
b862WLbmPlkgpui4gkJmetwYTPftFuDySzGOD5Tm8COjyJEGSidYdWAoASvMBG0K80oZ3UEhNoDR
h0o388CvxpbX9S5uK8Q4lO3h2MLTMSQKj/AKtcA9LYqcC84LkAusEWFYlwA3zRYOeT6BLogJ1nZk
1U96yr5iBxXGFJfeRJSoM8b9hXOLYL5QSpuzHSc4GWgKI7oJRCPrg11YpITuHdUeYKImRAr3Ce2S
fPWINfBYOo2dMNP0pQ/cFOZwpO8eeK5wP2NGD9wK6IVQEYYn+XOIZX+UXQWPN5j/FsZbuzzAboKw
JkL5lZKDxgLB9VjxSSS6mVmTuQbHD/UYSS1DVprdlDB1h2TBg4d+4a6VPN9nMrnI/iKv8DIPwWua
49id3WdI6RaZom2TF+3WLzuOOx3szuUZmx01bEZIlcAIJt66tUUxX/XcNA43AS3/GjMrbVdfbZZK
aBWFtYkmDDydaZ0tC5TF0rBcUApppeF6xGRTGA26miiPk+zlykh46ULd/Iqi6LqouJG8tNV0S/r4
wyh4U4+eJTZ5iJmph24KBoAFvg+OXuQmm4n3M99h86cqYVzDkTq7Zqm4ldjmIXMQSEOANoI1ZU38
HUoXUuaqiPEi1mEZbYf0Jr3xu6Yjgy12sxDpufBTLqwXhnBcAFfhlDhyzQETGu2tVjzG4aEAr6Cr
A850kBJYsh3CxyVILSYFH6nTPhsNnXsoUqaVQXIIINn5XDtIzie8Hu9eC0sd8pqxGbwftZkz6Min
N2/2DyYgrj4Qvwh54gw3oWlYnOAq++iZHAvTLEWKcu11zf2mtLKPMk/kOp3GL98dMBn28tjDzZKF
yb1GmeTX8z5ZARB7wNt5cFvrtarVOpgxcVb5gz2lz5020m1epNQZY2+K8voQ1gbkUu39NLv8swUO
B6Y131I+nC2+l6P0DbWJjLlnL3I/TQBEu6GpHkQINQLJNjsTUQphZLLXtR1h81Dq8zhxTKGJIHXQ
M1dpd5gIpm8t1/4TzVYVrA0iu1t05mQV2Zos//IhNiocEf/5fR0ia1Z6OIlGB+e6Muu9LeJbzVdw
Moscbo/DGtKPYjo3GBJZS6oN7fEIojM+Ep3Y+EgmrzZO99+HSfRo2pZeyS6AiV/Y6hIxkJ2HQDGr
87fwLodVklrxVg3G3oNEDRoEf3grpc0TsfySSJx1uv/q/kFKwcSUvRv0BxiC+4eoyxPuuPBd2kTa
//x/9/8wJ+kFzX/cxhk6YU3kKIvtl7iz00u5iauhwncrpLbWhOW6g4qYTyKZcjVuaA7hCz0bIZ9I
s2uvIpUZp/98cEM6EyHpjNtEV+osnPp0Hw38f1PC/8WUQLDPRBH/P5sSHjCzJP9t/V3rPFXf/7M3
4d9/9b97E9x/Oa7lcYP1kNItb6mg+3dQOHD+ZVvM6tHZHRpGeGD/hzfB9v5FPxfDMZfpmMVf42/9
25xg2//ij5oBPTWha5i4Hf5fzAn4HHBA/C+zn9B0LMwTCI0WZgfb/98w8z59rhBFmgVP6Tp7byzf
3ICVb4G402fePWc2Vyee3JMqoEMbLe4Ym8X2pjqOmbJAPXEX1XVQ3g0jO5PTxlK7dBbqMkwcNUhd
uU/U6gZgCp7on9zFscpeNBBAFA/EqaYryw+7vsKfXUu6q76iTqmNChfkTavKM/2g3OiyZlq1RDCe
q5Ab+eRGxYvPfRVoLvXHoK9ugSWmXWux/yCQhhjUWhzSyOYbK6ncHfRCFmIYsb+oY78yTEdiZdJ9
dpRHTegYFQRBp+HTqGt4WOn4I4VxSIaTmxlz431WePqDw/uIrO73RzvXpxHq+9s4YTFPxFReu3Zu
35oCQpMuW3cDcsJbYUdJ3uCgbxjl7XOOIGcMUQ/TDOiLGoI+qL7pvFRAJSUgsDGHjw3vLfPmZA9D
aDcM23thk22nH2EJmsz3EkSdor+ExaXnen9uqOSL+GG9G/B475QwIjev2ivsrXD7mqoc548YoHxp
Ph1ZEozPTLnQejhwVv1GJSU6yzzcOq62W996GTjXprGDfmuYzU7godwLfckAtLwb5+zZCJlqw+j9
jIZi2FFOCHMUdtl6qjt9CKG8xD0gDIzvoakguffmkzMyWah786HoshGVNk/2Id8CLRoiQBoqZUXG
WygOtkZxmNrAQktOIS45dfYOWWnDCEE9iaBmb6lMfSid37yPqoPM4LGjSBqPKThCgg32ayNFVG/9
ZjsGSfMYWIyFfDcqj2HJjKB2LXIxxHR2Li/Org2TvWNMJAxIWOKUhr8ZU/4AkRFMl8iq7tDKRaYD
C342B/FXEwIohTFhNKnsZ0NAlobxZloqvLhdWB5H/tF1HqX2tjW8+GST/l4FKap9b6diJ6IMeq4X
wDrvQ/vJLhXUTbJW68jOv2rbkJdy+eDP7TmSfXpIVIfxXOY89wlG3gYMYITF0Q9vc+5b1yAdLcZt
bkH4E5Bl6mQvMgWIzZNF0cMUbIZsOgVOlD2lNtj9KvCeRxtUp5kofttUHDJwY2KAVezxQMaYnWNu
KZ0JknVcFJtC+P6JaSQv/wKM1KkPsUR0m1ZP72riTNYvBEg/nbEDE9PwCiZ6WQT8gj1Vr+zJ63c+
QQqItd3qdRhVhxSX/LQj7pYURnD899o16c18Q2FRsA6gKM5+XXNAuA1pe66q0n/yjUJxfVm+/Qlt
SNm6PoyimjetE9Dzvjys6LvpRivPWWhXxNl6GZzTQX4YiVM/hdp6IWSDvGTbVysO3hMRAcsckg3Y
dEYxoPg/C814pG4UtPfA5VrhfbiUcrJymf7OzOfnebQgZSIcTDVHHDbkZGcLmwCJ0vnG7SJv37Wy
pBY58bmi9PPKQFfdRLnkjbaU0dS69GirHq0H+keqa2Yn+6xWX45TURzCMP9koIOPb4Iwbeuk3VVb
VBRMdR0cQyzRJLHbUxKkzHrC+V2Nqnz00XJQdY01fa09oaXwExMqYQ3lM0Fzix9mFG2050S7KhD6
R5pxfgFp3lV2eY2hkz544TjeuMJT6eOXXMCmGYEnQB6h+IqQhmK854AKfORobT070ni0qlY9BoP/
PM9SrGvNfCJgGvdQhQwmg8r/iUq7rbRLrXD2Hg/xvAVaEGzVRvdZdmR86XIXkOmx9zlkN4VP7L5O
ARAltFhTP4l9qRQ/uRgNL1lkPerc3TmJ3V3pR0ZPy2u9ZR/SF69eogXdhzGx8hN98BPrseTp3yb4
sh+a0EUgDnwKJcYel3o4UynZQRtOe7pD6obzVOV/x2kUvtvRFD04tXmqpc29poyGQ5eJdjUQc7t4
hbB2k+GGOw9mQ+GDdcespRH/B+fRtxFrDRsApde9aX/bWJGDuOUDWTPp4DPa7m+Whh2ZFoKgEoH/
4sI+YJ49p4dCOtO5CuRnnpovcTqKcxARTpC5fK2nX2VPkQrJ4rdMiM/C785l6WebGXHsJK2B8vaE
ikzL5UdbFD477VzVD1ZSnOKpXyJ309dsqK/J40/2BfpIV1fhMXZVuI5jkLc6bdNDyBPP/DKsn2my
tx37N6Xx4XsVV5x9jfiJk3657mSQvGQTkFjU+9toyGqvav6nMnEtEntTjHa0YRzcn53GSg5ppT6j
xK0wSRTAJmQCTouey/04i2zfR+SSPGBpiEfWgYO5fu3yziY1W4x7b0HtB3Z/MPDz7fzaX8zCrnEJ
KyJVWrTBPpg9wFljMR9jnL6MgBHD6gmi28B94yq198UNdmP2nvU2mJpkSUb3YVqQU3E89+bwDMXD
sPO02Z/aaJm2uxaxiSIuN1Yuws1QWX+tafouOmm+T+bZ6FX4PuXDjYPR96wSta4m0Pt0Jb/FPV0O
THa65jJXRH5k8J2gG56g6n+WcBRMmy7vCpJHE5byirni/M9G4k/ZMQkCdsXMJ5Vf1VjVGvbErmst
zgDwuOGmldvEaYonRhz1ara+LQYZz3IwzGNOw87Fkna6yyp26sRhPAhWltlI25HcNRP9qtNsXkCI
wbazsCAUIC8Pud1AqLPs7KiL2Fx1kmBERF8db/cVkJFfXn7L4SSdqzEinWciRdWVNG8yjzd+24dn
m5tqD9nw1LjkO3378Q6DbtuHsSnjs2Omp3rS+kjHBZQwLc79GNHRmHjIOw1Y5iaMziEL0EVHdrdm
DsMYr248BpMJIwPiSllJAplR5Z9qrjgVCJWsu+G5Kniy710MsdG9tI1wX2vSXnkL5l+ZlbELIHbi
/msvRfaV24ZiMDj9rg1Xb1UYtdukNYm+B9l1nPHjtU1d8vXIWO0nAwUEK2W053Ve9TIuvgbHAw8M
EqAc4mCNXGQ8pAtrE56XOiTTaOx4pe1tEP8IEINZGjW0QLsV8XGYaducA8wsOugee6/j8JgN5P8r
8xANzGOb2gVmjikE8B80Vs/VjB7GaKdJS3lJu6RWHUrowJw82UJ8IErWZ6citSj0S7a/HyMkpiXC
bresUEtRRiU3g+zUJ+O7DtljFPOT6cpf/0bLgt5zSv8KfIgIG53u+4Qa+JUf/lDuTSTO8OhEzjeF
H92+mA9GUDVrw8yaZ1yZiBrgxYM8R1/wzAtDy9bJ1Tnvp7+2C7edagCfuomZTcFP7TVF5vggwNWd
W2IaXRrBKzPLhNNa1j4VHLVGylS40XZPnFmRDfgprsmlU9dJoP2Q2HIxgiQkrBjj73Lfey8sRsZC
zqQptAvDwMc9g1zZniUFy72NAILiHx+mYHpzGgpNbYu4g6jTBdSS7t1seEw4uzGIA8RddkyNW97z
9HSs0Ypes455aFB/+lXJv7Ap+6x6LB21tePhOaS54SjLk9ll+sDkMtqE5mScXAuwcmsCaIaCy0Fm
3tQ1OlLk9eOtcMr3hECV7NySipaCvbOcb9JEI0qT6arTGlzmOD7pGIncTs1jMzr2UYxg9jwm3rbg
EF4zWNpi+DBAEKrfyJMILoIrv1Qo1OmE4o9lynloA1wXHuU6e25dS60XMbcqEf6uCWZmrMuO0sj+
o6gzaOPLYYivl2H7SKqDWr8m7crlFmA9zjEVBcMcXnxJpXmXl+m+tsoXf4yW4tg021VJ/iwLBxfF
MNCJG5h4gnS+FhKzcwqAcmsOvb1SDrDv+6Fs8IcRmD/+MsTzitxrFp5xE3xluiVaAifvUnVZdewV
CpEv6G51B7VV3Im2oT+V2wAKPZDg0D50I64ND0BsViFEA7l2X2o7qDb3+g2D3XLrTtHWWpt6uNkh
Pe24eylFoM05BTXIl1Wu5qKc9ioSoGddAMKh4L3Lcpx4RnvUcahhuyJfVhy2dx2cTI4YVc6pMjwK
6qLhxnGmFnAWcZfSMlXwVFbCQam1rYPfBlcVMvLmXwbvbPTbgCpBCOtf/cJUdLkHMGYkBOaMf/0A
mb4J2VOhMv6inBPWs41O55dIhplMxBr3YrOOMaBtGCHT1hjCOWS777H4FaccSKUVE/dJm9Z60KWZ
zSswr9HBFoBe2TEruLDZJ7TceBs1ixd8WQZ46RBo3zOvmh+b2XI37Rxg8qrkmiF4xg1qGAhvmc7G
suKHcFDqFTX0M8QmDDQBRxgHxg2IgBiBdkzOzgiu3vAgprcG2OmIMJDDcaVdbEZGXvq4ntLXuZHT
OpW13rm+V9FUMwYb/6VczJZWObOKyq5gAweY3HsUevtC9Ps8mz7uDQQRzoJ13kQDZfc8ljWqG3T/
/lRIiemm/EjpZObxU5gelJ2eSzX9aHCPrhmm6XOmI49Z95ghG0S8oKn87IhprPqQJkHJfGbXB97V
tYQ6uYPmjRJpf5d7pNMRfs/Kcio6JdzfZlD3FKmRMNQxFe4qzQUR42hgX4VzTtUYJWfN5n7hToNJ
rqO2eKEUm594b/7VnF+2PWO1bRL3v1C1eblzhHigAxc6oYo1jH6+uaIKDpg/w4sx8FZLC5Cqw8Sk
vq58gt6Sqjcp+2Cjk8LeTVbQrJM6OGBmUwcY68kmJbNykCUzbml6V2mm+ioc++T5nFacNKLcy+li
0NTYHRnnR/C8QQ5jA5uitj54FAw3hCUl233Lug1orPr23OlXMx9b7p0Hqn7Ca9nLdK2VCq+U2Rxp
dmsOQDPgF/swk01r9HgNp+E8lQ3X8pZFuCRkqaw5uo5R/8XNlT+Q99FpDtqPwO89ppBu+wQSWKXD
nl28fYzg8u4dpJxNRQQ0QbRihL+x5zy8zAM4p9bjvei6LWVztYSSEUMPS5v5T5DNNLhUY8ZRnEtY
NgWX3BLmqxd79iUNZkKGflmtJXdTdg91ozb+aLtW+wgjgtBAS7Wbh60vDIrmWKuHUVvOxRr8/Jiq
qMHvqxBnTb+BcD/NDV4iNj+94LaKiJII4TD8lA0J28lV5oMBp1aE46Ytkug9MUkdGqXcxVnYbUyb
045WmELDGcW8oNyllA/cCGAQUPdE119sbIN0hlAwLXVCNk0H5rIFjrVFlXKYvXl1O15o02PsJA/z
VD9NRTudi5w6oyxqXpfpbsNs2k9C98q9Y5+1ikjvaNzKpVIlC9/lyKHL8ALv2MWR5kyEkh4yZNyE
mSQ/HeE/jfo12+W8ryKXNqZmYH2prR5fV3Yi8jkcxRw8m0VjPungq286LqyDfirNYmc2pN41lZIb
wXZwNG0GDR25c4qqD5OaYNWRS9jJEpGK4ixA/0N6nMxrx3X4msrhM29F814FM4KB+tkKkb44efqJ
g7M4x1Hydd+xMmKIEaTOrWlWaqdn8dYjxMymV78kkvXFru2rtBhaJx01Dixy1pFlhSP7sx232HZs
m4GPvxlsmLgAe1ucnbAFGCU/DoZD5L6J4r3mIQdTC+/85OnmEISm+TpTQsdFxDiEgoeavfrBWr7b
UdgGt2YnPTIkavd24sOoBVYxct6LB3M6DFELeyzmOFdlFlqTSXRm9qcnqiEOBpTi28gR0Jpu8FPL
H5nQmwCnLyIFdWLBmKNNOdTequwvaBjj6iY4Dgq8LQ4S7zEzARRTf42I0RjJg7d1wi44VuO0ajxg
AFG1L5IBwkM6yzP18God42bbxWPlX5XW4lAF3YsOmU/MtTSOfVEfXMtW+z6hoS2Tmd44U5JesXJY
+zJfUvXTSIXA6Dg/u56Ii3PENNZ8mvTiOLBN2xUr+aMDuumQZxFH/MYnESrCq6F/B2O7H0mx4kVu
g01ihD8SwU8rQJ+BK4AUELO7PTWFeaMwmPlDx22Gk83wVH0FDgUwg13Dg1jCplGkYc0K95Yk2GAa
4yPpW/srFp9RJLpzarsEUL3o6Fl+fM4CeAZJODx6Dfkq08KXgmkGHgDrPLu42AghEGMK41lkLi0O
qd8/DGZ/zMhLrEgGyRfVVftwVppVsxy3fcQzi+ufWPfQ3Ny0RswMoNhkKvG3c2aptXYUi4Wh3hv5
PC5u+8ylAMRO6MMTvnp0HI0aObymlBw9OsMxRkO/hOzLFi1BB7ehXrnxJq42i1dx9gRMgGLMttR0
RuiNOAtxg/NJshzXVSQGePQ40kQci0MqOFurjhpCJSMa6XoKsy1q0ndu2WMdWRSLfu7Uqhj8Yo+H
x8HjO7XbPhbFroLgtCtTHe593uoUKFPvXSRP8K5umPT6de45D93Y9e/g5WYmpvXD4AS/eleHL1is
wpfSQSEY0SYC52nwoGSZJuXSSM7ZDkDSUXR0F4gggh+AswzmlroymP5ocq69LJcpxt8qfEYfWetR
y+0wj8Vx5KyHrA8eie7og1pG7wwITpOJCUfYS5FGVeyDwfphoZrTceltu7xNPzy/PASyfq/cX32P
bRGFgyYRwyCsBgHHXOSPIObknIzh0fckA/qyevCWAniku/w5G/WLN7eADMqYCOPkPHDUiY+xISF/
JAxe8SZA/iavv841ZvWosjwsVFQwdp1JQTjdvW1YO5hBsvog+lUd+IrzEXtFZjGLaFTzk24Pbz2U
gj1nMp/GwgZSLdR3IAD9zhKG6cIBI+nFcZgl+c79goM5HXIw0TJnP/I8RIXYH/ZZ7D/4BtjInu6N
DtN2kyEby/xGacbKluF4MpcPxu8xRRosCORbS2q5Td0XAwll10bRl6hGAcOPZRJe1orDPa0bNYor
obQXscwFAVkfaInF5ovXgfEwOXgCGLs798xvnGoddIL+oUbog9uBsaR8ANG8SxZopMW0OeTk73WP
XcypekyCHQG5Cdko3Y6EbZbqsOE0Ll1E/NjQbmusAnXyxLViw3xa7O3CARYUujusCA9NR3nXMOMq
jiwuvDk5SlHEGrw2X6fsPaa4ONO3dt7ma8Pm5x/qN7/T18yJTSIJJAlwVx44UrO4asul1sPVG7oS
kvWvlkX75C1E7GyaoQtM8lhVEFzvH2KO65JQ0nEizIjPl3LmIt72JVxPl54vXee/S40nLmviS9F4
7UmlXB1twla+7uZtF2PORWj20WlUC39HYkyc/P0wVr9Gl82awRHEp0tWhz8oubpb3qzZp27RwZWy
4AL85UMMyWgVJ5O1ubPSDIGdDAms2zgLGu7+AckX/Avzl40Ip/7kuFruScRcwEHDZR1pqdfJ8LNN
wnoXW/LF5xy05rhHrc20zCUcClCNYB2TJ+XSALGlJMuzG5S8qamOVl6q4EOmxsrrvBPqoN5hDcTs
B4R7CmAEcNS1wakRvd9KLlkYUOUAV5MThlDhz7jKf2uaAdvSf52z/E8EnNDQPRaamUEGu6THs3Kk
X6c5mTYxGysx3iPD70+WA5Vp6qcvFwDFqgyX9jlKF0fx1IwBveugZuaAHvF1UojTZIxAvuKxQXbj
hajUm2HjgO0Mg5zf4kilzBRsH1ugdq//uB2djCKbhn7QAQaUSaEmHCJ6tFhT33unt9703FK3J/2D
yyJw9Cu/28WljnZzOb2FuW1v7jOSudH12VbL53q4YMcxHkTQyR+Bhu0tOH24fiNOpem+JmK0dobw
bWgY0/tSwLGFECtWY0DVj8IgK8XAmo0T9XPywM6Yxik2I2djS1RuFKuJ3jDGJ9xlKLZxEgykxB3j
renCDuh0bK8qdPoFVTosHyYc5Tuumrd/nktrbFlB7RDDuPfmpD3pHf+1CH+77XudJjf6cqPV3FXf
fggEqa7DbqWUB7nKwGfdyb+jMW0cOh42HrwSfBn4qC0nOCILYxxpWg8cRtQy13FI5yjfOgn+Mr0J
i+DIa+yp1l8247Wdag5Fd0a5g4a482h09H5xTCGMvw0bqIWpAFCXY5LKgzW2PtzKTvgdWOWXkQI9
UurcSw7A3svYPM3x+OWEmJWEX3LBGfpPocqP5leQPBQmnBYRXYwGA03fLZdq6602mheCqicxIMtM
/a0Muk1ByU7CloDNk8xIh2XZ7HB2F+GbBOcRieAt4Y+efDCBg53Jg7sg78aoHMB/inUxPsQV9hqm
GzieF9jGRJ0qIl3HRKjjxDujkFXVnpz2fmTIvPbaFB/eZWi5DlbmBIFo0s8BIYy1xSQJb5dFyxAX
VgP02C6Z4xjtDo+OTuObtCrUCGV266KRDw5m8pktfEpfYuQnji8x7la2ndge5k1i94yOYb4ukoZx
8nH8lhP+2aYbf99Jl+pQJu0mqGskA6H47jHAE2GBVQS2JKldirm5EJleOxxsAlVdQireXAiXdzKj
kTkwq8sRFc0SB9qj1rGVk3oh/tEP7NtlVXFNssPfxUITtuKZM3OBv5meseKGPrAWXsalMgyvoCc/
ORDHmzGqHsm3Afa/s1VG1zzEdWzsU3PBCEe0nnr8fTMLUuKLMe+NyMjOzFDibaPJIfTF4NA9AOdy
ngzqhZzVyHkSDa+jR9bW0JhxzBcVx+rRJ6DtjeNHAUxmZwfTe7n8tSgGhBJUvDqNeOaE0KEwR48G
689/WJ/lsrY7KT3YmRs8VUZyHq2E7y/CmXi3O0NIfalclyWW8ixENVrveifestZV3FUs7oU4mTQT
6uWrrSJ+7km8FEiq4hHXQrUuIg59uosfDIN/IoxPJSzJsp3l3pO80aWevoNh4coxR2upOf5nl16+
8vuvhvy7xwW/8pvRomwHUBUZszXknffxGRD0eomWlmVT7SYOviXHGeTZIFrT+L3Pl2iJ06+ywr+x
Xw3buq2INWbOjkvp/I+PnHgnLK3Cv1LDPK77rP+gIe+bUN2Ih2yY1yLn+Ftg1+OGbP8Ml9MJhR9U
oqxtxVAtIMIpOJ5C2TWDE7QgRZ6KNKxl2vvOHN5dlz2D5Vyv5oiEbhJSWljnDn7OsnK2eRBQgJFn
0LPCiK0rh0iUiD485ab1t3Lco+OiY46zTZiLzRsBqzuK5ts2xKuTjo/J8qQEdnSOY+9Qmc6twYez
9xs/WlOeOaOWMUXw6RPqGuIGUbYbDY/hZEkhiV29T31GpxluZ9mOZxtF6OzgdZ7s2rnZdVExkYhY
ir3xwivZYgQYXuN+eORk+8xtjeyhWwPLCz1BB4r668LQXnFX3oQGTmN/zj8C3klVBxYv6qfr4JSH
9kManXWcm8lfq8HmlYt7tXWMPxQ3cXrS9MGx0kX7tEfMG6LopeYKSOFWUz+iiNYR8axmKTiyFEC8
vBxPQzfu87xiFVyEOdunVUS+Vpmg1j1JnlknImRFZAyXyXaAsl2arIxmjF+MyNu2AReYtQsIItbF
ky5ITAmPFhu7isilNfkhNlMYBFi015YQu64gJ2kEzU7FDXJBEfxIodMeDZNDDI7wnpHIuU4D1AQc
N106PLYxJgAOJnndfUeZ+mnwEpOtnqhfMekGwr9hY+uvvpRnfYlsndstFraSNJGRgffCwqIn2A92
IAbs2tjluLDT0cnNeq1yshH9TVvDkRuPyS65ykKj3zmkELfsj2oTyhHi4eT3G07O79R2Tgez+22Y
4tCYVnS0S7wwVQ6czHSfsowfXuvLeo/PEiZkRVKMge2hmbqD7CPzNLh/Ih0JJm3x0eUuua49XMGh
/lvrKP8MwVKUTXG0mgRaxZ4kdrzOOEECNlfObrbdP2HZeNusafxVCyMxgmuZUsiy8uYRb2JaHu3G
1Fu+gZi0HgKZ48oV4rK1YQAqYaGDDXRGY6SL1nvnIYB2iSCUNKXF/QhjAF087jKZj8KC2p08PvwX
e2eyHLnRZtlXKas9ZADc4Q6YdfUi5oHBCA5JJnMDyxHzPOPp+4BStaTU31LVona9oSUlDhHBgMP9
fveea7ePZo91x8DVSUqSDZ4MuKjWuRl8FmxYl3HKV0VkfWPyyRDr1RwF0z5tgYj1fofUaNZqhyGW
C5zMvKMGJkSWz8s5BChNT3UdB0csWLSBwzu7p2nrFuhmRxPuKvOsb8j3zg2ADVQNyr1mq930QWns
qWDd07qJ6J6mV4sDtpMptaGAZ88CFRNpKAlgSEwXHbEL85tfgxQLBO3oESjzDcOvkv7rfO8jDLFa
sUsxYyzfFxffu+/pfqvnCQ8zqT2p6TatQc2M1C1RXY1tzJbFpoALR9Ya8GXr6PZgC/29v8x0Q6P/
1RB8gVdC/SwUrE5FI+jWZIC282P5ya6fhRb1sRvwKERjLJf5Fc4f3B9bs1HZykLkKrAe0zv4gLnC
3ekkrRkoY2HI3EMiDW5HyRbxkROUM3drpjIc4ynv6dsJo+fSMZjk8jyay2kNh04B70+nwVmZxUc9
qk2mCEayCuqqZ0ASxUSTGeOiWbBoGJJhEz7uL9DfJkzJPDCHmNCqov7Qzn15iJqqAhhsf3PRgyuT
rnvw3EGYPKdlZZ0n0LqiIsBCSXKzqgw2ydzmwOgQ0w5rrLE0HMd1t8mD6pFTHjdpk/htGc3E0KZN
GlGcJFN8QDV8jYV3HGZDvo7m7CFDKCBP3X/RtfM0t/WSCOg2ZRkf/atyRYZoytgI3ZFG+e5o1uHO
lWN9KhryEpOZHNou93DKwIj1B6aHeMbJhDS7MeG1C6zh0agDbx3y7igT58RgFDqCT52zNGhJt0Cc
jibFEjYghkDb0yporK+MfgnOllpsmjhDiLHHm0kf/YYm4OXMsxRg4DGJdtKdP1UR2MbCr8AHxuNH
VVxoka2Z38gv6SBgs0Lf2UGpDtZZ0b9h/nnHGvirOPXODILpfKXK1OVbdqk7Ptb52LHTG7EhLT9l
oPNlVxUlUhsup7ZINVLQMRYGZdlZfovTlvSS7aiN9KcfBTWAB5Gri3A9GlI6xhGcVTfCJvztJgXl
aEF4TYaKcrZW0nJoP2Vpfxfk1IkL2VdgNOS6pBuK0taCQTNzi00A/bFGSAHomW0DI3irAZe2+fyh
zPYz7yiaG4PVYNvWLoqLct1o7kVOZqL16gHftOnd4RsTG2bi4zabiebk6mOeTt3abTqMLuNTkMUc
7h07JN8RMd3NlndDo5nCp2AYfJx2QztvTTN+7pT16jI+yiTIAB+bqGsVIdfcB7p95x0WDY7pvD8w
kYnmQYRueGZMdRkwHq4q0i07z4YerPzX0IO32bUav/QYnRXu5iRzwsOi4reNwhjTBWIds/+fjXoD
X6FbZRNtmMSCAcSY/a0q06uvx2ZnWbxtXErgMffRhFNlEaUfQ3hf07kG1LeTX0k4MhAo8w9lWzHl
7b1PEVyYXQiULwvTCRuctciQGd3rHC3yHn7H4gYDyc3h7RSIeFtW55ZRfGRzX/YYhbGfj14oa4Sr
LOxgnQbonKbTnoZ8uRKpS1nWvpBR8MJOr0hetiBwPrhat8f3ppD3+pD3D79+qjk4qUnSBhaR9aMJ
MkHkIMucZfjC30tg3j+8l1L9/ul/4b9lQMlXLQdP+AEwh12E2/ferj429docOWdOqrOotnSfTI6E
SeFPuI3avV8nwymO2+H0/q/w//7r/dN/9d/ev+T37/hXXyLlUrAYOR2hGmshN1Tky5s6vIZe7G4D
ax7XZtHizCN9uDGIridUqm3zsP4gB/kt6Kj2JTYxbH0Fu0BW7jl3IceUysx3EjvyWvFVssdm2hJs
Z6+Eh6g8uXaPIDgxdu1a1MKhj+945+1ZYu0daQb8Kl44XgdYHG2YyQ39l4RS7JZJJTKHw6h2Jbvo
DNSSKBS+Y3wsZG8PiG3+p09WYnkXmf5gzRzXhcky1zWTs1UVjABqxwFofg5i0YG+aAJCr6hIMBDa
Tmi2UHCmTM86Fb795rJ0HH21yUfxqbT92xT4eq85wi9DbKMbvtilss4+/WRWyxBUaXShaZh4ea61
Fws0Q4H5scdRZJPYsZcdJUyRly77YTZe9jRYb601fUdcDTez6X8IKoL0iZj2omnLUwFTY9WN+Grm
2pbr2t0nZUcgeeBkD3fgGwzLC3sXboNm84IfGl16ZimY3PSe7cLW5UQEKEYn28jqHjN/7fbGIy4i
GNC282GowfJ7pBlDy6zXJIa+NggUwHmjcTd6fXawa/eZ3DS5X2qWN1ZHuo7z8lXMGQ2Uw9OYsXEw
HVDMQwYsh3QXYksQnN2wE3vqw52TEJVz6jvXOcmCyJthdex5OdGN2dguchFE7HFyd2Nd36dAKU4V
xQNrv1MDg+FvRJl9xu38QHiUxqkYY4SshwAFttJtfS7Gq82sGkLGtqu3KTeaTZSBrJoKD2LzmD3M
U/cUem7DeN3uN3WvQb5Zoz6pDBqyO2XVFlyYPMaMW5IIOXXwIOezCvLo0NKzbNoT0WFB8eyjG1K8
O9HkQLBwOMglK9wXZcL8AE5lUOOV8ApeCyvI7LPU8ysHxdXcehCyvCE8lH5NeJgE3Txah/fnb9VX
oTQSymjeMy0/2fME+93JXnWS3JwR8vKA7y18kT4uINcsTWwJCMuI0o9dzH7HRn56/0GecycUz8kY
kJxDMBItmkEf0j6Ob2NakTWLgYEDNCb8TNgNEH02esOhCvv+0E/OXjjmxNDKZqpenJMIbEB6H+cx
rYMdv7dH0wdvH2i1Nhwfir/BG4f9MB5XTv+Jt2OT9wZH59pJQpqZSxR0Ktm+pclIJPXiOtYrdQmU
6nn+56a07kSs9m2q3+Y8/TjW0AaIEx+ox34TfugzxY67px4enDmbIZzepVSSkRmUSSzPaYVU5H+0
qs7caREj7kfTW1KWExN/9Kg+psbajwkMu0Tc6JOsvpuZ3tdhEj92GBlWZqXW1Fbsh0RGjzmZnVU3
py/a1d7FSNmvc3zYaiZSjKbd+Jol8cE0/HAHKjW8xK3yjrApzL2XoboM8q4YPePQRTUTR0otfYIO
eLzDq9VZHGc+k3hN7nJQM/iLpko/jkg5ARPHElPHrpmgiS+nqEFDdbeJddUukwfmjuCd0+HZTdE5
0i6GprRMHYrS+xKTPsDNRTbdWqLq9vL2ax2keq/hZQ9ywrOMl8+hXbK/T1C3CLJSvM0+Y+/nzX0Y
KOZWZfwal6VY0Yucb0hTVKdZt9zFyGvPS+Sf9c9SGQ0r+IA7xdRhGrcp4ZU1Fa8eRxonYPnnLhv2
w9vv5FmxNER5Je0C1LEE2zKqL8Th+r3FJMIVmILSCrr3HJ/81jYZI5QPPXUO7TLQeP/QlRhUHNMw
8Q36L2MyQl52a1jpDoX1oh+/ZWahF+riS1B185ktU5Esd5Ck3Ug7eKbwk2oqiaOgR7A+qQ6is1w+
zMVS4doyWXynGFt29DKXfG3WLI2dyu7ONqV8c1Z/s6MkR1zle3AAcLBa1jRFDw7MPNgnkXyRZNwj
3hoHrxLMPPv64uJveitLJnglRrPcH1/rZYINiQAcwpB8wy4VHnu3NK99g/tddxIxMDJe8Ctmsx/d
MBm369GQA6eLRBLrU6BO1MgcwIxBert5t0GOC8+z8WNCr+ckIc+qidTVaxlp57NVf3fLLRR6pw/W
crC4q4iPQ8eg2DQxYzmDG10TWd2hn6d7HBk5+7LukvHoay8vHn3tfBkbYnAynN+Mgt51PYzfMxFd
vNvgzOFbnTHTng0nYoJT4k5242bD1O7FBjoVz86w62MU/InIwEySee3ZZfTR7rw3MTj1t6l51WGx
TnPzFrRScVoanI3MxQ9fY0aNi8Ag9ezGW7+3ORvmGLYEWZSNFQYhmrf/PZklPmrwPeGEDTAo5vwC
hA1TnzV7T3qxgHtF7X6yiBuXza01nUdVRd3GqQOw8667c7PqAxoVg6t0SQtk8w5n3GcnvskxCp/z
2kJGj5xNxFCfK4OVTVfxZzutg7Pj46ZsW9Ht2GWXR2KHdCAXxVOBR670zQZ/cWNynK0eB2yjlD/2
X92W+KLLvPe5DEuYHDVXUf6opq6l+HjeVpNFI1dk+XgFMHZNYFBIwFBGMPJ3VKEuj4GLBmtP3z3S
pHkQ74tkkD/sKjy6NZZvDu8KLAsvlNcJ59q5Fnxu6HB7icPiicwX51wyTd9hflizURKrZPikg7k7
B6FDYqazbrWDVXusGStqpei0ppUVBNulD8V86xQEicQOkYCR2y6uMh9a7NLYlxvKG8BxkcNGTO1r
EDosSdYb/KxoFyW2PullTPH+IeNMeEpeh7AtLzkAsEtWR2rrlqirv36KkL9vWjmtBXuVSc7DDc7Q
x3Ai45W5THi60qbP1neo1OrxU1UEs1OjWmIiHg3KIY0FhqNZ78Zk64wtzbC+ao+tbj7qpZk6cJbX
vES5kYkl76rE+OB0trdFB8i3bfjD0mq5RU4vjIN6zqi0V/cSt7TDOLjzGTexZaWIGS7hNUxnWg3h
VcFyos15OEXhlNzcp0ElWIicnEBv0WGQ8MZ0XeeEt+mhWhHeYEtsS7SkktAMbXjNwchyd+v6sIP+
kHP8F+hd52dYJIFBhzyjTWzQ1oQHF4blH8iAXein8HOj+KBoZSde3NiXvjVPkd16D7xcuw5t6pRI
kbcrdJutkhP0e5PJ/5wTSmErhZmd7DDsNDd+eWd7F1lqA1qPjAP2FbLSriJ9P5TA1d+jUAIO+rqo
Nf0JZXNQYxRTRhOxd05S9dymXkP2o7POIsGHT9kafCbLnLfoSeHBLv23NBfDpfGq+Gh34lqSYb78
/sEFnXdIg+45sCrmWpJ9Uo8Dzpy0mpmvNeW2NK3HTnv+P7yMEr70z7lLV1jMu6R2BS/lTwTjISQQ
McM2ObSD/lb2gfXW1XTbJ3CMIfUaCoWjjz7OH8upwfOjU0EBxygecTs62EHS4tjJVDwyf22uWs47
PAsEWGRG/AWx+4kLlzBOp5/NqTGOiVev8JcEtzGJ1YbXvtkWSn1Nrbo5YQ4OH2xiiFguwk9pneIp
GufsxQKEtZGFRDgFewCjpPHvtQWfa5yqM5bQW2uT05NNBXGBiCZkeuvFXeBWf/92W+DdP79OnnDZ
AkJiVVLrJb/6h7dbLjq/CPEFHDqAHGOe9VvlN/tyKHi6sT2xlQRbjOOoPfcmVtaQyi7eA3soOtER
efjezz3zLmRCoSfy7u8Btpgm+YMTON42Y964/uaUWXCFTzbO04dsjO5HMxs3foKX0fCzNyOO+ydj
kGc8PH//3Pi9//LJKZ6gwi5syZ94r/lEijXvZ2zvAK2P2EuRT3dDIaJPYQncBbonRZaSPwTTK7kT
VUMBkREZX9zK4t5VsAmu0/IANjnd5i7DVuan/YrIlPmh9hwAqXWG1M3bagVfEvMKE9trIHT6h3/R
T36vbdHeT4A26YgC+dOzRCpzyl9V69c7d4/5ZzyRyrXu56LJN4AM9JtfZsdMMo0DtfJitvFbBGry
A7ubbp+SgDlI3dmPKUbwFV4kjJjDpLCoG6+oPuqJqESyAi0jtzVnDhpEPAtQj8Cynaoj1UAWsbSz
Hd5q157BX1ruEze9E9byjlaLNLwrPRXec5hlQfDJUtbx6J+bKqctQPXf6fRY+5LOvG6a8LhjBbWd
x7bHx5BoECeW08qnEi1/X2ZjfnI5UG8MiyApmLWCXVKvPlZjcbXq2fnO0npA/fTPSo0EaiPfX7Wd
GzzHvky3HVDMe2J2JC6M7EDoMuI+gQYZ7rhv1zsajMN2gIRWNm/E3jCON0euXfK7g9fe2TEpF9lz
Oxrq8mOulbfyMCngxZKnOHSyQyvqae+0WDH72NY4q1qxTdlmhH5h/QPqWPx1JXK0thwtPBvyrvXz
FcaAJzIEmdyDh2B6MLEuC6TNi+5f096+RUvzuwxqtUVMhP9m0VYXRklwwELPid8d2m29zBwj0/6S
Oei8ktndXpvMyU0Ye302TZApiXfYDUmBbnHVz6270m2TrbMJDbKp3a0o4E61fviGsQ3TBuroWmbz
xWz5ypRyy0PGrPLvL74lXv/TwoKbgtSbElLDhrB+Wljg3RhzZ+vwMOviGsGXvtrw69YqNaL7wOnO
GRj4Qx7kz4XtYZPvze6ZE83VGADXTnXT3RqQr12vbaY/TnAx/FQtYqXAJkNmuexxfwdZj3NwMULO
42eL9N9KGCQAgzj+wEVUbqhXMpO6uVciPNmFA2u3ARUz+syndeVsUjtzdpWzb5h/bWbGWf/wEljq
r396iATS8RR5D9RH66fubt2bJYngKjz0dtlfpzRwL10tmJfZH5Vu24cZ1NqpCqKvWuLdkFH5OkT+
ptbBuFPaRJDLvPItTa5tbz1B08HFnNniOdPA2Sr6lFxuImenqvtXL3rzsSnc+qH/Uo2mebCriZyb
Ic0XwFobHClcaU1MXmUqrq3wse8zxg6L9CVn8HalyvPVCNpoHflJfGqMunvy9MmH5f/coQhtqmws
D11X3FLolFeAsOPdGEyfXBjr2EyzXVNOuMMd9dJMsXMFvCavrJcfUwkYWNkWb1N64B/xDwlKwpp7
u+ocjoYZ8ZDBuHSkihbQv7ONhrm8NoxqNlA/Lu/eEtbsY5Ny5O/N0cUeUs2PpWM9ul1ZnLuqfhSi
de9GDFGPGYfB0ptxHOOXpBpzOBtFSeakzaO92zmkKWZ3383euTUrRgV0WbPkuQ+O1SV7Q4GcC9tA
bgcDQyoxxaCUONB16d7ZTgN0DC8eCKqUo8fQf9OTZ25JU4PacascxHLq39LMuqI4pPu4T+tt6eIk
bnLqByOO7xBQMsg2rsZ8ZxnJLrKT/GaCbsFyin0v4lzuz4jdjkVV1RwO8RlPN5B2A9HcCV1/a1WW
vZdtwlLwwuaK/V+KomeEBJ+bLw4wm009T1i55v7N1KLZzyEmFJKRiJsdAccyh6TQx5wbappmqxSq
WGpcLCxb1yFDHJUkTF2MOauKY9etBrG8VdoR23FCcIkmK2G0nuMF1Lgtpsh8JmdePKThCJhM8Z2h
r9irz+4LTrGV0Jz7cJiqu6ybGPDAev7w9yuLZf/UMs+mTmlbS2W50pLKkz9tkUPLQBjqNTBRE8F6
CRFeU+37axzd9moCNQ1NMHzMyxjksdWk21JLao1C61OfU4s6jgh3RgxXovC88dYYtEd2Hrc1aoie
Hchvhxpkwa7Xg3UQQr22ubkeyym7OIXTXNvJwLpX9eCQQ8iLnm+sPcctOODdxjAJb8u474ENKdkK
y9agZnD9+gznARTGe7dv21XW9nxfgJwy6jzlLiSSiyowP/TO0AG/NJ2LIzPG5oVlMRkuPjM2R6l2
i0sXhiXuft6PkWPpezttq7VQUQN4uIYTZhHdzqb2NRtsfRuSaCtImy05vV0WnjIayr/qqTlGHu5b
y7jZ9hfki/5gFEzLi3g3s4m41+xwuZMMwwF4CP4TFW8GFuTt0PNbAhvQupn580Go4NbmMZYbjmCM
5qA8paOzec/BO/osYAYDbSjnQ4ZiA1Ft8F6I0V4SCjfuDPmQz0AX2HiLU+h4xAFbXR2Iz4ckEzyx
pc0zgxifi2uSszXHmHS39HpYRslmg6BXDacUm0ehzwpc7Q4b+2JqW5wQmKvxuzjPMckblC832/Q+
Xsw4KeaD54IMjvCDzGArtjIgjIdLMg7i7KuXYAzwYio9ah/Aliar+P6O/f+Yn3/C/Fhyue3/vzE/
lyjPvzdF+2fCz6/f9Rvhx/V+ka4Q2mFcIyxwPr8Tfjz9i80Ad8nnmMJhP8jvWlqwwv/4d+n9Ityl
50GS0vBsR7NE/Gf9EJ1Fniccz6K/x/H4yf8dwg+/5s/7HCZEtM5C8deELQERWj+dMUSYeFkrc5N2
BKMIK3wKuq/FuZBIEFRbQ2w8q7KFzjUySoNdo1Oo/TXSn8ZyhGX/h2am73wzQ1UYH6SvKvdlKHEw
/QgmjN2fZy1641uPeALneqbYfhYzbpCx7GkbrFxXMTgtRo1tACpG2jzVjsYYbTpN8xLZ+RILbcqw
O4wVmcZDGNQWrTkuubOvTtiNzE0V9PPF/ZZeAWcK0q6DEepdDzEA3cPsxvCu87yKwgkarS3ud+FU
kmCvfAiWKTDDvd31kPN4JpR+4qXPP5mui628pbBHberUoY/NUw6VulUesB3Yp0Zrfbdh3DbcoIxp
hHIfMMIOq7FVa5yKHSV2+F3U3ZSCzgmvXS5tJHL4mZyu+G0xY4ljCIkBnTdOncj6rMM6oRtRFeRg
zSY19aoamKgdB1wV9R4a0KMciCnGYmYkVBSa8aGY7NLYYUNKvrDYdQIXsJeGlzboF62ZewlwQZNu
YsJQcwiCma4kz3+jva+JdqbPoWPVOIIuyCmiJtEbFlm/9/B5raRib3Dr5lAPH8TgVuKJL/TKbyoc
ww/MidKv3LFmiOkJJLNNTCQ62lGlDYRuckT7SYUJNSTCG/z7jAIfxnW+eM4tJyRj7OTBtor1HK07
ejhQZIcRTU7aLKcqFUBoCDHiMbEKirCbyqemVQPi2OV92Y4PXmen+MI5a8ckWScTVEfNUw1WzC2x
nQHNlyAN51aVt3lsEIVBo9o5JIMG1AoD9g6rRBMX0y6ktYJERoTOBmKhMtwfjh4E91NvHhJOo/TL
EawpqOheGgA1xL8+4vxzzsgeUi1pK/IvsixnGvJy1QOp6Lxm0Kue2727j91hQfGlqUHVhNlkwX1Q
dhP066jJ7J2yVWPel2R4nmJZcjcdEgeVM12Ul4tBCE2/5I4Bmm+q0PVPPiuKkIABVTezi0E0Z2cF
vqEZ7hUGwK09VRQ2cqw+JZycP5Yym556LcQjqk2AWTqiPTuRw83UC8Cwop2+bB3napUmkZuxTam+
lnbybNQNvdO5He4de4i+VPiW96NhO+fMdMtD0UgfoESW7+1yRCMxeJlnV2Fjmc283rKDEGeJXH2J
AspC55ybHhl+Y+NFxvic1srG/+UW50xX+m4MTeiL8KE2AYLnya8k/mQnGJ5UFXBoaKGAZzHT7QB8
59H0A+fFnCrORKEXOffNLL4zQpk+4+issUv38qHoBv9h6MG65JaVP5R5H/B6NOF6CPvmwS2C7kuf
WuWxMyNBnNCEmJx0Ory46cgXppUiejBYH1H4ooOo4uSoJi4Vak2SnfCi4pC4cbYMDHOfhoIgIYRS
T9vaUMFdUPgREcDCih9TVshrPcf5p3yUmMA7L7gpVcO5rmN/qx3d7qI8crfzNNaHprabg+zK/MET
rC4RE+ILGKh+3xsYX+ScOLceueCzDcSRH1WUL9gEW0x1lKLUOQSzVMf9dY4DokOxmbI2YCVynEje
cI4g7DqhzO4TMkgbeqHMH5kZ5091lzX3FuQrb6UQmBQBz8w+ymY2Xs1ybi5tr6n5GCbgTIA3k/IW
ilQ/UCaZ7aZpDDa2yPQmQPbeZn3pbWP8bIyoe0E6xwSvbcdc5p3Vjo+zqqC7+MLCROHjgGincjr4
ge2u7XSAAJa5IDQauj84S1DBHXVar5nk5F87ywYUqU2WW7MLn/qiVvf16DT3TPKKrb8osHZUYm/I
kvFolxRzyyQ2dvSkiVMVWeSAkIU3Ltb/ixHbKXerKd+7bUDBSObpTe47+ms9SGNLgiy6M0U87Sgy
YWJli3I/uPSSiIhsE91X9b1btzZb2DKkyCidLmHnTlvbNsEjzONSgm7EDNEzcXLcDHIJEfE1qiQM
Wi4liselvqTZ5L5giYr38OmdcxuOmCGT3tzbM6xhPzPre14DzZKcA4lPhqLYe6ZJ4qi01IGqUnvr
+S45bmJ0q8Key51JG84mryVjXrLOx8qmg4FQZHuPeMYYDQfWKUwoZA5TZl4t6+Z2DBAZMKlbh1n1
/oVxb7+bBPg2bgjufuSKhoQz+/uqhFDjSzO5tFNtf0uDob53SGGyAXAGyEkFRyMzjMjzM0kzMga4
oGvGo5EgzDHfj9ddLKqt0B1/8Wnqj6RAHSwJXb4TQlh3hknOCrab96p1pshfuPYVJnG34YZJZMqL
Ydq1rTz5BhNJLm8W0ZYhVtpyt4CuNu0qkIg/QgmA1IrMZGfg4np0XbomTKeztvHQAGHvmZQF2SyA
17nY8iZFOXXmxadunutN3FPi5BppuTW6rL/nJFXvZz9OtvBGAIQQB8Q5KJBGI51vM3Pudo4RshdH
Xx0PUSDgLDPuOvVN2VyQBCM81Bw2wyiifMDDngKZlLdD1xN1m9NhPgf4EZcbLmdrTWQ8U32xRVOZ
j12MlUjNHNF0m8L+9+J6O1pcGZnMpx0TOaqoAZxTHUdNehtjHFD5gHEjNrt9OGTLDWQozhP3u40V
kOAZS4t3aba457HJ0Hwze7iVHEq6Y0TudVmb6V00dd0jkVhjDVidRmir4JA7Re0OJyh/9oryoaBm
mWkELgHtNWSRPX/kvKe6PZQpyHgS/PHnoqY2ODZ7uc8pY6VnfsQPuzaqMnzoVVoeMfLjAPPxqr+W
XTHviKuU9zLFxQAGV9p6EwNdsndN0jSAA4DhkvOPAiKLoaVgrDKzGOY7xKc5Jdc3q/Z5lDM8NfaX
NdPzuhwu3NTTYi2skE0cw6KUUHwFRW8Xc8zG/QVCEN4j4PygM8iKdHS2fUFHkPac/8+cgvbfi/vP
2ffmfy3Hq69FiQ80CNv//edPm18/D74Xm8/t5z99ss3RkqaH7ns9PX5vupRv5Qf99pX/1f/5b9/f
f8o/nG+EgwDxd+eb189NyHu8LfI/Ikx/+7bfDjiWpX7hLOIo5bgcSxxJFdhvCFPLlr9oBFTIoTbH
jt/PNqZJmkxTkaAsPv7hbOP8wmaRKNGiLeC75tH957O/4egPoCn89Pm/wRG9FVHeNv/x7+/y5K9f
dvzGGYrTEbolEzRTWSYy3c86y1zMdIKRNX1IMICxiCbTsWkDnB0mcesO/HcmMJ+7Nqwj+KKQfQsO
QdRyFoOVnZqS8mSv9g4ktE38N8mPP7ySvz3aPz46W/zp4PX+6DxqZLVpekhBtvOTwBw46HE6bOUD
k74V+EN5Sb3FQ+gazjFKrQdCo48Oly0RV4q5poJRLX0rmLOCRkJdd6Pte+LTx9gbuk5858/4xZlM
oiJbAwcPP9plOJ4L7gJrUfhf/uHh/1kf/+3hC9PkPKS04u/P0/vD4K0O2mSoC0uSNxnLt3ouYlrH
0KATeDfrcpY227zQu4V014nhbSI1fGvhr2ZKh3cilNEdxSunqnXzew1nyEWpa93W+uCV9TEqDHeT
Z2xBIPXUx75vHm1tN2c/sLBnZzjMS1Pf0b/48A/PaXnJ//yG0cytLdP1XI7YnMj//JxsEQU5NybB
/ozMQd3gcO05BOzMITh2NlAagoPOXcL7g9gDYyy/qIyTY4XT3Sj9YR+51Yf3+aeG6oLH17qX7rMd
RXjh4kQ+KsiFOKHgfXhBu/37h75cNH996Fw7kiuKq0r89G7Ky9zvgtKzH6wShrYy4sfJ2g9ZVdOp
R4mSDvrwnC8wsGhK6CJJx09ls8YZsnMco+cGYwH7qBm+UOIw7gRg+tWQkKVnL72ueApntlYXow+i
NUYXb2XXecitFappMZhnWFi0TekG502UeNiDGSHy3qCFCfcOSR5SC8Jqxm2bYXqoojmGBxyGO468
8FaGEnuduOLdMdepBPE1+3P4UIKsrHyAHh31OcdqCu6jUBEwXD4k3EJ7hFtHhd26TszLNFbR0QGb
sINkspK+KVdDUEyfKKpoV+4QvfZG0V2YJqRblopx35i+WLmcNXbSbPvr+7+GpL8lMRK1uXA8oC4X
YNH9Y0EzpVthPRwGhVCYPKtZ1ut6TKytYcl2NcV1dRwbs96Ar/82KWAEIP8/EpUlzDy6knK88uBk
TX34+7/3T1zm5fLTtlpkJWU7FnOqn2QbGH/Y2iBePkCHuut1twzCauQCspnvFcToPfeDWDK9U/Mh
jFDD2YETDw2KYD3bvnUJSdZ0uFespJ5p3LAeBmMTJPjIgGzNm7n2Lp6Te6//8LD/PNH+7WF7LMyI
Tjxy76crjJGAjkenth5mh/ycqcJHdJar0PQz2Spzd1Vux/zhl0Jp7eYXSYg8MpKnxvtseqZNNib6
4S5jyAH17NhkS/45zLaiymlBC8HC/f3DfR/y/bQgANMW7P3RyZDbfrqqes/LE5qirIeMlocbZok1
QCjKFtK7sKPUz3Vzdke5y5xY3lmgqO+sIP4QJW57/PsHIha7x18eiGeiIpg8Gujff16ZiLQh45v8
lfAD0EWEi6h+TUOmFEW0dGga3UvWU0BF5waAmEtgj966Jc1xfX8pp4ZT6DSk91AL6BQitAHEw4zt
Y1nl7JwaC6tZbNy9z2vCnNTvmOmjHfWPPUVe93lF6ZBveWRYCeLVujLvDCOfTkacfnzHmv39U/3J
9PD+FhHClGwpLIY0f1nJbGkUXmX65kMzRl9lxzRpQMDEWy70Jo2dx4n6EFW4D4aBAFL6Y/opVuJi
Tb3a2pGYd2XcdvvJnetjqJHD28ykFcMY9zP1Wpvq/xB2Xj1uA92W/UUFMIdX5Sx1ctt+IdqJmSxm
Fn/9XaTvXHs8M9/AgCCpJVmB4dQ5e68tMLH/5zfs/J8ncubj5FUt/1z7X6kOOGONCXlvPC1AHAP+
0J6DNKKc7rtUrXuHB4CZP2Mc3rmpve0YfgOMTaxjQ45bx6Jfxz4CumP8bnu9d9EjFkSMZL6iwuvX
nIAZxXhmeoyM5D5MjGIMpzePnoX+ghh1LTLxvZTwSAv+hwOgyhMINUScsqGM1ky8fbqbX7pc5Rfy
pUyG+GfXGJ9TzZiBZfCSvaTWSfSDFZz2u2LywPh6/ZGzAllw49RutMJ4FE1o/xIJFsxY6k+ic09m
QrZSmegvuh+ayGJEvdKN0jrZDd7NIh+vgYMePo/qrTV/KKM2+91//t6t+Vjxzz7hGuwSGoozRL7e
P4fABM8M63Nff/J9mU14b/tnFU3leXJrTG/CGZ+F3w/rmPriotSEXWJQx4Uc2Av4SLnGSrhrLAhm
+t4qxK3rgG3ZFpHAiRaioq2iTeiV6izDt440zYBe/k7i7N04iIdWkNb8Q6Gsl7BwfNSmCQ3ownml
e4yu1DhPZgeQu5QanrxguJIiu6PDeJBemb301QRBs7WYa7FahmeCLT1x5TYnAPVolIyc/vM39U+P
f9mlXNMiRECz+L5s7Z9vClAFwpXA0p9GWbzDjYXS0kWf04wNscE+vfEg/RCGVFfrIM7zs60wPiDd
X6EtkmcVZAwLpboWpqt+r6l+L1gev3+sv4vgJdz9798QVQHHNBYOmm7jJv33neVtiNYlVc0Tej4A
f7jcHv6caOanbwHd2UvtigsqZKRHyLZpfCA/Y+1qrzxHivVv3LeZ9gdb1facrmVea4888rjrtYsK
/OtklADcA9bl1twxZwQd79IFe9xFEEtNmo2W9jyY74PDeVEMk76apGMdUrf9gGE5HPG/FmKCDZfZ
5CVaRbgeM7lnjO/T8kfKbtEvYcDOxm8C89F6aa7zWMI/iKDOxn60012igAqCVoED+HJn5tq4GWya
B7qubmn6kaSqu6AjlxmHZmoPlrqlQdSoru+g8zD1l2Sm+vRm1hFhqesmhFVkg18hSKmE0Au88P+j
+jB863+fT5NFwe/ADmXO8k0IGt58MvqrtJ+81CfmVIVPggbVLRcTFmuRuWsbNta6FBfbrn7Ewdju
MN96xzaJT75ZRK8tHZrjYDOxjNxv3lgTJKc6iwxLd5o2lqSjRel9dN2aiLuhZd5vh1YDMuxb1oSs
bUh22yoIZreSKQUE9fShYTtqK1jEwfjW9o52RcGR+Old6wV8C0Kd91FSf487Z08SLE5pIo2i56E3
nJe8FafURFRqJAZBFdZ27PELeezSK1Cy3bWA8M+AS6dWReFH01bbcMZJzl1CU2XMnl3cyhusfNeo
d/wDKd3rBMX/SUYe4DiP/qJWSw34tWVAgnIHxLvpePl9zeiextw6ucFognYAfKzHCCjSMb3bxF/l
JcwgU9AgdrMCRC+DicbWCgQXI4iM1HhmDhE8IfxyuktBI3XTVsm7Prj1IcEHSHJluZ1SeBjoJdjS
MkYxEZOkrHLjexh5RKwmst+7SePueVkTByyy+HYgC4INHTecDVRRKwGV0J2EbZt9VjVy7Y7l9Xpq
NNrizGT6SqiLL/V8WzfbxqceqIO5d+nJEKpOl9wUjPrVGPjO1hzz7+Bk1KGoIz6nbd0Q8V+QQsf3
bI39EgdRHFVrLYUE05uDiWKASVautSX9L9pfdv8zMYbsrA3NLe8zwnW8YNzUnVo75Ao84dmz2JfZ
e2FE/9ATEWCWUYIg8QpHqdbfltSEvk2+wlT9QLET7RJEv0/gCVecM3T8Dc4DW+fnOommR1wOO7Iw
400Nag9iK/ELsikPVepkZD80P6wMDN/oomuoe097JXSJ8DZtQqBEZJjwAMVBnz2YtsnUEWQLE45p
C2SIBKA5kCFTzkOyqxxG6bdXuWH9E+z9Irqgx/6JwZUssLpJrpmO3YPCHs1D0JDEpOLmltWgkHKy
uT3dy88GybS0M0g4Dzjf+pWvVkgb8mtAF7KDC7rSLG98chsHX7Uh1n3Bx3LoKN29zMCN6iGxiOMI
mqLNlMYdcqzHqnNQErAKC6ejq+npbch+lRk72JiRCs7g7ebzngNKrjJsxqsyg3DT2XhJmcCW4HOo
wDkgw/EUpnNunb7bD7WPjTWt6ztUm+ZuZWSwTYiYtwnZXWdEp+G2tC1JMjsUD08bP1k8i5awVtAa
EN77KPj8/XSQhPdCdrO0R9a22kNNangkR4ajDAhavqQmgbnc5YQxoyQj4zuKwxtk/BNkIvuSR85H
F6ATsd3pELejc9eznuApVKirwBb2OvSAbzquKbdG7X9XkbXOevPrGHhi3yczg3Zsu2zlsuXDqya0
1JxCjrVR+9Ntk/HmzxeuxG5VeTSFWNu5ZyxgKfrn7IfKkUtP7dAeBXbLEu4KIRTWKw2sa10HISQc
E9a6X/cHPao/gaqZYyeMM3Ew040pMnpLB7cUOlfBZvsNH+IP8nndPbxNhNat318mzJMUY4Cs9Ho8
S/uNQJaGUR/4oBzwveVP7mOpZcIkvsPQim+BW9/CKIgOocyDPVRCZsaYo7ZeX+FWaRJnGzV9eRqY
u5B84z66cvxagdbKqjF6sVJrixsZJLU5fab7Xu1ymtgrvYM3XvVu+UrYgcSCxuFLv3OcijadTA4N
AQT0RJoA9gFcawdxfusgVtV7pl1RL35GrW4euzp4mIAFVo3fWYhYjTcRTSNpLMjiVGzDbuhY0p3+
usrqndv70SA4lNVsdepnBBbLIvn7pkGiybLOrU5e4t85KjM+m1FOduFN2nYaOVb/vo0sYRXAelgD
f8FHPXMWlotoFFcDYMxunDllXWXXf10Au9fmiZNbWGwfI0fZresZPwLNr0+WSV3kzNbaFKXCKZ4v
cLOoUyDdlWAeC48mXlec7k7RgMnMMPJjEgqFsqn/+H03eV+RY6R7OWOm6oU1RQbKqYtzg46JDd+i
yptTDoncZUmP/xCTMYljXXNaLiLdJGNA46LNou+ErMAFyzLCv/yGYVWpKUBv2VtohW8Aleq9188M
lSLPtsns3c4ULkUzivyN2evx2S3YWaaaXEg5qRf4R8DOjRzuN4FO3Wgf+6Yt+ZDonZaLf25Os09v
Egy9mSDArrHkuOqb4pMBk4viAP7TcjHNsMI/N2slrEPfEA2cAGUV8wXnYnlabi7XwgHAEZIm/gLH
cVfrxECbMDfrkdl5Bo6FPIhw7WZI6AYO9qQ4YQOKDH8DV3Dal075iq0Cw2XYNQRqKLSKSb0RXnuu
q5LBH1kh0rkOA4ILUwOhUrs9DCLPGVYtIQTYgyusBJZDOng1aJtsGNbekJS3zH9t2zrehUiet8LI
Pga8JdOAIZVjJcbtnpkupmc4GjM0RpIwEdngWxWAzoaYsBVJbnxR9CtOQ639Er748CFVxMJl94xY
4aZzDk4yw5oQ+TG734Q9gReUOBcCnYBblDiuKs79maVXB2LHChHvhtmI105NThkRzpk8/QWc97JW
z3CXiRfHjtNNFLS0M8EqMMJykSebzZnW0IEAZzaIfPBTuoKEBqfzBaevox/WzX65KxFVcVoet1xb
7vvz2N/P/X/++c8r2BHNwbYn3vrf/zNvOKSu/vw3stIgo6vx/Ndrp8tjjApaoF64KO8UT/nz4nKu
ivC3/qyB40wIPvkUJYenaZ32Lb/IxFpveYXlL3+et7yV5WaKhZCafx6vKYFNj3yirBh3CdnN59Kz
57w/Fkhe2f5IkmAvRhPL9QSYzWAMCHYhgPGwXEyGgWMr0cy1nbQc8JW+M1RPqJHuVSDkdZCldsry
0na1s+ak3ib1IbrSK6cZJo3vURI7EHYi+1T0eNLTwcZzUdg+gUtt9DJ4Hnvy8uflomMddMIbnK6N
Ss5ZyGZsrZe/cBa0T4SQn+uE8KXlcctdy8VyM7cL6yBsKJDziyz328ihfl+Dw0PXQCO58c8TqOQz
zsRMHvBsewfgd0Rni/aYp+R82zUnT/KiydTJwOh5+WQfks/hQNZvbnuIyDiGoOfAL7lcLXLkDutm
IcMtdywXAFKwkCcz7qKcvbpdRYrKEhi9XPhlD3hC54SwXCxsTRfNXbr6c6f3P3/+c9/yvOXRy31/
XmYMUdb6jccxZtAmvKKuQRPBmHcJ3GkeqJJ0fA3hd+wMZgAUQPmYn/5cFJXj/H2nsu2///zPzeV5
bRMXf71CqCIPBPP/vOz/7SmUA1C+dOIro45ex+9H5+iT/vvqZI68iz/PhLwCOIJTjm2R4xUZwSHw
4v/15v887M9/KuLg77e9/OGfxy3TsD/3/fXBl7/885TBJxFnMq++KR817dMWqvX8EccOl4VEJsbX
hAS8aV+0+Sqijhw7y/zNyLQvcpKHSHjOXfuw/GZ/ftHlJvpoFmB5CYBs9fv6cvefhy7Xlh86Lvtw
oskyP6HvdXzQgJCnvQmpsNcM6v4BIe0WsuOmYiG+AETB3dvTdtkCxslIms/jfCTxl0OHQxAqMnb4
BiM5Jfgs82PaUDwVBiDO5aJuPMKG/9wO7FCsBV5N4KuOhFNls8Jg41peNJrPqLahY7U1gnMmgEbZ
ot7FGuFAy7e6/C41he/OqMpXyaruGMwVDE7wFoPMWxa32+UL/OfrX+776yeSy2b6+1v/czVIJZtN
3HVfvS78TjwHUyw7RmJQThjOO+IN/cotnjqMUzObGuCWPT6D+UiBQfrmQ8NGIBoPUhD5wg75IiTy
MsO00iGFT9BFW9m2zb73gVyXlJIQk6f6ygjiOlZG9W4/BDKhi1c8BbodYj5UEBxCPPwl8vsu0r+h
ELduVYlOH9n20WhvXarVZz+3niocx4i3KZgJtbPVzQK5tUXCseKcx5SoqWp4W5VzjbvodaqFS4lg
vSZDleyRpX4rOVgRfZIQkz6QTybIqVuPsf+VGFz9hprMxYJuBkdNiTPib1pjjvbVjzxn1xvJdGg9
/QsJQnBLhnjVGbkgPaKVd0RFu7orgIFowbgrBhb0wlIf8TR+LURfnqEpCZq4LJ6YMBnUBr4DNguj
tZliDQKdPB7R7n+fGADvhhzWNujK8KE12wjbS2HVT0moPqFCdY+qcHHt52qnNZ1/CGxyXFzNf0aX
Gj+7DZl7xNq89UCVtgyHs42uZLgxVeltk3ywP4yehpmpT+G+CePjwM5wD0u6VXGU9bsqLq9+or3b
yrI5xQb+Os7RfvG13wrldUQGFN8X2HcvCd/IiuRAH/TBAakiD8CJjlkMkSNxeixs6ZPla/krUHmT
ssj6NqLW/AQVDwV0eS4JENyBkwaMjzWzc/BAtVMPHIxMk0GlnAoTvC2NSc+A3+M72uFb70v7HAec
B4Mx3TEd+pWX9ClTLXfWGg6RtV0BOMIeYEU4Nrzik5eyFjNfR3xjHzPRYBUaZHzrZZjtXbQx7dhd
UuIhVrbeVA8D2B+IHn2fNcj0q9IDXy1G6uwAY3zZ33vVVQdXH9VzHNVgsbWVcO3uyWhHWiimYkaZ
e+kZ51HDppaw0ONEJzz3NllBeCwShphJAZo5yvZdi289STddT1BI1stPYe/qR4vk6KoPMlzR9BA1
mwSZOkixOCNqOY+D+NodgO09ITf2L1mUdyvEm1iW9G/Q7gdYiIwTVBOqFdJXEB9OZR9Nx97jo/Ih
nXmCw4XEquFRHpVe8yPHyndLfP0T8xsqWFboO10ftuzd5Q2g/05TQ74287o467X7EknTuOQfEyPn
T63/zZDqWZGg8aTH1lezssZHOAY2sejqyggvv9kubENqlf5Yl4Q9qbL5VI9Q4IwqvWZGnVwabfxe
1PSowi5yrkrApu4G5ki+1kL6KbpXpFrbQUvG7YJtLpry02B6SIyq8YgoAnisOV76OQfGjXvyxmzW
v0V97vXJR6OX8O74glGmW/jE1fSWyKx+nRkvAci31NyFTogqNCfjsoQZHNsZrWKmonrmUiKBKEuQ
aO5r3NF7hjbjmmJzTm8NtQuEqHJfZswPqkKFZx/oe2HD/SOialWn5LkS42ud28l/H3sjuyCtJK7G
wIShTfQIlTaB6AQJgd0Ls0+RG8lBr0y48e4aZB0m/zz5rAbeOat9jFp1+1mUKIqNPguu5Az8VG3x
OZLujoegrDOwCQmtk+dqRN+F9ODFIE2ELRt8eDBJ3CdUZcziv/nZpN8K6d3QszZH5YovGqviW4s1
HwyVsZYYb7BhQZNg7Prd0MpXf2xe2xDSUUjQDxlc1ySXn0tR3xy7HvcaBDeCUL5oLVEtJVKabeLX
xEoyftTNnxpydd2vP/TPRlBMVxGJbV0fJdrA11h9jZElH8ve+joYnXMAHPnc2skvO4WsP2bMTYC3
yyzH+cha9rVhQo0LS9XHXD1DndG2/eiAsiAs5mXo6TDCxSOZ02n22BPx5iTiDWP1wXUvRpYYr5Hp
bUbGARcbldiKyYO7zmfGtfJ67axC7QjgcNfb6n2yoBqTMNfe7L4gP7sknNh3XzQAwZD0Whr90UjG
fe/tRcAKUAkXuSD9KGjDpDPEw6XQMKHZuM/aTr4YjUdLy5T3qEPg7EGyuuTTt3JQ9ZNHu64zhhdK
OWc7MD0Ys0F9NpuUqNbs0phJ9OLjo9zrUVKdqiWprhiiN2EG/ZOr0QibCJshkrN76tX3GIj6N9E4
1UZWMHjalI2WbmTBMnoAFewS6lH34UAPKJVPCnbA2suaOcZxDkbN6CZ001Pfgk9f7gnMENb5WPxM
Ez87QFVHQlk6e20sLp5li8PUUEPB08C4HLDDyBIsp+T/sZKe6NBk7HYDnq9V1eUpreE0eVNwwWpi
JNfKy5N7i4qPzRq3/ODXXGCPHYk7PtUxFkO2CQIyjHPXcGJwHayOkgQ/x8ZqPhvHQhV/CK12CXuc
D9toJLeqgDZQU1RSegGSyFr8H51C9NC1h4ka6uE67f5kauSOjp5wt9BQW069lnjJUgdgsfUL6/vw
SdrJKdWcGKFIFj83GRFm6Lv3WplMDzDFH2akymtDcNmqYU59ap+IGVRnp7LgDCKQYezCUt5y99Wc
PTlaOecwuqKGc+xLB9dEFLH5inYiWdhcl2ZonTzstdRKwwfNeQwk2MNXHiCvq5X4iIdgKfowhW71
8BTKL/yX03HgW9gpffocOSRQKC0iQFv0DZN7U6HYpWUa8M2sIbO/tSUBrBr0zk1eBy5M0vQ9zNqA
iZ4BnWYwml3tKFpzGrNdGUSwCxHIg2XOPltW9taDOSsMWqw+0EvAD4NDPTC+pnZhIC6zUnKmw/tY
0/1MHN5EIkx3HeMEH0zl7WkL01whJkBzPhjekZXkdnu+SDPPhy9mARrUscOfYc1krmTO9DSOgrKy
JV/Wf4yEEmyMInshgava9DGpeHj6cDr2CVuFmu76ZCYnn7Xy0LrNfdJJg3DC8VPMqpkO8hS/BiTt
hGFgrytbTXv4T2sP7Ck0px8xcdl7rWd3bREQbRO3uYmUEOxRmZiJLPdds35R1eFnJxQKWl/B5tLJ
nwxznu3O0H6YIqaR7DvvnL3klnyHDZgO40lm7ls05dMHqKoAPMEEgNWsqBn71DtbqVPD/KvEHpAZ
kFh78I9NeOIUCv6gKr65Um79uIGFGOsTyFksEjn4pMsURv4FGtkdxyh1PeqRbZx18aFJWWnU1NIX
luKdn7pPopkrryA7dAGG31T3nrAY1r/TD0mTZcqmy3IHFVruBuCxEN472sIO9ol8QAAxAzzwRjtf
/DD76kV5jnTcqS5QjTFIjuFZa+HzpemgzQhMfz2E5sMrcu9h45sNsLkwC43PjAQPtLLpq1jTl2qm
sVUcDBrGMXD3aMOVGMxWaNuCU9WZzwmaGfBPTnuoREO17KTZkWEVzx4Z2GUU+1FGeJnmG5eFLBBB
O14lb9IVcBS0FsaxqyFE8r2HHH1F6q32Zcwzucl0TiguQ9Vi7HFWUtNjaDIP0h1/VLZ+H9VODphY
YJ8Tapr6D1Sgd/An3oaMqWM6zWzlHKJvbruPKim/SJ1ApQ5SMQgAfECTC9CV6dueLGVt5uMlaCJa
1O16/pwo0R990iA242IcSswz9hnofr41HUd9ODqc2+4GIDYiVqgqeo9sLG/8cBoGMJbo4jdbS++5
BaxiDCibHFwfMWmr27R16S6ZNju9BRw2c25FZJL2mH61pXJ/Fk3wYRHcbGrjM8aPO6G5X4Bi+HfX
l++Fn+qn1rDyrSEbRb1JWlCV2PYBkOEZVBN5sjFSvwi09pWUwD1R1SAWRZ/f0GKdovk1czLY1gaB
4L7+2gMMMeGaMGmbvFMb2Yy+NO8ZDMEWr4F9zkrwRolCO4e4MN9rsjf2ukXeJGrbX/TGyXIq+LLI
QmbHhVssHXWYoNeUQ3ClPGpOnunsIUlPNy1GbVCPj56A8zD/UlmD/jAiX650kqQ2dllOd/LooHOa
dbD1BH18kxQEvTX3gWofJMJ3xxTgX2lhIMqsq97C/RwhL16NqH/KACenpQMuLMhAoKGa2uEFOhGu
ABgezfp+kWeGcQaQQkSI1QUi2choGHLYiPNHyMNl1MtNPRfjqRhv33qT+U2HPWCRlxCasvbAZdwG
1XzXvXJtMaC+9N7MzCZmDzgdGAy9VIyAJ9iCUbxZtnFkshsiZ+VxiIdfyBD3kV7xXNBEKEgy5qMG
4+oYKzICqXPVEYoLZWyDDEejOCrTk4N61Aly/TlahZ8iT1yY0pQ3gjMEFkjASIDbEEQnm7DifL9c
pIhdr1Wu3ofU7Q5UfvllygFm4O2jjRGBHU9QImVw5Igwzg8sb14bUvTa9HNTW0glfbiMgSPxjKAb
2Q4Da5Bl7FQCRcXWYF6ToPr0362BOZUuTAnF484xvfA4nCfITSfY1JeC9QjpTka+SWfCcup7P5j4
HzgYdGfMhE9VmurnMHEAhybqjGGFH1yzxRUK6rSkM230UWCFVD9ZX8OvUvY3YyyyTULW4GGISn3F
muic2fZnBnze0UsjH0Gu9qOc5IA2qCCkxrKbc9dFLdMKeZDkPDIRE2TmiC7YaEaLStcC6FfgccPz
Gx6sOiPQYKjSVebn1ZEWsEE0CDcjOVroCEiJFS7Oi9JKy21TlP2a/Ixhz4qYjDp2LgwcMjsXpQbj
N58eTpYLgDNqBUKjIVkIN6fukwmLPgH11bbpuwODCPPdLn9o5K26MNAuLauxI3X4O9tMc27M55au
xlOa+jch6dK0mpbvuohIcoX9q20jLKgm6p4wtKwn2xdn+gurxkoKXIYmAH+YoY4WQNsMvWg3QZtY
R0GXrw06rycjIT+gzxrqeWRdO7KDWiC78Tue0fRq16Rl2iHufxpc8TaLXH8fAexeo8McyGGmzpSo
fs+8mLICdjFVqYPTOKjdaiNYiblBgtHxh4xxJI0yfBhhf4/mJLOx1ZEow3Y+c96F6yoJQ4pZLcKB
ME6FNeejkBpxwAdt4jXK0MmRY8jUt7rlWVntW4BYa5iy+VaYybgpFdSJ1ni2VPKzHJixhk0x7lOy
Dy9+nvoHm0HZumj1X6LRzKvb5NuJZPT7MAwNAJ/4NLGVrsfa6w7FbHLEWdncAZrpNxg+S3y7ZOSF
EFLDXOxo46l0/eGBL5pkzjnxaLjDSXyTUlxxi8IUd6Hgd74GFEtXVxJyrVVLxtnVDbO7qGoSkecF
SVjZyS2fuvepi3YA2Y0fQ+/ONiYD9H9HmDmHRL914te+Jr/I6t1b1RjVVz/vd7WVfTcMP2Q9brxU
togPaYCKAqd3vAKMkT91BDv47YysEzLYQtFpqMylT7OieCC/NI9Bzd6QyWhLMdaskhYetUvvAXq4
T9o8cSEsGQYgoow8G2LNBre/GmOFKKo0tm7gBIdaBha9LAbnQ02cZ6spVuvzDCfR9eQUStYIjC+Z
tEuyiSPEl1OM2FGaw6tpKz4hY34GBoGxHRO8GG16wmfe7Ehrhp3ZBYCJ9Y4JBhYG8Hwx8zvtw6eC
squa7ziVn/s0FafONpJn3WQYQrCwVSsYCVgSPI/Fi2ZlDvtrWIDVCb8RsdAzZnwOOVzcIlH8yhVs
cpMluZcSstJEfr5VPYLLpis47k8ZYWks9dbMUcSuz+IT9JeUANEhuXjqTsgSUcCQF8Ek6gQ0N28i
Kfxt6sXkqeYB7nmG9Ks2MNqTVzKzb3LLPaWtokxLO2PXlrHOwMnasUcXCCXZUUHut4G4G0TJpH1t
QcDXurOWAo6JUDdlwCrHiJgEDrMDsQXr1o3kvuyrF9LkPETgV5MR/gGdNzkhZFD87q9pzTNMj+le
S1/dFei4dQ1MdjcVwbuSNfEzhkesEwF+d3N4cDaKL6JxPy8tmMwdrLUdGfoh/WKWmc4MF0FQuW7Z
3SZrZIjYa5smTLu9qH/GNRmxYzxYj6Lvf5DycPYzIP5NoqHUx6G5dkf7xW4IXK5KG9lEpagOSv+p
J+/omMqaNas5BnRJ5S8+9pNZxW95ERqbhpbp2iRzZVVIm+Kon5Eps4QjCrSvrY4h3AtTbWPkbb7J
TWjuoO2cu9GBHFTWbpyDliUi7o0zFdNOREFFdl5J+8+lsjZNmT0bevbm9fGzP4bWMQzjcQtCH5Gn
1uc7zQe2X+Y2Yfdud5YMEbSbBeH8ZEvzZ4fE4qITkDrqCfkvPuqJWKvZ3HzY0EkuiCwgRwRlCsFU
U4zns+pIDsSrQ4HRo3FspH2NUvJQkzS4g7ffeW5pfwzyahCgeDFz+kh5gvvETqYfKckHa1KE2Z5q
GEFdDGdJ78qfixg+GL1vBQS+9xW9KpINbSImNT4kqTtTc3fAYtvGmz2Ow6/JJAybFRPiOAu4sv6N
giu+txMh32Y9ZuQNlI/eiWk2lpm5S6Dv7FL25jXd5jUh6PW1HLyLjRH1mb4tmdwEPm2opt7apIr3
jJtRD8S2d0Fw9AWXfH2uQjwSnUtIYA38GlR71kIbbkjX8kZGH7VzcQJnrbQcTVJSnoO+05hs+8z2
/TB6VYwkkOqiDylKfZ1Ujr1BVUxCi6Zfpkxa1wBZ9IhTxVIvcNjBoUY1UThJba+X1mMSVniV24eR
jnTphUp3Vpt8rlgMXxJHfCLjJSR4cqLsSOE2xbN40Rc4npmeFoMengb/WbqJe14uMmGxzTU52LrA
RLlp/YxYoyIcRj23Gsh9VMmNKrm8FKkzvqdE6BBzuy30CHtDkfqv0vJfMnaEcwieyWn8ea9OacaN
GS0uEKJ3lHDN3ZAeHnkt4xi/1TzargKTjetnvyq/J65DTpzIGnk101w7M2Rpj4q8V1A7UXuy0fzr
qbhU5Ky9EViSPtXQIap9EZfpG2dn/VIQAQsTYW8JIyE4ciCNVFeMbAj1uPp6vRZT2mAQzjxEHDWU
oLm3oNfPLFHEYcmxniDjVxHzD82r4wNxlJGIzlXP0T41xUvRcsvo7I1qdf+q8vQoythFcl+TyKgb
X+Oq87Z6XrNHeRUwZo9wvng0VgNFLYSjEZxWQQ8rMrC0GhiyAYodVJKXHIL04IBCBLmQyuktkaG6
7p2i2LAYcYAwVi9aY477QY92bWS6z4ULmb5Fq1d6+i0v0q/tNCtoetk8F3D/i4EUiIS12lmWNhkc
BY1CErbbcyWifTka2p3sBtCjHBytiRJcmfrDjGS8L5hQzuE4+Q42qQPHwiXNj4p4j0a3Pnl0WCK8
tX7lGNA/xDcx9M6+8OS0c8u6IJX1E8yw8RAFgPdb6BE0VuNrUKTROsz69pJ5oVwFY5ff6vSbT3Jr
7Bn5R8LRdGUiX8HxA5k0bYdtYZjJztYTjkZOXG6gzsmVGHTzs93THE6Jmyqz4JQ14tWUrbw1Icct
1wLwW9X6hjC06akewV8E46+Cofy2j1hd0PJRDycKkjsMUJDPxedakw3pZlOFNE9DRhNPPRrZor12
BSDb3mb9YHgrfejtK6Yj+0qy0PecbMhj6SlxZ9j/AkVRX9Ouq28jAGKNQEKaQS+cc/yVqnL3DAww
aIi4ELg0IW8+0/dOX4T4RZhtuWdm2K9By+vPg0wvI52Ra6aRjO2FMVtbEkcXJzXvBCqXdwg3+S1r
3n7fMHq2CyTZaxEj2HOswj0LE8GqKAZrG1sWXzKLs9fYGNhI8MZfzJYo276DRTnUk3tYDBfGQAVl
NKwoGRWV+OCRNyaOd6lmbJ8RivIyqOS9G+jkabr2gJtD8UBybTZWYu1KvaYTZRyWlSIfAdVvgsm6
afl95/xrz24R2Dru3ojh5Lsatvcopnk3JuPDDllxhsFTHelkBzQsywIP8MNgZNs0KMleyRA48WOt
qWn0DepQ9+pM1ceUJ/1unEMMAGI6O6tOv4Tz8cR1AzD0rXgKmz5Bn65GCLmu2FBGuodeVVsW1U8L
Ape5gdhXA0lC1Tx2lA2n/cFHs2dJQpHnirWgLEYSk6xkx8mBZpcHB135q6KFANk35VkTDs0nzsOV
3qDJwlVPjPm5suGxNXLmn/f4zfhMaBKJ8/Y6GnLhqH8iiJfhyPCdBmZ6UORUEx2Re2td1mR0xMj5
TQPwnhz0s9Sm5M46WbIUgL3gRTaziEKWmEVDGq6trb/S0O/pdNNjPUB2Ua9WYiVPIYeskKiBXnPV
y9DYPEKLPXRl+rqXc3kWw0udjAvNBYxGiWBEUipvE9QduhwsNEqPjFfX5JMi4c0tA3uNSZt38ORP
x0yto6AuvhUDGMDY2qQidr5C1HFdovTczmw5MHX/xd6ZLDeObNn2V57VHGkAHO3gTUiwJyWFemkC
k6Jx9I2jx9fXAiPvi8i0fPdazcssk0YGKYoiQcfxc/Ze2zsZy+IJ5qLb63xuWm2uFSGOFH/kmKgk
VnuzdOnf5Sd89RkuWtLBR4xBKxTU/pkh1rGUdXJ3BdQ6I63epk3aY4Xcgpmmc1N5bRzMbLjOQFde
Qud9lE77zIf1FA8eNIdYgeITHeoCZ2TfueBiI8t86kX5aZn1cBN6OzP3G/bPbICq0Kf+cPJ7OHzM
OdWusLvqzXTBGOXxQ25CrdY6p72by/xg1cm6tKNsfZ3MgVEb0DsM3p68ED49MwZBW5vGjWklJ3d6
7CwE6FOZ+SyQ2XRbRiMCLWd4sz3BH0lUuVmKvcZO6ZxZnxpy3B2ZLQFDiZrTZucGTDDlesqc6NSW
OiuHkYbPedRuvAj3SAErcVXUM4x6FdMNkSiYs9mSQTNB+ihyWrDtcOqmfrh7lIiVTjbRXHnyTOlU
kxwHgs5Olb7pnHnvhYJRieaIA6F7T0ilx5NvjcNpYlIEX0gcuyGtLwrBys735k/yd4Hrgko5Xa+V
dlWchtQgD0ARJgYn4igtLq7XCDXEGapN9JKy5uKSqOksodWtjU5AGeG0hm9EnE4sUU535f2AfYhJ
Mh9z0UfIEsmLW5VugV8hnY3HSUm1rl1s7Ep6INKJPr0oxvdXe1nBePVhTr4ixLqtIXO9NexXIt94
q0a3uxdguk/uQORLO1RE4Ghw79LFVBDTDGzK+WKSYvRFJO/IEu2H1kp31uSDxNA7fZ2fQFOCXSpN
kqzbH2Wcv0ZU/jvGD3R1Ua9zUp7dLbXtkZEZ9ReJSrEcXy0dvL4ReWPgk964Qub9cdVHAOOkPT3E
9WW2BvI8pYm6fCBgD0BYBaCxf4zg2521iJWSNtRHxwtJ0OqtUFP8MIiZWNk2X2OlO4tepT31lvWc
G+M98jw/kEn5NSGcbGeEWjCZtnG0Z/tCYFsZNC3uXd/qggQe49H3+pNiXHTyw/xcdTINhgobr1VS
dQuSyYLKL4/MjJ8kvvcjZZJDQm7zTPeUswMAydVPiawyb2LCV7fxIlwuNEhRXkxuYAaIZ13ho9ug
7/a2TU73JB6Etp6KiFly9dhlXr2RHqtEoYcYz5lOrZNiIge8A3TVjDTMlW/QVhzIcwE6kmyaHNZs
l5b2lzh2MvSp9iG5oIEMn0RTM4xntQdehiIldjN6o8X0gTS83uv2UWqac6GVRdlvajA+dfPJy9zv
hM7sB86bu5zJS94t2aKOF+O6pKc72zbngancI6wiLhcJQhHReK77vRgAtmr5J0aXcteXMfGcZHbg
LGn2DQmIjTPsUrJCvg77plRkwg/dfWmqWy8aVKBsLQuGjv4nYAlnFae9CCDSGVTapnFb9y2Z39iW
cwICaamtsBO5rC9VtTIr0EpDyC4PyGkw+UW92fsZee+N45IMJAGwdG6eXcai+zomBn3JMD2IyX2q
DUYktZsS1GwluMVJb920AGdWzC2wCJZm4Hi+cWGD8kWFhjpWtnqTQr8xyya/a21zK+JBXhrPuJtg
idGozcKAhXA6RhJDvV7ozMOYP7H/WzSPw41mwcFRc3N/9RO0lvGIwLM8tMSk31hW8pCost/PhfPc
Wm7G1tqdcKlo3+yBM0UepfVGW7JNxnDApsfUCQCxIc5F235IBdQ87qdFQGr/ND7/L/HxPxBRYPnq
eLz/HfGRfif/VVX8OxLlz5/7F/PR+8PQLQPjOB0+x/UdDHZ/IlF84w/Hwq76OxBF2H9QVArqAZvf
7ps+BJU/YY9C/8NwGRmS38SMEWit9z8Bopim8VdMBHpY2wY6witzhPAt4vj+au2L3bi206pJDxlf
1L0/tO+d5dxAgKTTXYzh0YMs5Gv9DDc/9cBCFAc5TunabiN9r0wsRFaFat6d7lIl2pPvz7d+iFHK
0aqPbCzTtTS672OOVqSUc0keX8ruXA4/+tIszg3oRQhmJTAK/BpNgRCP5u0kp93kqm5D/u+NSF51
+mMp+IUAkJ9HVKlLHlJExm4rfigUutvRlidryLOTfdfJCZlu1bznNev02NXudkrA8s+k73VfZSQi
CBeMhxgUrlH2kBdHAiYyGegUOhTYvG93TH6B0ukQuUvadntkjP5tkpLFNmtFsU2Yj/iQu29SzcYt
ZTcdKaw90vgxhoCX6dPRyOVXTRn+0cpbgT1AxIxkw7cInekNWmPg+SFgydYA8eUy8zsnLuUJOYwk
gscUT7mgNVKwZG9Uomk01yqiY1ypMxbh/KqQ7u78uok2toioSbpF9Z61mInzy+Tj2aOdeZnAWu3L
tNrlYTzcZdH8AK8FkzgT3wdP/xz78tBHRf+dHiYev/BtIHtonft00eDaY5QHUxLUQ1DH8Uy0QEPK
1Ah4NnXM5yL0rMA0pkejKqad30BiWTKpsAfiAg17tG12f/IYH98xVKVXjHCC7XNaHmbSyuxZy87+
AvdUPLFYWCFxqRBXlOvro6c2urFLcNZjTOZbdmJ6jxekYk+h84RJTlqVp/ucgnHvsLwn7AIqzd9P
ig6xb2JrEfyRZCYcr9Wg60m5Hdr4ax/ZCdQ1LvSFQ329gHGU/nbzeu/1cdd7/+nm9Y7QSvTdaFvn
6y0N/tE679nf4w4gePhvv+P6fNX1nuvVObf8bS2d++sPXy+uL8NKPMKNafbXosmPv17F9RHX5yTt
Ey92W8NwW/6C/+/Lu/7s9V4rFcbG0+ELXH/i1x3XmzKRRINfr/72+n4+UpuRlqLrlzKdVr898Ler
1wdef83cAFIL7WqNLYsqxCvJzVguGsNsqbOZINJp1M8DTU+2gwTf91NKV8q34SnK8bFAaZYy6/11
oU0Wo98lh8zRmILKzFKBv/zbOFAPiBBV2/B2ffj1XztvnhaYDNktiGrsoXmBc1ZuatOUKhBJ3eyn
/syG5UJg21LncigZeq6dQyDt5+s1EeXMqdHOYBUf21PmEqXNdBHTjUkNUOuEAcG90Y29A1LuDIRT
nLXlwrdj82yt6UYDmAXZ9ULzWFD4c5eJ8IedfX8OXUr6QrN5q0HSbvtqsM6kk1vn67U2o5htpume
qAC/EXzAGgcWInMbrRmj55DxY/Dr39yIOWSnq+O4PGJS4VeFEDnIUrGPAdGcqrxwTtGA/xxYRLll
KKqf55E9EBxBT50JQwRjxBxVLRHV9ryeMyKcro+6XlCgGD9vCi9KCEtJX7GkYnFM8DSFTPVFvvgq
/KmAQt3tTc+3adbw/6TX1CQwqgwptqFVfE1DnDjAM/MtEzxildyU3VTLgL8eoOrXsFSnMicvuVsg
FnM5nl2qs/OURHQ58/IxL6bxXC4XY4L4gr6Jv7GXR5jqDrKnOOWs9MeBDJLojv3Fsq1gBKb3i8Ir
Lg8RpfM5WS56lALHhk6aPtoGkXBa4CHOWRUEDm36mA6pE6flRRTvDvXaGfghMj/K6Yas1QF//1lD
bXXWQ0g4TULfcq7CI0yOP/99HmS9uG4TWsj8W7Ic9Ndrn7WFKRh4OukBg8ZIFQoq6xQq9XPhDx3O
1sq8LSwksVW7yJU9tTXiPlr3vcrOoc8rkbOWEK6Ayad96C3FwDG3ztM4EyK5ZDjS3kQJ4adiU1Q0
DYUm7V0l7OfrgaWERsxClOUr5YXZpcbbfJkbwO6NNant9aalNc2WgSwYAR0APCVnGRDp162QraxJ
7JGrOJFfMpnfKUB0m9L1UHSmNBxT2ihrwfj6gLubSG0N5lNXSuPWtfNdiW7xJQaPsBf0C02GX/uf
pgmbgEOmD1gbriaHq91hChNga2rowV/g76lbgVw7WR4zLLag67Wf//jr9vUHk2v87fX+vz38etPk
49n6oru9/mrXREFTsQvCW8VT//qB357651WMkE9NaEZbIlP+9Uquv+/66+drXK4awmotHRIPf3sR
vz1eIW5bmxIYhNSNdmlgwrW+XiBT/vPa9WZqJvSF//pv1zu63op2lhVlEDlNDV+YCnWHAb17I7ql
4s/GTRkSozA5n+j7P9tQ1oGe15/O7L4bo+ovgApwoPYxeQ34dS0MzPw1h2x0+AJZbOsoBE2aBRZD
FqPHwJ+6QYUsDAtCudZaQFjjHFfbhibMIa+MF9i2BwcJQdxAapiXsL7IkGvbre7ps++jYrpvjYH4
sIEwP6lFt1q1IXeCXpct4qAqDcxGfb7SpDMg08uNteWViFONOTkAzjjbcUikdrZq3LAMDIMJbDNQ
pHn1gTCVQLfQAjYtT186NnPmutrY0nwdCgL+4HG625yobJXrF9dEmVa3DebOVcr4Muq7EcstAjOn
BM48WPUI49W7SUq1TVMyxsklfM+rvF91se2v5egxgU6ZKNpGHpTNHAeM/TrQOJxqWQhXuu7gACyB
7iT6QUMEsCr6xj+UXK79BVxtl+EhbaOlRAExHaJLj2JoACYeigDbSbgWEgp/6YlDxN4b/Lg+4hki
7gAJGmknDamNtT/WAULAl8ygAgszm0mvQN3H56DiJtmHED1WeSpRwtkNKWdRxJswZB9V3xxSslA7
Ar1WqfgW4wbd5vqDQ9M4kFaFnl4w+M+bV2TuYQDsBR0RTZWUzeMxzFCRVCrNMJtq/mIbeKxMF3T5
nFTbdnbeAWbKU6SrZkuKMXFsoXM32V3OKEu9F89uR3QN87bdoJXNMoR8bZwwDfzR/RxcXW3MsQoQ
WDJnxQUrfOju3lAMgTmgdZGj3Lk6zAuvqd4B6UaBf3G94Y5okpA8ZT87GIzgFzJOz+R3Dd/JWnvt
yzyH3yNcLm7Z1AHztrUed87Bn8WedwzISyHHlU5Ltc8uDJ1uIa3o6Bh9Ng3AnRfI2SqzsYCXunpC
TcBYny5X+cO11KJm6hCCRzy8+CiLMA4avdwru19HU05bHqQWqO3ogrp7B/CZsxtdXKY1GM7iHoiF
8k8C+4FlEgBXG9AE5mn6As8B/3GKyWngWEKGtXfp1KzslgPUq/RbpfUPeXcksc1Y+Zzg1uVsqxWh
6HxS1rIm+09+pHUbXBX2Govpiv5jtosz/MlMvvGFoMiK6CgE5A1hy5HjOR1oRycOKhzcqQn9JMOU
T0btPluJ4isVyn2vdLHvBnPPXCI+unQX7cK9yAlima8flYnAsjTKW3fiNdr9vimw8hNYApRIJt2+
E8PeICZdYGXWM8ujz0HUVDg9+3b75Ij4Y1yis8YspTvrmGKXdTe1APagtSwrWI6pQLxIBg5xScE0
2YixNf+JQM/nJG0IMK0y5GkoH3dobJyE93YuUBWaw84ukIVjciq3UNEtJuO3joF4uyYii9ZjMSN6
1rBp9SWbo4SvpXwNu0w/DM34OsCP35A3dcMsxTt3iwKkLW6hDuHjztooMAZiIwH0aR9jpLJtgdoo
nBOT7jKvO6kaTLt1Tpyoz6gbjAV0mvTZxmK+MaMlnqqKmF34vD8Eh5HZniCsyTCD66izmdRJk4zV
5rKUOICU1w5Co13hZu2qbBvnGDsRbjEgN6MOWw+xKZK4IA5Z9tEdbo0lW7Qd5H3o+N6pJK4ErTHH
o+Yw5pxsIoiACK0K6d1hKFsVIwrW8cOTRYHWyUPTxBoCnTGmkPIjSl5KeTTdmCyVf/D0H2bookFw
cxVMEuW6ldb87V1ya/Rtxiact9Y0dkWTwft2qyLQ+DQSe5DknFbfpH1O2k8P7cfKwmgaFPH4zo4V
Nn5vJOtiZq3yFuUdpV24R08WM7ErOYJFf1Fugp4Ooa2GcyO4yq2MLkfxhkus9Wd9wUveR7P7VvSM
62MYUSviwdJV06MoB3rzahSqJTE7O3rUT7OsU+pvC9ceDTsW9mzNjEJsbOUR9qAt0e5Hbw7DBxg8
5Avf5U4RnsJJeqtJovamhbEyWwKLBEiVIXKOrFQD6WRvApeKyiK26Zr1bmqK6EgUZp0esTTXb6rg
pGS17Y8qxluf80ajyOrNgGY030dzuDD+7lly4kfltuws8vxO9Ai3Yz3/GhqcAcFerQwFN7TG5bMf
in5det7GTewv0tcOIhWBlZHxMPVdUPoGtsJJFescwd7KQGjCUXAWXn7LqOoeHvRF6vdy6C46gKIa
IBYDKKnaUwGYqdQtxn3Z82DzMThM6PwRpHgmn+15GUE7A4j54r5i51nbYUy1yciswrMmU484RMNa
D26ISLFw3q28a9dlD/XWaLqVH301k7IMOmtomWvHp9AlL0pv/Djoy3WdYmPqnLumoQutkYmtEo+Z
z2RU2zs4Z+DeCfMrPP1LWvD1I+1pCNKi+ZYVcj/EmbUjdvurAy773tK+e3m/7xrp34+1Ha9mdkPO
SPJ3bewru39VCYWFN90NpqTyz+VH0XF4aWndr/JIUiLP65LhqllhaCvjfjWZKg9IG/w+1Nab09I3
YREZ10kFuIEQE5sjBSEzfa1MmnyImrv3PVTnnBiLwOlZdiu7/GhpATMu62LShaI35o0foojDlRhp
bJmieGSYgo75qcrnb9FcIeK2JpLjHe91dipjX0baPjTn27Lkc40YhOPC09exPb63aKvg9EzgU1ra
CON9jE3FkMVXHE5MAsGNApyrtP2kF+9trcECbEnDIs7xCMXipveS+NBE/RzkKb3w2gIo04cKSUZa
vhf0aAo9vZ+G4l2zAbTEbRVM/aR27QJIG6R8ItRgQhW32C9SdGIER0uCsNmdZsved7b9ehv73tGt
5c4yPAyt9gX4P7YV8g+3vo1X1HHgIst466ch64eu1n4Jg0c18wtqgWrVQ7MTo96g96z828mDgJHZ
4tQz241FipFr8JnrKH/ejX3oBw1wGD8bb6fhhy1atR1zjUSyFlyeN8N3zPPopeukBQvceig6/XmK
CKDzUMu1SUcEWClOUhxtoQ+H9zSdw5WPUxu/KnFUlncyx6E4jaadY7moXyGewWe33e9aW36XJstm
6Jj+qopiHJpNmWyi3ESbF96UvjXcTjmtDo1gV7Kt2H1GXnyApmpVYH8RnFFGeMm8ouBtz3h0GyQU
cZwYQeaVZBbP1g3okGbl1h6uiGp2TgDTn/ZYk94rZyPnTDAyTu5iSxobPfeJ7lLLlt21dzj7rVXe
ZTh+Gmw8CNyRq1nydhAw7itUkLlyHuKO/OUFaznG0mZhmzBtF0w8sfA2Z+q6MjU+I4qmDhX2pnKV
vU1qF0Asm9LtKrbG+dLhzq359h9jq6HvwJ8+JQhoOvclDVGppmbeB90MsjcVZyNLg9yzsXrOavFm
DjGgKnHRNflUlIuKfPYUk6mMEHGHOFR7emj7JuZMi67J9tUbzXDn4AB6awluML92dGbQo83xgWH7
8zDVJ1hmfmAo4a1tvA3YTZm3F5x1u5OfdJwUNUmyTUXiMYGYrqYorAHgbURVn00Q8l0CRkjOfjCN
pMQN5WLoJeJ51dd3vRndA9/Gj5eYnK7G9lGXZ8co+iMmzW7dAPDKzSU4zQQW5fod4e+5z+ZlZPSP
1xFdWffShA0DO0Bsqc0OB33ljcuUHftmcuvksApm0jNSad/Rej/ZeXsxiOCkP95deJ+slRvemszZ
t07rvUwMjoORgWHlD/dpZT3XoqPiBfYUFFp6nxkdMULVZG+yjRFj4iBtd6EvM7vrgzSpwdr4xCOI
3TQO93ESEounRRfdq93T3BHbu6qsnOxDbzel5hY6UHGAaDFshcE+xlH2oTb6BMRlgVJmHIFbcChW
E7s5EYp9Q5c/2kLOe/URGayRX0RIdM2bsYCqRyy4oJSW3sbXzG/XQTGbINxzNP8rRZWMfRgqyEGN
PB2K1BOBDt4+DyvU17b/3NO7fnGitjqOUDXWkDMLWuvfRPbQkd5NS156u9ZL72OzijeTcr1NzskB
NN73vOqGM3nQyBc6qCrVGOhubm88wCGbUGXxZjDIu27GIt+WRbwfgZ1rDiZkuom0sNq9R598w67H
WafUxFZu2ava8dtNN5b7q/DIYekI6z5d95G5iI1upWtBl0bIxZFM4Mg4PJpJf6c8+FHhtCS0+doj
ykS04jqxIfhqSwKCfJzB1tgehgR6RTSdPMR4K3Jc8iVpGJ2iAxeqwVo5NcpgB23alPm0SIGTubjF
5oPVyh/A7DKEjy6SE4IRRdGRcuFSblizj5cKwjv8NH3Xcy4kcCLFnexjMOzK9jFpGpNAcDY9eWIa
p7xXB2YNjCl0ErWkqwkiabdIbR8NRxScwtv70Y3lBrLQInJ26MUZpFfxWntwy7g8Ob0Dd+27Bn5T
PFEEF55cZRxQhqj2rlnUK+nb08aN8RtNQ8UpsIL5TgLDuvdJ4uk4W9ZZphPtaX93dTM+VYN8Iwzc
I1iJk52VkMBkv7dZyfqRAUdLQ8bmrvsxyQoIfIb+eXCHfaemG6SrNGGaxMJKjnLJwovBO8bWBkvQ
NA9Aip1HFYL0NTrmplWrm1ubpZ94ozcpR0qVwnuWKHh4j6EEmKD116Jj86wXxE511RKxCWbcmA/U
bwyPdIIz5vpd0LI2cK5ndb0iy6u8zLE28RG9phOMKam0T0WTwtBHQd+7rjfsSNxKbj18OPdaZsMa
iYgGLUZIuwg3aENY3/1ZPkO4QZ0cjSnjJBNlmRg+UFDk20hPnuf6RiatvChUh3dxltbbmdp8U6jn
ArIF5xMaOa6WbVur3tqZzvljRDCZ5olHlCwWon7IHwUo3M3YUpaaevHSCHrA82iCipy/sRWcbVPf
FAyNiDn9EvGJ0eNOOM/fiYESutXpQYzovjrf+WLVyY90tG77vH9UyJo2iJjKtdFWc8C3EmSX7Dfi
ownHfKfVjkZflQ3pLBy1tqb4MWNndsAted/NmDfcEQOOeVE4TnbM/yoqefaq8TNNIzB7lv5MVxRq
iNXet8uXlH5kQM61htfQOg6tjE/Y4NPPuVfLoWbFaA3xKJYi9LcxCqmk04gSiyzSqtDrEPG1ajVm
52B1843PSBUF9LAdEusZM6DNEdqwK4vmHzNpX5uWHOUQqt+6/hrKfiei4cHrCdeS4zd77kasLdpR
efVrOJIiVJQYJiLh078K/R95h7ygqu33WWTGntMmOu4MuBVTllsOixbOW4EqUKDJJK8lWjfL2RFF
JBFNjPH9eoGdnpVXPaKdh2ISEtndgfoDCfJF163HgRzKldEQfjxn7ktN0CpBJ+AsERG6umQPPH8a
VmlsxlqdIuQgVGxsFaWysFKAEc0sJzkDQocZNLLTGcrbikOE7zU2+GyQEd3j7FUhe99ElSHWnGwb
sM10bemxIMwvfH+fdzCLSck8Snc6COVSWuukuFjfiC16VFl3m5EOBgdwBLiJc9iYUK04Anxr26BE
dAMNrhJqkIe++QS3OpxqId7zFsIp8aKBAZkF5lqjH5zxGzVm8gB+Ng/srj/NHpn1Pfx53m425QO6
VIJYbZtNW0zEkKQLtmozXNBMRb/P/bxyYeXdmNg1yT1v6LwUd+C4wPJa2hREauClsWJXwKdvfNzJ
ezvhz8908S2VqNoNlX1rU0bgUY35y4V8GExdyOCK8hKsigbnR+v6VcaCFiCMpC+JhQT3Xr7FE3TR
HfAEpaI+ROq2qzy54wu0MpKhO5ITFB80+JtejHyZnFsOjXrCGN+EKLuMbDspkLlxncC8SwKgNsyg
kEPvIsRaK6gLZA0XRny2tAtZ7UxVVH5rJc15KmgegqEqdy6t46Po6b404qUMB2SChc38wVE3MeWr
nTEe7zTMIdpwp8UGKAdBRYJGkxC9hHPmoNSmG9ouaHJtWycGAifhtzuCDu7aTH9zbL1fG1G57fvS
RwQIaQgCKWJitkeJN6JNwsxg9LtcLz7YWV1m/WBC9Lwdav9mnKqQtqD23lb0wno6BXDYiRkUCN00
JwKpgOtyM9lOvy0j3cB/eNMX3+KpQqs0HMyG8yZxRGu370xOJ9bX2OnyICofRHY3dBNeHLKiIL4T
nlEBktlohRUu9u9irdFl0LR7T+yHBk2fMkhBsNM8oAlE31y/8+iW7grNLzigwKb4mbjElvOIi3hn
e9Di1ZSpoOpnyJhxpu/JqWUHjTWBdmffQacQQM8LbzrZCfFDqOd6AlrGi0l4coCsXw9gJwEaAH6o
9ZToGOREXHyZU/OD2RSKdpje00joGFJWI43pQg92RpPgU0W+vGdt/uFGIU0USFObJDFxqrJR2iiD
JGg3u4vz8lwaCx1QFucC6HpDoPzBmBHPm6K/Y/KPYS4BAow0l6ohdGjkZDSqe8idGnEmF33sXyJ8
pJu5TXmDU0T4fTs6dNKjZyoRgXUGwYVOgDSM+sPc0FKdtPfQbbZhY/Wv7uTsNB3NZNxYGRgO8tcm
EML43gkDCRWe/9KL5uOgSdoIEBd3nMVpfzbjh8uRwEBi3+pRz/HRoHewMhLUzbMthoXwUD51C2Gr
XRiD3YIAs68swl+3r9fUcvevf7v+iCc1ED7Xn7nevl7722Niptjr2Y51vgoLxJCoRAw1M7ljmmc+
/PY0P3/rPz6llwmQCVNjBj8fdP09nA0ZQv/65T9/0k0KRKlDQpWGBDYKcSykiwPtb6/v5/NgQTwT
aOFvf3tapboTe6Z49/dnvt7++cDrX9J49kc0hP3m+tQRrSfeiuWN/PmDyxt5fdz1jbv+W5QXeDIL
xKXXm7/eUd02Crg6xilW2lPY2zQbfHqVgL3eYfZoQaQ7ANLkoC5G1wPUzDR2LlBNBUZldpIpJ13T
wPTTsymmZv5CVL2jB95o+ocEc4yjW0ZAvBR66rl7yljhEvL1LEN+ZcuPUrRMkBdT4G8SXOIixukD
FgNLSLvSwi6B2EBmIz6PJx8K0yTQs9gkLvafPX5RBCZE8NldegNUmJHJBI0HRkux8uTZKKZTXydf
lxEGsNGlVqguFYjotAErCuz1PJgWkEnmwpQYrr3VoP+LfGS9n6E3CDLLggasNBpMfzXk4R1cdmud
kHyxEnbMUY9G1ZsB+PCFLWb/1pEskUXfgTCzTzVUD1UTShILvPyxs+uYxRPOEBF/hqXBcYioqXLz
NLT556x4e0tGXKJyNxLsCh3D5gkXjMI6xrjG5aBdiQxEWOjvcfzuaKQZq8iZPgS9vGnQXtHpALg3
xzPSnLWgZ7uCXZ2t7VjtKqJCN1EktnYzvSHLYefQbklqkwi8SL4Zm5DAesXI3Kqe88z5Vg5iDPp6
+ja4OXA5IIg8YQk6QnIONLo23/QQSaT5WGaUt2ATaAL2VRqUL51OF3ScIxIml7REEEvwlfbDkgVb
GAlRLooBOhLcCt2Rt6v1iudLTyEsjEBNdAYsUWTrrmU17THB4BczjEM7WDCstO61Hkx95Vrp4wD8
QnOqZM2w523OTDw0OXAfXX1O0M2zz4mT2kZD4rFtC1ImY2c4u8oMYst+qGlx1iPeMMKxCTCfixuW
sY0/Il6wW03DrIf+E/zBUZ9DnA9QRZDAwShvHBBU5Xr0FuSQltXbdtpyL2MmX80rvyuxzvnP4CeO
WLk+8jG+myemllbUQVvCDmIbmYWWB+jZVfPkVG7zH6IdzEWw9ytAYRH0OaYtBNkOglIJXd9fBX1R
SCRe3NGcwmhPJHiv+Uc3ZbIQG9ldpqPuiK3w0a5qsdFy3FWARMOtB31ll3d46jRxaJS5Y4ZikDQr
u5MBgu6LNU6rMYIQl3IglG4DYwqC0m+yyX9IfjD+mgT084U7OoeD8Gzh0Pf/6wuf4wIyDT3aA4Ng
nGIOIu6Cdh6IeCZnXdLSGkw8ZvpZdGsnUXychF/+p9fwD28e/Q9Q3IsU0qPK++triOs4ccYoh4fX
AVCvMvOQGkl0oPIz1nh3tX2ZDR5ulAdPqykZ8JQ6t3NUVG///r0Qf8vgXj5EpKKWb0Gq8gxwQH99
HSkQNRw7rjx0VUhGsaesQ9cyntdZBIcmee1nuSDInEfDk/XFSwk9hcWCd8U6VGGjXXq/rc8U9CtV
eMNFIpjhfIV5OTKiYWNJlmkUocYldOUptOyj1w4kWmrgWiuXebjSmEkXWVhucCR/OF7f70es9alf
uufrRbxca7P59d//2f9w7LpY0Ukscw1P91x3+Xh+y5no9NaL2j6SB9yB+XpoqhKoGGQxQ7rbyjYh
Uszq3NcDe0tY8bZZHfKxYL6fzZTtI+wX2e9zfbD2hp3Dx7RwN/YAdVZ40vtdNkfmfuFudWEpttdX
/r/y6P8gjxYOx+dvH3JAeOWfUZM3ZF7+3/96+d60/+c5VpJQ44/fBdJ//uSfAmnX/cNl1TI8n2G4
b5Dz9f8E0p75h2NzTJBKYjkoy5a7CBloIwId9T+QZxk6WfW+I1Cxcrz8Syft/mH4ngNwxfF1y1wU
138Livx3wZF4PpBc/2VZZSHloLRsDk36FXSo/3pokl0/gLmUEbouO9l6Zvk97+tmTUT2beO26kQ/
PttkVUm8T9d9tJ2Xw39gKm90NzBPiD1gSek57ctd3JF3VxRpGNhWrq2aQW6x/uF7CW+7kS07hiyk
gVL667SuQvBg9JkGGV5iZH5Q3wAIHk0B3koxMlx3pko3EK1fhg92v2Rxo3mmUb/3umoIXFntYT0x
VS5pIulIgfoWMXRdH5Q3lhTfWo4mUyO0uRg+XBnlZ4v8v8RBx2SE46mX2Xwe0FhyrsI1E9W3eT9z
IsV6lKEIitJoNWSmcfCjhs1UWFy0kvRdUHDOxqCeZhkNRNr1W4ZLWDXFfDc6wNbJ5LU2NcEDi2GN
mJwp9WnWkSQ9Cl+tARjmO8RCNZoNTd9kMUtVZY4PaWd7yAgC1dOXQrLA/L37YJdmYQhkpcYEhSvF
BNhNLwsBA6qjqbqoYaTxEeNudGpsvoYGMQsYGgnB/83eeSxHzqzb9V00x4lEwg80QaE8yaqib04Q
ZLMbHkh48/R3gfdIv64GUmiuCYPdbENWAcjP7L12zaKwJjN2THoGkLEiRJ6hXQzxkTGM+1i4LY6n
vDpOFmM6abX3cId9/VAo+ay6YUQBrD3rUt/Sxb/a8XizyAAcRntX2+B4WEiUTQ0J8W1htEe3vK2F
dh5Zftm4qIbeexGO+jRZsQ2K5URmkPGbzfDoO/e4ftXIo5LRqEM0ZPsxpvAVrBKXW1egFRU6m6TV
uyfsroXGUUHrm3QO93JkAQyXobNPY4QEbTaGU1RZ6KgFhI5BvCdVm90ts8SuOukVaEJyRGtWRonU
QnzTqiO+w9T36bCogBMaeqQOPS812x2qdfaTLSCiigvc70gv3Ijasc59ktfvJFcRWXCmpmm44CK6
A8yxAXPUkZzIYlPNMtrnBa2hO/0GdvIsZKF2+kq2QBh8L5s4ZVBlPJJgfAeW5SZz71JljAbq8cOM
coe2F4e+iptLwxSZink8wKty/QwPloUyfdsXkKiQI+6ShnZ30rL4Dj+nXxB+hpRT35NrxlqurE/t
oBafZePemPs5IOUl3kYGeJ4+CrdF379JvJbHiPyfbR83AU8CbrNJwdKjRlNNeBc22m2QFvKjmpQT
Y8Tl3Oz1dhiDyjQYgBXVNi/YVuhJ/JS1JsTTBVda1+p+rZwHppD1PZzS3dB140v8bEqFj/6RlHJt
T4yU5RO+/p12rCwgqXxbbv0QcvJ7peBeNNti3+cNkUiD6umcmnFbuV38PlrXMEftxnIf8t7Skr4Z
OsRsbLht3tP0sbZyJASjCgZHMoLQrQenWce8TCGb+a3Upz+zNjj7eLAeans69noDj1gHtWvhMF4y
vQriabjOM2q2HovxZnBpxLDABsy1DhDxaljP0Y1H9c4T4a0dLqFsly3KZP6F/MEpK7BVGaNAqSTJ
MybYxgFudBBVBi4KTMB+nIiDaD+hkVgbvf2c8LoHjnAQpohPAUd4G0ULgSfS3Dk4Exy2Mojt2+ig
uSgnrKj53UuRB0Vhmvu8WY41Xpq7fERpJ4wQ4YAXviAMOdX5ExrlatsRkYBFywRLFzM1KckCbar4
j0KFqnujcUnGltWG4VwYng+nKR5fHc8oTrH5Gtr0pfaU+8PoHpMsdm8DvFca34KpxwIYxmtoosAn
A0LCpjuq7o4F6R87/Zto9itZOGs/6nWBlck/Yw8tkiLFnwlJBwwonp2iaLdj+ztKjPEBKnK2qXIh
fPhe4F1tPfAIzyptaB+zi1oOq3/c0YmlLggAIoDcumJzjgcPkrUZ3WyiBsFydNpcbFSieHebpNiH
1hzYXdP6tAOab5LYmDls0TLjPKneOsP82DSx+VIo8KKQDWpKbUAS8G3CVdFTAUWDYAktTdf8ItHF
LiYiGQNTD0gseqnFoXVhJg3jflKEzQK9iYKBUzJsQnkrPAEekMFwjeP71BIjGOjW1lqjBjSIRoOc
ttGIid7KJrXFgChoGu2ASK2nJofck3tRSv6492F7DsXdXyx976lrAt3J6xsGoumoH6YFHLSbzZcc
GEtuo2SYVnCOIpsdmrrfdCBgAbHkvoiavWGrAq0QWX4Jk1HkL0QN4UdPLYNrJ3nlLCD0LhPZ3tEi
/WGIjePQcKwBt7saWeteSTgGIIvUyoSJMEkzPtt4DDgjE0r0EhohOVF3ia3u2wNQWu3CNs9PY3t4
cMyeE3IQZ1N4T0mrGadq0LKr1gs+5GNx1FL7EKuWwbTDhrl/Wpz6hbbpOQu5UKLsLa5K15/c8Y30
7eKkT/VuVP18rGD9EuBj7ItIW4LR8I51ohbyVI48VzFsaiSmQjx02R3fIFOq0d2AqWwevBHcUrW4
yncd/lyzeLt58G4ESs63sK9JtpmX756wPwxAtbvjVvtQzfhIY6SBsuT69+qBNS8XJjXHeEC91m0A
kp4YcMqqByNRVBdrtIKKiWTAzCMOqhGfpqn+wJlmBzlVf+p+Zs1T46zXE1TrCN53iUWWMlAZxPu4
DYY2/lVMxnPTu9kOE+8j+ngfGSQKXs/DIRbOa9NNvnEhjkAA79qGxCGD44jx1RwMOGo5FIZ7Z3hP
ZHIICeANihqXcBEdrKlASdW4kBZk9FE7jDcTXcsOQGJZKi3xy1DR9s+F/IhDYo8XjwOedRdzzDe7
yUiQqotnPXPerH7a8Q9v7FOFiezAZDhG1F6iLPTYtC4Rbyj4WlgMyaelLSMYjeh3FTNla9xsb0jj
bCMM4QbiFRMaGVGG9F4GMlycxLXvpI1WgLA/PbAdj2PMkkxmqLuQUX6mHRCKvCsQlZBrZ9WVvdG0
4bGYu9e8Rw5U1egtKzQjDnygOfK6u2hCc704w0vtGXC3Up5c7ahl91UKW9JxFnVfTex/oCRL9SXC
2ngwGJxYjt0FE/yY0zKT75HEt0RX1jlTFiLkpNnqzXJLNLZbFqPcJXqflccTsf6wG+2ZAGWIKMw+
fZMcD2AmGqYcJ75vzayF9rnc8sRCDGcggAtd/S/inmjdbDNMWlw8spLH0uikR8VcLXdXnFv4Rjqx
t2tkunN4n49UK/mdi2TDKnnWoZJodkULl7Br4Vy6EUIEHMQzC2+oQE1zH4UkUS/OV5oxk53GVcKc
I3SSUHWwBA4SMqAmxRehih+mrOxjC/oVRk/CGMSD8bAoYP6XUvCILscF99NcPoZ1fdEdQk6tPn1M
F3IK4luI4n4LoY2SMoeWUXpustGXpvBVVTw7DAur1iSUjmGU6Bv4S8IgAkA8VlBYHjpqHyemRPdc
zrFRxb4l14d7atZ7AoXDoH+0xKhvpqq54fO/c9GYhCSm+dUwAYfXyNPDspP6JlYPTtnFCKZp0A48
kfrt0i7Nr8Ks3yh5qe0gDG6MgalPqdprX85YM3Xk4Ca5Qso06ues61zGmD+6KjwgraG53N283g5Z
Soq/g6kaatPQvzCjQWRXNsTRuFO4W7qCgauWIrIwDD/DinDslmkMwlT2p1yDOoUYwYYS/WENR6cm
ddHoXxvR7rTUoUg15cMQuQYkSiIKx6WSPuiP4zwYQzB5zuTj0kERzXMVnyy1mbbgnp9dlA2ak13S
UCwU1n39UStWp6Wh+jVBnHNNi+KtXdQmU9zx1UwcAnnL+9nBvlrh+X4PVfobMR1Elmy6IKj70xtI
gFMTDwA5TVdBs3HHeBnjKIPoAiWpEdrYyNcvcf1Vodke7TH5ao3hLFyuUQjAzMtz+RXndxr5Oijy
q2QXj/XbbM1/ZJ09tikBvFSs5OhM8q69NzVrX9blfakj+Kza1gyslJF0i3HNEfEXY5vFpxL5ID38
6DIgn5YroJBT26tPuqibPcyvI6EhQkM3KOW5yOsPln7dPiqxXUINfyyGaG+FGJ1YrKE0IPoZ0NBm
ebSV92hN0SeEPF7hZtugMc8lqQxN9Blq/dFriFXAghfR3jjmGl7LtDXU+8BDhEj4yknkzjEpGLdI
BolQNAJQjwc7jL88/WValu1C9zYgwFaEfOm292I6U+K3DFy953D2flN9/nIGniFEtW80yCL6vYc7
t7FxBnG0MMCmNyiJ1+Px54TXBfBqGavXREMZrY3+4rZXEyEC62DnEThagOkVXYdegj5LsRpMKRYC
+s1oQHGQ36V5cVMmonPbwK6L5AjaYOFLbbpYdgxWprmmi3wvm+qQwnm3BvJcQp7QGmIryOQCyHdl
tQirJ1n7PBcmXk0uR0SQUyRvldBfjbo55KaO7jizvsjBCytkI1Bz/aTOnj3TuE9Vc4HAf5VhDg3h
V8+cS8uqu4jUQKfVAgXpb1EquXtvkjLd6YZAW8oWMuWprB/DSto8vE043OZHXalnyCX3JJSRirKV
Gka3dXUwQQr2LOq92vrqC++O+hcyRzxhgTThH9Q2Ozuo0ZA5lZ4HWT1xFFAI4NeoKe3stHxwZL8l
Jeu3Z023PJyYCCCvF9K5WmAuDDU8J4nc1AVDg/WtKZNyY3kFO82Dhx+wAu6jyfoprYBm6CNygonw
QEmYjdKI/qnkqfOMQ2yojWvJN3eBQ5PybB85kdbXXBvd56ZiIwPzLVT3w6g+HeIeSolPcrBt1uJO
gEbwyjSP2AwFRQMZVIjGj9UvYxC2iPYr0wt0cx3dM4y/a8aKmWBE5O4D4/9HZccN5kx91chkygdX
f82ITDwaI/UUE5d7LRPiLrHavaiW9tgNPDQUPr1xoY/CwIh7RQuQ3hwjgjVSu1U0yqueyB32nP39
KTK6+yQSl6lnAsDBlcL2g7Y8ak9JJYEOQvfRQsCIXQunXXLhV8DrQYuHZ4wsd0uGOLMEPdlU9Z/K
5hsIZ2jE3EPL5OSXtnbegH0Oh4ouIrbHBac7yuEl9XoWJMsDQHk/09CJ9or2VcSfDWVdgpwlzKti
K3RQPpHaM7mijIuMBytO+53zYLv3TU1ZkMaSZh4hoVF/OYPxpY1sBCjj0pHTwgZ/veHqeZhn2MsT
LRqWj+SwqOoLkqt7LEwkqQz4xo1ejNhs2quKakz3WvVm2+l5As3hhy2Lbg0Sk0gutYvl0AvLahN2
1rMZufccfdcBM4VvC2fvzNqzPWgXzCevsmUEU7VMq4TydloisR6SyNFXywdxWLVvGCCMOuS1YdUf
uC53skHBpQAEwZPL7klSch+SSD+zC4l3LoDThhiDk5blu4H0o01Fst+W4f4zMTD9Plbyg4RKimj1
2xzAq0yNHaRVbh0N4WxTaQg0tdVnFeK4HVez8zoYl9WDiJLuuUyyY+ghoY1R4+dMPANLxKdowWOK
VSwZMAo57RoTh1cGdBWYotDbw5qkb9fH7yJF5obLpPDjpTm0iseGzqhzW2SkCo8DSh9HnsmH4yab
nlLsBpRb4aYouw/dlanfUdiMiBdGVC9HS1fYqK0OexMDtq4P30EgobVGKDVmYld6LRkCjaEf9GZ8
YNaf0I8ynEyWStFR/C0GbtDeqekk0dzbXUa/MD7lJCsgMGp6P6kQV7YeXcmYO8aZFZi9k0q7kZ5S
BvxpeJNrlgAK6/1kdNlBypDubrEOnKmOn7sw/QYwYRdKcbIdOWxHh8RDJD4HpLunJs6JmsXrZ5oh
0d4t4w3ohMPj1H9Xxkh6BPAYTu6RaZVxX/dosfVIjIFntttK9utOdbrrFINKUKbAJJurM1V7nVGs
P07DtK21XabXvy30ntzB6fcyYcMC+mpuqER/O6H1p3D0cjfmGJ5610nPgxJPjdceBCnBgdlH105E
NyPRQGUNXNWeg8mSbCtFl0MtiNqKHQfM8Si9qhzpSgs/102HO+Ii7hcdJaBs1lvUKILGWZFZCkMW
rOxjKZ/DpdwuYH1Dojo2wHIfcrFSCtPuxj7sudcqhgMoMkpNGgEAsVM34P2CMgg3UGgwMKlMNEJ/
BZnBNuYHyMbZnoWI2Dj7JuxeqzZiHhvZW+WlxRbp6caURksSDZNRLO2oBraQeLxvTcgXe2EiZacR
IbMWEBAGqodwKHAl0ndoCeIXp5nK0xqDocAqUZAVSCAdil/Qc5t48DYLiOzwLtdbOKX170YzYfxx
Ka8t083LZ3ly1g8RxItTnObWztbbqwED+oB4HkNHSm1R2c5pjNt/fwbgakG0BDjYCzXtxI1CR0iv
EyDcsU8/H4o4t08zjryTnGsuwJ/f7DyUV9LgVm95Zp76KOlBCsgWXYKsT1GvPzCQsXZVTdSqKgX+
FNgsyBlVdTLXD+iSQRN2qxtpLic+NSJQ30xhaDZS/YDacd4zTq5PahkOY1EAEyyROBprkOnPZ2NH
UePOxxwdNKu7+NhXt0Jn47hts+YcAh7I/Z//PSY456RIe7XLyssDZvLu5uf//flmfj5jJI4pav1e
/vk9qlAMvkoeCP6UpwF0E+IJB4Bus7gbsK6azxgaFaYt//0hLmlb2ay8GWtM4rSm78U/SYI/nzou
sBG/XsUj7poJmHScP6W07upE8IXWtM4QY9I9d546dQmpiTFBzKzZe3Ojl7yIPx967potC/vPf35L
Wu6JKlftyeNhpPbPF2Bk/ftv/fxeOhd6MHc82v/5wojpOjBqirlK8XhbU0lpJavTPx+8ZnVx//w6
IRKvbvA3pzg1ObGJSSlkr+2dXjuVbdQFXUTcKkrdJycPi/sKU8kyaJymIwPsugjPBVi1o4vQNBfD
gr8ZYYsYMAc3JB5A73IBUx0rzFU9ZKxNVdKspJ6m8eDJCI+IkltRcvCPcy8e8xAxnqJGSjlLgfoj
4aXOSe4ccg+QHzDkJf8X6ONg/1mk1h1UORzpCay7fk72TecWW8VUSpueZIQ3qKC6ZQqJnN50n8Fz
ke0GUJ3o5OJlxkkNl40kOC7Kc2oaa0DQsAGCMOyyVfUd5upOQ6ShdCfe8ow+zdG0HgJA4i05Slzm
/RVpdXsWS7zVK8ABCu7NQs4s542RHmBicao60WkxPIinEOk2C/I8xjCohotMHEox9ydoML9qrXgR
E0zPlHkQSYXkIN3oE41NbCnnmIc97RKhNTwkDfZBey3t+VBRxMnoi943vypNT3Z2mHssbWCrmmPQ
lOq7ltWlFQ+RKQ+1QatizPvcYe5ZWK+Z3kEqaIw/hWY/NTTVhJ+ccbTncL4qRp+oA808JWVJvmRr
jDoAsyJzj8QcNSxPEsuPhum5nZ1Tmj0PEnh5ZIyXsDcfvUYdRy8loWImZql6ZRhPvw+mglayfJlN
nrikXSANHD7iwruu/61yUS2QK4IqldCvOEm/S1RPAxN8FnHze4gXBiJ47GuieLLIoDHBkfLl0c9j
8V72PFlx13yPjfHe8RMieMCwTPa00cv2Vzwzw67kU9PdVX2CxzbSV5td+7b+dGCbPPc+s+1l7y3d
pzNEVw8HlVXhC2a0exqpJ7rhIY1cOjesRcJ6VtANIO8wTVJ5uQ+VeKm7aT9IMtzjpP9ux47yij6X
CThnpTwqAROv7fBCTOHWEgWm1tw9SojPiQRlHbOoses1Zz4p/mRI/NiY4M9FtJwmVbOJo4bTEi/D
DF7DN8AJKen9RpO9nFvFDEpH+LoBMtHBU7dHsH81dV9n0d3HDROHvYUt0CfOyYIy7w44+BP7ivJ4
1crCamGXkVdluS2arseQyo9QstlbXzoWRcYnDhMSzbWPhwITV0Dijuc7vfWu2SOyNPtJ79M9W0rz
HpiDnw6dtgklM+9QZ+AbwnfE6Ax3at43VVLuGvTWPg74eyTPb7irP3lWGkFZGb+GqnHpZfmZ6wYN
2TD/zpoZJm8OXL0hhmjMEdmGzbNtZgwQZpvCxrhEpSKqZ6yxvDEXRsJp3ekM6w62U4lT3qVfcwkD
Vba3xG7/wlfS/GVB4lagyIoswv8SbwETyiJC8C4GBnI6MmM+FkCgfuW5m9r07havfgx743vEFoJ4
nZlrheGX2HHsvHyyfilJnJrcn/ZbtnAlXfPVTrhJw2TgdqxeG0e/ePAyd4CmwFYBwM7rV5osgOzs
7jcQe1Y/X5OiT4s2bUZLWRTWMxt1k4uU4a83OnRuhsa0sd4aBIT5CaiczEuSoP4l+qVGpoIfNU14
S9zmbDnVm9CsBxMlYMAYIY2Xt3aojxI7HsiZXdKtKHjpmpss6XHQWfphsOPnNLbqnWs3a5nK8s7V
zH0UQZfvYBnwuq61O92WJ/dzazMYIVbAdw9Ms9+12CAZweUwP2fgsZvG/qgpwVpM6JylkMKU+1h7
9pfrsLnhsimN/o+slpuqr46strPJGJCwESZ+fAHmCIvgOkQihx0uRiCaeLiVo6NhaqcJe6Ef9ybR
HSjk5/QTm/PBs6sd3xqGcJtZnDeK6xwyiaFYQG46Ty9xpTDFZ9pjkeV3avjSsLP47tCBYhTHucYZ
Yzf4+EgDfwiJWTagky3Qo8gBcnO/dkhPNrRDZs8PzKlutmNfjby7lb3ml6UdwHe//Py/c4ffVcDL
oNvLd41TPcYQEXyJKkFfKLlNkXB12ujsKZCoiLJ51xMd5gCSZusatagJ5j/aqiB3ZczJs/aIFkM2
S9Zb7Hutw70Ed5e4nKa898rwEUN/YMzYngvz02OO64PF+614buEFPLVN/ZKS19o28dlaVZnecEpi
noqTd3WZJhmASLl1CSNjC/vZ5vNJm52PznX/uvmXqBD0sTt7LtE+tCQDiNLBKbNaAhtx4OE6MhRm
wjqJwzI2H4xxV4ZvShvZ7UsetFpZf6ZR8YiY4tJ41gbE/HLoAHEGQ0H0ATXIXSyiE5bCZ0uYb4qc
O7vgB6C2PCazk0Ovcj7mCDUDdFtfIaVQrGF8jfEpNfmW7StkGjIAC9adPSNjbJ4v6TCdCB8QVvdb
RNQ4kniqsSXTb7jjoN3n3XARHAZ6zMrGnI8KujbvC3NJV+nFpoZgn6/ivHRmJ6ZSuW/IjsExJe/d
BDudMN/xCK3bq/BchV1Qok7onTmnS2SXInA91upX2g9vbdYJQCbJxcAfhLc2uY1d+U10Iat3s393
83rbdu1XPZsfRV2+ljllQZ+81PbwixBebE/ldKPWKHf0jw4HQDLhN8k+Y2JnPLYT+OZZNJTNl8X7
GaIP5mZw/Akji5vr2cGdn6JU624pZCVsflLUeMrUZFzyUCeZqk7KgL5t2VjcSpURJA7vqOqxMZZj
wpVgNTV7SsJAJCiGEsE3JSN7ST377GoUASEHBWsxAxdmfS+KlczCC4OcIEXRjH8CV/mvFnS1wIta
Qu/zTZeTEgnJmcnr1dJEDJT+mE7m5zhkJi/1szujk0sRreo46zUPTYNRlL/X+zuE0rxpO9T1U4Hc
VZJ5PuE0MIUDPG/g6WOzhRuN+c5y2LS5jV34tnRmHqX9IXI669L2GQ2o1H5XNf+Kpb2WK4+9rTFx
FtQtVmO+IQ04mKXdbIVNdEbMyPin3He6b2kzn+oiomQ9TV+P5ks5hBQqNY9M9OF61v3WTL6LVtO/
WgIlFrKdlxWOkpZbGyHPRjaWh6xDPxJcsRy0U60nLxnZrLuoyiwaq6sAvX7u2ZQYxbo2W9jIVCxI
q/DZS+x3EbMXiMLpfobL3InhbLdutgWBcw5X611aqj9zXfLIkMutJJreSeBDtkV2rmiHmCqwCunc
2neMFFWT82m0yeJnjhU4U4p1sk23djYdSrxQJhv+DZm+NhJHV+KlNMZ9pVlvZGKOR5wGTOmg0m2c
5K3Gg99TRO5DFx2xJ7MbJRAahdl5R3hzaJbG21BuNSDYftxl7Lh7FIgCnixMk5nh6tDXE48MkNqM
K4g547nCm2vuSi1+rOuo3uphFfrEAtlVBNG6fZdLqm/HyVgg96xJDysonzRCHSsBrz4WIXKUTmxv
Ng4bV5ZBZ9XSVVSt9aCHg7M33OmFS4G8E/KJrXEk8KUigzJ9GQWoPuQ70SYpOcjqsNum01gFyMOI
NyEBm6qZn5xH1LFEO4RjNdm0bc6twr0Ccj+jyHNwNs22R3BnWtYHFR2XZWWj0xCKGvb5AG6aetFE
NZrZVw/3/q6ykvucudWenTMWVD17JPvkS0UZGU3W0cseGprsW68v5ymOjCMrs04svCVdQWXDgQWY
HpU1ble884A5lbD8RaVopZjmqb6gjoyF33jTS8dYaJQki5B7VQ+SKErRvHZtVQSG9e6p3zaBcoHW
gmDAV/pYJMtjaTCma9hZzm00PobZza2i88JMxNEYi1VM7+0+H3f5ov1tloWVUjISJ7eQk0F62RFr
2V/pFTDCw3kP6/HF1D4ICv0jzGUzlrI8GyXKGWNI7had2G8PYgDlOxjLsXyQS/66pomFpYcJjGFb
urSY5PNyh8/J3vUKxEXbPQz6JAJzlgwHO7T3sZ5smUdD18oIJlnwweHbKIN4NQvyrlHbpMe2x+Qe
M0Sd8xA/gbe3J9M9VKWzd6dXxjPMCG3N2bnd8FVK1jKFCp/GyXnXJemYff3Sl2C80MI0e62wMXAT
LNzO33rDRDYnuDBs2NpEuZ1sij6seUzAuhP9PnNxWetjZAWcoVymeXsliY3wSIIrAofs0I6UzNpj
Vh+56ScsKF/2xfuYI38K+w9yk3Zl17CXV2FNQTXesxC/nyc2BwIG5o3drGOUf+xycDdZyNaj76FW
jbSf0VIc2sW5uAkelmJBdk3KOfzFRV6syKTQYtRpGbu4TfbDKDO8V/rXiBduk+W4TqL0wNkX4V17
6bH5b1gTIz7JC3KStZi8pOKaWli5SmO4eaV8Gpxv6H4E9bjxyqn5Ul3/buN2V01xn2Pt4thjX45k
CQQr+J4wXO4M0a94gLYFqWOeWHcfssTewq9hlt6KA10fCSkuqb7pPWwEuypekgSIdGEsvjIbA9LS
MgUdNJm+/FtDl8SDEenwwO0vc8ZEgYnXhk+oP8am6I7AKng0z/Z7/+VWMj5kNdskRoy9owvfWkO0
0o6Wq1S7OKSlzcYX16rvY2kne9e1/W4hgtOqX/CU1tAVlyesIdkp4f6l4MvTbSeViSMOHhYuTrlF
JbOXHfyYuDzoRjdu2G89LREpPVZ0gaszB3qYoAaXyXGQw6XVLLbzUz8E+VSkmziZ5mDlTnvlgPPZ
mjG2iLtUM7CcMF5BTomRvGqIjp/M1YtwYJlDANk8DgdyhaUa+hvUBBaI6YBCb2CHGxHqIKbvH/Xx
/xdq/1+E2lJ3XKDT/weOdVV2n+V/kWj/++/8W6KtC/NfJBbYjil0nQWHiUJ6/NN2//2/abpu/wtj
mA7k1PSQvQr+p/8h0fb+JQTGNSFt17JMDCn/U6Jtmv8ybNPyHEMKy7JtU/9/kmgb/7tEW1g29Q3O
ERBoLj2fa/5XibZaqow09Dm+2HN7g9RurAic8kAAxOTDij8uJYEahIWci95Nt/mQfLit252Mia02
klNoX/G5FwSD6kuUolj66yImzlVn/ZJu92iqJkWAaRKYNwB9J5yY2sQrD4ifXluLUe5oXbxVF8c4
0hXP2dx9LQtINSdldJig4WYw9SvOiLyX5d6GDn3Js1ncVvhJ2UJY0TI2FWFPCBRxE9iEJsTaDJZG
pSOivNbL8qpZxZvBGb6v/kZjtSVKHA0RNYrem+WOqm/Z1zlFRBTm+4i/RosAmSBNovc8Z3VHjfw9
mWtlarm0XiYUANYWwsQZO5OmGw2fhIpSDHXVtkfO6CMVSYHxEpYzxCYp4TwH8n7G2z/iWk285Lsm
w6Qc8hUCRPohqj4mBnvh4kuZmAckyLMItgWlkVfTXioQP1Zmn0TMqiD2mNOZOvIGl5/cJLj+jkWS
iix7B0Qu2UaK2SqBGluJTTdI5XwlkLXECH+pS+TYKrOCjl3hJjG8Jy1hqbs04toNtFm9xlGwZHHl
2+qp5RrYarq1+NLM3/UGek0t80+9t6FTJjHjA89igaps4kRdd2ek7S8v5QS1F6PaghY6SY/KQ9Xx
DmPANtUdmBoM/naJDUSC4f/3j7qWfdyHng+P9gIKDsCZ2JRmNNOWU27OC/JVGrRLPbJvJij7L907
OQMFHG16t7jzTBjF2B0x7746Cs9u4cBJRjTyiXZ7OhjgPSZ2fEc0X2UA3DgEd4joILanB81Afpcu
I9KsFblbCmtXTq6+h+y24065Lxbvi5Ckfm9nzgeJxeWmioEDDTOFpHjA/5tuRkN9Fp2ZojwnwEW0
6UOtN1lgK/Z48CwQn56Y2jCCa1LymnJE97n868G3O8ZF/y6SHLHvRF4Ifq7txC4wMKAI+p0dnTv7
0Fa/M60j76PkmLbRLu5RSc93ODawk8byBiSKSqcBQxbHr2Hs5WezhqLaIQDk+2H9khY6hl4dRcLk
p1PyOCE/sEEA1OZvixCzGMe6aC6ONpa7SGev3AFtArGSO3pgOW7qZ3A744YJ2+xWbwh5kSxhZyWO
Ltw0XokX2nQ+yUj/7niAbcTCwd3McpcsbA9m1CnmDLCknO4NwX6zS9EwFDg7UKCPXOpwwTZDq5dI
bFme62telKfUAWr1GmazCvfxnCOFXLXrljsdHYX9oWExOPVlFzQDCjUT9HSTAGwIqam2S1n0QZ8f
eNdQiU10B6JGruu64oM1RkDAi4/CaccTeBM61jeveIn2D8BLNl47ePuN7vLeds6w0yKU56V5nLhm
mwgirw1NWFTynCXjJ5OkXdX208Hqk9RfbLAStiAStk8K2GdDNR5TGb8rL34QFfri2IUlMVRccknG
FNskZzpwERcRghiD5mTi1bUR/g4iVVfRH7G5487T0GRV+XvEZoSyeTLYEBE3I/wYqlTftDPB2FhY
SavUxdDtpKl9ukbxmOXxp1Uml7IwrIvm0MOOIWDIOppvaT/fx9RR2zzXKULSrttMAgV51BFP1VY7
YSdULvhgO4gNB4YiwJimANlSb+Uo9VOZnTqEC0CDBsbAJckuaP6Y96ylUHPKsa+cRmvlFkXi/M9v
/fyJFm8C28H//Dv/+bX1L/4vv5Zs+QNsi1yjZGifsqUaTz+f6aNxXTT728gILY0NfS9zoVDtNnhD
LVedfn758yGj6d9S3f7thoVo49ppJyaT3gWb1DpeY9vbsr9hCT1GlxYxCKuiwUfDBvs2hhnOgzqw
Y0duXAKZHmKkXWIB2ZCwtNx462bP7STF9M+nPx/a/2DvPJYjV5Yt+0UwgxbT1IKyWCSLNYGxFLQM
6K9/KyLvOclm17W2N+8JDCqRmRARAffta0N+xZgKSQkWLsVJTbA3LE5CJvuu64xuMjYlVPG1Ni3e
I3xaqqNhHcWyJUyX9ouVVKe6CFHWmMvXyi9XVlb5d4tDNZ5Icpy7+nsdSetJTWqZlbQpoOpFAYKw
NbJT45y5r7JT7LgPbhS9dmHxKCYScxHOzhQA3fqdHxwtTycz2tZRcWgzhqmGvHKOQfiri54I1lP6
rdaJRl7Ndh6PY/dcUE5+AmDkZ2I+RAX0MbOMdtPkv3eJHNdbzRkL0j/UWTpbzXfTfeqJezCAkKoF
FOoMtepJ9+7I4PKaamlldTBlNtczfwaDpLnCI43caNnATCBtJBO2ahJoenvC14cfrGaNjuaxjSoS
kVjNHLQ2RxvsUr48BXTgGeZHtV3R4l7pBcSoy5OVZdnJfgT49GQTnzoV1SmGgk6wKOY1xNBvIvRM
Rx7O71THVbuic48JaZKdDoGmKCn4KkbB6xD1M9wnGTE1dQeod5fOHtCi5v5/kADq69Tk0zoz6tuN
GM1+VYxdoW8TeUYKkWKEUYNfUmepxRUFOFfzW52b64SsBfe3PF8fJimv/56jf0Hk3Z/UZOlmICsJ
GZJ0qbR5bcOkWKWtwTkZ3Qn/CkJAg7waykZJTawwcbaegTovm3J1Oywaj29kA7BpdPOPOcPtmqMe
9E24H/05iVFfxj+1Kfbntcplq9y2SmhfFwtsHIuD2jJ5E/ICtaloXCC/ywBkZeXNwBAve6ht6Bh2
ONzF6VrM9uF6pKEcig34W+JD8tG6JtYvh7l8hdyi5j58jVomj/zsjw336b+7qDl1mMvPuX7VdR+1
DrH61p41yDNYxH7/tPG/LqoNn455+amXr1PbLyvUOfvwNz7Mqr1Cv18YgUwZwNtWqz6crA8HUbN/
/ScfDvdh+4dZ9dHr5NOP9gqbUj+/39k5A/PGEvEZN6f4XM3GFO0a3diTbMRwWm4IZ6MmHitnqUvL
0BLIWbXskLLuJx752HnyBPX90TLhBohUiU79r7OkLOO11qTmGhlXR3FkjiBp6pB3eZXbnTQz9/S1
+qhaVhMD+xUQ7AY+wQPOkHXuUzAnqFW0iTeP8k/YC0AFYWLqRje6tYchaFY5IBel9rjIT2w6ok2U
1PdegfQiRaFRyTbcly2+WpyUTuO6rFZqUsqh5j59pBrz7jB0DIuqoTypSSv1JWrOzNDe2ynjgKCY
ipM6CPVuwYynJscbQgox1urrC7VWzX5YO/rWt9JhQOIKUjoQyEHBVs2biwVivopJuvSplh+7ocbO
KvUDbTtl5jPGCO+R6fIeJLslNenkXCoLIEBlp1tzzn+UqIcC6hd2BFbO1BmZCNL6g/IcQKCLRobq
Ur/uoAZF21CeG6v7VYwAc9QBeTHl58ujhmLT+bZ3dJPx1zIGD+g/fNRunNEwc5/CZsx2pWoQ1Dp1
GmRl8pHPXX+fKXvMYa4q0sL/nMUaxTLYdQBgJ3y4MSx2CkoRpH6HkdK3wSCAWC8BCV+1i5IatTC5
CGw5W2qWxAInkDZQpyYfeBKu8qH1ZYIKy5CASBIGB0WaTwflr2D2Dfi5xJC0c8+kcExerCDrZETW
2qnjq98Vusl07Mz7xSo7Rm/W42XHfy+tWiz7/meKaT1JmYo0c5VmZC4UVEb2UIOc00TMX+vlcrbM
zBrFoa6yObeoaqaornBLOGtdOd72umcfsCFuTr4c+yidFPfCnzouoIjI86+uhFCH/ndRbUh86zcZ
dMbjQbtxsILjKfHQ5Ss3CH8IG+jL1VZizNSVUbd1pA/Au3m9CCv7csuqbWoyy0t+XVT/9XJDy4v9
t0W1s9pFbb1+9tOhunKYGHvIWmHup3+fQ7VYoJDACkM+ptcn8rJyScgT65HMFsorEOGkedDBfqmd
1dfyrkkfpGYn9ahdZtXzrX4NI79/HkCsfvmi60+OalQDE+NELei/2rLfV14YsRZqy1Y9JoRN0K5Q
4P6d2G69D+IhO1QijvWt2v0yG8qzBuiGdDLDJ9kwqDtVzV0n13UzviW72TC3tUHl77/nQv0nNekG
gy5fzQZqdKJmL7+eiDyIj9upIv88MC+qedkBai8YHOcCczH7BwXK/BC7PZlkcY7qZOOu9Z/Tfj33
13WYnPBmjlACMQeXR21QX3ldVHPXyfUyXtddj/fps0n5TJ5OKsU5Narh7L24LUkWs6yePM541p3V
8uXHLzUKoUQbUQfJ20Jd0+u9FSzveDKWR3WPJaZOSlDNxn3PUEbdKX+fVYe4NFVTNYuDX+cbqNZ4
oMiJakvUoppT666Lap0rR8H/q/3UzmP4cwRtflTfr37foG7Q6zMTKkXh5WZWawMSiWTR/33u1Nxl
LzX7efnDUT/s9fkLPn+KxGey7kClLDrYUHkfq25EzanP/m3ddRe11VSjQDV7najrcV1Uc+pz//Wo
qJF5kK8fUTt++qq/rft01E/fFMkGf9K3bR/3vKPLoT2RBGtolr161q+TxbdqclmyP7muVHPXdRfH
G7V8Mci57KmaW3Xw664ftqhZKouGlYGc9nJHu0sZ/KfNU0/Qh+XL7Oe1alk9DB8fT0iVU4IAMFsM
QnoMjpufOh65pm4/5Evm8vLUQaWtg33XEHwLxudsKvEHEb3+THNC7maqvUfiwqiTF/JhULDwKIbD
vxju/Fba5cFtLO3ZRIQPH7pqEIUNT/Cik13VTsFWT7P4COKLfK/zBT0ntWgWVTOVQEe5zOgQvKjD
1MYubqgAJtxInATjEBGt/aFo9iNiKgMw7U5TbdznP3xpTkjTgPzkpWopJuSoCI2I0tG9qo71OoEG
+E9v+6HLVbN/2/3TOtV1q3WXb/jb5y7fMGbBjUvhCyqHQj6aauKrZ/e6HMhx30TonLCYen7l8igf
rsvKv27/9HHX6WYQ4R7COHgpRG3kxwvfK9N7teeQNWJnTs2j2jCrR/Dvs0mEUsDJq59G0rrIABJq
BOcRwUmHsxVQdYqK4p9eedNrNRe6eoEC60FX/pYVub1LRHsgYIfGXLdy6vic0+B39ouokwejdW/8
KaAMdnhPfBh40rXQFIXz5vTOl3DSf+Kt66xl87xNGPofRsOvILyi77ET9JxLSRa4N2Id8KImNo1A
J4zzA8iCVFr/EGfcd1p/br+7UezszIiRISbqHV/xEKHQP4Rjl23zGdFVsnTdZoyrBdStOATU0KwN
Jzsb9LMHuniJfQPIWyGN0LTwxe37tyieKCjIC6RjFsBg4mxE+VCDlATCVw3pYhSIM7oQDzy/N00W
kYKZcveIKAUW5oQMwQ+EWYT3N0GLuWbO6dGWReMCKFlQXyooXivt6pdmBPc2ph68Knd7t9b+FNo0
bwuwxluwHVRrOy+5a1MpQGCuqSvvAY7rezyjd/NghxAh2ApKv3q3efQLWSKBy1buclYH7I7NH1ZQ
dnf9jGwmaKBPp87Oa0MX0kb5a/bro6MNKD/jaYJrXvTbOSsfmkoHITJTw4GFDtUDno9rECplVEPI
c3L7mA+oxUjorgSZ08YmvLa46c4MS/SCVFwQucm3vLYROafKr6lK95C39klDDrMrJh2DOMp/U50k
QkBGeWfU+L1ADSSXre0zCqsK4CYbqyPiqZXW01g1/tmZGxt2H8DYRjwHS2htPC8KtrYfPKVTN68z
XSSPqdN/i+GzZcWkfa0CdO+Lb3zVMHFZQ82yVzRQ6bk3wttyaZFVRejqamtcz0A0zmXrLNtyMJx1
P9p7P2jecSvA0gPk6KZGL4DEoxA3noE43NXKt96/K2cYxWbeIcLBcgbVjPdcIGLi7ZO3Sjs3dqWA
+gXBgb87EXQuCTNRebIujOGHS55/HdjVCfyje9NYQOW9OlvL1j+2ZKtHvGkzlesco5Nuzsubto/2
sW30QPxw5bAoorK1rVYnb/YUTbuMAGvTtwfAtl2EANolVxEY7dtiiV8FRYzb3EAwhQphEeUvj/r6
H7Ol/wD/DiJiyNJT6VS4g1TGhlvOuOtmYuXkW9Z2O56DJfGfRswNvZG2M7TrXTVGNxN+bYfRoV9B
M4i2qor2c/878pLyIRuzX74BzUD49RYnZpJzHdVuUBFNd3wye/3H4iJloKXIiCCgkaAbessm5GfQ
6lGjN803aVm1TQJUsxqU+QGSBqn6HGBN/L50LhpYK2f4Sf69De1v1c6sRgwDXPHdHUklpPO3aERd
unTmjTua3zUfNkWlobgMhq0uvsz1z7Jx4sdUR19d1+W0i0RLsCnW1gPeNTee3+Id4o5vpudykxAj
npOEUhnN+2mECFEGrcBBSdJmXcTzXmXUayravmKKU2wMgYa1Cqd8rWHBFQhaDODhOJDoBhRzcol5
XaD9r4NfBaG2Yhr3wOmWmzwuH70mOxOOnbaed4T4QmVV/hok9IbUXZRooWet1Z78iO8I8KY1iXuW
jrO3rezR9HN31SZ3dH+uk7UIx71jxHXczs0Tbl3mT4TY9VC9jiVm97aPDRMVWWuRcyI1Iz+P6TBh
mkQNazS/mM7wGoxQjHMcmYCGclHK/qFwivNImefW0hbo4nURH3y7c1dGw1PbU6DOj3ZeBgeVdRNi
NEb6COyQVYgXm/HOCndmKicX8+y3WK/Yafhohsm2akMoYH0nNnAAzm0ug+S6xkmojFu/Tw52W093
9gRaKbEFPcRMv1REzbImATDfMJ5ZNUP7x65s99DAUe3iZL2gLt4PFl59CYiRzl7KY9fi41JAjDk2
Nm+ErmkDtDR4yiPozFRoz+O+46LOzQiNqEal75Nk3tUkbZKgbg8J4o5VKs3iafl5AnusiHICu7u2
gmezeDZJ2YlCaD94qztypmZLKijSoz9a1P3EAm5Zd9bjMFreEewn1W3ggSY7y9YxwqzSiaNbazGf
HR2FVzln2RnLn5M1vzei1u5yoEt5Hee3o6ZhPoDm60hSDgkWmkLpQoh7zJ5AQbnyigGrgKFAV9+K
sx95zqon3v9K+3h2USJS0saNWs72qrdorFDjIwvxsi9ElzfQ4pM9Qlrcia0g3VtZ/D01qrvUx4EK
1mnGISv0gpF5a2oD1eMpJYo0b32IgtvEGL4hWBsktyTFTSR/7rwirUciNIxuTdek8rHx70IdzZzV
gjIFAUm2yp0encQBm55j4GBXy4HSruB8MmpywROP41nXnnNY+oge0egEoWuvreRVF6O/zd/DkKy+
tvT5bkp5e8VDCmrjy6C79XrQHps8S06m4z5Os7UnMQcEy9oRPLLAccw3wcgj3vjImKHUrpep/052
mwc05EAVHLlDiNzPKYznbI67R4ThLVU35t6Px2Ofc4ZKGhdEdenZ0BuqFsJtW9+Mkwi+REk0Hlvw
EUmxbE0X3o8H93YscHkKg/GQ4mmdkVHOYYWm2JrMVBTSjFvY/TXNySyCbj3mjMdBBW9LE+w1DP9p
C8mVpm9Jnnoq8KhRcBlNN+i+Z/TGK0MTaNI1as1F0zyHxoO3YKg9DsgrvlvBkq1hlxHaQi5uYVqA
qHWSgR+AQWVMdZCTzPK21WTSsj87g4nFQ3a2tW/zmHl7KnZ46nMNHFsi3haKXZrWWr5O8PYT0XAa
ymxEClqZkGW1fWnWSAx95w3W0RZ97nnUctxioZSsrKnIDxRNv/giPhhe2Ryh1UF5ofCCTu6I75VG
Zj+GjeAissICZI/fMgpm7SGmFKtj3FQH0cYy6uVLijUutTWxZq+WSMdZLJzuwhHPJPwbtyaAy1UL
v3dGxzg48a+6XG4mywu35Gs5E4mxi0H8UCaGj9X9Uuib2npCJeGvROJom6mjQ81diQduGWDWy4le
iUxw3/AIJpTLYwCJCjrcRA72d9A2AsRjyId9VG/xn2LO3lCagPcnLnHTlt0XE6rqLnYG5zBF/o+4
yL5SkIFHVpTqq87zu51A7YWpu/MUe68F7z+ko304ERQ1bg2IBYWD1vI7LMFmn/SM5mftrI3LeDPK
XNWMplpUjFuoF13D2tlUZRZ/SQZx9qrFO+KMTtY+7vCppFFuzCbfzIZH1ncEQA8nD/meaaGIHMf+
xZ/9Py20PQq8AYwFSJiHeL4dkAFksJbXrt9RpIMrT4zCNMDd45hoD4FJQSyGEsiszfZoetJeB9MI
LCldWPMBEGgHif+IPagTniYu1QHzJnunfStHk4F6FVRnMyGZXvhHekP7KaF18Kg6ntrnYvE3LmGq
s94CEgDjnRfjzwVXprDEQyBBAoRVV7ou7Nsuj9PNUg+HVBsCcPvVxu1B91dOMB/HMLzTxYBWtjl6
MleYkO9ckn7cl2nTboAOUvKX6Mm2sGQLRONnifEB2fspYBzEqCrfL2Lu8MeMuO+DkUF4pu81NHor
q9MPU1rYj8WyQfRCIjQ+BFr8Vs7tHfWi7V1XzkhJ4la7zyNj1yLcd+O6vut4gaaOubzLkmlnd/LV
ZMQFd/a/F4VJghB7lHXt+g13v/8cu81mZgQwhfWX1MP73cBuduigxwHSIxgr0k0OhDkvl21EWnKT
4ik/N8YvDwzJpoZ1gvNLmEN6tYp1XqR7Xhu+NRXwtB7NAbQFQUHwSMUgZnGUPDSHoGz3U4+SIPDw
PJjHk7n0z9TYe6cyfeh1CAUgQuO1XxbvkKFvvIQAEH5meK7MqCx6wxkwBKvc1RAdISaJ84g6/y7I
iyeKl386vjN+q/zgtYFDtqJe/1eSau4m7A3UNl59mCzur9y+azOgTHnrvQqUPSRIjW0XuflpKbEF
LLHY0UAR7fQJXVLYRAeYJC81LMAn0cFUKHIAcgtipzTRnst0TiD8YkJZzWAaIM3zrra8unHbbPUp
hwLMtXSdlDunEpuonZdtOPUxFdMOypWq3vgI09YVsTsj3gyadTda4whbCchRPYPvKSn2xS9yPZq5
sY+8YEZVS+1qDmS8dXFiTGwGOuY0Iel1YBaACtQwVn806W92mjeSh8npcjM0Xwa0QsKbiFUM5LGY
m1dOCA0gAoMyNcJfRRQzrfrYy7Yj0c+c3v/UjvNhzIBMRh3mDnNH8Dn3bzId1lbSd85rwetSGpHK
r1ClrZ0W2GGIhG0ZqNjy9a4ABu+gCictNrXo013YRch9UY8xDr7vgAnJ0sSYlizPxMnxKOSOixxg
SzGHuHSMyHjjxaXqhbfkwRd7ikNWeVHMh1mkjwUVdtjDT0ceaoDDYcJP6bz7MiwgY0/YoKBkxdSn
HR5T7GmcEPFW7NlkTqAHbvTASTe8nfPAcQdi503rH5WOcYoDK96Fc/6ipxbNPJ3WGLt4hHox2RE/
Dk9t9WUaxYufIPbtXtJOCmSjrFpjwTiUqXvkarSRcOERrbUg4uLZ/oLF1ITAqqces6Pm36pAu/tx
ALUOQhZ570dcX909irJy71GO7BhptulbdNvGYhj3hlkgpwsZzEB6NOFvbmFx/ck5l+tGm4N9nWS/
UcT/IH+/lz/xmLr9d4co1yp08+cWqqqezt3B6SLkxGmBKW3Zbsb+mxmK3eAFN0mwixyrByfTOec/
TYPaOAwj/oHnfzF5BaFkHn9hG4usKKROzaFsDU0W9hb0whHuS3d95S0rZ8IHhcAwGrwWB1yzf17M
/lthRCY+fF4MYb290wGBkhGoPKIgpdhmPUJ7Kr+fUl/mYF04sEYnYxDzfd9g/ixA6GySBoF1aRnR
1utTuKhGd6GH/39t8f9LW2zpFgDz/64tvvs9vP/6P6XFl4/8Iy02kBZbSItdA+i5S7ncVVpsgon/
R0tsoiWGw4ynruOjE/SNf7XElsMmx2Wtb5uY/IFn/l/gng0KrNEKf6DoIyT2PA8SQmBRxm7+XyD4
uLNhsbW1dRsT1EiHFtVJa6V4nclq27jP1yRuqOaHVlnH770kOndZ7Ny08p1yMdvnsMKRdXCIbrha
iEsDddEwvWoN+WhH2nsNDAMKnEkoTjOmdyMekPCPYtsjeFyPNrUgOnkuYAQkTYGQVJP33BbhvA2g
mxEbKR9CUTl7wz+1WSRuh9llsC+ZSG09U/ScpLSLy0lYsX9o0+7J6qfmpnXsr74VGVKO12F3BHNA
HwcJsxmOeqfpvMM41c7oJ/HSRe1XnmNMz/Tq1cIj0iqnu8APBaNHRAfWME5gcVN0znZzj/IsXM3o
55CwEXOjqdqGjHrWyegZ55AiiVzviwfNhzAIfH4TmMiGCfZRqp3mj5rNS1qGFXFp6q89tggpZUOB
kx+qMKrfqko8JPp8u9Qx9txDY0hQ9cmPwdxAHBfbSV8es/ENB1v4h4Yrts0yCoBxxpcgAnekPkF2
AIGqGyxr0y8TjJ36ALUc/a4nMDbG9iYHKYtJT5g9OEtSM8wDxmrtjDHZGwU+d1Vjc7LrP31v0GLr
/TruhCzwhIlglSGuZb9cAllrQRFLDlP5TPQ8vOM1yDXOyyyc+5HOC6u1e7shHEEXgY4iGP94Ynyb
nKKBAoX3Xpp4mwCDdN7XvU2aJjExl5yOsczFcQltiq112nLoemtPvn44FfG6EVAN76BULukdxf8d
8Tr00p0/nIaeoVPiRbKPAGOSLrTIg2Y81O2Y3Vpzm279Nrh185kApZdZ2xwDP97AT+EDJZeUdmUD
4zrOTbWk2lfwkXWOjwBGV/WOgTjPgT+jfmbkXm88kMkPdaOfccDobrwn/BWjQ0SB1trt/zjtEN42
RvWjxBZmL6SunncdF+xPPJ5gDLxGtoDs4I82pyekSiuojvVIlgbfoNUwDNadBcBwLKL2bFnQtJfR
es1qH3oxofuW2PdkoImB0HvGWKZYl6G9bAybVIqdRM8BDscEjC1u206vN2Gh35nxJPaxMAtkIBN2
1FxFZAj4pcMs4PU7mwASWvmByN7RHemYoDtT3YhQx3dNnvkxd7bErDMGGOUr3BNx41f02ML6auVx
/9b05RPY7mddh29bDblzCBLJ1ZjO0zBG55awxRGnWm83JqG/no1xobA+oXwzarV3zUpujVGMjHED
QcacNsQP8ULUtGNmW/pdK18BwkVWeSXFq+kV1W1h8tZVVwzrPC919nkYW3d+4d/EtlkcZHNVNuuC
wAkAZe0NWeBtp/s9vNW6uvH08GbxK3gg8HZWMWHBs9A5BzO25hsdK9zbBFbdHu3Em+nU4Tmidpfq
RVJajiBUG/qdtXKBuG8WbcrvwyATIAqS8JjUdn5LXHRkuM4YLmoZomGmMmwdgV1SPFR05m5sUnFW
YtU1EGTQDcfYAycLN2mBwbgXUiOKHP1rX1TwuHwXIGdCaX/hgqrQtT0VVssD/7ObLc6EOc+wtAgz
VWlxE+eOe5nkaXpbOuFReFTsllxyDaIQlWxddx9Y02+0Jc5TFiXAPNOOQoN5OPfltHEc6MYNJZ2z
VhM/j4ozbT/gGCANlA1ToqGINGpiSbYNxauMKa/Lag7cL8pidHD/bJ+RrHC+WFbbr4uXPdVKr5Xc
H7Xpw6zaROk87jKT8aAOoXZR6z8dsUd1i2LUfPbfTT+pT70htUWLklbVcFcus5pEsMRyWc2pndTk
+pnM445AucQ+vkh4x7puun7muk59Wm0gl4KrTY+wnpr3flmrlX//BZr6XWqHy9epo3yYvXxMfctl
lsjemcc9h8n2z4//cOjrD1ObL1vUyg/Ln/6n2jy1IT4+XguP5N/jXvcT7fA0OxGDyut5VB+7/MHr
X79+RM193l2t/PDv/vsvu3zyw+HVKUBuTebr+gvrGrd5R+QVCjKNM62Orya22wh9q47/4UeoTWql
mqsD/GFyp0VDPL1FxM4uH7jsRVn6KiNaUXQE99ysg3/Tkt28TSvsUqsINzcfGsyOUfRjoRnVyZvR
iaS1VKhhwsLtotZeN3WtmQOI106f1qtFR35YHeG69XIUEbUc68MRQ3iSaQ0aamqy5oyuLNVTFOAD
wpaVmtUaRIWX5TkhlhKXib/5sLIMs+GYVa+XXdQG9bkwno3dpIP4yZKAdkBz4YAVAYLLcl5o+rGn
zP3g3GTo9mfEoCc119oI2CzYsGsbUMbGLE7Ip+6SIES0L5939YjWqimozTuzg7bVG9UZf3O6Kwiu
4Py98giNai3E8NsTv2nJ7VVZzt9zDTv6lUFl7GmRk1kKmtTE7XmP/tvidT/1Ma4GNaQDZSme1x+m
qT5PQnjUWcPl1acfZRy0u7YV2KoFSwxf1xrfwsJ9AgRBnsIlkVRLXeIVKaYWm6lb2+TkDmQbLIY4
yGF7CrkCzT0FHkxQghC4MUeRZKoxgSnJGK3KeMsr4M0eMIrmxPQDO+fDCTjUcFKLdbcY+wGPT21y
47OakFgNEKLRm1eowwC2tn55JtVTkUTikir1iZqQOF6ZI14HStCgpA1q0ifan9pwxm0NTq8i/G4l
e3dyH9pRJOeZbMV6Rka5nmqidXD9DvmErM4h0WLbGC/j6OWQDnQR5A8Lg83OSttNY1LHAxzcohQK
jEIxpui1JDEubXG30JE8rdyheUNRTMGv0dCdcanS6QtZYAq8yICAzs8wmnYbKJJEAMIjgk9nXgzk
n7FxMuwzQF3cEVAGbS56GqXVcmjTR9fZtDiuXdSsk0meKEfuv1UEtyLqTXosgG5qDpM+BlmVQwgU
4w91Dbizm+4Q9U2+ZgCAZkyef09Oxs43jk3+xZdKL12K9QkMZXRduXXQG3LEV6kYsAVQd0ryc5GE
LSVDA4Z5vZRqmlJs5DShXxxI7CE9TSx8SqR+U6mYrpNolgJ8q7DvRq00qAOwiXorLaoz+7gw6uZM
RDSGPS1Re9cbUM19WjejbsKYgoi4L1vDwIOko0U7wSgQPtYAjc6Uf+nDsuvFCawzCt3LRDYunxRu
V3VcUJMhKxbM3dXtpP6euuEKJW9Vckm1xQ+RiHv68arEuoq6ruu6TDO3Uvv8Sdh0EQNdVZHUBFHQ
04lmc5UPqrnr5KqspDdhuJraByegs7fkJGroGdXkujhj3TpGgNPKmdrIZHQWULu0XJdZywbWM/gO
XtoSWWi2Gje0uqvl5NMisPJdgScGAisqbHpZf3OdzLL+Qi1G2J/uuS1O/mjB9ctG83enz+TurBCC
spzEsai3Ew4rMvETHmy7RErS/yHsZG+V9Feduv8qB+7y8iTMFgIyhcb7nmpR8nXcRgv6lnn0WuAO
1LpNdVoD1yN7ABbLEPuZPk/9IZtH2qkMMrb6QPm+4CVwRVAp35iku3my2ulkUtaRot4YdPPeDz17
Yw6ee0pASa5wziGwFev5GQreTZSkX8exo1RV1FCGW5sIsXwgeuXwKVXHpW8i45WKpstToOkbikOI
Oi5UtVHjEZ17CnraaCZzJwWpnVVkO9BpX5VYVF14NafaE7Xogck/2U/lhMd9S4RfQsjbs52/Y+dj
nYK2dM6enGi8DGpNl4F8Ey3Gn7JXC8bklNfoX4Pg5DK0PiR6vBvi/qWvA20XtTmM89wirzbEUOpN
w7lJCAzvl3hMz51d4r0i6scmI61m44LHc57jC0C0dDNTE7lpdcKQmk8LMngVcp7FzA6xnhyMWhwt
kO+8ECBEyJQyUdIaoXxLvbtcBpXikKChqw3cPjyVJZVrtuE368Bn2KzLsfYke1WPzA/8Fe3FoswU
E8y7vLCHrSeCB18i0v22/Tq6e4vXXkgO8uh2xeocuMRGfQ8UeWuN7UlRepvIk3igCWOZjnoHF8fN
QuiUacl+XozU58VGpcEWM3DQ0/VlrdaprUsaozaAfBf3tDXLEj2HYR7uMGuvzsL+scDcPZkCyHCR
4jvF4SbSjaekGZ4dTZDWKfB86kG5UZi+ELWUJ6D0U7HvM/OG9NI9tDJirIvHKPwPZRHVOW6Gb4aI
5q0/dtswGs3dQEZjNVEOQukHD72clJoWIWbSf9uCZ9FvqesT+pMfNsmhPaUVbJlcTtRcP+NnHwZG
d4J6SIx5uPf8KQWsFkPLoy0h5pqTgVA78PQi5oAg2PY7CmDJKuIcPnSJf9BDMV7+W1wP3lqfRn/V
uLLRlZMBBNYJDhu6455mZl5ewUi+RFq38LK9GOvFg27judkL2gWkZeDD15aXzLdpV/obCxdVv6N3
UGenmGVZgQ3DErJ1FVDXhiCRl00yi3LugypRrVSqQ03MZ8r9473axZQPl5q7TtRu7lXRqJbVAbKk
JLNmcAHl4T/sp2aBHGRbSAZ/Lp9V64p0PCYlRiOl8zPTkaBVeY5bTNVFVHjb2kY46VNZZMttsEDK
mVsoSun4JW0pcrFMcurAfwmhaTMsWksgvpgAewQ/orF4WeqZ7B9Iahgdg8TUDJL416CfcOtXLMv3
hW9QVphT5hv35JBB95LtGUj1ttN5pFL9ZziJBYBA8L1SxSwzMaVwaLy1LfpxRSAVuaqeYTeOq9uX
xYx/GlSV+Jb9XVg+2d5oDO892HW30A+xiMiS+d1rYd+QMXs2iX0dCDFR+zw4w/dMO6vto5UDOEJk
R0lQG+Ky2j+70zK92zjErZMi9O6aCBhzKXrKpwm5vMdm9aWECn0T5RX0H1LaGEVA4FIbARBiWp+9
iwBId7+49TGNvPIZlN6dOipnjVs9cezbIKnGe4e48Ept6HztLU5Jso11a54cmwR2MeOcpWOK/FDp
0OumYHlrjMnblSV+8o0IlhecNo7qT8zdSGpfJNZNLRrjgbcfHgjG6w++i6hCzCgkQr0NH70lMc4o
bPCZkX9lIaawBG72rdBaQFYgjPdG3sffqFQiO8VJ6Od4Qhjt4vTr5f6jk/nksdTZiajZTbrEehii
2bgpLSgL6pAzRTPD5JAkhf18qOYKUwnyhm9FDCNPfjKuAFl0wrLwVfKyp36Yvqv1OrYqqwLu1r05
F9bt4kJzseUH8HG/83O9eSYyWB3F1KJf1NzoHRN09d/thtspaYV7HEa9/5pkeEPIz421U6wHOMp3
8Vy7dxXKh8sFdPzy2dRByDRThpdB32cnw0nJFcpTooszRIzx+0I6Ht61Be9a9xzSOfmNOuoSewZs
I24xJDnhvbrt1AftBmWtU5lfbH1OzrGP/aD6+aXB8NL0qpcEsxuj0CekT7V9jL0qeEwjAqzBbJU/
y94+Uftnvk7+QpWwqUWnCO3GYzRpqMHlHn1UHh1XS78hDsb5eG6hNtMgPcK0wYYc5etPKDWYZiXz
tz4pg21sNQtVc0RHjco9BNjjXY5TzD2KqDx+Y7QF5zay/JOBNvdhpm75chyM4LfpqA1vOUrVLdDS
gvFDGT+0LY546puiotpQrxS+icCrt1ldjGdeDIx7wsTUuMtf20I+QFvQfY8kOKoLTTp6qMX3egil
TB3DJW1WdI7/fZGUx6k20hvQ0eEdPhjDZY+ejOywLOLd/x/2zmS5cSbL0q+SVutGGmY4FrXhTJGS
qFmhDSykiMA8z3j6/tyVmYoK+yu7a18bCqQ4YnS/95zvtI61STKbhLI51m8cqSRWnzJxDvAT8T0r
xbQpJs06tygAbryWNrf6EH84uLTBz+oJetW3G5hk8XXXef41l4jg81l0Latk9t6H3kVc5XrtdSq6
hV3QAPA0tNkHqEG5ggkbjjaTPVrXlj2W1/Cwq03ajAakI6iJ/GqSz8W617ToJtBI34OC0G9qy87e
c+2k3sFYKmtNQnB3UwFfPfcBMuuAGOjvg/2inoC8el43ek1iojFXZxvfOcjnTr8pezYPmrM1pfvm
By0dSpFjp98jW6m4ti0tne1iuF8E2SKD4dY/WhjEmdvb32sr10jX4z1q9s8TAYpiO9C8f9a68P7z
3fzooRKl8xxombalm5WePEOzAXLG6HgjEXwXbCz11NTq5lXex/W9U9qkOaTkWRM64NyXLg0N9ZSi
nNYFxdnv9OaTTZXWzY1p2OMpdaDhm0NVv+hZfVFP5eh57PWme6a0ku46DomrehHR7Vj6ZF3rRftu
AX+x5S+2mNSu3M7V7ox5Ng8MnrT94lrJgxdSkkZf2vzAx0lre9DeEs0uNuQUoNm6ibzJPnWhmLZx
zuFlLzZAM1YP6FdUbE38bLedTEGZjCuTNOfbqdVgSNqVHBm9qGcufYCQbzCMuykY/MM4I8vshuY0
9XX/gFkCSrN8wzkEnGP785uWVPgrEQhcj3oYnacepVkfeNHr0qfE5citV/mv+tBbT16kDbulAOiT
AvQgkkkicSnbfBjDtVpBNTM5TLxLczegDTzG0TDvO5hTD/EA80M9JXDDnaBd9RbonKuF6Y/XnqmV
58A2iq0Tt92rkRsn9VQqdd9jUllgPI/lCdlKvje0CW8a9OU7sGwzYBnL/ujzZmv6jfYt7S1Q7F3Z
nhEHRDdOQlo6g8juPRd3c587H5OWcVH0Pe3WQl57VdU28oFy6F+QTlyr94o6/ZeWhMkj/QXUi1M/
geXh0u2Ffcm1jfcYYh8naGC8+s4ybEnnmE7JUoS3eVviSpHfR92ouz3xsTdCZ2cy5KlJvUy+Xj3D
Cq/+l7tVdETL/j9744hy/21vXEYZ/23zPS27Pzrk6oX/6JD77t9JBPcdXLtQcpjeQtj6J3xLcrls
l2Bk0xFAvvTf8pEVfMslANnVYWzRMf9Xw9x2/k6IsW55vEwA4LL+R/Ation/tWGOU8GzyZu3TL4h
Rm5MXv8VvmX7ompdoknOVOYk6ETdZAxqpIh42WMFNPemLFZostw+pCathq/76kHyNOBIabCI0Q9R
72ws3MxUHIbcNo7wyZnVZU0QrNNxRjxi49PfZsrt6skxfiMValNEWIysP6mbcRR6foitwT+mVJ/k
dIuuVF0cPlkS8r5jBiTo1tG+D/NQAg1X/Tq/B6EBCzXKn7nWvUWzda9jxzkUww2X1oV6b7x1Z8M5
BsNtqtE9glwqhevVUxsuj0R79udRxjmCM/RTxETunFa7JBIGXjFRrENb3I1xcrKDCGQBrCmCRMsT
PPpuQ1efRKLAPnSGkaNor+mD5WQXREX9YZVYB03Xu1Bbfq0F6WF1eDfr3QtEKG9jOjVKfkwFg1jo
pOUUPiBjwbJygjOA1Qqukv/LnTZ5w8QVHHPJA8JYFVV37ZMpjyfs2u4cTBkLzNR8vnXS4s6w4jen
cpnGQe4nXo95N1eoRb93da1E/P42+E64smwT4WA4MqMG4CrfsIvaFxwJOITxjU8FZn0CTqkHTTMR
XP68Q3zl72GbLJhrBtJYivuS5Oh1UFJLhU5pJ9Y56oq3KmStQkJCCU2xFlD8ciI36VslBJlh9YNR
NwCgvSc/Mp5bgc8uHJODn7vXvhGw3jHqefWdSclWo66dkoGwUA4fYZNvorD+gbVxgvsA0dhekaQH
TGlBLeYiuR/Hj5EwVmGB4837bhem+wga7tJmMAIcmRuym0hXsfR42vgEG6aee2x0GzGzEUnssQPV
0K5/mabL1FdfmPMy8F+Fd75n3mad8RNzwcbMqsd8oO+H6tJYRZHzK6dShwT9RClB8h1xh7kjqqiF
H60lzsYHiryavZ4dr4neYL1gp/LKmcEtPGUPG3Gdeetx9N8rJ8s2zdjcFsUrfjYo4thSGCrTA12c
8sF4SU1WFRggBkA2hOMhOFsTOlT2p0ovSZQSd6Extysk3VheluwSZ8di1G4JGIR5DQ/Mc2/NYW7X
1kLIsh1r+7FE2tam84/FmG4yl0s4hsjbHqkOV1crWvcOrzTyu0aaZGo9fW6M4MUq/Juud8kv1+dt
GGsOgvN+WmmV+cPu9IvWX3kddK06RSpTieSAhQ1/kcCjMHkG6U3VkzO6P3oKXJs0N1caNKRV1GQP
XM8W5BLw57GNWwLRSYkBCyBufKUNBFLXrgdTjOAtL6hWdRbcOFl9yMlWrdFfYDE9NFZrr3UE+IYZ
XzeiexxxBBFCS05OwZ7sohBdFW6GhjNEgb3OXa0hPDsZ110Fe/RhHAQb2UOQERJ7MjvXzlIXmz51
tdXohHfdZJ2WTD9RbHFYqTqql7VICUfOqvkXH/Atj+2LFtUdKub43c6noz6gV2ibBxKI31kmbml0
D0LTfBlq16dHUrdSSgfJOa7DexwyEMLHAdNDKX8Pwl42FKlrHKTpxEgM+47D8D+fmUCm2CxbQwyE
of9KOu0Q+jeF3zx2jY56BjcXfH1Gv4l16aNr5K3YFbL2zrXi59EGMtYG/gpFy3HUIOjq5XgB+n6P
ZS7jKsHulbwNFgi2vHV/gViEoiNT1kJtOrmZ/uAn7Mymg6jD68afunMToEVFbn7bZvFPOpMAgLLx
vrOaiC/ZPVLdhIwyE9XiL0W0jVp3KxYuKVEfPIDQ/mit8l6vhjdsvtT/l+LGpplA5Ji/55dvhGdf
Ir84jslYIPzLv2vItWFzbQbTfipp6rU28TiEBNZGwegz0+9xPay8Yf5lmAU13npvx8mvKSxOybTs
NLPqtqg05zVCBfQJWCdj+NhZj+oQ02RSkwtb3mh1jCDLGdbUOZ50mb5DftRWB11O2Duq8tzF+9Xv
cQP5H+Q5/jL76JII52OZ8YeAKuJN4vgad+G8Jfk9Xy8Ma6G52jfxYJ/CrDikif2CTPWnF5hXZYmX
LlpwBkW2dw7MYedP48mbDWw1+XKJg/6EaZEQLTTy6DmIyiW1BAxihCpZD+/1IM3WeXe2rOOU5hc7
J7VCMHbGkezgKPeBpNlrk2JGlhV32ZD9DBNZUGibnT9MkNvgGYupvCDOWsfy6JqYclsaUjkjin6C
AtsOo4MNoQtwIgHwGKHWEr/htglK/dY/1NC9qTQNmzQt+jXjlRtRBB9DsSCtkVC/YnnvzPB5muL7
kA5SOSA77fraIs9UGjg9slKCTuwcixKKRrjSVFslKqkBinRzJlrzMkcMJ8Zg7VAbXxX4sSJ33OvO
co9ddF7VCfOuoF43LpamLrWvdRiKm6RL92PiHiqiiGvHe5km/H9yb/fNytgj9bI2YTLvwsn8Fo4x
FqXWekdsg1UqpCybII59LSIdSNj005+6rZZ719loPdGZpHpvEFs69d8SL+j2i6Bfigm270ltLbX2
HtwdHNJRO3b+wUCCu56m8s6ShZAlOgm/Q7mbr2jRpKhd3YtBhBjJTutJFI9+7e/aKv1uQ8wmtQqV
+cKOiPZ4Vbn5iYkYicJOxfluAlpNZPS+LEpJWNZHrFzsN2Q50VXohjVTColKrl+dMa9hFfB4pbPn
FsEsZ+Hmeix1rm7sIZbdEC2aHdzKvnJ1m5IvX7iKlyd/Qj8zEnyb+N9iY4iPyeL+iFJz73p4OiiH
vPu2J9aVA+Uj8o9jaklbhLtq6+wNWby+L6tkL1prP6REX+k6UXVjWGd7G2jzKXbMTY9nc0Wc0qNb
cYi7ef3dQjZUzJxymqb+ac1tuhP1k5XqgLgrEheKjMCMjvFQUGocDtZTidGOGZp49sqNUwlgQxgF
cN28pCmx807UwHzNbmcXWX1YJvduHvwsigaBhc/wCaTrpplf3E5cBTGhQlgyON+MHdD/6d2qKhIK
8PkARV8wotlj9mj4lbXyvuU3g03kT2hQcGgyzogAUh+FbSe4HfQXTQP3Zw3sCYEe7oaWlwBhfJkq
HArAcFfQEukTd+OVbU/dqu/HYVW6OSqv4cEQ1YfjXyxffxsd8aOFtom6YDynrSCZyU6u5whualk+
BX40oczXL61XoXInP0aQ77AyO4J29NHeULWjgybCW2jThHocez1mfJSG3zIrfU/qkPyc5SaykvvO
TIDT69ce7HiS4/ST1dIwbwmzA1G+a00q/Mw+KVzK0K0FjrSwyKtzT6Xj+Csjyx76zD3jPkULT0MQ
Ne2OQvplLMMXp8Q9ji/o5NQW590E2+9SbLTCftTMCMmiS73bT9pNEU+vZL3CA++qS8DAmp/SRxid
G/prCRehCPg+kVbQVve+eXCy9EdhUMoNF0QeHhctMX8kAIog72hU4YtsJ+YFcLxzYkSuQeck0BrI
H8d5PQaPcet19CXI6w2i+Fr3SdxeImIDvOGutJDGJC0nuDnK7gPN4bOxgHDooKAhNuF7aEePrlgY
phQBWKIZVzRBMS8pcQU7t/6A/nufaDUtSBCYkxhfvWj4MffdT3MBl66V77FP2F2ls66iILnvNeT8
pI9dNf6wH+wuOUBcv0fav5+d8Ww0wck1pRIrbN76EDMGaMtdXO4xFlQkoBzQmr5CqT0RW/0r6rjE
zkb2NppkVBri0E0M6One3Rn0BdeiER9Rp8UrHYKToae3vjF4JF+4713m4gj3CJSWQejUqLiOw9dB
9Dc2JOy4OfHEmrmf9ZrLf/9gl+LdSgLyljIcrodyykHyGh5mL51goLFvPeCm0wcnnHsLnKIf3I0V
abUhReku2QZllG5RXKZw5+s7YgrA4vtlc4gMWpzJ02QX2JdDLv/rIHcy0DgLDObRhwara+wviX1i
QLBretK+amc6xmKx12UP/SrybsdAvzVJsqaPCbunnpgEteQMiHw3mP25Ju3SbLCSY5uh1GJuhO5/
APe9pwzqHJq+vsyj8axX4hvZ0WeN0j6HLgcYeZBk92H5w71BnEK+HjXzOMQcU13q/phb4y7VxB52
OuOBJT5HBWeo2n8GQYKVpqWkb8USSevZt40Vr9POeE4JawOwva+DYSKTIT8kHoXk4DEZpbQkk6Na
u1+NbsIFMB5XDpXqnsScXWwBhLZKSMIz5yjf7wiq/BaMRneUrmAjjIpt9Kihht8UXtfR3BDBlZuT
M4pDO8i9J8uOnpGiwnbzbirWa1j1667Mfvamvjfq4VxQBTSHn3EU/AiX8dX3SBuO3OfQZrztiyvm
3xe78n7VBEKAWJ42HgrrKaowcDNCivzSwb/xkZjF0TCmcxPfTgbXyzAo96IksCIL9oZFe8ZksIAd
k5hs9MHb2CXXOST3uK2RMySus04LqWjS64bWYvYdTC9oW0m/WKboW9Tc2ikO7JAkgjWSm3MXp/cm
aIGtP0c/E2FDUnh0uO6Z7vajl12/iWjwA3LiTwCXwtF8YqnUYtKRWOu6BDeouzm4g6hiX8fGNeeH
ggD5EFP8pzxGKRn88DaK6/EIHaze+lX1Q70OPKm5qjABbH6jXylyUSHJdg5BTp+frx6bKrPfJxq9
JjLm6E//CyM2oJOaZUQoNlmqxEpJoG4gNOx7MAfDpnDJ5czr0V3TDfEyeBGi3f6GFSNn4m0YSWn8
pL+4dpLvurR9UNIqNxW3I22lHSmxshgzEm3rSGO1LNBk3gztOQJPrLQP6tcW8nc5TksKmdQ+KC2Q
WvoNfaQEEU5kBgeLnZbyO3KhL0GQul9qYbEhRbE2yLktCA4C0S2LPFmr2djevhbVsz2lIQIUVyAp
lHKiJRu2buHGnwIMNHDTGk4fw7qXBSbgF9hrjGX0spPN9OXoKau1knZc89uO3Br1mFr/6hVqST32
G2NNPWhlfsZYPzrUtr/pxv7+E1xHdI0Mb5eykH9x7dR/cFIx+/QzQMqS+KbWzydhCiGByWibcsfs
1O/d1G5Fm0Wf69cuPFIoNRtTuB847HWUQIruGGIzK0gfxDA93/+mWEpcAu7DZReGNS10nTnQIVza
3l1R2qHF8scH//Yd1KKXAZg2TOTa6pmfWy+OSI4qBomTkXwiJYfqG1if9IU2030mDexqVX2iJ387
arDbA6hTK+/PNWjVEdHDe6Et7c6KcDxuExG9aT3MWbVy1Q0AY1RdouAa909FTakPl7wZh536LnAA
bzN30XeVTk7tus050EdT26lvr95CvVIt/beP+X2FuZvLzUbtCUOSUUsoA+o/7Bzm5HoHGwr+1+4j
n+DWC0+wGRZX4XxQkrapd8bDXDhrcFOE4VKW+qSV/bef65bZMYjsau0XBHCrz1Yfqb7tklwLhm4M
DUu3OX7uSXLtqz1J3f16rPTsrTwjOebibbGoE8HtZRdP0YXV89XN19Eaf+2in4vq/wtl0AP4j7Xa
Ez5fAuZ4rxG+U+w+t2pR43g3w+b4dYSrn6deoh5Td0O5F+rDsGs7MNiRF+/U/2zFclLP+Hr9n7ug
uv/FWPt8jbr/ufjH/9XdPx773G0rxe1U/8LFQukYBhAyhB4WxsHAFLbWZaa8+p2m7/Sr0IQzAQo+
kTmTDgwgtcVHbGJbF1vo0t15SUq5UpxNspQWsvG6Mb0rhEWinCQSoECk1nhX5KeSJg1IWJOE8DLV
m4OFCqyqtf6gzWBl1Q2yn+6qMRospuo+0gBYs5Uejhuv9Eh1NwMDB/MQUQUlvYDCDs//68VCBNVu
FOZDmkGtztzHWRJwR3kTxCNXAXU/MF2a52qxNxsgIY2+R7A3huQ4QO5X/wihUeKh73euxOr+IZz5
uvslkvlr6Ndv8pw/n6ru//b/Ty2NvPzGk1eCTzGT6ezAYt59fdxvT/9cVJKd3x79/Ba/PfD1qV/v
8lePfX26+u/kOm9F0MBStlpn+8c/v17/+XF/JTAC0BTuqrh7+nw7hUn7q7f57at+vU1HCYzcK+ZS
Xx+VsHMZKDqjIkPXiN0V5O/X4qQ0nPnsH/oAa/a/2i+QCf5BnFePqbuqL6PutlO6A5RNVHEvzR6+
7MvUUv+tbmb1YJgSeAqSPdxSNOcyEslrLF+Gk//X/TQHp0yhikGoIj4qlry68T+Jj/L06TdVsyst
4051ZhxFuevkZVHnAodFiEkNIlROa0tCTcPF3KyeCA47uZo+ezq1oid2qRSVp2LLfJmOEDpOSKWq
oRNK0bQO0IFwVhe4GOLmzA7oMymau7qvSyi5uouo8C2nd7A1pFjYlAetWmL4sIca0VCphJsU60u8
C5naAKAviAhMiKUk1HVBZodQmibtP5f+eKxpdI9Z6EiYndTMdlIzq24wxDdXn48l+gTrqyR6wia7
gicMtm/vo5qxpNyesVTiqiU4L/9YUo/FStvqGNjo56Q4tkrPryIFJsIj6KrJ7a/uu435HJRlAGqL
bau6bTGdEdhDcjN/dd9mGQjA7JqKsRzX1fJGLakt/cdjmEpbCoP1R6J6b58duM/lUG7ooaCmhv5l
rTan2sRfHbnfQPdosQoCtBh6FV19UM25WEEm1eKc0xHhnAypMgUwP8SQ5tUWtJVS/WuLqgeTAjAe
ATq3PXHK0uvftHuXs7yWRPWVLbdtMFiE3Kr7GAySXZ1nT46EUWdDV44n6IvdcXa/BTpaU0Xu/7r5
q8eowBy0uDX2kYExZdbQqqqbrqAM0Hoq2/Ofj81g7YGvUl329cDeNGHVXS3xO/Hx1ZEaJHGT7fDq
KBS22k6h2kRqsecUEpghATRty77+tSXUhvnaOlFjMEn1ZmIj5Sb4ulGd0a+7nwdl55bbdE5/qs2i
NtBfbSq1fcbSrA4h5S61USrX38HPcvfqSPvcROrIEwnkCfAHtEQir+YYpqI+e/MBaWemrxNT+nU4
aRwdwgYtRqE0E9LqI6CTsB3lulPZCZmQ9jl1/3PRDwFZ6RHzZ7UKdbkeP9e3XFJ3DXtg7hjTAJNH
S5yYYtum4kWdINWx489I/eCHckB9Hktoa45uSf2sErSm3VxMa0uyN015Zog0w8QsQbRtpKNhnopx
S/+SQrP6r4o1CJBGbd2lelb7Um1X9VUpb77uqiX1mCMBviMDCLWnYVtu6J9xtvlfacX/l7TCJoXs
30krmFeX//G3n+q9jj/+8z/Mzxf8Q1Ih9L87hu3rutQcGr6DAuKfkgph/10YUmrhuySJoY1AzPBP
BoHxd4oY9G6puLr8cax/SSos8XfL93SyoCwTfIBB1Nn/gEFg80a/Ewhsz/dJKnUcz7CEYdrijzSz
YNTCIYKSd2QH3HjCnrHaTi1MgRZfVei8W/28TsS7GIz7ykfek/kEIQ+teK19Uewc+j1U5UI4X/Zw
pK1AsYH/+1ayAIIfLlmZU3sZp+Cq9LzlUAiSt/3mrjIwW1UDxVRjzE2QdHTdIDrSoo3845LclB19
2Dmjm+zo39JUj7ZeITjqH4tyn80LSBgAJMjPzSujJVLwt613+aQv/K0ABsD1uWvZXn+xSkyddc5a
IYjOlZul+vh+Hxchzzb+j98LQhNG/BxYof0DlEALwCmsuSqGNaRpe8iM5Ai3VbCdFusGwdjBXNI3
zcBHlVSUpmd+aVf56bqnIbgk4dmvsBu0iU/+ZunuxKDhGfHd19lDa/zvv7vB5vtjgwqZS2fYLuFb
nnBtCzHO798+iOj6u6j9jkEYvOY1peDKyu/yydXRbvrlfl6M22J8KZiJkXUMpK1mAne0G/FSJtq4
N2S090RSJ33+rF57pbl1ger0KOhcmYabwH41ZT5uXr8PFWoNy6R2UooQ7yY1ydbJTlYmE8ZQaRjE
7cak8NIQa37mTtquqqA71Vmc4ZybTvjcKest1ykn6FU0iVdzCJ88sEXrMjaOOjiG1eAeDZn864pL
GGHhaKu+J08tfYIHqZKCB/OYa0ifKbe6aw0+nF2hFfGnTRpHcsjzjoy7XkXu8DFTH5F5xIAAYVNH
t0ImFbfSbGe48Grd7gcZS+FaYu1FEsxHWL/tNsLmTtj8Sz1OPK8lDbkkFtnVnqualOSBuOQOHvsq
kgnKEVHKBNnJeR7YJzqR0GZ6/VyP7C2jzGBGOXWcbVLC6e6vG5nT3PEmmkxujnv7zibKOQwQT5qE
O3sy5dmHlJrOj5NMf06JgRbR0aCRsgrq7hI74mTrFYYFNLEEeranNBe7MEu+LYu79QNE+GVD2bu1
pYE9b69BO1o7HXAqQBxzDyX2+5LOYu060KzR+2/6oXmtHCwr5Ui2dQ3ua1uXmGpssaF+f8qx+9ID
AS6LfgQuSSasWzMgjdswN1ZgnFEREa0JfdMSKSBbNElUUyE30W8gaTz3uveg6VZOtCyyxbyL4uK7
5tIjzrvR2wT6AOiiXO7oryBAqeZv+fDUDDOI3rp4rsgMaLr23SMMPLH7V6wkAh9b8aNN4jszIjfc
IEC8kUniMZHiKKS+Lc5agzsMS47M8QUKVCj6DQr9UyVTySfdfvUI+pqIK691csvLxNzD+yvQQ5Bp
XhFuDv8V2yXyT0hXggYuLkudKPSFSPS0G25J09tHZncmUw20crIW03hs0+bDM+9kcnzv50+tAbgY
o8V3ogG32JeuUivZLnRCSpnNXi7zauKKP4XECQri2yOUnhsN0J8jk91LIt5tot5F6j3KcpetLeek
YgYSQVejigg0rkAY0COhGuLyPnHb76XZfouyYU8a087hSFoVUf/WiYPF1GVVenTeCnFoDUm48wNj
BVhl4/kBJ1b3cZH59V723grxK+C7NMTbF8TcE7xRUSbkhO61RBBN/iUenFdQqFdGEt2mQXxK62QP
Y+ZpYojLeP7iOc5HACV9Vdjf7Xls9p5B9m8R3Iukuk58wL56SIVAc+4zu9kCKKOBb/r0KgP6oks+
7PPQ+Flw5K1EhKdnsDPyDuYdukNM2C4DJkdH7WUuoKqtKVjFLVWR1ivvScjeGSnhmgtmac4aM+l2
mXULVHlTMlPjne9mT1ziKb0DwHnjW9qhQsJO6x8oAhkPW/yqnK5h4I7tzRynoCdCBAm0xI9t0B+T
hhTxLHg3nfysFdEDIrpm7c7TU0XS3WYJnGYVjPrl83PTbtkELgAeJpDhknzPUg/kin03tzgSGw6l
Jo+P+Lm2VkJ4CWzsxQ6/DXUJjXeYfmbgW4nYRvKhETbVQWWojDv5j8T3XtMRTffkv5tdcA/9DcUB
6aPk7q7RIL2JyTqH4hSkR6/1wx3B9a/LcdYlxtLAyFUF+zKDcxn7aHTrHoANbfuVXrn7ErAWRqkG
Imzk1LvejR6D0THo4fVHKEg2LBq6r60R7gx7vGXqciw64wXamJ002Sb1vBvXK19CvyH7z3mV5MEV
zS+iwb/rHiwcuB7nJaaZgu6HvMuQ+mwE9w214Krq0cX1nfcICAHkJrOLcV4gL8LTW3tc3vAWxgHX
r2dyNA/E8slxsgknyLZus6ohznG6uB7OsLDwng18PEna/ohiqTzrrR9Wi9ihYzpWsNAEMaLPfIBE
zr9mv76vbP+MiJproKB3HFlv5kRTssqKTdKEhL0seA1txN1TDotppoXtpouGp3f4NVn9nYvMfgrz
d1ef9KuJ4EqUIu4Z/yOX9niSJYih2pmzcxsi4NkyhzmWWf8ITnTEsDFzfuHaMxv85tT4yGuyySwE
MQReC0LoHUjPVLqTwPxeacELtqtrK+hBqltlgexd31u2K81B17nHlMQ0HW01NDMit7lY+f5sX1cm
wpJZPCQO+YTCe83F7K96yhCbNwIHYHYv2951rO8OA5Gki3aNRp4m0NgeWQURnWnj3djCRBYIAK6u
OveyCH6gbhF771OZWI34LuOuudiyu6Z3IJdihHGisrrbCJTzWuR+dQ3iVT+R2/hjEfpjPQ0L6A4f
yiM7vNa2zRo+6NDryP8dP9uMbvkTI2ODP5Ycwpm2WT4ne+ZrR4SKbJ7OCrbCeeygyJ6H4OhJDF+T
exd05Wxsmyyl2OqoN8x7KqpPzMuJAdVonhtmvYb3hGmTK2gorswOca2+sqMKfyou/EDj23LeCpaO
0Ep32TvsEtdgaJPrMehfFmF7nItzd6WZ57GzH5C1oCZLu29y1XVBEnICp67pOK+Y1H7gHcRpEemv
I/YUR4PM79reS2jkDygBQPt2Bgx649VrzGrn2aCI7ewHbl2KtYy2SSRFdujXJz/TLjTD3mwuiOtF
ZvMGxZML0glUfVOu6rp8FkQCYoK7idz62M/uvWaOt0nVLMx3Hxl+Xmn99IiAwJHyZU5Ni3+E49zy
KsiwzpP6dVwe1zYYpDybs6P8WEKUd2bqP4jE/dkmYHPmyXuuvPhu4Be6dkuOoH0QwY0717ea3/DF
7ZEIWXA6uFa6RqBX9f3s0g/vy5Cjwkv7dk99BCG5tXUreJpOS3cyn70jNCxrTXcZxRH1Ik71Bg7E
uqiexm7+RvOwv6JBepg0mzlzhmfadOZyXYyxB84svprKpca/ryUECDDy8UGdVa7d7MQSb6kadKfS
Hy/kUknoCHG/dWG2m8q0rgwS6LfIkjdOP1Tn1EYuA8Zql5jMYMAffYguMfAzTqsZvNd+ifMn0CeM
FbQYDIAtHgnocNGJtWzGHshmqj8YeFmLuNgGTrLvy5DD3xiPjEt6iKH+zzhsgm2xwD8TCSs+Hcf4
PJt099O2gQ2MrGidB80NclX9viDxY2WE8V2d041MfRCfVQFYcchJcsBmRYv/OKGy2GgZHq2gsTaV
oJk+mbSxdNKj82zUj7WnnTLb6TYzQLdVEdoSPpFfe3n9EAHJRDKTdZshInw6M6EcORweWg2F1l3c
cg3ZKTugXKJqByI435QtcrpOupQHeaNL4s/XXbVkzO6pcQGYqX+OMFNRnhTABb5eYF2yZpkYGVEq
/HoLtYRmedh5g3ape+pm5aj7iCPwTJrWPgoX96j1HqLcIaayFsnCiWaGxMDJHUbdKGyNeiN1t5rM
S5Ekw+4zr0/1fdRiqgfML4KKyAUBCo2uXhFZAS7akUJfYmrHyjSOeaNFK8tDrRZPRNoCSKJUClf5
isvHg2eHyMXn4NF2KlYLon/1NmpJfUSo6sXqwUyWlrEtTJsW8jJK1LTOD7PbxujpdLZXPZ7jNvSO
gzdua2z1eNiM4uhjbD8Ffh8CbxbLTeLLGZPlVHtLaw8itpcTu0x022hGdAtQ19hpM9Lfum6LbVYh
iAwNIpUjCN3baQSWW+G+56hcHlDCa+sp6EysO5BvmwSKKyMYRnNZPWxDdMMbWyrP8I05d45pxFdm
Di43tGsAJhSQpL7f2qInWeXlrF2XgagZt8MjbNNEv00jClRDiRMUoppN3NI5jprnjlQORonFtgZq
Nxt5fa3jy7hoOYMHkSMDWWZ/p8EAhN3P57fOFJ7HwflGfeFjaZb0mOeMUtsmoJm9y0i/Oca5U0k/
mX1PzPGVPxOO7IDQIzuG80MBsGfb5RWjwMjJ3hYuSCKxSDjHq3eq5XnWFgOQ57C5y227OZlG420p
gj/YhjldjwuTKT2f213XFxiuKHVEKCJujSlmrl44R+b49rEdguSu8zugyBwyDDWK96E7L6nmU5Lj
AtZqeXEi7sRaoVxrn8I57ggh9hldehonimjIXj0vvCsDJMsy4XAHYTt8HJfil1Vz/h5xTdAy6Y7+
GFhX8zB+q4nm2Hujt1yzi4iNMAmqGIFsHCDEMcb0xGl0Ne800Nt3kvu5qyieZOjwQ8QkbeXPt7Y7
XNI08fdpH77DzJuPVWm/Z5MXnSAvpdvJhQGCTjG56YIuJuJ7hKsVgj/vieKel3p+1FzN2KTErhNS
YN47vi8eSZYpjhrUv3VJ+jyzevcy4Z1BWI5lHAU3I9YiEea5kjeDbiNaQpoc+QZe9qUjZ9FzL2mF
pgj84HULAO3iYx0dEyM7CKtrT+E0PmVeBq7Jx1+5eBcBRb1P7hvDAvmauYcoBKTN1OR+nv8ve+e1
3Di2bdlf6R/ADXjzSoAEPeXdC0LKlOC9x9f3AFSnmK2uc7rv+42KYgAkCDIpmL3XmnPMjBZJBfy2
L9QXYtIRwZGtuuk1BWT2QLprr/vyOiPTYyWWLx6jEYebmLLDJG8Ry5Kv1bQqzkVJPoWa+upOTwY7
1JQbv4/FrYDCgikSMZVJLeur/kGCd8MYXT/pOVo/WTbwzydy7g6dvw9R04MAJt27i4s7CZVylHWG
OwYAJyeYsTtBml67aoi3YQMhW8x3bRYflE7MDxpHLg7ojYBMFPMN1BJN2cE/rjdGkD17s43fyFpH
8sgr6AumoGIaOoXBAdFNCiE7qX/wqcrMMvgYWG/m9WeQtjqSuOE2HCVrk2sTMUBqrBHzxzxe0gry
7GsZ45QQCAcPi2VnjkRlFyiL2/YzSprg0g6IzFLlqbMYyQxT5YJKrG4rjlyS3NM9CWDO1E7KTsKK
XQD2sNMR3jFjCcglVfhGUnOHuNhfC028r9LMv43G4uwpabemFpcxAUntYEKanQmHAsCjIylptFan
p0lMrI0VpZkbRsmeaimll8YYKCggwRqbg9rH7WFuuFXkIqSozSeEdxCSB1cf69I2W6VwgyHD8gCL
l/F0RKpWZu48DKdxa11EhPvcq3HK+sZ49uJJ3lfwojlsZMsNG0s/azpaGbXKRgKpvL2KUBqWRv/S
dJJ4qp7LSggf2gEyC1WOGw8RuDwwYExFDcsWPAXA4uAlVTgJ8jA7dRjaVaStt3pPErxSy+tB81Kn
HszfZC+N7tS35WFAl2No0wapv+ZQK90UvklpTVcfoYY3W3gHTI+owA1JZG0Lse3sqiHiJn6kZ30y
uhno2fQeKafoRYtDmtMcmJL6IOe1eEvNcgVbTyXTZOxR2KDatvbG/LAsheERnCYeuVIgxKaaFwcy
XaiocXckzMjvIjyzHfI/qxjXnkgtSSCkDA65gHp+hPNqp0Ih7JOg/MoEaVzXMyAqol68kkSrhSc/
ekBvWngx34thMShUFMpkn5Y7M+tF7wLTU3EmE2mXzriE+mK06Yd42qsWE/gG7PM6ga+9D+qZgo3S
jhmGaS9PLQ9jbT0NZDNu0FHR/lRDedp3htz9tRjnZYipJcaGoIn7cX5YlmTsYMwDm/6vdWKDQgdC
LNEes01PreZG4MJLYR7OCH/GyOiDrzDfyb7JMm3om3Y+RKTJzAOXBUciR7rliDMJZnnOW4Yu15d1
7v0QfOI3LvN0sGPL+OO9yw6Wh+sbfqyK4oycwlIm2xWczdX1LaXBeBacOQi9v7/M8iosfd7yxyKh
CRBdA6Jxru/+Y6PlSVPQSbVGHW///BcsL//4CMsk1GfwYQMsLwSlp68aeTDs6wf8eMc/7eW6iTRw
5mJ53xTzaJELob9CgZ6gy53NnRDp6XjmQbReXi5nOp7cz33oqLqD1SrSbSMHeXkwAPXuKZ6ifVnW
zfmVgUw/uIMJGa7jyORNhxrn6F3LXXQU7pPMfCAGJrfl+QjgvPplUfJZa8AwxDWHOGGb86EAsZgJ
vlcN+BLl5N5qpn3qDaUrKGkwHpK6oihAY+EbmhOp4tuQTbuq638Had5vsFDovndq5WJPTgC2kg7J
azBqMpcM9A8cRZifGKdr3aMa48Gq4uI+DI2vIC8ullY6vmLd5JL/DjkuJ+4vxt2tf1UtNtbwpsSz
vhpaCL8FnUem3S/0svFwaCauPOVDr2FSUPBpViIg2BafhT7BMIqmYiuUw684TWHvFgPgEKFVbfyj
fHoznpRc+CJbxucec5/16mMU9w9BORbrVjZvlg5C5uF2IDrjl0LOAAqGxibS5rlSP02YRCvN7C6p
2G1lcpBFKkBiBV4gCJpPNRPsQBkORhAD0fFdWfLf5PnfLNCuqIlrk8yDoUUeA8SAT+udhvFf1OK8
bRHz+n52L8TZoR8suyHMLi7noCf1ImvtU0gxLKCYnpRP3aiBPKhBDKuq24TC79pURceqw4tcDvem
ND3GeTdsofkiCrHyI8lAW9DZ+4SxWxx78b5AhLtNrfGu8PXu3HlfBnlvYOfjEDAyE2Svrle1rpxK
X0kAG6J65qKmrgyvWlU4aVa9xGzASh4HxfRXZT9tzEPFYMsuYtNyLOoQVokrZ7ao2mrE8N8Xyrum
fBzjsf/CYIUU3QLOBSy235SDt5Na71yi+bM669RkJZdJYFWhfBbN6EGVLJEocOveGJxoPJWaiqi9
O5WmttXDEfUv4ttapbwp/Oqt8hh3UuzmvvpU4OCRo2fyfsl28VrFNYvoQK88XVt9HzF6De9MWfYc
Uy8+cogBK6u21uTHoFmKFMMeWyXc9KWubTh6QGHLwM98fHYO9DVhbnnZbUETIlVyogoLDYE4vqTY
NKWNmjOQ9+eJjI50xCnT35UA73uSiY6o0WmoFoNotMBpXHurKeIHLPqM+tPIXJCZ+t7syBy7s4SQ
XJ7J/G20yUU11MaWBw/RHBE8fk6EVoX/Ms0IFaSkCJZcH9eG5j0SYOhmYv3EpGzHXEJfpR1/OxU0
9MpXtRua/OCocS9zpk+HPEg+83ADO+w+T6wvsxfLdZcXBF6TxaRMM8/Qkt9qUdGxWwwOVoXIVqmo
knqXIRTXoYpi23UM6vfyc55gD8tTg0JQEtKRqIn3E4eyWHFJibdxASuO/tOgtiYgJiikBr+b5ccv
oyXu2gGLlEbVdOInKIBIkn33lnCTI7yScw3/FZOWfaFJ5/l/j5gPmxRjjQKnso4b7q+CVsF0GLjS
QHF0rIpsxrg1HXDjWGATqgzVxM0xBzykVmDL8C9BU4p0Ow+Q5KdJ7oQ9dKNm0oGTyf4ZUDxFHcq/
jBB8tPx4YqzMIX1HhvXNnTvpMwrFrzXlnkOdx8FmMhUSqIdqcHI8ebRv+3Vlxi8V5ZG1ksJ/Uary
3ksMuHNqconriXKT8JIOJNtD5VZXs1rL099kkDN8X35IKcLXPWnpmdkKXS18mur4VmvWL4LSKPLV
0pvpQqmS10Rs4EIaPhv6kFUc34VEeRs9idWQOB7nhjTdrnJVN0HjmnriVn2JAzrFY2zEeDz7EvUG
oVpAU+NpWBlaGtljTxAOoFonS1Oyv5v5n98YoWNimS4rRaOSZ7hJ6TFjVpkPDorOB2LkqTXxphGE
ft1hyZHLoHYjefTXpbiraaRVCckfvqzS81O/OpPZcKmh9BQuw1ywxzMe2Vm7A0bjO3JLJvssAwos
4ZccRMeYXNJqrqfLXUQEAKXCw8m0oGkDvl4VihC6BkyhoSl2njz+KjmDKsrOxLw9dSGlm2YMX73h
axDGAqOD4tR5de4l2rsCpW88ZJNI6VTUv2JKBpuioHVARcaGlQg2dMoIXRErO2Uyg+LLzMeZahBv
VGqwiPU03Hl0jaP4l5LI8PuTiYpgBIDN8vvbCfcPUX6nQtAejRgi2sTZIEvyRUi7Yd1K6ntTt4SF
tUkF8pPvRB6RkwkYVrxMv0Rx2tp6BuHdHBqHs51fH2qazQgiKpc/hfpAYw3PjgWDqi9HDgiPbM3U
Eu7M2U2fFo1kNxjlcgwR7qBYsYNJORE+KxSQ1A3o7LSaMHAT9TkHhvIpTi5Jbk3OOPVQ1XxbUQr5
1LblABHSICHkLIpZuS5azGVKe7JETPkoYyu7nBgcyIm/XRr+/xMG8v8AntDikCGQ/PswkMfmPfhT
lfPXG/4VBSLCLNFE0zQxHaHyUP+IAplTQmgoWpokghMR58yOf6lySAaRZF03ddHSJUtS/0gGMUgG
EUVF1DiUiQyRtf+OKgekyg8RCgEjZIKIikp5XJUtXeEf+6eMIy/zMMhHczzpEsXJJPaR5hszWfWP
Rd1oaW91s+rse/HnBmri0u832k1fxxOFGwOjdqAhpEHd7WKsAyzQW09drvWbNlfnHn7oZiPZcgbZ
pFxMjiCbMIJ6KjJYafoaSAi9AVoN6WEcQ9BA8TzPFtAwzKMd5kkGl3B6MJHB3YFJ7r4PotdAmF6o
3Bn0T/twW6gIDON+cOW0LYkdBBplqVBEklJnqtzGpOSGM0R2+ZfQR8ryy7LIENyc7pdFNcV3czCn
vHc6j6zGAA3jX2+AJvqvn+KP3Szv+uNXWrZanhR10w1rANFtFHTit/JTipmnvCx6T6/tEy5iwQP3
FupSfz8sstBF4/tPz6l9QxV9eeVbF7wsqj8EpVeJ8HUf14/JFkHxsv5/Lf7nT1/2dtWt+mGh7caw
GiCO/Js6/vWFpU5/XV2WCPRDprAsLp2AHy9fS/voF1HchAgx/2ljSdPRj/zc4/ezSxlfwwuQ4Jal
zxAaMOTK4Ltj8OM7XT9v2dePj1pWg/mgEGjrONf3Ek7MQG1ZDzxTpm7ccVMcZ+pntjyGs0wYDwNH
57KYzEUAhgD7xK9ytCG8+r1hNr9w3eR7H8vW3xvNL19X/3g5/s5Vn6eR34vLVj92t6z++5eXj/jj
WxKFhn9vxlKurCRjpDn3H+L5yy5blosjx+qFwqlmp9n3+tK5WDZaNl9WJyGI9v3d8uzyxHVPUB0Z
ki7rS3tjWbq+M1sk9tf3mALerzYlO6cCkqQUaMpBrFTJSrsutgR67ZHwlfvl9QFwKS1QJjCIERmw
SDHYjBYsMqGuEBvU21RDn3jNpMhCMqZpcm2MRhi3UzgwA8hAuZozsPV7Ea4R0CV+TSxps/Hve3F5
lrriQY38wF3Wlofljct219U/drk8uby8bHh93/Ic2kWMq1EWbEp/Qk7SpfkHyqUAWUh1mOYamJiR
W6FrBj37pHlb8NjLg1IPXNRB2POIQhRnAGVp9EZEK0Od6vc92S571fD0LW3EufR4RlXxsPgIv218
i7NJ145VWgOBnyXZi4VoWbo+LM9lukL3SqZSv3jHvn2WaRlxYa+UZzUqmXkYEkX2qlRcP+iHPRjg
YZ/oUrkJJ+khJIeZuYlfi2jcvQcUrbc1zA+7qED+NuEsQ2HQ7CyrKSIyteFfIXctI+W5qhfJPTIB
UFDkznURQ7YZKLxg/42qtFzfAv07u1el9klTunfFbKVNWvvlIcza4mDVGAdwFXOHEBVvM0gT0wSk
a0UrbsvZG4Eplzg+wfhrqTYrFSkeluRZbW2GFc6PuQk3zjr/BcNeF3OSxLJ4fTLsxIuCKePb6nf1
Hi5L1wekFtJmZswvVq7lIZ6dAEYm7YDfIz0KdFGE438pxQa1aKUXjlD0nAJjSuyW7pM3JIg4Zqv2
RrY6JJfzwarMD9fD7/ocMx0oTCihnMQQDwIWPdecodUFKom9Vs2xLtf1ZamUW8DoOE9GOiuIygwE
WzHUGv7CSsEFj3zbdbisByYvDSVkBDDqVMhVowGRjqrPGUWoAq3Zg+RFRTnsvxdxUFhtLe9Q8W28
nrR6+lO0OQtx7o1xAgaZBbaMvLDloWx3ao8wTG8jc09xxdzXCnynkKhuhDkK9VX0s+A9fTwVkPbX
CicyrHKc5+FWGm/raDPeo9ZTgl19P7yZgUu730SDz7T6KdkKX3lADi+VA7D+aEvsmOTMVUzz0S38
F9pUxQAxfDu2L+tfSnEuwUjVW5kkxWDdDbK9NrpwTZtB8wOanSiT7XA6++IN1exS/d1674Q2s+uo
ggJgg2VMiAp+6onMEtZi8J4qRyYlWbI3h0NrbhN/E6AbgsCbvwTjLp0+kR9EGozSYB/2G83fdbot
CmQuop2xO4r9FNN0datqO0U5IIM1PpECj0gzUKC160raVtEp158CxS2Toxes4Wuk40GNj1lwqsRd
IULTxD28JqJLDVw0lVPbkNjr1vycsrCqueCofC1AsuhfrJ1gAtKyha+hQOgFuKVvX5iFIx5gj15x
Qama0sbCGtgeR/MuS9y+fU5JJ279m6L5rXdutaceFxP8C3TA1cJ9NNoUmrJkFwiabZpbtd03GEJo
WSUrCoieePa7vU4nN6VLs1XeexQQaLfFdl/EOzk+pvWuK8kUO5PFUCP+5fdVHkLlaQKGdoM8CtVH
bbmz5fFLJlfipXoyhf0gbpUviqQS47WLdEpr5BBbT1tDUgk9HItugmDgKToM1rq/+KEjPTan0FFM
GiV27CHJQrqJ+2Y3KC4QZqSHWvXZGLi4D35+MmNbCoH0bPTpaMof0cSQeo+2dlVPR9G6zQUn112z
coNpXxk3dKOiEAMK5wVqaToWUfyV+4BJTz7H0QGqBb93NK1E3wXqRvS88AVcg0kw1zCBw3QI9nPb
jXkwf8DOJdtd++KcVbXfwYTG0ymBQDR76SuvbjPoW5OtiPMPxu8kUPcj44CjUzbAGu1IT01TWylt
HSUHWvy3HG8o7UzazNlmbGzE2RrolOgUtnRE7Z7qrnkQmy0aBfFY3MHik9QHiyBZcaviAN/RevIq
Z+5C5odkWpPDVzVHA90hDLSCWLV6pdL7Hlfr4W1AaLWCC2LRqrlt5B3R4auuO2rNZow2A528la/7
2GBp7uz66QBxRvqM3qCx6dAl+tqVRaeX7/r0aECIe5AFRyVDLDuFxiV80QZqa67e7SWdEbidvlrA
pzkVfDedI+YoJYd304BETZ2j5G+qaCeiWvYDstk2eElRYdPT6fuDDONaW6F3rXB2E9c50r6Cg7Rq
hGNUfTSpG/v0kqWH1rwQIFxFlHtX02jrvymeW49mY2tr5Yx2i0KLwb3ZoiS4D7x1oW76V6om2I6j
kdyBTZG6TIvylxn9zIWzWClAVWiy48wT3Ciw0bjxm585mI2TdVYOqZttcwAJzQbcotmuoFOtan4w
xaaDwjcJBYzY6655ZOKEWbs4tC+a8lKiME/WdMvu5N8eVb1qy1czJrSd6ioxz1Xh8p282jXTI31e
XVmRc/NYPMOlUAlxtg7JQWyp1m1y+Z7oRPTSFpdiqT92/VEXN8FHG54nC+zRTkANl0FeQ4uHVCg8
d+isIB1GdviYPacnNDkXQDnrZroLws2ErqF8U5QLYLg2BymcMYYjw9XpSldJTiA3BPUEMAZha1o8
jjkYwDVaJSu57cgYiO30Fm2mpG7BqKDlHtEh3VjPlPWtX/mTgaRpO2yB8dxTpS9wVN8ih6HqJ62H
Z6u2TRq2mdPHAClXKeey4EQvooLhj4azvIL9WxNvTfkHKkngEGooMArm7DsWwoOGYnJ6UCdygm5h
TcT1uyXSA+DGgEKVzgl/ZIgsKy0iuMKG2aPm9w9t8DBOexMwd9NQG923ydrQ3ay996OvfnztqBEy
n1yFwXNKb6BrTrJ/6QJiLFkRNwo+s8RNzDsadgABYw8++bbjyhLuizk49r0vjpJwqGOXX4imfkXc
QQlFHuU20iA8nhQaVxPLSCd/m+98y0vwEqoH9h4fmNAERPVS00WU+aDbpdvf5UTSoU9u1vRe8JBn
zLMdpVxTrGo+QD3lblChEXEeyH3UbX0v28Iq2hg2p/ovjRrzczE6iDbW1U69VeLNtCEw9zDe6NVa
efO2TWRTXTbWHGkUvnpb/I1+M3ryHyLqb/cG0o4131yiA7AKngdEHR5u/5X/qN6Yv3H7nfzTZ/WM
OFs7R2DtCMaAJkSONUcsKyBCbewCd7VD6XULm24VrkjSWAUb7e7X6pOe0K96ozs7UE3yjXLOtvLN
yEWBAcCjCjIM9ftz9CwqM8esetbuOg/qFhwsoOVrD5wXxbp1kJzYtM83dbfTGyd2ldzxbjxj3cmP
SbgxUbbXNogjDceEQXq7HQCpoMdCes7G79c7MM9psA0aO3+r3eKCnYBavkjUzB3TJcQw2Ez8ajOu
Ue87nU2Mn0yAtkro8nna0zpJJefDWpU2QQ0y/bSN9LxTW6d/86gpHqFVbuFt1mfhl/gkAQzEHv2O
H3md7vNbbZveio/+Pj5ZEbeEVQolKTp3zSp/zN3ZdeGGt+YrpVdek57TGB+HPX0YfOt1zFfLYE/s
cppodgCo2rd5LlwRLn1Lp0xrQH+ttGc8yBxnPCE+Sg/Uebt7+ak+Z0626W6044Ax5yY+6DZl4mm1
aclT4keztaNyrM/dTbXz3DdytabjdCzPCog0298iwj9awfrE6Q2WCSvQdBzQ8JL8yT1jtQEhshqz
e7ZA+L5ipnMkWvu12aGCqN/JJdl7+7f6fTimZ1IUCepyGX0c5X12DFCebGp+R6zF68SxViSur6IT
vK4Vmzgg3zfWRrajm2anw4J7iM/Fg/AS3g1O+x49WKvoAeTZV/nUr4udtipIpFs1r/6zTrfcsR4A
DAI9Inqbx7RZVQ6Z9R/NM1cyDh1+YcJ2E3piNkcs/Wqu4f3NdFcdZ0DdLj4LW9TCR+2BCFMHzaFr
3WR2uDFegdoJjROcdEhCr60t2yBJba5Qog0XS38VlG1O+jxLMGlt13cZlOySA4fDU/TQHPuv+Azf
6li+w29BImy8iF8v6Tm8Q6rxFbxmv9OtyC/BNYbewYEaNIQiVB732X17ymR7076Jj+Etmk9aUxxW
nFTh6kH8zBw2FAd7fJSw4q8erA/sIzJ/2fhQ3qZb8119rF7HMxdCLpDqe/Ua/VLt/hz5znAfH+KD
/Igh6qa8VR/jNTnmK9GVTzzakyPwAR+gPrn6bGo7c6gVakdjS2NpH7zMB91WeB6y+fJGvghXuPIN
6Wt7ogXNk5Tob6VtduGWuC8/OVbzRwhNu+kQberH6eBzjWmec8hdJ+5O8edy3DfP0SWgM8LdhbPI
GQ4pf6/IgTzV6HvUn+TmgqUjD4bzOfzErtE88xonEy05AnUJXg/5aWhbcsPiZ8Lpzz3jY/qI7gXP
npkcPe33jUSLaXQ10Owmp4nwIZ64LqPv2Aw7wePUzW70vb8ddgN/kPE8/K5eS2agK2XD8Q7ykyH5
L/BtwCafhMu0kTb+NueOFElbQMLiU6+8xK6483fhbgAytOowH62VvXBSTg1gaOMu/RwZ2tU4FX7D
CS3pTqDYt4ab+Nmkp2ptgtvxTnSNy3Rsx9v4VB0YUmiwGNDEveY2Tdytd/MZ3iJTbZHz0NtCUs5Q
eR9dwtvpeVgugMtVwmN0y40IbeFj/olGlYuKuALAxRuBatLO5PrBbfCjP+ESUZ+aXeYMO4mp2ntz
KffWR5rAULD7OwyR5jtL1StpJcfuQhuRbz0dfaxFd11jt6Q+IXm+N57Fx+oS04aa3PR2Hh+8SR/l
G1+RxK1Qc7Dpj8fpmRsiUnP+jHSisvlizIWNIUJ/QgDgjGthJVercT+uP7otIzzmmnfK2XRosnOt
CGx/XV24lnKbfJvSUz+69WNy4ZKXXPoTv2u8Fe1yLRxoyksXeU8zdMUQyJbexF0Cg/torc0dJz7s
Scsu1qWTben/OLqL1Mwl+GHbNI724D9Xm8LBSsWti8vYk7/9CJxirYEm45423OpH2k7c8KIL33so
1xIXSdEeNszGnlE0+B/G7+mVSBXtt/SqXUzu3dEGeu5zcdB3zSGobeuOoI7eWLcRCnvugwwHqcNw
0D7SaOfyXO16u3KEg3RvuqXLCJU9uzcw+O4YU/SfmGzKN3/fHXIXkthnx3Vim27RDNp4fzbRfXgb
32qHbNPfAYC2pWfSkThbB8GRHzvOzFvOWe+J2iJ/QPVToSsXrsWn8X18L26qh/guPTfHjKug8cu6
BA/GvXSp8OLtIL+56dm8JWDTiV4/Ike4Gw4dp7Oynf/Th1XQk7tt60/ye3IjaJA1V32yRRPddLbw
IhJeEa5ihlA2yMAXMzhxpxGfau9I+Avj4r2+j9ehO/c8d8wXbqONdGaYyVErP1rSKsFAg8NxNzz4
e3VHHy+LNrj5J+NTpF9u+rexPvJXnBrHeGgeEIL4e53jiLiKh/zOeuZLfPguA/xZa74AkeKOgRXM
Htr/+G6/YV4LWmmhKi0PSykOlPFKmcPalqLTEom4LElziWpZ+q5GmVK7yfvollkIZdwlFXB5WChY
19VlyZ9RCDKtcXupQi3fxxQTYoNRvPaGdI9fbNgFAJZLry92CtQ4qamNndQzFuzCQy284Z8NJJT4
M8qs7ORwO4q5vzc5q/sZkiP0W8mI860oonylJu9WCWDL5YGpC4B2feeXaPKrmfSxLNW1Um0npXfk
mQpTR3NVH6QM7oEFILIs4tQMuQv0XC5RKOA8B2McIt2NzEffrNL15CtUSDKA7dOs0V1C/aaIftKo
lDeVSm0wJFZsL81PDVhr0c5KtdOM8YfU6FRfZJxgASPqAq4nofbDPChPbZKDTqQKMQyavzFVLToC
YiTOGgbk3o1XhND18rOsKFxwS+FCjXZbkVnHhZPvpPgKMdr589AZBkTsMbWXYMTGmNsjy2I76JQ0
Qvha6VLSXWq8S113WSIqlWZdX5aH1PNT9xqD+E/RiIXQhtsq8Dd+NkKraBewy4x46eaHZXV5EAsK
V13PDGypgy4PhQDlc70s6p5327Qp2tK5TPtdq8WCAmiiDHkkJ1TYhnOYqzgHwQ5zpXz8ewlbZP79
3PLCj9Vlu+Vt8ZInm5IsK5k5he76MxbrT3EwbXqrXADmMFpB5D7TkE8rNbIMpOecNAX/riVzD21L
tS8lZXAjEm5Tb9e3PoG3LdG3i8xvEfwNczDusoR26gCgOyZxfiBlS8+ktTcn88JjNLqDpLSXtqyk
TTcHEk4yqtiSqjo1Uv3JkM129722vGCJhKEi50QouWyyPLm873t9WUSEYGVGcVAmaq4aF/xvheAi
BKy1ObX0WxS4PL08LHLBhIbl/rp6fbWsPSquXeIum12f/96L0lbkm15f0vvs1oTTv8lLA8+UGEp2
N4raKbTogq7keoypMnQrbw5VbuZAbm9xyKhELlvS8JrPIcwE8+yury1L/gzqMZfM6eUNil6S6ry8
tDyUS+qzOgdA5wXhp8tGy5uoXmNelxY70Px5w5LE/b2r67Pf68sblrcuO42W3O9l8bq/7y2XJ69v
v77ne/c/Nwcfm22qagYSz7akv//dywf2BmHb/Ry7fd3Ndbuf3+yP9R/7+X7l+tHlHA4uWxGd5znz
fNnl9+Lyxj/+dd+LyzsxMsyC0fmP8scn/bHr73+gNYeaQxrHhjFvuuxwebh+8esLy3NGPcO0lif/
+OTr5j/+Mf/8Da4fMb1NjfpIm+61nh1OC8Bnmt1Sy8OP536s/tMm9ACoa/3YjbTYsq6bL0vXbZbd
5gtE77rN9eV/eu7nxyy7+LHb720MZbpr6LdtFhqRufRigS7nbllH+wVOtICIrqyi66qxdDiv7CJz
6aour38vLm/PqTXJpta6/7SLZYvl4bqb7w+df+3vb/Nv33f9Jv95N8t2102W/V2fG+Yu2P9oj/5/
iEAKwp//SAS6R+cc/C/7vcoTMBb/hwrp+61/qZAM8780dmXoui4idUAz9DcaSPkvBRkR+BbDMk0Z
PdHfIiRF+y9Clkg/YiCiqzJbXdFA6JNUU9SgLPxL1fTfQAPJivyTJQODCJUUullkUoqkiPyr/xQh
taEcZ1UU5tuKoFFX8jqDAJD2IVVlk/7PM1hUZm51SbDB0HW4ZCXtGI2HbkJu2Wpoay4GOfdY8Lz0
TEqOZ5CLYE3WBEVH2iu5Pzhq4Hlrj6oC2L5tB/Y6ihKDqOWYigvOWxvefrAKQ0oDvT4QYHg20yS6
t2JxLVaZ8jjSBnbSQRE2EpFvzqA3ZJ7HikvEE7x9LJ92Al5xo1azQVACaysaeFS0LIu2MmLeTUEm
jZH52gEYEF5t5n2yBKqPL7oiTitfQxPMdrkHbnZAG18xiEHg5FvED4XreFStjdf4HolA+rkmraQm
pPnekJggpp2ib2HYb0OhywEgSMVBpNqllL25S8NRc+VgeLQCc04MiKqjoLkYr8IDLlaQmVZfUwIa
BjoutOKjCL9kEpLs10TpCg8hycp99ruKMftnWPucLpcJi4hb8ha4EQKz0eS1GtYv6CSPiCSCp1mj
GUUhDteQ3j4GIKAOmnFoc0PakxfxUdUhM3PyqnaSvzNCSXvAgIpUHIRQJlOwzNIgPfqDB/VR9kmS
73zbW6fg89+nrj6mCk1LzTooZCutI6+/U8Qo204JoEVdTEycSiu/Qxhr6ekdZkMo2kKtXvpRTXdQ
KoAmBh79QgwcB60VDsy+kn0QY0qMOgvYtFU8kpjQbJR2LJ0J7doxKXCmBQEhzWQKeTW98X5mDyjk
jFSZWt2ShfCcoZ0+ipXxNIA2tRWNEvfoicZdH0NI7YCQeGU7zoaR3rbaLlqPfYk1o6FKGnokKrbU
iWRP2cmVf6eOobIpEwgvZRHg2c1uRDJEMcuXoT3IYewQ/DEdxniipNxotxVMvjt+UEew9O3U1/1D
QZSDXVsi+RzEZALDiXRnKpi3xXHe20LsK7QXfqNkRrxtELul4ttc5cprkUrFO2li0THxuuxW6GjS
qmKNC0zu9Ge8/ds+GjVI4LQ/ciO5GDoxLvFQ+Bz3tALRIZ9SAn9v6u5B98XiEAzpnZnJ67Bt7lUL
t9TI/cAM/OBQSNQzarynzPa0LeNM49YrcELIJJVJmU9AAxkn4TBQVm9Uhd6/tIuSsl03iCvtoW4q
+pptfWiE6ZagrXg7WXF5mH5HQj6RoSzWHEDpvT40NL/C8Tb3vd9pa87tS5GOSEtroyZleBOUTNmj
FOucFM5O2h4HmyrDryiyfitIonQgQk0S3ozReijDqgQ/46RRqbn8oYIeGfsYmUfBQlNO9rpAS61G
ioBbTkzp4mBgPY5JRhLSrAdhijDIQ3IhFv5sGPohB2xFXKpJDdYXxbUaycywTGttCXXnWkFBAz9n
ZD0UrYt4JVjXg1xdmFnbFjGUFjGrD5X8lGHtSmf2fCZK4RmyrWRHFpVdSTBuGH09cAkybvq+JXBb
IV8jwyAQ5mmOzHzUjyLN4bRDp2+1Ld4SUdXdqKxAU8QkbEh6eR780DjmjeXRPYJJMoa0nOEQCCfV
bO/Souz3UagHjtnTQen9VlkLUUkVrLBCfh/5TTLooSZlTEs9aH/XegwoypddwU/ibaSAR2nU6tNo
x9lBjgO8EYVg3UdmegNLIMZuXAmPCTgSOP9xY+O2ptajAwbFHQXI2hdupiAa12DwOyJszS/V8p4q
JUCBIWXUo4jScPNnuJXheTRRUUel5/G9hws/rR2EY3pXZp9EVLaPVSut8kF1ItXCtIolhjQsOoMx
c3eT6Cs/6nYVCRRrAc0VgRPi4HRdQiWLm0Bg0jQ1/jd7Z7LcOLNt53fxHCfQJLqBJyTYihQlUW1N
EFJJhUTfd/n09wPL9n/vCTvCnntQDBYlURQJJHLvvda35p+wKhCm1kvmvYGSp2vrtwRB2ToeGgay
fI9PYlmTolDy3KikwJxeChcTN2YxF3hZeKKTAGRbL34rrz6SHtuRCTL+zo0oX5vIB/omIQ9+lsy+
smwDvQ9MXkYEs84UrLc0wFgM10KDSUAXzVtzjjkppf5azVO7Lq10WMUqBXcERnLLS99PvjwQiuae
kMpPD54hCfBSB2yC+rFfvB8Iv7qN1djNhui7nGV+EiBBchyX2puIo5e5neKNXfnWYWYYitnzy56A
ajmWN+18p80Plqo/zEh9eTILH5vm4ExieGqJSJtT+xHxc/wQxYaBP2hgsO8QATeX/BGtiB/BZbDE
zZyaTW5FQa804lIEJBqSfYbC9eEtRdW6sYy1ZqX+MTM6fBDCb8kSz7tA18/eYKtLB8iMUIQCwUqR
fCllR8FIEChz+422ONRJgiMGq56PUWsX93j068XRpbDZ4wDNHZoFmKBpsBSJvZnljKNP1SDHxbz3
U5GuldW8WZ0Dga+LjZWx0DgI4PqcmcpNnZ8clEoZ1ToKY61N4pLkAMtqkwUWRNKhrB4cJ4leplzb
I+3fAPdS+1aJb1xJ8qwSxqmZxXDC6P7MhKA/F+1eL/N3wx2rpxzRTlmr3/Smoo3CVo0TOmYyZbcX
UEuZZh2SpQmpaUejbz48J633dQZs268IoQIYkqzdlsmx76r8apjdIQ2R28Ss39vaDs3FYsxOwzMe
fcfZJIUWv8/pIcHDuMeNlW5M19C3ogCrCEu7e0sHcfXi6bEtDPk+mKSo2+S8VElvP+OgeWFZQusq
uzfXiL6lGNq1k6btvRv3DaC4Dh1KV+p7ZM9lkHZ9dhXxSDhXRsANzuB+p5NGvE5kG75PzvzLnLvu
3ogLEfjJCZu9+Bz0yKPbOIZ3nWPcezXYHynx37RO537a0nsPq/BT6mo86CIXzwj66MBGmXuSjRLP
g9u8DULnfDGiYet55MvZDtFojZT5XsGA3ODcE+vKndJjb09PIh+GszU0RWAqrdo7C2MrlD+1VoPc
cZrkisez3w2eYRyws9mXZOT9sAXcRRQMck8MwKECOIhaJ2FpzE6jOf9ITz+50q0O9SQXTJ+xxYQS
wWdmsJLGRrhrZpx8KOA58/vu5BRPKZEAq1riAkNm90zeCb/ct4bfhNavK6d+ij3yrutQbw/VTOBj
WV55q3TMtXF16DsL4nmoyD/JmujOq5NPDKzOOqm9ng/FDsrGAJM5xUzxk4dln0XA2tbMQmcHGcBm
aEWuuudtIVWA+qqZWfX40PuqfTDHQ1g2kMBCQeCRofyrcglwlqVCVcN2lbWa5k2mBHKQ8Mfk4r8W
HcqmqrCY0i0HTtoQC5OWkbbS3JzBZ4HgqsXZKTvh7PNCfyAbEePWmyDu59vq/Y/QrOJ3HU01famK
C1wiUFlgJ7DIEAGh9jp5S4ZSRM6Ortnxps0T5nG2kh/hQ2HF5xCf709ELqkUUn3MrXUlu/yrRfb/
VFgDtMT+zHrECoKQkdC/+uSMXnwxOCwxu47dzhnJDzMYedvsSplqVZtSGc1P2PE50iJxLh5RdniR
EO1pf4BoybvaA6qQ6CSTas4ET6x12g0tbrGdNUa6GTrVdaHC+MERQU5i5KvXiyP7OMlwrNIvZahJ
2ufpd+WlKfg1Y0YyNr3VSHnqiogUf1b+Rzo057Dm5Seuq+9tBI1TLF4JpumAmpl/xpzYTfY9jBh6
BHFWnBZbyoRvq4Ad4Jj9HXEqJmA2RDGmGb/eWvuUHojJSlRf9vIztx8cRdMfpchHDIV8Lzv0azVq
baDKFA3Trkwyddfq8rXQSxeR2fTt2WjAErMkB7LuIFt44SsdfH3FxgNkYRSNf29Yn5FVVI9ah0AL
ZFxylPHBcznicCjfl8Yw7NiAnScTbF5YKZJUF7Hy7eamWI5BmBhlje8pNtAywPfi3BB4RRtMb+UI
F505YTaYiDoI80F/D8xKdzuA881CdQ6JXgrSigCFukreDMhr276r77XWjXeGPRVriWRrHZv0dMe2
v4tcEEm2FIgV7doJLL2fj2SqzceRvSW2QlTLeGy+CF1CKNcnmM4yFa8wjsAkm5Og9WJqOkWj3aTZ
CZ1qYI4gH2sbTRqEJO/A9kTV7hMJ2RtXfjnpkJ66bzn4EfVDcsnt3ibidvTJjWnvyimLYE7YAmnD
cYZ/tksh5xECIeTZ0EICVNJkr2wvuXguwtYEHW6UJy76XZdse5W9lnKZNKcifkrHjOQjJuq9zwZZ
psmTkbu7yq5/fF3qVy0Jy9WIW2GTFUjAUtyeQawGlAUagwlV6FtoZ++FyTCw7Eaxw5Pej5ySbdLK
I1p1DB1Wd1UJpCAt8j6SqdzPzSD3SNXf+8z9EImz6yoD4Z/8krYP+yAXb1pzlljm6o6xeVgbZBkl
XLTAqV56wF1d6m8VSiR9zMizqDXCC53w6C0rm9RnoOTDgcLkLi0Splr3GXCyMCePODMDYevzDhrR
rpHDsC8mYkF6oo5uKVEh1ywwonhxe2pAVHzkJfZkEJPjp5GMqMO6mdxjyDw5H8XR6uvPIVH9GtPh
k9aOCb+WyCHgG+ldLF+J+ft0JuuBc/eh6NO30Kqco49wFXDLvcBCFbCxvz1RqSZjX1fpvkbvJ9qK
C0dlMWjQmQG56s2McvMuLDmPZeNRFg5dSF4hEgd7Ofz6NB+pgmgfSD8D7OSbh7DROUtBf8y5tcdZ
6Byb0c92aapdBlzPnQ12yp8hILuL6zQCowAZH2GfkZlDEPteG+hzf2XheYx7iz1OziYyD804GOAI
opweVUi07SUWaXO3ADbnSwWs94CVXjv2AFnuGjsKD1r3jTuDmbC/WL/6XqMIbO69afa2cYqed85J
/Lv9/bnGGNIuvWcqK/sorNo+Jmzejr7EIm7zfFUlvLWICELTDS1H2c574ffjVaj8I3O6iwlTft2P
4xyU2iJLa7xnoy5JrvJdAkGjCt6gjH6zG8LVGUU4jgl+0U37BVS0FfiD9oQ+MTH6J8ODH5QSfLIa
XAaDXnavqw6cq8JlzeX1VXcwWGqOPGMf+s49FBgeYDp8qDusqCSKpkxnx4VI6YqUSIZ+2omBMS2Q
lxd3jGXQG/PPWHy09ZRfTfPHUf5rPsURJDxvNQ7oE9LeSkGieeYuk5d8Hmfc0y5J1Boon6wNQjkZ
d4mLnK5GpSLZMinT3XXgEZLI+NUbQVv0NsIu/aOjB3gsYU3as3IJF+2TfTmuVEiGlUysPrCMT5+O
xMquO4Rn8PqjlNqmmetpHZk/mGf8830/+/4vk06Zx2yszxdfH/J7L7pzWqZYfjujbjQZFtmzvpIz
BLioW0Q11njpJomZW0/MrR0inorz5GSy1Yeo10YbPeuPMUmQ8Kw2NhAGMYceWFTje5zwdGXNUgPQ
GeG4dO5CLXJXceING1I26guc0O/ELl/0igg9hQqhzm0F6QZl4JgO0zozfJcwqUhe3JYEZc+CiDP0
Zh+EacwYvywtxvioYnwq4JrDet+QMVYRCJ0WNaDA8qem1kWwGe1jd/DWWjZdqhdwy7txqtc5wDFf
E1AjZfbQ+lm7aeNfplwEAeQwsmykO5t0ORw/H6KkFaLMe87rLUyiI7lUP1XH4WBaNRHp9by2m/Es
NZTJeZhC1psDNcwosqviU8fmS6TztQYUs5ZA9NLQQnYo9GnhK37OBSJOi6ucb7VMjxevPGWc69io
e9XZdW2uCyV7Fou4ZOqPWHx7ifymb+jL5ApDtN+kaGe7qXlPnfRjdMaftoPHzSdn1PDLSDu2Q/tR
RvzBzZB9ltI4DxN6pQL5M57KABDbwe3CfaQX315TH6ZyQnLe2cewaNd6gmZcsFNe5Try8KHTD4JR
94mi6k5PtIeqDFd0ey5RkzzHQ3X1ZBUvKzzwCd6F1nniHOkiUobi4ccx0cy3hvMWDdN96fDm0KJo
kuqJBtMxNrWvOEQFITIBwiXBvQeRRLDMR120D/VNa9Q5Uktaq+BbH5rOQb8CUckchGTX+qb85rca
xU+i2pccZKqKpk3ijQg7HHCK0+84TOvAaOazFltf2lRfl8DDIYm/B914ctUY6P5wUGnxMWRoPhMg
1ksCGVrm7JMcdTR64/RtdOUqNDtOHz4HChUinGmbUiYc/BggvR0ZL5aDXRKPQgRZ1W8Rj1bdR1nb
zyNVwFgm24zFnJClfTuINZIAMkC0XZ67MIqgitGUA7WsIcy2JAd3ZSQMvq1vT/oB3VHA1y7Wxr7L
Xm2n5DWGLWC+hNyqmi95Wh1koCpnr/qiDfwgDyL/LmsL8lJztpqRC6sO9kWNcEAzMZ/LjuA2U9yF
9nwoR3SDyVS8MhjFMmEgs03Zl3WE8c6kKM7iQCIxRzi8JpAsqNHEbjK87yYcP8SAwCIx2D+WhYeK
qLjUmBE06wGgFbOk14K/vUwRZHNMAT7K8XhBH1+ByOSDTcF+2eFWRCZ/gEUfF8MXkrQYWwOx8WAs
0GjVDULopmdvLW0NDTdVUJiI19R6SVOPQD76H9jSVooedMfcm2bo9KcSKWVU6r80mgCo6qkP6QGq
tENLHYAmI8Gj2+KP8k9bWPedjdi/pqvde/3G7PokIN5NP9flD3ASlHPVJrbw0RS9p+2d/qlWuTjo
eLTocSDtTecNfl0+kf6p9adsnXngZTtfnkNcmFTl2TZTIa4LAOOA49mY0swp6rjaxhpLr2EbhOYW
464ZwMsZckDQGU5fUSp/FQvUI5YQbuJ8TRWerY18RK5ONgfN0zvsa5nck+hBuKqOErEOoyDJ23in
NbSlRMVZp/Vk9OkJ0V9whgjoo8YEBYz/ae5pVYXlfNI4rcys9oIYrFaSGfa6dZHIC8MiXTfv2Xjm
OGGL5NNBA3SY9BotnR+vNQ79RQpIKLxrQwOJbec0IX+evJUyEehZdk6D3z3mscceCJ9TP9gvEdaJ
erx3bOOzyH4DqLZePMmEoCHgzAz15A6csQHvxB4PScl4Pot0AMpZszUAy6+gBLHHgCapWWIjcZ4H
BZnv29bExZH0Je1y0aEkovlZxySLNxFZ4yH6zcau9s3Q9Pf2RfW/yaZFcqpK1Iisz8IGhWlqcxmM
w/A8m7q/0rQnVeGFaSEYUVOgJpawMNLCXwY74wpEBllLVTrtuC6KvTn1eE4IoQx8G3OHFRavM124
JoqeKz+z0XLFb2m3WFdHcRlYtHyD1KTY8R/0WjwbcoZWCgIEGS8i5DjKLEAS9lPVJs1hBgC47dPh
Cw3Pc+fgHhFtxLoT0VctzWajt+3VyxCO9p3vog4Gcw8taD50cwEvlg4QWkeuEBWN+m0Di3bl+T6S
OwEg1bKk/yCKdmsTYrqaI4CrHAenxlcwPTtzn3YFexRI7kXi52vSt/eOwr821Jg7gYxv4uQNB2P1
IBCfGg2HYVdEmz6L242edxsJfgdC+CsbXBDNlYtrhp4IO5Dsd19q5qo0X6LUrQ+pTxFm+7l10SMF
cyV3OK6tEqkdcI2sfslDl5xFO8zW9pxR5I14IPPws+qh/40EPq4GOPl0pZBUZDxtOlBv1wNqQqrz
ERhhOx8nK/8eO1zcJgpTpTkfwikuCrggzNJdPRCfnAzqvWjTGLlrcZ1cXpT+6LklKw9d/cYe2Q//
Mt3xCnEOMbcx6pvKpqEQwW8CLVRvqSrqbDGlTE4gevhMTeTgW56JX9bjbSIIHTemdm+g3ApSmLyi
mw2oT/gjruRdXeOJhdtNKOB0szvmY/iohe61tcIL2wJa/8rf0MZEQ59YgbuojVtzpNZMGIalNBSY
QzzNt7QUl156q2cYOrChiOhPPn/bc3N29dAEUc/Yz4qrJzPeGH7C5lvsYGPfV3nzqxk7jtgMGDWE
5mkCwIp7eqLvrsFBsR0XDKGFUH+pDSy1YTtz7vI3Z2JyKFOHPZde/yy6P1+S0+zT7rJ2qd4/mtP4
xnRxk8Mgb0xg0n7/R/GWDPZC9cqaQK94lhEyFsdebH1aYbsx0/wbQ8MU4ZSbEfYaJvRYfzyZOvYt
8t43+eA8NtjfVIuTN0pxzUTnOm5/tS72krJ9ZZcntnHv3feTe9acJIgaqtYVifDPQ98RTBEel+dq
7PRclDhe6PF1+KH8Zs3EgmKLSAKurbEYd2Fc3EX5pXaLd9+cH0bdecKzGnThDnb7u2m6Jz5JXLOB
ORe7v4gxl30Kq4+1mQsDMIUfryZ2Jk1pbzIWqQbqOD0EhWlVUepUYNEqlso4R1Y7KyK7i/eJRkdn
JcHkDqfcQSw2olIXz7xr5F2TBa3DgmQe0kz+xR77y/J59RoN3Ty58CvvdTiFpfMIt+DXWNHVUgkS
caen1p5GFOgC21K4D8dxD5qZeJAMl1STc2UU9NYroEm06etHJ+vfaq/h7W65AphPpuPhMrBXiaMe
nKTZNFa5ZZz9kdhWuyqT+rH1HwvDua9neWg8MhYkmjS2xUgU7dcYQ4oDNDHsi3Pd9NaqSrXnqSDB
wx8fk4ROFdE4DGtkk+yyLHmdtOmbqSKmu7ZbV130YPVIdL3CoRc+7KeuuROg01etBs0xxaxWDeJS
m9EWJPE3YHyAuXXl0SZ7pfeMhttoBnyquA/gtFyc+1D8orF1l81I0YqJpjV8SrLRd8Vo7mGasNEP
RpZH0T9EzrTpOEaAUp5jYeBBlAfYHs9mwsZbs7aqm3dpW+3DUCNztYH/xNSlKo5hNTFVMoLQA6iQ
2f01pAncLWY+v9hNggQAFsWTifA+j4vrcuCT+vFZZnQ9uKaVwz2J0evBqgNQqe8ZqfKN5t9nqb1p
O++FQfv7mJYBOP47KmyWq1p/M0ZMZPr8p1jYcFPePs6c8isDfd2qHEb08kaB/zI81YM4mHqzwzqe
rkT4bNJ9qNi/lLl5P8XxfZFUn4yvP4CL7o2kYzZu5sCDfxcCtw5jT5JD4CKRbM+K6nXalzLa7z4H
Mmp6Ly2hzKyAznfRkeKZOuj0TaxQ9StzzF/E5th9+Eu3w0eh2j9pLV+KIt2mdvrIzPkw5orwNQat
6Cv8Irnow04r62dHAkmdOJX97MvUmQM71rWI4k1s979pw+wRVs99+tlo+lOTtR85Z71WVKdeJu9m
NX6MnUaag4D/kLp7qIQPihEs8Djam2azrVMuQDgy4MIcpZsEXGPA3UYvpmU8kKITkILxzWsFtSfX
skX5mL/oTNIcrp+1kT8k0zPzpZ9w9u7ryLxvs/RXRsZQ5Cb7TEanWE33noPmRCvOyhJ3jVX9xCBE
m3S4s7X+3eKkchbGJFjrIGZmmuqPWRt/FLl5JPCGfh4Fbo9VjBPszdbskx3DFqXZWLkkEMXVvSRN
yhoYpujdeLFUdRlN4hqJkNJyg/Yz10svOrZhekLa+0xz6dpwTVkpJiIlwMZoVpuu5NBm9QRdRJQ9
p2duPvR4mcMngObaqltHaNXWTt/dOeVSfTXNJkPp7F7s2cRaYSN+8YtZEuXi7UMzfwijB/jCW1l5
0yqmf8U6Q3Se2yLUDwuaVgiWoQHPqCcqQD/YcaKLGLK93xXPBkygwcIGXtrWqivrTadXl6wDKOxe
rWQ82LOFOIEOf2S+23Nh7fKJFpA7X0lC4FeM5BLYzUUN4pzM5oOv1V/WJPcRFlaZq1PIFLVVqIHT
9lfex09l/uxLiYLedd9m7xeEwcNkT79LrWKSYpj3XZs+hSSPTy+jgY2y3w5Nexrb9l2K+cPtjU2e
+q9y8W2Cjs5E2/2ezfgs6IIzFtlVeskU02Q7ZTXlYepM7LfRHrJdzmiMyQa6mBihxOjTi8NsPaXl
OZFqF6bskVgxNo7FxzTi9XUJb16hucHQZxRbwKIVTIUr2em4kF3jhenW2ceWijrgSI2zj0X2KgZO
+1FFPLu602k/QDTfQxPn8KPxZIsH9rw/M18PDW9Dugf0i4tT58+QBKEfPE4qfiMF5urY9tZnG8F0
gHa5XJcVyuSk2mqapEENVsAxxJ/l96az86hjBZa1PEvy6laNiVRn+YW5MK5ubscBIWynKeqffLlo
EzlSZPxi5iaBNvhx142hziS1RIvomDpEDruMKCpNMn9evmnK67fexXIg4x+zlfgJc+e5NKtH4POu
XGMMyMri6iEpEb0K0pwwmzas2dWCUlaKK7kfQGXHWUImUyBIomsd9Yr4epfYIKe1Fjcy5A9BU0Rr
aHKz2ekQQtNgblPtjGehXAGxCcYJfpU7XPwQb6QuDuHYXmbNPc+RdYig/CUwrMX70NPEnp8HFQdT
DCzD6y8i/oiWVuZY/iSj90W39eAUzEDxmTqR+1X7L4xo9lGY/YTCO4cyBHACxN3T208VOk8hOOux
lzCO6eD0OM0NRjlam4GLY4ms8nRHC2/dk7FUME0LgE9eMpDnRjryVqa92CiuWmu3cLXAZay6TjpC
eQZkA0ygirWw6ABMufmxLJlRO707eV2smf4s0WcXx+ustZ/oNfSNvW+yPKKaONuzxKk7DMdCW/1/
+ef/jfzTRKkJre3/jJ57+CmKds6GzyL+L+LP//GD/1P8Kf7l+KYDYo56XPcYgf2j/tTJjPQNErv/
Zj/+J/WnMP9lOr7jkSdpGRDibCSbbckZ/d//m+X/y4Vl57j0xC3fWaIc/x/Un4apA7r7L9GQHqog
y0JKYArXMJx/j4bMIJervNLn/ZRVV1KGFRzN5EqeHAI6DK4tJsNII0ww0xlP67SuPVO02xxVWFtk
9t6v3eypAlzS4sxTtymUwl7vxCJC2REBaZh09kLEw51Kt30cfWgsudZVwSSJIvAkuVMnygYPYzgw
gLznn0X1F1nT0zSi5PYR+oU4RcJY4dBEqMdzQRn1LA2lmeyO4r7O7PCh/EqaIT40sH7pTeFrHn25
p1JyNiIjdCwtcIa2dVoFAhjqbnbFkm8RvfkWs4RMswmj8QG9NqOT3PVt95LIpzjhKjX7w05yYpEP
6X7IsG92WKsY8Ed/xtbZtZYRbuSSX4cG6yRK4KqpOTFVz7JjphjEuUtwSj5AS6sdq90i42G+W7AQ
RjEe3Qx2NH1JgyY0lRqj84lJv9l8sf//w6y9DkpLe3HcAc1Kog+rfsbANGRoSweJd9XBeEu+GIZW
LznEoj2n1nlc9E3UlpitBrY4hT+y91WYoIXrHaYUNLXr9/UB69S4afwUqZac0eNBjC+d4RxHorsz
nK9WtunJ4pptaZZ7dlxw/lPSAqypqhRrGGwbnfT4YJjcdLtg74UD4dqd6yVpcvFJd0OCiUXA2i1s
DYJw/CZMGudyAlSCIAPTbSXboFR0ylAuPDu0IodmVHu/8vZYKFPPpprWut+hUX42E72rSTmX3ndz
Ku6l4nRmN9AWVH7XdmeVZRq92uiCes/du7E07336hlMpPlwj7y5hVJ2myqfbyVjd913slzq4pFF5
7Di1+Rm1QIX/OKHdOPp3s2JnN6bNIYs8F0B6+MKcMl875JpuSBXPN3NmrbaEHOgrLZUjUyI14Ces
2yB1xLDPPXPa9whB6LmN9q6W3w1AXaYqNOZz9riGm2/tQvupU9Gu00ktbFG+FEXWU+dt5ai5h0QN
1ONJfypaioRwRCukO5lx4kdqpIgcJ2HGG0foCC5mET30A1zdkTH9QZGGEiSD+6uTEmfrRHcAr2K0
aWvEP6rT3ycfRsZgouoWE4ktbv09EkwfIDi6+k6Ja7YNf+XaeMr14qqkwRFXsHvyIsHQEfR2SulA
/q0eGIP17jfZtWUQHBDYo4K+bQ5NqPGnZlW7ozdwLj9j5cyrYcI+OpvXOdbzfVSMj77mbXWj3veI
voJ2zqNdFofP0aj9eDHFXTqN7BJodhtkNbp1ep0dWW/yTl8Ckoo/OfB91aL2lSq0OF5CHU/b1jOi
5mR7mJQ9YkTWRcu6NRftHS/WeuRd/oqT8QjwGMUUC9ImM7nCuyV1g19fLN9/bozm1DaUI467MADI
Zbjr0hc/bU5jqO9EpRjkOSp/TEH7D9/pSEdQTZCYZlADMtYR81VdvWH9nlZJDw5IKZW8MzoHYW6T
IgC8QVVbpCC4i80QjgPtfI8cFYapBjKAdCQSSXxZTqaORo16YAKoMrrk3YUheYe26T8XaKxXBqIh
pAWGu0XPh6SlZOS3cENqQw+IK+ghHA1bvUSdbEXDfTUhrEINp60M4e5GFe9btBrRvJtWpl+8MINA
GZfXu8q/S/saQgi1vs76YPs7QuHMfWOqIA4XdZ5Xv9ve2AZjZtW7sqDu0i0I15UBTLiPt/3A1oPG
E7tYw272/ZRCGh7CYAQcByMmgYHcHua6cJHq2e2rEix0Y/fc2Q6Jw6MX7fGlJoRCyruhNrBHWfll
NsWjO5jbsRzndRVVIEySmRBG6MvE2XpP7yqzUFaHvWJUfJiHjiGga0OyJvNoous3W7RaqJusJNMJ
/2N7bR3HMU3u1QyHosfweE6d2Ak6+3e9LNd+zzB6hk7o5+5vDVGqWeThTjNzjt9GN6nuBemKKSFy
znjUnDCg//0tcuMJjwaD1xA4U+MagUP+/Aqg65fqCOPo4+KtQ9XGxjBxAWZHBiMLo6FD5ZBYskfb
86UPMQWVJXeaEqSXVcY+KiE7+0RRajKkckoQzphdwATqT+0UrymRrpiU6chYTbxWBrBvwwN61NsI
MhAhnEOVPpnlzKHQmWhVGutqUf8QiMrovoYqpBFIQN1qMIxwBIS1KKha+lmqn7c2gbazRSJY3RHY
mC+BqLO1Sbr7bggf64bxT24iofE5iJYsSd/4qGWGXrWd5TaSJHdo5nDo9BEiuGngz3BQHmXelZIL
KbFLf9te+iwT8hCFE2ZrVS6X4kz0a6Dz3F8jNcRi4eDUStl4OGH0SAVyKEy5IcXvkRSVQ5lwyM1M
NNcyjH8Num2fIw17eQ8niL4DM0pyhVZM+FeRb93DlCXjJwWpZRjM73wGkjf9Hrz7395QJ+vG25lJ
+Amb/gV1n4dro9lEdj5RSFNc1PPvVPOiAH4dwxqS4gxfMCFNf4++e+gdWCy1/RbP3m9b0hDtm9fW
03YYDx4MMTI4VXOQ1O1FS04sCuHacH1Uk8kl5AV2RaIBfjxrgom25ljECqTOIc64yLoDCB/WgnXP
JIFr27zpQuZL7DZ2WRUe4uFAcK9PfsBI/tXcfk0rL8fwoaWOxITqnYyqZjsiom1vEkdNmuKlHIZX
TMz0tSbvTJFL4JllEfEF2J9BomBubB6isnxrenx8Dasbhb67i432xfcb6vA5/Tan2ttOmnWpiuFF
JUQTJkZqrH27o/xyzbuIXhsH92IygOhSoboYe/YrdRZgmX4qYvpJdf2tDc42zYspoFRbOJAM871n
9N9IdxA8hfoM3g0djyU5+lC3bCEXVOytaHtis8HJs+od4A5hMjBwLrCP66O158oebf7x34+dDRQG
tDr4G2bfUEYhlIZ1RkI2iEt6ov/55vaYM4Xj3y9wALDldAbgEwtbOPtfNzdPdwNA+KBF2xtDMrFB
u8buYgm+/Z+TMzsMtPvyOm+PoYbLWQ1OtqFhA08sLudDUl1zij5S7hptVdB/OLYoY/7epMhn/967
fcGuRie4/SHI8qCahgsu0l8M2ze6wNwVh1bAUb49fiN+3u7dbm7f0fY1TCe22P88dLt3e46/z/nP
0xkV2oG7ak6rQ1J/qcSxjuVwjWLdPzgu4aKVlt7LqIBnn4exON6+wVWzvos9wjltAYz1hhn1blzW
v79iea1hD/tz4poFCRHDeTPgMG9yFwrv7e7twX9u/u2x2zP+22Nh3AbMKRqGhDzV/+5HPeYB6wRV
AesWCznxRuDSmLsS6MINk1ps5Q5Za6CZ+L9w7desmgEILqjQfz7WJDIhh+pkQaxuH3M2LT7t29dR
kb7mKXG+dKZ5TMdWsG8FaYbLM9y++Xbv356wSVEIOAyHNzdG6T83ujuQbLPc3B6LGa0FDVTR1e0l
3J4qvR1jtyf8e5f05LclWn5zg5TeMBC3e6laAMdZh64MzfH3TUnqZ9II1DhytjoFk/N5cfk6ZXZY
UgRtxlnQNf5+bFFU89N/79/e+wSQ56q0uzDQi4l3olve8xvE9XbvxnS93YzdOa3I1jD/MhYmQBB/
797IC5kX7ewa5Gfjdm+30+h247oJn0K1nFGFja/NiylqjIrUKbUAAqyCk2hGbX28/fd2T1/+K4ak
Rlm93GUuQBgGjomwcB0Ue+WH5nv93ZK3t4wE9zM5ig88vG61qnkmP65oWErMjtCIOtzRN5qejPYk
5iZ98mJ7ZzfhexM22dHVxnhTs5X+D/bOs7eNLFvXf6Ux30u3crjAHOCKmbIsWZbjlwIty5Vzrl9/
n12kLInt7jPTbGCIg0MbBTFtsoo7rL3WG3CbKtB0sVwEVOttl+r5fZppeBnaybtUQ9ERYnq48rOB
5RLcmJgv2cxhwAIsWUQeKvLSuoFghN8QoBV2HMI3MB8gHYbrtgG9GkXwXUZL2xqh/LZoYpgZgWZT
cITLoPREEV4kbWwMEWbglqOrrsHAUGmhV6pqxgqJlee8ttha55oZbV0LDzfDy29kfICp5qhXTd9+
adU0WOo5MCbfK6tFGKtoqHpDtIVW+IMRfq+z0G9KOH2U0wN/3chyvAQsOMxj/F7TurqtQRVjxGF6
m0HCbdixXcR5nRJ0eRsAgCIiVMoyEOoSAP4iFSDTiFYDEQVc54QU3bYTfW5oS5aW6c/nB49eMz3r
CFnn59dllfmlLG1BPXGup+fQjke1a/pzBNqD4gcECsGjH4U8gCIO0939gW0JGOCIdb7BvytkOyMg
8YUJ5nll5miFsAg5e5csqXVue+FTOjVEmjXfN1kKh6pIOJtSPnp+zhXup63wQZ0eK8QWX8YkdXpj
I9793MTz3bTCaRWiEP5wk/1qJJxYB69aTD5kOMIIkqRQFX8+xIDqVwDFBA8vo0Nh19FP/R/W2xae
WyG2oFRjxWPPTzzfNUuhGlwCy181qbV/yfSsFw07tcKW/Pm1eYUMokKchxvdk98Z3h3BKsRBMA9k
fkPd1N+gd2EvsYFOttPvgAcHT0y/q5dkzjCb/lTFoiVrxicFjZVZKUzjpsPQoJKt+lSv23Ik3+5Y
CEkKICyoVXXbhbm6tgmcDCEaTVyebae/HCFicfSYjnHUTO1U5DYz3Z1jIF1uU7H8Ot10ysBjC+z5
woU7viNvGmykkRJlQBDZDdeqYAeCR+Mg/moFXjeWurVga211M0fsq1XXbFy9RcnQuGSTAzZx+gbj
NCFm4rtNX7DsdEpVqezPp0+HOGMss1x7q8H/34axRN2q/ToI/ZquGVZ5LqsrVyyQqhlQwbXtd1T8
sUae1scw8uqr6X4fY36M/68TLkIYgXgBGzgtW944AKlG4t+OcLhBAX46hDUaIetJAEBOpBKDTSF3
4CAPhMc6WvfiUNUReAeLy62IHja9b3qiMYQSfjytH+F0bKJymPsJfevFq0Qbz584fdb09j98bC91
8NzC9Nf0vufHnu8+N/P89Z4fCwsGq+uRM6us8KM7STpMz04v3qs27L/783v82PbXo6IKbNvTdZpO
T1LBJJkGsMpGsCHGoWm3WJ2bKOdEeBUy3rPBCihuYUM3igUN0wkEXgzHz9Y62ZPt9CCwcUyscVTX
Q3DqY+fNJjuGzIMxqZeacilPXWbquVM/eT70FvqtwKSA+4RA1qmyayGqy5gybgPoDJSIULIbqRqg
h5RRpKvFOpzv5ZXE95m+hFy27zvVTOFRoSAZaMkao9gKCl1uzW2bApWd4PLLKaAxX2810HwbXy8h
RUidG24SEYFiHXqrxDUwMZZssIQRBU/RBr5NiDN3o1GvSiXe5jGFn6BOfsCTL/63sPD4rxQWNA2E
+58VFu4pLDxW1ePjK0mJ/bsOVQVbucBJwJItVdE1w9BN6gMCMPzPf0iOfKEphmaZyElYSI3ZuNcc
jG0088K0FUIrXZURpECL4rmqoF84tmaS/3QIwzSqFf9OVUGVf6cpYauOMM/RZUUzZYyDka94qSlh
DaUm+R3WuD7+yLNp2CiiA3e6VpMn+NgIhatMA+QwGyGHImCdQUgVD07PTAcpEapYtVDFmu73kl+9
eHp6YnosbSjg9w3JcEvomv6cVGXPI4Cd7u//tLVyo8YOrjgmgGN8W/biNSSKD2o4kxBNM613QPeH
pVRoN6HYxChVxVQ5/dm5OEOBWubRYtqP6CEoCUWjCJKJciWiATC2OmlT6KY3U3sq+bodfTTEil2A
Qrs04PLU41Wn4dGcwO5SZMY/HIGuu+xVhK4sM70KRgXIWlVA+HFw/AB1gzedtwMMSD61zz+Q6OzA
JpCvutF0+Qv0cv/toIaM+l5aRvrorn1JaJQ11GryPL6p5fa2032YREOXzQbFhRsslXPIoUgGo0ft
Y528gPa8klUvWBt6uQ28Priqa2vpdIhuyKn/OS+1q0GIrek2k5yeAXv34gAYcUOCploFeo0C9Qq4
HIWi7kPkt/5SuHo3Xa9fyl2+VGEXkcu+rzqQrqbrIPkRw6hN0cJWkuQdtEnUQwEOzPABN5a28972
EOAMsTUm2QXPiexXnpc9RB+gdoMM2b+V5UslAfIrDxnBeoXJdtY4yrIrwUCgob6oKQJn8vhB8u+6
OvwSg29OA4T0dRTOIW5i86i1ytIZ8Z4UJkXU+9EgsSVyahawNs94n1hIVstBCdYyQIyg0ZdIf2BX
HKAxocAMUW2y1qFvX0MfQsBaV35IqWQikqg62yLObzVI6O/UaGsQB1M8wCp8gD7hyZa+tJMON0aS
nfNUUfDYkMY7Cw+MpY/juzSQTwpih/SK5V72JdiWRuu/qAG7jygLFPAB1IdS1/zWiVbM4RrL8c9U
lup1HgAr0+zxawBziAQhfjxiBI3v0flK5oPa38ppnpIygziCz7s20339watFsl5D/D+26DZumG9g
WasQmcpV1YDvrFUTURDKP0kMmUzu7titkc8r3GrZFXZ+mXqDgBIue7/GHyGyo7WHI7tdm+WWNOcS
2sVmhJOUlyYARglhCPedo0YbrEPnqd22M7M03qtB+y1upJAyevaurvErVEbS0g0VJqY11mh12Phw
WBWEYRQ3Jx0pqcHMCqq7tOwAweOcmPURWTUDGzqANiZXI8U2TiR1EBKHrBLlhXIFtOa+lOFXBZJy
JY/rQte/B2oD0SRK8NHM5DcQ+ycYrg9WrR2gs2Tf6B3gYhp2iHKA/ObgZSLoQ4xaci5VbXDgaaAy
F5SfW6PxgMGtpshBIXBzqT1eKXIHCHjolkrdAKjLSN0ZENhSgcog0bOocEcNRmcdsy+XMkBNZE8c
FEnydxnaJ/gLfa6wwb2kSKEuBp2NWQE+ctZoXk3t0EPPX79PFPNrZAHhQTfRQHO/SL6aFf7ZsMXx
DXJbUpzL7ppK8CPopXqN/Rn7cIEZ01Wdwk1UfYrpZmtLgznuwUOtRxj5EmbbruN3UHpBODnXio7g
+4ACbSvgE0a6CmVgur7j4NKg9uHKKdlyWJ3yvRg2XgLXxYM5qeQaSL7Uh9rL0IDxDac6vTHFh2QF
eqUA4Va+hTi3K18LntlM60vjtpH17zGCPZkH1iXob/s2qN8OkCLYPpQesjLv3d7xPlZYfXKBgp6A
L92U9DG5GUyULgcEyVUJMd6AqkcbWliXp1BUIwcgufygRtxLZG/nIVVLrRq4D5wHIcaRxFD3/bvB
w1Zc9Zk5SZbjyIm4TR3j75zTG30cLgshNq+bH7UeglAfSCnS0F486+1UBdWKEqGHOYmUYnsCziNb
jF0B5o7SG2JGAUUbePTAydsURIjRDeai7exHvWd6aU20sweHcZ5vmqEFvGamm9xlpUIz87Oh/5AS
Cq2KZFD+jAM4NQGU6PyHnaXqNnLbtVQqzdrr4vs+QTO3h1eySlEvnYdwKW/JVs/CtMIyS3I3o8K8
2XzPMTRau6P20RG02D5SJHS7O+RmUkcl24WgOBK7Xo7tuRcPG8u6C9G9LiWsWGDfV7MO/g1dWOo2
6QDxJlGS9s2IBkSu0Y5WG1dgZ1B4+Nq2mAeUoXapK+B0iwZQmQynifJ1+o0a664fcFeARNFI/Q0i
KTDlZGcb+kV1pTk3soU6+pBGMfVx90uZyd3G9htWGR/+f+KvDEOF7V5TZIq1EdOYeIDND/OiM3Tc
D7wxuZVyCf1mA+k9WRW0h6za+IPZQHknodRfVQpDUuup7ZR++G7ow3ZWfSyRf1hKxCDzfMRFtdOo
njk9nklGgeGDAcwvBIiUIUqOQAXqvqghYIB6XySsRaPaoeIiJ5R5UyaNLvpheC1o606LSShiqRrK
jbqpEEXIcfodrvOGcq09DMCX408odhizvGjmsU7FwAjSH6mDoYZjgPRLfZggKYuKVw03KBLdl2ZV
LyMzHN60CFITNhQzKBj6nacEi1AajavIH6+Yp98GZu4tDa34WLIzWQ2y+VYKl20V9yupkm+AO/gw
GwrkpxEGANsBS8XUzTtJAuNhFMj8ZepShC9skdy56SVXoSK/tVLjPSPnsyy42GT/+xUpzy3+SO3+
EBFIRBX+U5Z6lxv2XNLhdxlCE1ZvDUjGflZRKQE9UnQZkq6OvM3EQfPVrwlL+ly27eue7MXCiJjU
seF95+c5Pc93viKVlGATnq17z9BWrif3zHV6ISDbxr3cUjPw3eGLbKP81JGolWwfDhSYWhWGU7rL
gxDMh+DWt5GkEWUmyZ0cIfc7VOHMC8l6Yam3LmycGKysWLrOd3eoCiCZLgIeQPAApKO3QTyxxr7s
G3N+tQTdeOPBDdkrz5qSrlEvdMCemDprlsPurixsWD8DO7F4mDVqgIeiUUG6i+ZuIsUblOdloyW5
LObvEKYxqD1SDWqKKnhRlXea2IF2kUolBHkMuLWBpc07jag60u5QdfHmkol57pTiRqwBFAifWcmp
vE3qDIY8bN9qZQrCBHV7C+TLekqlI5eEAr5iQgENriduv6Wp7apHMtEzfWPZ9f5Nr0HpH3SQkMpQ
o6xNPnGdQdCuBZdfp1yCcgWWQqiGbrTg/eB/hGkILLaBZzJ9HdNBqiUK/I3lJMEybtnOKwU+5Ng4
b0Nkp1PgAFjv+cEMTjIxoaPGS0BC96ETcbYDkfSy6aXr0YmMTdJMChj6XrzYE3UWmertQgmVx8KQ
6kWUmPDN8CcprIJ6PmVlGJRgIOugLeZyUMHjc7GrGISjpi+yPon7Va/cDyFl2GWlJ96cQSJr9h0l
tHLdwQXTVLNaovbT+hQIuiomcTWAVIosvV7DX16MLdmAujQ/28I6rUqhDvuOjvGB0FHOZBlbYDv5
mgRltRrjdDtivb21iKNEzp5k8teifZ+E9mMXMF/4cgbcW5FWmRpvnUL70AMRwY38PigkdbZXcagE
Wzk0d05AnWM0fHfr2Pzy8uDC1egooWUMJ8WLP44OMso1JB4vcT4TB/pLIINvstTE6jqTl/DOH1tE
aRZkeFwPd49B9n/UfXyliFxdLt/n6BNuvFoj9SQ2EfBrl76J0Uxs5+WsyYaWaBRt5dTJiku6EYwY
b5HKxGByTjIi7aN3UmEU8HPbhWHLBdgbUnVunGHp0rY5/tbVsEmcu3LAhikXh857iC172IwopyzV
Iv2ooViYXMqj4qyQhEBqT0PTw8Nq1y6MaqWxcdOhtCxx//1CREGxP2GysSjW1tRXixx/hDIZwbb0
6QdA9gCJtbmfD+1VEBTv2w42RCYEhSW8n4fRVjZDs7bGWNpWQb0jevhI6hWZN7O6MhyUwJpQX+J4
LCOyQBIPK8PIyYt54xv6tkHZICgQe6qMpl/AfcOdOYnVrRRl1sbKPiGQ1eOgBKJ8GtR6l7xTCxW6
UO9QbRK9UBVZQ1PPolUfk9N3vUxZWu1XC5W0jZsnVOFkqZx5Tfwm7im6hqbkMK2oCAnsXfsQEGJH
CAu3Vgn4Bmh9pePhtpoglRVE1wHGrNvhNjHiZoZNH470mnefDSS/6rD2r5pkNDc1yR+YhEDOzTBZ
Or710bOQfvKtUYhE0UmMAoMntEIApKZxwGc3OemjZgg3nksqOKucj+ggEi8o2NZN3Xzw0cBg4okW
jvnFCtSvfkRpBhmZN6GqXJma1qB8NV7FnkEgZMDfyEcgSUKFoJQJqS2jL/GEB/4Ut2SxviYptFc1
S9p5Yf+YxA2mgyxjI3/pGto7GAv0UbF31cnH7Q9x3mB/W/XLDnWa/UOFCbtC89t8MR1c00L8Pfaa
N0AypyB9MWrKOxbSaqsUHlm0CHi5VBc7QxvhgAeAcWHDtHRMCuHkS8nfAVcWqD+bRL6ZrTtSEmai
10s/htuPp2a7rD8FTEZbd5T1bQCDfv9X1JkzLyqYrVmHQEAZFUCEFMxkKkEDBS4vATzoGvA7cHW7
km2lXtxCpPdXsllYa2oac6sAwdeK554P02NxSBXKk7DBQRCSd2YJuvxheAcjyML/MIvQpXmnCqUx
L3WHB500y2wQWhBhFrGAZqbztsCsczVZHWYiYV8X+E/AEAJ4Wdo2znLZ505kDwHYh7js+MJfTX7M
17mLuCEK3wwX/AIv4xIWJ+Iy76b6+nM50BWrpOIT7YZFjYGkOMgQ/tZpo861ykyYNjLCWMsdEaHm
IOQHNfTop2Xt+WEVPpLBGBoS6EyyOIwNVbtadxaRLYwOA33nAvhcKq7aXY0WnSocmXxH+uia2oWQ
EOuuUhNbT5BamLnlfVywVcdWJkXRBLqsqzpL5gCZ1QUhe3Tv9NvpkEgAeZrsvVFb1ax2lA+FozUs
nO4iKB3018LgKitBJrRqna/KSkXK3tBXVRivLKkYr3163kxXvJSqoKK/kUOruoRpFQ2a96VP70gB
p01N3SvFDN6HQbjTWygfVWxUV+7ovvPT0nqf54QGMrY3sPpXVeoat64TMK/68fe6lFau09rbIMf/
o9DHDMVVVPyQBsuQYINR2/jalWHBQo1gm6KIkKEion4d5YQ6g9N8SasQ+wr+56H2qcpD9VKHB4zT
fZBdRXLBxfKiWRdW3ayx5X5j6MZj3cT3vpw4a0SMIDJo1srv2J65ftbfjRRjxjTdgfVVHtKC4p3Z
fRrURIMnZCJqGaI4pnqqv+1s7FMsr3+bB8V32bFBo41sLbMaiSESO+1Vlzkbo1at61auQQknA5IO
due8CfJvClC1q/ymjxP9jh2ICscvQTc0cBCiZUbMhhHAg8rO18sVIU/UQKn10LQfzJTEfIcUA7vb
eVmkwryrFCjA3n3j6eGd0e2G3o++qjp2NHKNZluv3YPj3tmfYopQb1kVvXlZG8o9LHjwfagI9CgV
4g+ZDm/qeKyWI/CylTVUzhs/A7cUVrUyKxPgZx4wGCzEtnluKPM2j4aVpf0oQQ5uTCPsViPhCBsQ
G/Ojyr3PxoEoVibACC29vy6qaligj4c2r919i6WgujHS6pMPmGwG+YMFV6BSGsez5mQtiQPFIiwR
UW6HIAKWiXinqzXKzIU8i1cc0z9EXfzPygaRESm8nx4iFhq2t0XsNOS1OAyidhJ2WoGaFr61k09B
K/K3tThIwEmdymDwORCeUHeaZQodMFbkDMat9yESsjRliwaQp/nLCXcw4UcGtbxlV9/tH1KnpGuu
mh/qvkCt5SdoYoJP2GaxRB8BMUax4hT+bSXQNntQhSjvAW1LKKP4xAoJaNiZqVYE16bw955MOKaD
2iPG4NJ9ZRltxMb0S3zAyCBsp6DHrTjp6a9YCeNllCofp51OxrbGSnxl1fdKuu7pKKaifFcK218h
6AVA23TWkgm2UvUEIqUlYeiQVoHDRLplQJc49/jx2j42iXKdZs3pkRRBVVwe0kt45Mwf0m2PQ/IM
CSuAHOQLLvXefGwHdGgG3b6y7VAh/TcKeSwQrdmd7yHgpXRCkAotgdCNgFVjazVaZI8DoeihuQr2
y1lxExZ8VlvouMsVxq2neu6idU2KjEPnXtNb83k8ZEyRmTr3UW8MFqU9+jd2vci7tF1lCKngpQDA
WVj7oi0xd3Ix1QBE1qzbEGu8RRN5MN1VdQPU4y7CMo+kFowYaRv1/TL3YcmizQVCN28/RCFaQXrh
LQYbUyjKGigy8xNcltKAvcuAkK1dKcOyDLFq0x6bIU3ZHMGO6Tx/xz7+pvH6VeREZHoqt14Cn5ip
JBeZHttlX7BEW1XvXvIrRQpoYQnfOLKL7QLCer+XM3MUlbncHtJ5HnCxrbFI5laFsFqtBQ3E9ku9
s99EKIshjGl9SyMH0Yj4TVIMINcZq7DxPxmdtQ0xX1P76KZwcN8tEe0GBUG9DMHRnCTvnE8muInQ
CKuxmodfPF41gxKtrGZ83yugbwheqfUGZK8rPO3iQsvfQLUmtSmFyk02KPNExbRLtoM3GhcHjhdT
ual2kCCItCKnuDbJlcZS+NjL5HQ7p3jTUw+YaWXyFdEy8KyJO1zKcYxH4PhWqaSrQbMRXqul9yT6
3y+wjZlJufK5rUj7ijA27XYyu+vLUJWru2QMPiOYq95VOaddFQCc9Toh4Uw4GMTeezYCoXZdDyjU
eYEPKDwH3+iy4qHQjwN7cm+q3rVFTNxWtX/dix+6GPTiDUZefYY6gW6qD1Zhj0ur/pg6mKjGiPlQ
+vlo6JWy8BtdX1l1fN1ZpEIcE9Ue0s0wO22QvMigsWQArPVda1P5irpOXeU6DlnNUilyZ428tMv+
UxMG1gau8L1tx0vFHJx5zpzFqlbCuzUAUDTdOtL6mmS+AlBbgVaK8to6Nsw7FTucy6B13IWMGeCo
mNeYrVxWFQphcZJjb16hepAguhq51w3it0hrlJhiUjWRXSRABxN+7iBh29p1CAUZeIjLAGJ1j1JP
4mjOXNUeJaf+rqn+WzXNsDaVspjA+Ivn3/oNWl6D116SNfQuZcKDSxInJLBgKNgCPc1nv1ESDc8m
5JAphAfAgseCiyUzqaDJJpVfjVL/0T+kVAkvYy+9ljAVeZN4/qc0fGCn6pO8q6MFZrXNiGaubKps
2fJbtLAFYpaslS5B9Kvy+0qng1jj+8KQbfZL2lz39PSqCXChxSWx70x3NpqfQ6XDeWjQkOMd0HaO
vHLeIIGWR0jy5tmwbDtSArqPSoUna5CwSbMIgV4jCSE8fM7wWpqHCMbotfot0BB0KTpQ7/6YfUwT
UuVKE2Dwo8C5bspsWQteQUQ2MR2Ue5zminJYei5jDvjKvRs45doVJP0suo90oJdOOKZzE5F2M3Hg
WYSQY1U0/T0FSH5umGSkwPRpVE7AwNxZJEY6op6q1rqlmSIYiARvpFMeCvL1mGbt3LakO7TF6ve+
rn7KBudLGuWY8Sq+s6qZ0ivffKu6wQ8v1OENdugHQT6nKh+G1IxSViOfCCr0qviyEoI3VkzsAY4a
51tqCogsSJumI2/sDKGyMLUMGYvMgD2qON4lrBy8CAPpWwVH0nDBBigV/PogzxdWr+gLLNGDSwvO
kiE9MNjnfinzM6a9UOcDY+P50sxSb7TkqlUYaUX4AV0AOI/IVqPRS7Gi8pSPVlxDWgJZP9rwD1N0
zUAPk8CD265n5ZvIGdHlirHCHm4qTLXKGE1sWfMrmrmGyASWW4neF7n2Qy1helIyoe/A+bagJrm+
02ySIr727/H4Yza8Mo2UClBhchkcmmj9vLh2cU6spPirLHByUoARY8NUUmjqTUhyEOEZ6aowQNzq
4MDwDiACiesblM9Q/29HzBSTzMJFLzcQd8p1DIcZ9WXpm7PaSrVFj1i1VBQZwszOQw1YDC5Jbl57
4bhpxYCqyBG5EtoLQN2sImc7YOQMEdaJyiTVm7JeXhqqJ9wT2YMOTcUeSLYWtok6buqivGlSc8jT
GfqKX8luPhRZCtYnQDi+21iKI98HmUU5CP8DTQSJnvYQDPUVoHcBpET9vk82pkyNyLG8hf3dWilp
Is/i1MIvIRQpI0EcASnty/JNrIY7KmzFMqhRBCB7b8x1KXxfZnjDGlZ01w50MbmnYJcypFHlQO4j
zlPUR1K08s2qv9etbJskZYh5J84HvU8F0sdRC3mHktHlM6ladgY34DKAID1SN9p6pbWMLcgJ4Ce3
rky4DuIetzPlMzQ8uqaKtErRKtg7450cpzv9ITRi7a2ao1rZABcsjUzfGAjxj51lLoAkYKaWVtkC
3Wbg2nb1gznGmhWyZc8gwlwBuaewwpyxAv8IyWFsFnbifEOC88oaKQWHHU6+YGqo5ZpLRaQOs1bP
YntVIzi2ckWM+3ywRBgcqgBujh57vivBqoBq46HPU6SVMgsE2judXOynP4MJHEwWoUAmyc1nQyKA
e6xs2VYT2KoXry9dlfp3En/Ip7dPr3nx57450XwmkgmmyvCYIE1CuF4ZlZEqnkCai8P03ue7+y/x
/Hkvmj56+f7zhg6okSf833o3RJtGfNEJwOWJxrsJBDZ9tGL6Cr6tcgMlTf0gj1qwstCbW+pe/UBS
bFg3NQzAIrOzdUp0vchD88EconXbfgqKjNVQQ9Z+8DP09sstYkdfILAMX30oc6lvWRiuN+hsq/Ar
2CxRdpnAesd/Tki6wmaDUzfNV1dsVYifDofQNkGETPdBHTgK4v085asO2ODpz0q2wm1ikO9FUCNL
ro6fn9qzUjLW+1biCTX4s31TDZ9amt7p6Dg+AHAlcmYN3j8kXvz8tfZtPd//1Wt+9Zgu1fbGqqAI
kkA3KpzNOoHytPRBm093fdFPq5/PTn9Nj03PTnenw9TA891fvfdXTSUNvhShxm9RiuIIhTbySgIq
z9mSAxT3f/mglpfsOZ6fz8Sbguc3Tfenp82C3Q/Sup0oHZQNXZp6NX+6mTUc/pyemg7oEZAikzbP
bz/6iOmuBu3jfxgK7f889P/Xe8zmu3q3mNBl75rHcrh7rJq4rp6I3+LZ2yxI6/vsr73ozxv67V/C
tQH2Ooa1Td9p+sJ/1kS8q4O6+f4It12/UB1NJczWgZJzg6uOTgRgmulpSVHAvZm64ZiGKYsb2DYI
+i+u0R9dhT8/wf3l/PPX/NkZ7K/P5vs//wHaTaDqXqkG/LtXQXEuTEW2LVO2p5MUZ/nqKhjGhaFa
umNqiAn8R87/IWvSWnRDBDLTlzBFVd9/pede+wdnf9TCiz7gXBiAwy1ZXMeXp+04F7Jiayp1on3n
2KsznNGPb5naqb+9Zl8AljQMGYjmdDv+7WV+e8j6mnl2Z6/I8rFexh/89rvvyGfNA4LI4KHmR34e
/+qFxfhWQYzuz54GX3YB27ywdVnTBN50f/sP9f+jM3gx/mX92DPu370Ipn6h6DpkaedwETCFe3kR
FANxEGC64F/Org9YfK8TZz9ducDZjlSfZvxyBFj0kQnWfABRn9H41wxEXk49fetCh5FsWLa17+HH
S6CKaoyB7IsMglvczm4J1EjYnTwNOheaqlmsf4wCcTu+CiIQsGxVVc39R51RL0BN69ROQByE0qtN
Fuxw+gyql1OAo17omqMYBmvhdNsHXmd0EQy++IkjQbMuVJgNpkNSZLodL4VTnGQxFcqHaPHcFgMb
GPypF4GgR4SCqnboCVzVlz3BMi50kLq6hlPddDu7nqDqhnnqVdC1C0cjg0Z8tT/Lo6uAqhWTInDT
w/U+o4GgKLLGAn7ShkDFQNYxDEXVjs7bZh4A16WrBAPT7ewCAmGie3JEoDPbUdSC8LT/9Y8XA1m+
UDUmAcX8T+2H/jAehNPtnLoY6qwGlm45lq3sz/9oNbANIiIZ5hYz5XQ7vyWRcOXkXiBfKKpOLzAO
27/jq+AQNjNDGPbzTPkf2Rv/YV9glpL/xd3xURuvdkjEfui6W4cd0NFYsLULHTk/S3/KHZzdjIDc
lLL/Uv9tjuAPrwIjQrMd2I/6r0eEoqC6iBOfxTb63IICtjXqqQsC5y9bhso/ruSrcEAlPzYpR6Jb
Jm7nFw6wIJx8+uaFxmxPCPzrBJnDDlrsj8kkntuvzxRln3r6KICKmZ64d/8bi0j7ZScgS0IG1ZZN
57CDPrtVkfSuzcR1UlCERCokSVjQuv4z9nl5FRyNPCLIeoWMzHQ7u1WRmEXsa0+7ChqUbgJs5ylb
cjwhiGwK2wf6yv4qnN+IMBX11P0BWVN0cFkSocRPt6OtomOzXpA8Jq+8HzL7y35O2wSR0TmxL7Bh
piygqWwIjyYEgwmBS6OjEzDdzm9CcNjCnHr6MhIG5MTs40XRUcimKCSLngoHZ3j6pLVPPH3dYFEU
xbEXffzlfGg6F6rCLopJ80w7AaIUJ68Kon4iBoEQzH559pZ5YckKxUXncPb73nZGM4AK+fTUIcCa
qFikigyTuO/V6ZMulVkOhZL4dNvvxs7p9Nnhn7wMUBvTiPoNFtbpdrQ5stgi2oauIJ1+pouhqrA7
OHEi0CiQqOQMf+6Dj4aCTXnZMBls6qHEeH6BEYZ6J18Flnzkmn+WScRlfTkiRArdsiijGofE6Rle
BcvmpzstPLQuxJjHffXXQbIi0xmoNar/OSjB0Sb/uZTKei1kjU47f8JflXwDIfDPEf+qFzgXhAwi
l3KuhRQ2Cdp+E//X0yVsGDVKhmyZD2nio/AY1wemBKZOcsxP4TOX/axWB0U5eatEAhEanIO+9S/7
gkXOiElTlQ85JeHUcXZX4eRaAqVF1BGx+9API+Jow4g82AXgI8EX3C/H59ULTi8lqZSSMIBQRKj5
ciqgksaiSAjKbPkUPJzbz2+q+z7516cCHXiBbmJEw1DY315fBYYGBUWBwXsaBWc3CHSmxFOXBU6S
6jlJxEO+4GgQUFezQNcY9vleBSK4k3cLMvti6uuHpW+CkrwaEdaFjZeeSKrsu8r5bRp0dnQn9gWN
TYOtMSgOydJjtKVDVoX5UJafqo/7mOScpkWBmTvxKoC6QjBSdZ6iYQHjetUXCKQUm5wy4Nvptr/s
Z3QVRKX51HlBA2eAKx4L5CFEOJ4XxIihtAYOeX8Vzm7T8Ctx0X8XgMiIQCHUQbzssDU66gvUFzR0
5pDOOtecssZKvp+s/vpKSSYJJCo4PLJG0+0oXrBlUNqaRaD03FfOK15AGed0RL5COKDZ6CsezvJo
6wAoWwOPyxpxuEpnt0Zohnby7Cgy63QDWQz+6XY0L1j0FYcqCxPH/vmzC53h0QljPzroXx8RVJ1N
okau51Ph8fUaQWKJ6gObSOds0UhYMZ68jWQDgbSxCot/Py8czY6kE8CiCQS3fLhM02X/l1bKf+FF
Pzk/OIvF3xeCEhQ8Vr8iBf3RC566wO+fP1BcBI9F8DhevfB+yB/3n73P0Ij7//UqdzPlC148+ZQ/
mD7n8PbDCf7+o1991tNZPT24Dh7LXfngD9MTw+Frvt0lUIb+X7z7tkt2LzkojEHG5/M3+ec/Xn3P
F6Pgv2m4io7aFUWak9stgzFLXzc8MadObzjapdWuevqKEx1pwiKf2vJsFwc/svLI53QP8T257SzO
yt337OW33vNoTm8ZGfWHOnho6leNTxSFUxufP8a7blc+vmx5D/c9ueUDL+a37Mdvsyxukm+v7WVF
Eu/pU8Wo+mu9e8lVD76/7oV7pOqp33/1mJXe6698AL6d2vKaKx4ET+f+gm13asOb7zv/VQc8YNRO
bjeOgzQLXo/IPRTy5KbT78HuaBbZQ4tObjnrXneLPVbn1Gavfj837YEfJzdMA81DNLzqF3s0xalN
Y84XVL+7zHuowqltX++C9NXsAWLt71hernflEO/S7y8vx6GwfvpXrqrdg99Uj3X9qk8fStcntx88
+IG3e80n3eOnT29aWGpk9auejXeGKDOe3nZV4SyAxMqruelQyv07Ws8Qxnj6nlNwtq+Pntx0ltZH
c4iqTDXHU1t++/it3B1FT4dy3ulNt7vX69ahQnZ6w91v612CMFfwelk/wPT+jva3j2X1+GqmohAh
Clt/R+PXj33w8GoZo3FRL/o7Gv+SldFTS1MX1MASPT3w18OQtzgQ+b/NdmXGSvl6cO7xICd/9+kD
5rvoeOyTImI/fGrzN37w+orvixMnNxvFRCSvdzUkF0Su++Smy0fvmLI/EbRObfgW16JqiNvd0TZB
3VcqTm3+zs++P/62qX63tu2T36c2/x6lsl93xENe+e/5gN93xANB6tTm/9Qz6o9dqX7mg/5sJ3z/
2L/eVR4Si6d+5w/1zn/q0GJOORCHT23242OZsLK9annPuTi55YCdzVH3PqQXT2360451J/Xq10Pz
QCg/uXGcwX77+Ksvv8+Tn9x+UD1g/B68itwOGceT2x4waEy9V7/mPov35y3/KtP0E9Ly+/zTkwLM
r972OrkmXvEQP+7K//r/AAAA//8=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a:pPr>
          <a:r>
            <a:rPr lang="en-US" sz="1400" b="1" i="0" u="none" strike="noStrike" baseline="0">
              <a:solidFill>
                <a:schemeClr val="accent1"/>
              </a:solidFill>
              <a:latin typeface="Calibri"/>
              <a:cs typeface="Calibri"/>
            </a:rPr>
            <a:t>Map of Units Sold</a:t>
          </a:r>
        </a:p>
      </cx:txPr>
    </cx:title>
    <cx:plotArea>
      <cx:plotAreaRegion>
        <cx:series layoutId="regionMap" uniqueId="{C21E6181-B0D0-4981-B02A-65407D166DD4}">
          <cx:tx>
            <cx:txData>
              <cx:f/>
              <cx:v>Units Sold</cx:v>
            </cx:txData>
          </cx:tx>
          <cx:dataId val="0"/>
          <cx:layoutPr>
            <cx:geography cultureLanguage="en-US" cultureRegion="IN" attribution="Powered by Bing">
              <cx:geoCache provider="{E9337A44-BEBE-4D9F-B70C-5C5E7DAFC167}">
                <cx:binary>1H1pb+S2k/dXGczrR44o3n9sFojUh/v0NZfzRuixHd33rU+/JbY93VZ6Ml7E+wDdCThkkSVR+onF
YlWR/q+H9j8P4dMu/9BGYVz856H9/aNblul/fvuteHCfol1xEXkPeVIkf5UXD0n0W/LXX97D02+P
+a7xYuc3Q0fktwd3l5dP7cf//i+4mvOUrJOHXekl8U31lHe3T0UVlsU/1J2s+rB7jLx44hVl7j2U
6PePV/mTk8QfPzzFpVd2n7r06fePr9p8/PDb+Ep/u+uHEDpWVo/AS/CFxIIJhpnc/z5+CJPYea7W
kKFfUCoQwujlpttdBIy/7ojqxu7xMX8qCngO9e+B71WngXz78cNDUsXl8KoceGu/f/wce+XT44e7
clc+FR8/eEVi7RtYydDzz3fqUX97/bL/+79GBHj4EeUIj/Gb+lXV3+D4I9x930W7l1fz7/HAxgVn
jBhMl7r64dd4CHYhiI6xoRs/8Np/C3tY3tCh07j8YBwB88f6LIGZPIW7Zpc/vSMy8kLXBWcGpj/e
/PFI4fSCwDgiGIl9PX259x6Zt/ToNDQHzhE2k+lZYrNN8tL9MNkFSfmOI4fwC0IY1gXCJ/FBug4A
SWwY6Ef98ch5a69OY/Sae4TTdnKeOD01H+6TPHj5jv+9dCMGzDbSgCHCX4s1GDzM0HUi6DM4UP8K
nDd05SfA/OAcg3J/lqD8kQe7uNjBhLh/P/8eFEwuQGIJHaNnwSZeYyONC4IloqAG7KekkWB7S49O
Y3PgHGHzx9lqA0XwjiKNkQtECB1w2b954zUyiBoXBpcC6xLUhOPxArP5L3ryE0Se+cZ4rM5yrNwl
FUw01i5PQi9+R1wwKM06lsRAMKkMv7GSpsOIIjAToWdpxl6j8/Z+nUZpzD9C6846S7Sun+K46MJ6
F3vviBUZsGAM5NvzD70eQ5xfCCyE5FzfqwUg/Y5H0lt7dRqp19wjnK7/OEuc/si9PnnX4UQujEEv
E4jsIRgpBzCMLmBNRCWjTIEIEB5D9IYOnUbnB+MImD/+PEtgNl5RJFXuvbydd1ANxAVmHOZ98izo
RhPQoBpwjhmmz2uekaB7S49OQ3PgHGGzuTpLbKxd6P2V5O8q2jC/MCgB2Yae1YORaIPZ54IhDhqC
/jywXr6M/Yr0bX06jc8x7wgh6zzFmpXE8dND6T1U5ctr+vcDiKALykGBw5jup58RRBzMPViA5DNG
SvUbe/MTcI4fZYzOp/McP0mY5LvH5P2gweICVj2U6gQWnsNvBA3S6QUlXIB0e7np87B5Q1d+hsvL
Q4xBOU+hduV67wgIaGoEVpmYSL4HZKxVw1iBhQ4VPzHg/Ko3pzHZc43wuLo8y0Eyg8/Le9y9fK7/
XnwZ4oJKSpGB5WutWcDELzgmBqw91W80Rt7Qk9Nw/GAcITI7TzP03iz4f7ACBdmEJeYUlv7qN1KZ
ubxAghLE0fO6BxS3Y5X57f06DdOYf4TW9jxXoPOnJHfec/EJ3hxGYHoX/NlbM4JJYLBZE8zBVnBy
GL2hQ6fx+cE4AmZ+nrrZJfhyvHdc1yjFeHDmvLz38dxPYXwZnEiGyeuB8+uenAbkhW+Ex+XiLCea
r09F+eGLB4PlfRc0AoaLQTmowyelmtBhPYM5lvrB7nYs1d7crdMYjdhHUH39cpZQLR537nsqaeQC
C6lzgzybNkfOAoTIBaMwM4Fa/Xrk/LIjp0F5ZhuBsThPj9pml3fhLn58eTP/XkMbVjEgqcAn/VpB
4wyUZRhGYKXeD6WRgvaWnpwG5MA5wmRznpisk8orvN27GjT1CylARAk6WsJIBMZoJMDU+ay2jWaX
N/XlNCxHrCNc1uc55y9CcNokXvF+YwUWmAjkFoE1/35MjGSXAKWZQCQUFYcIj+Pp5S09Og3OgXOE
zeI8lzWfy537frhgeYENzEEFfn7vIy1Z2f85jBqDjezLv+rHaTT2XCMkPn86y+l99d7BAAIW9gSW
K+APU7+RZizBIyB0WFW+REEBVsdj5Nf9OY3JC98IldXdWaKyiB/feUaRF2Dll2DJ30suOZruISwQ
jMhCZ/LZzjyaWN7QodO4/GAcAbPYniUwW4gGutxFaeF67xkbCFG0TFCGwDr5Yx3/KjZwcANA6CDA
t68f6cZv7tZpkEbsI6i252nMXCTN7kW2/Hs9GSLPdE4Y5YScREjiiwE6hvTn+tFM86venAZmzzXC
Y3Ge+tg+6OTdozYJBJcx0Mk4P7nkBy36wsDgv0RsJNLe2p/TyLzmHiF0NzlL4baCibh6CLr3GzXg
YR4WlwYENr9eXgoK8w2oCBBxu4dtBM5bunIamAPnCJTV/VmCstl58dP7IULoBQaXP6FH+tfxTMPk
hYFgPIGwOwnML7tzGpVnthEkmzONPwclYPmUF0/vOFKGtSXYJSXFpyNlOJjFuKCwUehZgRsNmGEK
/3WfToNzzDtCaLs800FTFLsHtyqeyvI9DQDGBYTDYEoZRFscjxoOAWY6zP8QprGHB8Td8apms3tj
f04DNGIfYbQ5T31g+/Q9/1WQ8f9yLxpoyQYHAz/4ZdRvHG0mL8CqNrjSnr1lo5iZt/ToNEAHzhE2
2/OUcBvvwfWc3XvuE4RNApxwCb6ZHyPkeASBQsDBFw1K3HP9SH9+S49OY3PgHGGzWZynbPMgzqx4
361PDJQCiWCXxvPAGBttYB/BsEsAYmxHcu0tffkZLD8eY4zLeZoGPkH4OexUfXp6eUX/ftGJKWzW
BHEF6vPpQTPghiGG8ydmgTd16TQ8R6wjeD6dJzxDQPDwf5p67wgQhJQZEAfww+AvX+sF4BGAmHMD
fJnPMYJ/k2pv6tRpiF490QikzXnaPW9d2Jr9YVG8r48TgmiZIQz5EmQuR4tR0N4oEmD8hC0C6odf
vpB9wOZbe3UaptfcI5xuz3QOSuLyXT2esPl2UJ6RhFAm9QMIjtUDpMNIgp1sxt8Caja/7sppXH4w
jiDZfDpLtWD7VO/eM3RzcKpRRkAteI7QHOkECDGQbRBECOGdCjGoP17y/Lo/p2F54Ruhsv1ylqj8
H8Q4gUkN4jL0YYPgqZHCIQZKgqsANhfu60e4vKVHp5E5cI6w+fLHWWIzmD02T6338I7hTbAXGl48
5og8L0H/JsfYBdIFWHrECJe39eY0Mse8I2y2m7PE5tNT+65b1BEc3YAFgR21PwbF8fQiQdjBmSjg
tH4OHBzZb37ZndO4PLONIPn07SwhuQpCiAR817NqIEhWYHABPDs9xztoJIg6GCu6/uLbAe36eIp5
S49OA3PgHGFzdZ4b1b885RHoQS+v59+vPAkBdyc14L+RAIMNZ4wZTDKQYeo3sqG9oSenIfnBOELk
y3mqY193ECIQO+W7nrUFJ9TAQVoQ3/wTX6c6aws2DLxstx1NMW/r02l4jnlHCH09z+n/q1c8JHHh
va+Rk8GwoBhO39r/Xq9iwBwAzlDQmOXpXU9v6tJP8Dk8zRie81xifu0SOLnOeUeRBmcHSQmy6yfH
1IBnAE6qG85L0Z/Re7n33grwhg79BJqXJxkDc38WesDDP56qt5+P9xPOq5b/y3MEYblJISaQ6xRM
ZCPVDMIFwcj5EvI8Ms6MTvn7eX9OgzNif/UI/5+OEPz58YI/Dl6c7MrdVJ3YeHTC4D/XqseFUyRH
rM8K1EkNYf/uFo+/fxyimI4AHK7xSvN6fTzQgeNpV5S/f4RDHyHckBsCTk0Bpw5Yr0GdbmDLD1wY
9AeIoAJzDugW0pAMVLp4OM7t949ghcMEtD3C4RQvMAUNH0IxHMDz+0cKVRBzDbV42OtmwKaql8e7
TsIODrT88S6eyx/iKrpOvLgsfv8Ie0k+fkj37YauDv1BBoLdjQwiHmHrHIY7pQ+7WxA30Bz9P8Hr
LooqnTz1RflX3nbO2u2pt62rMJzIHPU7z2dmgEr/MYsrw2Quwje5X/gLxHk9T/LEat2mvXHcup9W
VdROQeQnd3leFzeVZ5i2CNM7lThVSa0qjOjcdbr0zslSsqmouOYc+alV1rI0i0Cvl/vGmuiWFWkL
s++d0BJpmM6wVzubPjXtIkw2h4SndbIRbum2Zudp0iqaLJocqlVOtVG5uuba2i72F1Hk2LC/5Dyq
ZsTRmknhZuhbyNGWZnn1hIJ21aGquu/yNp7ULWXb0AnCZaDjaO7Q0rsjet2bGTfqKe9jZsZ6km8i
w842pLTTSzuxPx9Iiq6SAy0T4bTIqFwquuaxYt1UNxpOmG2FWdqu4iEpAqddqSJ8aeGlzKO/0YUR
ZGaTpGEGrxFaq2RfTtoA6tSFPNEs8rCpLiFEHGiwP3zgiuN2EVNcmTwvahOObi1unMZxLNJprhWF
JFppdUUT0w3qaBV0Dvt71vaiaEVSLVxIC/Ngmsei2bA4ajcq1zdJ0JmiKPzVUKsqyixx5jEtxUz3
NdfMgzy793rbmNh17SyJdMS3NLCcSKb30k6deZsgi8uq3bpt1JlNx9N7hDxpxTkpVsKvyBdkJBZv
0uy+NVh8yXHuzFSzxtNvkoTgW+6z5og9c2piadhx5ymvKJ/EGvKWQmTX+6LtBWTLbC0zI5vVcxbr
mmEScQWLAhsGSFrDF5Fpk4xIccVRIq/okEiGVm6FyOpAr9zYXnLDuVEklVR9L69IGNQTL2qer+FK
pzcTp41mRew362pIap3W6z6qw6nWwvc1qlBNDrTCi3oTu0UyTbnPVwUm7hwV2VdVqnpS5qbKjsuu
FkIVnLnLV2EYcTOuCJ4cWsZ5ZLgTWht8dSDCibpTO3MCs4bjcW9VooflPOca30ZxVd5WKSpXcIjL
TRZJ/7FGxbbT3WiHUw+ZYSqdz10R4YmXcOPKSN1+zloUrWy/SVfcc9o5TWS1cvRUaz67ZWXnU9uI
tK1b6LGpZR26bOvOu94nYRys4xAtj0hDpSYyatHAkdNDhVdL7/rRaFv3mXdoGPmFPfXjkFi+kURm
VmZi6iP5qYYHulUJMQDnirlkeqB5dr+WvoY3UdWWtzkJq7UutD2T7fnOgntRbHaJQday6uN1EM1V
wfN7r97T91m3K8i6k6mYOjl+rmkGNt/Q3Nokrt1OO4y4mRe6uxWdE+lmRjZ+BXKvCjN3Ww506iCg
24I4ZtwFZL5vV/X2c31U6I84Qsuudsu5VhL9tsjD7pZPVH6fNEY6d4qOW1kWoFtF6zlIx8DO18lA
ap0oXpc8+HZgKt2cWqOL2vsLJE59lTkIA4xufC3CctrrRrWxeyjtSUFVzPyG15YqhqiIr2VnRIe2
Bzrt4mIWaVptYRjTy6iPPbMntb1pfENabkujB5FMNC3sv+slyyZaFQUb0YXQgD7PCr9uQP1JklLH
PNIHTkyyYFcbTbIQzIYhlBBO22AUnNTjSTYpGErKoqdPYK6uLkt4++sW52htUFmzGQ8pm2dR+VkD
O3ZlRiQNpiWcGzZPh3deCW3StQa9cioADdU0WehdTMx8qFQ010GlydvYXfaNRzco8hcRyQOxiH3/
e9hT19L0fJ72zi4w4AsN66y9Sbt4pkoqaepFyKro076Qemvd7b3r0m20T7SkoQmLhGqtKtPIaaw4
zvOFKupZbBYskSb3RXwVhlRb4r7Tpmmo+1/7MLt23Mh/RLr3LQgq9DlhHp7FXsBnHRLryK2ZlTa+
fu35hM/zEHtLu6jRhkR9OmW2Hn9GcZqabtEG8y70qolfGcHSaOLSdOua3GoVJBBlU5sgtexF1/pD
sQ63Ue+sVUk1E0WYTcIUbt0VnNzumy0q5AWma2DQnURB5i3ztbksPf4ZFPMrljv1d9sJkAlfV3/d
Z3m/qqRjT0TUJt/tbcNRNUVRwSd9mIL6UwYMQgV+nCZ+4qMxDFD/XmlmYIGFk0I5gS10YK+FoO3X
mhn3jTZKitx5bGB36iSs8+C2dlB/g51p4Bt1YGW1bM2+zK6Z6KJZZxflFPtt9ElPo3LN48oxG8dv
VzgL4Qvoib0CeaKtQBeVph1paJIltb06VKicoql2qjiiHXhHFacaH2igYRpm3fJF6BnxNPUI3aQk
0BaICnse1KS+jrRMWC7RyLeOV3cSN+SvvHHMtMDOQ+VGKI9NB9N14wZ4SXmBl02ui8hUZRdUhMjk
A3WfVVRW0mJuuN5633xgVHRpNK0ZeFW4bnzmX2aGXixSO0qvpI/DSRRg+U0k5VWHEvvJ0+I5qrN0
EUkWWUg2+jY0qn7a+HVhFXUExTLqDVNl2zC78lMWLFU7Repslkxp5MM0F/AIpgb6vc0CuS4xjLU+
idxpkdR4avt6cOMEkOhpqQMNtIKcJMENrrXgRhA3mgcezyxFU+2IlmmXkahLUxVV0ohMW1Z+9+1A
Im0dbXiPFxhe+cTIG+MS7uI3Zhrgz0GeWlHL2EolBGfN1A5RbsaD6nCoUDlFK7wqP11d5YFhtoar
TUZ8peEUuckKvOvDJl8z6TyRsEXbVlT0Cw+l5WDH+4R6p7lzu2Qa+VS7TXUtWacSOxYqXfSdcXJp
O8L4yvuIztzaCReN4+p3MLk8qAZGED6llBZ3knrZgnREn6Ua1r7mlZiTtEHfpe34FpiimisWiHQN
s08/URXh3ImDudMbkRXDxgorsXtnE3Sxu+mYkRQT6hqLpjCcLajG7l1ml9de4uqbjDD3DiWavPR5
7VqqUiW1ll93OdI3qnRokWEP2AeuH9dQLYw4tvfXKH2HmI0RGdPMzvrYFIEtlvusnyCx1LAA6lG2
ve6bTpvzCrvTjFbaF7t2+wks4+gldoX2BQIMYlBVYTZQtSxvJxoX2p0bxNptE1VzOrSq4z6b/0ps
vZZaHALjYDk5hJVCBAPs0oIoueP1pO0GracFYfwUGLK+Tow6NRvfLr6ngbuqg7xzzWCLvCh3zdqp
137Jjc+iSsiy9LW1G4o+sjzc6hM7DZOZmt1EEOJl0bnh0qvjRM78sulmPQ9CkwVxAzGn/yR1h7/E
cCx0weaCYfcZHDLHwQaGIZrsdfc15Gg8CTl+cLC2YnAYrjBTL6gvg0ik5r4sPde9LjJSmK1fJpd7
oshEumn7fMrLLhCm62L3utd7Nuk6kLSKpQyQbeVJTywYif5VRqJ6EudGN8Ea868UTSUslGxeeHpq
qgo61PLccOa16O2u+YVyMtgfXj8xGBIoxDYwiPuBaUaMnrgLo0z2rLUftcbfZDJOvrRdDAt1gb8V
OK0WceOICcOYfPN1WKPXdQZLKDARfMqSaNHbKfmGBfYuvQSLqSraVfIY4iK/xkLTbjh17vbcacxn
pHTdubp2JpObQt8Qr1rGzZ9e2xdLB/YarnR4I6mpsvtyyYuVygU0S6MZTbtiVSaVNk26uJ4kSeLX
V66srIK6zPQrCp0g1SIQtM7Ntg7Eygs53yd+WzS5qcqNL7JJnxrIrCOts9R8T2xn6pWl+EaQW8xa
I2kXMknzO5Aaj6pBDvLM5Lombvs+5AsbznufFa0s7kMqLOLJAELf3WAWtCDUaV8an3vYwjiLixRP
9ZodF0nHHNPH2l3EibPxkeduVE4lbgoLbCFENRtVeL0TwSaFf/rgh51fY/hhlY91mGsxB1/WUH9k
/0HY6XTZ+uyxLkTOttSrTKdm+aaN9KvC87pbLEtIuCQT1zPcGR2KqiLUyqlvsG7fzCkae+E6YWWy
JjQl0hehqZWGuPG1wL4Jcleu9Cr6UifCviF9Y990KA3m1JHIqsOE+5YeN9gKmO/NFYdq2DvOV5ii
6EpxKDoz5XBVRYgdItRVVUlxqKtGyDWsw1XcLseWTzNvrtp5QbLMnGKGcUaXKCgDYu2zQ1nlVNII
ly4bBiseU2Urv5/oOaaXVRDEs39GAY5O+BsMYOqDc2Aw7BcHdyIfiU3Di8Mg9ajxGKZFbnl2FlxF
eXgrhRcueeoEVyqpOxRc+R72rSQV6UzRVFuVy0uOpw2StTWqaLOmXNRu921E79o82KbN3YgcDHc3
HH9dJp27OlxfNSs0H5tGiLX93RVtn+A6mBZVqe3vfqgotLi/NMoIhs6PB1G5uHCCjQMrugP9cDMN
pXMRI22lKhXdI2W0dEUezqM4q2Gx40JSBjI09+VxVjWwYadxaI6zR2wuTjJk/e1iw8VLLdUmLNXk
pMpbvmF6KDYqxyPLIFW7oX5157XOHXZysc6SIjNFUyUz6pZdbRqJK9aqhoHhda2KHVjkZmXjZWbg
i8CUmtt8Lgz0tZeFcws2t3bLE66bXOv1+zCShYXqAK17R8Sf0tBYKTqYD/xZU4r0MnI9dG+w286o
828M7HKLFOXaRLU6cVUUZ/3knz9cY9i8OJIfEBUHcb+MGjCHgDx7LT/8JEFBUxvRI5h5AGFmt71Z
VYbYBE0+K+08WKlS4huuPnGNKJyCjbm0FPGopvEvWzvMNopUdrqnT+DARAlKN2kmh8Zt78h9myIN
onXn22bp2tVcb0BuGUE191BbblHfiBtw24PGx7kleSxvFCku42JJaOCbJBbixhiStGf5LPK1aKJo
ql1QisrSGavmitaEzioCDWQh8piuYtTQlcodEkVjrhvPQEQ7pqrgRhbm++wpvqNqGjTdpSZh+e7Z
ZHz9n97ucPesgCmxY5NTTWVZ8mUI72jV6622TnisrVXO84ovdUC1+YjeDs0ONJyDzi8TMihjYDk/
8I/aNcRJrbxhdDKqSJLMrk11wcKJq4mA3lpHRHVFBkbBSwmWQ7eiZGUHDVmBUc5f9XLlFEFezLQS
6KpStIGXmxH26L7dgQPsjTe2rXfzA+nApq7pkrln34E9W18L6MtU18rmS2nQezwY+4OWTUqwrOxY
7dcWmE2yuQ222uvWCac5E9mfohP9JOxyWFNVGV+7BacTjdjsXoJpShk6WOimpubq4V1rNMElz/zy
MvbdSRNm9pVh95ep4OkXrSicqzQs7yM7yb74TpCuq6zuwMoMxcpz+SIKcsPat40qY55XvT8Nhtom
X2h8HXlJZrlx1Vzj1s8Xnc76eUo1765JwIgf85A/6vLeF20BPgQEThjN629F1otF7YsKLO14mNGr
/jaFE8lN5ufapaJRv+ivO0/sGRQJ3BvVLHazauI4fn+rrmQ7+EamibtRLeo2gQcEo97UsbPGYtIH
u3iXO/lkL/Fa2tYmt8Hu1aEMjBcgKVWiag+S8VARwNxCDbDEH0iNushBoB7udKCp1ujH5e1LtFDz
ttP3MI+XMohNNa/vy8Pk3iEKXhxkbw6kw/SPTmgDqt1BORhd7sALryB8vhtBjfsLZQEPusCRyw7W
KLC4gj2WTDdgFyz8wbnXIhfnYZFLPygeSO4sDOal6zC1jVmV+U9tLnt9RrMiXe+zjvxaphpfgqTU
HxzN/pSAFP+CXKxP7ZbKVSF5sQEFl0yiPDEmeZC5K14hZhoFqzd9i+UnFhkzz9XFtxjF8WUNJ0NM
W+7KbyWpdqldsOswccIbRzr3YNa/+ef5ZfCBjp8VYhTg6GhQjnQEf1nv9bMiGQijNfT4gfktsXK/
Zbd2YJt94LJrVYKTw4x5DJYLK9S6LLYiltw4CBZjqjZqWL4MjSg3bQi3nwWZ71qB3durtsvslcql
uLmq9R4MUQMdPJ4sN1VWJbQrJqzv9GXjUBucEsxeZlqdr8qg1Od1UpZwJnILUy5YIT4JN3OsSqbE
rPLYtdxCaHBf6jlrh0ECllRtpXKK1hPDX1Tcnh9Ih2aqbRXUTmEqopYP1/K8eut0XvYZlDA648KL
Z72faV/KLtKtkNjFUhXhz6p91TRJr1RJNyZZ25dfZKvj6yrrb0Af8y//GSY0diPDNynhgwT1AA7K
G/6WywgnW0N6m+ZU++5pNJ1XsfYnDuv4RiU2bUNw0PjX0E0JZh0v0jeeHl9WHYtvPOrHN3nlRFcB
jSypZbZjlbbDrj1h1V7tdeBV3tFGs6/UtdBwVUEqcCWQfHu4B/UAUwEKl7qeomte/tlB8aQMjP6m
Sp0K4LflqrIpWiV+2c9Cmxm3oR+5ltfUza4p0WUUJuQvETbzOGRiZzRMmg6Vzl3n9+WsRrG90gNe
Tus8FxPCku3BHUT6DLqKUXDsIsrZ7RAitVYuok7G1SZE2Ukmryr10PKAgQ8M6rqaaKvNcJfSDVFo
pV1wfAeqZdcebRorzZLyNoqyapN7+dYL9PJWkWBQdNPMxcFUFVEtkxmYUZw2mWQdZ2ti509xkCbX
DfbkTYvFXQOj6lvOin5WtTD7xXbFvmVutalr6d+1kRte5Y2IzXSg11HrTUknwkVsd53pB6E3Actd
siJdOGNlo20Oiauz52Jetp/toAYb+51r1HgFduznxLAJXoUVlZlpOwVZhDScKJpq0pURXrmFi+aB
Divn3E+qr8ZDzmv8VS+zbhNlOjiuh6Kmpe0sxx2bsdzDX3OYIM2mjp3tM0/iZOQWOS6bu42bbQXO
iBXCYzwUbNPrqf6nFyVmw7R6XedVcsc6WOzrfvxn1tFuQj2NLHlTdp8h+OEyAp/Lnxi8L1MNB9EC
zkb0vvkQhqDaRy7iMDpTAgoWsEtqDsz3MQYZCobcyvrFCIQ/Jjq2XcGo41RZrSSck7z3Qh0t5anT
pHlU5cl3UcCKBqeCXaEhyXq3tcpI92eK1lRpDs5E3bjMBcwTh3auSJuVHdrrrMHlSoApxKx4i+ZO
V8mvtdNM/drod76MikmjC2dNErtb4i5eOJqRX8eUwYQUswV3veJakUriy3lNC2QeaKqC9gwGcFhv
bBs4s1x6JgT1ohnVDVgaRRjCLsBd0KyQKwg4niGORBUdJ/UzsMJ1zWqfVVTGCsO2jhqobJqCz8f3
24UqlcPV9q0HbpnnvenbAVvVRANDqWand6R1vcsiEGDr62L91slZacY9Ly3q827mF4m7VokNDddd
GmcWODLiyYGmcmKo/SkNB02wstmnQyvVFHxknSX0Wk7ctNDBBVnxqaZlum+RkGdmxWxjQYfFij0s
ZVhazgobQYjKQOp4mFxpUT/BQ0mRijoOl+CYCE3PsP1rgzcw7cOyDCdFd5/loXNJHJzNqpR1967n
rgxQpz7ZYUDA7YczSzUDYKgZi8DbNrGNb+uc3Co6RMM007zjzkIVDVjh+H10T31hQgCTKf0kWPm0
KMy6c91P5ZDUCBzwsrzbU9wIm07YpkuX5fQqiKN05dJyZbRVDhBAohHAJnQbf9kjlt8VrqMvcx8V
pqp1+xqiG/QuXWgC0UnnO94WwlTyZdGGybyMg+rW6HVpwoLV/t5kpeWVxH5iLPsKPu38a1M0dKIP
TJmrFRZzmD8LHa+KTSMPYKGksjyGNdM+0cAPb6ks1m17nvp5a4INO8MT2IkswAslLx1SBvo8deLC
FFp0qXw7cQ0eRwpxTnPl+NGjuFlAAMxSQFTOV1AiQqvtZbixXdHfgUFzGw8LeceO6TQotXZCeuEv
advza5eUco2otlClLE34tcoJPbGknrCtCD3wSoh2Fuid3ZtK5gqvqy9Lw7tXcpfGtnyuUOWobyd9
lxqrkXz2KL5tqpaake+lMEdF9tSVSXPDEz+ZOLnhfQ4lOHrLIHLvScIeeaCnD23SLWsR2Y4pmxst
6GurCqDAytreqkRkLFr7NpvqvKZ4X6Fp1N4mMfrm9Ric2apCq6SxTf+Hr+9allRXovwiIhCeVyjv
t+29+0XRFiOchBCCr5+Fqu+pc3vuzIuCNFJ11waRWrkyi6tt3MT2iU4zhqgmJyNGspoHcBsgiz7o
dzzsbne/RXW3GhmPh32fYvxwi93MUrqvroWo2hXJSy+dS1u9mIEAmgft6zlokYGiJa9WY8DE1tiy
Nm/PHVFvRhpoo164KL/7VW6nxAUE2EU+vZoh5mW/ikBDWT90Q8Cs60jjTVb3wemhD1m4nOHUL3yS
dXVsjhMY9vI6nbRPNkZpnO1GlXtRNhcWtnIPIkj1MbnxTvo1cl+AWG/DUH436rLw2JbVctgYUeFG
T0psZtegodFrLK2V0csobA/IorOVQ6Lqg+mcpBMrxk1EMhz7gpZ8ba0uBrKIjaDRU3zrmhrkMBKL
b5QhDQ/6TvYE7hNoC+5I8e9V48abVLHS1JJHMzDUrHbJQ9bW3KTZyLOVWnxqY87KbjiywJFH0oXV
fqgca81Lq7mFsVWnvbCKn3JOQy31D+R4derRYri2ZR8gszrgHcaq8F3X+sl4Fo79Xo5x9OaTadpY
Fa0OcW7/tVYWeQzQcncLx5kcx4qEfGMuPc1cnphL7RXbrhuyPX5YlRwD9WMI8Zfp40Dtwyzgb7wm
chVUY7FTSPO82bSQ6xFvkA3CVvHWThG+yLwna2ON6xHvferbK2MNI8H2fdB4qRH7GluaR7SVGDFX
dnMaFOIUIzb4g4WVFzxnM88BVKn8VxyDnUXHPktsCugCP5HwtaRNlhYkal7mvrfWPiUUz4ZqD1aU
Z7uRpM6QkoqFFz51+XqMW+fVayRJZNhNIK7ax0G41lfmeHtk9LLXoM+j2+xOay+0yz5tLfZJg74+
O1aZv7Z2odb+4GX4oSWv2SMFOx1bH2+YqT6ZgSDfd78y4kDC+jQuw8PFooFeE78BFCSzaUOacm2D
3nk0A3BgefTyEokfGQVI79SRtbWEN+xcHJ+vZmjjutgrlGI/VOZqtgTZeEVLdlZdy1XhudPX2omv
IOKwVxkW/Gj02aIvbetqselFK+EeR1B2ViJjNM2nvL0AXm0v5soORXup1PTHOi2i0RlrXIEKM1Ix
f3h93qXOZPsXN9D9WSABlFpdz78rYaVzF9SfUzaITe/Uau933Hnp3OybMyMCBl10l8dSXNqpFBdz
5QD9WuGQHaRAjvB3siKYjSUKSiS3Ml9gO4buYTCTp97niRtOzdYYjO6+gu8ULyFCtK3n9KcYrzEw
dIsr+HXIWfPIvYtTn413kQK4TgKrO41C00M7i+kou5EDHwnZbe7UCDzWxj8dx+UkGPRw62VYrhgp
fCRIS/etiXwOhK72E/HfoiWCcUMngFz1Nxq1uIl57b7aTlt8KtfTad2AUezJKthoLr1jW9n9MR6m
YltFdvcEuoabzjwAHFzk7RZPbnVVsffeFI29dxfJqEBnrq5VOJRpMJRi0/hIheNrgbnOGV+j3Su+
WMHPURfkz2RU81YGob0BpXn4zOsKdLJgeCWFCk+dXbWpU3P1KcPKSvRQ6HPhBPOLdLxzXEfDp9O0
9UYXDsgjy3TwdxJLNeUTt8qtSdwDoIgOJllvhjBv4rtoDK3J8D98vIrmq8bna2IN3ovjlRtVKfml
wvN5rEG3SqmXyy+lO3abMbeiuxV/SpL0fAxPxmo3fdq4dfTqSU5vDQevr5zsc2vTElSslt6QpCzP
bYBs7iIZlRma5nPSgXv1QBS8zVbc7VkV32zWFCvu1O2e8r5/d2rfS2QtwqMRK0d/k9PoX4zUUGdn
27x8NlJkrbNQDy92HRRpyfnK7YLg1E9jcFoyVirhy6WRzVCMmiZc9NX64WgMf4lD2LrghnX/Wu+x
yF++/2tNyZERtMchRxxS+dfByYqdKwqZFABW2LpC3JwWXlmvbfZlCobgp1R4rDy3yBKAaVdeVNZn
H/sinV03ex6Xu1WN9nScqg44dDuSDZlstqMaqK8mTX30OySnBXaRr5lfXkVmda9GX+TFH31DqquP
OOnZUd9kXeQ3rgG7dZ0W36XPL2Gps3ef9gjWG5zB+ima3gXwB+NgBdWy+3v6WkwlOQXz0OH5yPrv
jV8kGty0r7UVeGtRRu2B5NX4HOiyvK8dleXPzKm7F5317t4bwmrT4x7/nFuVmrVdYdFUy7lDas4L
L50LUnWz/KvGytvlbTEmSPSViVWCC24I4WYw/G9DFTdXD8Nffn+JxpkXOUujQGerx1Lm6q/1Hp+B
5uYczLy5WxWBzTZ+O+ldzyf5GYlNqwb2tUfvjG1U4c9Ukoh9BciTKhpOwELdGYwGztfGrW7lKQaI
8kqDqjg0rmUnhZzEUY+hOBY2648PUS06FlkDApzl0sh3x3+mPHRdq8ekZYKu/pdzLkWxE34BUlnb
JgVzcRc4MXkd+vJH3vnNGZ2QyKuYIj9loz/vpEXdxCrwysqTVtZhagAlfD3+yg8K+i/IKdLFkRdB
fgeZohjIW9kXX+4I0mPCXS6t7Ngvzvbc2Ss80vnBUnaKfNeQ4+w4/7ladJZX8t+e26WgBMQn/NAp
jiXLYMTH0GYgvkvy66H5y2v2tJ/OshpBcxuSTrT9M1u4cRO4RKDzyeFgRCItD8Eli1cxqhNeAxE1
4F1Zn+UIQg535zgt2oqcLcLsldXGzWfFxSFnNPg56fDdDbLxvckCf+2J3jmWdWifh4Lbqx4FNMnY
1dbBCWswtCkpksYNrGvgqT+D9rwoGXFq2Qakym7GIK1RXu1hY4Sp9GiYhJMYNwDtDn1cpo3MROJm
NvtF5KHL4+q3KvJfhR0h12MxnAryeT7nSE0dxDzW2zkau2dQE/N0xgv6e6UreGASYqSb7OLgw+69
chU3/nQdAhDJXe2tSSE2OY37VW7N8jtXG8N4LngUprrmxSVYWH0EZTlTO7dPnlWNieM1znc5W9dc
MvpGZOFtfdtD/MqIePMi+tw3QfdVh/7bbNftc8hU82yHEQIF7lZbIxqDJfpdjZqMi1FZYY1cNtJi
0v2C0zJYAKT7SVj/RdQUxS5hLzdunOmDPbP5iqOhTstCNz+89hjNjP+sFUfKNibsqaIW3+Of3m9j
pI9fc1kWiXHpp2DrSjJ+opQjWGU8pKc5dqLTiNfdalCz/PRVvTOfC0AcNypi1OfOF8G6b+h40cH8
Z2hBdjrWmUI5xX/0caRLgEklGP4cx6b04fzwmUakC9qJ0GRg/lNB7XJbap6/I9SzV53O691djPoo
rXL8J4w4k7JJS1rNByP6zLUT1dvxEWBa/u5LZPs5YeJsrIWkHwCkwwu20uIdx+BLp8Phdl8Iaees
ztizmUjcIKGjrJ+GSaf393YN0tnILJKYl7bRDWOJHKIIzg+V0YMkN3KgyTLI9jjwlfLZE0O+BV3z
G5EK9FE+VXzfVvMPEIfn3WD39bXleFB46yIVOZEyYayPf05IuToo7UTs5vaXAUjy16Lxm9Se+fBM
6XIQtEC1DejYHGOAF9uONPIJqLqd2iCcrqo5oquATmC2cHCtu9gvn80QD9XeBi/ocpeKHjhtYO2D
uWJ3h8jy561bqiENZZtkg3OwfKbPZqCOrKbEXE7xh5rLzdxn9L2lYX4cexSVeWyO3wtnijdOE+Yb
ZxHjkYYpbq94b6zCrX52jRddzFS/UslgAy4D8NE9u5V/dwqizjl1LpsTM6fNgmrX1E22tmW2ph5C
k3n0xGlsp5hspi7ka43dKXHLPiI4FRb9yS5bVKUZUxu3JDH+rvkT1FNHVllVO2mPQOhKhkgdSrd+
MlLrZ/L633rbGScfsR98naoaja+bO/3dDZzVf61h9Eali2k8Aap6a+16bQ5DyGI5azUgoxw6dfFF
z9VdX9vaWQdtK/bxov9vf6NXom1fRYYjR+DS46AGsMiXK6cGvdypUKtjMYDlerLmXctnbEz/BJ0+
mjGf5pEfjSoKo/hmbllBDxIZvj3vuCWQXhm//D/DO2NwpP+r60mOuOi/4slHKDiwkQB7HqqkDz4A
moyfQMDVjvplvA4XMS/GK/BRBEJV6ZyzHqkeo3dZjBtbzHi32UHzqhDnC5w3Msd9s/K6QJGbh+qS
2rY+mWN9FVT5T/h1SXYpYoGDwKIPIgRyOJp3ALRitXZaFRxGO6YH3HoAuv+p2+hJWKUVm+TOEF0R
b1g36nDc5Sj0MLUfXWmLzTw6emV0deg767kc+jXhag1qhnMTWvgvZRV2Kz8WfLv0un4BaG4feeCy
JOss78W4/DNBg9yIo3IJwmJs16/a6dezExZPaLOE+g+BPbGty9fSGuek78ODCmbAdo3U9FKHNUWZ
UX3TvtMekPU/NFUljyoLEsQP8jwt5DQzOMvBi/nhBx1Vvzeqcjmg5csQANRKwX9kSNAghWfN1Epm
K5viVdMO5OBSfb6LBj/0WHcuusA5GEnMDjbUKOKoAaNbBEH0xQwgOH5xdcBRVhDTl5mReY3gPVyL
RRwoIhavs756TIYizbpug+hquhnftojjtJwH676aWyy4c1j6qCXl1ovrKOdl/qFHOxCpNbV2EniF
Omg5+ptYxMHeK98bsFV+2xS1KrEvP7K8y1ZhE/wMit5bOWWN43XBJJIYXnCxSdk/icYTTyQf7qqm
UTiPLx5Sy/BijMZtUUWUHFDb0e1wAgShDOXA0SkM2lysClK82MJudwhoZlDNFtqDMd89OZnnlXbd
Pv3XTOPkZ9lPNg5WqgGrPYvefao9b/qYbRz1AR+pjRFRL/C1wuZ164v57kUkMLVIgnZe4KC4DIhp
cDPOCjTaf3RN1uR7ZEg5yhilZyV2NSfKBtNVlwhLx744Uh3kRyOaYW6zBmmlqk142yEUNkpSWXm+
MZcMjJQgNZdmptwgv9ntZB/wXZWr/jnjOepvvVD9BFEIF476blc2yADC7a+SDuMhI3g90TEA0U5Z
X5GaUD+d0jlQRp7qyrYPdVYP2XZQPlLoBbL9USPyM7A6BFRqmG/uaI9rRzTum0IFQ1359s1vbPdN
Q2KLZGwjKm6MzV48F1snGLnb/u95xkYWRvA/87y4Arc6Z3nas65PXd0gozbRYQ/O9bjFa6B7ad24
T9qF3BNYWeIBEywDuR7qwvs+giWUTEPt3KxZtMeR8XZNwGD/yhGbdbP7fciWP7kNLEOpgl1AunRS
YyBungYEJyYx4qERfe4eCl/iBuUhXoXL2lU5XnVmFe85AWzijKTdEcmsEyg9DEGv5x9KXvuHvlJ/
rnTQ7qg15ju3rRcazOLysJqrx7Tc62zUk9HygnA90dwNPrLQmbYdY3qr44p+6JokeePV3/CakmuH
1OwQYHt+xdd0C7DxJVlOq4SXs3qlIgdViw32Jp4s9WqVTAM575vUWJXdox4RcITbhFQCA+vTcXDZ
s4/y2lfUyQMItr35+Fipx886bdplYfgnKE8TR0HZcKrj2E0zVVppZ8Q+xB9/GRR+EE0m5vLuuCiZ
Vb4T3Elbo38MfM6ewD1DqX0n3rHt97/FgjmgsuEnQl6VqCKuXrsgzEAnHbpTrwv76BVlmXaWvjAR
6icV1tOTrgRCIhAFjMoMvuapk/fD1UhAsPXT3Wom5AIRgrJl+lhDxNi+K64PjzUKL5qOcS7ejarG
VnIh3QiS0FIKDLp2eFRLubBchodYW9mXwpbFNjMVxcYAlrstN95SPWxkM/SMMhQr8dQs8Peq/5LL
InvmjhehIN2vdwSU2hUJLfvdc0DDCCRRW5pJ8q4I56DeaP/AZ1LtpwVcz/BTHOu8KdpN1eT1Wx7G
87YaArLKg6Z6Kxvu7INc9Ok02tWb8ll+ChpXJHcxR5WSE7dvRuIWuKwxFzKdY8aPonT50Vw9BquI
kCIxcolcVnT37LOBH0spy6ToBrIOrOGVxn6d1Jkc34q+7A9CRyw1Yhn41bFxGj/hdq3f2hytGKjn
oR50cQ61FZ2UrqqkCvzxbSwi/4yWEj+aRWoAd1zKcno3Nskr9xoX3c1MZBl1b1OWH42t8gr/iYfW
xtjargufaYZOA8sqcYM3nmx+GZP2cvZGsBtlZTGlJds1Ye29Gr9mGpJSABE1nx2O3gpp9miFXyBA
j4YhaN7oOO2Zj1QluPPt25zLL3Yb9xdji0qQYp1Ss5Mx4jGv0zoW5cFYrbBoVx4i6p0RWwWcoNHa
3nglQd6/i44N7Ypz99/DNK2UPZKTUc+D6IBQe/Mft5KgfgotHFZDVjj9yvig3wB8ZjnPu8oRT39E
M9HYzexyKO0Nzb06ASITH7pgtA8IB4A54ZUNSo9fuSd3iHRqIZm+ktSN8adalCMXFCxM4xQV4BXb
M8DF0ZnPj2HWmX12Sq86gOG3J4tkjEbPJuDfqBCPxXacvTwxyoagij15OAE/L9a9GJaAxvqtOrDb
kPIFb3UkbNXqoDqZIc9Ak1b3aiUzRoOs76aaN8/FFC79OP7xMZeWVdanEF92G076ysJJpU6RdQfu
lf17wfF217GfAY+BKBz+PDO7vBnJG6rV7KrpBdELjhrtiWUcrRoEb1fUQYK8mC132bG8p5yzaTMV
dbYq4zIvU4Q6zcpVbbthHu65tA6Rac9s5M3uMhHxNa+j+VR7jvdk1ok6vMAb9zYv67VlIS/+REHA
xkcYFcqP5sPE5G+juuvnCj1Lcq9PzT/C6FTUoqxXZcM6V6TdkHj0EDVhj2Rz1l+zGdWiHnXPcjlw
iWUwegstKHJiu2fj6vFx9BN8U3fdw83M+sfX6Oto4ifi4L4fumL6SikaGpDW/tBFKHd6iOWmRG2f
0Wc0mD8iMcudb/NhE3u8SBCo5CePl2MqOfe2Q63U8xTW43NOdnkkvSejQYTi7IBzWkk4x7RKy8a2
kVPy+72VherZA4nvRnD+v1tBCEIpTpHHqZmc1+yXArF2FQwTex803+umdp7coWIoLAxQxoGNgtRF
9JZ/M8q+iIYXoUIkXzCh0YAr2kAejS1AvH+NremLsWWAa8+O0zfJIAvnOVL+ezaLnw5t1WvJs+Cl
Cza9JWOZYrk3K6bW2VtsQdWHacRauTOuKnLnLZqV9NgsYK1nGp/+WceZerNOyRCvjgVKh3viXN3l
ZMSX01LXuC+kHN2zkTJbAguSelxbLQ5LcUHFZfE3xnbxt3v/b3/gt+PaGKk7i0s4edewzkFaqmiZ
zJGODkHns6QbO+8ZLynvGe0K/KSc4nYvRe4/N8TJrlNX7IzRuOVEe6s+Axz/mOWPLy1Kt57MHKdz
h+3MJj99TNJEPEfUKc9mDrXa6BAtH+wtn/nXBxsxK8sTE8VbEChyFb7oVzbL6TvapfyOhTv/yt3X
1nIrVF6j8hg/vjt/yiIbwFZxQT7Ca2bDhT8fWUsBrFk4BLVgSD4V4STTEY3h32lX77JGof2Drl/6
ZRDZiAoMCwyZpq3qF/yyQn9xCv9kJOMR8j5M0Pdf7s2sWNXlSUzxd/yCht9i2RZHZsYHMLXCcY9q
4C5xWM4uKtLOvg7VFYwIbSfCjAWNszOxP43HXYVCRHYxMkeWCcw4+0gWldEHMw4nTcn1ym4HdW3d
HkeQivHPuXfFittkOvS9S7+M4jWqne5zHm26G5Uc1n7BODDICiUibO6xhVp2yuOue26XwaPSTvI5
7/ZG5xICwBfHoCHKnlEO1z5TgLBgd7QqMTbj1aHRA8oU+NkflXt1l8FvfJWOviw3RtcT5l7RTMK9
hnn4hIOLc3iouDt4l4I8OT3igsRM70AVxwNfp3iiUWDycw6YfzKDFcWAusxlqzguWy+bVjVOR+nD
qdfDH3fke31EoP8R82zYa2Rm9x4tf2Df+KXRrAe45zyfCM0LPMGtekHBb4h0vk2/NUG4JY5r/fZV
vLEym3+fgsBNaln7L1PO4vVshcGpdHtyKNBPaaFVZ09ouXAo/Qw8LX/l6j78zKs62pDS11uyiBaS
d+iS5H+JXBruS0WydcuQZG9ztKSoZuru/Mpyv8RZ84aCO//m6KZ8nZFdNeqe5eXRyhudGjFzabyq
Ve39fye5HWtSfxZgbwGc7kj+Pch9Z9VJ6eJpmLJr1mQJhO4D58pPzwarRuEHlJ85pyejFgSVxJMQ
/XooKv7RsEAnnR4DJJh18Y5MzH22dhzAiGE93KqoPmgkYz4BxaCDB3hCm6qbsk93ym90BCfPwjZ6
BYzP0VIHenS7ISs8GAu4meWffN6Mpd995A0JEGjM5SpvNcXRxSNr8C1PNgWAonBiPCviFKm1ZLfF
CAhoUm55BnOWveL1cjRpblHkajNH0t+a5DiqvdIRWZ53Cdb7cepEtjJuLmphUAUmmquHTh5P0+R/
mGV5y+o1WiCByrR8yrCOBso/+wr9qMJAlmuTWVcz/URmewT22ffYUWeemEXnzipWPtgB+3767iu7
nBLiTi8ly91dh9xku82dKN81qAA6zT7yCGyQ8daWuYeyBqnkRSqUMOhyPAJcJQR3ntG1xVlmFRJq
kHxPqQ3iYba3gsk6iq5FH62xjl8LPllXP65ORmKuN78uPU8WU6TG4di2tVxgC9TWoGDt1Ark6YsB
1XwUPyyHu6vNP+oo/tEp3/pJaZ8iWVHkiUSgE41i+oE+IxXaUYz+O3rHFAvBiIOaq9V6LLR4mS09
oZUWR8uJRVSo073Fdr6aCJGAt12wNRsULKxzl9JL50TqJQO1Chv5c6FHCGPNV8xFkwNjs/JOn3OP
o2QRxrxn8GDkJ4sndmIoKdjgc5HUYq5MO4Xzxcxr79oNNrmTwBzNfzf2VKN/AJJqIQLclSGHEaU3
DQ79X4jou52LH5bYZNoNPkULyBW/BYanWK+rHMXV2Fp/OzSfUMnOK7RwQb+jVe9O2IFZgSBIhwcz
oHwDhExzCUdctlMQHvgy/G3/l+tjvisH9We+UZrpd7OQwAt44zxFA3Aj3TH1LbRBCwntdmlMEHH0
lgBRO78WsZV/c7LGSbjy4lfBUf8MJox9BTxOtjHqR9GBTfRHq+zzxLWD6iBqnz6h5ZTa5nGOiFlL
+mR0I6ohUtzL7kY1NoDhSuE+rNB/p+lmvh1Aef6YRPAtQoelm0AJw0tTu9scGwROq8OcsjkAExn7
XrAeNEAisBiGE3X6MTpPHWgMcT6u/AkJyAbcj2cJksTOzp12B96N9ZyPeIY6xE1vLiMRnpq+Rm6N
ii9zp3XiBD47+4toxVbCo7Z4Q8sfUExV+GzUstHxnnV1vqKIFb7gHU9BynfVzlij2P+NItX4YoxG
ZUTZjkcP9e9vWo/zLh5ZtPbGgXwCETsPivovTkOyc5j3r0xHYdLaqlxIDvhwh5SbodXx2llEcOzE
TtCGoTQTIgoTrINFkQlHg6vizS267EJy4PqW/9m0+Rfbn/zXvm+cDbhi7brHF/Dq0oVJG4o8Vb3l
v0ZITly8rnyrxj5OHDnqjSXc0+CHw4taGJ4NGtSA4Fuy47SQRNFNKtvPlc3AHoDV+JWySAUCwCcj
jZOD7gg1KJcRj59AEu4O4NkFtxxUANy3vf5BBo7jRVN/pV6ZrxHbI7xxIvsydL6TGo8OXeWstvwh
gVqlfYR8PJ3B6ghF6KzmGG2b+iFMRmu+BLw4UdE3H2FJcrDF2HDwXVp/jF6UjngNvQ1hoC5jlyOH
gC/iQ1U+XSMSdbaumESSZ8BH0PQrS2YCikur8nXFcZsXDhpThJ5rXUowOw+6w2sGz7//6mQkS1ze
dU9elZe72rWsczySP4Nd8WcfPTn2D70E87LytNxPzeigAkHrT2turwM4zr9pzVYisKsfTQFELxAg
O6EGkW3UgHOire3xGMz4YNupg2fZOTRx0Ljle9g5m9Lxp99uRg8T0JivvdOK1J6y+OT7ZZZYTAyJ
jWLj98JtygNa80ypEUUeBFtwVpClW6wOQ3+KvKb+Bvw08Y7EbbsKSRjtpsUaOACMAo8D3FmsCIZQ
xSvxl7AATrzP4Ly2vGNPZqVuQA1C24+voOlMr5PbLow3fIDrNDvatcF10PobCF3DbxrtPVv2v5AM
rhPNSPcWoJxm3U9ec64JwH0/r5vtBJz3yQZdMp1yv/3GIrFDjZ78XXN/PwJo+VrmmUibQsxPzClQ
4mzV8tB0+XT2bNai3cXgvLlLqjZC6eavYEgR/8nf2AJ+1gGz32VVhSATxC3uOFSIVyhF3Wr0Mbj5
MRjAThlu/B7fI2j86mA1ryCNkmLPQymO6FbTA9OawhIpEo+JoxmM6SEGTgFSVYS+Zf+a01SoqiA8
tnZ4fbQXsQw9OCcrIka1Qs/J9gJ8CRQ2YyZ9xP5lKXCmQ8QOH2NFVctbjJOE1Ps2wrv4Pvhthuho
lBs+VuCrLoaRUxAzmt75RMMsuh+MKMoyQhdCEFYXF9ufPbTHpArJF1IckREXbWIup4wsl3PTb1uq
LncLV7Q4KkV5vjGX//LPo+sEgOUp9vpNAXTky2y7zRk5RVDKFrGQWb/DzywArqQq+2IPjrsCaDLv
jBVvap7M7TCejRVJdXTusuwXf+L8ZVlSS2K9myWLYZaJEc2SI7JfKyNmCG/uSxoRvRK2vsfDHZ5B
+9BLoFUZyrHQpMwukofOXI0hnQ/+KHR9txjlXz7/S4eAZdfH8owMj4fS+jfZ1SiPdlV0G7IwukWo
5aqCdj499J7WTlJX4EwYD5xvo1u1sBIlkFhkqP4z1RH4apxAjYnx0wfPRVIW+zPbjvkQncVyRaLy
z5XR4aj0x/qX3/+ygpQQ3ddrq+xM0c2VMSc8SI16QnQiQoUsfmTG81Jz6Xkzog5zeXcwvkjmOUke
qf4+1eiEmW8u/zUJ6ZLw0BFfrqY8rFEoYIldoUDUrSuR3eY6y1CzQRBWCtB0eBMj+fiPYWJhdkEx
eWrcHvqYoccs9gvQ7QFVR4kxS885g1U8Hh9+VukUh76YPrTvh3tJY3sT9rY+OCzWB+V7DVqlLfIc
VdOhsFv6fzj7siVJdWXZL8KMQQj0Ss5zZs3VL1hXdzVIzAgh4OuPo+zVtXaffa9duy8yFAqUIyBF
uHuQ1dc4qUuMG1djvPvf+y5JXOACAQKF6lMk7EsZltP3pKLtys7Lbp9yrh9dp3sz9ritI38cB+mC
qI5lXu4mya2QjnUtQyio4c/eLVtJLSw7Uk9ukXq0oVY3QHR2ajp6AMry7m1OweKSXbL6yXSQ+8NZ
2rfWDCmuk7GZxsuBLQaEF3cVO42jPpRz8HRmyUZalgRBnozhyiqtfa8zUFOT8Tn2iu5W225zy+vs
hdT1+AYFAagTrpu0tp+75zYO+mcZ9x6O3azvnw3W+fcx9SA8WSTTBTTtcCFo5a61V7vYX0E2CZCl
z9ZTwdHl+fDEWyA0Uxu7Jy7i4QlL3WSrsAJfmlFLVvlJTuzDDOaN52CJdAAuIVcLPrVrx0su3tgD
0UgadjJNoZDkjvx47Da9xUR073+Nm6OgUVub5O5eqcxWm87i8bIuEV1lou4Pfo9YRRTHljqYfjAb
zdFftjB3IX6FyCQWYig4C+kT4H1Cjx+7PkguKtS/Gz+AXPAgpmb91wAIA1B9akI7+hpAfC+5FKQU
J/xfFn/ZzZxxWj2OUK7Ymd5AXX1sYwSSZ26QYftMjq52PqnA1fqH9mPsPjZpoKJ9EYngs/Pg92W6
H4VgD31NZ2xmzj++xvTX7G6aHBzayC0ZpswCmxnSFX6stiwrRA0mghqRptNVtevDbD5E3xyVUEqN
vJwf3bTG3SeIvTMErciZuFMCRZ1x6fRWfaZjDCFih5fOUliiBOh+HiVYP+ieRXLCHwVYZXy6duSv
o4u/UUn6YmW6ZexXS0iZNDvghsWr54hPd4Y2mcHMf8BVEjzDJ74iwXhtHIu/AsvI9rSHnKFxSoam
xe2qcYFuwPy4rPMF8JDyYJyHND61SEffQkqRT8N/wphl4beQpaX8/qZcgr2c9e0OfajL9yaj2dVA
GrBGkTdYwODJr19IB2DQ/7JUzrvI+uwKsLC84yX+z/PcX0f6b19z6AFkMdCV96ocgSlAoDk9tHY8
0gUA9ICGzQ2Yjd2ynHLcJ8paga5oKXEsQFg9mqPOGKeJYnPudil2brOTGefS7X77373MCVmBjDqE
vwDN/WsSM3w/SQRpdlT7CjuiQ8aU3PSKPSHAax1SMvjtyRxyXSZgWME44oLETQOkBqD9gh4YOxAd
8T/gMaIhIrYOHNGRqCrPA/vZhbFYzmHEOjJJR5OJ/O9JSTMEQEBzMJ6Wl6473ZZ7wgbIhYCg2rgz
mrTF/vwuSnbv/xmWtrb0+U934NCpjoxSmQM1ILnMs2GhGz87DI7oks2XrlnnjfcXED6yLOc/3fsM
0PMZIB5TaJA6J31z3ueKezfTtNRVJ0FSwO1T3L36VFo7HrQFfjvl3UqZk1vWJGCMWLG9+LIx3IOX
MguQeJ2nMgNV0MbR6CLD+GWzbfrGsqk7mJmMHffVpQR+HDQinOk5lbhaQXt/PWNqQ1IiPasezDki
AOG279wdxx4L5P16OHod7ld9zHqsUBsRlRDsUHhhLdDarY9k1+wwxsnSqsWwT+YTa+NkDuMEiUdH
hHL1tRBr55XdV/f/YcH2f3eRmewiALrUeuix8ZmAb0hU0l5iwJmhNjw3VF+T0R/2Co95H8A02Joq
eEEEluxML8ja9lJ6TnMJWPNz8Bugqv+YjMfoejmQJFO9HX1IEWd9bZ2gssqjOO3H13wCnXJQcfcw
6IKu8tqKT6zrnS1xZL53IeB8lOGUbLyqa68W8fVSFLx4nqYGm+beD19yNfQHS9nARyFBEgKmiSYp
huJYNwen5OzoxgkGIRX8e9B4uO4ojsRNIxsbYzv3xbWaE4uCi+Ac0n5leqaxcBfY5173sx+TTACG
yvWmZo0EYyGmS0lzspcJyOYJT60NGafwqbdabFpL99D5wBQipX1l/Bz4fgYxRDQZnsa3DtK9RRh0
F9O72xO2x17QOiIBMc1cO/ktptzfGw87z/NbCPHlCKlrf0uCxE4WIGgAkiDbdPM1u11ACFSXSJx/
2SqZW6vJy4ulmcZMqBo1bpBWxyea35Q/N0OZdbs6Tavo/haY7WFtQJ0nIqcxWVAoU5zSrt98vWdF
vfJaIXz6n59ODyMEZAqA5ue3bdyhw37/dF+mP5/w6x0IEiIlIhK6vb9kie0GgCpYPny9pggCaGaW
yMB9vWrPrXgFKtzvT2gmbHn5+xPevy2ehpD6nT/dfW7XT7Dewacz3mZ+8wklZMS+3qSeP2HR3X+/
+9eia5DAs+H3pzNno4DY3kpCoKLmL8KcXRXlN+G2/v5r+gBpx2hoLbEEDK95BO5o5rva9ammKnxA
quxRugF7B/kGinNlDIClEzevlVMuamoV58plZMUmlBLoguqCG5P/WLqIyKVTjLsMz5D1zIl7tBzv
uxk0TQMwhuez8e7f9iDNdwiArk0+VItUHcM6+/nlzxzED/HMx4IztJfKs7DWa2aZ9mIYllKEzkOa
VO4DFKWO4dBZJzH3xibQ+1TgqzWDxo3GkKzHajuFKiRc4i6FHEUIyeN5DtO4XT2sij6o/2WLM7lm
NJCX+6uMQiLmH7uReRlzVkc4qoLQutib7uCM8gxw871nzho6yBk1tIE455/3m7oa6AMnvBqTgODD
FmIS1eLr/UIz/Fdl5/JgPPJOpKfAlfd3akzQdkccdMhSZPvwgYzNe8+SXt2/EoD9640tCsD4vW8D
O3lxWZ6l5YDAOib8Yo78vAB1Srf11nQDP4eSe+MCgcBJJ5Z/ebPMHnYt2I5fExgP0+AV4nL8/Qpf
ZprVAmT8f17hayBv1O9XqUBCgX481kN2D41kOy1WgDIjtI1Fx9r1LQ+U+iTbYTkPMeuJDQdknUOk
29vmzBhKJQx22t08oAuWyOfQJysNk0XvlcObL3UaOYM3foiqO7VhH/9iE3I1ZTpgTdgjq4ylWRLl
oQv4lJ3+CIjz2QWJ9ZYWLIQ6lyqfXfB6lgXURm+gLmFr6nn2GW/X2dC0Dw6B1Yc7VobtbrDwz/Wq
wJRhwcrLiX/g4hqPgGrVKpKmdbDk77y+2JmRwWMz46hELjly+2I83q2Bx6IBD4IVEBUlfoIOv3K5
4LJDvN9y8rVysDxZNOWcznZuZSbJQwP9oQ2X9Y63DkfMlCUXmwEPAnyxBTnGPl9kbtGdJkntB2HL
Z2MPk8xbiqnt9ri7O+BUesuyDqx34FmdNXNjikQyTh/0qXIVJGg1SXe4NJyVMWOHeNDNYD+Jmz+l
IWhgNO8ghcrAs1xjmYggJDK++UEPJD9IWXfgKM+HkwvVitB39tpJKsQX0yUP+3o1jWXxzCjSZ2pA
cYQwoPlzbaGsAq2A7zDdXoFyJSr7l+lNVhdCIZ2dzJnQfPEfoJK+gFIwnsVzE5ZbIEu6J9PRWb2B
cnt3M+cWYnomCbfPpodPAl3eOBVH45prgAAVQvU7hA+spwL7zx0uhdqOSC05YvVovMHhCzsovdXE
+W/bVIDPBYVrCaCwj7CfcRSD+8/w7EjVVO/jsQLe+I+99udAQ29nuJFOLxmqrQBW3eSvvTW6kP/H
k990vRoxT0+QZJ8ApPWKNcCL7TfiCrr69KL8pXFySpZfvLrH/xgzhK4An4k6WAnMp+Shj3S+FQMl
MI+ODm6OOpjCkxmdkP8GDil5HoGuuvled267vHglTsgPU8dbhONxUtVP1ZoCY7E2J/m1bQHly7F5
QIWVA9T743WSgYZpGmHq8jCOOjz5XLLHGD1gCREdhRTMlLTto0BYa8yUe1OZ10J7mGerCt/w2gzq
MYwvyDPee8bUKp0synzEJTSfzpDSPjidj4zXUCMBCVnQZ0slAtsEzIRAMNsJkAuAYP7l+PIDyg6A
/fCZJk6C+pqRxt/QeJo5cwNEAC08spmicmZWswjS3vV3GYA+5cxpdEehWBSgSz9o3NRRVlT2c51S
pFqI6yKQTdhWQyFqx6xpxpPUfAVl1epZ5tia4U+pfyC+trzP1JTZrtY9+Z4RMBUoiOGPqkPUq8t5
cfLsCpm7bEi23A7iSxp41TJ0suKVU+tnEQT+Zz7c7vOg6NXNQqmVd+XrDuCr3roxqD4s42lClaYh
f55Q1uqJox7EUy9RCSoLygdjEpJMEVgbQFbPg40qmnWFcPrKjOLemB17ogERnUdrqAs/dYevuZCP
m6NaWXc04wEripUK8Cez3kum+qexL5YN5IxflR86gF9wLzJdr/aDNU1VAyHrTr5iJ4ZSTtkA+sTs
7BXxGomP/tGJi/YB1Kq7eaBFeiirGR09e6E2nbcCfWTYjLbyD9rq8oj4lj7N+hRLW6Z6Qeg0nIzN
NIAiDKd8bibR0SVKOsFlPkNDyHYEdhUjpu/aECz9GjY2Mwo5OKCnSnqwZS4WSk/xWdIkOHVVMCxG
bwq/IwS3T4Z4eqknFHCoYtlswMnkbwmZUFsiD79bIDQvS3ciR9474loifQNarxt8L8X46qD4RILM
RpTGpQauUfPrVxN08UlioXMAmbEJoyxk2W6yaBoZl5wHv50TDg1iYpenjILaFFGE6qLG7ySuf9PH
7mLdFPh6uF+OVwlBs/2kAeUx7IB+zH+0E5SVDHOgQw+QnhRqTmAVjIz/sKniZ8MOmMe62fP/4zwz
C/GHXei0/GJPoApYEon42M/YQ+pr9hBKwEdCejOW0UbQBzI53dKMGRsNu/XAuuliermfZVupoVyW
oghcuaCxvEK0djiJebIqdsP1hCpS3PXpQ4oaKxC9L7Ax8Tr64FZTeMsDwFwwZiyS+tYqBp99mVcS
qo0iEysPBJCTA1R22LZiIUTWvjhV+fvI2ECzUo/jUC+AoeDfmP7l0ap9C2pa7gIQ3FbGHCf8wAJF
kOzF3QqlYyBlUGj+TUz2D1D2+1uaqeo8emMQGX9ZepCKqAJ9RqXS4ha75NPYfVbHWAc0FLI1uM5Y
2ByNHffWDtqZhdoJv0jeBEFyfn47lrbyTQ4Jto3p4t35f96d1uGwquZ3AYWZQ6OC3++ux1Jqod14
LSGlIhpdfTaBc0FEtnqbROUvaTbYp7hjzaFBgb+11jx7nnpAFBCnqT7BBl9k3UAuynOLpSJeDKnL
BEVA5qOvplDWuKF9dmRU/dtufIlNXhISps99Tw5OTt23eGigQ1Zm6alxFOjxdlyt3CIOXgc3v8Q8
dH4Kr3oAKq549RJ8LN1W1kF4kz5BnQLMUZLKd2DldwnW3j+duP6G0lzk2W6tch3WCL57vLPPOpn4
LJoZf8usZGVcIYeEik6slk8V2N/rnqhkb4PKfoF61LBwnREX8Uh6SHGPMVBtEwl2nmBbbDAyIxb0
OpVtF+lpzL/5Nf+oCxl/IJJwriDQ8dm408rGbT+NWH+C6EklIkUhfwPGSATqx5pURfvJUvuKYmrq
w+v559Sn/taiTK9tVB55jAHeq+pHyEVUj33bYAM6xs7a2PqJtBcQx7Zlpau7B+QKkwXLCcIYqDA3
VvwhLQW71NwHink+AhNfLlVe8VUXQk5klUJxDL8AO7QuktJ4vGLf6DfZw320i8FLEmHHV1kA8SKk
uxXm+eeUuw3f6v0UM3/qVM5KDLxb52FvRcLKrUscaveQjwDKZUnVfu/FC/DHwUfeqngB6W3nhB+M
nghkhxftPKDGHwV4yN8F1WKVtNgH0BEQldrWkFfLRPAxkRqMDJW+1Trr1zwU9s6qffshFClKRs0e
Q0+fPHAwn3lJki30QUOA92j7rArn0ThAkqiIIOoHyJmU7ca1uIuvAPkiQDEBr5NvATDZWysv6nWL
QjCBytIX6N+7u5wwvQoH2/9GR7XkQTm+xu1AtqGLuiHG3tof3cDzd4VybhsF+NHGYZx+y4vC/+aF
iCgMuR1sGqXz9zH/MGMZOM5rbKu9LUq2TK+jJ5fG7vjYqApZuIh5DekLAspb8xKI7wRLbvGNR3Nr
0fopSp1hL3EwR/Xc/bKZAZK2/8tFE0bAp1Bk+de5A5D2e6i6o6IlJP5M0wrglBtee/+ylYWuLngT
YoNMAWoR/XHO5wGo9YdQnfZ//mV3O1Bu06Q7/WWPUWD0pID47zM6LiRYywut9Wvpy/bWzMzFEBo+
hz8msN7lDcVp7iZk2VoEkcCKtbCtTcnoLGtU1Lslle+tOjJA8KRnbF17pD4x7PS2YMUOB7vD74m0
eLxLKKsPRZX2WwmVz5MfQ1Gny2pkMCxU8cughXxNhYQmQNwmj4XTQyFWYDEqXPsMGEB1aalnr6nT
x1FZ+jE21vfvwh630EjAzpTS8mJs5ijOmb8HM+hseh4TCaSMirQ5SSSkeK7Ly90m2gIlBAs7X6bj
aD+CDJ7su6kFgDUmY4O9XroAAFrfzKifd80y4CgParpeFupjPVYfVVvYj5K06gyxxWOexFDtdQVH
RtfPtqZLiKOjshbxfZTraUNYFj8ge5o8da5aGq9wwvqlJVjH22ArAvgFrZnRn5An1LE4pi3pXjhp
F9noQY45QKRwIr1ama7qsp/gxo/XsOizW4m9p9/lAIky4q1q2nTQvcRJBapVVciYbO0K9V0D6suH
NkQUmOT8pGwURMw6n596PPzNmGkS3bUr5abtilJnygGEVlfiU3uTAEGyK3lcXEzjkCZb2g1FQTuv
Ku823k0F2EpJiiqgFHDG2dnYzBEYnO3WVkhwftliK42XUHtxIiAP62nV5wNyI7MGT8FUsRcgNW1y
9K84D3J2vVK4QbFn5nrxL57v8cAIP0UT/3LVYL8UrTUBliTTS1fJcAt9dA6tRUrO2gF/t/bq5sUR
NUd+o+k/geX1PY/98lrxJJ7K1iZ4Qo303nRFAIW6vrg1WYWSpv9p7+fBv2yIbaD+iIpyP/3V+Il0
zwx4ZlAy7GlFACw4VZPnABspPlGSaISqyzgezNFXE/hOsXEyBRY1yruxuUmxDgHrcT4UXvvUu8gQ
fxV6M3bXAk/f2O7Of/zM6Jfz0DrNKrdJvLXARtug2OoItBHlr65jWdAOtP2dkAl/TbPiO6dMXvDg
5q9kzoLn8iWJgwGh4eLRnDI10t0jZagXxinHDhbIL7A9EIXFM2XEY2PSYBb5Q+A9U0GcZZGN8pI7
br517KYAfsGjx0bk+TptB+chAElsoUEneddT8IAg+wzkx/ILSasoBpOdx1iGpMRrF6A7dg9E4glS
NI59dKBVuy9DK9lOjT1d6rQclyMKmb5ojV1y/YZ7TnEkfo0UgJA6QoDLzpaAt+bHZKZJMQUqZGT6
pgEkTwDhoCbUaMz+GTFzGHfjcz/H9F0Liq26fx8lKW7pLH3tDLo6DmVzMSYxm4BA8E9CdxtjMo0m
rrogVhCZc77s5sidNbHvNnjcXf/MD2mwzX1Cu0CcrsjkJUzL6mj87Ylb69ifJIBYHtv4CGwdpkY0
+67SDCF4lZ5C6Xlr4NuyKypZhUtsXMbHavQ7JIy9Zn7m1ihV5CXLUIF3RjLiHKDYAhGDYlYLcdou
WxujcMqwuR+GCRSaY0TTxoM9uoCgOdhPV4mSj73OgQQnMYLVhV1sbKUhjDjUZDcWbbMr58ikgCLj
emJtfq0tE8p2kydiV8WC2rJ5Qx3hFDqhCC32ECYFm7PEUnncxPMmKgKwcNXrBlJjcRVsgnCM/Bnw
0TcW32MDjnpvczdIVRyBL2EdRV70L3/cVAB0YTiAMVOl3m+3WNIYRcvgxjCbsZvZ6OwGXMu/3bAK
ocAJTPkx67p2Y+UhkvvZ6D5ySttbijs47VK/WcQuSAE9FAn2Lcvdx4CW7rZKfDD5Z+cQpV4eS1B7
ZldSF9XCAdZta1wdu8v3ygJc23RJ0KHgJWvcrQ6QEoJskP1YpFDW9JmfvdQJdj1qculbJ7AYxs/v
fM8mSEmknfPTKnusuXIIbSNWEYUIc4koaTfYZqDoKvA0K5kVzc2yJFlIBap5K3poNKkCoUMkAb6D
RH6qUoW4hQi3SVuFv5Cfe44H0bzXhV8vAqshDx5QcusOOqonKjJvp8bC26JoWn82M0Lqp4QoVwzV
7H5Iv7cVVqd4ds2x4/uMTQH0zjwj6Vm9GGeRQgJY1M7scf7bLugvGzJizT4tENqe/G0KkqKoyFCi
3sxYrAroD0Gl2/Lq4sa7unpuVPNcac89j3FfPuNdVgA3+ojIzIOTVUHqLvTavRkNlBTQ7/T7rRlF
1qOBulNMUZ8T5yIM668lYt2DVGdgaBrg3738PeT20Z9rkNAA25MkZm8lobPcKFdnJiSAmb0TY3ve
gRCWNX0kvaD7nNZxYtWfbZ4PAIhAEsuu9TuoHewYW+3vplNyXOVV7kV/DfzVpa3EbgvkSGOfeAXt
EIYSgsVE2DHtEIaG+Do2rcLHDr/hw0+syCDIPOhfUD58QUHx9I0V0AkGr0hfRD74WwleDrguYX0p
kBBeQmabbigZ2QKPN3ztc6NAMDhQJ4SO3OChvLgxVqiKisLSY4bMtB/j+TXxiJOEHLWU8VOc6PlC
cTsUZkS36Fm7apWPkhezM6oE0M3kEchtzN1UMeg4oxjyfaqgZuqcWurZnDphV/wAwaNFMLvSTukF
lj58nWM/AV5kMmXLOsfGs/KswXtVBW4/col9w5BGgCQPqPzAITrgL+ts1J927TyWyDJ+j3sqIzeg
7AX1vMYFau4Wj7ay+QrC0wdWBNAJTEdotoqp2g1A4kD5xLGqRdf2eyw1QuDZMeoEJN9Yfpgvqywu
H4u5GZFZQKbhZix2nBxZMO1sDJ3SlLKT61T+hLrdoE/bNC6WgAhpe2nG2xER4aqHXrFU8UkgLr9o
yBBGZWo/ZQHYVxSSDJsR6ac1jct2YZSFjHCQmAmwXVXPpeMBa7UniYqIufsSEHy8MHMvpmcjhA7k
9RNqqsqrA83hfVuV7TIpA/997KufQeEXt5pJ6wx5aCS9fY3rCHUe5mjkDdlk+VGk6qeP7+wdDxeF
2peABQhP8QUUm6+oNq/PFUhMKx6GQBKzACUzHS13bQK6dQy9yRG1c1Bux56OuFq+ORNukKgDgvpv
XZ+sKQPCEnpv/CfDD+O1lrPNHGFtEQD8GFsImxcEAuQN9NB/c1mgEFm6dfBKRhJvUOqk3NCmVreU
1qc8Hl0U5fKw9W+LH3YHZRcEndNrIJqbtlKxGwZODxDxhiLk3Pj5Jam/V03aJVGiwReteP9Lu2vb
szcDb9hbWsV61Xl2ewixgbgkeIsLobDI8qDgsEbVbXJpJ5UsNGKRYAs1AkrRLM2iTmUBaJ/2xXPU
9N2ZS6xCPKWM4qCu8Y8a15UdvqbQ2v0IQw5lFQ3CGR4oYkNbKKPEtq9fGQVcqyVp/yPxx02bNEjc
Ke+pLwkDS8+6JbTcdgRiC2MA0ZExcxddhyLTukjDTQZN8kM1yGFLQ2sfT1W5ckZ2mHLZRzaCHgjE
qGHdc4+uq1i9pUHZocJ7yCNZjvwDukzX0G+CzxoXD6ScUQMWMuhrZnXdHtKvewZ+8xkOczFzMBTO
5QhcegYYyJCk4mYaCJQ5ByuDKv1syiwLsmJF6K+Q23FOOhidk63rtyGsrw0tEY2v2ifQx/MLhJ3t
58pyXqBSGJxdUcvT6LdXLQDlqQshDpx9CluVRxuiE0wM4y4JoIACeH9FjtY5VmAqprR410BlbIBN
hzTT3LVGepkjWw/U7fVZ0Q7EdQugNmIJvmxtlR5cpk5Op0Jo1s+IwxmYmDIcYYnwM6tTYKRGyBcY
u2lAxgKe3riYPkvlNyz6S6hoj88Dagtdmlw8d04lzwi04kqaNDJ8WvYvdliKCCSLYtPy/meITMgN
ZYK90zAEoDaSlC+w2qiOOLqZQYjG6xvqIgCuPGUfCOvDQzv+uGM8q6N7n7vBEI3SzQGqK/tVPYTN
S+MJtUJRyHpjutSjePwwB/qyyQT+G6vHhe5AA0WUzSsP98MAu9ZDTMD0W8ygikOWkAekgq1FqlGE
MGX7Uo7XZhT+JSyAatXdijDvJ/Z1TWSL7kMTv79OXYG0UwWZz5a/Ty2uQ2G5i1EJ+UuTRx0GUPnJ
UnZskGaKoELVL4cM5BklUIqcWyreolAcAk64nK8FlDyv5XyENPS1cPMGJE6YzGBfgSilNe6Vpmu7
pDhbTvuRAdVToe7XU5vZPZ5BkIUy3YAn02kMESzDc+4JmE/9UKhqARoEfaoru4g4YAJInA//rq02
zd088/DUTen3/1ZazXiYAYbHw84b8ep/KrgFUMoeef6rietwPzTQfgwV6tuAdVNsOQHDCvxMMJNb
aJNhyz2uvdprLlPYBiBb2goxnOTKuqbaVliqH8oQebkUl/8WzxAk5ypIKUDwcLpAlLlaxZzbD2rK
AlQZ0vZTnd/aFgvQuVzvre+F2PYEFeFFwrrLyOfkC8vbdzcuT3aDKz3LB1RbB5wJUS5vQQOUXPeU
T7YqnuwtsNKoZF65+crxg2bnUMwGcPf8yNANMtNYl4K1vHLtln6GdfHojCgTJCvbRtkaa6V9Uf/C
Lu+c4l74nvR4hzrNKkg0cbVtx+4c4lLaZG6oN4Mfjlc7CJMlNKDdVxsJSpcW4ldJT8hkATqOi/lK
hy54D1LonDa9Ix+QYFLrJu8qYF1aYKMRxsKaS14rSdSilEH20VTDIq3a/NNOWxRBKHn+TAENXPeQ
PjlMkweVFh9Y3pRpBzn98eR2JHwKGXNwy14jytV856kPemdoN/uY6AB4Qv3pJBlulGEAKL4vKYDw
ShwgRSxWiNyM54LROup9/0M4dfIEKuK4dSCcuoHoKXvGHh1SkWXyAzIWABCWxfgwFkSD9tPa67bs
1St0UffGg9NuAmsN8TlXy2qjBrm1gyTfQROC7hzkH474LTOk/jp6gfQEW3II+a/UgKD76PLxWCLs
Gw2cxU8+IQgHtcN+xp5oDwrBzQC04NDlJw6gHhg1bbdqfZSpTvBdLinqX+7wcLFelJjSKOxDpL/n
UalCVJzxyZNtz1qkcYVFUYcHaQtIhUd6vVMK0espdMp3lgefGkjTa8MEuVZe+hPF2ksQoFlUA0e9
AI8PCgvMpjsUkRo3Q5+VD4k7R64rJX9QiGcVXDmf2OV8NjYPnhtIP60cJ3sPx7ZeIu/JrsXcALMM
JVXkjrYxtVwL+h7SWU4tMEtp3LKrcWSMApovkMT+stXWQBH9xY1lnsW45YgrXcP73PfJcoriOuoy
9BrBZitJV2FVlycrkShAMOUQfuq9/AjUxbcAgMkT9/xVlcpHSFDzhTu5x0myAykQxw1Y6JxqFHVf
TGPqLP2uG7Ysl+4OdUjGSz03fFuOCLkAZcC3dcL4klDlvtIRevrtMPwCGW5KNXbskLV6bhFvj2TH
qpWGQBJul3ky7ZFBWKTE8lEoqva29ggQW95QB7GaJNjGmVUu8JfH9erkbylzIQMTogiMZ9fjcQJZ
dVF4SEcL6g1L7WeI0NtjAEqdUn2UdeoRYkHF1ti+GrDC/nGRoatXOtBehNXIiSBV8BpKjTBMQPjL
rEa57Avfu2YsZesU5Oy48DfISE1HEIzKbeKj4o12Gyj+8O6kW694hKIC1tWosgfsFRl2xuYUgL5A
XRZwUCu8YisQfDouwlDTXI4sfEg8rJJRbeK7bVnjPiXVtAceG99OjAwGB6n/qIA9wkIwe7Mk0g4a
JNxVDwHmbdEM4c1GeU87cHtselBpHrxXxEo59jgpV4s8KfgRmOFyxycELELAPJZNMLlLL2UxxF30
Q4JoOPMpUviTsOipA0IxBl/tZlVJdcNaemY7o2zERLFqSoDefaYoBIBy5CkWeXnXPqPKF4LoGXnC
/4cCo7OAwnt5DdVcV1g9ByAjXxH5LO5Ng7z0soFC2GqcvcyAaGR87uofpoNCp/YKCdNsGQTtdIXC
FIs8pxuQZfGm691m+3Tj5iEB/hUuZgC7BXLxAZGcLbUW2cL2UcC9s1R7HFjQHJXKfx/lkFqAQjdk
GCF6DZDy/7B2Xk1y40qU/kWMoDev5W1XO7l5YUhzNfTe89fvB5Qk9vSOroldPSCAzARY6q4micTJ
c2TMvcudiO9Vqva7lCfhtbZQ91VUq9xnmudTVUnD18A7dq1D/j6fr1Zt8wDI4qe2UhL+/Lkt8gbr
oAgLQzfCJpSQ1JbzJG2tW5BobKAtjV2dbVLjc0hHVhfU335W83xTVNNDBx3Qowqzwdrww+Ap5FPv
Sc2lnBYOsOYH86MLmOjCH10zaBt4BU0e07559ko927ex+aUP++Qa9v8iCV4/pN1U7jzXhy0mQoGo
8SHdlD04laHJkd2laZ2HsRonUqfIj4y2aiM04cBXraRffFhR/rCQt1hZptJ+5H6vrdvYD14qt0ap
La79m63ypYgSSHui5Gx3aPPqncWjRQxlM0DqQRWkV4zFSrr0kbx1PmyUIdUfjeY5kuRMqp0iz8MP
+M7dpJKOO1IVxvHFTFEJu15dpPoQcJMES7KpQo3XgtDudlqgGncCp7rtECMddfiFBIWTjBvQtYIv
2r4kBTwCZRykm87RzFMbUa/vAeZ61UK7eWY7vVLHrHiF+XELTFJ5Ei/qftdon4zUqy51Fvn3oVVm
2TqehngHgQsaK3k/KlvES5V9Ckz3uTGLPymdACOWD8OJv7VoNXBS9WQVCXg5L533lucDuKqVjyHa
Vs/DlK3Nrm5eg2mqX4vMfSwhE34oA6V+9YzBWvfT1HGHZei6mr/niCLe+K3/YBXlcO3LyX/IEVuH
nzP+FGRxfYzUsKRwI0g+2Qm5SfKQ0UF6E+qowchzVCa9voJwVZ4oL6prqs88Pw7SPDp9fknDAmQT
G00AknMIeQMnmJbRpBvqIewPVppA4K3DHU5Flf0ha8h9AzRTN64YWpOq7cuCx7uSONaHjColIKFa
upVzda8P9jB8d9v73A7kME97A4ZfgnnDa3bF7AfwpLFU0o8RpO3Uf8mhjkjlFmZ+dSeD8wFMugnt
6N2rBklO6iYs9/e54+hvIPxR9zLYoJhiU4euf/emdtNtHMrsDzJYjQZAT704hpXXnUNlbbZtsgc3
erAcr7/1weTssmguL25yLsjQvaL21Wvq8CoqaV6zevzI+Zx3LWAWOMDwALu+MQ63rk2PlLR7Z8dQ
YGORtlb7Ws1UZt1NvTEkDyZIBV8t9Qjq0tw8czpycgfUpmV8Xkfphv1zhHw56iZOPvCKF3FOrMYp
snWcXWTa+GdeWv3Xsgx1ZMIN60ZdenyI4I1qOQ577KzkQ6ciFWZ7uX4ip96vY28MPtWkjncGPAc7
6dUaZD/aKkVdRHgLE0hfU/SPQeQaH7uvTZUFBz0sIC0fSNvFmV1vGqWq9yCXeW65wTydPGQqrG1s
OT+7qeiaWlbp6zcBb7pmppW7RFR7BdazPw3BR5v/HkXL00aBBuijwbftyU8RIhIjxRrMWxxMz3IU
z3nxUIHOkyMwVtbFQKFnFQl69bmG5MkdR/jOxaoIdBo7wa61iW3FuE2++qMxlaOjUHK4mHnhL0+p
D5hSBC321IRzMZwie/3OUQSxuqr8bNovwTKEfAR7HRuu+V+X83s2jFataR8QJthR3z19cWfb38yt
N1wmLVevqk66q9MBDsbskcMJsolIKArJphKyQrKXGpbgwUAYdnZQFJI27VcvLcQhc4887TuHDJZe
WHsR/RAry2lo/gbwKEBksZ0BUd9XbcgtA3viUKpbgWTeJNOcn4om+tFQG5ifyHznJ9lbHEvc4ngX
91+ELMsDN4PwXq6/zJPDJWa50n8R8m6pZe5vP+Vvr7Z8giXk3fJNoPz8+L+90rLMEvJumSXkf/t5
/HaZf38lOU3+PLR+Qt8xjJ6lafkYy/C3l/htyOJ49yP/35da/hvvlvqnT/ou5J+u9s72//GT/nap
f/9J3SCseTs0CkR7J17tIvFnKJt/M37jSpqQWTlnhPdZ93FnJsXb8X3Cm2n/eAVplEvdV/lP8ctV
l0+tDqjQbBfP25X+03r/6fpsZth6D2bM2/lyxfuq738Ob63/r9e9X/Ht/0RevZ3mR6sa+t3yv10+
1TvbMnz/QX87RTrefPRlCelJxa/8nU06/gvbfxHyvy/lejXUubXxdVKs6NwpvWBIBGx2Tn810pNM
U3XSjUdplhbZa+SEJdb26/gs3TUHSEcvRZbNGILnwujMddBY1Fa1lvJURCkEau34yi4YIlsxSksq
CXvwLcIv58yRaZ84ff9L+qXdhydqN9cwYkmbbJoRtgzbBATWQrZ/gS76BqlHeqtcJT0Orofg80Cd
r2sn9waGyvRa5jCQiigjSVCSk97IUYCzBerlbpNuPTG/9wCoyJx1UMvIpcpwpM651NXtPdCHVXLT
WJELT7JFfUkxI7HDzh4cJmKquzBBy9WF78aifn6obiZJA87tY6p7xHCKnOpWaWl107TO2AdmBXRd
zu6NZjr4FciGN7Od0QOYnHdfIBdkRTmxsUtkiaz2aVlLLh0ORkNSMzjf14uyqrvEeQot789LyrB8
HMarzovFPcyc2aI5+sFT65EiZvSCAqFufxerhx6ZEvU3wvWdSv3VPA17i9/bGVBucAkboWXvW0yS
Rjl9cVfgRDzFM0/Z0IGqcMuKotMcpo/COZaVE94HnhZ5oGGEvQSOC8EVyav7DGlcpinOnKw59Gi3
b+bcI5up3g5plp/fT5y1KTx2sfL0bi05tAr7SqbbOmqNhVZ9itDarA7BQ9RlwYPsAfYK0G2tg70P
ZJZzbbyLQ8YN3pxcZypLRegy876Q0T+7bpKSN43Mk2xmUmcnlJHNk+whmDYdMyVbSWf2K0wOfdMM
cgpOmFFQHI3YrLLqPRV4GWpjIcRjXaU/9IqiPUhrj5jcFkytsZaOu1eEy94wq6S89eAiY5cITpzs
nVJC6QFe40fs4k208AWRIZ2E7d+cxlyYB1N3vy52GzyhDp9WXnDK46t76Vku5qFhCKpugMJEfOpf
n+s+zCnVo9TQ3coPYTmBzk+kzmDYcv2TbKyiQLH+3i7WIbGxFtSEkC0UsRnIFoSvJ5Tv5nRQ3ixg
ViUJg3RIlfuC90lvFqxHuF4VGBo2OszoZ1M0cVx2ZzmUvaV5Z6NOD9pYNmLrxfE/LbBMu19DH71d
AbVdzsanHi8ZW0QUkPXsMVTD/DG2cnZXMYIS0kG+LUGDGpHaAo50eGndE6UAc76SY7CnP4yOFb4i
tKDupB30mHdaZiyxtRS2lMvIuUvMu2EZjFRjeO1xVpMvSpdzklFaMLmZcfISAVA7ug5JA5Vv2Keq
Nw4yggIujz23Fz46AsaeF1TXlXZaA6lyoPAXcJJewEm6CVBPOZc2R4+iK42t8MjeEiOnNOPOGZFv
WkKl+Z+GkYSoLCul6vzg9+30NHvWo9lmw2vFhvtUmnq9neo0/xqYFkdKAKxInU2QvIkjKDXxP1cW
wNWkgn4tblt/pbTTUYKNJQpZNm3j+mvL8rLtYpOw5Zyqum0GfmstHXd4su/58d5w+eq/AT0HbZ8c
YV78dg/sqOJuIhhzEbjyT17leSd2rma+kl3ZwMVuASFo0LS/W2vKtMdKt3bGEgnZqY8Mp4jh3AiZ
WNHI6W7VRgAsSQuUdjPCGJpDqK7OQYtsTtQ81CW8z7Inm3LKqLbNTVAdfvPDkfzqpQEgB5iczb0M
Vg0DOegkhBO1dZrbmKcfY99zIB9OgZwq6YRuyE9bzFHWTTpC0fudPRvzj+mvNZL+lbRleWm9MrnC
/Z9cu9rZNB6pT0i9fpikc66GGTxJo5VHSGgv6uxOw0rGNAMIas49UYbPvYT6QLFW1rdNtJfdtLO+
u5Fe7N/Y5KXiv0p4wS+yr5AyHUcjg+jO9E6ZaEZbg5FyGcseOsHoktjN4b1d6b3TP9lGK/RPCqJP
aLqLmPuq0irHco5s+onSk7X0VNWkHjhV7i1bezTNsPzYkm8OVYDsdhqaH8h6tHZXfgyCXEVBfQDX
rxYfNSTkb9Zgv8gZcemm17rkpbE0ydbaHTcak5Lrc5iH/ln2sqH8YwpceydHw1T556ABkszD/WdI
/Ku32AZgpqjh+KhPCO/iuE+W68gV312upVpnk7eZ4MT/27wl+MfcSEWFwol2ahgV+2o2gydFrWGh
r7z0M9m7L9Zoan8hru1ZJke/bhC/pE7SfvH6hCOduA+fw9jlnmnFytlu7fT8bp0O0q9zONTw3fAl
vmhq4xwHpST/BO3AqkU85xIhLzFdO1gBd30M9BIsgl1/ihPF26awda0cEuUcmGbJFt6x7tKJhsO6
t81ikyGaqm2T2lWOi11OWIYyTNry0rAPc+Kh1fa3Ja1yfnuFZb4RcxzRZtmjb1kUQqWIOziwku/l
MFXL7MHL0gcAtkm57nLULIIQta3QaOH5GlHg0oxoXEGqNXBw/remQK8XvVcLbu+VdMWDBo+17JZB
hgpsRVrtjdGvCntrDDEoN6/pdpGWaKLkIHyRTWdCIIHW/ZMcBRUEOEvEIMIGIiJn/hnBWxP4Rw15
b63Kmw3HjsG1liRJVZvy2u4X41Yaoc4Mr5MkREpFkDT+PmaZs8Q0gnZJOuLYCA4qWD0YhErjA1wh
ia+VH/oGJbqfg5+eSqmUXU51FMUw4r5nBMU2hsphLW+Dy12xmGDGDYVjsd3vo8JhTj6JdHFblc2y
1OJYpi1LLcEFgk3ka7Oc+3o7v1DrP65cTtxPc4JejJ45AWetlBSljt9V6waukrDTn0fhhBjDXXca
yGwZOyq2dY4aoXdbGH3FsUp0dms9uklvVPIbyTNozOXQ4WT+wQzGM8JB6ks9bXvqYxqQdEAWhNy5
Wxgbv7PDY47QxSVzYOFiT1QmG9mFWHxqVm4BspMy1HrXTvnYrCpD/RF69y9TZW+IBAfDxF5FDsmy
U800AsJLlOLZpdr4wW8N7XXi0HNtJI55BDWlvYa148J2H/goTpdQhanmsLbF6auF5OvRMqo/q1l1
2a4KG5jGABBYVx9ncQ4rGzPQzGPUtn/KUSfObGVsROnOP8aKNZfpsifX1QqlPsLSlZ7HZKioX+d9
SuPncDNrADPS1mtUa7ae7+3nqlAeSup0t1PbozY3BuV6bDLtNMsmbQA4FUJOcCUNb1zCX8D1cQqy
/kdPhryJNpLoc16o9QH0Tn3SVYglf6kNSslBOSyi4syxSHiWplaqEjYZR2e2mgsK/p/6hDK4tqmc
U0Yd6DGShW9mjFp5tmwnON8XkJ5llTmH7nrz62NMfcNB+Rykaysqv3OUWr5wAlW9KEr6B2f9/cUU
I021xgOQSaSsRERZ6dVLEXUbqM/nRxmvVTNCxCMlUtKpWHbzpLek7sV0Ocn3Uw3AEVrf9wu4aXbN
covafqMs1wOpkpWdeMVZBoMimI/6RKWQvD4KEepxcjmWhLja6Y1PXVMbV0cBHiuHTgCp8txSlSOH
lec0K9VMnGseKOqnH3P6XjOuSgbPuF95xqdlDi+x8aOuo/YXwmkZOem3DAzOrRANR5jaLdQzazsK
9dLFJh2ZWaCTkKDyI4eykSGhGb2MoBNPi0n2qBkdbZIzyzqcHbonP4fy99fl7pE6teb+6IF1FR9B
NqNjwqCeh/vBV9qzxd6zhG1Ab8/6WB/sIZgOrta20NNiSnXboGpFjmVXWu9z5HS74RARKG7VbMMZ
/HPXFv8woVCp+Uwi5aB1bCFkk/aBD+pKjBtV0e9Gyl1+uJfAd7ZZzOjszvsxWbpNI9X3Grj890tb
qedmaHv+bdmS0peDMcHfCC9IuklQnPmsdd7Ak9ZEpNMOis+a+wFSZOcjRGf1tYmRDHTGNP+c+1O5
dQPKy9liQ/RcqyunULWNJ5D5SEHnZ0sgN2VP2maA6MCKhUc2xa+eHEKThtuzUmh5BvHgLYajyjvz
BV7q7lELs/5R1yx/Mwwo3iw2W62Ca1P6e2kaKLqEZVZQuhqTOx6lUTYxxBB7G0CH4LnuHpfGfolb
v3gEnemwVbQo4iya2gNwzwWr2FavmQWajRLTTQy95qHktPpj1/ATamILyWGhxEz9L9XVfteeTTEc
WhCsVAj7F+m13fDrMHnTg5wKAvaW1Xr1KH2uWe47006fpS9S2hUInPRV8zTvw4D8MAwvnq28RjDl
PQLYbM6FDyJVjDKoDe69zksRIdD65igdoxXUj17tdgeYtHgfEcGLowuVo6qZHYIXhMlYcGzBrgsA
piyxcnVE5KokDO+z776wBo6hGNpWCQJ/5w0hPARpUNxko1pIQ80tArpyiKDxD0dTNlDTqGqwW4Jz
4UVyYtiESQn13K9VklErbkGoe9uhKxEI+uWQM6yBrF2sOJAxmcrOhmn7yHXsY66hGiPIKVUhtYcs
F1rBktZyGS9uhAshvJTjqW2rQ2NSvBwm877g/B+Wp6B/9A2d75voGck1RgPwxpnyD0vsF4PI+vAL
kgHC0ZdtTQUDYFKyxVtfSanTjz14AiGgPQ5e6zxOoqEqFxXgmuxYqkXOY5hZzqOl+c6+HRNntdhM
TdEuVDidpUlOlbHQ2KzaXA/BKLKadGpBEN0vs9iWy3g9Fcc93DRnL3T6I4XZFKen5fzJ5pV7k5kd
+UgxdGGjomzffBp7pXlJTGcfqPoM1qQPzikI03Ukh6aTbNMuaA7SG1Xj19gXR/Wgcz5UfHtlFNwq
EN+zIUS0gqWrRst30HJEezmc4woUpRZ6VznUahCfSv4pN8LugSdVep+EPgvMwzA1bGVUaVjKqq7B
88th7kDYqSO4bVZ8be2yQGkBOqBjUzr5npuu8cJhA3dyiAT+FdnQb0OI/w2OwHHtIPV9exdrwhOA
FguxeYrKO6+PG4p3vU2rzsa5F43sySZCiursVKFfwYGORwFuteqNpIVwk2FSN8+G18afhqT14tcy
79pPpdp917po5zpV9VQOqv5KWTrwyLrhTTEKjdcRtMcmsAZ/L72RyX4f1RIDAAbBE8rf58QHJpWI
4Joc4iMl4CfplPPj6s/UZTckLWEZfwlqBYZrEa2UEPvPEMurlqVuUv7UnmVD8ZVqhc+D1ZfPFHPO
5JJUyC5nP0nXbsp2NTdNiFF/xbd9sTdCy3rQHf27nyFINg5aehsK7pS8TsKODxrx1olGOsY8t4/B
mH1o7eqnSUzIc7e81na8vsd3dnCKw/naSYpSQT4ve0vT/oNtyqz/FLdMi2O+/4XSjhszDRKw0j6M
O5NJxbCoOdWbUIcxiEb2+pJzkpUcv3ODBY0OYeRfpP2+gpzyLm6xvYkp4erY8ffwXVMrnZcMLvzm
SssU2Xv/aXKT3NDIa93qt4FyxWVtGWeEirWtuKvA1I1GwHpwYZXmW5uUO0twS8sx1CYR4GEAjYtt
GA00jN6MxcROGuWcpaldJz6V5aA8ARy0Xvom/1MprOEiR6Rc9R17M2vT8715QTjkECXFeMk7V0Ml
h0qNyY519E1z/SZtsulzC5JLVy+2clgqM9jdqp+P5Gz5/nd1+BE0dESFmtahFVjkO9ObumuSNB51
KlFwUgTzK4uSuAYgFM51AAY9CG+yZ+k8bQqtgx357w5Uxsge+9YnabfnLIaGQoRo6V/NwEGSXCMr
3BByiFHnNqfYKMhSG3pfWMbWEwcG/p8pwiTnrE2LszPGT5FpZfv4l0naK7sOy9X77khFO1Z+0PfZ
0v8m6Ndq0vb7JUvf+7l6WwZ7QE7uVhu8/NqkUQ/RApUGJTUmq8juw+85ME+KiP7iN/PZgBvr06wV
7cbX3PRWFDAJQu6nHya70m4272gbu+/KNaX7HocP7XwJTeDZuzqklMhpnHHzxii7sjECAOp9a/jA
tcBsg+3W58vinqC471adz48J3eSviyOCHhYlNjQv1ax45mnL7Rg6UjmiUsI8N8X8RY5kM5Sm+NIM
9VZvpuJZ2tQIIph6dvnjxuQjms1RbbSVPlOYoD/R97NidOvFlmWtu5p6wOrLQmPyzdfQLr+vSjnY
iTK5eCXXkLbcg1vWT8d4J228HEXrSo/aAzwjt6KckPhAZum59+zxCm/mNRYjyuSr5wkW/h2kafNG
DmVDDv87QPmY7CRhaWN5N58TbzlJmlqqrfcwG/TrGmJo6oTHCSSZjzTjWOq3FHS8Wc7RQytG0q6H
tnnm3eEkR646m6AU9anaO0huraTx3jSqfvN1pMKMDqY5aQsH1Xgwp3jVZHW8tT2leohKi9NZqHkP
qaMZD/y/XQDPjvahtzlAUXsz/NdUausMMhSKuXvzlJtR8TWsKFx1YaWC7EhRtslcORcThpKT16jm
3iEp8thTD7mBgkX9ZBXRN0646r+ceI+iRrDjPlPvHarnHjtPt9dFFWCzu85bFbybX7rWO0mvrSQw
3qcTX3G0Ru2DChbymCJxszH02r5QNv8dSoWQAgoNSW9hWprFZsPRfijUjnpzIqRdGaeyh8v65zRq
N/9flvunq0qb+ITsu/RtAFK+FseXrWg6cfIqG4qNNjGA38tikhGBPmm7Tlf5hYpYaZPz5ZBC0Gfw
7tZRjpZ1qZLJ4QLZF5RLnTpg5UJmOXut+pRiUecPqOy9W8MJ29Tk1aHQ1eghH1qqfy3DfiIbhPKU
50OuhA7pClkM64/R6l6GhG+wMjZra+CMk13++c6v+oZqVXYnL9O3dWVSKiOYVXXDopE90ciQWbCz
diJrHc3ZX7NeTjfuaNBcj2H/jWKVU0VZ5acAcqM99eX9oYr8GBkb9ZvFd+yQuw70O4VTfBwpQNp7
7jxt5bAZ236LUFO+l0N/HuKNahnxUQ49XZBfIXRxnrhVfgxgsqLcCOqtSlWVK/rP4Jpz6Ncq1dU/
jFr+Y1iLfKsceonnQ0XW//DKYfZYmtspUL/38+zB/GqrqA6lJljfNk9ARw/sYGwNxRL+M5tM6dWr
HMkmCzNBZKF/jwcjz7ajc9RtEv2kDQzKYVTj3hMv6xTGVAOHQBSaSYeJlMPdy5+aSYmSiE5rS9+W
+gD37C+3V1lGuZEr3pelsnY15b6ybZGKWfdpX5ysJEMnELnYzQz+/JtqQcKge38o82BtZy2MTl3t
5i9GYnxDxDPbl0EATqcLiqtsXH9sL4N7k4OpqapuszgNJdDWVo3E0thVwwFCw49+XlFM6NX6ytMd
5aEVgiGcBgS3PIVtydKMN/ayygNzNbiQT0ZtR96AMDkLBtr+OPcoXXJ8EX/pdDgqbcv92g4BD7qk
hCe+py6jG9oezojC+wpN0Fet7OsX05iSE69K2haK5+FrwutxanhfTTJ1nNSWKlhYXXs2Z/e7nMc+
gMc3ZSdPIxWPnEd0Js/dyLpTkqnji6nZ2h9UlKLdCUTkKLeOssnYCoVOyWNK7CZlE1WUfapthUB4
7rgwDZezcy09eyM3oW4s5NryYK35rXprkli9FY3/pY4C7ShHspHOOPFXA7Vx18Vu6Lp56UpjrpCq
VBvvoz0b89X2o2nVq4gKzpDMbT19dPdymCnWB1Sd16ixookhaGtMLQ75qenhRfaSOcyalewGgZs0
q8Wlui2blloDGc6UN4E/usj+rczW9mBznMdLLJqALEy+qY3hs1PY3V46UN/ykT6Jik+2mVNxWNZh
w+96AD0ku6Gg3YmFqIV44FzujWDyuY/vQR1HbhpaXxBiCcy0REU38LlpbD9DB41ReKkVUsXouc76
oRXaPQ1weZ7qsXFoM13/oPb+Dy/Ud/FpGlCG4z3BXVFLF3ybnWRfx6b5Fwz7xybuSPJB0sD20T/a
jVM8ykR+qlfzSg3y8CyHgRaG20qFmsxNnA/NOKOPlMx/2L5b7tJ2JPnoOfVnYS8qffqDklloWfkK
c7yzrkBInQp1jD6bbgKZsde8dhMskFnUf5dmNxvCfWmMKys72OzRTjB3w9Qseubfh5MyDkK+EPe9
ew8PgVshHQ557q8579a5R2vIC+SrZc3Ac54c6iD2de4MFyUoBgTvkbKyBu3WoWVuIuaLTXoTdRwu
sinq/FUZA2efNLHtX6UNahAwNHpZr+QMQCYR6WmxapXPyUHj/KdE/BWtb2qSynTYJb+KufgFOvNK
eq0o/lI0aneYW02nqkHMiMKWk6DSjqjS+xUoq8Cg9LEBmH1lG5skUFv2vNCUvITULYcYe6VO7F0J
nxls17qmboKg/assSeUraYVOIHUvVFb8FHvn/4rsezf8cEgB+LtNMGS8c7i5Q/HrsoyMlirxd+H4
v6//T8sstrt8/K8ZuQWzCn+7fJpIfJpIyEPL6OWzWqH+HJi5sdKUptqQYygeURjLHx3RA19AAZN9
kxbZzCEqcvVgO29CvbSd2A8d7lN+rTBWU8ZtzO+2cqZc2nTV/mEilyVNZtaHKF5YJmnkKIx3c2wF
3krjuXot3WGryaGcl5VpwXGmau7UgLJxyvz67hKBCF0+mbw69b4ON/y53y8Or+36c0PS8f4xTFWI
gCkbhJydp4y0U+eRKNWtyn1KG8+8gns5SZ8qTMXgQNRhTLwdiaF0tGU3bGvN8zZ6zHv4mh2cv2rw
CzVo5x7DL/VmQ95zkatwV+ieULNZ/GD/2iOsLlfHTQ5u1FkPrVWkPF8zjkC1RgWiA7PBQzyb1oPs
uUFtHIO2fbnHySnBkP4r9/P5kPHPIPHNDIc/iUPbGNHKFqvKuGUpgQudnLI43S+pwZURUZW1GcRp
49B3ASV4ZXmQQ7TOEQK2KEWSQzeD6qPuXhAMcM/oSzj35t1QOqSt9+JoV05hDPMg2D8jHtIV+jb1
Expz9VMUc+ZlljoVX8NU82Omoc7krU0G8xRsN+kAW4ccyjg5t4159zBJMN/nvluvacJ2XzbUYmuo
np/Nov/ReJ1zHnhpoAQepiWKqX46hGR5hRACdJxW3BT1Du5yOCegGay0KtjIFd505bIyWnp8GET4
Q0MaaVYRj0J8E0nMMkMTvo29CyXTJNkGC7X0csjUzX1MFap7uUdNXgCDhR1+e+Ox5KRCzIf1nO03
dYK8hqe8r5i1r5xnqgp5v6KxklJBhplTPwh9dO2UjGV0iahzhX3eOMVZugvIcR5ih7KquaysE2e2
9iEwh2fFGKiyhhV5Zcx9u2MDNf2RkEWg/nT6rAdwIvANaXd12t/tuV3Pd/uQ6W/sMn4GTnKPN9NO
uaKqCCXLCH3SUFUPtVDXTRO2x205RadZaO8ODtICGgJ6u0aI7RpsXA78RYUb6Q2gZr34dsIDSsyt
8sl+VJXo0IlYpA/ckxv4H6EwnZ8auzdWTQ1rD1xwKxi7ja+G1iGPEfQRdOYmJa56o6/S2Ese+qhM
X1BculWwiX8BZpXv7KBRIFjzyi8elczkj0qK/dBo58Af1cTsSolmfYW6GgGhChGgwa3vpsAOISji
JL++arVCLi0Dni2DZYx0yKFsSoc6dj9AkScIBefLEih7iqB0LoY/l+WlWS6y2IYw+qNzvqRjMe9q
owm0XTXbFC0qbNc2CJFWa+6jDa9RwmXFSXUZO4O7eObF6Y4EUrb6v2aBpYpPhmds7ovI9e5BZtJ/
0hSjPsRGHD0sjV2Aoh6m9WKBHil6gMcSrYQ5sl5JSQZHaVtCZK8p3Xnta5qyWRza5DKNrGmwt/qM
ukNxsbtRdosaZAfsTRsjNd9+CsMhFdeV3Ve3ToZT4E/9yVOdH420yaF0LMM3IXGlpKs341/LKLNv
rn1ktdbSu0z+7VqOuLDSluEBzeYj1B7zPhqdcFULCq0WZn+oANxyUyqecc5DD+otSbWVQBp1TTjf
WU9WRLLXrycVlUvmqAW/lGnWzzIE+oEIZiUEmIKgtA5j6ji8PdbKl2HQjlTOwcathiOHX4K7XNir
ufpuJDB1RHGoP5SteWrCbjco/SlurOJbmLkNT0lD+RDFZrUZG2V4tFUr2jtwa5xdpCfWXTqVSNvp
kN+37desceIPRqk4jwWFxDl0bx98zmNei+AkXbKB+gFIs9qgG0g07xVPTWOu0Nz9s0Ir+DUxdJ6f
hrKWIwsxo1dn5I/MTbrNxLv2xjFWthIlL0HY9S/JmMUbN/PbfZrZ/YtaFPGVO+BH6ZTNGPh/uLwt
XuQIOg5n35jUbsYqaaE1i7liMc8Jfyw2N2m3JxF8nbqWA7+54B1GkPj0MGSDORFDmE+2TqvvqxQ2
oChSBh7CP5V4pDCOljYQO1vgSxdH1ZRfkXlxoFgmC6BkIadMY/IokVagDG9VmyWPEoQlfI0YSV8Q
x7dGTdXV1PLW4VhtyXFhoq7A6pfPTmEWz7xLUyyRz/leDqXDKKgTjmPnQZoaq68veuu83uPFpEAR
cqkBm5506uN0PZjtt9gLurMM4STDvbWzvV4maGq7VrlJXhrNXCUOL8FJGfUWVMGpf/Qy5RbXgcJm
CeDnA5Jl/UM2NJz/qylFKz5UnnvDoWYBjaJ67/uawQ/Rb9aVFXJEJh6mqZ7AbRwj+yNGspHOQkQs
Yf/eNvWo8I0Nxb2Jsi1sF3ZC9tQudCPbKc7c8ziG1Q2NkmqNSmv253+OyFhj/PsanVahSWIUwaFK
0valmZTPPp/xUohRnXfhYR5Gba0oZvNiFGP7kqSfdTNNnqXFQmMEJUNr2ElfNHnOgznCkxQ07VMa
68CaK/OBvSnK3Fnffxt4ZIeWEn9uHc/YNZ4RHYtEtR86bgb24PrnmsdcTbku3XH2lK1bAoBE9d2F
DnNGbGlu9Q8T1Ev3od7b+oeu9503w8Urg/9pbk7u7wDnbTbr7UU2ngrzAQ/dAirHnzbZUzsYL0gF
+5yC5ALgOWXI6qowS27uxk6gSePOOWS2MZ/mEnZsScreoYDEM8l57bVZOUx9B1Q/16MvamWsIf0M
vwGcBA4WuR90J0YisQSDk/QQuxrRgzUo+kMCgwzFTfyZXLKg3N6ddtw6RztQP4WUNHDU438sGm4R
nj13+x4Bm03hzcZrFZrNmeOPfiWHOuTgj1GTINJTK93aMD5petm9SN//Iew8luRGsjX9Km21vrAL
OPTY9CxCq4yIlMzkBkYJrTWefj54VDFJdln1BoQfd0ckQwDu5/yiQmAhVsrgLFtaMRZL5zyF3Mqv
aOA4xzFW4iUAAOxFRmu868pJX2K3FHy2dXvDSsn80DUFqiIChSxrVIKXYjYEmwfImfFsTFINKDrJ
mSytw89TaW6y0TY/9H1fbLt4HfhIf08ghquvYYnP4dhoyovV9Z8rs4ovsqWKl7pt1Gcgde09xbW7
JMlx/m49Kpki8ZeyKbI+3QIFttbg9F5T+PH7srKyCZS9Mu0KUNciITWkzgczGNCc+nE2pChlsBno
N7JDHrQisW7jbAQ/joiGLd/nJzVFFOyP2hoFCC/Y2BkuWoPTsjOuxvjstqrgjploDyg198u4qB3e
9Mlf1HZlIMelD8vC8fOj1ZalcztNvSI/ao5JCtouUGRUvrQ66twk3HKshgZg4CNPqVzvscVpm/5R
eLNneGpEXxLPW5J6bL+nUXc1EKN6m0Z+MIZeFtfGjYtd11vkCLVUnPWoVFeBRsEeze5PctLo7AtU
iL7ZZp8uAjWrnrMOo/XK9rpF5eMATn2wQ1GU31w9GtWuia32iZzE7DUGtl32VnngU+QxvshOO/fd
R94Y2SUP2J2/4N/t3smWbtXOUnd6EGfzpZEu/ttryc5SmZxfrxVieGLomntnzJPltSLx5CepsZJp
t85sE9yNwubPfN1P7W5QnGXaojhUz2vrRqD9MaEHs0MrwnxKtMjelF0Wr5t5rd1FFdK3Cnfgbm6q
gz6dyVpT96WlaIV4HOJ7OVFezDaLPQ4ePc88+jEIKmFrpe5RXkvVh79/Jf+58EMePbrv3Q6+aEyg
o0Ecbtqubheyx+3KP7tl8zZGTWttD85j/z45KthZ+OgHLbRR5zZagXE7CgtvM2Cs1AIT7q9zyJtl
z9VAG0NsmTi9jU5DwLWKFh0mJPJUR3sz1QCYcdN6m97Px4/6hPbUX+G2RGlXhlX7b8O/jJYXyeac
3i+jZTiIoq9ujrbxoDrdjp2TuY1Ro38yRv9LZ1XjF0RCHhQEiF4MEZmQq0wV5mbF9qedpoUcgczi
pu9c2JxeUABobz/okTYsdSrwd6wmUV5VlSa/k+0W3Hg/60K5/ReW1th25cb3zC/O+Mo4b72ocDsq
yWrb5FO3FTo7B7tulVPXuWI95X39hLB5j65cPXzJK32+8RjfSQxtUR1etJk7PXUAW9AnUcF4ze+a
WQH3+Js4Hmp3jVGoT76DFmxvmn+ODzGKeh//Hp/Hd/N4z2a8vL58Q38d//66Ptf5bbz8e34d/zfX
l39/Nf/99pivBwooT7prfgv0tv/SogI9xQn+MM4CJl2I4L+Z7UgZiC/4p38dIsM+IHLbseA0zR3q
QdHGc7zxI3ptSLFVygdboHlcznHMi8ePKPIsjR/xDKLdLT6Pnxyj25E9aRYphivH2oirapGkinUs
e93GwKMTK9kjD7LjvSnPqlpnym/dedQe2mAYdu/xUetNMmWB+oitM7pMaSzeiq5+dqiqfkdvN1Vs
9Mbaqd8NeNQsB2RYNknhVkj7ccBPqzrJpjyTB6WnXO4bTY0SCo8kBYpWMTV38hAXbnMXzgfZ9MzB
XCLx0qzeY5XRkseWbV+Zoo1u+NNCzpNTZMdYoCoLp7NC3t9W37pJx+qt8p9zxwxPXW9rt/gYIXEy
JBZ2miqOJOwNjHPXI/8SJ+mhtFtc1BPQXFs3w7gb7XblRKIX3pwNFXnSZ/27bHocQrY3bs52yx4f
cQeZHh28C6CUdpgvzjFoNyPGriw4QguanyWukNvGx2ZwkcAFloHysVuVS39wYBQk4ix7rXDmWYES
W2t6MD22CHHNu2EWk81SV3X3NQrGDxq6hN+T+GqjZOgvLAt8xDTzBJHVX7cJ6xaRAzvo1PajgOHW
b3GeC85IQM1bTL3HyhclrmGn2gHIAA1hN7UsDrI1kBq5yLPyUnflcDtXeMauTJHwng0AgeDwwxpK
fajnJczEuyorhnxbdSNLZgT1lhQnhzsT2laGFhRKP3r32avz5VCMBnq3hbL21TQ8xFo/PdRmhOQs
wnK7QTXdtdME9cYZcIzVFH94aeJZ8LHJgr2I2uFldCJtwQYww4eB3qmMeaJggGek4YBLSckT48cB
E8g/m+yPooPilujRowV0hgbVPdd2u2QtQtUk0rhtxD6eOHMTnj2id122igad/5Juz+qaOVhiUvBr
q6jFa6HMHuJ17F4ouFVHA3QJ3lBKB18yCDZcvFmUDeyIzHHEvTywuL/oqoaUoY922S2O7IChFNca
5PZ9nkBMCcWE7PZfU4yw7MkbBq/voQmRzp2qk9B+vwx1UoxteDLeptYIUy6Tqc1WmocRcgUY5y6e
hP4BKf7SV5sPuSn8s4OY50KG1VjgoGFYrxqqltT7nQ0W7OCmYhKKK0XMcGU121dx5SqrNqrYI+WZ
sZk6Lb04sZ/dDilWJxhDI4FtAUU55yArt6qOD5tZt+Ml9TsL9o1mf0SieVMYfv4t75vXvNKGF8NW
+7UiovqEw1t/ypu8XPWibZ66MvVWlMjDXa2F0wv5BWA0fgX5otfGl8BpPypgTaAJ0lJ9k/VN2j8a
WWM8qWCn+HinlwxnnmswuQ9yUDl/ZeA8aAs7RGlZZO1WUYd4Uxro98F9GZ71zj0pPHc/WQ46mPoA
OCcMcZ2Ekoku3dA3n8oRCl1uJ879gLLYsdfAAYwgtT+VJN901y4+oLyf7HzbD7d1YzZvc8lIDsCl
Fw3cMesOVSfEowjLl5a869YnF7CrZuHXxtW0pxlxtIkrOzxg+gsJEjGrJWZf4vOgfC+FMn4FUMrd
D774Q+Da4U4vQn3n1J563/hoeyM8Nn0FP4SAlvKl8p0E3E0trr6NbXXd2VjOAnXI8jo6urOCtDx4
46SewP6km3GGVrzHbmcOItNOwxfq1mPOAwONt9jWDYL2j+vw3lgYoWKvVhbZcPAnm9Ti76eyLQ/C
MIaDCo3kPwepjaJSdvb74WBGJVcBwBiAEUIqQQVkpodad/ar0LwvqqG7Ru6nyNCxVU/SIDv5o/cg
+2y3Me+DolN3VQYmtYdSEC1jMzDWXW5p1LDmto/K7JJbc47sG8NdA43HwtmmJSp/YyG03VRRkobM
brMO1qj41BP4bwwsu/Za1yGwf7U/yxaCt+21sBwyzFks1jImD7OeAl4F2hkjEy4lY40nXlNNaQ63
EearSP0DGYoJLdEO7lYO1gLvmBn/WAr7nup9dElUF5OZwLlP9dK+z1KzOeCpHS5k07cHccFNkRRe
50yfaq0/DAKki+LG065RDGPDokN9A4CI/KmyrwflnsxTdz/YZXxwTOEufM//bhTxvOSbPazNR6tk
bdJQN1sMKCg/izhKVrVX1rx+ghEAKME7u2bBYttQ1tW0co5toNZUbPPu4s12BUjEjo9tC0pwNJT0
1fexbbZthOosC3UBeN73hVfHn3Hx8xddamDs0SOpFju1wAwiApphd+kTcrF4YbWRfd+S+FuPA/BD
aOPapilr2BgAD3ZWJvRjx6J373e8jY463yNUq9kZUx/fQf/mVmQN8QWrRR6L7ALux9nMpPSL6RF7
M5X0CIZsg+2YaK8M2iv+CTGMQ37UNkK2TWCXXw113BfZLMLvmTCG2wmLgzQYF1an2c+ThT1u2FZs
qv0KhrSIV27tV68gkHCG0HPEh3W7ei2SBXsh/3VUrfyElEiylKMSG863njjYjsyTkHxZOUmGLKqo
u7NZexW/aavCCrVUXpzAhRTpkp3IRfdo+spSHU+Bee6SIsSzZsgOAgulL3qRfTVVM3pTNeCLYeTg
K6tZ1F2TZAIoayF1kfrVWdr1CET7bcspC32h9nV3cWYamWTSSsYtWMwOOfzuwZnpuDLUxz7qLEkn
Dq6TFI8T3MUDJtPdoqzibjeAidtgj6Re4iYM0a/QzrIFUhZgynxAubDZxugT84T0jWhd6r1YKEVq
PSDHIhbjYHkfu7a84ALh+AsetdYsaMur3oVZDHOkzMJNpuc8KXs9VgBHJXi6isiGmNHYd6Sp9Gnl
Q7hindiebs2y88SmMRFkcihL8zFE0caJNVU9qHGNzxYyo4tEeOWdPKRz8abinR9uwTjboV5jnGSn
mhqoj5AjW5cmZh6JAyqkMfzonOjpxlKQvh/BgfEzzo1r1Ln6Nci78gzBEFXXv0L1fNagMOkNo318
jw+xYiytuis2Whj76ERj2Lm7XY47Itid0bxdSl4Yy9H2VFf9d62e0NYfgvxbeq57p/mmxGa7MJxy
fHSqyeV/avQHdrbuqm/yz6wALFw0KCF3ahZQCYNiJ5vvHbcmxavYrbO73+KD0aqrCF3tlRz2fshz
UhhGdpURw0kLZzWMWrsUhputB++gCr97kIfA4a31RKfuZROlcg3FX5R4hrp7UPgWPiBzmW19x8Fd
fp4lY6hpwl7XIvcgx/UNxJd48ja3CfOwXATZpp68cSVn9ZXRPVSV+oIlaX6SocHBa7aro7OcBHYv
x20k2BVUKM5aTyJu1HCu1KueZCyy/Nw9xZvip/7GsHT/QFpZe9Am5F3liMGuP5PdUh9r1an2lVn3
G6/BK1jNo32dF6aOyYvwzmUD3791zROqJEi44iWwMo1ZpAprwhUysNWevKXzavFwCQvbeAlCLTr1
YNCWhWc5r3pQcytUq4hddm6+mB72J6kTLJscxLymOfG+TnXtBD4t3EZR1F/ypinWqI2qD2TrraVR
19FLWYYa+jIpuvTW+FHBEOJL3UX7ItZ1nm3OuA29yYNXwqENuDm72SjY3ZCNtzyE9ZPxzTMTZ9lM
7nQs485+DhNrHRQTcfRXttqEbqqZ6cNbJshKd8i6emQicCHXKYHM08ccWFhQDMWlLabq3gv6T3J6
4QhrlZrIsguq13GY3pFs1veuC9S8LYburNt2tg5w230yS82EwpqFn2oL92i55an6fdj11ndEDp5N
K87fwjwvl2qtiYdsGP2NvGLP1uN2RRvd1rOS9phPDVb+VA6DCbRfCz+ZQXcnYsEmiitmoCq+alS8
xi+z94wuAufNCnU+j97ST3oaGI9BDwyjT+y3XgfKoqA+sDdQkX5U/YRdJAIFU6FmGHplNxSdnxnt
kTtHu5QoOlCt7XLMPntOGWJA5TnLSqvEzndp9l2CWFLf45pMvgYMdWNsQwWLcNk7xOzQAiDZS9mr
l5DabaiFePuZR8UVzgrNYv9zEqx5+Gufy1ZrMO1K1ZMZ1sllVIxspqoNTzPCrMjFvqqt8Zm9fnHw
RRSsJbDs13g4xyUQ7dd4wXrh7+JyvDIUFRXJ1NypSeRvUlcLsKDXo+eg05VtG6N/YHtR/NwLpThY
AvNL2ZtricK+Y+SJNPe6rsBNfUjuJm0u4jT1Zwn3MJQuOfQ9MgXv6A8Zo95JOf4H+kMZjOQgYxIg
Ijtqk7pADTjU1hE6dnFou3MmnTKyEom30uHOXgsLy5PircHx+qWaBfRJAqJwNg9Nvpnxps1BNcpM
gTG2xlmeifkMQf/LoEzJQYbe43lmNdv+xyzZQUH8z6leY/40SwTT12qqjZ3QtOjSprG9yqH7rMwC
lXUZkwcfasNOFC6uVpB4LnXVtSxw4f7B8zKW3RR3/A9/TMEdbOuWrXO8jZPX8jxIk81MXPkpqKie
tbIn8A6tWYfKqjPyalchdLtI3DrAcHN+hZhXkNeW17nNnl/BKDp7lXoaeSe9de+tSYNppw3VV1f/
VuTR8NksMn3J25BeKC2bhwCDsI3AbvcSaLGJR1ptr5XUZWepddmLpXawc0rR7oa5mZkV0suxUx1k
L2IOHVCmoD+Napi9mG360Y166wynO3sxIrby/KoOTcDXRk141XpSizcwfMgbBUZ0jhQ3fYQ5dJFx
08lzEBqQhiccld7svliNrpW9YPtuHIs+/HO6lyIxFqKiftat5G+n+4Ba3qwpv01HhN04+rYrlnaq
g8bQQ28Zu2R7Yn1kL+C00Ye6fXURNXpuqlq5+gmF9NSJPrR64BxI8TR42hTxh4Fd60a1a9BSfCYL
V7HqrRg9HOb0KjgPDe7sA/rQu3rEIknxx27VBIX5MoXW9yLBnaJM7qEms8SeSRjwNRaRlZ8d3RhO
0mlX+vHOIb7v2HGYf1n0/ghVJZ6FfRp5QFirdl8l5UOEOrW6hRPQ/NTEO6bdYxX1ULZqfg7iCoah
56Yr3TBQQJwPadp+TJBL2Y9diXHg2ETpRUNxfBnZdruRTTlOnTvSUVBErPTsdoFqqFaunoDC6/Tx
afDIIkR6/YoDYUmFfDRXoJHmhAKC22hyJ3cDD7UXs0kWsRk3r4ZuqQdvcJSlnOX7ol2mJjbRsld9
HZH3eyXREp7SBCc1ON4Nq/coXY21VxzqULVWpDWDTZfwBEdjoLPgMbIDs43baY5Qdw0g9wR+iCxJ
R/U/Dup0r88yOSvW3s6i6Sue72iULck+Rs9OE4PMwiv1W1qD1POsrxEwBNLG9vSoZ9jQDoPhHw0T
PhtSEeFaseHcm1WOX9FEuplqOvqI5ueeuzClQR9pS2wTtoNX2Hu429a5Dt1y5Y6JeK2EeZEvZITB
LoYLiTUcD9JCnYAa5F50kWdWXX5VlMCmEPhLvKwaFwN73MVTUp+7QWHD2almd+qsuj/JszaL/jyz
e1M5qiFQcQa8h38bijt6f+ttu1lXxSpITMaUzeI2SHcuVla3slnPB3RXiuhVdhYzXCQPF2PiJE+y
+GUrxieWStmd7MI/IFsJ/C22spMlSHK7Vhm6yiEdKCcHsfCvmNiZK4yagDaFsNllzJvPyLuvFVVQ
Lsal8BYvPVHvOqq3CznifUISIi3l2kMJSvOvi4Qpf4oTIvIzv4yMy1lx5xgrN8aOXHb8dHVe0LiE
kVrcs5Von+vMuQvHDiTI3HK09FlRQ/csW3adf/XSWZNjTLtnG0d3vCaL6WTOzQI886I0nB7oBDNV
RGuWwne7Q1tP3XPcBeMyxSdvL+eS8cZaMjKmnZw7qNywxz4wtre/QUNhxOtwTZBzHYpcm1ZXk43s
7WPPBPo4++uVWHBWqYWFYtcXL54V7SZV2B8tQ7FWCeAHyENB8QR/8HqLo8qxitnPn9Qhax4cQ3yS
cXmdcKxR53Sb6WplcK+7ZnI+Dq2hcbdtqksQxu7ZEqZFGkJDQ7BJh1U9YCtZOkF/hYXZX5WZnl/x
mJxUF8jZj7gpzGBF4dJkhcYI2eGbGmYVGQosc8gvVMVF2HW8ZJiVHGUsNeJowR3TXJX7JgL8rbGK
X5euGPcxhc2nPp/um6rHJ6ghFzjadfdk2ZARcQg49XPrFgpQM6nQnJWtCL4aXuZJf5TN0YuytZ8E
48aLwSA6bWttMsncUQOvXRTzKebxG6PqgnkJQ6yd2T0auN5i1UQBIJwZh6tN8TZ1p0NW2Mpbwy3V
TFmRs7XeITLKtwtE5FuTujtM1PJnHhL1EYXY2WGXOBpBX0Zcb1Tt0eyzPFiN16AstWPIMvuow5Nx
WjLkgpv2wuyH6iFTMncXjNGwHaJkfErF8IXUv/UlsriPoJfwIS+MZOOAvDiQTA+vSOAiJ2PF1hcn
e7DUof3cCCx+bc9Kzq4GKKCuQb0qdmoc0UaoFx7rHm5zNOXBi3vjOCdmgPvPwZ9OXRnV2zLdUB9G
83Hub0wtXrrzVpPl/RJDAu9E/tpwVr2thqtQUexVmzb2GQfvlj1PxK8lKMpdp+s2+Bo6fLMGMNqZ
AyRFbtY7GaSi5dy6zSCAbOJa3WJAqWvVauidqLo1PeCda25nYyksvMYm5W48fMPcpcKmIZoefJcN
JyIrZ9mSE6geqqth3qqqStGmLGzbZZnU1VUO8XiG7adcsxY6asAP5nzwBeIbfha7e9nUOz85B+oO
xvMVyj1p/erFRH3BX0Ccf1D5k98CP46xSwrzRxXuylpNsRgoUGXZ294U7Nkt+efEDfFDIvfyGPil
suCH33zsyuTPKwpqIH9dsUY3a+tOmbrGKlTsDC1G06KqvFeEmL9Vll5dA5gE2D26LzI86irplXRy
t848qrD1rSlC7Ynd9oTpuzD5rIl36OOuBrDcB5yp6tcsXcl/w+TUD5bOlhc6nZ0XcLGT4ecm7pbK
giKUtUzHCaOl3qhOkQLhdDPOp91sBSQPtVbaeIcwpkAApVnI4PsYHeXerVmk6jLMSDtKZ2BNjLus
oVAV8ZtcmGA0n0c7EdSBJnjAfu6v+6pxXhpr/gblHzAWc89+H36/tQBt7mpWe6vAaPMPY5k23Fq9
bO97SrhyPK/bKCW4a+Hi1JV2PKm8vtvylc1fM0RP2jlxa0CBWcVFjP0nQrT3pm/HC6zNpk8tSFKe
YGlyL+I4oXzqw1b8IdUoz6Tg4k2V8dbDRptVrrd5H9dFfboMrVRfZnjz9W3WX8f5kJQOeXS/+Nam
aIDIlozrfgiLtBxZi6K/fBvmJlV5KcxXOeo93IwscEyRp7v3jrIggRXZABjl1eTr1WqngXfVs/hT
0ftrg1vDOakHfK7aMXzIwPIshQUKdawAMPRBXn7UtOYF08vwW6ZTDRUtd11X22atVrAFNPyDcGpM
pRTzmz4G+qtbjgEZnHR4En08rLKiNK4dEjAbUUf1XStglIjemAmdfbd6x8t3wdAuncKFokfBjApL
H9R3sruGD4ozTP+tZoO4LUkHI8WTx9jE5fdTa+GjowHjypSC3HssMH/DaJJPO2wOLXi8V5h5cnhE
nmUfd3WwrOo+33GXQnaxjoxVMN9w5aFpoiK4tWOzyqqFXsMk/+Nf//v//u+X4f/43/IrqRQ/z/6V
tek1D7Om/vcflvPHv4pbeP/1338YtsZqk/qwq6uusE3NUOn/8ukhBHT47z+0/3FYGfcejrafE43V
zZBxf5IH00FaUSj13s+r4U4xdaNfabk23Gl5dK7drNm/j5VxtRDPfFHJ3Tsen4tZqhDPBvsJT5Rk
RwE5Wclmq5niWGG+w1tOL8gE76J70Um2+tqzn6C9gze69eqsLJG8vMiOXAxQq8ocXTMHoS6jS9Zt
oxevvhM6e2dKmpVsojWYLSsnjU6DURSv7QpEdfoa6xSDkklLlnKQGnfdyiUVujey8DlzsvPUDNVV
M7xi5/p5t9D0HPq4DGalA10t8E6yRUq1ulaaMq6z2o1XTplW19zuPv3z5yLf998/FweZT8cxNOHY
tvj1cxkL1FBIzTafG5RzwNTl98VYdfe9kj9LU3g9A1OUTaa1kRbzUae+yFHsJhI20+wIfC37Vsyc
GXkwO63F0yf+BjSvuucjJx7F7eHHKHPOlPwIqb5loMqrtsvCj4aXBN2KyaNcIFtggyGjhC9Bk7QP
2eRA5mWMr3j1OTINsiLX//Jm6L9/SXVdqJrhaqpuaPDwjF/fjKHy0sbvbfPT4HlrfVbD1uYD+6eW
xRtnJhJFHgiDv4KlMwSriiLHTzE5uqXGf4xzxYAzPs+WbXkWDIgDq1NKCnHSEYhq2g05jISFgBWf
qyBJboduyCJUz2UAcqyqIqfAKNn2KxdsuN8d5RwZvw2hEPyMKomPLkKtqYvczGAl6NiV/vP7ZNm/
v0/s1RwhXN3RhObo6vxj/+nHLACHTh1b6s9TVTcbzWjTjcEaek+6N3mO+vziGJH6KXNSClGtGZL3
D6JL4CbKQnYUjvGMBrH3CC07OnSpO67jocSOsGoeMWnF2nNKgoeuiZL9rRnMJRZZZ1FJXG9bJcKg
J0hauKo/emQtZkT3Pu6xdHuvzMgzoej23ftcOev9oj8NZr58XTniPe4NwH6RWOS+AOTlWGSjf7Rh
5Oe3dqBj98m7tZW91jzkfRxCgsFthitnvHcnUZpZy14X/n+52wox305//Vm7uq3pprDnJIOjW79+
QrWq1ei+Q4LvlLDc9Knq4rKETpLjQjwlHcP+HQu5c+RV3aloXMQMurx5tWsRHvWky+5DM8rutQSX
1KR3jb2M3Q4dDBk/KDBuncfJGCLAKTmert3KZjta2X1fCIdkc9JsRvninldQ/M7Lbg11xkMuBDp3
bOhZsxgqBf1qPea0hHlAKtmpl7GtFSc3KeAL/XTaIMy8iybv6qk1rIAo4x3vE3PHPcw6TUMZb4de
Dy95lIg18Nr+PuLOscKwMn7yO1J5ZDO8F6XooeINk/KWBMFnRQWkrwjnhC739ARn7aEytGY3ASAj
HdzGV0FO+CrP4BR95QIoWP4I5Q1ikFGTvhjuNDi3CUXpw2BNwc++z2866Jce6cpQ4a6Vz8J4k5WX
8SfSTxC4bcSofLW0l4bZ44csTOjR81lsT0jay9N6Ct1bUDYB5BuH5rsZUyP3l2Da4zltmqzdJgDq
LQ9+vDOcUdlTBI5R+lZqfak5AVYJiA2csArwTonSdEfy8ggF0JJxy6/Ya/x0Cvh7jWr9dHgfk7ss
bleybQnrc2T49dbLm32oFsFzoLbFyqRGcconwzm71NGX+lwUaNPZeDMxX3kU5xuqrMYe43LqyF5L
XbeyxhudQTIYBs/HytCB8joTHsbOJR9dA8uSnYCUo0tfoYtgelOxNKp0XIxqhE3YPFhvXMrRWfjR
1u3mNLm9egZV+uchyzDqISdgb9nPT2JRd6l6jjTgi8jbb+Q4S/umjk1wsZvYuRszLOwHzwo+uj3s
mHg02ZZ1tXm1B/Tu3FwPP1ZdDkHLcxJwRIbySDnubHSe90zuqlu40YFa2nhWvEr11x0em5R/gdu5
ZXHRFfgVSPdiMZ5O5VHGMjCvaIJqxYWMznNfoLFRsVP312yFSYCBgd2NiDn768Jkcatk4EfkPDlF
nrlBBOEo4X/zfq3JQTg/4ceyToKENzYCg7c2Ji9Y2Wwr1lojWOGgrn+GDZIfTa+yLrUtrMsYgTr8
5yeHXE78cl/SLVt3HdNyXE0Yjlwm/vTkMMsId2PFKj4pRpQtbbJC27ws8BYFyPTWmSjYoWv3kjtO
eySfjH7BHHcilBLVwpwuyaR4V980vvaFNeJTy/6F5UR9MMWgfojKYiHjgaeHO7KhxUY2tQyLUBAc
T2Tt9JMRDNXtsqVWsCBv1PQ8mUG6SYTWY7yQhBvh+A73lNj+0CNvFM+g2N/iqb80ijb/6I+xs+4x
Bton6C5+CNX8BjCO0Cq9xXEzbz8k5JMl0Pe38RlxCRh2QyVCx+EYVk7+ONclV0UWGhvZVMYmv8BK
3cXkuwqElwUM76DL91GbF48YZFNhaepv46ho63/+tJz/eM7zDLEphJl8XqagjPHrU6Qqa92hihl8
6oIWJ2gt/zBZtXcfpaV97vOqXzRm278NbQB+wHct2MqO9oxGzgZL7P7N7IZk67Qi3JpG2qzrAKSL
Dr7kqM0Hh8raUTblmYwFpqBWY9uHSMTZlec4ki4qC64SL+QrYoHYxQ78aPpSLU6eNvanArOM52Y0
L0EVTRdEifJnV5jfqHc0d7IVzEnKpgjqo2ymbdgvK9fu99U8s/TZqvmTbm9lbwhufK2nVb3xXZEe
ghlyBgayPXUzn8iatePbZVP39QnUHlBLGZF976PKXiAj7rBbyGqUptqo/8rNzJrre6mwqI+R23zg
/lzs4qgmmZKopDBilaF63M1D68bf2R7kzNod7TsbKbdpYRq5fZdXxrnKzXFfzh2yV8a1xrL/ywcv
P9iff6aCHKWpqbauGmzWtN8XeD1S1F3v+vrHUfjVKrcKELWm0t8OMV941Ejcl7yKrA1biujOKh3r
Pp0Q3rURWJQt6uDJxewM4KBsgWdTqW6de0a4yGpwNWOPlJk8oBWVnR2be5rfGAqLLDzHHVSnSLUM
546l3v6fv9TG74t8YeoqX2ddhQmr67r229IoNszS0bVI+2hr3ocaUvNdw13mp8PQo84H31FjgTLZ
ixRx6TtQI/3KyDz3WqYi38Rs7zFSQoPUzHLvUDqhdVCB0Oy6ZJruvG6oNgXWzFfoZ/2i18fmWIQa
uXijqHeArkEJJdPa8VJvb4DfO8izQo2621n24+zvet9j7+MorMX/5Vb9Hz9+YbqWcDTD0U133rz/
thliYTKxZx+rj1GafsuyC+l5726IIusczlgeic8xRRqvUDwyV+8xeRa3jjhpGGzdJpRo1CzkaTTN
IGK9HDfyAnKw7EDJZs5+eMeRovX4J9S7Q2GgDMYArRWnv7vBv+WpOtSzVNOYrHtyoOAOIIwKAD1w
w0R9saWOyRyzw1a7uw0B9XVr6vMQH82VBVqzIzKwdXat6vRJOKZxkGZDOBFnV181m52JiC4ELJry
IMfmaXwbm4L3dxZmGbQ7//9zdl5LcirZGn4iIiDxt+V9tTe6IdQyeO95+vORrZneak1oRxxdEKSB
alVBmrV+owybPhI1dF+n1RbtUJ5ByjtfAjXBnt4BjEeExGYTa74Yje9+sXq7WcJcQF1E652bKkGM
VcwNiA0RDs6D7Aqyxr8Wk4fo5tyQjaxdGm/EDNwM8nM7qHN4iIZoKp4NAJF/f01s+R78NgZY7IZd
gK227QBC1D9HBpCsTDS0bL9YA8jxsg4JfuEusI6U3n4qDa9fmXVt7YK5qPRguFW9yc6ylakb916i
wmNhmg8ZSydZPVpgp5jc3lADtZ9aDfyHkxvqUja6AhsWj1eFw9zq5LdB3z/gTlRezNK0z6YfimWL
svIbMHcYVfr4MtUFqD9cU/ZZ6BcPlVI9yw6dktULqx2bW+Qe42PgT8k68QblaxMuZIdcZO6qcIPx
6BWZi0+8x9Q/3xo/vQfWt9YDqxh9N+gKbmSSeOmkFmE/v+f3ReZoq2pRfTvOB+g/v+qqzKhu5QGp
lH/Wyc4f1ypRV7/3+6gTEUpJrCl+u9fn+5c2qCC2SYLs+b1tq5cATshromMvFJdDts9rxX7pI3Tj
a/u1a+DQJZ1aodbkWa92iR04lEUWph24EgxGEDmjHnol1IQ6s266bEDzOoEa6rrlvitI/CEUkvCa
6D520dD9I+hz1dgfWXj0wZObN/eOAPsi8vrJhSBwnozGuQfOpq97F3G3EDfi+9GvOmzu8D2KkK5Y
snABYT60V9l3mHDwSirFg7VKX18jGVblU7KQre+HvFkabjTdJmyITuag6VvxX6EUqXfySf7kQ2QF
I+1pixXzzUeVvODT9Z+Kn27XwuhblaawFvJaKbPycb8Uy7GDWmBplNvNuutz/cYstIYEBx+rz2fD
XCdb1cIV72d/75ejGb5xVXJs3oxxtyTcXZ76ufeot5bx3kBsWju5EiEvW525tzwrBh9wCv1ickST
DgliYi0GilqNbuUh9xrEDLwwXc5omve6xjSmvZ3NcOG5Xzsf1KaF3xKL68elkd0qFzG1yz4axRp1
o0fDccdbW53qpdZ39VYW5WHItHbRd06675piupV1Wgo8WIH0JEuyvhjdfe4U4/mjqjUj9PPb6CbT
zebGzH54GqniOsHRiFDr+IKt1w/yjf6Nq2jG3aAFl2a0hxeztHTQNKg34ZDyz159zEgDtfIypgW4
fBiDy2jU03KZ+BcPabM7V1WG+9qP2EWTMtz63TTci3LUTzP/0HG7rCQ+iQcUOBeQgvTtcsWBjMLk
pMX3gjkCXf7xlm1gca8Oabu2tF6sZXF04/A2G8ulLL33GEttafhC2cJYJnTms0dG2MuuNrpn6MdQ
dKz++myHTaS9Mw2rr/eyQR6SHtjnxjX1Wcuqrxayt2xpbPUcJEV5p7mIZ5eN2Z9j29EuXgsgCRBp
+ZYgQJYi6/icp2m2zdBT3JlqXjxi/XUrO3wJhW8fArtWQtTo4HW4jXEeHGcgpjIOVyiw6QUywOK9
h8ZK5qjExumjh+zmFxkualYDMtlQHRbLlcPuOMCafDCH+TtLqqPmIyIfpBQTq/H2Wdbra9QaSpQ1
CVTYg5e+6QjolLE1fMeoCGAxlpp33eQjj5M21s6L1JGx17HfuyS8c65lf7NIKkt2xU2WpeOe+ThF
seK5hemFSd+AAGCd/zq4c/GjrkgNfsaZaLkB4eYuAnK5L1j1LaVyQFrZ6O6pADGjMrevgcq0LBUD
pjG5s9NSnIqeb3kqehSfUW38MjkzZUlThkuqEqoyMBMRBptUkN/LotHKL/CGQB8Fbg6Xpm1foeZa
SVZ+mQD5b716KraymIhDMXjAw4ax3E2jUW/kxUhCLnN4bs+9oiDv5MXjWtYHdbhrIs18LCa1OyS9
Ya7kbbTKvqgJYTAv65EOaNGdTEzLgC3oDa8GNsaL0pYGRdN4i5H7F1mv+WC3wXdLY4PhJR6Owdxd
NIq6czHsW8tehWpejdoi5QsC+qxbhYJiZz+8jmaDBEC5iPFbW/axYz5aamsvhqaeXhq/jnF7Csev
ZuTDW6/Edz3KdqRJfECYys8cbmREoOJasmMPFqS5N32eVj9iP71Vhk6/nfwwgzFtDjcZsPklhAlv
E8di1vZVWm83iiZnrTcE9dqLkkWFfuLVNZXMW+gaDMGKr3QTZz4q+dGrCFSXHVZZKWev15TzYKMD
FovyKKs+6uWZ2ns9/ykWnJ8ajEBX1hMftq0GC4euKb46SYhsj6F4j2OmJyCaXeXGzQv/lh2Os9Ch
cJCJpc7y++xiiuCWFOUpUvX+qA+acVUb37ziFxLPsmxrWSUPKUAbbFqG9kAqkshsy5LBVbXgsY8B
3AJ9iUGRtOEjSh32Ne5KxisaLS8e7n39R16G4WOhimrljCmeR+7QnIf5UIgIeYes2qle1pxVx+Yw
n8lG2a009GJpQuJby7pP/cpkwPbSeoC0o50qoU7H3k1LDHTq6GEaSIP7gC9+hPhmNIb3ozODcOEh
PUW+1Z/WPoix94sg8JWbKNEWJlDpoy0QjtVgpHUIVurdTjGam/ciqvLGaaxRh1nYawO+3WOTYWBQ
FbwmkZlWjyVEwTXGYMHW8a3yMdORs2RUt3GLoShKAyNRJ0f0ci6Gtm3vArSkl7LotF15YIEZvRdR
VHSP8BLBH82d08lSz6LwvyfiwYsn9StQ8G8REM3XoS69hV+Z9kNSiXqVO1ZwC/sv30T9oJ4HpRwI
Xo/qIRn5kRKrQGIFP5+lpYr2BoZtvFP5t7e0sblAyjNXfjVqbLK775oW9D95NZQqSX5GrOwWMdYI
T2U4BuuqACL808lEuoqthDdAjSz31Jdih80iL0BhWE9ZmemHwhvHm7lUNgXflB9kj6CAk4Wi6RMi
pmr6aPsGkGhfqQ6y1dUyNBfRtQcST6vohh6VO3fayCJZ42jbE9BbT2OWPqJHZSzSVolPbl4HVyG0
nwyG3XMYpPmugGezthCmfPZzVyPsV6iostDqdsFJBE1+12SMIKaPsM1cbZdGdYTNLAfU7rlB73Zd
DLW6la08LKjcJ1UCPotb9v2qAqb0ZCCjd7V74x+fCykwXctr9HbYCOwZLbWr73Acy4Eml1h2xVZ4
8ZFaXDlVWj8jl/4MM4nnM+qXZLzdN2fyAGrNF5lwT7ZDYGIVPl8UOCC1dGyNn6cgeb/IcvqlUxXO
m9+nCFTYUX3nz5+UiuCfnwQIrn7OKv/ZUnzlR1p2//gkWL27SbEWjKUmKNE5GS9T9PJQpc3mXzZ5
c6wjl8n696w86SFhqBaBMwBIf8Z52swrAkWFT2FHgY7wZxsfRZWJp1REr5Mf1VeE/8RToMcgWOvq
YShZ+vSjt5Kd4GJjawzU+v2SoBkPkQGqSBZnwOQWFTqdH45bOIPSr9Am0XfyjkhEgrIoYpJPc+sY
RtcYC5objV35gehPeMlzL9sFCT4LrNYQ/jCn8OS7Sb4IIraUeTjALk0HnLES60H28IdnNN+6e9ke
YDvCZzcXWQo1pqJ0VJPD6AZPTu1aCKbo7MZVa+tVujIDCZ0T3FLoQXOxVrJoF8dRBN6IopuUA/Ka
rr2TRaOxYIYWjTgGznjPQPwkHCu7s+Muu4vZcoDEJELfFbwLSz/i5Q2z9ChbQYy057//gpr+RziL
DJ/rqiaxGguWkPkpnBXZjCZl7fTs8IZxS4Bw0slKTgyMXoo4VoOZdnRuTdU4WlXGQ8X/FaKdRwLV
Gs0bL3sTqhPdFVUe35WYWO+d2GxIj0UQy120RFWEibe1GirrMS+6F7VjYm5Tvbn6tYPaSjHtE0V0
L1PXT7vJBMYZIA73Uuoob0yEwC6WgUMO+PD3y6GHNHun5tXp57sVLQxZ17HKc489ydMIPFteXhdT
fijIDmPARbdyhlNkRlqdUtCnz86vz3TdOj46bmYsZS/fRNBPY3Q8ynugiUSyblwpTjQsByKBNwKF
uZsC8wWf4e3yUeWaYGL0AdE2WScPHlY8GwN13fdLkXPWTkZpPauY6J58/BV3uZ6i9zaffdT9r7O/
97Mj99f93P+efbpLHLrmFug0OUT1tu4UbxsFYbhkgzbNu7TpVkuDZGO2Xb76qPO1dlp1raav5WWy
oTNEuTRSu9t+1Nmmg2DaKMqN2U/fwYEjj1lrJm+er+5NnTDWZPYoVdehc4f+e760sqB9FZ35AH4s
AISjrKmAwKQ65UUvu/rL35/vPxLZus4eAUCGBQudsK1s/0fCKLPY5ISiCV4Rqgnjg2Xvaj17gODV
/LCcdmuOtfZF9R1zGQhbv5Zo6u+rYLK2kP3zU476/SIHOLgAYcVDPh8UZP1XVgwSVBZF3Vz+/ifr
n7Mmuu2atk5w09IdwzHMT4EzS1P9MCAr9WUah1XkTjXQBw5GUuD5bNvNjm1yvOhV71edOthYfONn
txCp0b3aWX2E2gfcXINiRRoB8lSa9q8+eP1FaqbquUcz7F4Z06uVqv1rUfEDCSxldmmwgjZd+Jk4
j01FaHMw8NfOEyZ5y3U0bBNpkWfyIDuSge/xrQrzf4Eg6M6ngYn/uGNbiChbtgGeBoTK78kjWPQg
DLLZfsBiwDSTMj+Rn/FnI29O7fmQCj8/eQWccwLY+0/1sih7fPSVdYmZo9WaGHj9zTf51O+j+HFt
7kLcgdUUoQlr9Hc64ubHwHRfIQ4QA6mNEYMG2zc3jlHTOneBCbocYM7fyCrQWsOekXRCm5ZGeZNe
xcapdkJjhxzdcKcWZY+Yxo0Z5dxS6Xg2/apFtWW+QN5E8cpgASzAP8qbwDAbLzHWcbLRrNt47RW9
IRMlx4QYIUtO0vPxfJBnTW3kC2SW2/WnhixFq30hO1q8KkuhISRbtYWNnF48LQM97B7sxBovfCF3
bdqh7jUfyuEVxlR8/95uERplkVyfZBvgDJFlzSlP8LyxygYtVz/Q8GzQ1VOilb/OZJ08xHPrp86y
TrbWjWHvTR91mn7yi6PqtgQfxuTW1IqCuPh/DrJxchC83+TGWBxl+aNZjZA0JmkwkKR18dtVJmWj
zzOvNh9UcBmR1qYXZ56HgYfE56nJrv37NAxIfoNZa0v+fW6d3XyQ4MzIJIIWkDfpylS9NduNbJO9
wnSq9qiujixU5rn8f32q1o370DN+fWqUDurSGUygCOk0oaCLQWOC5N5rDZIFVlrhXiFuOldZ7MWo
vIqeKL6OAMOpG0R2TbPmK/7C+gVVeeMizyzPYAeIS4ZVFgbbxAlwiWyI2OdjI1GXa1n8OMgrKnRd
P6pUkg+LVouRSWl65QzABTE2kTmbQLWUs6z7OASWHyz9IkwORI/jIxpeOADOZ/JQK96YL+QpWatk
gzbqNWqD5BT5GQpYTpGtHX6GVRUV1TpFZgNVCfSgCXINEN/an36Zo5/Rd9l93RC37kehrt+Lddve
utgGCd3w8qWZVYReyqLDj47Ogdu3lyyaTgR/krNPDg/ZU9NZeI2hPw+DsNatWU9bWcwxB1wY0xhf
y6D2nypWLJqbGM/JNHYQln+7yupuUkgyLDebiLiAqN94mw8joLVnz8qrbd6z/cnzoEDRMryTHVB6
Gxd24Fk3Q+h2R7PIkRAe3OINNOh8A6dQnFUGIOiIsJC4aUdjWsgGIFC3REqax87zC9RlEJSNM9Dr
oSMOsoNZokmtEHTpHPxUi2Wcekb30LtsWj002tg5V5uZhPN1WCGcCHgohsDGklnfeaEwnowayNHc
HDkxaG6L/UraV9baCczhMIOL4X0hPacEyrGUinODuspsxLMkMcMv4n1QFym8XLc5Drn/i7Ahhu47
+YTiFg+08VKVJekpIJivtTGttbBRrugtjHejS1ypAEO6izMx3AlUFm9b4yTbZE2l2QWom8BayiKx
i1vDMKwDnorBvg51fROrWv4yZvVGfhfW0HbLoJnqS5qUpPBG03z/ehFiXmVZnr1qOi81rjzqfgiG
8t7E8ElemWkxEmiFCSehBoCjGL67docx+AJX4/2HEB4ie72DRqeOV8dVTcpsaVUIIygdkpeZgbZp
XcKTg9xauu8nozzBSej95L9No/r/6fPnR3CfrG6reVnw8RGKL8x/mZbFn7MyzlS6CnjTsHXL/Twr
m6bfuKnVDo+GMTnXOGmv2HeUr1qLP2aHRstWFjNkO6xKEDCryAwu+5YQ5NivvNxXupivxy6WGYJ4
kASVCEj8f84Uw3ZZZYzRVp69t5bWv6QmkSn5fds6r6xIS1o2BrlAiPTPex72DnVZgKF+MKoe4U1U
d9VK13a2gRinPPuoc/9Hnezn5ldcQxejkpKVQjMm2YcEpw/dVBJ5TFzv0IliP2ZTpG+1wbM3Y8vM
817GnWaDnjGaKEPy2rVNstLryj6ULoKiZn0f2UrCqszK9mEQpgzPFKOx+477onYDlUmH9Bd+l72I
AKRr3cHJTBYr78EG0vJcABfcdLVTWZdkyEq05sLiWbSsP+qgwf9xLoZFvvJ1r3rw08m45f1jzTcD
dEYb56XcxXEzYKfnxF6yDVByuvZkeU+2N2xkaYxb9yrPqtZRURnDTy+2kZ9eyErFSl9R0PL2H53l
9USpNup86XtfeW3SMhvLym7AdTz0dViyuuZt/VAtWav0xTMhYBskQJEc5P8kct07MpcGwduwe+ya
jAgv/yMLv4IlnPIBxa3MNl+LNPwaRFP6LZyiV6PKDZb9g8cD6oBsxBzyYe4QMk88hmbJUNe7gK3n
5dL7qVxDiTHml9XGtl4aOn/Ex8Kq0trCW34spVAoxXMBdtx2ao1044RTuWc97jyQJr7V9VD/Wphe
jGKir190PSguflkzCc0NbTBdCl6sR1fN/L0dVt2m7Blw6uibbCf1HKynBEt6o1FnbwavX+ss/y9J
wrqi19ziq3CjZ1heHbJ+wjyQyFVWsp5vfRlhD/wya6lu+9aut3bhKi8B4jWyQ4J/1Fr0enVAXz16
yEICNPMNVd+ols44OWfYw/q1LjpSMnND65HwRclKuRVe7R2nNC1XVmq6N1EPwwVd0qe6ymvkywr/
0WRvUPja+NzZdnEaKwP9pDEbn6F5hJsm1DMQ+bSGBcKqCtZPF9lawXmyjewZlaXhUmGbwJaEXnE4
TdvRVxBDasPpuYnaeKlif3OUF9muv26RbntQ6l65sTOcZOUHw3vZ227QreRFmC4mq8ZzrD2SZvW5
itBmmcYJYEc975rCSH/8KOIT9atYFl51JLT0z6JsDStCDvLaZnZXCkufkG5K7tE1SPybgXcI/c78
dcrU183+1KV30KBxK+s/2uQVimeu9dhSwYTs48zzzJdyqCskOxCcA4BJyD4mQdMJa5/kszSdV6j4
StnRsRg98z6enLv3+sS1iLqBkHWawbtlNf1D1tcsSZZpjSAApKXkJm2KZhHMUBNlxK4lDRzjak1l
fwH/iR9EhKxu1wKsQZx3bWeNfXg/xa/GPsiyRzJmi+0mGjlMsojhGOdsRMayLrHqea8rS+scqpNy
+Ae4Zq7ztdsRqLbHYMHyFZRbF4VvVe/f2ZEX/uj6cotTcR4sivQtxSA8WhTtlZ2xGSzyOELRwp9+
1KN3tSqnf8N95/tU5dqrmIwBVTAE7gbC3gtU4pHZ9WwbScGEHQQENpd5SPXQ0+wcglzzqewkz2q9
wSvKcdKlrFMqKDMLJeAeqbwHGYRwi37nT9n8cZ3TYz0WBFO+7rx0WLjInMM1jf21YpXGhT2uCptV
0/aZG7VncFvIxJlBfa8ErJWdqeq+oBR39XzQigtl5Wdd985uCmdSk2Q2SRaT76faMZhA/sz8p2bE
msLS03zRVYMNAI0DwT7oDwWeda4fsRCBzCq4/Q0Kat3BD+oXbfZnkwd3ZhK3fnrGIF45yirZ1QoQ
hfTQOV199LUDnAc1M9glUWWuhBj9q0ibCfcqa8SZLjHOTaR2a+Hm2QO+WALure6/6QMQmJo19KKL
i1WMrM+3fIhnBT7NeHRDxA/lnSpf+3WnfDZo1S1FbC2lMs+EtnIzDM7OXEhYhp7TfkoQduvLcFPb
yuyLQIudGBE8RPw5lyAhiZpEzY6T9DTMZ5FWpie/qJpdjgPh+1nw37pPrblf92sVKj/oAPXgEhuF
VTKfBpaqHhSTgyzKg6k7mbV+74SyoSkw2qCrE1vaMteK8KZDejNx9OQZyI84OEZbr4QF1Rm9DJTB
AqID0NXSGyfR8WGdG9BDK1a92zqH0g/cpyppl4llDHikAP3P+m7cyCK4rz1OcuYD3j4R6WIIYAnq
2y1+rnzVrL7zsPa+YNoeLtN8FihT9GqTJWF2QpYXLDOyu9ty8rtbzZ3GZRDAXlcTkg/6HGHy51hT
04fG3smq548qeeaUvbEKZzdDFcMfLU6dE47kDpt+eHMozZlLMRdlnTxMBSuXBZxDLCIdxPlQDLqt
CIAtNfJhCOkWSCnI8jSXh9oHxSTLzOL/Kftp9WyoGZpfmfqigh9OKzX7yQYR0c7MZL8E0CCIDesO
rLC1CZwiPFp26p9bZ044KU312OYZ6hco+/5o35Ikzn9mAgxpVQnnUWHYAziQNGe/r8Qht9N4m5Rt
eceuE4mPtEzeOgw35VVaV1z9kdEK4J63ZGjd/j3yJ8zfaTdkCQ3XFiphYdc0dZXH6feYFzHKoHPU
wvtm5rP8waT7x5RYH9yOn6L267c0ntYvZovMdYTB+jIOz6PAGk+roRUrphZeWzHscULC8q/0dFZk
+SWMqnrfuivdLsJtWuTBXZDdJXFzzXXfOKiKqR+IFmDokhfJMuxaEDAGZAN2TcYqV0dUv4ZEZejg
djBo0fjctM+aoRirZkS/jbhds4VWQThZr6CKNAG2FtrBmsE3tgorCEHpF6EhrpXpL9EPkLP6zZQ/
YkbngvRBwViQ38Q5yslOquZp27RqHxV3wqjIJ4EJ197ckU1NlxArlaMd3RP0QNVb9PXVHHHi8jpo
NiEq0kdFtUm5o5C6yPBp3aQgU1e9hz+VEyRLz9TyDRQuddN7ib6ZzG+tIbJ9R6hlbRMfX5oImW6I
gA9LuypYe5vt3pvCZAcXF6zMBG4oNvMFEr0QOvFQU0L+5DonxxObaDin5WJQw+m+RzQ6UnBvHAPm
fOi9aIqI2F6DY1LWAO+Kzag7YhEHPan7uClXKoJsOD+gJaP04mucI9nXWVm5znwvWyhKma5SXxR3
EWhAIAXijIi1ODdwnGItbHFkCJYo3AwHAMfuEQdDhM9rCFLkDIP7GNLkMhkEIUd83QAhltUeHb4V
epgk86NmP6Fjj1hDsbAGIgbR1H5L1VI/AZ958wN9awesmawyj7KF143lgWi43/jpKdWNpyGy9IPf
qPYqNpHvZdXiLyPNbfCOtGpyLA/s6tITZP70VDJIjwGiry2MjCryivvAKB5Ms0kPZkiq2jOOhK+v
yGJZL4y9+8DB3B3fcSfIzrluRc+Vkmw1u+8xtQrrZU468tYATNdVxiIJbNAPRYABHA56MGWjRdd1
zbm1DhMwiPWs5rnB1PfcJs50DnIAKopNVhxq1qnwcJlVYWRt7MEwD0UZPeWp15+9kaBsjGaGo1Xe
rh3FrcN+dMGQ7OyRLUUUWgz3WlS1F3kQNsqJQ5lhwRdUgK5KVT/qYw1UTrdPBdnYaw8SZTVaAfL9
Nja0gG2XvTctGvXsl475BP1w4QTBsSSKfVBSZdiPbveawh8/G2IAG63zM+oAXJdCx1iYHT3gRvCT
q65CIMGbHLEdWMmuUmEvQ0X/pvblWoSC6WUchrOapTcNnDzc6cHXQpJHHmPUm1WctRihp8GagIW7
TXw7XyGivLIG/6sl9O5fhjXt9+02o5qpmbYJ3ZOoARYwn5HAKJFltlu52XdgR+I5H8FT4R1jdwqE
nMZW2HRBWkZDal14EdT6zix+4pthbwNmNHxSYuzT4/gQk2Vvw26ENcy7/S8j7++JbP5E2yAaAFxZ
E2QibOMTU0VTRVKlZRH9GHCGQtIbz8FezW/LRMvxrB37nbBxUSmIAy0L9o6bRKsXeg/SSsoIFxOq
HNGIqLiebHTNqjckXNi2hE16m6uZu1anQGymeazN4j5culair43UxAMoD56bUf23b/z3KI38xgFe
aybwe0ghf9A3iWW6eQyz7XuKoNkBzUXrCGJnhY98hClTgh4WZi3eIoPvuiBc6+F8nmBpLhyYh6az
/PuX62q/hVvkX4MvOxK5rquRbP7M3R8A+YuOAeW7yy4E3ZO2wsA7/9E5wUxaGpvVZLjxwopQanEG
56euxN/aphlObe9O+9xwtqVqs2chbLhjbTgcPCUAcNaE9kYLSnTlJ9Qk2y54AQOmXuopuMS1rQHu
6MJz2opk2+LEYa5l+AOrymclD72FKKKHsC3vmcXctV/0KY5mibmtVP05TDB6jAxU2wwrRjVuTjBE
rdvydSFC1JaWutb8bp+mtVgGptotR1+r8OqyoRHNxcqyknXd20cf6he+D+kiHXCDRKjzp9uEwdYM
m1eRTUgrFvld7hjuQfjaoQ+Ve7TBoqeYt3ahOe5bmiMWqI+tegSXY+wynwkkV5Joa3qiOvKmVDOu
uW1/mqNxZTyABVcl67FHP7by4vYk1KYBU+ti2qAWx6Zsm3OSYsds+Xm7RK84XsSqExIn0m4wT1DI
34Q4ldbj9PPvv7/2x6qGJ5EUnsmbbwjbdj6tanKUUu3S9LPvma0ON13lFthreUa/JK9zXweCbVFB
VF3MT2dR5sGtyVjw979B/PEMzrlfMCo8iDop1c95YE2x6wE66/Rdy5NvuLo1J9AbCepyqQ9KFaUY
mZwWcXUG6LFlB+bvg1Eb1oS0gT/3ubMJTfGGMUF7HjDLRRpmVI4JmgLRmKmrvu/EaeqxBf37n619
ClXKgQmbAcN1hObOudBP8AwtZjsJrsn+HlY8fGpsfnXbXqwwHkQkxPPLfWZbQGSm5skM1gTv94in
619yZ9gzdUNWxYeQRUjRX5SuWBB9dQ+1PSaLyMGbADODpcZvxlLY0R7CUlPXY5Dv0IdSV03tHzUH
7QkPC0OrTlf4p1j7wZ/qFZFTZ9s7xPr6JkFnJcUvFHOmWeY7efaUIdvYPWrMAbnqYwl8dF16Hkos
ftidbGskn0MaGSoulqRtHtWLMhrfMoPcZgAjchkrY7se/cHe5KYTsA/Nu1UddSVsyNHd+K2+CXKz
utX7JoU7n9jrAd+ujWcYESsSl9Wq6fdE96YGvpterirDb5ZewcLVjb5CDAzq8k0xDPPMyG6uFAX7
Xs3BOLSEpr6wo3AkFuY9QJVz970R/mxZ98FakmvnYdwjwVvsiroBTUzUZcuKQTugoRsiGvxN1bH1
RSBErzp8tfIm2Ftzrs1gu437ZYjDZGDs694f1j0SZkwBZnbvosq+c7v2h4mUYsqiRmg7DULcTVGz
Ur0CQGJ/p4KbPXjjyRVFvAvKXluMnRFOREuypVkmyxHr8xvdVrCVLdGy7FU3yBZkLpTbMHvJDAAM
OFFo6RG/TdaGmbby+5+Ijaf3dW5YO6Orp2VDCFo1tRsE7mebI9iE+dTU/zINfCIEvT/KBrIPNuF3
F9m9T4SwVvVc3kvb+25VYcBqqssWsa24mxgE0kZTw5akc9ddLMvsLoav4e8Z+cc8gdrO4mEzGN19
NxsOwlx8SPlR/v6m/TlAsAJwTRfAgWYJ+w+BGV300xQPffyjD9srsGHtXnOBu1cgjJce4/ZqbKvk
pkENDZxEt9TECCNNc7RlY7KEUXRcvetay78MTguCNrZ1QJBRd2/3D27uvI3+WDz45Pz/DSzifp5b
WavogkyMrjuuwZv3+47R0sI6rbEs+KH4CN9MSCr2uf3YJBETF/KlG2sQwyJQvHwPZ4f0ELDYe9SG
b+zEPWSaZe7lZqpT9bNSD+D1sr3occvKW/Y7Gv4UCx90pd309VnXin1E4HCrOf4sxAGxBsU091D1
k7rQvXqLNdC3EaTYqx47AFea6hylXrUlNhw/pF1F2IzRp2mH57//cp8QbPK5cgw2b45qCrCu7ie8
zJS2KAIMcfTDSUW9dmPLZz7xoH3Xzq0eFvHRGjRrDVfqx6hgFNUOB2WszWM6VGvYSwgQ98FZH9Tq
ZKZBgb619mJjXH+jO8oex8JOaYwnyL64QULWWIFeDBdlnXRLgipoekR+eZky70urtgxqHpsqeK6P
HryeY9WiRf73/yvPzx+/N/gfplDh8JBamvXpJar61KwdP8t+JKaprkDS9hfYwC5G251v70MWPdc0
jFfgZLKzO/n3RhP89MpJLGNVmJvEcP2zPOQuoV2UexAxMEFWQreK2ja+Zajy/o+982qO21rT9V/Z
5XvsgxyqZs8FOrITW02qResGRVEics749edZIC1KtMaac39cNozcJBtY6wtvuCns+k8smIeDRLnX
btJVKFUnDJUHBBgoj8JuPOn8bGcdwaGQZ2vr6D6e9omknwfafac4+zO0brDUSHCzxMcBPZzM0Vyj
sKG7ytrH0mxXHj16LdaVPabkYPmbTkZpF5ewFtxMBj2+sJhLqHttPT8KFi2mIW7tZ6L5QYo1XYw0
c0fdlDA1SZEAgaBzi5xBdmiE6pGfOiUW9giCg6XhBzNa6SqNSbmkRXELfjE/qcN900zhlpTTp05v
QupOswKX4S5ZAARXF5P2kQAFiGfdf2vNdu+UFV4+jNaIgbs0FePbhKDOnQC0riIcT9xU6PCbRoVV
cZmdiCCdvW3m4Z4mVu42sW5slcAbdqM9Pg9hq9J1yJSdJxxdPTX7FrQlEg7UMV1MA4ZDgUuHV+JL
2aDtNzAUrg3CFChyFDxkRGtEKVQ3RAWu6ywX65n90FWIikXJ1dQrPC2FA69qU3MDMwQ3RtnXwVgf
9e6ZBn1zmxA9uMhj3KD11m90r4qvAP13XkWNOB+/2InkH0h6yvXgo+pdAa1zoxHVIWrj8t4QCxjS
Lg6txcH3ii9o73yr4IFvldw4IeysX/S2HbYWaqo9urS3agikcjDSp6ytjrqJKn1j++cen60zYqmL
WkkvOEfkz5bPXGieqO1bnzJlMt2R1sM+k9XTYCjq3agEm9Eu4nNPxoPm2dhsGZaob/dBj4VQAJMW
vN7WDCn9I0/KZFykzipiKt+DeB+PfkuparKd+uzjf/ab+NL6W4xrmYqhGeSPlqOAN3w3Dnc4U/LU
6e03E/uYRRyMhD0pvCzbaRlDCRlubbvkgazXKl7uhRv5CHmYir8MMGbcmOH0lA6hsUliBOcjA+Hx
z1Q9LBeZLOcmjkSFijie+e+AQyRkEKTwGOL8I9wMNzazHvcXz3RVDZq034/2UvFH5PvTfjzI9ec4
ybYaoM8LEgE5BoJZe0S9ylhHufI8q8HAGtngXaLdGAM9IOTL4j/TukuWUMeYRdqAxJzP6tPQWMOJ
UTeQB+CG+mG+7xHVioXfZ1ZX7V0bqcpi6u5TOl/org3RSs6QBgqm7NtggzQyh67Z+B4NpVg8wl4V
nrqoG4+haZybqahesvr/85NqXD2ryD3lyIoBBmvebf73fZ7y73+Ja76f8/MV/30Mn+hI5s/NP561
+ZafHtNv9fuTfrozn/760y0fm8efNlZZEzbjh/ZbNV6+1W3S/KV+J8783x7817f5Lvdj8e0/fzx+
TcNsGdZNFT41f7weErh81TLFvPBdX098wuth8Sv8549LkH/99q+bOnnMvv7iwm+PdfOfPyRL+Tca
ZqpiEl2ADndkcg/kAl8PEW0IYK0FhMIy/vhXlldNgFCf+m+uIAwx8e+DGaByqMa6VBzidjovCNRC
Hq4//vr1X8X/Xr63/0EM8N3bZug2/6AtQS0BUqesvVedK/FQr1IH7htpXQZxP/hMWciU70cby2uI
FvDxZVx3iMUXXUam0DuDuc6z6KYCJrxuE+sULWh9ne2yu7fzCcqk8QA5h3Q7PNh1FC+A+tRx/Jh6
gOdyysYS7t/RES4KFhknzQg/lBkSJhEgK6R1Np2CrrLTIUCF8swGiadLOJj2Tik+NL2+TqcgXk60
XV3F87c+NguJ3DXLxs6hYmuMFiV1Ajdp5Ws7Ha0K3eVwaOVFiRxxrGFNLUV1CTme/EAxnpn/9pn0
mdIANi+BfJXQU3Ayen7lhJlxA3EyCsHmdwIDoUbP0TjggVtbpyIBeKMOyjlOki1599dutJaVg8hQ
WPcq9i36FvnBo0q6FKs6zJR+U1btfaPz2VGNLkf6rR/Hi1RWqynwv43G0oKuj69Q6RptD1lOurMg
Ygp/lGPs5Xu/5q9pDRJYK9QA5eQYgrvLM33bZjmXFEu9lG+kfjyHUAulUN7TIN7njnx2PPkaSFg5
Z+OZOdDt1XWVKtdKqtdGXK3qGtcPMzlWTfisFDnC8iDt6vES2u29GhgPLT3XdIeK/crK7ZOlDRs8
9rDXiR4VY0Ibgl8zzo690l3gYN6o/o0TN2ud3ENX42M7Tmc9GveR2W8cFKJ6J9xVlMi6KTqGtsxT
EaK3sMApe2117brRMXjMra2aYKzYxHT1nVOvyijQmA/lWK8taTzLk0mj9pOcTLHr6MGzJgqDvpnv
kT298Uxl75X6FhTZCv4svV9dblxU87Ytn5wj4ekmg7IMqfgrjfaAlfSjbyQHv18Bxz4XgbEtmmAX
IVagqP5OruKj+IYVr7+26DPHU/xFj5NnygfP8N0u4s9YSNO1tHmo9eleKTdVLD+Nchu4ECQSedgI
KzRqAUvm4xsEs2HC9hcnqzImjX4/mQX0NGrLtebsBqU/D5NJiTzcpSgTK8Ypn4wTThBnvRj28K23
vj/uKTY+237TkMW2i3DQ1iA6j5oxwaKxTphGC8ragoLqzjOGJzp5R9teDfFwbwbjpS/0B6hDu6lX
FloRH6syepw/YyTDGkbtXIcls52EVGbpP3u1bbpJNmxANTxSZ9qber2CmgobOVvGHbA8nr9mPHda
74ZySBcteq7imkGiWad4LMrI70t6DJo3ogQUbr2cKLoar8NUUnrEFCiazuEUH2M8TsqIZ1Wq7mLa
/dGwqcruoict+hH0rcRwYH8ZgunqTO2l1yh3DBeVr6Qyk8e6+xPz713TT1cEFa7iG2zlcS/B0tSD
9FH8YcTzqPj9xQr7pZRP15oWHJrDbkdXXfxKHr4fg4HIqqVvDahSrlRO576Wz43ab3J/rQ7pja8R
aAVYD/D7xMA/IwprfW88kOGtHOxeQ93+Ao9uChgTPJ15WwqW4tmO4eiKny3xGcv6rrkPcdyNJhWH
HpQ5QoYCoEp702iXk8e7TkNhTeP3edB1xBoeoCWslBABW6VZi4fJKet1GapXECJLNb02/KW0znoY
CiCgsTxdZeohknPnU+wgy95JUbXOtZZhejpb1XAGdXovuM9NtirS4Sy149WK+o2dtYwyefhIFvqp
c/wPB9zcTnolPwVVscBGZtmpwGCJUDHhGZ7gIH3MjN6FuvHcZONebUE98zBLfriCcJb75kmh/iud
vT4/aBSbTFwMRrXZllO8S2xTuOTdT6UM89EtB7FqbA1t2mtfzCj+gGfSrqm0bakmx7TkZx94PcaA
R4K/NNpMi+pzrVW3bTvtnaK5r+tpPSWWG3nDfuJFEP9hD7XOy51EEYdJw1obvrIvjfap9obzwLNZ
6e19qfKK0QXceMG0qoi0xWBFYABHSgGF3vjJTrFA5DNg6zhOoIp5C2Phnm7TVYnSx6aEsepd23S4
11BCoGE6PKnBN8wWbtChOolXUowJsmPBd+O74yWqVd4xRYEn1Pn2Q9sWpatkzDSO/lC2mOflMmom
cnMxdd55Bio37s5BEz0ic3+PY+R+cNpjMFgm4kUmr1r6CDuJ9yM4YP4hPot+1Wl+45ThpKgVJRZJ
/9xI0knJ8AiRAcN0IbUvE7ciKF3grlQjdH1IxrtBajSX4ss2GVD2QmPnkx2Vj6PToEUQKU+RT/pf
OoZrNV5x0FpM2dXe3JH5+QeickCX4ygTiLpabJkU3puPSTiNWyRVlth71wsojA/pMMC0jsc99k/7
Rqk/a5KhU+Kwm1Uco+gCCX7EyQDw8iIzBrwRVQVKmXw/9KiTKFHf7kJTb1/W5n3jBHG5T5ub1jI/
hEFEL0i0UFMsFjHmZm1eQAZ93dQ18WOji57WuNW19W7AGxc4iv+p0+EEdVpzsFrAZbLjSW4iJd7C
ghCtLZyKbs+86JGI2KXQKfEBMj4pkLSmsfV2ng2MIk8+BSGVEiSM+p2N1tlN2kFPSLpyPcrhVbGU
4GZMe3DfyDRier8tG3Ot2PDTs26JS88q06VV30IBQPAulx7s+tmszHU80HzIDJQxmuWAHkC5RIN8
NTbqQSqCfpXWGeYHrVSDU8vRsxIL0AoNVeYS6p9Vn6ygGtYERZHbABwORrpsUnDOyDNXxF9X23US
43EykPNnFliVgf1YZYq9opBo78Ks/RwO9iKT8H1SwN1gvYhWjwmhIk/0qzlYzbIo0HbAazpmuJFd
BZtT1Ol5sKdIfQJIucNi42TrAg7XyQssULbkHA9tgYDAxGseVQwevAI0gS6YF2DWOS542VYj8o5I
bNp/JjKptRytHAYbJa9XNsPfAGfYBWb/YEnmyUj7e7Ua72M9PyWm55aevZkMIKj6Vuox4zXj3Q9B
/Wvc/KNo9rvGiwiTEcuG/0jV1bQM6kU/FwfDiMcw6uN821rxcxnf9Epyn1GR9GyAlcFiksY9bbTn
Abvm33zyz2Wql09GoZGmjy7rEGjetXwc1DYyc7QyyjfKecTZEQcUAIs0nRlfCHTCqF4MiedKjnkS
odJvPp5s5wde8vzxILyRClBlCoLWexxNb1mDBtgg36oNQTxjDSaYqNgXG0e+xEp/MTXs2PKbZkCo
Nt1XOqMagW3wW0SPItL+N4L06w9CqQ4qH/0b/v/zN+DjkR1gc5ttxZcPPhwa+AA7a29b8u1YEBgk
zcWyAIuUxqJVqlWWoFQ9lkBGmH0SAlZH34aZviqs31RNRY7295+MLoNsWXTn/tbxLmK/n6LRzrYO
6k0MNXst0D5INeSzoe8JQg0TI472y/x4FzXxeTI+EYnd+/U5N6JH2RmetIABYA4PbWM6+xvVlD4V
yXTFxuqsRePCHAlDiO2Atm1gF29ECGI6/SaOIIjyAogoXW54U5LhkgbRzk7l86QZ24rvovftZYIp
HjCUS9RWK0V/wLRyXTL5eXDjshausl1fSlrzSWOgtOcRw4a8uqiNm9Va9utVqVWrIfWvsIef0Fn4
ZA76yRkRh9GqMxyjC/Wh59JpuX30WOUl3YhuoergPS2eGjeRPWJi8r+U2rJLifk+oHLym3rurx4P
2I2qQbmU6vX7rqSahE6aqzpMdbVe67l8Bua6S5Mvc2Q9XHG3+I16IRLOv/jedQVOGNRcnXfkXaHK
6RWb3JQ30zdHSo7RXYTMTqRdo7y/1Ex8kBhhBg0MamilunLb3ZPu7ko93WnE9Uln3CjTXVBnN1l+
nNLu4kAVENwzzRIPg0xAiqfVWesF9QPhJ3UfNpBKzQxzWiiKWQ8IkfGwJRQT9+2R1dAk1+joRBGA
iqyA2unOCdKdog57lHcXuFxdO7Iq4BIrh1rwmH42Ee+T2n5Dfr+h6HnMwm4dwpwKUM9R4nbpmFYB
/BcRSKvYhiPsrqG3aXUoBtaVCMz4KPepxYqGTstT5B09G6sacv0nhdaeTCSllsUqbf3bLB6uveXd
hyEeiKRgRODag5oQHVf5KjG0PyvS0TwJH0XQ2uAIFRkJIPb6U9WOT51KOJaFpOzBBfQVUHMDafWO
v7FvREcAqkfA1g9qbkDo3aX6eBik6FlSkb4DGWtj/TAWyaOSeDtLXTbaeSg0jGyM7cio3QnnzU45
i3RPiC6M4IzxbsYDVORJublV24lhN9iV2QfIbSfxe0g98Zvpn3otXyhWu7SUjvKd/OTZ+slSKBP8
8xj8c2PqZeTT0YWwqIVaqvG+6T9ZUl7qkpZtRfomUrqBr125Wh5MFH7lzCy22W9gL78a9Q2ZkNPG
iACFOHH8B653BcMbLPDIYBuTkNUkpvnvp9RfvLKUenH5FkusKd99SBiUcZPIcoY4Ng3M3kCoQE2m
+2oAU4sAjEUp6EMsl5dpIjaw69WgyFTf42cRZVeQ+qLGXIUalDIDfVCVcoSknmLSnk7V6TsNFytL
dlHANTm8oij6YtPndcsuPtpEdHqSuGIgjtPh2vrqFZ0RHsUqxnB4WhVjeqxNxx2s9qLx/bdeDC9k
3DcNiGAh+0deZmnTNXD0U1zoqBMSkuOUa1iXqR+2QPnuxQ+Jj8CuNM3TqKGMQdHCRIzCLj4WVBhs
nCbC4Rxr2I317b1iGQ9+OuzBcR4zXL4CtH2ketyLtKkJwqM8CYRgdeDx2E8+Hs2UPmrqBWpFlkR1
zx26/JPSWhiVBdmqHQi9ZDV8xg1qI43kJGF87IZ4B6rMTfgmATbQRNG34uPkioGmi4yHDAe2tK4Q
MLQe8BHCqbS5OEOykPhZPK+/FyO4Tr72zw+3Iv8iwHltFxNeABh413TM1KIZ8jHNkLFn+kT5GrJp
BBYVxTu3ogOOba1M81oCgRPwHUlDuOnr4gaczZ3qLCitT92pIs1Dnnff6ij56PauBsQBgbAkQxep
W9ed63S4BHRj0Mo4lHb0p4ObTpE1lOTQHdfCT6MdP9LAbZiyBOYva28Qx1/nFP4yJM9alTEPo/SY
ropIxkVQ0VbDBXfskxhVy6l7yj1sQeV6H3r9k8XInzKYWVp+1JHMLkYb+qNB8DFsFIoLVO+Ad1wc
u7sobYvb5rBOaXiTpFpxtKukAYVI4XA47Wutpe9LtEP9xSyGaxnIZxK8AX66RrFMRGNe3C19kjnX
N05Zs0ZwYqdX9SVFDGlsB/jd5cqoRclCe3Aiem4a/3nWBunIq2nwG7c+r4TmfSgo0TX2l9iQLsTu
zfKfv+hfjGIEbuIfRXOobL/7mnu/pBcMgXiLwMiydjpXLyzqmuBRxUOu0SaGg+oV/m+eL9X4GcE3
D5824TMzNK0Y+2/DJ2JZI8icNts2gXFNq+Qo5jkbgTn4+5C+mXRS9MaapaifxVG39DR9WxHwFCOF
FyqcKi+KVhtuO6nLrKVkRZAdU9asZPSTiMUU84tJIUXPaRcSL9kUSq3hLKobWWw/dA4AlDLaiSGj
D4+tJG1qnJ/g+Fs9+VBCL8pLxyffM0+Biiwxxb1orNyySI4ITFzFuBvx0EUZJcSsd6sU+F25qqP0
OILRwU/g4hP0EE/k5fSkisko49uM9IPZT6uuiY+ZRj4eTRdEDvapxbgh3mFfix/F76xN8nVS5Gs0
ycey5XuJv0hWchyhl7VcG4fNKrCqlWoy+lbJTgQ61iBD4DJONZnrBI60TE4NiEgk+qgH8sZ29oOo
UPgdat9BwHSrn4opfRblELsbbjMi86956Wy6FGchoFNK/1wl0brp0yMKNaU7TjTw5BV8SlEiWJjZ
QgoHvHp4K0VYNxnZ4yTTU+jHW+CWCDTpfSakmXAqcdY16W4Uoy4ko19jY3mWUImNMHgb4sd2tE6i
ak3PcSGqTXB+1tKor0QRjtzrSfzSjkbEghl5KYU7LFfXVdRexAyPptiu74wT2lpnsV2o416GzEW5
qGrDI/qNj91gHgOhJhJMmEehLZh7EA+aRN+K0VdU1nLyRb3pbpV+NSexY3tvj/0T9kp3E8UZpZXv
pJ0YdVuK5LIXHVVaB8oUPephdFSylmQzeNQRHqwkgxGa6mvajQusBI117O8NA3oblbZU8LZ5ezMZ
hy6dCnzC9EF0WQR3EbB7ETApyXjVE/0h8nF89tSVEk9P6MpfNKKJLkt3UhftAkHYdqq1ak4LX4AX
/LWotYFvorxYrvx8S3S7K4pxPz/wND1EGAn5fQuGfilGL52qgJ5lGHyRgBXWycGuiRriQsVwR0w+
md6QQeJCX3fLzH+SJer64oET1deISbWgeerCfds5Q0oLgvJCbXVXVL17LLuZSUsG/6nbdCVVZ4Zj
USecCu/bP49a72GDr8OHZRgOwk4MIu/b0fjVRqWqQw0B7feUYU1fTD0ioB+pc1HwaIH8iWTUbtMD
ZUx6NL0b8yKJ2rN4sOrAMV27IQdoHErEeZ/AGDHmYXu+gaV+AbX31FXhM2LHT5GNP68xnJi875zY
WaLD4+P7ElcH6kEgSj/ESDy5OPwthlBSd/hb1C60W30lJ43rDO241fBwWGhte04tknRflV3ZKAiZ
we1nefiAop16MIHZYL6RVmtFLR+LygmWPkJwtMiT+yqnFtrk1DZlrejdU0aOvjBBCQ9qvumjgEp4
exc149VBXrPrnuUKLcKcF1yML8GkAZaMFn0hL8SoburNfqUyOIkx586X5JNcVm5eBY+yTRTS9VdN
Hi5DpG+bIkaWY9fl1UrM4UnYMA7X69xsgEsS6ol5t02ODk+keP9qy7lTtLuOvkYSyWdxNxEm+apI
jcNdfCtVOP/RExBPRWzpJ3ETh3p/RXlZVAYk2gkxAGiRaehYdiqxuTVy/N5TfgDq9jBhsRVR1tuq
IArK24t8CEtLXmJ1QI9+YlgqVtCOn5OmvdfM4Sxe6Mb6K/T//333l777U95mjejiA3DIfmqf6yQD
/3PX/WMWNt++/uuueWy+1X+77rXpbpr/JqDU4EnojqrMrfWXnrtiqf/WEV0gd4VKgXIBocpr051G
PXU25Bg0WE0/dNwV+99wLgziF1ApCswy6/+l6w5W+qfSgQ7tlXqaYwIJtsAb2u/tPLCkpeDax8a3
kgBxRnINJS6TRYBnptKZ6sdeL/FRxydqMx+VbUl5OUqfSns5CpHu9eivrp1vNZ/8q2sV5zH0sXz1
u6LczwsQwJghvG3DzyiZ61m82xf5EwHty06pPpgYVGxnItDbIgGQdHjbDPVU2ufx1ikd7ZNfJOkB
mIS/kMRmCeZ71fco26nQez+pVvMV+6n+1h8mFxVJYHJVtJ59X4yiXGSN4nzq/GFtOFDxqalYRCCJ
N2FVMCIpOa+ZhePtwXOblfu2HXuKtuugNcUjjDwdNTqXZlPkL+1+UvYDagsl5mm2sp+3A7O9lXJP
/lLEYbQdIz07RFOQYybIAuwZ4gVygdbdzwfmzXlhhlV+wMNTQvperAqDwT4+zMeSYZBWPiRgZNzH
bj1AuThFNToFfuHZp0CsTQMKMZVj5ODDN2gwo+kul9K5IXPbxFKQu0PR5adOLDwpZmGVGG8WzDxN
0/tt4eopoiGYXzngzJqT4jfTib6cfqfAZl2paN6sq6EysH0t+iM9w48lemZLOcC0+4LWIj2SYGGZ
Rn1pmVUu/B7dNgvpX8375oV4V1wnjJBYEOeZk+pf/umi+UaJ0W21Ks9v+kETwAUoTFRN6A29LeZ9
kFCH9/s6vfj4+p3b2mmMOmpcfXJbaWFw53mSsal1qMKVbgZ3KF8otHhrcLOkcxtqDNqexKDdFVbf
oVJZhicD2t0qw1Tjog62tjCkOPgUJ9SO+wEZoQIj5iXOk8ki6iGRzGvJ9zU0EcKXfW9rFnStbZQE
JlpoVUhJKDM2Dm5awWLe7jEj3oCk9Ld0n2lBT0Kjoe6DO2uApginvNz6g2xfilpAD6U0+hpAt6XW
lX7GZULBTFYKj0ajIkEHznPpNTi35q0OUhLuneKi94abu+Pl6yJR8xMeHflJtqqcxJRFafWGOzhV
sZ4PVPYYKLw3HJGCBtersniy2uFYeslndXY+KJxS2olN4CZQinMLtQENgyVeT36h75tVhsVCPd0g
WZvukZvUSlcXINQoS2J/2cR5s9Jgcb7sfDke1coXs0iDrYVmA7OzZC7aTorsjSE9SbQ70UhHcCsd
0P5FS5OsHd88Vy5DH7NzkA9EyEYxkuTG45nWO41Fscj0JVeEP+7xB5gRZYUGFVrf5yFBdFJXxw1e
gOGH3MtVep4VUia9vx0iMNRGXZ2srNzEYhyZF4x6HmpSjCPzZjoPJm/bfIG33kR8YFVKdGiQNz4G
oDaXTDfTg+9hFCA8hgJorDpNqU+oOMGENyA05FOVHkMHD7X51C6bDpGe5r/pRyjKzxmvjpaQo+o4
3eM/A6JUfe8XYylp2AZmYH9DHhcxHSdGeVt1wmIngb7eNbHK9rz6fvv9qT9s/231/bWwneKFhBj0
imBP/giQ5FIaKNWnYRh9zPsFGqjpwstHDxkevuZ5MYureRJYTOwJX/bj6RO86qphWkkLRaq81ZsI
23zZ9yve9r/Isc1X/P4zyqw6ImaZ3Y02Ok91l/cfQrWqDvQfo6VhNsWjH6PxMGj+NQUVdaOjr7b2
K7t47PZN6MePdQr6FKVGe2smcX2VpPQmBXvdT80dvJ7sLJmNQR+mPYIdbR8QzEJN2TT1lWI17UOG
wJ2LtVVwCwDd31a+pSyUCpKGU6FUQ0QPXV2Wh0OXIWqbxuXZEvtr/E2x8Z48rD2N7NMErG3e3zoR
ikhNpG68NA4+K80tfFXrAVEWadu1lb6ad/udjpV9EX70HbvZN/oErb33w8+aGv2mzIP76LvYxrEw
9KOiAvuTCIdH8efaMTJNdm3KJrpKyNwBnmPqiuR4+qwD4FqgMkfMUHgaSa7NVJ6Pn2UhryL5TX2Y
6lG7BIBRRl7YtdLn8H2pOh7QOowPaVG9rs378Nw4x9nkb9/tn88dWnOo6ZNy7dvhyCzP1HX4i//i
dvM+uY42RdB+sHDzWg1t2x/kJjUONLCjVZpP/kOD1b0lXm7DM84lqM1P86lUiF5P7Sb1h1MxWbS+
5pJ2jopU+WQi17dSCgWb2gAHJOibujQV2dlu+xteSUyLdEQnxJqc6NSh/TZ4Xfv56PvzKIiuBxjv
L9e+Hc3tWqFA3OoLW1BrpXH6ceEUyk2kmdXNu/1v58YQsw7zpmnkh2ZIvW0YjyPa67+43bzPyLNb
tU8G/PG4dL7xvP/9ZSm9YylW++WQx6AqkvGeyTPCE1OpHsyR0hiNrv6LXzTHCZqrT0WnccMQKX03
DeEtGE51UULEwiQj+6hEQ4Qbhqx+/L41YZf2MQxB6nRIIipiSxybt1Rmqrcz/1fXTeITvt/l7fN8
PmHe+n7s7fPEsbet7z+ZkSXWTVxAcIoUocZSIDQwGGq+TC3dP8775rW3BbkrB/wEWz9leD3vVycH
+CRvf0ipfoF5sKyfX2RyJ00DfuxopjBiJun5+UUeAkoMAbLbX+EA3DVTZX+wrSg61rHXwdHljSYk
eGqRKv1A6BMey+/7bfbX3/d3E05/eamO8/mDFTo/nD/v13zrKfEew8q5vLjozIY6MyF8fohe1oTJ
Dt425SoCE+Q6QU0B7u3wfM78tM1r84nMjjrlbn1qARrxCrzc3Fa8jM4AfkcSrtB3ZYKOTtY52b4U
QXGaa/ImkLVwOW+Cuk8+NEr0soVunHGnoRnphkOa70Pj89QkC9sbjX1SNvVtr+JK1YRx+lQaSJ54
5vA5JUxGNPKvM0zjq2fs6g7dLISwsRFTTIKst+1C+000MCvw5T8Iy/MtimRXVQ3wG/bfAN5FO+YW
Y5D9VfIhatIgVpDwnxPDXNkkrSqBpCGljONtbxTSfREi/48dSJdae6+O/KNpVijJfN8sPJkfOOq9
l6NOaFUfHH9cysw3xoT7iqYn/rYuZBVxPNY0sW9em/e9Hc0Lj1L49/PmtT7sL0qGvnyP0NjC0tVh
3Qjxq3jyXxfzAXzaB5LCv/bNp0xMsov5AE7Fg+GCfKhvFbFzvs189nyiE4+O+89vivn3NwXUB/kh
Uo6GoGW+x6YYXSghz659NTL07eswVA7t94VZhzyp83bT6ESHhb/SmrDeve0qM76YJESHYgoNHRB3
TF+xhlusBXCNxlY/qWIx7w8jHXPhUdEX7w7MRwcnIbPFJKxpHam5ySf6uCc576JlqKbIn4XKjZEb
9W09tPUt9d76VuyHvjpuX86NIz2+1WmEd3qnAhbMnbNlhfuqL7SPWjzaZ3GslO0fjiGRrX7U9f4+
57lc5apUws4tov28FvXj61ryfe3t6NuaD3ttH6t1tfnn7wY8xt+GMdsCuGXS+YHg8DfNhACB2CQa
5epr3GRTra+swllXwSihg1WeC0xskCln62UXTpRoxIKJQdHRpsD8sv39eBSH4663EIDJbOmopYHR
bUYn/+E284H5XjAIkfbJabDBmo4w+JmkPw01u+RFpfguBZKxQa298sEjqNgN9fS+FkmTyXcyHYRV
lkvescSJ8kYNs/IGAxPtGDNprpQeyXEtzfAOqAP/s7hjECMQxB11z48vthZUG12CvtT0Zfqky/Km
HPrxIYRYtZokq99h1OCd5zOSyuxPSYQsL/KwPLPi8Rz0Vj5Y8zPbl2PhGpqfrN+OvJ2Yq0ifaD7c
aRyj6g/OgBhxOQR3eukEd2rfqks05+r1vO/7GQ3W4EtUPC8Y51UfDNwd16rnhctabM77wsRK16VD
7If3CBmn/307I1P7MJ8475Mc9GAmYfw3H3i7VzonrpmKUEwtNTsI8asSPv+p9QfyYbFmqWmOTiQm
DEqJ2OHP++cz5oPiyvnUt4sMcWUlrvx+2/mMef98mhoOL7edd727/OfbIi3ymznb/tvDDnFXtyEs
mobJkP9eIKYxQzka0Tp8isdsic+lmdO3LMnQZdJ0XCvS/bxZGp7iGjj1LvOJnNCdD787EW6kZS1e
Tp9PGsQ95jPfTp9vOW/Ot7QL4zZRtXQd0iI4hfgU4S3mJe0JQ2WxZ+o1pNbn3VaBUxQ8bsg3TOoq
OMa/jlO1bV3LSuLNpITj6eXw610UqkhuJbqgOT61ld2icCm11UGJcjSe5tV5UQPl3ad0icRBudfR
KXo7+e00+oHVIZBtB+LAKiwKbjfveln12pAJyNK8tVcn+RHY7biG9oHsHrW347xvXhhUFjAsEeeg
gHAo5LG6MYMGXtHbOfNa4DSvd5g3ncJwfgdU/ZuprkynSif9Iv9nhNLeo4UQnYsMEPLSl7iOVw21
C9xkKrtcKnk74KXLzPI2l9gwkU/253lHmBWcOs8pY4reQzxNr+fP++Yrp3DCCfiJkUTc9e1eP9//
5UPDyHq2+ErjIa0/pGLRWTCF9PL8EjOIwIEU/G2Pb6NJUEQHHa1+4A3VB9BBxp0jdf4SvX0dtqNj
3GWTGe3NUsXNTBwdlMG4Exdgr0BzTOyi4soFPXyfus42c2wjOSDZeGcAsYpQx4dfgKmxkm/B2Gkf
AxReXo7+X8rOq7ltnQvXv4gz7OVWvVq25H7D2U4c9t75689DKF+UeO9zMucGwwWASmyLILDWW0Tm
/TYqMu9iVJ4mf7lXQV3mKUu6ZDvm/Q93UJOrMe3VttZrv495pGxFJAYbO26RCCh/JJPLbSyr46LH
CoifJIFGugo16BbTzpGyYDQfVJy0C/hEe6sycuAbrveOTOO8dH3tdRzdhYd6+9rtG3/By8W/tIXm
X5SoXzoeOuCiqw/6jI1s7i86yNjbEq2TpVM36cqXghb+VeacCsRSTtZ0hWauNyObEm9vAz0yUcdC
AkUzTbv1iw9p6rT9bYBcIfJoMtiBO0T4x31bFmQ3ACcoYZ7dy5L5TdhCDm2GpIliDGthC+k22cls
7O4c+f5fFkLrT7iJjow+rEYQ0wByKdtgXfLn4aXpXLuUi7H/6Esy/Wh699ANUIA0juzTHjIjcfO5
Ves/tNZ39iOSmxfSttUmspJuLkLRtPmjmY5A0KYJasD3RrcsF84Boa+kxtELjQcRNW6Kqkbg/ojQ
PNyrLeJ65FZ/WgfgCL/Mug6Zmyn19dM6wHb8ld/G0fw2TxOmAk7jLuFdLKR4JzZhSHRI6yiP5YXY
d2V/hs7gJIvayqmLqsYR6ZSLSO6LJo+Se68t8zsRuThzLmMNlZtrNSAszdv8TAHP27JB3elhry3E
VWL29mMxlIduytOIfn2I9J2D7u8jBgNf+7VOZjsUBiVKypjF/20nZ/wJGJz+pkhRI5mOJ4qO9NDX
v6ldYBEzYHD4UQ0dwv6uW27rpLkL+yHCYWUScr0JvKIAWG3NsrrjPFcZOzF5CpPODVGh086xHFtH
B1mDTe44/q6WAKBY4WiizZv0F14WzqwMguQfC1he1ORIr5axPbPaSP1uDUM4S2X4OuQEjyTxUzJc
9kBdiR1JMcq2PTPjIb1PLUB/1rhuElelWK5GwadKZXORDn4yH6dXz62ZtGIP9tTc+lpUGmSl98Ck
OcrSYXtXn7MWE0hc3xO1116gok/aQ7qBY4ukvdSmfXBVJz838dCdw9rdswRGz7l1sqwRO7ipEVei
scdygCGPS1NWxUi2T6NI71MhUj15fT02U3h6RMrUBUVI9kgcosXZ/BaKPnHu/jX3Om26wZTypWu0
9bbKYTDemhGtsn0SJ1ig1upG07wJ3PFryjW2fApWJl4iRtjpp9HsFuh/FUdtikRXzVtnjwnJUUSs
MT/72wyxwiHEzuPWJ6ZQw3lXmqFad+R4y49Qk9NlV/fmVkuRv4jzwXtLtFSbk7sc9hMi8UWBOCX6
M0Q2toOPDxmZOf9NyypyUabinPQkNR8UvX4yp354FFQrHaTRUwmuZKYOPmgVt+gVgMZ9Z15SLQue
6mwlEk+4RIhA5I903/anERHE0zSv/W2aF0CVdPy/kEs0+U8M+/RIsTZacFpgVABwMadH7jegL8BV
tFzTUftIfJ4XS8ckVjSSPYYg3UCV3Pp0v0aBViURfp2TxrF84Mkzft0l5n4JxXxDhuYFW6VdWUV9
8aVxANXmkBidmsGAuKqzE7l1mUE1uS+oKXzATL9O8zX4RqaMPK/oA2ymLAzMIFaygz5H3lfJVukL
57EwJWhpWk5FdwrzUS83UW37HDsIERmjHpgBkBVhYxvKqZX1o4giZKcfEfwXgWgSs8XgNrTuPSf4
FspJukcH0Ns0eg8qfzqzCGfwL33ydCiJ/px365MMKtfXWtuX+xrNHvZGp0YQBry3Jkqi56rF10tR
fV4pg+ceEeZvF7ERyW/y6G1lpTG//zkVebhmr09TjaJtob/38DxL36Ly0vp39tQUMulcGYF/H3m+
O9PAbgcWKAMi7iA0cQzUtxJQGRnRb+Y4mITeoXeMQOCkxvHbfYWkWuA3wQEUvh+ftLF+Hy0HPKHJ
Nk3HIGYuwjLv9LUVAU0WYQVbY6nZnbu+To5dfw4VoNyLEA/mV0h4zcn0SuXZB0mH78Rn4zYUE9EN
uaC9CnfcVF7FW0x0UZvbc74NTlbmWAdv0k0ZMuqc4kCmJKgq5Qq5pNtJ7XYsE6NqQULpy3lNcuVs
2yuBvXNGl9WnboZwVyDm7PcyuvQqIin5UO21qfGSvKJgyNWYRQgb5M7i1iWuxDQxQ4SikWur2ruu
Uq2pumOU4jX2WnUtbZllcIDNLBtmECpHeNJ4ajrDybfa4BW7Y6wC3DSdi1B1En1hmXKyFWFWp/s2
VdxzWIZvbmX+EymIE3gmejmOn2HN6sf7ElbJu+gPpn5cKf+z3yKnvkMIFZHwqRzam060FKGoiYpq
qBi4lU1vfc1Yb/IRVYJK1o6u7Gdg8iOZojfhrXF+ha5s4EtW6MFajHrkPobr7LJQw+MYbF2ozsfQ
mZCHvZ4utVGzjz3HcFjrXfFG4mCcBxCh9sD43ae8cXnYg+JNjyR9HcIMW1WjnGNcpx8D3uwXW/ed
6+3jNO3L7UkjLUQ/WyV9aQQh0C9b+g3+oGU5spYJwmQC/sBOQDlVo8LfATDEkFr13BjZJdoAq09W
8xRgWmLDXWSb4FNsXADdK2G7U8ASfYapUMGwnpwm+2NaarxG3eQ05ueS86AP55HkHoQTB43cSMX2
wdAa/yI7hTsNFhP2wW3N01/SZwJ+T54OT9WfxqQc4YFImTIEKNPgVPnnG8JKpLRo0zZ/z7FAwruz
MvdyG2CHqgUK7fXadA1j31rA/lQfM2tDDF0niKFrUxr5OuwCbKArvwAAnMbXRHQ+hTbfzaU4crmZ
ma8zqYqX4kCGrPXP0bBNsgeHR1XgFwSeQVw1VfNUWk2wvfXfoBDd/wbFfIGJuE1z5O4pHKtzpqJA
lUbBUxT2S6tNxldViXmmgkQixVUOr04Hqtchx3sXOd11mjRa7THpJcTqp+ICuwt5hTx2cK2Pib7b
TuhLReM2+ct26kt4+2TeU/g0T//Q7UMxhDrUWmifsI2+E3XJJOgeFCnqXvTSKJYA3euDI0UOasf4
E09a0q+Q6O+CigR/IxLESKF6Z3cCbit5XZzAufYXhDegc/NDg3oH9jqU1AumUExTgTIdcgUmTeYO
qBhQCLm/fZe9IXlqMZLdXb/MeJD3Gy3hjCumiKaevvi+mT01XSbvbv23ueIzrw+NZGTXzwszhB8R
pC3nHFIj5JfAxfSV4SyFdeTVPzIJ3kfIX3sR4SBu37vRqwjEPb7lqlutdirAMrhP/tfn9Gn0Nzkr
Y0IN/kYPpfICmBDwMHI4CCKTlvtyEo36qEpcP8vfa19NduTl/KtuXF8hXhlx+FjAzkB4WojJ/dew
GKhz462q9HwvDpq1c2pMr4V/wqkzKstqoQIOX4tQ6hsF+Hh/vh5yo0j+LDLLO7QYSG0GBZ0wt+9R
qgudxlsAF84WXTmYmyJsXvDHRZkOs/RFPY7OydA7xSJ/qL3YKaqgos+c0gXhIFGLc4u1iMZBbyas
Hdimrs1ZAbOs0mep6+gPEN+X4j+VqGQe5MjEfWc6O7tIYT1Qqp6bmdddxIxSjyngpHG2FWFhIfuD
dzZfselnVLQY1YgogC2ij+kh13uYBfZwZ+YDWUV8tFEf9bF18Rp4Qr4NZXohhipJfndyW98MjgeQ
3cPXOhsg33t9r5x9C+j5SHLn7EVDu8AlUzmHU1/m2uoRk3C27VakoCqsB5TSY/9e2K5oUExPANOr
k+jn0HcvojGQlz/l6iLrfpTaN7F0VLirrNpcStYKjiz7pg5NzJzchzru8c2Zlu1aRSTGd0qXYiVL
umikBKeZyKqOIrrNEJA3cdevzxAzAq8fZhpP/Oy2LorFTlUq/1i73790i9BqVf9IqkoEtyVTrI9i
zG2+3xZLcVXox1bYYU0vq9wOo4NGrW7HuREwTGh06KhlgGUgIpPv8wN+qUb43Pg6rp91kf1TJPW9
E+vuD7P+aFPU3DE9z5cZCMLvVa28Y8KXvnnoTs5TCh47VCrChYrdAOYMoXUMrdo6BgZ0c/hXD3aU
aiNuofSJgdS+mD57wFaWpgN474VzPE+99S0116fxKnPaI9+CB9vz9W+/LmIvvPaE/7uYhmrFOkko
u+xNTD2Okl81WGUj0jlrDKnkKEKno4DgXBQoZKzSzgoegtBAAx/ntpnf1HKMo6nhLSQ5clZic8Dq
Uz6EwymWkOIGv3a4rX8Wv40V+70EcZ9pv9BW59pHKgLdOm/bBVH8yPxXZP6bjybAxrVFC/ps6E61
s+RcWxYlNSQLyTsxI2uUYFFDZ0S2u7HuMKLEw7Cw1K1kZ7x0bcfY55xc92g1mnsR3pqykNedFvvb
W1djRlCEkY1DBaWsmjUJ7yXJN/9OGDkLm2Yb+SyOVFg34zgF3Tmzw3blo/A9F8NQWHRUWfyQk4dH
IbMI13YQOzOt1Zx1GJcjkk9pesBNA1ExpeTLgyfhvDJc66WwjG89tJ/PPNJmlgOMbzZ6wwb9rP4j
ksBSqE3lLmD8YGIDf+CSSf4MeVzzIa7s4pKFTbDESTKCfcSgFtTWyUUqVwyKLk9JpVlNQnIrQkmO
u73hIZKCvlSdk6eJn+JQi48jmr6L3ACPuyoqGSnPhHKIH1NckXWTGoq4FJ2iiabh6xWs9QyyIcWX
2xwRstyaa1vvpR0uyHiv9HoZ7PwgfEU80Dm5ReKc0GMlUasGEsZu+bAUA+hQ9Digox3L6cXC9ilg
WbH74VVVqZz11kvequ7e6/NqnpLiKRIdDuSYyjJfXDU8i8aTnrASdO8lks7n2kgRmhrK99u4Vur2
sst7FXIi96hy9Y+d9UhgwFuDGBcPAZUSL/+nNhITlriaHYJOtu4UCBL4gYKv/I8ZuScrq0mLSuN4
dvbIf2ocMp5EFBreb9E0xk6DkvM0M1Mw/fgVTWODaUafODCD+c7wR2nAzF2ftwIO6bonE3rdrgvg
MaSdPS5WKx7S5G6oFenZsKt5WY7toytB6JGVdBvHmfSso0FzwDgJf7ZpVph31jos/BzPGkbj0K8W
fpWDLs6BEIiPVrM4vofq/tvhoEVCd11Cyrr2hZ6GmrwXhajg2dqhH9Vzk1gjLupDEC9bk1Kv0iG/
IBrqpXd9nhnLGkdqQwBXkN9DdTioSd5Pm79rZzwY2bpVKaWi6corzJQ4m6lRep9rbQoUVupOob8V
Pbfu21RfMZJ7MRAnSj9NlVGPXrc53IhNkMnqkhx5BV/ZjJE2WvVK5n5aiR1QIajrJyN2gOzjan7o
c0XZW9IMziKbRGlxBfPEwc4xx/ZJ9qxyh+bRb/06WiLHbMw+Ei/Rzrx85nKsOY8i05LZ7tzBxugs
otCF4t667jUvo5IEnbdNke3EYIs++YJCHH4mU0on0Mx6HQZw+8WnoZUxQPTHfMKw3WrVwq8jpelQ
K3ZL4yDrVFZKBF5mnVv7Hzx7D60SeU+6xgssRx1qJQdZcRymChen6XVVSsF3K0YzkCW4uaDeKa0b
f0DnKDDbM7L1iFVPU0JIuGDU5Pe4k/iLtD7gNTX5mwGI/h+bSUu2LAUXbl4YGGD8eRrTwHV6eAfG
7wHahGZbNPeYr1bnqFYh41VRgbJWWZ9FX26h7RAVCDOIUAyMGpYcf97VS8pmyJxauhhmO0tHbJOd
BJZoc7sAW5E8aLKnLslGAQlAr7Dai8ZNjAJ5efmfUUKOKPWsPp+pllrt5akRU0SopzX3icvbzb/d
Iz6nH8q3v5xe9T/FZNl8W7yHYP+AgwYX/a/fV1XKld8lWvemQmxcJZ4SzrRpP4GRl3UUVzkmHiM6
dvW5xPpvK/qCaVPRFQYD1AEwepTwFROdTRTYSG7hSRO1FkcgZOJk5A1OX65aNVavfWjM/rz6/5/X
qeWqNrxxLeqUBoDgma+TWBPHYhF6ehjtRWFShJHeh7+FYvQ2+XZvnbX27MvkW+hVJf9QLKEJ1ivW
wc6y7GQP0SaZ0B2iIV+vzROE1NckYP1LPDrpybS0ua7KxUcZDRjRgIR6gKehbvKIQyTyHBHnAg3t
tb41v0co1vDX/m5GjTRL4j7c5QpLsplX+czu4/TVG1jyJb9X1iJMe+sRq9v0IVUpxoHOu9OQ2HwN
4qza+FID1UCE4Yg8Cu4Gxw4p3Gct/QyTMX3t4hRJHt2evtl8NEyDYJHZcrUTo4MuzZH5LwGMyj3H
Cf4H4sPkJIAePP0PrqHuPGbIVDw0TlqcK6jAiecbS8MIg20DsG6BZSBC6HHu3gfhhJGNiuCDh+Mt
sDPtouGYvjUDtIgrIyzfbetDqi3/48uNbqP8BfynCnWo7LfsjYaArWqBBTFUWf23fc2osWqiDJU8
mz17kWcEpvRV5YfmsPLiRdM27l4yNXfvt8WD7yFMLSLRT2XNKme3GDYNmXdgYJuu05PtYGKKmPp6
lswtlABnSLVWW601+nNRmPl9ZsJXL+PhLLrSrG9XrZRCOJ9miAFddTCxawAMTl0W5JxD5Y9PIhJN
7yo55C6yKi2Q32WowluyxspaZ407LvGw1V7YZGJyJ9fxwQCM8NIHoBLsZHgCSYd0XWiFcyiqRj3B
oca5isbKQjzE10dePMpBna11vdwjaY3VIq+ldejg2qdP/n2iySNdnemxEf824E9TxB2Y4yVrMQ/7
1A9FczEKdXL4ca3XUJxyomJf/7rCrYUREVPotVHetq1vfe4A+J4mSr18V8vm/Zc8gAhvfZhjjqDY
DqInm8SkbymDWvXQPidPB/c99XcwQKRnL3Tfddb+k4gaJMv1zH5CYz15kC3/RNlJelYxrdnLMq6P
6GhIz5CUgrVJqrXqQKeeIeCkZ9bq8KHiD+JHsnGRQprC7xCNzcNiL/qS3FlnNYIjbpi3e8mVmr2U
De3eiVU7n91icXWbY0+zRcix784nyay2Sr+5HuJ8khc7382fBIxCACfElY7K+6zPHJDmQ85hzyOV
fJsHjxd9ACkc2R4o+kkJMCw3S3ZQ2hSKRq4945Tq+cOE6N0NpREg/t5G7hHLkdmXaWGBy/yVHSeP
uKxFVemfRJP2ZXRnD/ciIBtI2pnM8nPWqOM2HbtEn4kRK5iKT7pC2na6Fe29eG/X6OCC1Tr3lYUk
Sxffiyg3cXrzyEOKSDRJTIlrhF/F9oL5otFzn718bs+TqPURjBm+V24LhtfMbRHlk99uKGE5PI2J
iJrbNaoS7HWjyP1trIUUtSD1miy83Bzxlg2xKZyu6q4fr1eiDx6mNpM7xMGCJi52yGLlOy1TXMpt
VoMv5PVa0eEpJmGcztDkV7d2MQzbPmnig2q78PGkwb1rumRcSpQ6z1mSBwsdFZOn1CismdtRt+jb
4BMifPjNmOT2kQGAARDg69kGHDqqspxZkYfw3RA3h6SQ7A/Tr364JjpOqZMhIZkryVMGS2yBNp/+
t4LpV+Yuroo2lu3TomrDEv6XuUlkIrDTFZX1hP23PBOv3i5vijmi7/FOpK97CaZqLssoibYmTN5p
NAmqn6OyEv8cvd0rRlWj3zZqlj/81/3i48QNvgrC2MBwc9inRQ+upcaj5gsjwGyA3HMYblUkback
lo0ix0FXsf3jvNw95aVbYgVjdk86h/YGsCv2PSek6POXEbftXW9lU0WWkEyhvLQ9bWCRJDQ9Cyh9
URfHscbh3DCyeTEU2IIZNdZftW9u4P4UawNL5admNM7iIDjUo48EQoAde2cYm8qTi7VXh9aT1Grn
AKrUxjMmiZW+2MlVlr4ZEtD8gG0uakOpuvcd1Vg6mdk+J5X5LLLcv6aihPlzqtW6+PlOU22nf8m6
HB/BWrWOug0PeaHEcKfCrNnXjs+erhk8+6hSgj1qdWd/qMl4NnkoPzC9/sSf13zTcswunMQdX2Ct
+fPcNNun3oKEkThqc4nDdFgUyP88yFLdok7p66c0ldoVwGD/zi3xM+obvUaBRUfRWuodlEetZKdJ
Wb9F70be20WRbQYTMqATZMEauSbrLg8NaWliq3WvAgumBNghXxhm8SIMbORuS5WzvJp2zyxc2gz9
WeU1sKQY1EQnvVvj+MpPUn5jA3C0xsL6NLpkpTeZv8O+ud0UHT9Oi2H3aciG4gGlzo8+1JQ3xdPl
ReUpxS6qIEIqcTcT/UlfW+sSbNuq9yz5zfcQGcQ0+LFrTj0P93Z0hnCTQ5WGKVUFc4pa0TcdgXEE
vZrPoUCyojGb/ClwY0SUDUnb10XqHW3PSJaxXHgvUWc+Y0jXfEqT+XRj6CszC9XNwJlmnmHTeE4y
V1tpjdxiVDpELIhevmpKP79USchy6WvJh1GMKyUv632UBfHcinIbhyxpssmiEaFJNY49iOEvRB9i
rB26OtOwnIRciknXS2e6HbvndB8Fv32MmGwHWK9bchZvVcnBCruTyztXDtRdY2K+5YFafATwiE+U
pKefmv/Wjf74LeXFPO/LVH5QizHdSHjgbXQsJ+8l3+bRQ9L1o/JQJZvuSW37R6PKWLkmerRq+Ort
DaQ3jpKSWkB4/Z50dCnzWgxRY8/7SyB2H1OjTbsU0V824wXk58+uWz9VyYuIOleFFIHx5/Uz/q99
4kPEv9C38WuiARMwAxuJelnzHpu2qO7qxL5X0YZ9FF2mUe8qiskneeqynTKBQBnIazEYGnYCnIxi
gAgddSAfZ651S0aztOpbJCuTOy0e65NZS/UFBY+9F0eksZQ23hSYhCCXRlYL6jR+pKpTnQpNay5q
4/02rRlAWibOCyLEwyYnTZegp4ZCW2GXh94AuyYaESYRfqK9YaS4iJravatk3n2Izo/hkq8UXVJn
vGuyU//sG9FaXAADKJZilF1G/jd1KvULTtGeJPZAeVJa5eFUlK/yMoWWJmjipuoT9U+KMSvW2nzX
4YZnknd7KKYX+eg4a2ibP6Np7BZNY2JmPb3W+z9m/vs+MbOaPvPXv/DrviCSynVXpiMutS7lFLfp
KK84uJ60YCZtc7gTPaIZAEWtpTBGiuDPgcqMOQWIRDHO7/LCKdOdHxkwGaaSGw94dmfgBisi0aAt
aKxZKMq5YvhdBALRRh/SsYe1nyKrblo2HMDGOVlD4O4CLcSJLXROoktcSQHlmsYbJd4Y/xsgu4VJ
d+INd6GDcH0yqveYmAMcSQqMriOpAHaSGuA3Q3nP/iGaDYn6UZLnRaTd/pyUpp5Kpe1WQ4opneJG
aKLrmg9i2Ku2edY5S7JRsLdq42zlSX6J8nQdJWb2YqZdeDAacoMi7MErsmoZCI/3af4yjJiIT4bO
Wd7cSXGaLMhJqeDvM5PHvDOyOw9DCKUCMlpJ0patRL1sE0iwaxSx/jHUrJsNUVsvyUzbT02unjWK
rd+SlhJKn0EJARpkbmKNSvp/zCB/mS1qV1HXEHmU1ZjXFDXUJMFXbESfM5eTZ95l3yGKuJ+q+tbU
TXUfwyxGps5CUlzVc4PsTWzcd3GmIOAcYMU8acrJubQShkQKlp/XGfzv5d1EOltaJuWrKteruZ9E
bMERi3olpY6ZcslZWc0BuYA5DSS7w7ph2qa4fuMdgqE/9LJXeKQIglktVfBBqxBz6KFTf3iKfkea
Ofoo4fbOWqCwL3ZepHM2pdHj0AbKwuWHuUcMtl6lQMePhp8Mm74GyjIErb93eyPbZHZmH0k3xquw
RBKAvxiiDBoF5cFLMJxlDz4etWKAG6Fm2taTpeEVO7u5lfcOOXO3PPbwD3ASp193q3Gh+T3TpoWr
L7C9/jVNjgoDcyhWMGlI+bTa+DktiqB4R84PXu3Ri86vEBGF8s1D7mAZm7Z/qMOivIsxrIT80qgf
Csojnmx+C2SsmMY6ckBGOepucrPhP6sWL1GW3CVmZH5L4vgzlbry0SqQXf1/59IwGf2zkM1ShXSf
jnKfYsuGDt3tz9xj3UeKFTfZ8ARaxzmX+rOtNSy8yGXsjNaBMRBHxVsSYMlkSrg0tV2hIZmqIK1B
PxYay3boFj48DLRV+2grDiIiDCrj91CMmoiaF0H+4Ix2fHCVoFv5ZZ+f4zIqEck11DctGR8Cgct1
7G1uWMWPysz/0YbYfpGgeM6TTkm2FH9+1DWaywgzUrxp8uHdt9JzhWLQpZz6fcD4+Fhrw3t7KEI3
O3UyqXdxos+iEbuaMcN1aXqzirwABa7+GKi5sTVjS6/XBp7Es8LQwrUVoz8JFDKjVmmn5c9kutUp
C9DS7cEKU48Nktx3sFCJXS/rDl5vYH3i9uHXATHFzE1uERNrp+yXid0/1bp5L5CEAnsIyz0+TF0S
pIEHH6M3JCbsbgGpUj7aVl0sLXk6DMlyjgRI0H+vA5iraOL+sOziHLq29IqgAJLPYanc43xosf4r
5OJ+3R64YMbE7fzmrrebhqf/KIP2PGqDd2p0t9tYQZ+eKmgFGHSY6WtZBkj9WWayltBEffUt863B
Ae4+KEZEzaDNiu7BSe0N4glI/Ew3IVJpof5fugfdl+uXINvompu8Ollu7qkSl3MR9tJwgX9zCsdu
eE9L984KjQIzyDred4rWLkS/l3onQHXFo1YPi9QZlZkc5yu9xihdYyd/ADz+e3Prk626WyLjqCGt
ypTbgAhBinZLOEvWIu2qAVO4JH5wChyp2W7IvCiDdh2ESXHwiiHbRmwLdwnIhb3GA4plWIOJA64x
qGm3cCnCMVkO+M2f49hx57mdVk9RnaHJpijNqzypCCbhoP2julMNOM8+S4w9hsh1UZI21rYBFhU3
Y1xDIi/wUIOjCONa9bfGCy5aO6bhDzzd2a5OFbO+oi7gYkcoT1FmYw/D+vYgxqjoXMe0iRT/a0zU
5P59nxOV/qLtUvXKHnD0wARU6vhYxALKhBur7bLch5w1caRrz5JWehfnQF35RjYXR/a2bOO9HzAV
tz6mI2/kQhQWij66i51Y28lI26ySULUudkkVO0Ca5TPEL9hGQqFUCnk2qql0tpUxW9dsBnZYVth3
XsF+E8eQ4S0rvH2AwuCxkiNtbU0mfyQ+vR9ATpNU135Ief2WUVx+sZooXxR2MyKznQ+bUVNz1Pwa
fRVJsb9HKQWvBL9S9lqJiLZcF/ES0Ff0onXxMzoAzScol1UT6f4/eBEonAwHH58jjGLCIvU3Xtlq
D5Yf+RyLVePD6t7ZMkM3iBFrPAaCpmD2ebef6pPdxFcQAyCCfl7pytCjb5CNM3kwzPu2q99KnNJf
W3sYVlaqk2ucgFi1oi/kRnIeh7grDvCagrlc68ErJsDA1fh6bETojOWxqbzuXLp1/dBl0UWdZjmZ
hvFqPSBKM4Uk78h8Sv43BAabO+oJ/CpyyEg3kBSWGxaV5oBc/rSLE83QtAsJyamTiKzUCjZl7K+p
FWj7OOohXHiWs9bzipVBjqVFhcztY2T26HWWbfdee/lDyLfDm+XSMorwbsf/M98PWut91KMCsd8L
9Cd5xARx2hhgY85Cjf2Nrr3ktTJumiTF0XgKMQtr5pLEk3Yd5cfCoMT8izms+a93nzlZbvN3wQnB
kf/F8FaQOjUHs5AeOwdjsNTVtPmA6O9J7pJoV3Wlu4IumT26GdsSXU2s7zm4QK/mIb7NHeA1bofo
jm0B04M8fcwLP57lmWbepicyilTio2MIrrvr3OmjjYlNUrm1itriROrG9hxIfRzvazK+n2Wt7Pom
i97rqtXnQR2m93pUqpuMc8fGy5Tw3oM1OjelzHtPYGR7bMrFTW1nRWRBwWmM4CbUaSXIjSR4tLxw
pk7VeR/Bq8eoo/g7rSBi7Fc0ROPXsek+UC7WX2RlgMx93X3AONHQMJCB06FM/lXUiPSNqwMntB41
SruLqBmi/CU23BkQs2gNUKza23IHN1NclpM7Sj0115FUH5y56OziikrkONhzL0F1WTbHo8C5CDiM
uPqCifkS4rwwoB5Rm2hW8vhsdYyW2YC39sVSVDadNkabilRYhzoy22WFtMYTUiVYjk6/8CQ/IMZg
fBc3JVLATVbYrHCk+3lThZfEUvZt7cmKEZg04pOq5v73psNDRq14SgovwwwCMAzsvn+s2hxfHQV/
abgsxlkeImixUYBNWqhLG/iH8jaSI/9oABdY6WMn7Rxff/ZdsmQxIJsDKTpnDz40XEnJ2D2mcOJ4
V3bDpwu8udb5goDHA+/Rhk9d5BjLwCl/3kQiPLjexLG1+HXTIJACJVJdZawG15vC6V+ajk3Xf8lF
1PZRdk1KJACA1q3uJDhejn7wPNYeznK2cui0KNyNOVadIsuIf2u+xE/B2+hTDrLQsIE1isG55iCR
l5pN582nPDZw7Aa/KUmK+Zpj0Drh3Oum7jGp0fKNbYTW1F1oYXbv6XgTWYmLPBpc3apSX5AxdO9E
l2hE6CTxisR7ePjSr1eqOm+SDinj4Rw1GsKn+lgiNeRAJp6ubo3oi7w230TpgRUKwW/Nky9pNAGO
Y9c4KBMF1ZqU6VU7NQ/qlDIWo0MjG4fSuXhImG7VJNJeotFZUaQzL3Jv+Q+l313iiQSW6ZWzUZLI
xE5Y1ZZSgx5QlpcIbZN/X4inVrGR8ncGu7mGYjQx862rDGsjr38Y09GsB6i/Io1j0kUohcqxAP95
drPv2mBJB9zCraPY4PrKKrDk4njd86q2iWmi3qrtguQ025kIdbdODlFPq3zQ1WzVOGV6C+QK/EMe
+snFGMPf+0dOfX1qJJdpvtEkzpuuHtDdpdBew7GNcE1FQ53/Ee7wW7b+9qLTWnljjthYpIk/zpK6
to919H9oO6/lxpEsDT8RIuDNLUEvUSIllVTqG0RZeO/x9PshqRY0munentjYGwQy82SCxRIB5Dm/
CfIvUuNvxD5zzNrikJIfdvtYbR/HAT/qwtairSgUejEuYGmsO7cxX9lLFp0LWRmfQZ89XUEwYL20
9aRJ8pZ3Ywt7qVY62V3D9jJqyq9GE5/9OdfZRQWWLJnx2sdDBFDcCe9LL/QOjlTXu9B3dOx4E3Vl
g1X52ahbPa5/Z3AdXrP8gWRwDonwzxNJ+tzzcSgDvRCtPsZkZWO9ypD7RMkB7MtcI7JIt85/TllN
yUgNFX8rRjtokuXsRmytshHzYI//ThcqQYPMrhXf4k8eor1WW68t4rd10ig/0ryVUb+Np0vCSxJA
QNPeJmHvfEmb7klEVGnIhjVMvjRFUu5aOwsPStKWD+2cfBMRFsIThYEl7eyPs25mvZFqPvQyZBo5
SJW1rWDCgeduRCe2P27SWtGXdAjvNDUpz+Lhk9NiQnEWf8bz2NJqNP9D632e5/GH+PdbX0e2/v35
P8NtqPzgyApn7rMWkmZIteTLw/g0YdMuKX17CFMwSbi4YeSVR+aNIEaIM7/12ADpcJzWUY2rWN/g
pNNmyP5AToGHT27iptQHm+q5/BRbsbMxuVXtRr2JtqaXkRWeocUCZBzNGjdNjj5RCWENX8/6xuTO
+mzpznNmx+q9aMk+HmxZ9BSHZG0UM/OO3Lfxrsss4xXG9U8LoNylcGrpLp66YZXCMLsbHRyV03i4
BE1XQ/5rfxoo1b5WZNbALnTjS6S1oRtWyTke/f4uj2Chh7ad31WO5e0jpa8POMfi9AJCdWzL7nFQ
5ek2Cds/lEntHscyU92o6fyt6VBVKHjW/XTMeqXx3e1jJZL2pdd8Hyt04FI9Lfg+fG3dK071TeHX
jiWE9aKPureDDpztzLJoL4FZnBKgvK9Jqq1FXUlu0CUa+zw4W1F56aUgOgxDaN54GVwUceDxCUIx
L5Fbm3lCM6+q+40LqozEE7wf52uQewhtanKFi9TY3FMS41HahuNGM4ZyW8Wefl9xd3J7r7S3NjL+
1grWNqpNbWw92J58rwGD+6YAmFnlBZZGnlVg7DmN21y2XwIj677bdpivyr6qN9HURjtzNg3gDtC/
OKYZrio96H740OErv+yDVas9dZnu/DY66cKmGHPZwMb6DcbCGKtu0yhYSaaBvYv1xrnJh3rYm7Z0
9KY82ygjLPakRhscdPXLlLXDtgMXt829lh141tyrBfi9GtDh9zbuzzbF1l+UnMjZWI7re4G9RS6o
OSbAYgTbj4A/aYHZOHXQFpLbwQ+iiziUpazwUg6Eb+6KJalyw9TG3sLIlVNvjfAP+uLrYBfn0syK
J4C3T0rlJPeIKMlfckl5zn3FulOjoj6NRnWGCACkP40itnC/IrnNbuXQf8CrYjz4VhrqELFz/VYi
Ae1gmWumr71J1rho5WormtJo3tsF20NT7fq71myGlS9l2asuReG6wpT1RsVEEZimDf4ZFTHBoAkc
zko0m+Ii8Hfp2L/1i8GYJCbpmjlEtFEb+0Oy8mzdeeMXKiPZfZlEX6iB1nfjEPFLwprn2Pd19yzb
3KmBhqc7kiQ/ee72l9TutNMwWHsj0YPQRVCLhJ4OBH0elEevv3SDZR0LTGapMRLRo5BwcEJ0ya7t
EEVcLNzVZOUNWbcpyCw/8xrTboDe81ibm7PztIvJdHvI0Gfehk4xun1TS8i/mFp2cz219JZtEm9c
ttvPvbHPA8pWJTfo74o+cI5ZPZ7LMTLu7bTZsfvc6I72M+8V3vCi5nuvG915atLCVXO72lbh61QB
9I3Y6YxtVP/u9cfetvovdRw4t6WHi7JVJtAq4hYSScQtHQk/by/3Yboq+DmfU6ktztl8ZunKOeWm
fyO6xGCX1yla7prviibgpvROUqrvMSXhvLaMpyqWu0Nfm5UrmlboT2TeMHGRMvMJbeH+IW1zN5lb
RQ5jM/S7djPIg3Q7zQfQZG9nSazhIhCY35auJWyJdWAUU9rg6u8zLbO+AcX7u/QK+ziUdXSwW8+B
Ejqk+1BX8HkPw3oXVFp8Rylx3OIpX95PNtL0Toq0R9/7Z4cn8z5PccdEj7g5Bvz89y3CohioovKr
jvJ0P5RNvvHAfTy0+H25id7LT0VyqSoD1IE9pRd0raN9p1fVIfKd5n4M25C8V1K9ql52kkt+6XEC
tkDJ6j+iqtVckHrpWaPsugdIJe+7oo0xclWh25FFPSgmq/WGND8y+tK1LU35ZrKxUOXK/GUX6aPC
O4RbkxU89xoeIEZU/NYhlQXcC1/9jk/YB3F+NrKw3Vdjc2fzU9rFqt3vBgOsjGzZ5BbMQH2Rjfq7
aqYY7JgnUJoILPBjPpvUnl+tAFOBslPqB+Re2m2ZNPmtPVQ3TkRN0PMljPNqAKpZTSWgzAc3yKvk
lxywzXIy3klMW8+20Avzm2nSjJMKjmQdOL3yVe/HEzkQm0Klo3DL3tayWX4LA2Pa4N9VHklTWg9Z
3f+CW8GNkqo9O+LavKR1G91ooY+SH5Ybd6kzb18M43ukFD60jGbETalpd6bPKxKSRZcWlO4PB5gc
Vq/p+DCmeg/CvJK3Vda1L6QnKJAQEc4vznaZpxe1r3NwAPVetvzkYE2OiTdclN/yfxnvRrkx7x29
dNZhP8tVDZGzH9VwvM0K4PhD6HhPBrYgZ6sajjHM1F7rV1pJudcfGtzCEeDbUUFuNgLc5fNd4swb
lgcB/WoRNgcpYjezhZL0XLf2qkXT9EmWu+wB+3dSpo1xY1Rd4mp61x/aVvE3k61krxAxflF1Gc6l
A7Uj14Kf4XzPNWJnVXQS/sEqedjRkc1DF3bjbuji7MFXe4d8ZVv/MJ0KMc9W+SVRsijl0PpSyvq0
UZT41R6rYp1nmnNO5wME+36lYlCz90xJlXCJqJX1VFnFJvAq5ywCHcfUd5jeOKulD2U3+C0GN5Z5
FRGWGIN5tq9rXxdLTGXng2ro+ulllLBDsfMiO0k+CUD4gbw/d1py60TOH1asOadQY38d1I+TpoWu
OqkI1jqw3Ct85XARPxUQVNwJfW2gJ4jiO0mtHnCGGe+L+RDuszHNtmyOw33BTmGtm636gtzpN60a
ht/U5yaQyryosNuupCRd1Y2DXSu5b26XiT8dpYQbtS4Zl4H7yF4epWidlKbyxYx8a+/FUoZIY8bv
VUm+AoRJ1pNd88IlF+Pt5IEeSTXD2kamNqAHFOdbWx6t27xs2w4lpfbRyK10L/qWg1Lbf4bgmkVe
DcciCDizImFdv9h1j/eIpYfPHaLu6y41tHPsBGxRwUKA595F2gRFAEIC+B6EIHu17PE8a059pbEF
JEP1mFJnWkHKHg6iT0k1E4P4BlKxZJ8x5bJ+UYvCBcFtPN9+8DXekkNV/iZL0ngEeToddQmmycpD
Ozkc59REKfW8CMZfMd9MXns5ALAOHGgGLtskwIMjqPQOATTNdOPBrjYmGHojwJAw8dPwVi6G7BBO
Gb+HQpbWpYXfkxY43sNoYbJk+ie40T5Wr5FEgiVud55S5RfyaVCSJSwvJaWBNm7y1gSltvpi5mN0
GshrkAppqi9xkdt3Tqw/8fdjPk0jbB7o4H8yxK1ZLWahgpXs4tYlTkAbQRAXA1FZe3dN8UM0zCCQ
N9gJxWvLqqZzjDTWSlOaAWYC5tfXPtQ+dmpig72YQ8QAuwU0UiQ0YOgp+ih2ZSPjBXjWSBscq7xt
2+TtLMH+cINspIHMV48xn4i5nnIn4u8qkbstkvnoJhpITkqYzOxSxfFO4sCfgXNoYVppaIucjMrk
AZBGl6aUYn7+3BZ5g7UuyoRfisc3czAqw7qIvsbOj2pcT/s8slUEpmB2tYlJFR5TwEnO0FQpRxze
PO0sj6Phal7gXwI+9W60xmQvsbUsVX8629I4pxDuQbCuO0PWeUyD3HQKFS5OpL92kPpOQfdz1HIK
re1YbB2bxG0RxtYRK1XexeYzJUY+59op2uLQWHdUecdt12JVRNqUEkUBW6+XklcvDuI/MBOYFVGk
5pn7veI2kec/gkUJN3pUefemzB9FGH9jc0UBvq0A77cGj5a5KQ69o4KqNRyyA/DaGFIHzLUzDOz7
RD1r9UOo1xAbZRPpFY8vGEkElJNlp0oOnqn28DcUKXSLiXyAHhvJOpwk7SIOZQAlkLetdqv48ltf
1bQtBRu1PAxJpV/jekW5o6Bn3sa54WBBN+PELUU/NiGZFgcN6yclMOuHvu5XMiK4T7rVbZxYli7z
i7rX1sqLBmL1lgQB5vJz0yjS1I3GPtqmaoGxX9bhgFEg/79DgimhFpv/sL0oxzmg74/81kJ2zPpw
MVDScEcnmXaG49k3cSU9B1EeP/QwJPW2qp/8cayectBIhdYod4UvVU+O1htuh0Y1d1iauLB4O6Uj
NeM13p2RA6qCuuXdZZH5U5mm6MVPI6yR5ICKkOPHLyZsmY3e1+FejMKIQLsz0AvQK4xiM4HKbSw9
yrYuP/D8AMZC92B18BaD3FyZbDRvLGkCMNgZGt72dbJGRcSEMRXXCDaBHoMHbn5JSSXgX2HLa/L6
jI6ysityHu9SbBmkWAL0O4GJbsRc1en8XaEU7eY6twV0xtOePN8czBseJkkTyHgxGnfk/vRxKq9N
YFo8sMZB3orgrE+obw46cobzdWU/zjZVS2LsOncYvLVFQXsngrWuUddVYHvX0cSssZYz03J/nRv2
FN46SkLinxBPgeRSYY13mPHsDcvp7juk77dpOBW3dnwD+iR8kmqMX+X+SVKwhU2r4RkWlXPK9WzY
lx3kTUkb+vu2QYIu7By4Q1KI9ePc1yjfygk9tWtXh1jBnU6x2ZMLdG4jdswAzYOj3dv9vYjPqjBB
8yQLd3Y2uKmV9bzihdYa+HRy4/sQv2G9/chITn0rigA7iFwz7lPPiPb4nh+bZkrPrRF/aeXYf4GP
rB7xtUDx2hn8lypumi259nErRgEP1C41QucoRnO9ekzrvDv7oa09t9/qMvX3apDL66I3KhRDzGpd
w1vd1RFFTjwtkEFyCtxBNpFh/XmazKe6kpaq+yHgw6meKsU2Hkkf+MaDBwnz2eSf9+jowHgHx3/W
+Gu7eEl+FC3J6PX7yB8fRCuaMiRQs/6HaFX8o6FvhyXl1jJ4niq0g+yBGp1YNWombeuBTFlHpqTd
j578dtClgyX1/v3SzQt/cUw8/4sIWvoTvVU22M+buNQxexnI/UjGtR22wNInQshHsNdBx6x/v5zX
sWE0KkX5Ah9+G/bN+GpPpreeGkDNo5LJJ1kl3QV2em2j9QL/HUP2cHZBEQd8ld7OEjyc+XlnPMMt
/E/EqPJ+luSpsxk6CCWfBkSwGO1byf8wCtkH+xWzr8lKkHu9rlrX9iqpJ4B7LaRiEizjlB2RC3s7
RLwqHJP5IM6WgSVuGfgU9w9CluUnAPH4zc0XXuaJ5hKzXOkfhHxaapn7l5/yL6+2fIIl5NPytT8D
8z4Nf7rSsszyYT4ts4T8d9/HXy7z91cS08SnVLqx3LZB+LD8E0T/0vzLS/xlyDLw6Yv475da/hmf
llq+sP/qap8+wX819++/l79c6u8/KfIOFW+HGHQjEMKrXTj/DMXhb9ofhihFMStL7LdZ13arx/l1
lWv7OuHDtP94BdEplvo4668/0XLVJUam7jxtlpGPK/1fr89mhq13r0e8nS9XvK56vc5y3Y+9/9fr
Xq/48V8irt7AgTDKvtsuV10+1ae+pfn5g/7lFDHw4aMvS4iRZP4v/9QnBv5B3z8I+e+XAlPfrkcc
flZ6NNZ37RBYmwpEvCuaQTdLBuhZDXKHUTBahiuXtreW7DpXd0mNqV9dObxRzsMicBh9MHGAV24h
qVdHNcezaS2G/W6j64lzAvMLg050dZOT3JQOb4GFWqg7ddSstU5RyYX351JmAHo527VdzdyEr5tw
c4Ozh6SnODWGCRvfxeNNtd4mLl2LFZznaREqx3XyzQtr6aAj+exmaRrvqEmRj5LT/AFU5l4vs+YO
saXsQSL7cms4zVmMiaiSX+7WMathDS08exBhaoyVWECy5ShCVE/mFSnj1ZRVRUBS5GC49Aiw4HwR
MfAPr67a3dkyVI8k6n+4sjOivKR63/1MIwOX2f1pAok1rky0P06iDYc9cIfEeRteBvT3EFOXCMkH
QvL+bZqYKw4iznlfxSjjYJvrkHeVAkaLVkVUAcSpOJAlRKR0aX8Iim37BPpy3H2YA/L0z/APvYgr
JrY7aHKPTB8a/li/mXedElp34izBu6Lrsvb0qZ8XonDN+yl/Q58mDE1w28U+ag1/riEixKFge4sK
lNntlj5xFiRWt4cG+etTv1ikqO2bqpjMoxgUXVbSb1N57A8leHswk9QJMXIy+IosF+tu59ovBkW/
OFsOwOvMG9GchACeOLUppnhV9DZXTKtxjl+HWtXgeZYOWyAAnRtGk+qs0Nerz6tSIUmCqZHEXy0Q
atJ25rCNnLw5977cnCulsI5WZz+JrqUf+a0nI21s9hqEikMKHHlr6n7njvNM0Xe9hlhp6RTXsS1/
vF5HDMjF9DXNq3onaLriDB2oyxtf9xN1FxE+p1hdx67ngrMr2LvIwoJ2wNwZXc6AGu5RbjQtQde8
TOujVEom554kV/9y3ihaJbsi3GuqDmdpRTVXft2l6zrS3rjTsdQ6NtkN2NHLQStqxDrJ5ouuDyGf
mddi3I9sSNcfQjXJ68V0QcRGvmAVovOPcRo5a12DKF3jXHwTzKAIHCLlP9IcdaDZSWOJCExFQTS4
T1318An0E6eAz7ei05rdQuG/GiRA1vk7NghNo5vM9KkczRlAfikPIVVUhCuRxRMHBNlTfOWa7iqa
Vwg96TmuoRp2jQNq0W9QPamRjivqy6xQsA2bKloHSL0HLkjBDDhIGq17z6kuRT9WF9GnzH0tpG4s
h8jRbkVbDH9aZ5Cj+7r1/ENn1v1tJxvdrdNTIV6JdoQK/Y2t3uVtPmB1LQZIPoEHGKz2e4C5DYV7
tUN/2S/WywptFr2t9akvmNfz1LtP3aYcSjtJHS7tu0voh+fKm4to5U0uOQTlwxPm+tihBHhzjRHt
DzOvD5neC2XXB/TkwvBDH1eiYpom4UsPL2yXzWZz4pC8n43CVG5pi+Guj68zPvWLJjvobgfy/2vd
t/a0IvEJa8qBxJzqoXRaDplXvzV1v1m1wERuxaDov87tYOO4/lRNm2UaWXVv3RWl4l7VbnUIh9Cg
esQAdS0MAQEr5Uay6ldtbFP/2GRWf5tFGRvTsC4P0ZSUh1hLbPmhN8gdyIOduSKmmgNjQVUYHZDR
LVU38pB3ossO1NzlZbRHHqRW5NR1VBO94sGa9jzmlHvIrOq9OEvxAVWnsD0t/SrWbbepaqBdRKgj
A6pdKUNh7Cw+NhQ/OpcDaT3+JaC+16GEiPV1ONQdpCrfryai6/mSQy5RkuFqywcIqqy+7Wr9erUP
/VlSgo7BF6+f1MOUhCUaH/juOG2KUKXkmT9V7DyCNu2/203WuxWk/rP3Hhtq1vQptre+VlwmKdFT
9hVKAG2NOFri1KSTMn+vodeEbfg8XJohGUmQDm99OcSqfChx2JlnXCeLwD6Yk3plYK/qeaRCx0xZ
ixXNIdiLkM9T5rWh1oaovjNDjOZGuU5UyxrMezDr2cauERrmv878aQbwRJS4/BaYEboeRp3cl1WM
9y9mhlsDnsuTiBVyLf8aK3eTQZkG6IOkVtLKUngkCc5AjesBZJiY5gwjljV01cSoYBuIUcsG6CBG
xdy8pQ4pO5ruVK7HOq5OnXxVzX5S5OvJwJfgp5amGC1nJyoxmua4ylQ6gKZaQeXXaVe6l0DUoZh6
L86WgaUvmEdBcCg7M4KtIOLEoUeN+ToAd+PnRIVv6nuKqMsEcYlPK4lLjKidoAjNwiJ4uXYyfyjQ
V/WpBNakWXqxMUfgeKE5RK/woLCDkV99vgCKhSFSw32rvJaGAsiqGB/HvIefJ8UJlXBfebUy2aL4
KXsnP5lkDBD5g52ni1WzJqsOA/nef7aqN6hoY0gS/j68PB6M3jZ2itfBzAaftUI/rLsN1dB/CYrp
4Jdk+xs7mp7yMneHWRgN/lx+p7bYRvlzFKRF3p1NPGbEqBOrJf8UlhSjYklYef2tGA11+cOS2ZhR
KGYNu8l/UlJIqDA4OQh6q32QERw/tHZgbjG7Mp+lKbwTz+ElIgH4eShCy9gGtYHoso46Vb+qJqPc
iffkKQq1G93K3E/vypAqeQOfZFm7MaK30bc+MRLW1YeRceDxs7q+qlPw2Wt5/RjP9o1akqCio9fH
Ru6l/u69SVHUP4nDlFkHyNHFyZTws2OhfF8rdvggDg4AjyIGiydaaFuop1JvbrROxwAmHdNhl7Z9
x02WCRO//wcrTRp39t/a5UjRYRLTyMeiaa2TCBlVr78z7Wm3TFDNKd5zB4VVLyZAZTbcBvn0a8z1
ulN8X+R5cF1EQ97xPhgpfIpPYQHDx7bdM1YiVhxATSdrsE39Vp+XnyS7cAdcER6lZC1HaLvmbd0/
jn6lumGP8a3oG0Dc3oKK+unMeq+iq8x1pIJS+WTNXT3o9G1cmbxFzs2CTd+DZnwVYyJcj+CROimU
nUb29OOYeq9oh/Q3ju/3N6M3gEIXp+LA7V2S8LV4D/gcVb6PiBjR9PLGL1eijdRZuFGNqbuuucSk
eTR67jJbrGtU49vnuC4h2kVqPcl95e8+hZi1zBPVd74ERoWTSuvoR7uTQrCDk8ypOCxtMS4ixbCF
VNZbpGibS+R1SIRSkBhdxUdnRASJNcTZckm8CSTN/Y9XE5HsUQNUB0Emymo93FsIDK6jQYk3otk5
AX2dNtx39mStejQotp8GvD75GVBvOXzuz4djUKTKTZVViYmdCosM9qM6Fv2dr/oN4KTU2jrsLC+I
2lcrr5r6g2iKQ9zaD7LeRbeiVUaRcmmNYZ1hIHSfzy1H9/0LxMxlSokKx6ltjb031lPoOm2DyoCT
flOgf4cuGi8TPxEVsT8xfb7woAf9tg5TcEpl5QLv6S+VJQePEAHAVXqP4qBFZgOCyPCOydxn1wBV
p0nC3GVuUq1v7zNfPZa68zZB7YAwGBgNii6oaOnGmjpkY+d4sLfZbZdbv5d4qIHAu0zc7eaAsitH
1++CcS+aU1O0gNHM0BVNyU60h6x4TuPk7WqoIpWkL03roCVNDOom10ja2LNvGVqiEf+yyF8jsY5j
2dwX5gYg4qWtHzSIcmj1E+DNASJKNMVBC80IHE3urz8NLE28W/RtYJhgBJ81xcYnZ9R8rFJsik0D
OvYGwMd109fTlio80vV2GFzk0F5FY5H+26iYq2PJI2ITzfYfxXzI/Z/ni4gAcdprxHKF9+uLwWUN
QMFo+QJCd5D63xoBGl5xhYXeyoS8c7KlZgMzw0dIwOh/VE3kH6MZY70S0a0ZWu4YaMNZHBpUU0+F
VyNr34znzITkkUZeuhOfCYlpLBmM6vbasimj1ZIxrGLxdbyPik+X/ofRhJTYh7ntPLefv7pMjo09
tWofhlMC9SYuqiNwQbSlAMA+DIGbhHPBf+7J5cg5mkP2Wwxdgyqv3SSlHW6WOX6fJ6ux89/WEQOI
Gf8/rrNce/jfP0/bTbKrGSiUlYmh3ea1uusi1Tg0nsb7VtJ12u1YsgyvXol2m5hadBygAGMLqd2K
rl6MXmNEeAkpZ6M0DlySeYqIFGuLpjTgHrEufQSfmrgcN6JTDF+vKMIHSEgbyFfVKrTD+O0uXYzg
fFaFro17PDE2uN+FuktSQz+GZWoA3eae3/g88rCYoO2I+7sYJ5cz2puibJr923uNN4QHsnzSHT8Q
/95uE3s75I2G1vGfffI8gP8dzJxKvfZnKO9gljyH4GD+tVON4iDmiy4xQeHPZ81fCrIo83wx0Hep
fWuqo7SN0gE+R1/cgpUobyfFKG7/U1MMiJARVWuzmqDW/u+xYqUk9L9ZJopolflYSJrkijMd0Mr1
LJv7ikTC/O999O/j8IOVQAWTzLSTzSdtLNFUgfFKWQhgdn6PE13iUAWd/8GGOwFakHgasm2pf1Is
H/IZ9WVdT8E4D7oGgDl61OZuL23j48he2hVNo4R6j0aSBIB5yl9UhSQ8WSAER+dg3uiva0y805wj
K3j0ISu9cIj52eq8x+BwYab4ve3ywnqoPRM3yaUJOeTQ+Qia7KTauY76iJVdIlM3bpEIH84TMinG
qLU3iKCNZ0/nUIcSKthlqK6truDmNURmfDvZbxPELHGwteQ6VbTE/MGIo40FlGZd2GVCrrMdd7kS
apcCotWmLciT6YaBpd7c50l64xa5WV9DxMDIAiuU2bJjoY6/Wt9QjqSGtQuipkc5CuST0jZ26OYv
I1yxSzMPjW0jnRRz2Dea5YQYaafjMZbU39dIHbIW6HQ9d8U1lw+T+Gh9R8BiCjDsN6I/aZzGLbH4
2F2XWj6MGBYfMLKS6wdZlstfFCe2Dlmk+ggmsLHT5p2lHUrdHqg/vC2JLf1q6VTGCdyt2C+KcDDf
RCJaf41ZllgGlr5lGdx+otXE7xSv++GZFNoLhErpqclHY5e3erFv0ip5kiY0ywA+/vjXgCHE8KLy
ScsIKaBRhiejIeQl5P/kwNTWZpl+bOpzUwSLURG8NMXop7m5CTy9AWPt9q2hndIYPNDg2V/Btyre
0VeQS4fEg8pXVUgjaZpIP5Hb1U4iuh6adVxp/U3e/E5yQz8GSDzdwCTlv6qU8KmEGZpXiIjRi4/5
cENKSIyOc4g4E4eqhiR1HfncNsNGO5rdDyzNTHjRc5xYTrRJIrVQoctjNPrItftxl0KD5qBNSiDt
h5KE/cRzxO2MMrN/J4me3oAGLkh9hml6U4OIcmPLU1wxqbYTZxO2bci7VWZJ+gmvZljr/QgDcHZI
n5uoRo33TuDhYowp1nXUkLvqMmENcIKA98KuM//aptG0UvLQe2lb4EhKl48vXhkaK6epsxfPwnYw
z30HF4VaWkkGnN1Wg9FE2cA5KrjTXnnaehR516YipB6QofnQXEYFr+6fzk0SP3Stni15M7M/tRZ4
jFaFCu8KjnUyZ7UTymeg2Edqhje9X25E3wDkclpfh+cpaZcrm2peQYfQtXEUtdrYlVTskU+xNzG0
3Vc1jp5rKAYXuSvV+z4tk5Xoz9JOX6cyMHJnBvVCf+bVTPnqTWVz5AuocSpJ41fYbfWq9h3vDizg
9FBIzUX0+2pabhNPN0iMcZGwbratDpyoQWfzJfxDC6LhZz/52BVwW7t0RTPtcT8p97Ke+g9sB8HQ
m5n5M/xDbdA/EZHIm40XM0IW5u3NGr1JmE94Oq6RsEjgQL3bz4tOqAbJZhyt5AQaz7rPSklyJd/g
afZ+5mekSkVf+H62jF7PoiE/tRniWKFvXgLeXg/8LWp34gCJXb8zIg/XRpwDV58GRHOMvEtRpPZB
xC4R6LyTCTPAnHaJ/4C4X/aoVEm08WRg/3kNcSySisI1Oiv50QyRO+nj8IePu9hmquKPEfVcIvnb
CKETlUQhYpgBbqK+BOEjQ2pzh7pNyq9IkoN7b95w1IFjrQ0ZTbCriXIgNifWvA0R454Pv0EKjRsH
zdB27cwDYtRJbH40SXUapaKCFDLvaT5Mm9emBjzc1NWpma121Y6Er1Y6xcMIMPHQ25K6HaZCeiaD
dY3QIP2s0hHhITOCEpVRH1ZmvXVcwL9RelZuUNZtHtBRHO/QPt9rGR/blfMx3xqj2q9FrDhocvIN
CTvlRrTKNpzgVHZ79NzrM5tLt5sqypIeZm7CKLepycPlGtmRqW7GL5aarQUFGnlUtsPYqawFy9lW
LWVlm6Z8gqDoJoHSSY+hN44bVPdzE6YMsrjiEJiyfJSM+QDWPOUuwinYWl2FUtB+T7k3UimYR0T4
zGn/q9PMxwSygg4L77Uch0s4368R+zKo4SQG23qIC9mvyWuy7WLpOYG7xd2vxCtwtPai/7PrpwjJ
Im24ScZAX02ocKxFoBhYlhJnflzvovelPoXF9r3kKGkd7pBcUaN1kxrrpjGzs1EkbDT1ONpVapOs
azVkpyknEOdbGZ9RvfreF6mzVTt5wooAf2rhXS36Gqeb3EEa6osY+Ms+eZ4Lww9q6hIjpiRV3bvt
OChrUXhcBKKvZcsPdcwA96Kt1/dfRNXyOnzVjv7382t5U9ewpLtqTrd5a267vP1ih2vEL1eGOiSn
fuy6YBNLUD2t7N+a8cwyznoydEnX7ETrPbSZucjVfHjvFyuKlugXEe/xol+fDZLe48UlRajzh1ki
wFTMqtXikBeeuam7alotfeJs1s88qbmDjK2IMWx0CeHrv81r7B5SkIjs49I/DX1sbfIy/hizrNgg
vLajGvUT5wPzWJbG3fX7EE1Ur6BF8wUs/yKqbNcw0WVnFlWA96nXphj51EfG95vnV+VKUXt5Uzfc
2YS6QFFrPwHUd/c+0GIwrMpKaBDUfpne6jo6oSJKTLL8DvWFWcr83yc1dXx6K5UooYLTt55Bdyvi
EQ8p7JlXcWEOJ9H2scfZdiOlRNEnzTEfA2Fdb7hbWdfZYpicsEJlkfwb2GsN4aHol07l7SBlo3YW
h6nprLXV1/5m6aug11FClP1Vmsk622Ks2vvZOEwcyFajt1qR884GDwXH2TgsMP+HtStbjlRXtl9E
BIj5tUbX7LLddrdfiO69eyPmQYAQX3+XErfL7d3n3LgR94VAqZQolymQMleuldkQo34lhw/mfrA2
oLMtlmS7zYGYHHBPwvfnOajDK63wxGIsNfWl+vfrAQWUb6bJkZ87sOb4C6nXYXebvAnxM6idHjdf
yO7AoARKGC3aClLD9mqzCnXWvnMRJQReIQ7ZXrUDmciBDqn/0USueiDAyu488Pe5btP/Ppequq9h
klr7gPGF77nigQ6pVUHx3or6N12brgIpEptCZ9ebefcwDEV4PxRcx6igJSNj6KtGJrznNgJXyMWX
1pu3j3Kc+wpbmc/et+vRCFPPTzbljOH9iPmp1dfWS1LwlzFL/OsosdxrMpvvqEmlO+HkH1CFJk5U
w1OkYXxNrQM1yImDmR61jM5Tout+yA7vaJsNQE21LorBlj2k81aWwC+HRpAPKpDfLnWbSl/KRxAX
stv4MFZX8WvUos5Pz2Gi8uoocZki1JktMyo3sckBsgBO/54Xw7mdcnUgEx1qsDptIXvNQOYIN0Qe
wSWfws90AR7IDL/ZN6OT+lAShuz2HW0lMnrF0SkdwOEYrTrLsha0TSEbbUvo7Ga7jfhkowkcZP0W
ZlD1a44CUECGwBf2gTQMxaL+rjXzw0wnhnLXN8KwSrVr12WgyBwgLrgxUD+5aXWCdMrqYoMyg2zT
6GzqrVfF7K/RAoIGKb1kiTolf/0JJk9N6q2Rcpx7bzB5gtMjS8vnsZ865ql0bzbhToa2IaJbqCKC
ptHzVIOpK7LA6B8Mlvsc9ewVgkzlhTr7ji1AkseemqINHxTjWzLzAkJ8tkQd7sgS73msTLErzTpb
Ua8bC2MdhynyaPoCEbSP5wvMU47+pwsgmfjhAkkggg2oTIF6RZlLd3R5tkQTYRdqFi4Afcpiyzwb
9iDwDI59pJKVcJPkR4NCjomB/xRCcM5GssoDqUWVfRmN9koOAFD6ILuI7cttJOQB+Y/GwiY4jJyv
+VS4G4i74LZywVqfjwX4YTRmZdBgl9uBbCWEV0BvW25v9jBp5aYBUBJxLoiDfRpKTYPAlHos6nSh
F/U+sXpIE9xMbh+39aLX+hR08KoegSo6bVNAsDp9uHWTTU0xX00SgSDq+DzFPE/dIlGMKPTKZi14
FN8Psh/EfqgBXXo3xUAjHe0RRHurX6coORwm8cGn6pJxm3XhjyEeqzO4ktmpNTbUADU0ZJ49LMdn
e1NsyU4WOuv0GJkJdsLa5maOISgJTjskWX+b9MN8N/tvk8YQxBpKkQT+kqFySu8paAPiRoG3Hcfs
dd6iUOJEHz7tP1Ao/BWiX8DT6k7gy9gmSUdEi3/39fVsDU9e5x0Q9c77maGRKwCagkNqFw1COmX7
KHIU8JnGhGKUovHBI9z4T8pDZToIa/6BhF3wxcLzEzE8KzpOadsemA0gJPSL7Ed853LBjc782+gu
pPOlx7gNexsTWUZ0FHECae6sUmtLqqUqKuyKEdF+7fB8Xgwgcbm0YgCdhxlj98WL6VX44H4AX6Ra
5gJcjr5U1QoZlfQC6PG48wJlbJkvqmtghQ12PqjDskPQLWvyMJXI+3EQ7OunQVbXGmBbdapr14L3
IFDM3zkyVAVUJ7CARH1Q628yt7Sfs3Y85yrI/8rsDJWUWL09gF+zRY0pPLhh2s+tHM4UP/uTx/sc
/9EDRWzBskQV8Crosy/gpSjuCejQr01kt55dJVoUgPEnAlRU3PT2Izi2ZphDUduAekINY2OPYK/q
wbe7re1yWFaVA7VtjYRIy2SelMZ3K5pUAS1JkxKGAoWd/jxpb6l+nUK0BNBiLFNMX97HZlMeoW2A
HQjEyeYmidQTb6wFE2InYFjRyx2ya1ObmuWRpnifh0wQ9Fz6qWHhawZ9vwfQIwqvQPIRHyePZReh
hfR6zsu/eg7EVBeGr2oyo1WOjdbs4XbmsOAA6YRA2m08kaKA6j2eCjoAcanq3EIHZOQUxU9vRhc8
2JC5NLB1odFI2jQLBs4H/UKOvVU1TgivqaK4FDW4REnXvG/SEYCqf3e0noG9hO6IEVGbR2RDiLtY
d8Rp7RyZDR7i04hQVVEJUzy+xXek7RebEQlq0rtbRYMyv3fZC5RCi78Q6TOXSaimswV80xEF7KAI
e3Moh2Td5gbwfEYabFXXb1yz8w+eilx/hXBJtilBpAiUETTmqTsxmH9I8PeAfgh6lTlK73Y5QxE7
/WWAWa9toP9f+hFMHzc7uHHWTp7xlz/4e9rOkrACslGAi6wCvUeetfiV6pgktc0gbhdIG7sQtEPs
IqytceF4RQfJ2MZ+Eci8tB2CkAgOnHnb1wti2QTPCiitDPAdUtPxnP8+qLEcgPNKdUKQqgL9rT4Y
4KkEvBD6Gd30y6Y7UsiUQRFGAvZkemsFduPaCppjKpS6cn0oR3ct6grs7rpFBwD+nURg0aktYdGb
lx65YmqB0hF8HED2QRI5PtxM6dgWBzmY38hEB68Pq11gsm4eKZKW78rW/QmJnv4A7k/IGPVjNkAc
tOqXIEJ3kWOSNeLt2kg95Elnszu1nbj4WeamCbxMNh6xZbLWzTTIBWEtLYnqG6zL0UNt8qEzOoAl
DbwF2fFmBn0vAJx1378NaAUktpvJvGTMh5SR0YU+nskGwzfXt9FaNXGwSjNbPYmBI47qhldmAsvF
xxrsoZ5lHKhzkqaJgkoIrVNvAPqnO4hWR0vqDfCqOXnK/47KYvXkggv6EXIAVdu2/bJqjUsjwS1G
npWL6uxGleaO5mEtfjrClWpNvUz0cm+h3hVsmPhEwHGk9ymr9zQteQAJCcI+o3mgVlKCiBJbzuZI
syFm1YPEvlGg0fKgN+pAD8+1BmzDJs6+RChmRcIjAU0UlEjvJG7knQ0a3ROqsvFobuP6qQE5xsKU
UGar8KVFCPjEkAsSKzNOx7s+LgG40DFVbKetZZLwBqx4aBas4vYCaIbshJcS+FpqB8U2huOv0i61
lnlU/ObIfYgARE2xMcsGKsA6BWfoFFykU3M5YkDhMHZnMlGnJ0BgY4aO3JAHdXg9iJxoPNluk1hu
D4xu0Z/JbgpDQpIGmlmo17eObd+UdzWPrtFkOKD+IkqruGAgsrLAkTpF6V8F3uUgV9E9XIQ4hRZM
tvGgHbwgI7ib4U6nsyuoK8t13yMtBXnqVRi+8KpTl1sIQBkOygKixLijwAF1JMIZIYQt2hUesPY9
deRMIOddWS8gyMj3flWVePCFbOsUfXiuO+gaFG4CQYVompZm66cvnQyqhT8V0fcmaM5SIiC/GKfX
Ghs+fKtVhwqSofmZOcWzK7PytTfwr0X9svqC/UCx4mUurv1QISDguNYp4ON0p2K/3zdmKKHKy/51
5Wp0Pl7Z1Vc2eH2uVYU4S5W/Imn/8cpDnz2ndWEu09IZLlNSbkBiBjbuyTG2TqWM77bEfR72GQMZ
dhusQfEfHlHzP+yRR4eooEzN+wyEZktfNPVXV/QvGrSN8f+A2giZzin7bliG+RIPfrZi+NHfx3lk
bFG/ne6TLBWnsUuntRtO1ZPPIxBGc8f6ASGNt49h4WMYURz/6G0EAT99DDWF//oYiRNUv32MFgub
k4118rIf8XtuJOQrkIQonkAFW13tDo8V3XJCEwdg+UpflWcyYbUlVqGw+y01aTifgFWiZmeP83DU
dftiqYeiMAA15iBF9icnWQ02dyEQbxVXbLUATOjcR+gJuI9DrIMwEEE6kK2NY4361VxXIDl+BMKo
uHrR23BIgiGfmLiIJji9eew75+0g9FkG+LtnDECX6paXDBNiK7mNwKnuATkPVHssc2eCpXJFug6O
hegCUiDTEWyw0NQz/yIz1EUhFaO9SKeGvMpJqWPdmFesW6JlUtfgw1TSaY+DZlmhA+uGAetjkEEn
oH/c3TogjQBv891bje266qI7yHX2Sxvxsx0l7/IM3FdgmAhAhgqcNfWC8zrcUeKvYBPkeAPQy3pR
tJ6BA5PkfBFFMthWidXaK9J7t7QRmgrBloTdSSyezqiXgcVt0enepgN2ppcdVNdBEnaZuP3EiKVW
t5RnPhGFLfXp1q1Pe5rvnr+Pg8Dw7FnbrY1CMsDCIumqddaBQ4mWgPNqkIxjUkMnRC8WKVVOh9nb
6WxU+SI1fzuEylBrVWP1K7l3lzqGDZBCol4B7FrVeZi9qKStUeoHO3HTZkkIJosmn+2B0gxjQaRe
tf3mbzHnJ5ZvEs8wxF5GzdhOhy5jqBaRfYJwG2y33lj7FX43AexAu8UyL/g5tvDi6jqJSgvlj1/D
MIpXo12wPWV3/Op+mpR4+eQl/VTnFvc5dvBXA/+03vaQuAgS31kFJUeCUwuzSluM10bhX0ppjYFh
z0bptdE2/GvumPYjWHbWBt430Exx+6ORY79GSjUst7CcYxxFRFrHBrIvJaDpXByot8vdvQJtxUMc
c4fmIPMAadEjLzAHTWkjDgY8UlYsCl5lULDq+WOtmgb0OwAqNXbCHysQ94OsJVhOI9hnl409QNMw
ivxN43hvvRm21TSUTH8arz2o00eB3dqFJg1qB1q/q/WfImYCc79ymiP+FDFzlpsub4/UO+nMOPUi
Ow5nDn7zWy/9mqjJffZx7J+c6beGp1p2lIcy8cdl6YXGkxGrf52pkb3Z5PvZJz8jhZb7KNpxK8rM
PvAxAOmOvmmBg3hQ9age3aGzD3Wvcqga4uZsQfdtY/fywU43c/TLX6bgAp2GSnrmuvZ8BIhAYnKY
BGcHxTpvBUl4e0G2W8efmoglsGZB427ddjl5q45DIftTh6Xnz/HGXXWBDYkvw+IXOhRV/oT6VR+I
x18mOgOvW7gEp3y+rkgvk4x1KkCb4gWgQPvdO+EAu+fej5vZVnFyu0LhV29X8F1gtzRrXLhkMc/X
NOLm7BnFYyyLnWGAZRPVS+miKcZ000HlE1pyAdt1k9mcTZ3pNXgRHsweEAOd6cWbVjwIxJwgs9BA
t1V7UEchnJ2FGrJ5EMqL+5WAuJmypugMOdJuYeRh/a2rkY50WcEPRTTUL9Ajm+2tgkoRBImcdZO1
zbcaa1XLqqoHu4zAVlQoII21fdDDUQEV34Y3kFx9jL3+GSIX1Qrae9mjNBFuoTOySW1T2kZn/z9+
RoXwQmmCa3ocubUM7Ql0+/qJ5m6nQXVfHcbVQZnALJM1ywtrOUo8UWpuQ79i3U8gwQ4hwmOAIG/T
itTaktDF5Ntn16rMh6wYs/tEsL/JTF5BEpjb0nHUV+1lhv7WLoCHqQznEWvN8mC5eAggH+8+kq3i
fDWiyPFqu9AnSSHUvPKBut6SBw1wFMKdWgD2kWx6wOCBvXWOAwQsTgDiy9Zg7eYvgEu3u2ho2Zrr
0JcPu9u5H+0VtkWv2v9PdjnlUJ9togUfeX/OShlsMjZU66rkxRfQGNp30KUMlzzqii+Styha9mN/
YYRoplOEoEQNekxytmzw+QyFPFNnVqfTQwYSshhLJwmdrVURV+yJ9TK5Sr+Td0PmBSbCcF63r/Gy
zBfSiqOdY28tV4jhb+owKtBdHQo2dvvZHbJ90JuBCBXQUw1YWKZ6PDtJ1b90K2905ItpiA6CU2O+
oGZc95ph0oAMrO6FKmkNcQWUslCzGKFgFrvyEZnp8Br03onM+HbBUBQD5F5nLaYMoIJWQAjmjnp9
S71Gjuo2WY793e11i+hIrhYJIiTQAvjwGqa37e3lG41rXdT7wYH6OCmwoHOCzMv8rqaBDDHoBGRI
Rwfs7thDWnIz6Cxb0Y/dQzJFm67n8YVMvRlA75i3f1MfmW6DbrbfB3Xj1BysXv5N/v/XQUkPtBjY
HvDRehEgTuqPlzCNAfWohbSbH6qND0aK1eZjGXXVU5lF/1h61dX4bbIIsJg8gU7Qnpve703qvTkj
YiVOt6bMUHFm5XGzCo1d5OjK4tEOpnu0YqozHv7Ysv2yXMjcax4ACWFLt+DsGjBLbSAr3R5BBDfs
pYBYTugH4oL4sr0yAJj4MjUQ0lBV0/4IGr4TFvC2iwpwbvATQCi0sH9AeYd/9ZjPlhnSbfOUg6Fp
H/3ybUo5AbDUS/dtSpSUH2Pcu0kn5FejYgOoGXGmUIO3gM6B/FoKXJPOpLb90a+yJ9DEhiAsXY5d
wTekDRYhrHLyfFBcNCBOXlOz7VsIhUORk5TCSDOsLph/ereTtJiHAAZexlmKteApKCEbvMCJE+H9
s4BUx3zyseu/+JgA/OyHKbE3cW/3Kz750S4JQ/XVh5x1L6v6WVhVesrBEL0YoevxldySJDN24AiG
zqbjL2o2hHdpxqItR7HiCoXJzjqRNf7XdT71K7vKoftBbdU5PWhFHGc9QlQIuqDetLZNfwss09+R
q+Id8dYDdNVd6OzdfjORfXKt2Z8o7snkasDICDveqvGO7GSizv/V/ml+3OMfPs/v89PnDAnR8T63
ZO4mRFXbxjI8Bzfkr8MAIlvF+ktfZuB9b2SA1EWZ/mhtP8rWwLYj/tP2IBnRA2Yfe0oh9JL6UIVJ
8ZT+91Q3y/t08/AUlL7eWEAhXKshOJWr7yJRL0MryDdkI+2EHsynZ5mbC3tg4MXGq9R2YmuH1Kg5
48ZkkDsLVwT9yQfL/Jeksd9ewGn95jbDyLRb2FX9Cawh3pfsl9vUjf+a7Xc3Gl5FMf7FHu5+e8LG
GApMl652oUlvN/41EYlzBdpTon4YN3plHvMOzBbkKRy7u/M8OwBXIsOmRPu3UwKqQ96C65Z8lOF6
i1YATceQY5l99BXAvux+uIK5mt1zGU1H0EbckzdNO4Z4btlzcsgU4370gVpxIqO4y6GD+WzWSElE
fhSfqAmqv21bdMmjAUW6x0LZK6VrXLPcZqh6EtWCmtNk2XcgYzbn3nzkAMKMZXlHvTQlh+DGiZp6
SpWDk4+mLEGvk/dxd3LjCLQoRohgBV8yipvog2gLwMQhB3ekWEof1xM08ZJ4Q00r4/LATGgWDQ0v
n2LkjR6dfA6lkEPbgPL5NlyIxlyGfr+2OhsqhXEaXscGpWpMq4XWcgDthN8BaNwPYH/4t4cMukM7
4lX/yQPIKYTFdcrjD3P42L+vxsSGPjzWLAVbA4mDkIpnOzhOmnZ/SI0NEenPtrkfpPog2W9asMC6
pWFt3cZBVoKB1RR5sOboUxMpk7lJCBvC1HDpzqYbpuZ9EKF1yOvdRC1yfR/IUI5w5DFKqVNWXfo8
O0B+0H8ENNh/9Bl7RhlXewJJrA/J8iZYI749rqmz843wpBCy6nQnmcoyP1d+zsBKi9FZ4qZrlNS3
GxoemMLCTrT9MY/WgyClsQW8P7knkxkMWFSB+HlLn2Acgv7AoQe8oF6agyEHV5psuJJJ1gYqiKSf
3dFHgLp2s3eZZwIA8usTgfQHql/GA1k6s4Dq0/QjSpNhRwE4AYLc7dT09RzAk4ndnfGivVIn3WTI
xkL0PeVXusF41qHs4/fhoqjrFfcY6JvLLNgleA8AuxvsurApnlyWlk8F1kn2mI2XuLFxj7vMWbqM
izvqBEJ6urNBlLCkAe/D8bwqQOKq/HXgVenZth8JNMHwEloB0juBfQd891mDpHIrx+QHaHC/ez30
fUA0Eu4KDjVGP8+tVwykfhqoaiNYuSlAM+XKMFO2czUE3zIadYe0uKWhF+KKvLC7iOo23wRgLZCQ
QfraZ4kNttMcGYxcK0lpKRdtB7KWfbD/7o+c4YmFLe93KF0eAWHNgFTQkb9PMcDaT+qlnSChcev4
ECxsKRLoS7Bqlgme4cNQgUtDRleoeEVXz0KWBcvjcDtAxvYKjgDE/D2UfskgPJIHi1Lrfuy/T8p1
02Ueck/Th/+MfOmlS1ezA7d6SvKlOWhKt2mh2aev0AwMwdse6t3RgKI3vbPDc8mDjF/c7ajZMnPF
wQr7JcHOA8uWf7vRq2JwoaAdFt0f3Ro9GwGZ3930Pmaejex0UaN3xO2iNFs/gFF5yCSAExAm23ZT
lh2gC5YfCstwtgoohAuXFWDslRU89hFC1w1zq28s4d8SLuufTQq9u8wf+cIeAYFuefWzD5tvyuDl
t6IpU0jjZP6jYvgx1wbPLxCoeLtKY40fr+I5SbpGHqwF/fFrY5tvrDFQmpYHYLaII+aDGdqQM63M
n2w0SFNwBLEFiY0wWOeIvT1CJKbau0jZQJjHdR7JFouvnXSGB2nhdRC6kB1uJ3Bh3fwhfQVIozCx
Sm2t9jofXoZugmhp5dy7avT2tl6sesBubKxMpUhjT+KCZPsItOvvxlk8noy29kzXzn4UQfB3lZlH
EywntxPfs2ZL+OvkN58qDdVz0jWvtEam1TItlNUAsXkRmTuyyzC4cDsA9iGfvvUxZAdu4V0KA2u7
wyB27njxhioPlHyuYyhVQCrCWiXIM0JyLp3OdiTMJTm44XPWNc6SlyhWb0WcL8VkxpspcZ2zAcTt
fLBCxo+hcNZDESG8RR3kIiG3tCzxI9uQbUD938p0kxjCdL24DBJ0IZ2bjZuqFPj+mspAAFKoPRaN
6ivYc31IVLrGvtdNxjZNOPovNchrDm4A9T6utaOtYvKXvQCF/+QbJZiw6p+1so1XfRJk9duJBX7c
TEAQxLWQXSyt3Hpugq5b8V44F2lBWyBrk2KPhAEYHaIpXNcMqgipFZXLvAb5Tqzl6Up91gdAewPI
g7ZpIemXjqa1/s8+5EiHNAXbCdfet8nojBffy7ILsd2yj7TlHCo+3TNjOpIMWZYyda/7aIdJfS3D
3aI3p+99/20c+FDAcj86ry1kGRYgPuKP3I6CjQqAsZGgMTyxNEzWfSOs58rovxfVCDXzBDx4WNX9
BbpnezHqQQb7NQjg2/GEgp4UzJqG+TyN4zwIsqrzoLZCQAtwEyMaskPSuMYyn2S6RMwpO8TRCJJ2
6umiVL2dUteUmQiguMW0t0ck0EpdVlkZKARPLAivQwssOYYRGDSMQrQPhpPWy6oW/FUV8uK7qPVa
DPL7IILuJ0qm/uGBGzz7uQ0e5mB0LplvZtB9EnyPb7Y+Zcpma+EE/iNLxUsSxdtJ54/oICsVAlvD
UTdO7dxGujhzx71FGagPPu/dPOBqT63OhOJ8p8JpS5CgaoRO+dAiojcjhDR8CJQsf7YJDwwUJEpN
zuQ3vo8l1BHNR37/cT63xRo9yLoj+DdQnmL6xuoWYRkc8wks6cDc6CBN6QAUWLkeqMo0OlofaFAE
baf1zTal4dkyXhtsu/dJENbYJZvGiO8wXs3NURbeRckiReVuEiJcAOKkRB+oA0x20cJ2S7794I3V
8qpV+XC6Obu+JvbO6scPbhByT9ajW7TgAn8BQUx4ElXt2osO8YBdaEcvNWPRWQnsW1aA3288Gwxk
swtqrqZFmkQGni6qWAFPBFGD2/NpZHkNMus1PZg6sjuqd85l3hUrqZ2pJ8qRgVuYAgDBVMzOnx5+
NHvBbAtkiyhL12yHnqZHjFmJukw6NYn48NZFRmmlDlB9wGboIaSB98GPD1bFV+ToJhbKg+zat3fM
kbNtnsFW9V0LmTaHL4q6gNyEZTn3STY1d27S5bvSdtVlghAkNOLS5tsIuUffiI2fgWzuvIr5r51f
jEsaVHhpcydzC8wjYa8uNqacBxWmd6InglN2d4gRefOgCLi2+zBVawaFvkWhKxU8XalAh3pslgha
hSfbkRZwNXprD64NDvorlB6AkPHND7smMJeIugHeHCGfxftgs0rkFvpokDdGOucCzPB4KTLZnJgH
hXrBCg/iO6BAMZNW7avQvFLL0yY6A29Jftd7ujxBD6VJqKM04mxj1oDf+VFbvs0S5nm3Yj0iqYkV
RMm6dLDRHDMGQsLbpZBbwqcBguaOZhtVehelqTgLkCqsg0Ama/pFVfpnZSblI5Tc2JFabRR2p7Lp
wfuHPjqEjSnXHhAX67QK32yoXL1GlRHMv0VU1ZanerIv5E8/RZDHi3XMZbO+TSQjcW9DtvhE8yA4
DPoN5acIMoFSpdb8V1aW/CNk6t+7A8S7RQTWerILz/WXVmuxQxuX4xeW8m2nAutbLi0oWZet2pJb
hhR6bmFj304D2/+naSdm1AtPgoaLpi0iWe5tggW2Rm/foWowWhfu1G2IhYyaKWLrH5pcN4myzGyb
aH3rjSSCEmb5T4zXwpcBmkJ7keGvpKbDES2vvACFCLo3dTVHJK+BS9RNMwX2UGiafmoiZZCcsrrL
5maspHmKa+PnPBMyHuc0Lr9TKxauex4689mfpulLV4ruYkBHjPq4ZfP7Ng/P1DcCuXjfKhucAbgi
GDWaKxZYdxEIVr4kxmQAU6Q21FcMzHrwQBhI43q3bx9Vlyypr57i5Mkr/qlx521lCqx7H5XDoyzK
DLRc+XDwNLkTYMP2XcqcGlo64IuaXVBN09iue6VWWuYMGMDE2lBzsIDhLrPwTC0aVGKBvkCAYDhQ
k6b0g/7qZ+mT0rQn+dBmD4aO2pY1d7ZYYAyQu+H1bkTt/plckJThZ2hQ7G4DukKYWxQCAEGhJ6FD
XyRiniQummFnA7q8AMNEiFR27S3SJgSauXYcY8EMl0NkS4Qrp5+i+zqvontUS+Z3CeSNFib5NAxl
dmXdn6mXDuSs9mUYe/ezU9bi4dLiHpjnzUIwJZluFt/dBt2uVerLWCkobMOsdFcouAKGJIxNdnDx
5byvBQqZAK1N7Q9v/zFR+br3EQSvO3Ob9vlw56Fa6DHm7t88nYq/SjNE5sCvvhSgS/uTQ9b6X0JV
1bMDXrzDXa2w6dIz5NgsPfjgkVkkHjTtSyuuT35u2C9MbKaoSF7qZmzOYxIDp63NfSn5NgNwfINk
lP1yG/TWxGo9RSRrmqrD/GYcWYjfSMIrlPdBHunDoY8AeOODgsovOlr9bqUzyLz7Z2x4EnsMV2QJ
GcM6J6uqbZSXUMNznRCyrrlYu4KlX0SBpWDSxd3fFWJVBnOcfwTSWLWv0m9uh6BGDnw2dto9todY
fu+tukWxnR4eQexmHj4FZvsFKY9hneZY7bcaC+FpfIRoHbwu/f5MLd8Em8LUZWJpKQv4Dt3bB/Kt
N45RLt+4FRBTeuj7+DAYy40ZgsE0AYU1YgEohB90jUpug1YFP5BH5O0DcEVhLzD4zHzt5RP1R+B2
WzE7nA40MNcDOypumcanJk/U3tdlFU0XlGdXn1Ez9iL8TqPhaE3Q2gYLB/gZm0oeyY08JiOutl0P
stgdwEf9MnCLBhlPZcy1AVGeVovEMuW9NQT1GdgXA2hWpE49WVe4P2stTvprhB1n4RWEgOAwz52/
fBGIA72c+jYJz5BB23Ycb/ply+JhAya9dnVb6ukBnsy7A5kkaPo2ZmADJI3wqEi98TXK6x2Id4yf
lmsdIVw6fRNgFlj6qPe/gDfLuHN7c7hDeSlQm3qQ76JuMTWb3TTy6jJFTrnIVMlPua5KzRLAoyUk
gebWu90VbilWhSz2pQ0uxRvJDGCh0PUxeh/sqma5p44ct9e6yh3k+FkEJdfeVKcGDGkv/T+1tPqX
mI0xOHLBihY2of0iwP+1SS05bsgJrK1vY5jXOC/WX06c38mmTK59Y/NHVtgAxucm6KvaNHnMRdUe
8cT5Rp0T5/UJFNWncvTyo62yfAVlXAgs6mbY4w24oFM6REaKR5juUWOGHh/CnVqox1uTcXB/ABKX
Xx3lN+cc+NFFN4TmV96OxqpqWLmjZoaMBdQx5ZfM0lsw4GwXHMwwX6O0GYGtMIOdz4P0gKpTb4nl
0KLPhHieipifTEOFINAFDABCst3KqIJ4X+mmdhPazYwbfkK8EppocYtkGFBYK1DZ8D01390sPRvA
YuBGI1DB1P5AZQcYturqe+ghpq4j5qnZSiCt+uA8hmV1REWct3r3QEoCJQCplEtPe0QdKOXJA5pE
1fe4eZuDPAwozoGLCBzJeCCZDx2SaeupQQ3IWDXWA0rprYdchJsWUcoLeRRJagNxEI4LRKfAs+un
3rTA00btyNmxUZMtVAvMFYbSiFbPiXBku3YqORXL2jM24+B+Y9DU2mWgY1p0mhnGnaL6QE2I1Nhf
3F68NeNRJZsEpcqrsRHeXV1CMIz26h7+6jtRyWRFG3nqpSbt1m/OTiejA4I66YKyWp3TgSo4LYdN
0gYGQMpFvxeOHRxMoLbm7FgWgZJrRIaVBpCdUmetGpOtAgZonuk24POciBRBlXCVcSx7WA6gGy+G
7D7M8EYbJ//aRCVMwBAcRha83kxD6kESwSnkMu7yPl36vBCr1Oiyzdyu40lzlif2bm5bEV6+TVWe
aYqq8LJ7NfbYH+rBwNvN8+cosQVJ3bjPk0MRy+yI1c7bYQpSgH0+t3lVD4eiPZCdRnRRaING1SSq
Gfvsa7D5NEQQDPZRS2lHBluQzdUd+PdXyxKgqPWNBoTOEEZHGhVIO54Uj5Or3KdRACajkksvDPeJ
LLYx7UAf0d8LbRpss1mkde8fyKNERmLVCiihtUbrYUWFUknRgEOKhnJIye5RjBUuqImSWOv8v1zJ
t5v+PgHEpUUWPuxzF5XSU1McOn1IRhvtXvECmKGpONAZdVdOP4Kc2B7B2/g+JiZ36ifPeqrB5/P5
lPqNdmjWkNJKtk4eZyvSDd8Vujqsxn2yYq0pTz0A+Cc3z7NVbjL7MHrVTxFl/dGS/dshTp3+SDYv
AL+e6+QH6py0Rw+2BsTR3l2oZ0QFHSidwatWGNdbmmoafH4wVfNNvFeWO0gzkInSVHQwOlBUai9q
kSsNnHg3D5wzWr/muk3/+1xkf7/ibS7264o0M/sf1r6sR24e2fKvNPp5hNFGUhrMnYfc98rM2lx+
EapctnZqX3/9HIbqc5b9ubtxgQsYghgMMrPSmRQZEeccKa09sNhYPrEYFTGQt1TB6/xs4rhjPkY1
lpVbL7YTn5vUi4R4kJjl0WZad+zNytvi0barzQgVO2Sbbh0UqGwjw9iRjS6S58AzqwtgBiApfQ5q
nCDA21WJ4VFD+b0Tac95XWRv0nKeHXwR3kAFPd2gnnS6+aVL93rxBKmMneqWauR/mOJ/3AcSYEB5
gb97yRrGDkXP7RkRPaRBEqxK6NRO7BCWgLJLnuvsVONPfjKdh3A0rec/DfIcs5zYIf4+qI9y69m3
7PDQSYAvm1Trz3SpQ5FAK3N+s4wIxJ15qDbkcaBEX3XFZilzY22EOKPyzhg+DU2aueYVmTdN2Rrg
6tB7FZRQr6BieufCC4x17IEIlmw2MpSzshYS1KAyX7bA1G89USVPgzauZWGiqFXZdSt2b/bOzz7s
Aoxt2wL1dU8swxnyp/3m/6s9K4Bfo+zVlPhS2StQXkKTeZiSZQVoaw+NWz7c8mdJaxbrljn9/JY/
65DCRBQ2dFa3pFhj+y+Jb/d7Mk32YJ55QJRRzm3UvPgQWPnD7aUbLDjrogiG+W2a0ms/T00dg5FM
U9NEOqiczw0356MBhGDFRwQGE5SknJKc87lWVilwAL13mnqwQg1b4FoeU2Ujv9L0oKCICpI1zTCN
pQl+ztKB3QeAJjXpzwu2p9NMN9NtziKM13jeiD11og7sGrGkObSA8S/6VGDHrTYy084DD758sJGa
VSYHPNObLBlA1aWatF1h0keurfPiPdm4A4IDFIXfUefkpublSIWvbjZp/rhNqw3O52lpkKshmBV1
VYxzFLZBNG0LRmvqpEv9c1qvwlFhyLGr6muNbfMaOzvazzg+6iCoSfsZanKn7QBEQmri1qReYNnw
e4kPjo9TTwsE8drrx1e3xpHIF3p7AKE49njUFspId3QJPQmJ2Lhc01APLOt4bKgh1L7N4GUg+Lfa
8vqbfZr504sMiRvOhCO7FUIc7bYX/r1pt/pXASFW12Pht7SJ2nnZR84Jgr/1ATQegBMOmftqFEdy
YFAlnmcCnPJFn+dHCR2RBXXwtQWNqTcoOxcLXnTh0Q389BSMqD1Aaiv8xs2HNjfGVwug9AV0bKXa
NntrpIgRe6gg3Iln7vA11e1qFsaWf5aS2yfqwBEA2ArVoQFiN3XkGviXPRM4ir7YCSMAtSJTJVB9
1V3J1tUMVXZDO1wLRAZXlq91d14SmHdGqV8qtamNkEqiVldrwUoDYz4UgSHy6Ath7hBV2RKo5QZ0
oSbUndkO5OdTJ/mTnS4DUks7FvLN73Y1LdihtV1m1JtP/spOLxCPWrAHIGfq/G040LvIH+vd9PZu
eBtyQ0mk3I95sr5Na6Km/hg53bzQqv7IORI6PWry71oPj2sAzcJrFbso+82g2NCXrpwbtpE/i6oE
jK8rk6+OgyqArpPf3BjkSZI3PxpbLuI4FdAPvSIZFOGUklTz3LW8H0idoYw7id/68B0YveLRbpph
GWBpPBS6zPYGsqur0bGxqQT5wMxPnfqbZfpzbUzSH+DgfmrYYD+7Wo/gPiLvJ67p+jazAd0XOJNd
Ium0867Wja+D3W47biQ/dDHumsEtvqJoEwJdYD8UTTULuna8100ZrT27iHeFqOI72wn8heG23VdU
0q+HPE6+60PwpUmi4ant+gGnT0MeXKOxD/hlZ0vRiuxZNAgHKlerHrehcIJ9UYZsnvtRAwpsVu1D
xxjv68q4B08H+wqNZqg5eXZ9gH5YfgVN2xvZ8ccgKtMW3VGCtu5SVgEKqUNnobkA14EA0z9pqQyP
hRHgsG9Z7VvJljwK5TcU10AmSzmYFR/WwFAGy8iM5RngF3nOPAC8EHDIEa9n6dmA9pozy1O84zG5
IxMwXBoy051rBbNeyza+VkerThV94L9au5hOEs4QNu52lnruTR0e0AKjl52pFXAvO6ZmcLwNSjI8
9YcgBInnz4kkEsYL/JiilUYlIthQf0xMPiIwqlnqlN+I7G1UfJx53Az7Op1JpijfJuK36Uo+dPnU
znt/3FeodW0MZwcJmxnjYPHIEus01SyMkMZAcCBaUY2DL83qCIDGE3WSiQfG0bTaD/8KFe5Ik/ls
r5UOmxMdhZ2VX7LQNq4mgmaHP9jbQn62R2b9hSXVh3+BAqA5sVfge/PF9SLz2vtAU02RLOm11Qe/
K5IgB8HBDUo1CQRVS8G/UJc1uCc8+4wPJntsIcm0qQHhXtWDZXwZsfD6jQje8AgDfUoVa4ehYeMd
VKodEGUAkKxGIqebPfZqZJUhMOTzfBpJDswDCIxGWqiouGsiiI6Lv0bSa+oCJYo0kgWO/qVC8RE5
YKcH7IW/TP3SvqJCPFrhP8M9dHEIvmGIV2+sysqRFwgsqIU3OvSoLdCrWmb8DdJFqyEXow9MYrAE
R5fxLbKBLETFbPTERr1buGZn3mWdr63bsa13vKiHA/LsEB8XWXEtsMwDntfKF2wjHrwYxb2z4Do2
JRjDcpErVRH7pdJ0Of/Texsb62/vzc/1T+8t1DSI7CrsF0G3gr5K55UV1LsJnKWaqJqvdwT7qkzt
ChxJtc27OO5miKyCQo7CdU4piqUVgjFgMnKkbZdOH2gzpLElTq21WPUQM5sHvYdPnYxVFuIZ7bPD
qFS8enWRjS5WlQ+xc5H3a6sXcqehJOTY8aY/0h1dmigDQ5nH+eLWURTeW1jp3iwtRb+yIt/aOiIP
rs6gIG0DqH5ReXIAxDN/Jo/BtkzkN61HoH+6OfTY/V2PpcS6pfU/xfinW3Ia4UQpABGFbNX1AY79
YKMbENxlwgEGxUuWhSorrqyqnhk1KgNblAU9cIYSaTsev5Cbp4PmlOU5InAtzhphWNenWrm1PrB8
avif3Hr88tcSpYiQsRLNY5mma0C5kdfDL29lsmBcp6rZJfk8gm7IcywLfRebHLLj2qi/6Kz/PkSu
c0aiub8DmzYQ68rfMlw+rxqBzJWaNm3kmvyHSHxMmyFuvBlTINtBrQ2G3ZWDmrE5sovhlo621Mz1
KNpOB1/VC8RG+KmJWGa4jQodmegC6FKHClf9kLUzw2jZ0pWufmBU7YqHRMtXgGecP14R6jR7v0ac
JhnN+gCQCeglUhBVHyDQ6ZkrPweoPBN9t6J+umgifI14bq57aTbAsOASSr89ZlWRAcqfMDDIOLyf
kTHMqg8fizfNPK8qZH+VN3U0wu/BfwmlhThH8hZa682x6TwUE0Jfal5nkGjsYlTzI3WPW+y86hUY
3+qZg9BkPyNjqXrozkGlzDYrxN3NnhsmqD+m3sZaGDkKDXvsDBge4/uKfmj4CQXHOrbxm6PbwLnP
rSSCwhni5nRBjirpENL9q12DX0iC158sn0ZSe4xDA5rlc5rrNgZCQgjFq4uZCmtp9wlPTqAHq1c6
uMBPueFZR715NFS5F13ITHdj0FlzHg1yGWKnInAG8ZzD6KdzconJNriyhH5PYC9vM5Sh/ojTSQCa
PqeRMw2qZDtXXejOj1ktwaTAYcR5zl2StR5LG+W7yosJG0rn1bAhHzLZLPtrNE15a5MPNbMsZfb8
1sMNkS0MDkHJskPCqJPhxyVCNLIEXh7tpHcKEA753ydbQj3kzkqRrdpU+0ERyE9ByjgMofITgDy9
RjX7AWfHz9HM34KbNNhh/qMWak+ograOpgZ+wM4KBijFD9GxGBIJ7qVGuwCEZs6LOjAR40n8GRgj
5Xvvx0sUKUrUfoQQrmFe8L2JirfM5/WXckDeXuOBfsWGxwH3ZKXj/zGLt3hotWDBKYHmF/GS4+GK
3wOT+CyibjhMt5rVaDujxJ5KxgWQRKqHLrxDZdYAWrwep8E6NAHaAx3GCwovLxDrLO+dMXcPAAuW
c7JrDcgXszIo7mLPGs8u67F/UQMCcAUgY5SxvQ188YOTQU630+Wjn43lrAcj34EuQ6elB11dbjZq
Nl1TzVlirrIRBeGdrI4V97NHF1Ww18rx5rpZBqhrWZRcJo+sr7NHRF5R3pg3V3L0s+SEKinnjlpl
VL73shimSaBXB1rVJMDvUM2ZqQMtFqJuS81kZOMCtUD2mpq1kyM9iAD3ippD6FU4jZXOwlIvCq7Q
cIvshjWnXmTitV2Rgd6Ceh3ehse6xg6VevXeLO8QMrhQJ7au4Sxng75JNc0awbYclwBklLsamwOE
ktLYO+K75R3pTuvyL+DL7jamkbFxZhZeiwD8ACZ4I8XBMIUys7qjiw9VgJ0X4nJr/snvNoxGkAsN
uzX/+1PdXvK3qX57B7fX+M2POkTVNdvWuPcCiCxrUAnJZnR7u4D4gy0yK+9nEEpI9rcOEYKSvsjS
v4ZQ+9btqBlvTbr7/QWSGhlJQ4Dl8N9PExQ/3xi9Cr2TyXh7VTLysrCzGbeNy9iEOLupN3EbQs3J
hW5pSJ5Hz1DeLLaaFWbnGtKQDKmgg1SMnXTJB4YqEM3L54Npfdg6uovilQZRo+OgfgGojW6qVdnE
wEr8HEsjsgjVcr0wjzf7qAO7PSZYiehVbx0D6HU63sUn6QTYmTdBy5dxHrrz6RV/TowoFYDb4PDu
6LWTRuKUXBjRYpqKBgfNSyK64G6aKmmMfBmEWjG5uJp7skBCtAbDRLPjjd7spjuRtB93f7CRS+/Y
IsEPG+PoIn/e3WxcTXOblTputgIsofPIxi8e9G7uNW8FuKkCMKlT02Oxe21MSGh3sXkXKI8C8mqb
oGbtnDoL23GvGeItadHpx2lQ10ApECAeRL5QIiqbSt45lnUCTUrxno/spHE9f7cbcQoEbiQsjhdV
BxEm4GZydW8ryv6RCtKpDN1XteiIBEz2m4k8yJ4W4x1Q5jN9wIEgYdEZBHr2JQojccKCtKQWXbQR
bM6JVb+3gx8j01ejIi93i2rucA8sBiL192Viq/N8wV/qn3dxZHzY6K5NbP4SBEMy07NUvEy9/lo3
3Pu4aeILYyy+gPeaH6p63JMJ4hDxpUYh/p2HtQyqeb0/J7e2vQQgYzqTF13qstrEVtYdqdWHUXwp
ZfacCQkmDTUzmfoKnBVcM/3tzdZmVjl3Ij1ekwt1JE0K0EUGEA/ZaM6ggJyoX9vx4vaqvmisddyD
gfo2n28l5lYYPeq1DAdvOMpGZ2/z+kLD6E9CXUQBpdL80+xGARreaHoLtz8hxomyA/vX6WaSXnnu
XREcbu+sEV44M0CTCEwqPjDyrXjpzTSNi09/VWF6KCM1QVdFLnRxR3CAVEZlTH8VTSpaF6J7adrM
by+r19LZaAXq1m9/aVu22k53ui+3Dw4BUvD+N8n29u56ydy7zH+huab/Q7fPVdR1uJuaY27vwLDR
KTBNtxUmRBK0LO1fo6p+MJM0fogg2bgTuo4KXWWHnp2lZfVpxD4cxZ9OtapBZbR10tx+bEB0R046
N415zfXyGFpMW2gsS2cNBPju29546upBHjvV4rk7rlArAubkwjXuS96XZwekV7UTG/dkag1Qe/mp
H+7J1rd+vknDTJ9PA5jp3/fGymsaA0ycKNHDvrqNtjQ5OHHjHaIixoyaNMDFl0XjRn8hUzsilJj0
bbmmyYE2SQ+RJb9TJ71dLTT2SOH6d9Or11aHarOQL2kyR8TdSbfzE/nTxY2i1ywWxoFaPbaHa0+Y
LehE8AeNWu9fUKmyoE4yZZDInNml1++oGY+5tREhgnXkQm+hAzJOH+/JoAlovLjFqG/oDYDWQ9/5
TY+jJM5UXfish1Z7GW3RnPOxe/c61/0CafdhCUXAYeP3aAaNtgDpFmo0I9c95GUKBT4gqL+Ap9AG
JW5a7/M2ROmaeZnMLRT4mqIAXwhiNPOPEzco1DZTnd6tNj9G6mPfynz2qVDPiiqIiRvWVcPbzn3v
mfLXvi7fmqrJHnIk2TZNBYkfRGndB+VAqW3sAd/s6quGIOdbxFAAGXf2j9hK7upkMF+aqB6gB2rK
C7fCdu0UZr/zCh4jThHrYA20+4d4gDKuhEDnNzUcGqX2jxDDRYpgML6i3sqzEnw1Eh2QBIUjDx0N
zBZGDPBZEvRP0KgAlzPsN7dOoc8TVyCNiIDa5MaBvSc3oCM+ZhuU2222MPrmEdEBJI8H0HwD3qHN
0uE9FQGqS13zGbLDBYoSjXRT9XX8VLT2QeRG8AY8TzLPUR59aoSpHzNjQGrNGsK3nyO7BGIUNDLj
Psq2LUtfaFGEBJEvkye6kz6Pp7vuD7Y/+fm6oWPdzJNPeTaNW8MezGCbT1m9KcfGhnuNjXxL6bWp
VyBLtmRaAZjJzxwdOdMsSVFtyN5HyUyOSOye8jbP1xz0A89mmk98VjxxjGVsOeUWVUgQ502yic8K
e2nYoxoE2qarPSl/B3EyoNRQpsCGDDzKZt6ZS1U7Pw+4Cx7sIoj/RbubR83MCxtv78aQHUGpTJyd
0pEh4WJ0C+pAnjA7hdAQtBbR2C9QQ+Xtb27ewILV4Cdi3ttAc3Yo1Ng3ads+BJ0pl2Ap61dTcwQR
m81LvCVTtA9NZ4wgcE0O1EmXToAwDKCuC7Votj42Pmazje5jNt/S/FXbyBoRL8eMZ8SZBfmhQ+cY
5YlalZ5Um8hNyzk16YIgL4g5/epkFy4KNpVHBQKxua2kRMj2hzkmDzXg1zn+9CpWAe3XvAX3ZDDY
+b0WG3viZvCgTrqJgbVa9upHAY2+UMWiu7sCot33djfudYi/LrE4in1Q+cG8dkb7UMWZ9aSDLn2i
rWtktgMLZb7wUTX3hdy8pLAPhu6vHTNrAarnb/SLqSoIVxSIWVxqXa/3td86C92Pw7cmPWaF5X5t
Y9CujvUY7vQ0kfdqIPWXcQYNHRPlQlYY822cYB5emfzdR8AnCOruDdnSbt7abnCOHcOAmOsIllEr
GyGiHH/4MiiyNJBjlAsDydMWDL3g/rD1RU93Fo6qnWwchAtwN/WqOyt4ZXUPFXcHMCF1ASlm468r
FPSuWW0jKdtgJaqxjQC/vxjXLtaZSyGQWld8adN/RlAPi4oj6Er/l0nQRhcoyykNrjNzdfY1Adcu
xBS7r+bY6/Mmjjpo6fndpuatttGR6bzrAAmfIy83vhR9fyAObVeCvTPMuq96kUAOEvgLrYvSBwno
PaDbuPPLHLKhWJIftKj5sN166U7qerXsZAlmIBsLJSAa6Y7esseT5MCL8nV6x+pP4TnIvsgjDZoN
FAuiRzfND1mmuQ8RCJ92WFHUr7Abvip7ouNpYQaBveMCVCm/2kckMmaZURUbLH/9ERv+/jgy3kEf
2s7WsZmHs0Lvo2FGPSIIx1ldsGCddQN0zTToIDiuCmqp5s0m4mTYoLatvLTqUoFYH9kL2KhJHTdb
VolqVXhmO6cqN6p3wxn4Imzubam+7WbXRDSuddQOzxKiab0pW7lWeUFurVrKBquHrxnmnYyZtgzV
nc+Hjzuy/akXhaWgz0Gt5DrCt2fnIHWwqkaRP5alfLcQZXwPi2qFQFz31Ui9eIH6qeHUOA4ie0ZW
rWQi+NyUozbznNQ4OMSIQIFiajNE5LDP8XdkootQUWS6Q5oCWq75CCFaFK+uItEArawAd1TERTYQ
AED/xuJHBHKyk6uWX9mYL+ZY65vIZliSc62Pt7au4SlRxNBAbyvfhpiOEb17+FU4JmevuRtEC4Ox
9OTGurMPxqxa9o1sgPUGXhxqnu92lf4YsrZ+cIKwXntelm79lEEpTU1GHqMFxfWwYq8I7UcLT4xy
IXRn2IBCkGrU6eJKWSw9wcwlNTuA9678w8G22JqnKcrFh/p+lB6g/XGYbpHTAMAQCg8XKIN82Apx
1LxoKwO+/JNmhWfhUas6R5WKFzLQFyhZ7LR7RNfwKXShny8I+x8jdbVBrtfEIwwqTyBSLC8BgjGT
jZrUger2emPNNQEChNZuzUfAwNudbeaKm9pB+LCENMStyUGgiM/VOkaWjwpph7vzWDGMQ6r1iVel
fy9YnRzaIfbmxOjN/7I3mZUcMkvJMyECvwSXbwJRwnyGn63xBr6NBjX/ZnIWDR/A9YL/iISF7b3u
lCAcUkvtEHz4tgEYjS2zCa6BAfLqxkMiC2fD8autQ5mnb4ZnyMV82KkQAxyZk538Rxl5S18bgTGo
63hjd2GwQpIDeT1nxLqIXDnYbQAKiZNkY8Rp/YU8gjq01xHE+WbYbKXziXq+1vR+/cc2Ec8jXwaU
DHPcjclBDRfwCupn9JE25ecm9SLi323p8y/C7m+9v429ObdqqsLRmvXoj7tuQNIVUujFvkcEYCVL
w7qXKAmDzLEc3zPvLu8777s1Fj8s5jiPTWLgZOn33gFV4OU0pklzbSkHIJXo96YPdrmOtCBD7Ent
gRq14enUJXFHa67rrzfM9A1XnYNMYpsWEPexgbzueFpBoHhoPpDYNz9oMmBv3qaPtl7p+J52Jbhp
UmuVMBQXh3GRHwGCl0uUPRVPpTC+EbRR49+wbMXvtzF6OAYLzWMvDcd/JqHWUGFcrG5Nt+qLFeSR
g1UifP/ABkCvWP9M1e9Z1kKaLvCGk2M73cFscJAJC894reLJwerv9d6YIVtQoEIEP4kMO0yEhe38
QDI0qWoy1aReqwW2k3pxVjQfqfdPY2MeIHORShCoavKEbQL2lRCgNYve2ReNjq2msnclB2HAUL8U
jZNZP5pYOFfo0S7AcOunl8BXAIYmPICpm9nfJDDEC9Bq2HdaDtW/QRPxo59k5RJKUuMRkK9kx/OY
r8c8s85WlLN5y3jw0prymiaZ/QPAftQ3us17UPw1XAQNyjfa2ASRP54V4EdwEYpx0wOrWw/VA/0T
/fzJbtqSr0VeTupD7mCmZ2C791JCGOkmSJTmQb1mTQAy3BGCRLcOI7ch+KGdwWADJqocVfsIrswK
FnZ7atZD9tEk6CGeDp97h1+b1BvpgIf9y7HZiBqdQqYLUNseWCXk1lUbLFQjQpHNKdLgSG26KBcv
G+U2ikV4MLD5JD6DqOm+eywLzrzr7as+xiciQ7BkZ61RNhqtyGtIx+9A6fln7G0nLzKbgwWvPoGX
2rn+nAv8FZOXrHK+apzKWiJCiQLhvtSfQwvccPhdexcZVODjxuJ/BEYGOSivDRB06azjiFJxiCNW
1rXOqnqeGbL/ErnWa+uK+LtZ1Biu8lAsKXBU0uN37kJotfeZDkE2H79pvwI3SjcgTdIa4dEztNdE
8+xpQ9nGRnrIouCVtml0QHCAcp05VhvvaLPm2vgOAgyfL4nNi3i9mt5LjlqJR4Vi/iJ73TeAdii7
3TnzmyvZIdOZ4MHgFjMQ9o5rgGbSZwF5cWk4wVvqAQYtwMV2ipKgOzkAUKPUoA7eIkgDMB3cG6YI
vfWvI2MjHM8ytZ4ldjZHUDDJI3a98ogTSLRhvfbkWGG4t6Jw5ZtpcZ8kUXvmsUBBSwdl0B4xl3np
6fqGerWW1Qffd75OvfrA3yuAP/bYHOHUwm0NkpeIkJEvXUBct2Kd1O6oFRYuX/zzH//7//3fb/3/
8b9nZ5SR+pn8h2zScxbKuvqvf3L9n//IJ/P2/b/+abuO5TBmg8OCuWAf4dxB/7fXK5Lg8Db+V1CD
bwxqROa9XWXVfW0uIECQvkfS84FN8wuEbl17Y7mKVQFI+msdD4DhNo14R+oc6XP5rdUW0znW74J4
D8TKOqYdVsdYu0GpGUtOfAzStUO8cpBLtWfBUITrSWUwDutf2sARnwIUwty2GVHMogWyMSkEQsBM
RBc/9j7byLlIk4WO7/gO8sSonlUXJtP+aKlLH9XlKsOiB0amv3qTsvkCMv10w1odO3aW8hL1SE47
udBYcqYJoKagz/79R2+bf//oObc5vlmMIQfN7V8/etDjZVpXCX5fd+GwQRLYR9WUMS5TWyteyhhJ
E7Wd6EbgoAvHLs/kwYF5AlRbR5nYn71K6Wm7NHA+zdPpimbD6huIFWs7xqrgJQlLcxFZcXcUkMTc
Fzl4Mgbkpp5GkD7j4+XvyhX806jxVq66B6URPxkO9DMzyuGuCSJrZ9sm1lxAGsR/+F661u8fjq0j
6otPx0ZpCGec/frhdE5cOCidl/fTJp3nDLj8zH5ChiK7QFG2vQCq/0jLYVhJbUVLHjWVF8q15GXI
oVVsBu4rYsDNkrNUgjUNC1MgK4g1MFZ/MZvyKNQeEQ/Fq4z07JlpOSSD8g6uQ2bvK3EOtKw8o9B+
hYQ9u88Um34BblvQHcTenmygDIvXdQ7+R+qlAWXYr5ji5UfUDKq1ZWgDt2elcwSnou0oJFj7PQnI
Y++BM8Pq4nJeeUARBvU9tOvZ/W++tnGuuLl1oNzx29aeFObMhrk71Unyc2PrA53UIeiB7a9+MOzw
e9m56UOtLogU5iWLQACGRhrydtYCerhL3Vw+mI1RrjRjzJbUS6O7LplGZyDvvZvijXZu6kvTruNP
5PJtLdSqbNQr6ihMPfgP3wjb/eUbwXTdMfCPQTFbAIYsLPVz+rRSYWUxB1DJ+PcMjyjIx+n9qTNA
r0w4w7B4MtzKfKVNmK21/cFnXn/SAhdbNK2EFGQUH0lVdlKJJfHYSR6Wbks3z/NZrdTeQhQBQnun
iCAuExd7GkQd1PyXtmkyX4+9dVU5qLIZLCfZiG409rrtGHu6s/vYKmYyHFBthUSRvrGdaHvr/pvP
ZLDLZv0f1p5fl331YYIAits6d1wTRHQu//XDjINSN5JU966irwakYlN3ZgC/cDZDzUXRd2os28SV
L5nOlrTXJY+yDIDS6+wODLcgnkUaMXeAPW7zTYU8g1pnS7W6froAZHRsG2i5wYHM0PhA0MkIEE7z
RzkvYwP0rqaeXgw3DmcUbKEOPdU+OpCdCRElAK27ZjdyHuU5uGw8N7lw1Ln8+0/FFX/7ilm20Jkw
TFDu6rb126eCHZXtyzrhVx1yuUdLCWaA2iRGCZtSuSVOVJ9H0aLPLyEfk8Un6uUMggZEl0w28OcB
GOuASp6olT0xoA6u5/WiKiMNXNxpNadSwIyBngNSyP6eqYrByF+LJhfPN6+KozpN6JBu7FRoKPci
kGKEmr+hZqNsnQOEUjBYf7ORX65CTZOz8iPbUDnYatvaS6novWfCH+17LMPQFTH9CExdvNhST1hA
Y8srIcNFvZ+8XbuqIJBru4egMdVXYPiKr1O+isxq3EiGQhVl17OeY41AUBGsKTjxg7DfQTE+c2Zt
5fb3pgKQ5AAiI3WLk5Jqqb5ugIJSUiMsB4mwwJegd+4Mbwtx7/zU1CFo5sfa2zup+JLIpr6SKcOj
a5Egh7GiJnUYCSBUuvH6778jJvvbT8eF3oZrQFzAZTZO4ar/0zo0uDoed4NVXIPAUFFn+RxVZfgm
OxQdej3Xz8j8hCjPQwEw+PWCtxyMGMjvey850kor6KaCJUPw8OHXkW7Z6jjADAc31UJgXMHFwruo
REwKdLXUdMJxGeTNeN8GAqwivlyFShEvz7TsCJpYlJqqJk4Y9cYRiuVGNdMS5KOFw/oNNQE0+piS
mpBCXoYoNVs6Fr7lhAgKPbNahiOvP0GvgRbHzqgsJ+AQAlXjNrEBdZug1ywFkQSUwIwJeg21uezO
s9gn6HXu99Wy6dJmegl6nQHAHNR9m7F4MU3RXLjp+ndxC/xrDxDPi9WYUArX9fSACgXxYPjF1gty
4wWsIvUKa6q3JrcoAv95jlxXVzuod2pxgiA7t+vX27SWPyICrIbTtHmT+QjF54eqsUfUjUK6cSja
4AGc6zbqcxCtK0W1HSpkBAArEHOwX4Tv2D7JWToW3mPcjubC0/rkTqI2dNNkrbmlmViNDOBtpk5P
/aub9wAnQyer9fq5CdE4BKeBTXbUheysrIdlxaxmbvDxw0Yd5NdjlKXr1jSHE64hYlXdOT4iKNJu
0q8ggN+RMmQd1XvWj+4Lihj5PBJDAPwE5FNFXRqbPkTA3jAtC+/ASb86YbWrPPkIMEN8p2M5vAw4
GEHzAgLXLGsfkOfyIWfnZw9ZOlaQCcjbNTV5kTTbqkXhODUhwmydq0pfRY2VXRBhNxaZnoirWWTJ
nV6ItTH04kqmPvTqhWd648pSNtMuKih3TO5el8iTmcstBWshGgR2w4RvKWAUUIZM2epeoDa61QEI
x2bJAXXbiyaNS1gyBPWyamt5ZfGjNeNXKxodYF4rb45jun0uDKta20mloR5oBF0DUJyrPGyy65/m
SeJtn+bFGgGLdlm0kMSTYX7NFRoFZZBQSVZAFKllEG2sEomfFGx0YRAOIF8+YpVywgI5+X744mTZ
Yhyy4TGKAdBwCm4g14ITO3a3NgAaGR6kityQJfkCwKJ+15V1iQxc13bxsYqyYl4ZunsBP2mwtpw8
hOJMNhxiE9F5lCSKe24iUcCzwHkDpmqZpL79w2/cfVsjI0PDUQ7gXmw/CNcoaBpX/34ltH5/WmLX
YOuWjgcDNwwDa8qvCyHCUEVt9loLwXgDIdbOQ3qJIAOgmzq7QWNsQBWGiAjZWmhHBXX7MNa8gOAN
WPL/P2XnseQ2sqXhJ0JEwgNbErRFsryRNgipW4L3Hk8/H5LVTV3djp6ZWiCQFii6TJzzG8su1ce4
z9kPDFX2R8GnEnCZ8X7rAYY/IFHtR3t7kViROisdIqs8//TuRoqqdIuBrTzDwhFj3HXQNNl1H6GD
Pl53xpRcurDVHmSDIAPy8O8vg/r7vnR5GUzBvmH5syz5hP3LemCPIzhvR3SXT0y77S5MUr7yAudj
RLwIA+jajF7m7UufBrpnjHr1+4+BHFGmgPzltz8s0bMjUxav//2WDfW3fY6tOqrj8M45/HgY//Xk
CdNUxWgwii/XDf3s2zVK6EH0lZhwugTlUdtJdpXri91f1XKNr1WgVP9dHaDbeK0Wehd9xWrj1ruJ
W9szoypHo2kjw5yZ7UavmomWS5FuprBBOJiUh5cnavikBNXnGUYIhjd00DzyQDW8aTm79cuxyPtf
Hsfl88MtEmKypvMYbPBgoVuuISj/58d5mOYxqmcz2U8+VC9zrWPK0s9YbdtsNAkg2U/DPGCouxBO
hi55APRWv916+Ioxkx/SxtUQ+Lg2alAZonHEyilEYDplzYEFWoTPpsiq47C0yqI8BCSCJ2sMTqEh
8Kr6e3w+mAk8YVX9Loa7f/8MaEt04T//Xb68jo1KiKHZNpys//x3oVpkE5msYH/lcOnl+hqRIbbv
nrUgJ3GJhkq9HJI5aNABp76fcjhtCFSvEgsVx6DrEeYTNmHrQNN3E1rOIc8LUHd/Kd/aJSfMqf+X
TzNvkr5EA375Z0yh8Z+4rq4R4TEc5/colsDVt7CjsNmlXWIcO+zC1yCFQLANZvARZS4SeADPHbuG
KWmM0UrWgwCyt2gxkoCO8vDDFUWK2ZFpXVRyDq8ZeVHZLS/M/C4ICbvIYmEiS93Eg0DUMWK3PLbl
kYzZd8BW8c+svLBpZEXKA52MlO98WaSG10QGuyfDT9ttJqrq1Ka9fSSJPOza2pgf4GYHHj/l2vsy
T9/60c95/pxHU1B6tEgmluVFDUIWEBQk+wtA+7MTJMVR49utLuGhDgWqoDvPymuN7sZF9pLVsjh1
1byH/fxN1ssq2SgPU1/5nsq2f329gqxslikbdexXXZ4HO1n3y8Ucu911U9zc/VKX9Xl2akXlmUOF
36QcIi9lQv7aaWmd/Von+yhmXSweaD0Bi/++a6yoeSZ0hLtjp1UdAoEKYgpzDBdHFX6mk+YebD/N
PMWlRrg+UX1k8jqlv5PlwimCdRuoEbvbaZP6jYWr2pxMawSUWVGsNnu2u9A+z4Z/bxkhpaWqS311
1bTCxCvEzMjfBMadYmQ/bz0GU/xEBNvmp91I2C8ykkScfWhtbJblHO4yEcLpiBZ05ln2MNIq2RMb
JwC9NMo6PTE2hK7Ch+uVMnfaZtM0e9c5Ina88Rzf2/UuahKU4pZxWuPkG9VV7c11hsKvHnX8LW+T
2uoceRA9y52c1ZhL/xKlwdExhVmsoQPiSFH60z4V1+u0gW+csG55l93lPCNp/VWLkOZRFv3QMRbW
DrjO5RbkoQrQ00gt7SRHBU6g7OuS90TelazTNegI5Lovsn9kRIhz+GroyddmGv2vetFEJwdtOH5j
+q0WGsYTQo/Gkz4jhYWfhLtpLTPM16OSrHBsyR5lFzAGOhQ23EgjTSs2Wmy0O7dHTbhJv6VDmm7H
2YgOhqKVb+nsswGx028gIBvPagvtDtfR8Unp++9q5SffwEWxlchb9eIEbnLP7tRayYbcGn/2la08
Rn6RnOamTT15ASLjd84CZyz66YJUHzL2I2+FvEjqvxSlq6O+Oqa7tBzcXWMo5QfW2+tJ1P5WSxuo
pS5pHKW9G+KK3ENHMHDNr0t8UBNbwLHmJSPyKFblGIlq7fMj5qtB/ihbVSvqPYsn/50shooLngnj
1etUNZ/hihjNxXE78YwhRrT1NQJ5sljltbiH0ri/9m1H+NlYBRRbv9H/kLPZpa3sMNk11zyFq8+a
MhpPmX4n2641OUyIDMTb9VYdpc2PPLNgtbLcuZ7yfIWICLShhkWTeOznPS8x0Zhk3U7eR1cI46Qb
+ec9D5ZzD5w4v97z8nHYom1QbORVUxME+2zbZNKXCywHed/Em4frff3bPctBY6P81z0HSY1gP3m3
+zYft4OSmLuudg8luTk4aF0JsEPp2VrI0yntamCr5ETKyDb3rmxxlAK2Yp5i63bt2ULqiE0nwLVt
wYUscwwgqrd+5LwneoiRtKwTyIuGJ3l6rS17TayA2vm5knhhxAKgJ89xU8HnqFF5YwuSPsO7TJ+r
DEfKwX2UHQAN6BsBlWoji6VItCcGy45yCA5gjjeEQ76VdY1DsriL1lihToeiT9efw5i3CVtwOV2F
7rbWp88iMNv7SbV2tx5ZNXX8m12xl3N1c+ueeUXyfl2V5Z3sJ4fWwYgdmxibg6zLRzGcJiP+Mldz
d3D0KvWI7MY7ox3No0jy7ByMNTv10fPz8uAkBfZWIs9WaVhOP8J5m+Z283NK5z94gtbenILkQlz7
OZhwhO/mxuDBUmuDx9FHRybvteyrpjrkihkEYJYnnVb7Fps6QvztnD3JK49TYR7jeLQOSAPuSsdC
Xkib7bs2Dn/og1aRJlUQt7Qc8xyxamyNMlBh02GZPSWVuxY+mAel2VQGwhwpKItvTiAuSGgv6U+i
Ns7IixwDFAgjrfhT6YI/KpxdP6xRJGtjmPznBn1KDxsGAe1j/rw2LP7y+Nt1oy5wHuFDQJsLw+EN
lDAEZxVEwX9cD4tu+HxFU27dqUTBHPXzbY0GiOenWOjkvcqGe+rVbxDzVn6vNV/cBqp9iGrcXhDL
eHMN61hly6y1q66dGaMjfezV+zxKyOXIkcQi/bCann1XLY82ZtIbOSDLd7MWO1+hlqQY5AzNAZi+
8zK71oNsn62YmK5aDZewJDwPuxG/8+VKmRsg9GXYL3zt2sMowmRbabX/1a+314G602+0bi6OqiDC
hcnfx/VGQM2ulJwXLuGB4KyRv1kXy4QAl45F1OVvsxNOew0q+DZru+5LUk4r2UHR4efh3ZfdIb5U
PbkO5lPyUo0Jebth1/AQgIE4WShgerJBMZuty6/me+foxs5BqnQXJqPyXhi888s1kbirvDl0UlK4
IH7wSK6uL1eBsfoKvEvwZCk41PiLibAcUccgfggkfWlnK9iNc1nvcSGZ3uYCn5XlhU4ydBUQwMzO
1qy4QPBibTWzJL2SrHqtJhw8IvAE+yJIsA27Jr7JfptoJxDPskhdLkIwskEN7GdlxJxzWU1rJTaf
yuXgpOztKj1WNnL5jNyeBueP0Bqb64JaZtG8K9D9WctBslcPendiO3mWJWvsXFw3BpbhotB2bHPV
IwyqlQ0q5jU1FOUxCco71e+D99EueHEge15jkXWtAnMS2biRrVYWpJ5C6u4gg48gSX+mpSMusrTM
qIGieM2XGZGnQ1id+KVZcd2/yOJpiN8kpJAT2FPn1Jk9u9O+GrX9YHf32tIA1w0S2S/Nylju+dG3
DnMZ42EHLss5+ab21+kUWrjszOOfgfp1MALEvrs+Iwjm6sk6tMN27bBG7ipdGMkaO8ad1jv6pYFv
8jTXIjzrmbj/7JwrJPzGLvOuZY14IQzNqsXpZpmsyfEhFfFjGrnpE6lxAv6h+6OzUtq0zsk2Wtvw
MZMXaozij65s1Q1IdLEB76yjxGXF72mgWJtMcQuMbShWA5LsfpiUJ1kcdW0PBo1dVOGbz/lcboop
T96DsCaTsZh6sZFO3nFLcHa18D9b43RMPBSbpoNs7YX9zSjC+l4OVYLNrAsYC2lVPhB8eZXXyXKj
Osqbypb5oYz/803J1ozoo7wpBYVPNgtJtfOnWZwkyvOK91yKOQnwlc+TzFUsQHa5ygj8ggwNFJ8A
+9LJlmICt4muneSc0dLJzLLZq9pgwyP9GlhS/AwOZH7VQbsnLexgWRJDwRYNNXZZclT9oM8iuZbS
cjrpQTE8yDa/de/R63LuZUkLxHOFtOS1BKryvRtt9SLb8iD7roZmdFUNFzjMkxsxhvP1EqJOV3w3
/JPUBkdgtV7l7gQgZLk5vyvQLFBT50625qzzKzUzyNPIVvzf+U6lIG27QLxatpuuM3FurTo5kBor
XmbLjneJIlRPFoNUtGen9j9sYUV8ivEpDSbUxmSjaLlUoTfuMW+U4mVM+mKbx4ToZevg69mpmfhF
u45t0Ulx0hfZNcuRKidQz8Z9uWjYDf0Gx4eU7DsTuSgwHEH/p/XQXFIda4E0yVSP/HpzMSt8fgHl
cBqHYCwmHBu218oqdGmqGvUhznrjQOhhwhJumUMABMn07KMewsM4g1FHHDF/Vt0hu1RReBGKqhSA
RWce2FQdO6Gl1Yya9s6fQJz5WVU8yzqMrr6amQYQa6mK3AHT+OVBaJITTCqsBa1o+PVl/KgCnfJD
zB1lUY7Qym2Y9OJJ1qghe73JTJOtbAunZHggDHLtLnsMI4bXXUkkSRYdwp4I9/dPsz1+RSqnPcnq
VgHWyAe0P8pi0FQGTCPoArIoD0Otvehtmp7lldwZekXE6gVliRuVB2F6eG94fFDSh8EYxUYXXb/h
l6ba5m1he3JgX6jK0/Dj+t82lTt7E2RzYHnMMse6dp+k8U4Lp/xZdjdzErOamLXP23cCg2cg891N
8JtawxeFjx+scXZC2dvW9YfEXpDZinO8VcmzZLS3IPnGsyxdqzDcIG04jjsItZ/D0fnXgY5P/Rql
g0NYjvYmNeA5TKBgH/rYya4Hv3EWwwX/6HYFMjNZg9zdOOaf/XS3G7adjbGfG5aRNySBeiaf3Z5B
AmZeMqbhH/5Bhplv7cLo/7Vdjmdpznj4S4stWS7bq0gR3XUt3Hzpjn4rShGdWxHqEPIzS2doinRm
+/16a5VjG2CZXu2K8eCQwbpvdPWnTAlbTohEW11bO5kSZtd2njAieGrZhcpefmy/TgN6xUE2uNur
h5KmvvZd1D66hls9pnr6JpEwZRw4W7ss3W3H0klKdjVZ0CohGRe7m85WqtTZKeSxJUmisAQF9FcX
qbGVjGHlIYUzbqahSKaV7eYP6B7GBwmQutZJmJQ1to13NXfD8xuASDmigG4JhxcNIeVwNoDs5hBn
0P3TX2UrFmMYHOPrkCZDsB0D4nSlMqCmqWqFOIeJu1HJjj3oy2FC/eIhyMrvk1YnR1mS9U6nfQ6V
dfIgLGX0Jh7a7k0dreMIceq7yW76FzPpmk1bhc12WIqGotoHKw6itWwtjNi9r2rjKBtlVdn3nqsL
9VGW8MtBnnfKijs82H+dTajbKKitR5yy2yclOXdaPjyqi/35kJFCd/1WrGSbrLMCBRuraCAgtPSX
dW5ybutOO/VxdrkNtKZRrGTxt4F6bpIWZxB8sIEwxfx5JTkgznJ/X2iOk15y9gmILqiEsAJ7ryi5
dpf7g/VfZ+zwt6rtg/5qiR4RSSNKsbAQgAcMVW+eZKkbFfMOY4xvsiQPQP6ndYzT+U7PBoS6eyd4
6omnLoPlNH7UKsu3O/L6JkF1e5mxDU3zNAxK+GSFgKTSHA/I+U2T/1KMrLVnhJaDBCovnzzEdX2X
6rpylqVpgEc7DuqbLNX20J/qwpl3KZmzUxSEOEouh+TvMzNyu12bVF9kj1StPnvI4pSma9MoY2wJ
jRYJWkhAM5a1Kxe17MtQpe69WBqypaEwALMiCAtNvxjce8jGnyNgu/6cSw26jpke+gWioKuz8Wig
fjlrzVO2wBRsftr3TUkYRXaQdcMiBqSAhb0OagrFeLTdbW6fLXNcW4kWAZbOjYs8DO6IDRseutse
QyUe6GkInQXoPC0tBvzFUSekJvvJVsCFLz2ubHuprJW7FpYolnMnhbVcFY39lWyQ5aVV8YM/wHzC
vw/xEsrdQXu+nQXKFHrlUqcEtBqJ+2vrrd9YmCfMbr6Hw1B9IThLOoS3/0LeVXuqyEbK+hoPesJm
TbkXY1R9CXlMysbSeus7NjxIcPLIvdTfhue41NzVQLMfWg3Fmhkfp3ceJBBAX87qpU6eyTrZKvsN
fR3+3uq4w+fYovbrtTuE2k6ZdUhybYhIEkr8RwAoG1l1q5dnhdUG584xmp1rJvOLkfpnBZOOP5cT
IJODPMEU/lpj1zj5Xq3Ifd6JLu7Co1KrD6nPM0Qk3zl52rgzZj3ONBAg4T21loNs0GctPLp/jXD4
Ty9XKpCNcQsYD332tGJsd4NTqS+8lcpuSIPck8W0AWlsErZZyWIzJjymsVMI6kjr1rqibYchjsEO
MdQF4biq+ObdKa2uvsiJ67gisLoUQ4uJ3ZxYu0+EF53gyXlAYGxThtp4cRdyUDJiESrMwOthPZHK
9ltDf0cxDEnDJCvXqpsa74qVE61V8gqeW6W/12XzZTL19CEg/vnyD4MUdRJeXmjWOcdWW1HihL2S
FwSgLvnGeJE8GWaPFcvaW7plbjNFy3cTGG/i4yy+sqg3Bk9Wy+Iriy1+qus5C6vHaUqNo5a6yhoZ
qOlDIJq07jszOxFy6d/BpOUGngmyV1gaCnQzd/xwHUR7EXzKTnqvyF5y8D/10hW4ILlqhURDkv7d
UM5yhrLtPi8ri79dll5NOhTbShlUj/xhdrkdYh09uFKcbzWZyjq+ApO1rmuzPMkG3EXyC+T37iQQ
9v3IM77LrDOvuIRZ+2yqzG1C5vOjrxsvXTBLsY2JQVC2zilGCfZ+7LE8v4KZGOnXcfKaVu3nSNXP
riNlh/TvkZWW6deREu2ExeTjVLT7CK+Kb02+GxGs+lnjRLmqyt56NVHp2BT9EJ3rSknuamXUtq5p
Fc9EWsht2b3xRzd3KzkqKaYvXThH7y3BeA9UWXgJDVKrqkn8DhJs8hQ3frgOsrT6Hg0OKg9kzhKf
FVUpm485cis0W5rwHrnI/uDUxRc2/ZlXjQaxKIyX0HuanK9sOMHUdtHPxegkgfX2Jc9Ue+0XZvSg
tr62d5zE2he6SpII/D02vcP4xbAKbGxYW1XF/9KxIHSq6V78Si1eeigE6xKPkL3qFsWLIFUF3dOd
16URli/DNIj7FrdEvnfFi+xhjs4+mKf0QVZZtdusY8cJD7L/HPTmrsrU1JOtBPHbC/Joj/JSssoJ
Rw+rne5RltpQd+Eb4WMi546iWtlaeCojDcvNWIFeAIItv8q+Y5HVlywyYXxHio6ZTpS9ELq69Gle
fNUjMNIGkj7H2nHA1s6QOhq1+Dr5E2qencGHAi+Pj1J8l90VFWzS6LCxl0V0GeyiHb4UelftcdZr
trIaH1OvNeIMLkWmHQotrDZy0l4xjwVfxhcrb6Hk6cYBDFnylBQGvj0G4O7G7vGnKnqfpbBirSaa
/FS2oIzCqYfklQ/J2grqbo+Kl0KCdCn/Hwdfp1qu9o8TqAEuoHFboL6yKDa0MPvRs3iNVcTIOrU0
V7I+V8fZK4NBv3ar8/GXbq2T/trNYrN0EOyTz1MkLcFJIv4ZJa27amwVv4R2Nt4Fzrs5etBvQrjh
vWVV4WpefkTZH/Q7F27GRhatyiQPT6DgJIu+/toHVvsW6rVxGbMgIY3JZL1lQibukDiM+5VFzv8P
2Oye0HKCEwCb7mLVdb8aOm5yWCeKJ8Ra+u2YtMqd71bdHeRuZ6tHpfIYTwi+hXC8v5p9d9Hk+DlB
BmqI6j/LHIuK0W4HFFrxHi59N7/Y5dQdkLGe9rHftPfZpKAqjBXJGwmiH1nchz8DsTc1nfuoVO3V
SZ0RNxq+e8pCMovjSt3BDOiObTjj1trn5iZC+/NFLD8UPL2P3xWrQcuamBh+kf0+0YW/n5Q68NpG
01/zqHX2ZUUQQhYnIGX7REniaxGTU32vuU1yLQ4B39IM6zNPFLHxmoqRbLme56yvFFszHilaxbWz
Tbp6X2GkeG216qDd20SErmPDwmafl4ZYDS5jS4vsSTOp2D8udwW9J8M2TumvrZkJkbRzBCqUS6vr
ltE+UJXp2pq6vrILelVcW+c09nek2CFjLDPXNokQLMH1a6up4vRsagiOy6nCSOg70aKjKousbepu
7hpkC5ax+TjMO830MU1Zrqv22rjDvg2q1tQcGqds9/6Uv+I9NI4rWJbNWR54ez/PYv3ebubx9HsP
2S2E8roikZfuZLEpMRnOQxPTpMU+MjM05+zOLTij0r9n8dVtxFGsaFsFiJ/KStlPHoIi/m5HIEtl
STZaCvqTXTZs42X8rWucEotKY3Jhtzp51mriRcuxNL3N3eDMeueE5rGJfFY82c2P4dxWaOV4cmI1
48dnFcEez2BZ390u5hfYj1RK8ZDwQP7L9aFwNIgc5fFG9r1dzNaSg+k05elW3wVKdkS7+k1e+TZ3
lGvOmsCYep3DfvZtFaroYrciD0qE00ro4pI9Layyv6rTNDTblSxrWGX8fWqSSkO/BckBXck8AcDi
dD2VXdsyVVZhix+fbPmX6do02ml+QGphueS0zGMFHU9FsmxMioPEiKtt1Nhhb4YOrjuo7qEK+JTL
omUmNs9NYXEWphu81Xi4yXp1dPRDVQu2sYCvPtQGKpjVAHcG5Wy8ZkQDZH2SueNhDkfIgXJybHnI
kYArJAbChlYlFSAPZRu7p3o5yGLbmtVW+BDFZd1QVSSpyfGXK6EJg8hUbJ9ju7XPSdp4navPdyzC
BrGxpcHy7X5D4It1JcnZZ8uOskWNsG1ceofL2Fu9PHN99XOYLF7H1oF5NAo0V79XabObJk05AWlI
HSM7y8NkRAhWLQd5JusiEkYeOOh6/VsDUuMQEJexsnOs9LtJlMXxt3rZQw4lTe5va7bL1yv+08Xk
WLV2vxNAXCJzhH7TwZ+2YrFHnJYDuK7PQykNFFNoJQcrEJtaFm99Bj0Qa+Eqw05r7HhlqmaEoXQd
HOwyS3dDGKRvkZ88SkrJ3PgxH4v21x4uYPR/7+ErVetNc4s8rIuCqNu1BK/aID9pwt4YOl67tyo7
jRFHuJVvI2ot6fZ6UZ2hx2QnWX/tbE/C9voMRzuz69oHtOZhthg4dozETlzSfbW9x5aqWFWT2T5c
K8u82QHoW4RcqSuWQ1On0YZnbOHJaa4Nqo1/TIKa9iwWG6fF22lUJrFOU79b3+piJ7Tta7mQ3k23
JlVFTnUlR8rKX9pluWnQwvhtun/sOC53IFvkQc5oqc5n3a3It46FXfZx8gpHmG0CAc1zybiMqzKY
yvOIGyOZnaISdxXcFKGHFGVL5zda5wVtDbeSd3krK63aWkxBJj32khrtU31onqpI8FuiRfbBcRPC
JUOdPGrOh2yTNSBO471N5HF9q7NMfDyiHDadmpj1UwhW4Kl4kt3lIdVdtu3Csa/XkHVGKGJEQ8Jm
rxXOsFczAQYmy9Izwbj03BD72IeoQFR+oQ58dh2OskX2AcvZgsfu0XFeessGuJPqtuh1JMOyVDsW
ZtI3L36G4a9ZYYXnOsFzZkbjFzUDs16bWUseusKULg0ASOTNdJwqSPVsHIMHhDQxaFRgYCY8Oq+G
zJj+hGi/hoQyBKu0G8Aa6S6YJQNBgTTqXhSfJF6v10h32EhvizSJD8qy74K7VGz0cRpfygYweWSh
rK86yeE6E0anBFd8BB87vn5pll/8OUNEtS3vdFMjj2tPaUl26K+yPJOHJmqKvdHoiD0Fwdn6+0Bo
De77yM9aFjnaTjjNF9l4q/+t7zxW4YJt+8c5bkPDxOmPePJt5Ny3enl2q5tLJzpFyGYvd/DblW51
8maSGellBxfCv7s6uRHtKitHaCswmzPCsBjV24G+HZ2s2dTxDH4/e3RtiJxK0TovZa49lNgv3QsS
qS9Np86r2W7Tu37I3JfZ7xqPuIvNa0Cr0QzWVmf7v9GWort46c4KEBw5U9zXKr4x4TfZaCIV9OTz
dWHPfaoTs8SGLeCrjvc6R3+RsyUDBZZBluUpMunDEUTrwvsY3dfMx+c7HYeLLEHlfM5yMdxfS6FB
YMsZH64ly95ncyEeZclNiJBY6Abkuv0O/hza8NDO9/KgAYTd5L4ugChQl1fGZ0MNohLLFcfZtMLs
LBj+SwuiKquAX6j9bYYKnYD7OAh3eRphRv/3zJDj3U2ug750MeGE7pQZG7THrIcW0M2DUdjxfjJs
mGV9CbRkOehERc4Z1vOaz9MIu1LqOj3Y6fU8sj2lJPvGkaGtaiuCro69z0OHaVKsjCcRTYOXEdn6
jgpPpVrfa5T2PJFk2klXSvsy9aTVZEMF2xzfTvGlH0w4nHP7A0KWs5uatjhmmDUgAng7jYFnH0nr
NvM6DrTi2KoW3l2j4h+wdCDmDKHSMuvyJeyBgbPC1weCe+VLxgZnV2OF7cnWDHLhuR6yN4LRabvu
hnnldFHzVC5JVVRm5pVp4+LYBy6mADCksBXpcnFsVH++HpJ8+LX4XZmtDKFfJbgjKgQvZTnz5yL8
pSgbfqtLl36lk2NBK4eoc7vht8Xc18CBxjAk4zFl4cYORQ0rNoofVbOGCVM11femt17cUegvSTca
+8Q2/G1a9v67Ao1gBErzvZqRHM37qb3EItPPI9nOdVWP+f0YhaLZBQFMtByUF3oYg39QmwSvyEbz
H7TlwFNTdRkWIltMuH8DBpZNejPgGkOj7MYS/YPwdXyUc8hDaEWAwIMttFRwaaEx422OlKGhT1/1
skRpk0Q6rlBdvIt6EOF+b4aXGB2HS1GFaL42vkUkguKtIVyKmdECfdIxYbo1KJZZnRWAm3aVo5yb
N/aHHvhoLYe1fWdBLH4fuu/WUu3jAXXoluAgWYJqBYI52KtwXVHAGhTcUS3lBHnY2AxBRuJnaZB1
stVUecxFrJ0+wGGrNRqEKyWb7Xu3BSHu2Eb0XUzpU1NVyksJtGvfzIa2Tatc+chNZS07TDhse12V
GCc50s+B6kjrFWxGnjJVkN/9tIJozZTVLtHvY8vU7olIDtsgU3AQ+btOntVxWK2XcMZ2cqceDiFP
Rv00OnwwGSsPZp1qF7d4kQW94AdilQH6O4yF/addT12yYd+dbgwYfN5tVLWMD/SyXzWTb+9kg7wV
H+wDFj4BIvOLK7YNFV/pmvBtwvP9vi/VYEVCn4BzPU87u2rsjezm+KQILMNl3V1a/9+jzD6qXjvM
lxRd6x8QJ+ofYCMg9aHjk0wm6XSr76KcRPE8OzwO0k02JKkQJ0KsBzlI1vP/IvrQDkuIy9bvyXYT
YR8c612Y4kOK6sTuDt0B+4cSNMj3q075ZjeK5fUu+Do9CNtDg2PUHmSWfm+WzedoXtEP0MM/9aD7
wXTB+arzJxUA7UWaJjRxcYp8DD1v0oCyoe3H+zxNhKelKmDgxjlPKqpqUpEq7rVdICLnLEuyfqmS
vdw59HfXxK+WFwD+DCt8LifNf1SyJ0DCUF6Ww4wlkxdXY7SVReCii41yNe2qeEbY0ulOjdpO9+ac
IWRJ1n0NpWo+yMbIHqctLsz5RrbidzveZTk+PLK1zlD0msBxyUZZBdMCqK0x3cuS6RNj8JuTz+NN
rnmL33S62Gn0AEq9FED6WhZvftVXoxtZHpc+TaW0a+lpLWxnhButTs+Og2ynpmBkypZ3flZg9fAw
Mb5OS0lWCU17QyY2Pcv+DR/ZHTbxrDpLDwcY0WMfGgTwmcyFTIHIBkgxDRsdLbpgj8UWcOTXp0wf
J2GxezSiM3kp4XFDwyOydhob2xW/m49j3ZeAK7VkPWUTfntKj0tA9xG0pvuQHC1+bB5tuN3pNJFt
TTN7ZxBd3zq2a22NIv0o41IBpG8p65D05J507AEh4OjR9flxV+EofnUIdBstCs2qZuhoXBjjRZ4p
JnCjqkTAUbN4W2NlyLBvLxfRY3dN/IlVmlAskTOW5EH4uB03vuE5hUYUN1mQ5Ht7fJzcZUfkIu0b
cH0kMKbiqGv1vH7VIljeyGcc+f6PK2BsfxRI7D2VQg8OgZN9cfvgWxgH7s6PVHef+AqxLR6HWSUj
PkXzqxlN6c5a0AxOMx7iuuR/RT/HibApNszVhJzUQwkTcRsie5D4oM8r9aXT1a+uqjkrASLMMzqf
aKdir2qdBJGYAP4MQbfuB749RAlyPKdabLvQDBEPriuQPydPuNLmEAIQiYgNoGcb4mk5Nh6Zjs0w
dKzLIo3vRmCLq7Bozx3h+ICI/Z+JmSMxW+ntJijUalu2SrYaDACmWtqv0ZUE6BR9Ua1u/tZW3Q7/
wkMzm/d6WYs7twHbyuLUb9yozldqNP30u291jvoyz74/kMLmtWi+oDK4i938vc8Ak2hlBxW3eNJA
q62GGnN5TXkP8mRt1hXLStViPxYa39L8A92vrc4rk7uY5o1280OwTfBM4w02QHUEcszTCWYvKyPu
CRkoyrDW5jwFYGV+1SJtBvDNntKNinBNhy+QSTdlzgI7ZZhNVWVyiSyQ1XNA3s5M8CgYi24HWvSb
MuT5S+f/rJDQ3UFCe1WIjrJPmC/lSAApixbBqTFl8ZhtT6jaBTwm/8lcocpEeAGI5PAjjYP68j9s
nddyq0y6hq+IKnI4BUUky0G2l9d/Qq1Ik6HJXP1+wDPjqal9QqkbJMuS6PB+b9BmgzC0/LUfBu3N
cMIBBmWgROJVQxeyq3A22E2MASCe5pl48Zu5TGElVJK4suI2dmQ+aUhk9kvGl0Ghdzgm8EnDJD57
Tbd3dMITo0oSkWOOz72WSBafXXNMbEwHh6F/gvqxM+U8wkI2Q61yFV9NkgKmXX93loqC5Vwtuz4q
ZSjS8Sx7uLlYLVGahb6u9OppHNGYVWYJ8RVeF7b1VPsThwiVmjJR15MWN5DKkET2zXWgOZOaI/rG
PnZ9gndmogY2DEiB9cJpWdAxmEQA+VpUaiHbcjcYe4WleyTPYNi+2XQzLA41TD2BPrxpEn3fzE0b
9hnG6Y/bwwbdW+7/17lFV+koK3s4tmp/rmqALtiRPGt7FW07/fkCMRlBaaT7xbSMR8QeJWpnU/pE
vU/4aCxtKLxEP1i9+qjqdRNCJF+4wxKXuBT2x7t2hmTS6/Mf5iobmcziPbdidZNnZeAz+8WhrWOu
UMZBVDtkUOXu7xfynL6nLhu42WkSv9R/6rZzF1Hv69T0zjFa1b2TDr/qlq9HeMtTbdoY+NZ4N1OB
r8rVJHvwHmWeJfgHE7xqi9cyWZp93kNElv2fwsGzBKKug21qXe8XJXEfBxmdi8VV7hEGv9GcXDSj
fyutrjrgXPK9K3Nl70QtXx7Gjrj/DA+qLQZK+BSqtba6t8nwTyzNDifDxD5mNgWVeuwP0SDLgPeb
XYpiOnoJH0hR49miF9bw0FR8WFouXouRur7esHWJxDFLi8MCoHyyRXstigprn6x6G2s1EGs2DDmV
xESRmUZFMzt0VXSVNa4SGTejqg1PdaR9JLoDVNPKi8p+I+iXYdijXLRCRVcEmH1mnnOByYXsmr9C
qyqfTGpDlX9x6Un9yUyJJm9zAlPj5640tBMOvTLurR0OyJXT3tVcvDemmvieMbH1dYtb4tjxQRoj
/sIx3FTpFWddY5GQudlHJ73F7zN3Dpz2Wne579qz7QuvJPC9qN1DRbnn1kNZlHHb3UqrB83FjgQz
NXRYnVDxpGz7NzD91BeD9WFUMYosIKdHoXqnMcfzxG3DSpn/eA7+V5b33RoL4j+N8VxSefITQbmY
yXkKZgs6X6V7bgAMPZ3YeeVU13CzyYvmko4dY7A7mQfCM3S/X5M+jVx7R9A9wV2VV3N2vV1aD2Rn
ZIhTxZhetsMgrPRCdfSSF9JGOmwX0HiHu5shsABZ8gtb8ftO/k0N690a519S76iBJeYVMvalRoXo
zOCIpu02O3wQvrWEje6dMn/FVty6TUz3fidzearjtngqZnh4StI/i37xzb7I9wWLup2OMAtTrJSE
L22ES1vYQa+RrNzowsAQyM1OsnDjK7E0EW4/RnJZvMI6R6zUQpFkWpiOBgrNpFwuVZqNpxIT5CvU
cOOoCTE/DEkRs5hF1go9pjkMI8GI1Jq0fZ1mzlPRxck+lg9Nj6zHFDbFVAIg8c5gSVw25BwmmP8G
Kwsy6DKVurkJJd4Swnq1DY+4wEU0b217GhSbvIEydd86ivaBdKwet/0Ej+EeGpAxE8mERb76bWnY
OWnNUH0oDTVRL+umc22Z1g7Ja+t3DJcfk4XSJ0HX8oGsuIOcDPcBniqpf70wPpjASFZEqvUx2X1P
hq9Qyda0yM8AF/mIMUTxGdbHD/B0NmxZM3xoXjT4BSypD8/CCslaXPkRVwwR+Bg2H0jIJky1sXiL
FSMkcFC/4T/pAUg40W5rpmLRb6WCimhKPpYuqwN0SSac7rg7NObEJGuaYWKzJ45ic7h1mLjeWv7X
y+TKA4Qz9spMQLvaK5Ba5o71wFobRMl7UhapvHYZH9loBoPNu8RiKMPKexrxSMYUpo+NFQXFzQdq
FLTfmAQ9ezK1wIYyflBVpSU4pf3hDjklZrxB0PhXd2o682HAT2QHU8gOSMMy/EEz8sfGGh1/Fpmx
z4CAfcMajnqVeWSSp+NhqW9D1synvk2j28L/oqT2Fc7iW55E4gkgtffxpGLKkor6iBU6jn7l8mSb
MxN2JecAIAF2Hc7dFKbYyapD2geIGbqDsYag9mUaoIjPHu2xr87eQtIq1o5ksNTLP1VfkTNSLceG
VL79XHvvkIN3vRxThC/c/9EC43duXMG/YsMNIXC4W2BrO/Y+ypLYj3KA1lbigyN4eEhTJEMiwuNL
G/MnW8lu+jp0xznAlV30ctfjHargw8bELRA+AAjgxRpZQe8Vjq8WFYVIpocujeyXsfYA1a3i0PZG
7Y8VoEblxe4uIwDOb6ks79uktnezK4cQow77IRVayo9ugbfQApdpJgNqyRL60anSa2k0kHSN64w1
3X6w5vSCtqM5svC3eGeP+KY1Jw3HDKG00aXjVsUcqv5lOktPEJuwTgNWNEmSAiHPjrbvuqg6VrHI
AzN9a22teYrnSfdB1P5h9KbCPIo5LC1/mIfaT9pYebTrtr9N9qT4JeX6h1aMIsCzmX9c9cKE6I2y
AubJOvkE2g25oYf4U0kcKEuLAG1H03Cmx/PSx5TWVbXshrzxwE9iunUt1UZiFL0wjlwSUwv3ASP3
4xAruT+46qMJoLM37Hn2tU4JO696E8J2rmWn/JETX9RkacaDWTflvp2z360Bf0diKk5yzlPVy/Sa
D+PkK+ns+BMpAx3zPq4QTCuqXYQEeUf7OSI9SAwopfsoInQN6w7hKH/MyRwvZgR9a6qTIOknK2gF
v5O+1otQEQMSUANgdJ6qszsPJIO4VXPFc+ymSrZUBlQRg0hEncgNyLKsyERhX+TkkegysXjS5NAe
Ednuk0lBstaI5VRYeQu1sn7t2upZUSG8YbDdHp22/a6JXA8MqZncYTk3n2c+Lv2ESm6Jz25MatGK
ifZDku2xg2YFH2vzTmX3UXuJCNEoqVSvln/a1oArx7Jgx02BhoKc9WCZJtKHeu97HpWm3zkDWAc2
TVOON3RrP1IqnW4TJEM8i9pD7sbvDmY1+8nTSTMV+X6ZYpvN8MAHNAziYMeRuhdO/k4g0LRrgMz2
WK6q+zyBTVgpMUYren0tJ/yw2ogpqrBNw3ewhDso6eAEXZF2gYiSIxhcHmZY79qqbl9Y418Ju+yw
MU+fDE1TjjU3kh/NTzkEjrFIxXPLfja2KDQbLnUTga6ka1p2rKrUWemzs6uNeDoWta3tUgg2vnCx
k00fYzFZLG/aIShgSO4sJ3tOPHGxLVfuOyxyqVsX6mFAjndaHNVD8YvJCWM4UpohKw49xu9Lb1fY
eaVkMeCnfohmdd86rvSRK+eHyLMYSSIR73F5+q7hu7Nv+na8awWwUIH6ptF1or48j8xSA+OvJkqn
HeGPd74qF4zF/QH8mR+EQtLFbOycHI5MDCgHW9+RJJpIDO30qIDmM4n3BHwGnWugwA2E1N7JYGBJ
cWgsHMwbnCBgh1fdS5Mj4TIoBHrU/OUEgz6fzNlXWUmbPdFgjD8/sVkYLyLNn5WoWYJB1aIH0Rrf
bZM6/DLUYdpn4lzODNemAp2roppROxeHXSbS0wvZuzuNFLqgaTQckaoI6VwETylrw04vIXlNOZ6O
ceNHGKweVYU9y9BY8vNgLbAgzKogGsm2niMvWw5oNAnDyBCk9ovCTn0qUogAXnMm8rIPp1EM4fbo
6xDbZh8WKdQpNDXM1A5wO/z241zm7pEvtw6NXK1DG7zr0C3VbcbsN8QSaQnTgk2bhy4p2F7N7SgG
9Pl0bCgwYkNzAb1wfaD+m9A8GWZN+S7dAgClNEd5WpKCLbKHqtnNZ2yJ+zkcjR4vc6clC9fWisK3
LNxZ9NI8D8oaiFcfp3kpQ2aRkk3QFO2tvnq3E1gB3RBXvD5QS0vObmFWgZJUCXspNwq3A8tX1qFJ
drOA3Q+Rospw6SV+WaN1lAyHoVQzuIsJy1K/kdVrmnW/2q7sPz+r7dH2MSWLhff5HC0uzi+9OEZr
GuW2z9geuWtzjebj+97Jupx40xzsKRpDO35D1FQz0O01rP7ZXVCV9Zz03SjjUgtatcnOXbdQcF92
2pg9a4qXkmbPP0bxzcKGEicIVvBtG0UBg9T6BprHoWpvmcJwgYVukGRzVPiJGkXHJW9OY9tgrFCS
ipgm57FDl6iwWIMGOxnh9g4w86Au7CxvlO1q8ioMdwm2h62W1Gx/I8NPOkiUWIUg/36tSo+t1WiC
1xBIFUJ00EOBxjyoHXRszU93yX+Cu7h8shEecoNuueyOaZOBRQxqIs7bd1XrUxXK9bA1t4OJmQc/
8/Wr/P9ORwTR/9fVo+O1h3kUgIvlUavHgLDl72xO+qA1cYXb24qJwUiZnYam8CjqcEFck/9duSlm
6bMvPQk/UzgNlDsOA4y/w/xbkClBBXDSlO4a5X1yzpUCO/fHnpjAQ58Mz2VUXzPGgRCXbBLS6uIH
dnIxQHmLTKsnY3bRH1u84YHDFXfvZFLxIUZTTojT5SVqipKxeykO2hg/O1TFouJO7vqbVF3jOKww
gWpZRTjF2ERKqV9mjWibI0IE595L7mFvcOFLFtWrt8kgiR8oY4SUw3hWKjvj1nHnm5gxZLMcpWXV
BM7oYd7QDHkYqQJf7k5hWYUY68JHc8YLRrH8haqzr0yQtFxD9zMvNu84HpV1nYVetfzmyyafBtLq
2RxLsjX1tNsllMj0sfNuo1iMI6ByjWosSNlC7CzZVo9qgahxYBsViLxO/T6Pq0crpeKMkRWm/eUR
of2yowrjcRWGz8aEsy0ZN7q7ZB+w/uUlKlMzIBK53LXK0lwzjDMMrVLea4bZgzNJ95yTS/RMdiY1
aWvpfk2ZODpLR/Z8Z94dR1RHboHyFIGjv1dlhGNCqvzoI7MOsKcdYIyK/Kao7Htab9jXeSJ+xHXy
BpIUkMBtfh9i8YwhqvOnEOBpzAt6qdiPecTypYzTxpcqsW1ma/8EmXfBAhijHLXrT4AlL5QG0bj0
DUIr0JJdFbfZWcdxfucU5nLCxXQ5LpQOdrA0jd2idO2e5eOuqsf0qDYr3uGBSJUgrZ3o7RtEf+IK
xfBSoicx0ir5Him1jRKcYoJ+z2q1WsUryV417OWlHdXvXat9lGPX4E6OYJJqP3UYslpSN/XwARrL
HZ7L2bNIswJxazYzSO27ucgvTVGPF2tF72aovqMhm5M3SOWN6Ou98AwgVRR7u6jP91Ocxm8wBX8K
gqYeTKkrr4ZqKcRnqOPe7QuYjVaVHHI5ud8l+LX0XLj1bTRfAD7jXW5ipzRQQT7hyL9zcXL/0Xqj
ETiZoz2yAzDOsk7aY4v27J6YHap3KuF/JPbBlpf+lgQSs57WjGevyus1e8Q8ecYgno0mAtpQRPkr
r/9gK5BQI01qf5G2d4dtHB3ixEEw3CxkbC3Z8gjE8HvWu/Myi+4+tp373GNskZTwmQmalkecwBmO
tvp3zpsNt5p3Ri0t97/an6e3K7fOrb0dtsu/nv3V9/++xHbaXqJtnMesTDnHIJ+oP9ZQ48+H1Ujc
8dbeHm3zzZCoXLS1/+vh1/mvy7e+7fA/fdvrbH2z1pU7Q60nn71djvdbWdZMqutD1WEJA5z6715j
MFkQrOdzBcrunjy2f7U/n/p5FDNlQMVSDnEmmnA71Os0O5oV5mNb22znf7dxr2YVOaTXatbjF0tT
uR3cwgggEcUvW19d2IzuqTket77toKJNV5Mxun52FXb2FDOMfT2pI7nxbOLm/9m3nSjbRVLfWb2O
1xf/7EuV1te0QT1/9bHjDDCzNx4rM9f2iVvHR6vGarxSGuum1qZ6iwovYeqbuh/S1d4LiMh3XVWm
cIlEsbcJIHqu5oXtUzz7WLxV3xMYF8eUAMgThRFUy6gTCdnbabo37AaZg6VE5YNdDe3VTPOjyxx7
IcmTJdKS5WeUY8eMLf+lxLL1iLnLWylz54b8UN0rbLsYVmL7YeymlBW++pBNXYgZSnEhvVcQqQOR
GxbVsjc8zSb0pMA/rlp+CAfbST5o7w6g/1B2Uv2O31q5E6Nd7tVFe6Lc3LPF7LFprLIpaHE3PJqy
otKjYsik6QjlWHrvsmFQ3xpnhDDaZauaAiQpJx+KCKrY+Ejr30bbt+yUITT2sfW+jGa9K9DOveQJ
JgX1VP0Ey58vW5eM9f7m5cV5a20HhMLxoUX6vduu3/q6Xn/zrEFet9aQVAsVpumh62YPnlondlWR
jS+liEpksMm4V+JxfNn6korFLuSo29bySOW8JE3xBxuaf12wTFhVg0rCQVlfYzsU+t9ktMTz9jJe
vSRnlehC/+uCoSfuwVRkft76Gu7ba6dEN6+lhj9XO/wS4ydtKVRCPLP54LjxCk8wbG99sZU8FyUV
1K3LqgZYt3n1axvXt65kXOZArTX9uDXTua1eZlDxz1coicDWISptnNeN5Aod9CmtU+eUtoyvWLb8
m3T7eUm7sD7Xom9f/f97HRB/CR3S0A/b631dOGjJfaIax86mGAMcnKoHLAPNszGt/jlNMvlb33YY
KrV66NZDnCrQOfV5WT2fkOb858TXxVq2OKdaV5++urZHcx5VD199blr8UT3J6kcmnu/KNn2odErG
grDez0dffbbSQSKQXrhdoVBh+rysjJv8pOiQYTod1/G0NglDUYvuLQYI2kesGQ5bUxNVQRpCj+7a
sdo3EUUryWfFCteLk1EUp1QISNVrcxR9TWIwPBOsmth7CfvN8HL4bZUJwrw2TYrqJ72Fud+Nvf02
lXI8CYUV23Y2n9rs1Ml63sUmWvmhs50wkixK7Ax0TlU0gUlabr86Q8kWzBPvW8sqtOy+1gm2VuJG
9qthWrgkdcXz1lX1MauJol6uWxPGlBmQ4fi9wedhp0+N92olg4IlWKLsLc9zXzWWRie1ZFG3NSus
XvBfY5GzXWwwXDyhYLhsJyMYHa/fdH7WQzDOBvdVXT+p64tmHcvdzvPK63YhscSs6eaeZCSCC/2t
b2Tm2YsWFyqP/b2X1AMiGqa8aZvYtrnJ1Z0IuHMt43QDcpHAsPXl5OTtQThDDvczTo4lbiGv8fhc
17I4eArB0Pm4+l6O9h2QwKL4q/X7ClbWm5INoFO5+q2PM2b3uSzeLG2aWeczyhEak7MWN5zLkiB3
xkc0fxuUiWKLF71jB00Ex4T5s9ebx63V1KN8dYwzo2Oyt8mydGAFhY6ue8i3Mqyoy0i8tRNIVt5Q
kkJGo5+0MnYCQU1gRfmcYIDpsk9ysz8AY63YmMtyvrjPvVEGpl7EJ0/fYT7qPtlrHsx20POTYSqP
Rim/9bpCFI/bzI+8aWw4qgm8OmfvohjIIlOKx0Fs10gNdTwEcc2qfnTl8BRFjfpKkuHGuPGl6UX3
Alwra1irq0rD5zNrsIvWw/ZIrGsMuzIf4jLOP7u0KUpCxRhe0jb/VduucWqJsbgJC3+4mSXupWiK
D9be7S/XFLdhKrQ/xGwcMq+12Cw9tvPisyAvqWF3HXQJK/M9zJW/xSv/WpTSj8nGeDPT9pxA5P2l
FRjDKU85MSYvul1dcOYtD5UGTlsqabl3x7Sm6J18Y9HXHAcXIYPoPIE/fdY9mUMlAQLs5JcUP9R4
sY9eq63s/NLdzSoYYZmKiuBsF9BWhRlrL/rzko7l69inq7owF+HWzBv8RiFNXFHe209RP1OH6scG
rYYxPSXSXPVlaXuAFZye2gaPEEspT8Q9EeKQ2/IE6Cf35iorZ2duvLD0588v1CApUOwgQe1ThUI/
Ra3cT/UuAbyxfVN/JnXwJV4YgQyG2kMc6RVp3yWsL0Wr33Snw7O2KJ8tdmtvw+Jqz12rH7ZzWJ96
l54MbX+yf/cMzm+mcLx7UWPPT0TG22AZMynahDCv5yaM4MCaSTVdWyp+iy/NAHK/tgaKxS8lSbxb
Cz/g+qX1soOIauutqxrCdsviuJ3rPUt9diJ5+mzVZvPcjcvZVDMVWwv9lDX5civWQ6eOlyXtdOAa
WnXfDofBVWy8jHT7Numaw553LnwQHTwDtk5jPZNazDHzXFwKXdo3ddQ4G83dsjeTZMCwdm1vp7YD
BUxinobb1vh8qaJpLYqqFTBqMYrTOBTAkq0gMM21pEAwhHPY1qzWP0ARwObZK+2ZqgV0IppTp3P1
4qrLuRfz62dzO6PJeggTK7sV+fBhVml1LkC8bsPQ/OuAA6azJ1euCf7nxKh604POW/m6tjMczfDb
SWt8CORYi6yvknSAQZOeYhhgRvGjkbnTQQyIKbVcjR+5kxAJ2MMyX9cMo61vu84lGuhxa7qN+YTi
DpRhff5X/9K02BdJW8GXMZYs5SJtJ+ZIoDjlUKZdCcEYieWY1xSR177EZPTECCiGzmF3r4VVvtVR
I25by/PmaKVWkki+nhy7VDkqo52ykS77V9Uu9Qeb3A8YIx2kF65ooKWyOb5vDSGpMeFXv1y3ptZB
5UCMlx+3Zj2X6TkaPZjD6zOx8SwelzH5/MNbl23NQSLz+GVrWcUIxDriibI1E7Lf97a5AtHr04Vt
1SFaDNvfmrnuWE8SCe7W2t5fF+un3C7k0/bei5XnNVmpQp7m+r5XYtGsa/V+a9aEy/PTLEm72d6b
XWCDlGIEtba2V0ui4SmvgXgpLFNas7RSDZSmlaFNsQAgeW4Yq82qPak2laGY8M83Z6pmP41j5wcE
4ovkEZl03E+ttfwFt3ifQUK/1z1yEYry4k7ON1M9S0OfjM76BoMjP9WVHYWdsYhLFCnJiTpkeaow
8XzUi/Q9x57tdzc7L+ZMXrvj1r/LorKJXM6mUKsJNXZT2DdgP8nvM4X4FgSfjYEWu+ktn8oUJk4c
XyiRHtNpebWX0vCx44S+Uef2Q7f01eIXjcbPmzt1yIvH7aDYdv4IGopFdvTDweExGDIU6O7YUE+L
mwHCFdRzNHQqHps9Khavmy6Q5ZezbJufxGYqZ0sr5lerb/jZTU8aefDv5K79Khc3oECPc3cdHYQt
/jR9kT0maYJvbe4oB2T66nttpRqL1u6gubr9JuwjJbH8m7Es48FQknTvKvklVrxfLNfV0JTJHzOp
fvaTMCnvNM5JgzFKlc0lOAujsUmmOQ5MiB88YWT/jBSJ8tlyoSI1FCsdbuysmbydLigvNRABXqrq
CCKfUvIj9LwrU8JfcCemSqB9a5bYO1kelU+I7/m+Edhjmg5kpREufNsO0dX6x0X1fRtL7cVQ2xAh
euNThYoPagUiZmF3CfAygfeqrM2lYzxO0z86iSfGc9XZ7mkueuwPJwjKMgBnVE6aQl0NTVNzQDuv
Yw8SGeEvqB7qLQcB2+GvZO9Ku1xzZJcz0yMWm3b8vSlceV90Jm269EeHwj3kbkeAmHJQzElcJy/9
NZeELk4j3rlELf5dkMHUne6RBhi3gTWI7pnirXa0GkuEsVWCyie1u4tL1XiH+flztNL6r4kLJrWg
P0nfN4i/BWB9VWMOMXa9r2JSdya5b3xRKy15amCpbK3t0FiddkA4Dzi2XrEdolqH6TJ5lwixygs2
Khq0v/QEN2KfksXwOGimep8pre49nVr31rQwUrwVKV7w68kBduF9NBBjT/Zw3boM1AdHJ7GbXetm
2t0bjA6WJwSitbV1aYaF4VuXZ+H2hHX2ORvMzKxdklOlRavbZ93f5whKq5nUz1uLTKp4n7sRETrr
yYmdDfXqLtxanq7190TJYQg4WNJvfToZIefBK21UNDxhO7AoOXBrEC+6PiF2lXmfNZkKG4ErWFWn
T71O9WE9qayHaQT4UxANnLcrgLrHMKpwgfp6ydjNQ8xXs8/3XCRjFSTefJ9T4I7Z0vR7GxGNVkoR
5oVgpqu69K/d2fhKs3Z6cYT9ko+/azJxX8E0g9mwJqJJSuO1nupfIsNoYjsHRKsGmFN6Jxij5qut
kWeoDN64364tDT0OG2Jqgu3sqFLpIX7dOkbmE/N9DRlGzkXoCVYQSNGSl+2AOUq1b7Ko2mf/6dPn
pPDjxsO829aTlzmeYHlFHt7f5jEXiXF3q964Z4vCoA+n5bw1U8Xrz9oCPWS7RBtt484ENjtF8nl9
2VJGnnBpPdnr05tYHqC7Rxiio21rlN552Q5Z2jLateN0duLUeenwRr9NqYLMXIeAVpkx6mgSaY7b
xSCC4hkvOfY0UVcGsH7bPR/QtIfY/K/Xk/3fqlCiPcp+iFHEprygpdOJuGv7z+bW15lyJzXms61F
iGl1XBoIdp9NPeJZS3GMIG48bl2TsVDO61OVWI8mvm998xKFWsmNsbVkpwynzpIVV/BHt8Ngz481
5JCHzy5UkCRajZ5vOGXy5Ljc5h3eWfasmz61XSrFxhi/bAdPFUe1Mpbb1poit70l0j1Wep5kwdKu
KLBsHH87WyXM8rmlA521WXr46jO87I+nqkx6Q90+awmqsj8O2aJTq75sB35HOHgMVKu/+iJzfJOJ
Ol1x9FFfhjhKr1KzP74uyNin4LzRtsevPpe4sm76fNF2GDGswEYosCZ7vupJ+tRNXnFjDixulNDD
ARFEuLUIyrRVf3vo5eJF68zu/F9929OstvopuyjeaXVTQPIpneft4EpQQgdBAAp1+mpVgaRLLUaO
uwyN6l2mUX2Pshp4zUuT49ZXJCVYZQrFXJRVHcxNpPr89qPzdrFpkNFa4VJsmNB/apU4rJxhdh/3
ibzLpX7pAAof8HuV9yrD5NYUShSoyEHJehgvTm8OfACcFNCndhRSYUpptryrs0wf29Q9bye3LnLG
NMD71jtr81jfZnO62FIMfJ+j8daaYx16k+xhBc1x8SDjel/We0Ud613bOnKnWfEC8ShqD6ZiOA9D
hkQjHaJsjR/bk+P2rTWiCj38cI3q4cEaYhzbBTUpdAk/oz49WALDg8xip1OxAvBqrTlNif17cUsY
bPKsDjHKCUXA6VYHfdexBglaVh+lR76QXvgLLOFgShSEpBGz+Vbtgx+Dut6Eg64qYwhj4k2TTnKM
mRAAuFUo6ZCUh0G/qAtec52mGBQXUCe5yjGf9Hf2XQw2sBd2taHeij4/E0atXJu+Rh47jO65GBDA
GcZb2o4p2z+XfTJsz2IQ7n0pLC2cqWiDd3SAiUblF+XcoZny1YkkXdyJKd/OpAF49ZD53cIcyWb4
QR2eNdF6T6sJ34yIwZ4bE91jbFzNNlUPCsEofpW8L8vySkVol3Rafajszr0MBWkwAAE8/DrMIw7w
ttFcMC37BsNiIoWuGw61I8hx1fXoNpS/eRkRYrdi+Pg+j4FjGlRuK0W7FqxVC2tSn42cVx6bYrlY
GM7GApJIoRC5mOlo8ubs1GqjDGUfyT3xkeOudZz4mrty2amd/i2eyA+AMdXv4wWJhrrUzxb0j+dG
N9+UNGlOBW6NV2wS4ZUwp+zz1umudVWBkugj+q0lCuJmHq4QCU69xJCxk1lQyvroFZN3Lo252eWs
G9hamcI3SNMK5NCfrGZlBMa9tjdHOztAEP6JVdOPNUz0ZFIlD/i0hgA6XB/gzgaCx+/GbhXoelnX
XTSO+CRA18JLgh17bzDbGzZqG/Vnk+kzujpTXkaIBmdlBTyM9nlbUWvrspolCj+jnjpILjBmKTMs
I5KxU9/04sdgK7c8R+eLOUqQp8+wl/8urtGE1N9UZsJM4rmmhnPVaC8mCg+Tnz3lXluOGfwbpwmM
UiTXvmziMJ5YYRQa9+8syOXJ+xq7vXH99dYFkJUz4EnhJG8E9bLAzMBQ7UbKo7Dnn66putfJzboA
KLATQKGfZAey1agt2c45HgSJEDFiGq0ktKySK1LyDSFAGYxp8rstalKyE/PEXD5kMFawt5IHPtC/
MiciZgKGp/pAKEfXWE8AI7qfwi7bRWl799wWjZnbkv6mGtVZSMbBVDGDZRzaoO7BBGT5hKepeh2S
RLt268ExCax0EGHmpS/0ONqbPUw9oensUBSnZ+y12n2cZW4AKeuQVPFvhcoDTgwJjkJAGb8Ga6zf
O2zNmbRPfUmMneOiadJjaiDqhDzVY3n8ELcQef6PsfNajhRZ1/YVEYE3p+VLXi212pwQPW3w3nP1
++Fj1kJb/8wf+yQjHVAFSZLmNfMzM5J2z75nVZoP2JpnO9wAPqexGnJ5x1og1IcJcvHj6LHAXuvd
xK5w8AlhFT6fbQVCyVc7cPhmfDeCvNxhm8Wogklhl6hweMyWxes5DU62t6jPVv2vwPUzBMoM4I2u
ngJiMHOAh/45nLFq1CHM7zoNKlP7e4A0GAH7PTYecL7adlh1dnZm3qp7hKaLo1p0IJQ7BQMWTVWQ
j0QvJgh8NhZK92Wqpk9jaDd3LDVm+7mbEEXL2kfYy59YaW52FnryV2/SQYHqvnV1bPdG8XvvRkl8
98ZacDpV3P1oXO+ujOhmzUahG0ur6jKjsISF6vcBIOq56rrveB8YcILt4KiUyXQ/4FV057B4XCwE
4iDVX1LHvQX/MDHKHn3u4PB9ZNbO6kYAfCmOj7rR+bumgESRxRULFW1gsutWWpfKrYqdldjtGeh6
ASjOswDd8DE4QWa+cXI2pfQCzS2kY19Kq3NZ5Sm0QxLH53JqzXNfV97X1HuFy9Sprf9ztusDnHe+
pd4CkVF+Rka/z60suNHHAH/ESm0OzNS9Sw/w7GyBAwV3wpaU4jN56yDcO1bBoodqHhgz3nujNTyl
AxpFDinEZJJjawaveabYt1tQDYWzJm1G/le7hiKGzdeD5TN29AYLHKObAfSsPO/kB763Dz3U1zS6
vj1T5p2uBryKvmncznXMtimjj19prh/zIJlu1Bn5JoSinrU4+G0tDlFQde7QLZbGyOyMD/ESLOI5
Zj5qd6pZt89D304Pbbz03KS8Mmif64ihblWn5zJw1HCfOjxGMGFXpWX+0fUpIw8rektSHZ1Ds3iy
jNE+jXnE/HsJfPd+9jp4aK0WH5vuOXWa5CZkenCT+k50MAoIALCxo1vLNp/1wIC94Y20KOweBxBX
rO/Fx0Gpn2cMKlnYY3LWLQJnWnYRDJi97EhDFQaWaFqL1xUIzP8GSsd+UY+2aeFhl2GESGr5JUiN
MfNallnwa3CQPV82ApRZP+o+tq4YbsGRwAzUg2Md9KCxpmCYmHH6HMvSyB2C0lcaanHbmNOTGs4j
1A7fPoyo0uynJYlMwbTvTR6WmboAzZwwhVfSIT05a6CLPLO4BZFxGSYYKcCVHjqze1Za/J9yM04O
Oiaa814wc+FC4LfAnx2dYcrhFMzuw5hqGkPBLnv02Jq7iZvqbQZu9BmvDdCGxY9wiNLPao5LjNf+
cgufxi2rBM6yVFDPOjOdlAbleK52L8HEJwyAlaccfKmNBjj2aqWECmBPH6TAVOfmjZwG18rXqA7y
axaXdNlj5xww7AYewpYCILhi3hcopkVOYfNe2HuTLu9+0KD01gAF8F8bTknD9ZAc8e9jFlgvyRy+
hUjBIT56mrCWOzjOCMF9wRsB0D4kGk8X/d9U2ad9/Yd5TXvbDtm5Hms+k6ACEwdLazWBJNTC46zr
qxN+K/LS+IKEPIqc4yc9CaxLOiifZhYBFnqreq7MxXgg/q52xiX2xpDd+oMXz941jKyHmK20faoj
q9SqOcJ/Bohx+9Y19elOS+PXUWWWGlYBMoohlOHFpKny0bVJGq4HFOhtVYAIsro72Wx4g+Uq7VU4
Ip3+dIOjvQDbdZHGViYmAib9tLbg6vO0bw5FantPsACcR3V6nUHwPRmAEew8aE5VnHwpGRggXxkB
rSzZTJXknOoZY74yA6CpKOekc0PGT0YK/MU65EFn7Kuy6C+wI4rXzqybywhbZC9JPXEa8Ma1hV+o
0twzXOb/tJ190Mvg12Qr07mI0/kW4Y+nfgbsbbp28hgg5fIYNFrNzjBSmE7vpEertqtzCQ3cCGBn
KAkScxk/b2FquANSwU7IJmMR7Jx5zI7Moh8N1jnoxQ9Z9tiFgMV+5PYrpmXtNVswM+WCqwtBWFxN
5zFacKO1MalXgBHhgiSVYNKjN0Ux/GP83yzJl+rZ8trVN2XAffVa6HS7rEgJBejZ6CCntboKDv5p
whHyYoWvcQNSwH8ZmyA9BdB57daAWzSMLwiVo26I592qqyEYIcENZSYTBjd2UPJeBDekoPNTSJLj
X5PbBDfgsqz5yGCVXyJReaOtCi7ZRaLJzAoSLCz+3lAXoH3dVkdBqFTO0wIpZCyb3RQ9cOugwevB
3yWKtqwjkBuAxTqyq/LNUfJDogY45P4y+wEU83LjmuWMEtvwibaWqPNRoIqSOc7ZlF2kZuS03Blk
EYO/j2+Xk0gtLVSnne1k6UF+ZYLWNBuwCJ8trn7noFHPojDieHtI7sMVDOfPbnl+oxk5lxw1atkD
liCR+y/RmCkyW1oY30kyy6pzWCo6/jPLb8rBfQZ4Z1zkkvIzcF4Oo2pAnKSvjl5Z/pLj0jGAY748
xvUJS6bgpXKfXRdrIY1ueWOpd2ekVvBkAvSxYn+lNUC7ZYd6nNLxqOr1D8EDSzAAo+5q+HWspyI5
klWDjRlR5aT08W5zlE3vFecVqsH3Hubi0WtCnqiNhOipTZoXefZ24j4OrPuc5tqgW7eGCL09hu5s
bxU3qcP0rw3RbNseGthhHQh1ExzkccnTkFiJx2eyk6i0AivUffaVu51X9PkNvo4e6DOJLgFEBNqG
cq7weqdvGZIZIAIwZ6yGMQJ9F5WjHRwpQCK7Rn6zRue0Bw1lRxe53tg0rFE3h7hNvsyjfiN3br1L
UEt3hZVOB7nXcleStmD+32qIrywYAHkmcoTEJG9tDpKWwEhxDGm6EIgmoo9D90ke/No05dZsrUFK
alY+dxUY9oPcCvmRel9zf9qg0PesoDPKtaq/2sU2BLnL9f6audPPAK+MU8ZogFb3olV5C9M2POUz
ROdWnz7pS9chn+0stp3zHMwggbHj26nQOVHCbdATspK8+H8u/O43SBTbK8jueqivNdenh5oMDqW9
oR+kC5Dve4fc+MUGkDV+SuHyrjd3hVO8e2vegSo+3kGDbbwigjU5NycjzLX5GLvhd6XL1ON2h+kE
b3THhdK9dS5q/5RhYnmS39L71WNqz+oJjcZ+3jdZeNcOugLMY+mHltdajpTYv+Z5XTkjHBAmB2kJ
fZyeGMIwdVkagj4i7WTCsd6az1LBrmYqmPp+QILtIi147KzhMuUW05LqmDsDxkfuAq781+vaRXr1
Q7DCXm4AV1gAKVvbm+N7V18AjEZh14u8Dd3b0i1LS5Lkllew+rP0SJY+O0ffqQYwK+mTEyj0kVJf
gu1tfddE16iUz5U3XLzG3EtLWA/BVuCsvLUNGwTSFzJhb84odF+3N3xry5InyWBphWrfnxpAeufQ
iU5SZkpjlxrb8R+boKTlqUlsPUbSa/RDuSQ/5K3Ntqxs+++uB1s5NvhT8xrAldulwGOKFJBbb4Nw
Xj4cugfRNNCZqE76CR8K9ukZF8gTH2wdY1DnMZ/bZ4exAfPDO50Vi1kt8NhOnnNAKUPd3VoLVnUe
y+d8cLuTac4MJRpdPahBwdpNj8DMjg3ek/AOpnyxizTnoT4EUfnoYF68PXi5qiTX12lLS+bWTD4c
Ugxpe+mxH5TGKEG9dNcS0xPoS2YM50nuvpykAM84gVmh2fU+tPq9vCWw2smV6LvcwTW+5hYiSjJv
mXANPkKq+2YLlyLkhnWxkl5ZB4caEi/4hjHRP0c9cHdkTI5yjyWQxx4vwxOEcpkjT+lf+aTfeLGR
ndR5vE3MEoEyr7tIJ6PRa7dwdkvUcw9hEaxfAKP9BSk/u8oJ5clLjJ6+XdgwdjT8mgfvCbM4d8Us
+4n94uN5dsqlRWydgaqpzpXjtt+nt6N26CeI99tdLDOHnjRZPjOZm1kH34IuJKQSeAFfwSUbjMQ9
5EelCntrUE4MdFFGzTquOmYy2AKvW50n17lOAHPYzz1Dj0SjOLL3GY5h6+hqnUVFWlCw56ZraycM
l/qhNhLjJOeX3+Xb0Xht9cfZyNuTahrP8lS3RyuxvOt+xsYU7caiQOkfCvnfE7St41Dk2y/pdWDH
9LTEkYbpAxj/o5bZOez8Nh/uEWQ3L0DTqhth7QxRV93QFv6UYZatz1eexNbHbA+GD/TvFHqmOXn1
wYIgjSyGY+BwUvASuPTgBxQCjyW3TJ6MNOtAZe3RAh7sF/iG/Lczlwpbj749ybVBL/39dhO2UolJ
lf//qRirjbCX7reuXn6MJNex+JaW2Jo5R9h+MKBFmEEGukpnX1Q8FqWKXHYdckkUh01etTXKvvbf
sPr1Qym/890oYz22zN09sIA7NgSxx+BDL+NXNkdYupbXZC6Qg9kHk/kdrRXWk8M+uRRNGKpHqb5G
/eULGgEG6YJ0HcdJS5UR3RZsedOcseWgoRSpARNbBmHyd7ZgRUlK+t1Ydv315TzCxLkfC3TdeuIN
8PSTzS7VvEevt2AT6i9XfohZ3+iurl5lWCaDOolJsJ56GRZKko0gNK8DCCBbZamyJSW2Bdtj3PK2
a3w4Nso/dwh10IfRZ0rH2QEEyC+SljePO54wjV/K1x8/l1qxi5RBfTeMlEe4trz5RwDR/irNNUJJ
F9D08gzCrkNyQ1rKP0fl6LWrApTTXNwyPXykggQwRbYp3AdOiBA8pHQr2OaAUiDBVk+Sg/9z0Or8
uv76pSWvZI/tnVnHM2tjllxPzzv2T/773klsrSXRj2k5aD3ru1ofL/DxKEVjY6O1X7UZqVnpV7bR
gxz7T3lbFSldx9kS3QJ5HltSYnLcv5713XRGakvFD5f6p7wPZ/1wpWDp8DGaq7sQRt/yiuPhzF5F
Na9zVXnhJWApBXImNCIm78sy2xZseXOGJyj0O+pUrUF0rSTdrZx8q/quRKK+GYAQYgt+bdHyssh7
sr0s20v1r3nbYfLeSb1/yvu/nsqf84XcX8Sg/caDi0Mbw9plLCwfri1YZ7Jb+t1axT9V/5C3zieW
065XkPN8qLNeYUi8O00Z/qidF+6la5A5qMS2b7T0IVtSYtuAbKv8Ie9DUur5PYIB/U+tRhIhKWyI
fLyc7L0zvJUmvEYlV9IzS9lMq7MqO+le8bJ174CpoI1vaWVeaOSSlp6fsVDAipKVWe66dOQHVjvv
pXtg9R9J1gZl4L/pamunYausIUjvUpQzJEzE3w7/1N1uTcGRSf9WZ2sGW96H5iJJKR2DJmXJwoXp
NaizeegcPZ33Mv9NABiwXJSMr0E7RKf1jZebsgVrt7ql5Xb9a1IKtldXkgELKX9335L+cAbJm7ME
7ISW8Bptnf06sF7L5flsRzZ4lTB5y64WCyPGskLybua4VZNjJZCBwZaU2Id60oluee/+uJR8OGTw
KuU4G/egAp9qqBS4BkgNVsoNDSTH8uEqccRrX6Tr8rMkyy5yZ8qkz7PLrDq7JnOsi7zs2xNd3/13
i5nvhgpbVYnJ442KnhW9tdK6yJU7iJ4YcYRMio5W9jB7JdsxqLlo04O8ous6pbSAcdbj5qu8yH+v
atVqcMQ6m62Ths3BPM+uCRLBsMQhrUlQN+xW7ra0bwUK+mehtSsX3WFntjAgo0PeVj4sXQvOpu7f
CmfbYgMgUtGukbsqz6XOoDLpVfFaxvBMhE+uLw94bhHdadf1zA+3X27qu0e0Tl3Xuy5zFomur3nE
5uTsmdNR7rJcdgvkB2xJubEf8tZZnZR8JHNuNaV4+0t6GOp7G2u9HTaGWMUFuf/WFfF4NhACPOow
ZklCPUOAtLjiM0mppbN3ZjjI9CylngfMU08SvJvq4CXSsrO2nENN6uy+DOp2J7XmLhsvylyaB7XP
AOkNQ7FrIl51CbzMNfe2B8BTA1N0lybuSY1CKz8iGYThMjP7I6uSoIYn59roQfMIJ4u9ZkRjIZ5n
Du5FsXqX+uPrgmj/FCAD+wn+TX1ANW5ElYOk5GUIHmUJ2xP1iApEbFfpp9hzUBY0u/spRgvBAbZw
0tnbP3uWPz+lVfMTvuOlN7XybcxNXLVS/3teMiSv8YG/8QMVpHjWvPbebP3wWK1nZ9cP2HDQWtRx
hmEXNHX9pZ7B9DIlLz/ramrvUdQBXhUh26UWiy2AyVLynFsV+k2qeqiQCEYZqgTHjRFj9TAuJSwl
YSYw4CgQJtq5KezyYZ6S6kFiEmRF4aB7lucIC7MIbxVxcCgr5If8afhmsnl2btVFyi9TKwM7EpQ4
DssC8M71mbnFRYzqtQrh0/AxElVRMDy0WQEmyGsH5sNN4d6A1GB7zWOxvUX1a+qn6GlYAogu0ZOv
Jt+R1VSuklVmmHSju4gqV4HwmWGxW+METw1q2E8qO6FPqaJp+2kcA2YQFMS2B7QqtbmXOZaieMju
pmHoHrSk8x7nJagzYHs2bQt2NTW2glDP0r1WOriiDezOmBNmc+Ooowvj/56SaH5YU6A5UP51aHPb
8VVkeY+ozET7Kmx36J4aR0ezzMM0NTkab4DpC0Mzb2wHqDOwVu2g23rS7rCCRwYDB/DSC8u7Cqrd
XbMEW5L2eU4K1lAHpI1suGmlfpPPZmrsNdPQbiQopuA/mUVfKfvJg+XuhSmLzYgavPY+gFHXHvtv
yZB/NdhKBxcO3Z93y4TPDDIRtEJRoRLTz7/Z7vwS5on+bWoS0AoI4rwGYwbsGh2sx1ljL9maEuu2
cvP+Ru/j9pKmcfHAI9Cg/Lfqp2ZUaFxZat6rRv9aoxp070bJ42BXDdRXpf4U92wcOYg9HiUpBWyF
fkZ+PT/W467HuGM3LdVjLcWULwbLtRzHDjZZjgLtlj7j8O5gK//upLN5K6eqG1N7cLzwAjkMp84M
WbQTH5zqsP2CNkj+hOGcrOetjbl9bLr2mKvI2ux9LJb7IHvBqHBm0b5omCvb5i1Ei+YT3PP+gaXj
q6Qw2m0/YVoHGSobEWtaakieY5QfD0rcV9VFjwvXQIDa0H5YsViiCgy6O/TT+rt6YFm5TFE7kQIH
JYsrMpgJaDZuhW4q7RmxTW0vSbk9WaounyoHTNhyf+xxBOhSLQO9+GyPf9a/kya5f7aLGs7Zcv9Q
nQaRl00e/vS0mXEwUU6RqARVMMNw39LS2sYWCcl3mVIsJR3kjsPwCHAGBF4w7MB1YalQVnRKev21
roPw0ttDgMZ7WH0vy5OUx0NYn1Id1aZqVhwWrBUXt3DWA69NEAV33RIMCbonruGf3xX0fYqdzFvg
2/ERCkN8W44ZHoZLIDHJM5llY9lgo6gWa1GD3+C/VJRD1trb0d2IOeD/5ZDUHcBXqNr542narkDk
9nl8KFVWA/cffp3UlotMRak3d2m78CjYdjStFgYsipT30RLkCEzcS3LyfRQLI3+AvK7GLK4vxaWK
cvluqyQxHPRu+fB17CNzcOyyqhKWlYcnxqQoN86bBRQfZSkp/XCoJOXCLaqjFwch8PVQudq7IzLd
PHYlAI2PBcuvmsoYsuPzXNhfU+xJQS7NbnrbTlV6644RgBMN5c0uY59RZbfimBSh9qKW4XDn6vVf
eaipL4NdqC96WD90dLAP7E3DdEF0kK9fb6D/5dStfmsDLXlzM07FZk55n6Jm8BZVyhf4yMGjFJpl
cO8Xsf0kZSCFjymEuk/5UnOs35JBM181Pyo+a8lVqvDNyV7UpoF++RDW6XTXB1p6Py4B4n76sDOT
mqjdzDv6bNB4S1LqQDRlI8d3f6vJgHupy9olzKX0LfNqdLQ1o91L0uib4WLgmnooTQtF/J1tdf0n
bKyQLrJG/RhBqHxremwRVPh654Vf+QYUrDzYmW9eRiwzn0p7fAVC032zyh+z27hfLMVtb7IyQjrJ
1rtvzQyQQnWs/AkRHbR0w/5P4NjtNyBb+mGOcRG3G/9VA3yGhm07gPckFoftccYaFr7wf7KgRf5d
+CFPtxxQsdl8Vw5efcSvrURhzileM8Wyb5q0m9Dc7otXHcb0J6zfd1KoAGN7BYHxBSavei9Ztt+w
v+AO5VmSI2oSV82bkr0k69g1n2Z26SQlZ+wG9V5F602HEX0bTDO4hMIKjdsarRho0bWPCpud37Po
HncHsHjIeiIte6z8wbmRkr71vaOpDRbtDreT2afnQTAmeuvVqt/D8YluJOlEqg1MIepvJWljRIQP
pO7fSXJWph8u3/wHSU199kR/nT8ZMfgefwwuYTQoz2nWqveRD4049LGrGvLqCaDPEdmJ/rn02s9J
3Kq3gBWGZ11veVViVOWrxL2TCpKPLuKpVOrsQbIkMFE5imwIDHWnY7ha4B6b2cGzVI+hoz3l5nPT
FCe3cysMC+sjMublrT05xW3UQZZbxILLW0UlaLrKRWZWnQ6x1yM6bkfNY6g5WIFP1isKYek31aq8
I7qZ5UWScHSA1OvFW2mOSFIaPViCpZrWT/4OTT9QNfmIu7LaAhSv0m+gqLMzdHznpLP38c22jNvc
VawXM8yc+zKxAFgs1dpJ/T2BlrzyadPuGdZpuBERc5dg1lJ/zwpeA373P3lbFYlZSvu76nXt/E/H
6y0AmM6OH+txbh5GpQIuXbhI34HqMvkS/c5V/7M5DvZb44zoA+V6cZeFho2ycZWCiBvmL33lPkvV
0Ujv6sjwvtZNrh7cOrbu09LDgKWuUUtBF/YzdKSfCuJXx7jYu8CG7tSSl8od4x+dBkDMMtzm0TO7
4EaxneQcpaH6gqpKvZPTO/NXtfSanx37RsCIzBgdxsm4sGZborpbWs+ejeY4r7uDsKWW75KsLlDG
RaPqrqRPvbPL8ND7enxTI07+d8FaR4rLLRceCeBnZPwP6hyo8UHKQ3CPd3K22HHJtCvohJVjXtek
FOuelownXu1orRlo+rNlJtZZtQe429spLMe8tYGX3zihpRxTrdCxpRqciwXe94rXTXOnGaZzspNs
eprwcTn0rdp85m1Ugf64znfGzs9o8yh/Gu/VHRKGpGNhnZ5f7LYwf8JJRCzSpJ+n9fHSZokDSSWY
j3VV1Q+x3tYX06iGm8htLdx9/RJbgs5BHwuwKh0fzEy9RBbL7/1vcTB+TiJT+a2AtFwvlOUaUnGF
9WtKhx+hojhfNbvJUDvW5pfQRhucIUrwCIXaPWeLqLiq+Oltn8bWmeWA9NGFCgTGubFYP6Mjs/05
/EYH/B3yofJLD/BBBp3ECJtBeBK45u8MZWS9618DrDma9lPfgVlGp7h59VrmhF1faY/gNjrgOTgs
wbtyDiyu+f5F1w08qEZnkTRQU9zitC67lZjj1GwBIoFw3yXIuuBf80lzBu81T72v2hQr92bvedwD
5HvrMK1vJNkZKM/lTtxd9bhHmEpjXHbtSqBuReN6nwMI6btqCNX7vir9z1E9f9OtQH+Q1LwgwB3d
epSqnubcRprlP0kq7INzm5bpJ7PQ/c/+zF5iYTUvpeE4n/3z6GfOt5hP5bkd1fbstEPwvdDP9VDb
30sQWVjmVPVlCIbiKzZ3+96K3E/MI+8weSgeal9BPD+AvNH1obZb85aCqGDHGWfdhckynhE7mniJ
EF4zIuO32B1aiKmFTtB93io0Rm0cKruzTgOWgg/dEtAwpkODN/JBklLAhm3x0My4bWFZfQvYiSsH
XQW6AcPRHWt3xYOxBDZSvLeuYtznTjV/YhXga1dG0/cpWoAeLXwOdKCQ3Ev1r/E8TN/HOrL245If
Lfn/u76L5NJW33d9zgM8bd8ELoJv/zn/lv9v5//f9eW6ejXA3PbMo5lb8X5gwv5cDlP9rDumfraX
POQy6mcpyJn8rnlSBaHI5rlc8j4cy5cTOSvFO8c630QJrIVt6VWNeqJlZH/nqdhHe7l52qpJ4Rh7
3q6u4RsE5aOStRaESThfo1YPwdHhXT/06NgcslErHiUYTZ5X0b/pO62pjnqYqHdBBRGPTkoSKLSr
d+0SSNI2FEj3azqrDj3TNbQe/1Mq+VtSjpA8tO1u8whA25a1nmlLp3R68+g+ltyuHz32HyiSed8S
+Ew0qjK/ej5cUn10Pk127/0wEKBjtdAbHi3XxXA0QW+lSNWI3VfYxBCPr02pnAzdm7+gyDCcO84q
gqdv0LKuco0wA87XV611jxO29+B3Ghtdy7kxr3jUuWufwY1YuA4Yxklv2vFGr0M0uxfDHXHUWc11
rLCAnMvkSwok6NHqPrqArGCi987VTM0ScZ3Wf86cRHlGILo76BcPG7FkntF0MdCOQYTcMXcMQeDF
xGN9VqqsPzP5Qxbf+FOZ7XckRoYvUYwTfNK1/WPU9NpFjdvs6o+p+RAGOp4YSjm/pWH6B9Bh9oeD
Q+zgbxTTRB0L699n/GTOxtgFD1XRNM/FEhgqw8OwQC5xqWDoCxWpAbJhteWDlsKLRzJZPQ5e0T1I
famGwdMR08gJAzTEaZLFkx3IPF6yffIcINaBr1qTPiE6hEGEhTGa0anjCR+0+sEKuuRcQa25TzJI
FcZozneOC7IYdrx962RDdC2QMr71zMi6suxR3HjTPNxk1TheFTUqbzOjwNjH76O7pPGReBoc9y4p
J7xeaxZJoi7xT3HbqjgwqPXJ9YoRoiuiywhA9U/sT5THNHa6Zx+1J3SDwQ7S44AGqvr+Ze6w+sHc
eXyNLOSRO3PXdyGLUkGhfm7Yg96Ho2q8ja6Llje6p1/wnul3VTSN9z4+VEhQ5+mhmsIIJSz04/g2
Qfjw0/mvpHGPPn5kX9m9btC1iRau/Ry9gCX9E9nq/JeSGH+x8Au93ApYKA9c/ZS1fJz9wTz3yxnc
GP8OcGAlFg8jEyp7QqQTiMlfBbhEvTN/eGANmAJmwy3aqONTjZH6osY/I7pW33vW1CGFzBvAzKi8
ZI2GkAzifeNDjFoLg/LxkptK9OornvPgaLBpxQg+NHsod5Y/XPp0mL6aNnMnTQte3YI3RZvyAtkA
dfwaAQA8BuXQX+QoPU6utTFoN7mjDQfWEosbGEExU9UFGWx5GHL47W7NMicEEaWKxN5l2kuJZH4s
2aqPmegTcoHtPJJXVS48NDbw9hmOgQ9W2WLl2CrdW4eB5c3oqxnyFdySDL1t1i0HmB5LEkU77zi1
BT6XS1I3J0hLplVcJemntbaDnRjvMHmAJGc7TAqWQM9D/J5KcypvRy+pcLAgJsFWR2KSh9M4tRsd
iNKQg8b6Pxw3IxhVQlD/X+eW5LtLO/gIXBkJ7d7lbYfI9ceonG+y9GszheErfa6/K2LHuuo+3Io+
N15Uz/HPxhAq+znnMTteET/ZVXGRlBxkGt5L22XevWUpF6SL5geva6AUtnn7pR+damcMTvCjDZRX
CEXeL1PTTrlLd4AO+D7Qcj2iAqK8XRb/YTHjEXWQ+K8qqmM+O037dbG73ydWV96zzn2rIuJ+D1Gg
us+1KjwhZzrvElOt7rcCKWWA9Xc9E0ueonX2avcGRAbn5uUMcohU3JK9PTo7Z6jZs/zvRT6cWhkT
+EK6/5aCUUUwc7nIdgJJpoN6YfMrvjm4g+LcdWOAARHWoTi+KH0IhUR3nkyUHJ9Se+l9tQKEgRm6
ax5MXyyVUvfisFRw76gYl8QqUv9rcsnDqXu4j5ZA8oBgakd80dgFWUq3AqkneVWtZidzwBVAkq1t
5McIWZhDF08s71f1XxHEBa9Q629aMEF/68vpzSmZtNdT47/kc94fgIr1z3oXo4bpjNmjayCqEiPi
dj9Z/XApQNWi4BiB2ce26mqlHpogSy8+OGr0kKdqdcqY6z6paO2yYsDqdWrVCgvrRfaZXxfuWfN2
vyQ2CijWbJrf8RT96jep/bO0/BuVhcwAJRx4TUmdMJT+XJStjXwfiwxsaHR/xsm78/O8+Gk08Q/F
ZJWa3hIAPaghy+pxwzKRWrCQ9MzmbPjs10ODpjkTCCkdnbC8DTOogFKaY+F55/dzs5PSOA0zPC/R
lJPSqbXTh1oxvyfLmdjxyB/TunqRsth0WXNCaIkxefRYtqryEOMkRDyw5uhRYhKoWfBt1tXqumVJ
DDfU8BDj47MetZWqTuacYzaidpLnNCFyk24D7xRx0P1Wb7uOOmT3jVnYN/6sU3eOcaWCifQyJl7J
FpHP5omWaree22m3KjwqOOuRdk5npGKkQILRRTVoryx1akWZqtN2jOYrP8u5RNnuv6d5V8VyYjhk
cvLtbD02HfvemcrDel4p9tOYS7yrOduKsscOyzwYtgcRbDm9MtRQBGGwvjtQCtZLyg8MM9U/eab5
tuYZ8gu2i09eQhP0nU69NmF7+Mf/tNX++7zaryxAt2H9DctdkNi7H7v8uPU3Scl60a7MHmOEXaGK
n63WVW+LpZpU8M2aZR6JSokEk9x+iZpuh3TD8JfHjtC90g0nRhvYqY3NfZNE1b7GwCKIoJoFTf7D
KpoJDT0wjb16tUN/Pjte9xtY7nRIEVZUo5+9nmAdadr4UXjog3lDdw3T9led+d6JMdOti4RpVOnR
QbOnRcrW+2krWGTH3U6p6cgRmjWRw3c91hgb3K3cOnljnnmBhPfZbHpv1/PaoesxvdZ+Bbi4+6wF
IyeD5ocidvLQq82dE8O/rEA9saBzTFndKkz9R1gMdwq7nlOBJeKEBEO5bPgVCpsOCXzfCzxipqle
chsp2nPdJsqTGjPlLfEzeqr8W5OxCPZyS9Yw9tCk0uR+zdMwcdnNxZBdt6MCVvIOWY3kEr6pypMU
wEH70c4wrqq2h8o5vzTVS5Oaw9PAQKh1arTQc6bkwwxkBPGymB8SfFZKTFZwyMH2oOoclB3acTdC
NTU98IZW+tBrIw5gSzCl/nM9wOPPilsnGCxQ/wQFq8V7OGbjSS/QGpO8HAWG84zLGgum/8nrZgYS
SJrq5woXvcK1/MdsCZCj8Eqnempt5JrSFl2ckTHM07wEUWqUF3dypp0k6UGMpxg1CghDzZq15Te2
+SWyWuNGslyl0tElG2fsQpviKHkSGLqvs02EZqNUeVeAYp4xNeuFJdvSC/Z3pyK/yoUlzw+Hne21
xqGdanaslx8phVGi5reWjQDhkmWxrP7gOMphCML4uSiPBYTgp1bTomf2zP+MUeVfB824R4g8vRsx
q3qSwJ3R+kfWyjpteenU55i4ocyfqEqsQGn0DTyvu5vESqwnFvut9dguso9z4eN+FLYNLloukzY/
xWNotkr3vKZxSKpOdZGae3C+lIelpd8ug+e4cR9nj9FBP/8PW++x5CrTRds+ERGYJIGuQF7lfXWI
2mXw3iU8/R3oP3G/0zgdhcqXECQr15pzzIZZUTOIe8/LtDs7OUfrB1aS/p8HZbcfA13L0yzydVuI
34f0P4QZ/32fyqAc5QtL7/UXOXolya5I7gm8G27rag7+d0YtdRKhNe43UJG7u6otogdBk+zBTKun
OozU+fpt1wdKMnNDLFB9uH54/V4DynpgNyjHrz91/RyOihxLQnbDHk75nh5593lpefdwuZeTZQ2f
UdhCCVk/bzrFSJJUuglTF+f/9dsgYB6Z3Mc31++g8rvXE8M6JwvnXzUn/UGLPHmPWdS5J0Gs2Rqx
S5aBWpz76xeMHrinXjOcuX54/QLAFHHb5BSMJG9okGPjnlGyZfljwvqbjfblv++N6Z0SZtY5+9xs
0p07o5gAZxk/1LghAuJZsq3lQEbznb4Jd5ZnQQ6H3/IA6jl5EH2HN9TK6B8o+qGulRMqtGaZXB+o
XRbSskjzNBdFtVFHxOFphIWEK6kvBDz8f56tH8LXeyt7svzI1vDQ363RKiHh0KfrM+KaC+bXp351
CQ2rhPH67PowXYWS6wObWoST10+Crh32nsnEW6UAX6r5Of6f8GrVeeuU3e27bi60WXp2savx4b8H
amSsDtePi6vrYRTFm1iNR8PqpGnXf4FsIpxH8uo/shvAbtAgaQrA3T1dH8ymVwsBR+3K3/j/n5q5
951kJgyMrgT7eP3yOC44RK9PU7AzIP+zlDEH4HyGdlD2/nfE3JkIkgzOSOpKRojXo/i/LwN7Oa9d
mT3sE+IOcJhhXxBbbbY0LHbD7zyInxBaRF41e0X8V2AbTxG5jqdqGN8dDus5IQ5s1xviM56Ft1Wr
qjbj11TemRWn2F5f739H+/rs+g4ww4q3IuJYaaSknfXBDNosEoeeoLaTtKr6KNkkZE3abjR92E9C
vuS8attWOPQxdei8w5wCRktN7gKkXzQ7SFtMzKsprVwV1876Zl2fFUAbtg1YEO67o3HqIFtEjWTQ
ZdWQ+LJcXf6vA4NFmeMmvQ6EomP4mlaE9PtpuDWx/S2KWNta9qWaWnXqYjn978ESiTqF5nrkivmz
MMzmhOW3OXllA3T8+rR0vdHYXp9eo1evz64PmRM2qJ08aBirdr5a41hqq8GgQ9Hx/zyxas8pj0kB
CGD1iK4v8/pwfcH/fTgUFmQZg9zMcPUwLatG8Xo4qqvn9Pq0X2h4lYUzB/+9M9fz9L8Pr888YyLe
CgMvi3cFJ5AHa5X9/fdgDyLeD8I+Z6v2/noeXB+S9cOJEcduSbrL9VN1aBPuELlUI9dYg/GaaCC1
kfd3rKrH3Oha0ketEg/Y6hr731NnMKdjBuQLkzzHdOVDNIIYg+vD9cM0gUJsJNpfS0k5nQmG7DdL
54ykomipOjtuFVjEdPWVmjdRQbRuTD51oLsNuxhTD/f0fn68XD0b9QrWpR4hN7YicA4r/czofGsW
I77R7KaomngDo4xB6VLHF4kW5iYKB595e7eZ5uK2MLhFlF5jBx6U1bPe9D5LRs0Inc5i3QxHcAPr
1nbRH3Dfm4dlIkFIumTSOm9925c7wRAGFfswksXSRbukJ4hSlBttLJiPIBMMuOGyaKR3wjSkPxuz
tg21nliY0dzB/gdPt7xYIj+WdU3/jkiipBMfzdSQWTjnO/BLydbG6Ff1wyWOWn3DzRFnclxVQYch
Ix4ugF/Rk6SMdDWd0WuU0lTBS+UDZUt2U7NmRPcWKlxaFAyn/aU2J/KN3S6oQVR0Lr3GUf11DgfG
HT2iUvj5ZfQu0ZylfkLAVlimOlxTIkoTg3b1qAO+tVLo+IRmNuNfGuLI1lFS+Wqx3X0I60ar+0Nv
xhwEOHSJkBxpEeMV7yaBLmZ69dy1dUkQJPVY9+Nw617XFsOAHePIY5ntLW3GCKyh9x8mbU9FsfjM
Hz8pnuOtO+PfrzWZwSZCpuMu1J4Cb44LHg35Ji88Kr35kLkPCgTSgYmnfkFMS3qGSwKDXvJG17h0
8cwPEcBgN3J1srYGAXMK11Os/fUh2TKtulnPIDOV/U0eL782X/TLjhtlwyZbc8Lbyhy+mwI6kskl
6hvTSFjTPDFvjB0Sc/RUBDREL1XWkYAr8Ynh4A5y2gmWwBS+ZHruy35FisBa3iizfwu5XwRQXjfk
MpMPWjDCcflbsvESmBDL6KPKmSF62TdDo+2KqAsfZojrS+P+q3NS9SI9+ppHbde7bAQnYwzWAnCU
VnxGK7ezvfhHg8O6qRTZxIZa3r2GhgUNSEP7dYhIhGtkJUfLoJPnpfoDxAXXt+Y8COPxeTbcHUG4
yEdipFia0Jm2skPSsu+sMYbd0qghmOO83mnua6yV5cZOi3Db5iX9mbHc2VKrLkvML5x6OoOJYdxF
Ku1BU87HQf9i5x/73uyM26F96jKiWlvyuujnb6VXfxj9CJ4FQJJrEXrcj68oci1gR2nsk+JZbKgG
DX+Bv7rxCEzd9LMqNqkTH2yh6ZsRZJdMxSsgsUYgkgTzlVMfNXpQpqSvuBBDdWM4GFZk87X5LfLG
rzBqWqBO1U+6vC9mBnwtj78R5xZBZ74Qofgyopdk6gItdTp7IFPX2UavBjeg16bmwaFlhghYhuYf
7RsQJvIjnezbSjG0z72LMPm2wphuLJ3qnzU93Y6kDvd1dwmXgQDZct4TzytJly3jw/yP5Gz61c9Z
OXwaA4Hyej/fi5TKf1hWXG9FI5BodAZ9ghW6BDI5oBkGbBhxTvhtNQAES79GDtKmrQkF1iztWCuK
rFgYjd/vOfZ6kDs0/IkUOFv1ri3s8IFsw37LaCf1VeO8SFUEVjmwEGhgaPP8nYz7PDA8Bt5d2yeb
rive0IticuzZQ6ssIS8J9aZsCRJec2JRRqttp+WvwPwfQKe5m+5tlBDomiTDdz8d3cT8qbTsp0jM
766xCAtsIfPr7KHocO/LaZh3bsGwIDHQsrs5OqJ4jt4NuqCqAPY3zdWTnja3zdqoKud1EPtrdQ7R
CxP/cIxUthvFBu5du1WaXO3O9d0Yp5ukknRLVqFuE6ljZXBTKNAISeB9sF5YNWXkp8axLZI7ByHG
ps6r2yKr/grLOTaN/OoSNl5K3MduXgRCzw8IVegHhT15LVOIr96dTj1pZhGo6qBBgb4drBQizzRm
gdRIoze1ft5odqmC0NK+XchGcTgiRE+srSBUyuwduZ9V+0zMG2PoQuzpAuzthU5mXL6USt8JUr13
bizRD6NZSWxOM6169/QqPY1+FLsrQ+xxtGJo4/nrvPR5AH/mOW6X70rJN7OaH0bpm4VsdjJSNwto
zkxCnuvInzSkvKnAWLtVB2ewMpmoie6YhSEybbmfEi1wE7LuP+ak/vSi/FnWw0VJNI369Br3+aFD
g5Mpzom073Yg2UDTjJcYcCCCNsBobW4HWc0OXGsDq+X6hCpv54emqyaauDPMOPjQQAPIrojsz7lX
n2RTFxsn1146F5BNn5gfXZF9T+D0rEZ94C/7RbaLLtbaL2NyHETxPGMj93O9eqwH4OUJHKYxQ1HN
8XgShIjtK8YAaP4sekfdsmcACUytO0bD8ECmERmCLv3xqXd+O9GBpuAOS8Y2Ue+lAPkLQHmjiYnI
S70E25RfzL58yEDzbIxlsrfC8/ZKesePogPQB23oWCm7h7efIZafkUfE5GiSxn4mFKO6xTeMhM8B
m25yRdYhnR26wr39rRf9JdOn94F/iq3fW4IIA9Jn/uq12pmV7wlxWb0ZBodDH90aJNNXtrnv0+mg
qnDXHbqp3HUcFhYJdv7MDtWG2V5C/T+BAnbq24Qu1aEnT03vCBZT3iWrYH0OVsY8pdxNCVfv5Ia/
eU6EcoY+rVTtmxz6i+n194Ob++Q5PNR99GkX7BuxkBHdMOUfDp56+KTV6DOaIeVBEP25cG4wEQAb
X1I2tMZERaO2rqUjMB72gn3G0WO3XBW3RI+21AGJTq+Ky2V4kz1N5SV31QYOz12eqm7TOBABdYHg
yCqi50rmv3Wv2k3R51PQeAOJkZgO21g/jrr36FgUkXMMObuMxrPVUWXXQ/g59Fx3y2DuJDBvpxtv
LLp3kFOyAMSd1HKmoU0IShTtFMjdNxiECJ0iWmgWvcN2tDjIDoeRyJOFBd0ogsF0PAz/rrsZ06kI
iqeugBE1Zpq+My2YDV2bPBIA34ew7bnBUUk+eD+6GoaLAYiM3Zh9cMP+WRMz2E1v+BQ9pPFZS9C9
DJ9t5+2iEaRol5BR7GVekNMiaBlw5Ajjg1LXuHgowhqR+k1ER2DQ9YKOdXYoltE9EjL55iTAe7iD
D2P9Y/TUxvPE5VnB10mTi9AqEuYmGIopp0uTPBosPwHuJFRN5PcsSXOJkuqPkNF4I4yBsZL1EnYu
QSXlPwNynbu0uCQMEsHCxCWfs7wZouYsKRajvrwdPYaG5IuAurrBQPRKrf3qMrTw7WjNijDV92yz
A8jcUd26HrcaOQeZO6wJg9zNJQFSaQdHtXnLzIarY/Jlu+h39lgoivE82wiXGkzm6Dai5G+kn92f
7WolZNkK3puaXuxq2hqmrSisCM1IHNgOcrjXJlUfEy27tyIKcjJpS9Mu9xadqaZZJgraeNxj0rY6
WQQ0hF5kHP2DbwU7NUOzFxsNVwAnjfZH0+8rqbJjKC1FMnDPtPK2qMGYgbgXmxy17WGxozboIGJ6
U+qni33TDh7a1OHX1k5ELV8SgllLmtAAH9HeZfUWK+N9Ogqx08vmA8jCaSgXiM/Vimj+bATB1coz
MOtX8UstHCohNFAuTYJNo0fUnVUCZhIJeunuES3ZREM6k59KzD1yxhVif6UDCMhxmslsl+ZOWPOz
qctLk3IFxhzhTBAqwVTy13bCMch7iMPFNjbkPpHqc1EnlDMvOYrUDbkgzbYwOE5Eid/ixEA2srBf
l3iV+nltwdtvGmS+VdvmQw95N7uzZuwkgUcbz9aeRCV2I4DbdZGqNnBQsULNCKj3K12O9I+MhU2z
zqADP8bY+mdKbd6F5ggsGQspREO2p3kO3o6K0PY4+ysN7wCFCbGJMf4Vavw+iWEkZdafJftyIxXt
fhtqEusmLUQbvKCpPySubkKVc4KMlNON5nGWOLb5RcPllwzl+jxmTK1NBvczUUWZaTwC7CsCpDIY
KC0j0LPKXn9gm9AjDkyTwb6b7YUNl9ZQ6uAYo0sdkNY+qLkOekr/nhoNOOr+rCWcbVUrNl1ev6R5
iR1JngBjBktF/Tz1Hqm+NCk2Mo/3E4njUDuXW4mEvRY/s+F918WSBgjZak7T4cEppw+nm74hiR6W
efalaXxWKrGhJU8gejFfhKq14ZNMpc8cRK/F05g5D0PnYstIi5vRHRigNDqDbO8jtXsS7QvrOewf
B6GD6oYhSoIYiTu6EwYqLm9yW1yEIbl0o548J+YYre7c1ew6xqqcgjjR7wkceTFHUjG9odxF8fwY
h/aIFtB5YKBCgEsawmxe3l3v0ZUaIhFzZfEVvfL7PqXApsAEXxcFqVkFMxRbYs43Yzswb4j3Wl3e
lPkL2DyPYWd44Jz02zq2tio12ImNBt9qJuVWM6Xlu6cuAthJ0w/tAtng3oDmpHS2U6O/a3nOqGUw
96GCuadCwvByMGiNM/jR2H/HDdJ72zpSX3RlToExORubqpLd13SnZ0cqaRvqcE5KVeL5RjVK/gx5
CLmn+SHa3LKxDN9105/Zid9j5pTzPBS+NsIGTD1zPjrzWyWSfBua+1wwkC7xoeJBjbaSHJhKDO9Z
Ga0danb+Ycq75snW54bArKQ16LSSV6ftU0yks8xelOLubZPqvasnSo5R9owJO8bDMSHRnuPBUP6p
QzIysri+7aN4ZxEksvNmda4z81+uYdiNU8jvK2+o6b9RJL0wEK92GhqVTcMVv/U0h72hx6U0Td1t
Oe88KMDzTLsdPVcThFkEna3CFtjgRMiZaqUd3r88pBeSJD9VmF90RwNqntYkC4U2o6ekO8QANjaI
lpxNW5k/kwV2Kn8xpFPuo8r4dAzt4CyK/omHmseqf6oK1Cm87h94M19U1NOuMePbBeQwZN8s80mD
hUKw3LUxEa73irsplyKGw/ILSQzS7/GPfMvb0CNiOWGNMgg6L0bn1TPUeW6BkcCZI0veau/GVnyV
vFkgUR6SzDP32hq5HNfzJbd1qO9JOeyShH2aTu1f19Mr1ygyEET163Iot2007/k5puBDBPg2PhIr
9JIZphaQgLV/xUgabqYmRD3046m3xrXe6G0/O8VAtYkw1V5QnBFdjXXinGce21SWqNCi4OXaRGRL
r7dpkdd86NL8bAy0VAWaCRq2jxUHb1NO1oOWZ7QMhfU+Mrc0omkMSP9ZeSpedIlt8Rwt8mDkFOgi
IpSP1YkKANIee1jXhN3aDBZCY0jCNKzuvTh6qH9ZeEMmPxPOShWPD7lgpyZb/DTpRCyK0N/jlqCG
2azIg5qeAZDmOzRc96kzXhgrYPTT8luRR33AJvAyreTW2XoyvqLS/XKG7rXTOTEz+5XsiydTloGI
yCkkAhgKOEGy86lruVqwdaEQP3SW/j709j/NGekro3TrLLLrUp1mTMr931kSC8fEeGyG26yBA84C
gAxuhTcbH+G6eXW16LJAKgSpfclMudC4677rRu0aR3vNiSTeOLE1+VNF4a3bqBlCzhaqmKGsPKzi
Qt/YIj9VYf+vFFgo4mEBSon8qR2enFycrUJ2vqkN1FQl8nsdQLVKNS0Qaz7v4BlbrOBE0afVd1zE
B8AVpzaJd3pm/8RuS5+qZQpIkipRisnenOvbTBIo2jb5sR6JTB30eosq/CszOuSiJgnddrJNMwbP
aY/+LSwBB9tb/oXzEN85SYlIeLqUmgHfSRrxBtNjOFmPYY+FIgz/llJ7NokSUrKKn7XsE2ZiaS+m
r0U6aqzJvJ1hjwVWb3w7Q380veSpmpis4wD86cP1YMf552yMb1mJr5q0BehXFa85mW7nbLqpUuR5
YfRFCfFFsGq8capxZ9fz51CvvjydG7lWeCgClwr2uInajtp87VSqPVO8OLBmWrN6YhIAb9JNiD89
m0SKrCsvRU6cUmU/Fu4kmKBrH0s0XfQGhLRX3pgs4cJx931VuX4xAbkr+20yJe9J3gr/r7Hrb9vK
/4V1jdbSrB4KaI29U7C4yJa0JbsHj3deymkbkh+PygmvtlGf8Rk9mdqIOB3nLy6LwzyBJYzJBk1T
nabeUI6cjWjOF2EFOjNVGFwRXpBy8nW/X1RKUmKS7ZbIOeOg/JKi+cyX5W6E88VYTd5whbzJDFqb
NgReWaHBdKO92aa+Mw0IjjXSotLlFvPSCWrtsm9sa2uDN+D+Y5BHmfuuydU1Lvp4INMBij4ycOUO
QNZ5UbXlPSqH5o1DP2VjUdFxFpc3Vv46iCwgQPW+jfv3eGQEvp6Cy0zEFMISfRdJThT8E7dLHu7p
iL+HTn9L5/YuBJTPLgEfWt4YW1KIzrkonvrY/CiUFGz0Yspa/FSuB+VJ9NwYy+TpKhWIdJoyNI/r
A7uxJ0K13+s+/Wb3+4wLtD+CzSdTeQkDfC/vdn1p6/CD8gA9RkyJEtKov2gMclqDsJVhtrOtW5gH
VEa09dLZomRoIvIhtUvl1Note803VdDbXQZnR152GVS2nNjTK29XLKBoFpFnh7K9KSuNAQG/YOtm
2jf73s2MF0IkoXtQi4ZvsgBZSUhWpNzoNCYTm0bICcz2Nb9ObWKLZ3s/d4Vx0nImWA1OBCYRDhs1
N9axZxj7efaaI/a4ZNPOZDApwyoetbkDGu9k3f764f8+B4Y+5brs8jBwsHAA4q9N7lU9YeNOUZFl
sKY/qXdXJMC4CbCQjpr9xpuPlYMlHZPTp6SPbAj0p441aAdez24xKFQHEdLpA2LP1uZ1ydtuP1Kh
txP3sLGlAZn0T+QLfw19vjq7uPss2nQUxujtnfDPIbPTn3PjCx0Z95oOuVuqi4ic4/xDGwCqVhal
vZyM37B0uWiosIsw/GelYvBpEbkB2ADhWUCc9ZLXJFmW3OaUTGvJFmvn2EHDFzrfsWd+jx3y7ZlF
OBzCIyRmAOl0rHrPfPMyoN/2rp61m2b9c8k6gbEk8qkJ8r3nvsLPA3tYkiyxlP44p5dFl49FfVen
Ytyk+fRURkyfc9c9trWgpencZSZucsf9aZUNxD9q7mc7f0jX0YGnFbQNVXsWejT5XWtxRXikwOMq
O5GPUQZN1Chm+H1AcT1xWVvHchQE6tjs3g5WFAtgEyg7dAmRwHBqmKiZ5UBojNptatd3bTq+q2IN
WlTpuA+t4m9Klu6mh7QR0d7WbXbKVuRxg50t5gOWtfVi/T2ZnRsv+jM7i5lsSx6ay4azTtyS5TF9
KqbX0EqgC7ns0eLIijZYrDeqh+WgKuW7Xsre2bGnDTPVfZroxlvmsVrDjmV3S4tFFeRDGclZDHRf
5Chu2WM/S7146wo332qtSBBaRO8wRrCwu+YeN5PuI/RgGVxFhw6xQ3QOaVIN/tr23I4mZnWT99hc
p62LRjCknWV7gkz5KfNsMQvb6a78WnDyFxOtynBkuAJCBYs7E/epV+zhNHKX3DJ3/UxKA0fT+Gzk
AAF1C+TLWNXIqmhY2fVPljawX8rpkM/0mY3c9o6mOPZFP2zmiMFUt9B8cpzsa6DJx92m0jYloocu
r+JjlI5rAW1+2FhcNnQrI3Anqr3Xi4LBimn/q9bRU/jZ0GHxjUyjdu0vHT1LZLLtKcIaOFCMPISS
s7KsaHYOOr6T8XbEX+ejUam3XmlDSZ8Ze8g1sWZo6PglyzAxL+OEgYyQ7dsYSgXl3Ua12fDQkJke
dMQbrUD+M335m8hu/Hygb6MgahgTbU1qqfqYjg3ED+4IcSNCvxkS/aaf9F1BTbmZHZzTyUJiudDv
vFpYe6EPzQ5C5HFpUmcjs3IbmwS2LBE3hygS3Xmi3565CNzTTL3KEpGp3r8wNeP9LxekP3Rkw6RL
T3lFW519K5zaVBK9Mu5gMUCRaMrk0jvMT5uWpn1tKQ1TLDzI3Cu2S29xM566dxA929Je688Ka9wy
Hu2MlTRPqtdSLtbBMSvUzKKaT6JbZ0ItchriN9DwOVlLXZuTJ453YytiTgttEhiwOxqBXGhss6T9
WuRt4TtGGfogV0q0nLhe69Qnsq0EALVekne54k9kM5ewlbe2L4RY8xSaiy3St15ybEOjl4c0yRAw
cdlj83ltJa+4sfmT+InoxESSZY2RjHTHN9uzERZnxQXUpzpH1YNOC4UzqtyEvCvbOOvAfXct2z3+
tlHPO4JGRqbOVFkOs56tdOvKT6PxINi4Ey9cELE6iHLPsNiCEbPzxpsqJrwFr+yXLkX/WJjhdkzn
N2vCdTk640sX4vVEBtTuS4JoWKL7O5UsfJP2J0gJoq0T/astOQSOO5wiZqg0Dj0TMEo00zaX9Q/8
Zg7RnN6P+qARPu3igBldYjdKjAlNjZ7WpENnEjYykLBZcibbIbg1LiRc//WNmHuWG1WaR0Al1UJZ
YXPOidr4UZH9pZt/o1p+QM8QbgEo3G7ul07qkHFC+tDhF/AtflqYcqfnOCgYGUKv6TCZ0PfQpvF2
YsYsSfFJ43HbxdqH1wp3OxgtgWtJVt0w+XO2+eKSjieY6TD28nWDSod9DuZeKlb2tXvAPsKHiZEF
3LaPqRXOJxnqzDbY+ogSSY4TVWqnwYJHh/zUa7m+a917GBcUhvr8OirjsHQ6XWHVvvQjExE59b4Z
lZ2vJs+gUMwX/vvoJu76j1wyIrP+zDG5d9ntswnmrjiOCqkR24FBMYCOPY2a/dDiG7+LyCPRKsKs
CXcKpk77aavxw4rI9crDm2xAWymGn8mloV+ntOBRVz73NAXIe/Pg/paS5of1MoZsD1PoDVsMOl/a
6l6LnfmsHKILijR90EQNPd+eOeWWutpUSFECY2TP56xM/K4uf3Vr+tePOhWLnA4Ga89+hW5PVf4P
7QbpldBPmfeyMzad9pFXlHJWxSntFzvfxyBwERsGmZYeCp1A5za07pvOS09Vx7ltNUHEQd7MtYc8
kCG40Xj2Nu6n6bZ2txbq2cBVgrSN4WueqzvusClVsLURNfa5tirRgdS7OV0Nuz37DkLbEMgv9U+K
yYqtQvpk6l7oxw2t17iyE57ROMmjargrJc5c7Zte+/SpRQemrzpoJ3E7dozZFlV+O87KZhFsjdoO
Yd3Iu2Loyz7ylu4uWR9sum8FStrT9VMyb4gyovNQZ5JX260RNKE6FMgf0eSarKUEq7uaB8W/Heeg
bliHw9p4Tock5TzQ3zrwEoFhmo4fWQdXSjsQi/cWJbHA5UZPu+qKaduGbGSKCR9EumlV1Rwb1T2P
Tr3szdRKtmOb3yokY8yOmc5Zbd7suXgINnaHDI6wYlbLJI4SjjUWlz6YCrrDW6vthtuxdh/zkgNa
LvmmqI32tvf6mgzvnctN361hsvSMN6CO3bXhTJOfNmMfq3/TYEARdxjLp4PxakmUhXX3WTeQXHB0
UQoVW6917gomYkG9iM6naN2GWAdHRqwwc9agjek3becglGNPfOEpawe1A/yNcjG89ZboJpLsVdiW
7TKzjv1Jy+jHGNPJIH+AIkf9suQCj3Lce8NqH5ohow0jo9d8Zv4puC9FEKRbbf5T5AenoWXcJrY1
Bn1ZRDstJxmhMdw/x0ajWfSvqh/DjQCD7Duz7jvdzPpsLT9CuYfWIiY7/XMkJ+hS5N+NwlurOz21
n0aIUTlH58mqX9oMMUXPyWV2z/g4zl6LwicK422YtFA8BnPjeOJ7dZxQiEMn6TzT8kPTuZgor3Pm
L9sxkkcPyc8Jo+KLscaMR7XGtL3iADjip8sxW+Ijqmi+7lToArVJ82dPMqc2HTKKYIGcZDXfjRbT
A1uEH/E9ChRWFT+clu1gIt0f25t5yPI9sozjPIZ3xIVgfaEXkRkKqY7D74zm+a0o7d92UTdCDHdU
qWCL43MW8h2cnRqCoG6XiYGze63OmKPcyTQWlLNdQefEOjR2fzQUOeiFetLmxbgZ0AKZ6IB3VXIo
Wkrc3rN+zcwaNqXs3rSqX+hzZdwMOG4mzswG0VPrxueeWRo9ty9T9P3FICw2jd15p/W9F3RL5Xsi
5mxJHnLIDH7EWl+1e7BKRzST3Moz3cTfX3/mkjixUFkkTmu/kT18ZSL717fxwtlv7qeG90UkhBeS
t76TS/cZWTQh03S106dM0CwynszKjXwBoowOAxNbm8M8tuMO4RMr7Cnt0xfe/0fnX1u3XhDRL6BN
S9O/8/SNNrGtsqNf1anHznR+67x/c+fuiSlE6JupBiffITjLgyjVhGwHhLGqd5ijaqQGS4Ekm8gD
dzMUS8OWX2fq7ITWGVDaPyOcXL8p0Ymt06yyx57PTi0PiN05jkoCfzjN1rx3uILKqNoXLNyh1N6t
IfkDblbSeW7UvtKRtWF/j9vf0uneyJmiG11Wd43YGSF3TtZ06MreoRAj9OPyn5m5aNPVdnATJHW6
qMllwHdar/Ez2ozALjR+HPOXgaa7jRfvRiFJC0oDNALS66TR0fR68UnZi7FJk/imrjRSK63iInGr
ZWVT7PvZ1rfI5myqi8kfSrk3JhVBG6sbIliaR5NfDGGNyz8Tp5ZNaYSjk3THGOO11/Ss8Pu5Tn/j
qlmhU/3RKjVeN6mcQtLFobxlE7ZmoM3Tq7HE3pnOhq86ssddOzG2yimf47q9twaCIMBU828kwVSg
dXXpluP3tm9kxlaoYVzuJ7NOcJWVXWDqPSD/BvqnaiZWiiGGItwJ5dS+6bV6O9V3/aIb57IYd1Op
RUGTUZTV3aEqDepWesJJmfDuqXLrxstNUrAAhXFTbvW6P0Uuwe2RTuwCiiPD07qtl2vYlcf3XLXb
duwoAfroXjMo+qey+okY6DUpYZRepCWBNptfsm/uhN4fCi+ft71BvZv3maQfZGEWyiGyhNN9H1n/
anGOLFZNcgIdxmF/HhqHStjY3Efvl4yUL5pfonFfmaDsFTFweFrOFpvSOKKMUJF5h2HlLp70u2Qa
UHsYxzrKi51Be0AW8l6Z3irloRytG4IUZ7SudWu+dSp5RmFJOQqHyu5HjBqlvC0X6ym00kfBmrJz
nWGftcveq41TyJ0cs6g/VAzIiKbcpindSBI706TdmP8fY2e23LaSpetX2bGvG9WYh47edcGZEkmJ
EiVZvkHIlox5TMxPfz6kvC3bVaeiIxQI5IAkRYKJzLX+oRqMFTBKSm7AYqcEFyMyouZwuaMi3I6d
tnGahlUJwUYPz4JFqaQHc6hf/bh7TQS5inhaaNVdWrUtPxoof37xSQ/t12iw3tquQK9fXxlqWm4R
vydfNiKsULFrt8MvhGRJ2Jd5TfBMuTGK6RJazmPsDDtVN/ZVyFJVafQD8jvQPUwwOi0PREu47eLw
TTOVdaWWPDCQhug8c2NVPGHV/kudIxuYfDENEx+2ZE9Q92w7ROLSpniafG9Vj5O5DRvtwcOHtaq8
57CdEfFReFB6gBQA7XCByIaDleF7WugEuDP3QUXFrfWLGwSPOpBX3X3VEYtpAsiwhWMfIY5haOeX
dxlEhoU3jYe89VbRZOGiRBcyJgcDnRTSrO7Gcus7w8peaoFXmaI6aO0DSFO7i2cSXjY8aAWWe983
Ggs2a8WUSwYajQRguOZDgkEndBPkxSyjfsnVdqWAUq1wDR0i/cbWHDxD0Q2Mibm3pb+bH3nkBZ6m
PLEWZpjDTYfq41fWuTLEyaoHd0mukW03pnULpTJu09YW6xxMT++CfByaa70lGxyQTqmVryg5YPVI
bHXR1yhIgkvVHb7annx5mmrsS509IXjmxkgrea5N21ZrHzOVEBiqSDMjfatA7BaezaKEhWIPW2VO
A6InFSE7oQYjwQFWv774XLnapq3NQ+s46KGUOEMmzNkIWjgFAc22Ofal2Ry1ImqPBCAm0nq9sgM+
0i+EUg77TJjlXWwqyR3b6vlcVhQC/iM6RTw2bR8tSD8MtGVtqWL7vZmOytCtsTWsbmQVcADyEJb5
/DFI3Acx87g7rK1JlHfEYao74GL3pYp4h6wysHc9VZ66e+8w90oxMN3wbsPVx0AE0mHp97qyl/0A
Ww/nocK+fh5VHuCW7EIIlaSteWeyTtiiWYKws5Bx+bsujdylhqjPjeyBdtcI2iUmoG0l/Y05dN8P
7O3Orpn3V7/Vm6wNkNLpSWj93V+rbFQszAN5Uv30UZ1irXYKQBjJQWV9WoxYT4XWLXuRTalX/m2M
p+el8gFOFWXfXMmi7RXJ7AE3raMhbi9eHaTXekUsMQ/6lidH457xQFim0G+aZe4Mx15l8pWXjrUn
lgFgvb0sxqkXbyE2mKv3gQO/P+BVSNBsftk6RXUu0d67ypdyvfKJrIt5lK/UR1g2Tr4bEJCge99W
2Y7ttLKUxQjm6bH39IesUngfqnpjVJq4l+NoXEkoo64OciArB9RX5Z6/ka1NbC1HML2watLiLA9W
WtWbpOanhVRWGC5bu0Dros/EUjaDaC7OvGC0q/FgZhaf+2TRFIK6Iqn1MU4ixoH9QL4lSKFvmsaI
bgixh5uiH9JbUvAzcqAsz0jUOasiiLq7BEnNlUBV4X6sK3vpw765sPaql0Fvp48N0Td+d1b/FE7o
2Tmp5XzKBytfpEpbfDbr8g1TWeiSdf7kdnH2dShzaIOx8ZpPANlTt/jWDKwoMnIqZDiKZaeWTByT
eusPrGgW9YFoFZDcDBUa046BH2BNzHKno/dUbENyIW8kIq6NZqpe09o5OyD8v0R9/OzmYf2isidg
9Sa8Z53c7SKJ03ETlQHWKJ5WnTGTR1czdZiCZsNlWRckJZTKSWHx01XVWTZogeYwSfjlWhZlQx0R
HIqDVGG5w1Dv/cpgWNtAzFay2MwDFI7urrvBRVHvx2vg9VwAnyaPZvVVES6n2lE3iqGhQjz3keN7
5AS3Q2V1729VNuTCb7e5IKclu8jxB0UF59+F5PuLCjwbjPTd1CXYRZICvcEtKNu1lRVjCVqGR35m
yrpRhvgeEYNoWWtW8zlLlZNulX1Ajvg8uX74rcqsFwDe3lNv6y4WyA202d5Jiap41bWSF8a1o/fu
hs1rx+8/08mLG92n3u8+WQVSLqG1hj3AFzQl0zl3Svt5sPViGQT9dOdpUbHx7Ay5nUx0V6D73S2u
zf4NtqZiZVSJ+giiMEYwKbyt1OQun3T9ZJQZQguG3ZOaIBfYJmF14sYhURQUySlh67Q10Fo4JomZ
btsKlZQ0J8GVJf14TCyj2Ro5qILcJPnfmlp21NpR36JsExw1T7e3/FCcQ5JABCiYcPmVXeWATrYl
1P6dYcXhmdUISzrNsb8G6RW6EvZrwz58IZpgvJNdI2tSiMr83XXoxG9dDWjOdyoe39uusZh92+Qe
9FR8wPts2/tom6K2TDhD1hHw3HZV2YfrHrvQVVmrZP38/pzpAmfl2J/WejT1Z3nAXtZZGshJbGRR
m/tpHUzcwCitbcnUhnF3TCwbVZ9gr0fV8H5dGBNUdnW/viIJ/jrh5odQFZF+sP63TekhewNPid2g
uytwUQFj2UMGhpdwNlAVXgHaGdayri9c/8zqHow+ipvkhOgn65zeWPUj8kyy1Id+dkKibCdLciD4
ad4uxj0PODNjyINlWj7GzfyGPurAc9akcm193/7oR/5jpSNtdyOrSs/NkXSrd0WNhfqQps1K1XvQ
FQRQmo0Sm3x32EGGa9iI8DGVKSGWpYsbh8cCQIC5kthksnwvi6pGgI847ntPWUQ4n1DTfPgYQjYU
VtDc2KTU0Zx2kYHpxY3mj+pOBu5zJeVNcGP+fyoDy1Z3ikaIX14oO8qDbICHSjp4vniaSuDjiWfv
g3kDWoW1ceqI/9wEWQWsBdXAz0QNBUkeq7jVS4QqrAk+TtGScDSc/C3XC+8cBRBvvIp4uqzPHO8e
uQ/13puXu1UFLUYJW/rnxXVRogpljbhN+2NerWV9G7Ij6tvyiSyOgzjRgL1qTOoys7Cc1cJeuRYO
d9NCnjYjzqX50CFlbinXsqqOE1pl+f1U1n60dx7EtTRTvv1WL4u/1Vm6q+2zKln3LjFUfK/G61Af
vx9UVZyjlv91MsGLZ6FjfdJiyAdqmZSfSdq9WmZpvyhO/thoWrM3bcPculocrr3MQPUDDfhHs9BI
n8HwyHWX+TTQ0GWq0+gJx0tMjZkwQWUoa2GM1y4qW/4YGytQ4cx/+XAaqyp7G0tEPVuhfwosoYIg
LVx27L1y1T/tdK1DVlQldb9QeyPY+VnO1rqB2uXq2Uvpac/4kyt3CGYX17mOzGDkTAAShnZTZWX6
1Kkk0UYl1TYKFK7Ptr9kgGzdPnV1UF5pVZ1uVAhi+6INskd3HPcEI/MXrTcKWE++f52FXXznm8E3
+XKT7vINVkNx4xRZd/IDsgzDfMH8PkBQktOKwQbmdmBukZP8EiNJepQHIx/aY2W2wGstF4kDhV16
BUDyaOiROSxkH7ic8ykwbThw5vX34o8hZPesLJ+yLC12H0OnBrBgU+madVtBDRiGaY9ui3eSpTyB
gOZ0yN7LYlyDYgGeuu9dcXJICDZ7QQQEdJgaLYtKqZ/GjrxqnJvVszORt46GVLwUafYEzKP/ikXz
sWU9+iY6G0pWHuBgX0yLwoUmsFDYyM/haC+A35INIGTcwJzp9hk88Qae8iwuVzgVCnO6Vi4irKW3
svjRkKRKhg8yOMuOcPdN9Kh02IgbCFIfXDusvI0ogfj2gy32odFeyZI8yC7W3E8Wq5ldZPYB8bLG
OUeDquxzF15XBkudXXqHiIIO+WoVzc2yT6346jJNiYnWlkUfHqtf2dIrV++X6Fq6rPXAunnvzPd0
0nCWsGrLOUMYYpAfr/F+fe9nNXcWryGAFFwPZdNvlg047LsgyfI7f95yRGoNVudHnSvaZpUQAgO6
gyQczBX9tlZd91DpcX2Ay/LEnti6qNCq0Buzb0vhICkbgyd3uBEPstFC1X4FDqTcqSU4waYzym3u
gHdNGyN4iPzCWZcd4gh6PMCjgt6JeU4H1W3I7MuUgrLxikB525Bf89/yjiWpUTfWJWOsNQDZ5DBY
Rrgq4xQCEUiBe6KZ64Gxbg3LsO6n2idw6ujsMCHZsTdH1N0wm3ghWx2DTOfYOP6B9DwCo1GUnkph
1ycHxBop9Dr6UjnZVZ3H1mNtlA6cigA5kCmLnkqFAMLcwfn1SnKpgqC6G34BL/J+pc2MtSxHod+S
WyLi7lTppU9hKCHgGZ1j30c3SmsKUiSps+1HW7+OeUYAh8laMtpxcWB+a7Zjpjonk89n7SSJcS5S
7O8iVXEuwyxZhB7voqpMdytafxoX2ezB0DqjdiTVmRK4RHVrrspB8B/L+fDer6nNAm8L5fsVsqUZ
RxySe9PHghByOznuNYjE9s422vC+tNGsiBB6W8uiPNDBdOz2jpX9zAJCeOijg6yjg2YSDiQC0u99
rzVxpu2CaztP62Mf9tk6ydLmUY/ir/Kr1oxvkdWHrzH3KsH0EaOL+RoXqaJrc74mdYgp1LEpHidj
Th/0/puZv1+Te6m20N3s+zWVDS4lSfNrKFXetdaM3jUpT/JbvU5CoorzYJPwbKhxw6Ypl02/n7II
NlZKG23SocpaTApMeHy46i4E/z0qz/iojwEiDAtLdTnmc8XHoUkjDIBBvV4miLTrdsBxXUSDcShy
PVlHVqw8QZK/6bkLX62ouzVFbzzBW8hJi4t/6epn7Y1cuprhcFt60feuv41qTioe60WVEEZ80evc
eFD9urwE3U+FqHvROlt/b9G8n1p+v6b0yn4rah8QylR1OIsLdeAZC+OfhKhqruVpoiEIEM2H0otR
mHRvVHS7rutk3q/J0xwNWgVP1V9rZRll+PpqMghZe6NylVvBNZQRc5uSKr4iK69cyXqI7wRPZaWW
DS66yHNvkn5evpC9WltrrZ3sIGStPJWHyrXIlTltvChRzvjeX7aMWvC59erwemSevw34aezSgcCc
llX5rZ9r+a08YxX62JBMvfqoH/xA27kGiXt56a99QZt+79ug3btA46BFdtgNjvJgIfTJfZSZa6fK
0C5pWrjf8vSjjxhJd/zeRzbbqoVYS4exTATMMLgoiL9f53mjEp+eT3UFxJc8kwcR8OwCnhQuPuo6
3R2r40c5sadkE2fomMmLoTii1PTbOIQrSdIIYTNdueTIfhqDhZOzzMdBBV9TwtVCrq/zoluEDPLb
QA3z2yodHTjivrHyRj37uWHXdAj4fdSWhuGsyLQaK3mhPCCtnN+KXT33lBWiBx9ms+TYwtPIcJp5
mkg3HjFDqBayCJWp2AoDpSVZ1E0oowpczYMsRna04gGpX0pP12+TzLzI6j5Cu7Ux8ZCLx3x8Ehqp
XrYQzl62KpZ6g5PmdMYo27wX+fQ+tJea7XUftyV6SlxExmNcoyvEfnR+W1qKmmBhKcapx1fpSfdx
JvnXd2vO75ZlWLghkzQ8fbxbOWTCu80EAs0VLP2tVELPeFxsmiIAFz2Lpb+ro8966h/FSoQw0Twg
NLJVNkxDyswuy6maP6damu9kacyqa6ZKKD6ptvZi1rrQAqPoFm23YSWIZ68H4YxAmcJs6SNUcCpY
CmGd5FukH2rks2Tv9wsdIwQ7Xbmzr0d0aykiugVvFrC16M8J/hcHBOSvW2Vwn1Sdlx+9AdaR591W
XfIg5urcg2dTJ6TTmzZxn4bGiJcE4qODbG3sGE+MMXkMNNDTjYnFztAr7lMNaWyT1/GwkVfpek84
so3jk6ek3uMUH+RLukqnHlB6JQM4v5QfxyRy61zZyuKYjM8TvrNoWInyIgJ/LV/Sa8iNaRPO122X
6o8mrLEkco9NapDxUFXIxRhZHXHKdo59ZZF7iTXbBxdq3o9jaiI39KN5UMAwfFwyTdPIJIrEvsWj
1bBgnYTdfRC23T1GS4QOU8ChfkARyRsMZPrx5aOH1voPfWykR9kf1xOxNTqIlrJYzwPOWdx5LHlN
X2fWEk0Rb+sZ1rZpx/pmyOHbswAAal8r/FpVRDJbww5ew3MbdsUrHk4ZOMFg9howYdtOjQvRv48f
LFt88Qwlf018HfiLXX0ydKtaNygTHohG2sdy0io8kDznc6xUK9m1csnz6b3q3k0p3nCjGvEkser+
biq9biFfz4akmHZ29eKXQBWVamAxpiTWtYBUuS4i230COHCUXZtYf+5cFQ6ibmu8KSI68n8o/L5a
Ouyj/v4fEvZQ7/9DkbGmkv9DDWvoIcqrL8B3u41fJeYmVZNpBzggW+kIezzIYlcn+UoPVf3BbMT3
1skLjJ+KaqJXO5JG2Qa2M3kSQ4kfVXzSV+qo1ifA8P2+0hKxQzYZHVElSlcOunmfxrF7AgJtfnPF
tUiV6a2pmCYQIY8hlHP15Pn1SRDPLFoEF3ojf+mzKtyil5Uhf5f25YHIHJZR89lvxRaRZ2yGzWbJ
PoDeVdWPsCOwgfabzD6lmrH2ByU6kDZylylx17Wsr1wdLBBE5/xgWMW6aHosI4KWKwwvwvjFG9z3
Afq94Zi4ammzvZ7jqAfTBAs6l6o4AMVT1ON7Y1eH2rquOxQJ5gbZRbZ6nV5ck0BART8mQYUS2Cat
A+toEt882vNBFsO0t68nzCVlSdbLHlpG/oikj4MydR5DfZ+v7Qs8jkIr24S43iylADtM14cSof/7
KAAwKTRwFlII3ZnEg+25yT3p9PC9vkydZavp4jNqG7DNu1fUxnmGAX85B6Xp7wKkg7ZumOb3SU+S
o1HU7tXo1SUC0O2LimrTChlH7YR0Kg5obRpthkoRj7WqPQR10iOpg1HWmHtPVoyHSqw5yaEtqx4P
EGNEtX8MbtljQMbOgzO08v5g6I19tuaDqYNbtIrzGEf2rCjWHoFgXsP/A2tZm0m91yeWFR/9WyGi
jdqwZZN18rIuBIU/Rm22lUXZoEb1G7L11tVHNwcklSOK7Abypn1OK1/cuJ2y/OiAsgxLs3j8+jGM
MJxq20yQ+uRFsqFto2GVpKEP5YKBZJ3W5ANm11G2l8Wu8O1NHpWgIVS8cbzAenLZ0l33HiAAWRTj
GK5RqlF3sugkxUNDuusWMpV/D0N9I5rWeirHAAKbd6cNsXkkdYEEf6B+A4albuO6ZEsj6+QhinJx
gHMFbZm+6lQYG3+qy33T5c9ggaGee76+0lQ3vuvH3Lo19S8tsQWIM9hV7JExg/I6NxZ1kdypZqSu
VLJDa1n33uCXz8aoa9eyhJSidevlX2R3WRNZmrpn0frzOHFaqKAiGmVdO10HkbQRzwEcqvcx2FwA
166mZ8gv7rL2yEzHpP61eQKK0Hu9/yj5/ntJzlUDKhcfbd0vpR/XyUnuR095HTmn/l7vyVXPE+CP
nu+vN7fNgjv/5jpvCEA/Bv0+6MfkCLMxOVqJf9dmY7dDjiU5ftTLs/e6aiBh1oNsoPtHdV4z0y9k
WUzd1zQAmI8/w9HPrOIoz+RBVCOaKnraYiD2d4OvqdHwU9l0ol2hBtlV3OND+T7MxwidUMa1Fs/a
ffP48iDHYlHQLf7847//+b9fh/8J3orbIh2DIv8DtuJtgZ6W+OtPW/vzj/K9ev/6158O6EbP9kxX
N1QVEqml2bR/fbmL8oDe2n/lahP68VB6X9VYt+zPgz/AV5i3Xt2qrhr1wQLX/TBCQONcbtaIi3nD
jW4nMMWBXjz785I5nJfR2byghmZ28Qj9XSVyrZ3rXccDBnit7CIPbla5y7wG71stlKj3WKhgEpBu
gjgxT/VkGe+HbNJOJlPrFblhPmvUkswTqPxyq2hBu/joJxvIuWGgWURIJpcRQVEr31W52x+tPBuO
8sz4cTb3QDklZxkH7jRka3L0dW3fRG1xLiOgtL45/lTycnVvhd64+c+fvOX9/sk7pmHbputZhuvo
huv++slH1giOL4ic1xob16OtZ8Wpb9X0hLvFfA57W5DfmGuqtTXiTAZsY0A6ZD58r45rD9nASvhH
heTmKjNVC8GbQZy9yKmRUKBu8G0LOKnahbD6/i6Xbf21SusW95nwsQKufxORDX9U9cc0adoHA9LU
XQKWW9a6bRMfNR+KoSymGkmVwVAQz5+vseAerINU1JD3W+sRrEW6nJw8vZateZH8NP5Q/jS+Yqj7
vq0hWvoarqe+3yDWIboj0ef//EF7xr980Lamcp87pqtB+TLNXz/o1s1dFqxB/kZEpEcvhs9PfsJB
5vGhWkhZQOxDLU9+xh/NfYEsqsjzq/d+oWhhCqMjehWaU30grAMfNuGGy+yxxTRzruzcGT8sT33f
nE8d/Xuv0rLfuop1VxWU3h7NKmPduc300jSLURAPnzCI2aiZ3u7bzHQvlq/dyvaMXQ4Rc72Eyenb
pxp546Xo3OnFF8llIMZ8YQ74bcAU+MGd6hkADZdDim7pZA23neOEh7Yvj7KESOB4+72+u8XnGQW+
rsz9RWeg/AjMxVj55kcXLm3M/P1SXTHr1cT6ZFfEoDxCpEOQsI+GO9WvLuOgaRi8dcSS3Gb+XwLl
k+Osx9ZSn1XU/3eAhez3oj1GpxwO673hYhIUFVaGYSpX/7tR58trAy0EeWv89y/Tn5DT4deiHOso
CJvfiv+8FBl//ztf86PPr1f88xh9rQsBSOA/9tq+FaeX7E383umXkXn17+9u9dK8/FJY503UjOf2
rR7v3kSbNn9P43PP/2vjH29ylMtYvv315wv6WYRZMWeNvjZ/fm+ap30dxLHz069ofoXvzfO/8Nef
p7f+j6u3WryN/+aytxfR/PWn4hj/8FQdc1jIMYblwRz784/+7b3J+oeF8gaPFSQO3bkhRwEt/OtP
U/sHjDzHcXXL0x3HmH+LArIOTYb7DxLhDpRqT2eVpPIk+vsD+P4ce//m/v1zTdOd+Wf98WSzTLh2
mAu6GvgpGjVX/fVnr1d1DkMSpIJAurdm7X2cGoGaq4cbS1wz8RACMNG2MJo1Ya6LQvZqpURZdiUy
5LwSbubAa+7QtCFu1MTJIRc9Uo09P1i8FmHLucJbskqKN2Ioce1q7c8EZ/xrP1JPNdpPG22cDCCM
9l5TBYIRnl1ujU/IBGGJKQrYG5mJakDWRiut6fAcaBEXMfSRbFBkjPdsM7X4S+0W8VmgGLA2hXPK
M7jcBdrigDAK8PEAJVLR+SshvJI0mqJsSJKa2xbzADdvmpPbpRe3nGbbAbGt8Z7fBylm0qr66Fm6
AivJgygxjN8icIwdIOSqDaDqDQGMX/OqMQX7n9YX2wAPA0Qu/Eubm1+VPv5cGV4BltjtbgFHwXBo
CuT5UTtB4WFqR8zWUI+YTQvj5bHOYJroBt6f7OFXQq3FyhXkv5KhyDYjmZM9ypkXAtvOpjKTbA06
cLZUm1ZeEGfbOugfxrbOdnm/Bbeab/WekUs7ZRk23/ljBC21KNSrTgk+BeWEgkbtXWobXnzoXJB0
I3HApj8LhX9VsdbIw2hro8SftaaDFJ1G3oMt9zru/IulOQL4dlWu89ZCA06nVKP2EI4aIE1c23M+
xFXdmUjVQYlaVUL/bOK0DJ6Z7OoY75re5KQidyOapl26KXkWwqaNQxrbKRkcNYzr1LCfG0RRtug1
F31T3BVqxOeWdQYUU9KRHWAkMyMKZs9X9LajrBH9R1k+Jv1H5Bqa24DgZ2OJ26YZAZvycdRe6S0x
OI6WnYm8c/2oKgNfSrgfG96nYRQuKl/mbmqnxzxEm9WakOSNHdghqAbeNwgc9JF/1CaHjGHSHPpe
KzbmqPfIn/goecEAXiZJf6Unw1ohfgiulo+3yx50Z7jzapQoCKoasGeuRpTFFkanYTXY89MouekQ
uz4gXxWtDX+XoFu5ai1C5tOjPnCr1QBpuIdReU+JPPoAdyf3qsniZh1M1d4gQBgPngsRJ5sQnFyO
uYbirKNFKx1Lt5XT1ni6G8rNGCWf8ummMF2Y9VUEo6NJT4Y1DQBuQXwO8E8TDxHZCgW7ddj1X2yE
dGKtu2+VJ0sjQsuXOl2ZBFswXkNUpY7dw8C+cZ1M4acWx+8ro58meNvQNUyjiNeZDiSMKCQLm2Tj
BMLegqHO0V/jK4Dvb6ErWN8H3AoH11fLpUpcSvPj+kz+dJnVWre1s+Zc1LP0jO6jWoGy5cLJmumY
Ygq/COG41LWCWSBBYc8YlloEZ7bwC2PrAYzrS26ebI2o0rBUdG3a1Vl5UMA9hB1+pKmB+dKY1RHB
SRu1V29nTOkKWabPWmOdITGT06nT+5kSh4isRhYb20Oo76Wbi3sXwrDDygHmTgdTsR0Bi/OVrlSU
pu0CADK65twsFt1A61sbML3E/xBNmYb+kgYpGJMBSVQ/DcXSi8g8D4KgjYbYfGmWZ5TToLbmvbfs
svQLlpfA48b4tQjQnIV5fZl9qBa+hfrspPL1xnUPvWZKISyiJrWo80HZWIicK4h3mt8Qdo02fs/3
jMDAjlXD1eRAtLEiLz2MjTCWpQNXzXW6ewC+wQLNf3icNWsaTDcfFYh768nVpjP0175X3hI1eQim
0V2R2d0b2bxsE0Jd5842qIo3t8h3CPRZ17qK6nYYfVHwR1rYISp6yBnubaFhWlokX2qhoDKBxnkX
IQBBipYbGqkeq+QHVOvJTdEgbG2G+Il0Q1asrNbdJNFwDZwwW9tzpyFwgePnORGdDJXaKvW2CZ7s
Lvt1IHyxuY53nVjkn3VDB1satgbqsxVSY0F2cREK2/TGeADOTY6vWJO99z0gt5HpQnCv2mOieSf2
XQECPv4sHlX6mzYHHFqAYkRPDqPhPgreYgVZhnaeVKPXIOyOYP07NLYJhGC9s0Y5GENyNLRXvR21
CzGY26YDzZ7gRgacAr5tXgSnRIVwa+eWtbEj91vkKPrBLvRuO+X28zvUQBM6OBxoUANJ3xPWBVvD
zMS6Rmx+MdqpdvBBlBLr7dJNpjfVrY7nBiJMyg6V5jPUqPLG6QgS5rA/QrC36kIXzcqbwBW0arfv
aTxgSXSVaXVyrkXpLGKeKiTYIckhnXrumvHkGTi4W7MgB9jO10ExrgJF948jTLctHKFvkx5buPLw
T+Q69CJAbeJYiZw8YMLUBM2D+CCSz1aEcGfltteiGJ4xARg3yYTRaNTvsrBRlwOsyaxD8cCcn1vs
QzZeLE7mODRrxaffWDHXYaOqQMsKC/sU2qQAjUFF6CL8wtMeHto8HJKn90P90qn1rGcJmxXNPBX0
KkTDth5gpRTRnTc1yVXQHlsEBrYszfiHo/ABABk5pgaHvEBVehL//Bgx0Vh0ZYOgO1prQxEOK8uF
nZGY087shhl0glDeoD2neuBt7dQ7QW9E8Kl+1IXiLHsPf/eRqHVRM9WoDMtdnCA/NJzaXJ125Ba+
uiYaOfmIgriBlCSKRDDFNNPBqc8CC+TE6CN00V2juCs2ZPfOAHDBTvVl06OkbXrWC5ihC48hUEGN
AYnd7aNVi/3CGhj4sGiSrlslldICZO51ZPC1bzyYzTnGG7ejsqnt9pTF2m7E4GIRNQ12jFn9bBgN
NwazbeITlNaScWO6NYIto/YFmVnEhTz9gI+xfJQZRASudOI1Cils6PfILw08zR0tJUCu6ltAov6V
BsJ90TcogY5euXAjZRPFzyJSq3UOOIcsTwgtQpyMEW2f3kPs0eTDXSaY8mK7oiCaW5qANLp40SvI
yEWuZe2xbKynpj4WmoV4kn6lgq0WTHKsTZR56iTB5emk9Ms95AWbnOEK+7lrnoXRMrYD6JilXRyU
0eYLbfsBB8YKHpTrEeSPEMqENlfc1ALBi3QavbvRbb66k3lvl7AlQZVuahG7d1l+XzQjFB49EteJ
FoHYLEP4Vkjq82zOeDYCljWMhYEy5q5WU2MbNJtIjb1FBtL8tjQryOXJxIwawL1HyEi3/f5SuwYy
o5XxGvv5dJ8Uh3EQ6n07XMUi6C7yAD//YRzG+NQ7AuGVAdYuD9xuhzQz7HjcHDbB5Ktk82C5I+23
smxGaswyPysKD3pCSauC4BZzYMQHUeXGniwN4BmIQ3sAnxceicXJ9MGwBh0imqE1OBc10J19YqLy
Tb44QymPXKqBncKxIa5pD7jsocwMCK/ttTvWygsvy8ASWaN1QdcMiUaNMIus8lAWznvcWkbI1VbY
mJck4MchqqLbFSEezaKvdDwciOphoqFv2rCB8ImLxQZX6XhjZfwL4WB+RREBNZ6eL1cHu1dWX0Xp
WSt90JG8U5GxCoC3nLxMx6prEXfOhHcj1hrEgW0AVcteTVZtYC2jDmQFISvXwWVe4XtbHCo3dO80
ZGoXpt09pGnqINhSI7RbaptBN8+jk9w4CBgvlUm5KntEh/JAC3bCssfl1DcXwyP5VwnxaA+Rs6yx
yM69bg1K12PBj4oS5uKPaTDid6z3yQI9pXDHIw652x64S1RoT71KujPsK3xI2AH4bfHJTkC2K6QY
8ALRkY4HtjSGywBiZNxi9gvaJZs9LTRvr3n5AzoZwxYmHx8BOt8t6esZ3aixXEC9R0foKzfOedBu
MkjHqOF06gqVD5BiqBaa4CvjEv2fEKesTWwOMBw755INeYrabe0spwZFNQuScB1541Wla1/SWf6S
JJUGUEmgXQEoC5fzRZOjRxtgKrCBTmmi6llpJEGnKf4UtTDJ6qId5om1WgcAnxaD7RLOINnx/9g7
r+W4lS3bfhF2AIlEIvF4yztaUY4vCFGi4L3H1/dAafeRxHN66/Z7RyhKKEsUCiZzrTnHjKkir8yx
/xY/A8XLHhiLuKuenVknNW6oJwVW8Oy6TrxB7mRvegPokXCfcgyOd9Wc753QeWFw3m6xiZN8MZLT
4w0vTVLauE+qM26JEDrlYK+Vhs/nLYQkZlOjpYDc28I+9IZo1xl9ac9NvmfhAK9AcQioKgGhLfbC
mY6asQnpVYjXAlu/Oopjw2Q2mTWj2CB2PGi6YEY2gNc3s8MoOHQxB0ehPa0kpVZ5YwcRvlelMDk1
9ZFcPGj6jOI2Th6/c0Lrky75RbIkAQkD6dFG5Ljy++Amn0eGi336zidY2Kj9ZxKG9SYam3d9ji6u
mdpvKJduoGrpdZvl5bp3xSddMUFNSlyd81iicgrD5BD17vNU9sxiR+pnUFTnrSODe2W0sLTSDGgi
Fsh1pJhFmKkm0YCBBN8uQJQm4u4Szf0mIH7w2NDsCwL7kRLdchkEaIfoc40683sZFDtB1X9fReCX
q7TYlOE31x3oVQPjhfMkxkOsZH9wWWNI2ly6/QX/k7W5uaIGxzSNuPmtU1ALG7wB4j79cTJK3XVP
o4wYBbikyeCd6xGxJfZWRpTG9NTPuC5MOi3ac62D32ebAbnT2QvKC4ySFt27/Exlf6WiUNzKgkhX
QmDuJkSZx6Zpb3yz69dKoW2RcCewYbvZ3TCru2pk0udZxReGB18TVxDEwPzBUwd3LGagi+XZdJun
IMEnzRCu3gzSwLKedOQsOBaHvDQ+OLlj7AcOrtVYcbqg1ssVn/7vWtaKUQtMsDixOEk2qdgYQUP7
qIySvZVk3RbLCQyBRY6A7eKGxnRyceoXBWDuLEPUvZU+RTF2n1yo8DYX3QAeIquOXsT5oatm4DlD
hzjRlnD6fYbUujIwEDDKS9obPKI3NCDjI3ukzx5q3fiUsTaupY6d5YOoI7RhNRklx2jnvbckWAoG
WK9wKV9mY0wI12A/ERyxmxAOBtf3SKy7mFCezDOfnOqrrnEJQZDODxk0YDU7WOBLVs7Mc5xtqt73
XUfWOvPU2eBgms3P6Ks95GhFAYMG+WsScikPugX37kv7nMvmPsA8u0ZV/bmI9uWETdKoiwI6+0bo
x6lr1EGabrFNa8yjZUin0gyTVVf49orgRSxXknH2HNQnDIBlBXV7aqBGcipnFGaZlAkRHIt6E/VD
S44FE7yU3ja124BxCqDuAn1OUqXWwy2GrT0T1w9cub73E1/BSzzclqRTxGa38DwxVtNy39gDdSr0
bYem8OxtO2Tm2jDlu6yG/olEFHKSGVprMX5MQ0giXTvuLYsKGrkpDBjmVylykAIqevYZgOcGgg+G
I1/6tsAfa3Nhf4gL/9npofjqPAAFly70nkZz1pjl1555eBd36JsVnHozfJEWsDOhR2PTkYmH/ndM
tzZd5rllaMjUb1tkQbbruzvH7d61dXFW6RgfcDQWG/SZ5FFYzv08gr+g8xQADYk/RA1zmY6hAdTy
xD85SZasCvd5ds36c3IHRwlTa1GThwITfTcbX0GY5PsmeLZsPgDubb5fLOjWUAZbz57v3bzXm97G
a9Yze1VCMTkI4nmnq5xpCeWsLTy4LVY2iTuMb2DR993YcOGGkdRnxPIvc8iUmfwbnFMFDXzVeuus
A1JOfY0yWuk/TaSA0kJf9ObM4kjc0xsEXT4Xs/0cTN0GOHEq2c7XqYRufD6VEWNYvW9rMlnGwvW2
QzCewvlhEJRtDFQd6wYIHMD4FboRUlQQTK8ZTdSErqhVuYz7y3hmLyJhkOmZg/SCw7diVLjU0My5
tlcZpZrMJV2tMFNM+1z6t001gDjIVH9sWvkSo3TCsWyeZMgcGfdIttLZ0U3fGZbzqYZgtDZdpsQ5
yjwGo6RLMBKfEG2sRzMA4pKpd8ie4FgMvYD7UVmHQNJ70G5w7uLs3p/ASgNLJ/ukgV8ZlQCfmDjd
9MUEXNYPvg5pF54ITX0HhR5PJ3ScVg2Xrg8F5tGgW8MitbZUSeZVPlJ08ZJweszs6GNX9XxLphoo
sM7oZPUZDFa4nopq2GEaPvl+CRGYgCHANeO7aNbbgX2kQQNKuE6+qrXlnP+vg/H/08GwTJM23786
3f/WwPh/6ZeXL9mXX7sXP97yd/NCy7+0p0kf8H72KP5uXmj9F2VEYbuWRp7FLY3Zv9sXtvOXSU/B
9bRpS0XrgybKf7cvzL+EIMHPc5RSjml71v+qffF7W57mhYMzZFkNgAHC/LfmMPVeIRtbGoc2a70d
p7h4bc8e6PChOJTBzspKzsBVYK6CJSRjBNK8nns/+dEf+6099qs6wPpPq+HS2kGJaZtaiDc96pms
r6mfe5IGymJREgt9RuTz4jZkcZGWGFSxgMNYGlu0kO66JU9yE4rR/kMH16Jh9Hsrx1GeZdm2FLbn
KuksHd5fRApcyuLG6ykim7UsNz6ZPkt0mjga/tru3eMwFJ8S5d+ryPtE75MYyqJdl1YGUDZHPdnY
PQgxJHXbX/aov3tOv20dKRd1xG89Jse1Mck6piW1Zbvmsv1+WTHAP04FSdo/oFDCLGN2xV7G1Z1V
hPqSuY63Gkc5bq7673oW+AWoVW7GWEgGkcuVpu9VsXWUVHu/gyxKxfZijWl9cd19AvPnQibHfHC8
7J48FnmZ/nWTli7sCWeg/TLpaZsPhYMsIxzvcCBNp8iYPvqYuc6jz4TKjoziJpjweavCfDUqrU7y
wQkeK4cznTcO+0kxcTDmwTiSL/7d8/UIK49rEJbUbdM2B7dKb3wrbZiI2+Ea4WF7Y2bNt370aCbQ
E+Nr5zdmPL/TuCN3xvTVD9o1+dLFjkKXi8WPwcdeuwyak6k/B8nR0ggm+37dqszeVUZ168bfvCkh
5WgIGb1Q+PQImlzZnP1xqA1PgOZIr+w6tW28M5aRdSyQAqamVDvLi7uV4wLS0vTGoiQ+1iHi655g
v2RiwofhHfz4UYcI52NWK8m+T5VJRnKpSFoPvdd2+UHyEPN+9DFjwrsfW0Y5c0CpVRGXSdciXQ+N
PHmYlTdRq/dDb/n7aopecVEEK/SlW2Zq3918vi88xHJ0dmLpi9XYVw/xuzytXgC31rTsiZWOCyge
dEPvEkD8pJUOvAq4UeBMDH6A1rnAOoi+28M6pgbT4ZQxCIOwa7Jr/frg5gnAL895ZyEr2QsrPvZd
GIMLrQdGhtSIs+G9piWwIn+6o1eD6rQcqxe0EaQ539PgeQ7c2diVjk0TMPQ/ws5IiTMgvRMpxkM7
trdukr5acpKrNsPuUGezu0alDsR06MNN7n62SlS7BHBARIzuYvMl6Et7nTgwBUFZhIyUMnM0CdMY
XkeImQ46WTB4HiEsmLNWcZkC9dAdZNh8pE5pwXoJOvteZjmo+BpMup4wo9c1o7FMfZ2CZXaN82hd
TMP3VAm5TrAer9LO0Cuiimh7dhCELKDiOzsKXAZ0pXPDvBGz1OBvKNg6nAJw7HqpTR6m7WxCJbuT
4XADLnDJVF0WCUz/9SZrQ2dTxRHYy+UJw6lepiid6fmMLVszvFNB4+wwQran60N9gNJrdb1/vWm7
/D1+b4BW/3rJdSlZ3n99x88nro/9vHtdqp1x3seGc+iWOFLEU9HMUFB+BCymttfHrvGc16VrbKmc
0o/k7lnz9poEOUSyAP29vPn6QgtmGBRYV22uT19vIP+FMzwHok7ZZUDIsEnrNYxw+pfLG388+OP2
+qrIoy81D3Bprnfr5Z3XpevNrDpNmfb61l/WZDLN8OBP1rZtTOC/lUXA+/LGn+umYTyAXb2uwvXR
6bry14+HXsqKXRer6+pyCiFpCAIUpWIA7LH32sH+WaGApzYUWC9DAuVOSA6ewGmRq5FE04aB3pE1
cd9QbBkGk+wQ8ljqsYYlMvZPkWy+4VfqMdd+UEpc8kwRwJn3D241f5B2BzJiOBEAxlzdIXnFL0PY
/1OX0VJr8OVTpj8anNjh6wcaMXV98M3gURpKbJ2IgmDvxo9AJlexsu/8xPQOFPsfRKDhwmL7hYe6
dbuQqXtTy024xCk4lPf2lpa3YT75lzx/Rpp5M5YaoF9M1ZjzNyBBr3ylepVCUqsPuc0E3Rc1UDYn
ZthpWu+QqkX7oi9vjdEPT3OYHmU/zU/CLva+0XzFJbGdI3S7dU6BGHViwum5eqDyyTzeJ62wDGWH
yx6qLoRFhy4WteCIOeRmoo3oopHz24iW92A2YDg9c4vNlUiNkQiOaNJbN8oEp9/5Dmbaa8Xx+7nq
7lTYFZvIsOdd+y1xA3XBolduQEDHqNfHbssMkYsWHOJOyZl0I9ikTYcVGZio2e4yUgJRQUZkAxXj
+0lZXM5yUe96IODQC8/NCMTFnYMDjjl/I+BX7aLuWz1kr3KeX+iYvHeMOn80erc6CMM7eAmXugAr
zR1JfUwvg8Zdm11cnOV3xnveym8RZgC5XvXhlGJp7b80I6Uzt2aObrtRsYWIRzWvFucwQSfpmSdA
EpwAQBr3bVAwJyckbGZSSsEN+URP2ITfbZr0XpvAYIUFFqgsw+9R0Z+yyjo7dfXN0uWwI2+V6TuV
mfBTBChwI1xyI1yq6aDPt+6Ak051X/I+EmdLU3SI0mo80NF6Z3U2RQcJo8WKwMJZ6kVk1asaRwEx
saq2qP8pVpJLvynKs6XGm1TLeQ0g+3Y2kF3ODtw0QaliQFe5Jk9l5ZnsAaKyd41rH63YOUyOuCTp
RCZfcTBJP9iwY98pEU47M2C8KVVQHkSxs4Q4V10/boMpJESKydl9wWjm2I+vs8vulfjBvIMrsQNO
+hwV5kzGA3O7IHxIo+wrh/ixR5AdJTRD3dIhnyHbAFB/77dILCD9USW9LfpHLZ2tHtvHzKdRZtTi
S92XB/o14PtKvCuRDj/ZUblWpoaFTnmR9Ku7eIaXXPVEHVLoQqCzRg2gaSSL9BLVwb0Z4tx35sde
2Y9ThsPet/Xa1eN4Rhe7M/rAXQt1z8jvmDhBQ6+7ONBZS8mHHh9rC2+FWnhmxmx/R7bPvoXlpAA7
mbuZt+1LCPiZ+TxWdMBCr/wqcwobg1u1qyuKhmIi+VDRO+g9hB/3GDkhr7g3yi7vxhgOOpefEFos
jYiAiI/xCIb+JDJ9r93qvlFE3YyGXDFw+jz6w40p3Q91wqnJQ3ODDbvS5LDMw3Q/RgEbetIPft1s
Hat/gkASsHsAHIVoBBfcIDDN15xdwhD8UgDfwnW4CNcTFdxCHEq3/0i8hrPW5ArQSq05OGj2J9Wu
zWmCVXZ0UXCgXXhbqo+IdZkuqh1JkjJMerSg9ea+O9fzo5hD+nUCBkzgl8+lTbBdJ60PMTAy/Lz2
kzufdcTUOfLDGxMO8BSrVz2aXyb6Zob/3gjVKZH1Qv9Crl+8QxeCViieLtLT3/Ih+1iUdPzM6OCd
p46IMxzhREhAfL91CQFdGpJjdptWyt5G+cRsannm+tiPp61UMZZS2OOK8qniInNIe/Hp+iq/zOpt
2Y3k/HL5v4Wb2e2FyW7TCiTzgQ/EkQZSfjuTQnsRo1zNYTbdgsDctsLItilp7aRvIGPZzJTTorrk
aBTwad3KQyeFmYHwr3rta/O7e+iLarrYxBBtwyh/rCVJSbjWb+xWYN+yGOkVJJ/uEL+sopKe6VL6
26AyGW8s4ylyXb7hsiYSLc1WNX7GWdVl8/VmQjkqgX9GqbvsaMOa0fegnfO70S64IWuMMOf+yxDS
FBVktPPDTyV5bKO/+LRJleX3nvmfGjPfus0QpYtX4Q2Iio3x2ShRVtAhYYrkX+J21McMmxq6H7XP
cyBWDgF7Yu4QICTRluiH74ah7hLXJs+kDe4GYdtc9Fr71gIo7fppevNiAmHiLcXRLNRRFH13Gpz6
RhIYQNyY+eCkwjxiS8ku5ZRtQm00vJfiU7j8iGWWkQqPyYMaGbX5qbGmra5IIiud/jjV7hbtWEFD
SZ07WXnHtippIJGbeDuGqyH3k1uSZquDNVUvURGcbElilxcPyckb50e/G6ZbKLE47twKYXDyPVSs
o0eAcdPzZ5C0rJEAINB2khuL/GwGjc5Hin3UfxvzYIlqU7TuZ+3wqxB5WjL3g7omamILE/PAdWk6
hTq/I3HEh25S12vp5D5i28rh2g830CISO2uK6uxN4TFv9XCbLjeeGF5pVchdRtUahvqH1JuylXOA
+sZkqGXkIt1kWpuIrAnFiF68YBwOpFskF7cuNllqwhgRM4nl473jveDoZLcYTtebflkyCsz6+PNY
bDprttbXp+yg01ykmNGF1QmNDxtkWYpDVaSrn/evD8qyRnt2XSTqlueZyP/9+v/4YCO9TWITKpd3
xbBuQ7a2WkLFr0sReIf/+e71JfXyjuvSz/de3/bz7nXp50dpSX7ImFI5vP6h6wdw/nZI7j76hlmf
DJNE++vSz5v/8TGdL97P//S+CgZZpIoEffVc/njF9WUuhjNIoMtfut5kVdb8WPrxWT//VCS8/36l
DM+Z38sj1dfWdAFwLW//5fkAWSmpCcujiVY0Mn5+/vXzuq57rvUkCCWqEawUy99MKjBE2+ti2jfH
NBDv05kegPDjO7KeabnaNlk1DvjWIrDuSNz1UGVMhB4xxTvGAai/HJEGSTna31TonBEI4RCJQcKO
hJDVM3t1hz2GEFuQMbIgPbBz6Q8D69pVEGhvYKPUOwMN1up6tw+s9CYyiLE06NvvhnKQF6uxP8Sm
I/ezzVQ6dXyxlSkxEBsg/Qf0rNZRa21fXAxxs1m/c7FbhTI+dLBqLnEYpZcypJhMiMSutVCiIVjs
j7o272LXQ987O1N9mVg9IrZFuJsIFGtnZAv96T0T8fnS58Z8uS7pWjBIKJCAXO9ay7O5rU8Ngwc4
MdHfLwtma77YaoKtZ6FHy20guqzJ7HyOMpXfxARJIsdkTtAkJplitr/BGmBtzRYKra3EqU/94NIu
Nxa1iyYOnGNcVdYqJG9sQ7KWYdwIZiqngNi5swAjyoWNbcQHMp3n8jIX44WzKWxQxGKVcFzOy7yi
DozhkhgDIpskIGIpVQsVukSwqlMqDGP0wRV1SUowOE5AIFBpZf41RDy887ty1XhNddAh2J3ZdM7Q
dA5+xQRvTsmRKzzku6gFvvjViBc8jj7Vnor26PbMy7UFe1263tjDBDXKMee1SPEfxETTUftBGoCd
Yk6IALy+qpy8HFVNRtoujepzleXq7NgW7X/tbibL/eoxnb/AxQasRi6hsdzrlj2F+QV1SklX8udj
oUtpBSRJ0w+PJTbNVTxn8nLdsa5LukfHFzvEm2G8nBg4thgnOnVwstm+eENr75M4/jh7dFU3JIDT
LLi4y1PX59VQ2heNRzxMGfQJvko0DNvALOYjALxTORUkQJooclyH1IKRg+QizMy4XJfSAD4Bsezk
9mUlbOCL25KUF3UORmXbMXKaWtVHUrJOtQLyLSrss07SJxcl0uRiuy0mib0nESBdH4WcUqOxyqjw
FDq+uP965fXl1xtXn2PVPVGPRkw2Je3J7jNvI9HeMJrmxwoXs65etmG77PTXG6uLivVsWSXX1pKJ
oBOf6VL9fWNEQY/Gabn/YxGwNjoBxQy3M+YP1ye65S1F3HW/vfD61PXTrs9f7wJZglCW2NaPP/Pz
iZ9/9frYz7teW9kbQDiLNOC3Fbu+rrSb7DR1H+1YtwXAuij5ZdVBNjIFkB4CnX+t38+/+HP1quua
pz2VM59ewPr6zMAORxapuf/5uuvSm9V7c/f6kjer8XMT9G30lUC6mzr2s30gUxSFiG8Np0zeJSRA
6yHE81UTPi5Rw98XFJwPdml/KlJp3Ma1yNHTUJ5klB6tEwzINx6iWARW862PwMY2x68mQuP1DKlk
NdZOt8md1DoVqUCx2c3QRogJZFQfTu18F8QfG9fc0zezt6JOvgrGuVutPI+TFDNdCTePYGYa3wH1
2NJElMncMnzW+T4qkBthr6cXNowIrSNBwERbsgcLay87DIT5ZGKtTj+FzGv2VDeYjtojLUpcc0dW
goSKhuGg48WoUCxwDVNwM/v5Mzp5/bEPv5RtuKMrad0hZ83qvj4Ydf+Qk1S0arH0rUGokBOo+3qb
5Mnn0OCyPA8YKWRFIWno7K+dbL4mXSqPS6WDVBUiAtsxBt7Qf258fZ85ptoZEsUtlP/Y+sg8zTmn
U7pFSOlsOZ8TjVhYlFQ1QT2VJr+uC713vmMKDAATZ6JM0wAYSckkOYBxPzou8uZnH2VR5ckXB1rZ
ujKHY84h+IiQ2KGCjkKixZ2998yCHFeIf2PNQznGd6rBSMIlbJW5A8AnGvNlqJrn1kT8RgbLhugV
G/jopzl2gndZk+zJH1E7dpKbYeDyX8j4vsfOv3Pr8Q6O1W0/UdDhUJan9DCPMmEKRthOq+oH02u3
dULgfdcb+QH05XB2aIgO0R0BEc0e/NGp8KS6jBq5D+GcIQXojhjH59hX+jL0U/nUetGppXx5LPpY
0lD3mzXFL2cXgj1bW2Wh7mTHdAknTL6Szbzr+9J5tOIAUgad5r5QN4MxoOEw/X1cZvaJ3IqRVNFQ
n6toeBUwu/fcYKSb0ukwtkO3pXaWELwwz3s/E8YKlGmzAshvHBmQAPQOESszJd6amdmiQSGTOJQ9
AWjTbDyUU3jbwR9E3JZR5ejUEupXikMxxd9lqJM7UxbEgbNHUWkjfC8a9jjvup1nEEUKPMjZdunw
wqwP6ZCat4l2xBEC9zGxVPujLfd/trU/2NaonOt/7Ppeii5qoi/5733fH+/678av/ktD8vQ8aZMH
pxwl/uVa8+RfKJYE/zzLtHjmp2/Ntv8ygZDikNZKuJ74pfEr+EAM1KbnCuHRlf5fNn5N/v6vLUVQ
E0ubU1qO6yCKdsRia/ulpRhN9dABy6mPV8dRFKLX0fX0VIFAoqOFxWQRkeQIUvcTpwJnzAYMNLpc
E+NpEntzEyZiN7kYWz2VXBAcULqrbmhq4f/ws/dWnBKsM1gb/DIG4QItbqJWIzMrmUIAyT9mVsJZ
vN1XXdGdlKg/p7LKdk0tANCVjEK6GjV5/VHfNWGV7N2aSGT8cquy+ET0xrzLYxs9B3EAcW9gaUCJ
vDJ89zJ7Q7cbEaroMmuQbyNS0R0SSCJVVySnNJsq+wJTtzuga36qK4RNdcB3LUzkLr3U5Upagk4X
s+CqxqeRE6Lewmg8dlQf0zAiIBM7RApWAUyUi38jT7+UGR9QM6Eeqwmv2VJinsZqpIBa0wgFBKaH
O0pcB9MquK5CgdkikkLEN35r9OfQQofjucYSBAKbA7CgvaMCDb8pijHhWITSISRmPKxwk1kLXiqi
ukhDYz4Aad/qpRgRa/k8gQb+UzP833cQKWl3OddmuLCdN479eEK5To2/PJa293T1mFxvUk3MB+yb
klpf562xztyZ4ApXDBuQ56MPuG7Mf+6A/25hd9hXpfRstBAIKbRLQ+L3fVUYljmSvVweBwPVD4Cq
z6ReSyi5RoeuLXtvePlrJNM/bYE3zs7lz7o2xXLs3I6HUuPNFuDKB+8oVOmxwQaCDWJasWP7Mwou
2JdI/mvE1nG0iZfkr7LG+2VQ3tn7cN35GupYFfOHf94O4o1O4rpG0qMKTLQl5wJzETD8ctDGpmiG
LG/ot4RsCOAXct14eA8mOt9jUdgro6PEpmSqtgT4nIecsDBSmk9hPJOQyRQPzrn32o9Y+ZSarb1X
pPvrRyk/2Y62EDgB4nf/vNL2G1XFdaUd7NbIJ7RU7lsAQcAREOVZzEp79byLmunQxogJ2h60ex0r
Iu5dJ0LwV32mh9yvq4DjMPJNtcJ6W2xr8a1S6KmIBWfEYBQPKvNXYVS9T308MSMEwiLc+BQT12kV
v7RFCRlLNAlEKRSyozG9eB15W86yIUSEBWcEAuQUAwJ68Sg0zpgu9Z7+8I3fyDWWb+wh39HatU2M
5vLN/jomlAWzxIwonYEKMlK5qquIofXwPtSzIKpab70ciacpwGhZgAqZNFqLYwL0XDmAPCLQcFX3
2HXBSoX0gZZ2k41kWQwrMXpPfaUwY/i3nZ/0mLo4CXhlV27y1P/ilRZCha5K0BTSkQeX86UqRvx7
cH9XhZlvK99dR+BfZe//6XhBlfTmkuKYpgb1YaJYcrnq/b53Arpzp4xIzmOLPRYs0MAmJyjdT1+M
Dth79T2fik0uCBIGqdlsgsIha2brNrRsYCYHxEOf22bh2VuOvP3DT/Kf1g0eFNIiR2MMEm9c2nVF
f76tVXys8LPWiUv9oPhUaGwCVaOeSuS7xJhBsFguB6InEkmVmLYDEh/xUvTrod8a7XKYd+K5cVGE
zlMCT1k9sFs2m66n1UPGJKPNuf7uSBMJsHia0fk7OWRl554uJfMFwF/bIqblpNPsvokhfxtBhHqg
zJAiR8+R9NXNP39t699PYZjTlWV5SBWQNJlvrvJJEOO3U2V8nJWPGTCNQWvOGKqI71kTYf5AIWcj
85YESPvs+dyZoRusrCp8jDOJIRrLwR9IMNab68oiOTOlx9CHoQzAn7eYDBkx1u5DLzqGxI1CsZvv
TCQT+zrLj3nqymPY6uQQ9OZZeNrZtG59G7kDWlG6nX/YOMth+LuqCkikJdgdtGtK5y2TJs5aZdQG
h2kbEURBFFoIe5fMbwLf4oHwLs5DyRQGp1lgGSlNZh9hiVCuHE/TkKq13brvUeSTu9nNQJeFsy2U
+MM62st++W/raCvtKa58nE2WrfnLGb9TIE9UMXIqaZxbr0XlXRu0Q73igyF087woywMzO7tR5R/K
8MXtKfY6gzBvnSi7ZUBJYG1DFj3BtUxs32HXWJt0d/pYZ/fCSIONH4lgzQQLJvqc9edYGO+7LqxQ
w4jmBtZrv9F1vKFa98et/+aysOwHMBO4plsKOon59ojsJyuBjtVGR1PS/q8oL4RVP50jrQP8HUSf
2u3IYYS4p7XQ3xeE0m59e8pOJEYaK+EOJ9zQbhIbfzhm3gBznGXFADmwwW1tMxbXb44Z8vL6Yvbd
6DjEpFJDgF+hMYu51k9PjomNdYwTYF/J/Kh921o2YLjCbit2ssbl1GUMQnHJ1W7ubJrRJ7+GhF16
hu5RiolsT2Lu5pwcT3dIocNm1c7tEeH3kYbtYKhDlEbdE6IPi/C62PhSZOXRscEwp7hUxkSW2HOs
bu3L7jLIJW/AyR46YjeAHCDzaovEWFc0zddeMdSXULffcHPM56TrsDgk1l3e8zu2yaFCNPVFz/HN
KE5salB3+Iw9Mq46DzemkWBXbwtiIfzIz04+K/Lwz4ee+x9OAg47s+e5zJA8U705HTNcJT3QNYyD
ZPhxwMvM1ZuMsZlEM3RCjrrHH/3ge1Dhtd/nu6qiNEy0Q7lTloHZG/40MbeAsZLRObrYmZwwi+8n
DaK+L8ojSZ6vhS2rnZLBRz/1GjpU5NoFXo3PjWHmCm9MdNQtWno/8b0dwQF3+HrkZ3TuLr1yZk6X
wkFHVs/eJzDUCp84bEI7930CDu3iBAaTYQdCy9SYMGIky/lhPA+JSUTT8H1o3BYrNYl9gXTlRpkw
bAfC7wTH8pewme6gxaEd0swXbDp2QeMFmLxtosaNEPOLX4cHu2oPloZgUSqAAUPqPVNdEA85QYys
MUTDusAWUMQnOY8nXTre+p9/oAXT8ua8g/Z4EeMyQdVIjd/8QOCB8UqkbCUjAjPR5s1d4ueg6MbO
W03WtI9BCRMEAD5aw6Iwx/xJpQk1EV08hA51i9QVN4lRpGs7kbjJ8Qlt/7CGbwZZHKakjnN4uoTO
cPt2UhAZgp0IsOqPsXA19O8yPwi2hcm1XWu2OIfZKoqm3eATIJbWjH/w2T9PEcNkes0NCUzBQc70
bJArBn/aftQL/m37LfwZpg6EliHk/v28PenGaYg8YS+rhdwTyOqtg254TmNgDj5JUesS6OHZkC3S
0yyy1w55tjMq5x8XvbAKNv+8uewfM/rfLyXatk3XBARm2qzam1FpCg5QUJTzoWphl3LsJnkkZDjY
WJpM+dz4xFO7FjnABWRtuM/KV49Iqy928dmKBxMnp11/7fQyVA2zwzCTpCmLV4Yz3dl3B/BAvkox
P9r3foYgZggrktwWCgGOCHPdWzNQhfRDQEbcqadP3CdjcF+7EVMqjuojP+VNPDbf0PLENyomF7xp
53tfFBznQe+fSK+PdiEKuPWMPnuvIM7XcRhCva/EKinqfnullkD6Pdmxe4+Vtj+FHuuJWW9qpP4K
60T0VP/q8iSBVwBtw8KR8lGxVzQ7R7oV/qPg0VMYv4qQi39GHZxWZBYRm+oPa7L3xn3YN9/5uYn0
i3t7Jyb9za7LpVdS86WyeN0u4Iqc6KgDhek1ChrnTOiUtXHpCT4J/ZmNHd7Y+fDom9LfuUM4b0D3
46tlAs1FTlsXhZt466fB8MF30x0kS3n0oOaAkwlIiyTU+cwF9dlwh/nBJvAFvl9A0BoSsoxA9VO6
VC4C8JJ7q0g/u5YxniMq6dRSM8az6GFPcy8/Z7l0GOsBf/bcTQld42YewXJlmop1xdX34HV05osO
OZNHRCvAVV99msU+kbhnwx5kXSa+T7TMHrs0/kKLC1kZAr49ugDq+yhPOqpb5CvZcvOJk+BtZhne
DRKvYzO0/i3x2QSB5f0MdWXgl9REq4BMPtg+Dpo69Ntt6XrDdmzHao27LbwvUZqRv0hpWEhrz+xG
7FvBUT2TLnIkTQsfEwkRm7BwgSGbajOV+W2DrYnQXpDJlYlq0HTUZxqdKdHneXGaIq/bqIFkV9IY
drk7JBcG/aADINWtspi4ZqbN6K26BM2eg9weWzzc1559OaQ0fvwvrs5rOXJci7JfxAiCnq/prbyt
F4ZUqiIIehK0Xz+L2TPRd/qhM1qlVEppCBycs/faXjP8AH/o9rHhiXXgVg0V9AT+tKzuaV5cHbcl
e9Nvz/aY5odwGl6dGSoQRVWMla/b9LWAX8sZcttbvotD3zs74Q3q0XqbpvX3ltMgc8/kFTEPIbyK
iZlXGBshNFlI2EJWTpWPBy9xHi271zu/GKlTuxGpN56qjVqi3bMoj09jTvx5t/wKz2dEXZqPJlpA
2XNs1Nb2n6K7KaKdCrt5Uy82hsDz8TcWYs8RxzqWWZVvoobEAqDhNDhcakSf5IUGRc3ej9JgR8/l
PRKFv23bKEX+s9DOM/zwc8v2ZQdvZV8nj40gcph4YLGLSrO/hmISbwA5JoaWr5YRjwAf0DY7LRk3
FgUT4T0kJ459TLAv/X8EfdGlM8hKqwJvl9lEAKYjxt3Jg5V7qVQeHRjJzgyBnfvQ8GIsA797c/Cw
j0bEu6dhfPWXPzppw3uR4fCVJaax1heUYJySd4g/8BrIGECzdAiAhcthy/jOmn57ORFVTL+vaT8b
K0eh0G0cglcMVbgXs8BKVnUi3uPqfXFy6yBLpS79aDtb02ArD5El6xZUTuGZl16M18gDB2MV0nw0
xg4EDE8clPGwF33QbB3VjW9BpdMtYaGvqcAf5hfGQeZFcx9Y/HEpRtN3qec3YzZD4iBCwbi8XmYE
/bGzEndPiLf9ViHnZAYr+3Nvc8plN0xkSj6KjHZV6xYXz25wTwK4fC+s2APapIAJWKTzlkZrftaR
Q0Zx6j20C2eVozuvU0B/gjHQIUkJvhTCGtZiDH6XwyI9jB1w8go5B02fpyYW4bOHjwCCkUI+6qpf
pBLHeyo1TSl5N/kJGF9aymM9fzgNSw8yzg3eSVoT0R/IVIpzQPgDcgx1hmt3R7s1+vtkbngJ8/Cx
T1uPTx/SKY7ZnHCK+AAeVGyKCfKyhKDuy5ccdek9KQrMKRNoWaUmYiUdrn5EFDcJiWJovv1wJDXK
FNUx61iHeoKl72iTfAgKmdzV7WmQibzmYCWzxNrPWf0IkROZQWMbG+gEI2t9268b1banbBi7ddLt
7Wb4KkrnDZdhcU1VZW16SDg7GBUnbCIEd7nT3e1RgcerNRwuAlvGodmagS13jvjljA1r1eAWa5mZ
e2tqmCSBYbjOrXW0bUZEevFRWCgfKys8ZQ4faLNHVBCIodhV8jwrmE9A8ctV0NqnWURir7v+uck9
hcvcJvg6BJ41CTVu5tJ7gl4o7iXtcL/DI8GUIjsNM0KIxEYcJsLSPMQxnhTDHLbGkFF+ewTeZ162
ZIesO5emawTFhKCnegI43bxmgJmi1CY4uPvSOc0bTiy40IMUmVuBobfhDU4w7w6YXrAcZw3Zvf6w
ajLS3BDd3peNeyk8T10Gic4ySQZEH3ji1mUq2dXYBOu8tJ/lX8pIcSbufhuadXNURrkdihzjUn8o
MEwdnLoE2jtnx0xaHzM29ov0TaJg5cn0QSWInBLQDtmjq7AkA8Pu9CEs0nMVvISS0wPklFNutILQ
brZb0/SYrimc0BxBfeS1vbW28645mwzrvKQxmPBZAqVnZR8EaHj4nL7YhXPwmo7hD3p7CJYOuvic
JlcHFIJgYcSoQFnOCICaPTiWrZmSWNsr1+Mc061LVL73N/dsCDch7/+22lQP6Ww8ZQ6YzDZnhjKh
edtkqOvQyaanpnUtVMazWvtqPjoZpDyfGQ6ObdIvgxydjzCH6hiq5i1Ihl+D8U6QEGJZ1NtGN60R
PLnP6TLwYB0/chWgBgmpDN0meq0GshQ3RuH7h9bmvlbsQC7Nt0GQPCcdbUYuOeINWZJLAD3LWGcm
urPae6n+MpPyhNX3bZzye4P+94qTH22nZlcaWb2bYEwtkj70HN4bCYrlFqSsS88swgwRntLclStP
wy6PRkRA0xjvOl3d2Vj2V9gpIGcQKqkc95mSemMlHk5aWNBxkgc7zIMMZbvse9pGRfddIUhY9zRj
oPN8xj6g8DHKDoGTvjS0Rlam0X10gxNinhDiOGQo5XrE+JTERbZuJ69dGxFlm5WeG7MidmLGJZfM
CNdnJAgNEPPVmHZLLEKCEMIin8tHQzXO8I4WlPf7sAQQQLxPNlXG1pzE1sswf1idJuIHT/4Gulu/
Eqljr0c/J0Wnnn4qlAi0b70f4VRvakAz5o5YqCMD1VdAORHhAp/IgoAq8QkQY1cjJMWrz3g8cVnf
o6xCeFau8URezHA0EJoZHw7Kk8SbvjjbC04+ARArjtvZeAzw+6xkmmabrrDQNtvtq+QAR1mBZpWy
ve+xlsey+hYe6ZgeVPaJTY4GjLz2BS075e0V6VHrtgY10ajwVITeuSkZ3M1kcajRuAd4Fs6ElxmI
sBELIwvxa172LnXXYx49DABddE+Wl9LZgPUNMbai879i97q34/3or6KpIbaHg1Mn/Uu2NIMQAn8l
XXWtiYzDN11eGiP7bRUTlAokdAz2C+gyfOgLKoUuvUPWoNmuG3Mto+80yJ48Pye2qTl4ffWq6Tcg
pKPJUYcc0p3irklRjRa5eQhjFr6Qtgx8OS6XoVa/UxhW+VDQm+heJejnFb1EsbGjlKOJER69NBab
X0Dji8c8CA+SpWDjpSVL39INNLFm7JtKPle4zVdThLqYESCXRA1MYJqbXxRHbNk90mVPhq9eYrJ1
imLfLR6mdrmBa1icgiKa1kleUKosX96+cbvL7ct/bqa5OBG/sWxrt/8lw3SrA/frdj/vZnS63ZEI
9/93n9vXU42Zh1XofPvqnzviOAl34Whe/vnyf37V8tBDGsTzupZRdBDw51DOooauc96K//+RLV1Z
APGWv/j/PizxX5BSbHwvyz/e/s7b//3zk//c6X8eJQ6t52JW2a68OdRuf4bpJiaFvIrX//74f/6+
/3nI/9znPy/cf1+afx5neYoxBruwpRmFCCh2Oa47GkWk27b9PVPhQ69QBwz++BVm3YFatduPRuzA
N5TzyWj8Dnolnf3ZLHFcsqLtVOtk61j0w4MdUOCrfPjIZUdWZ/LVpwVZD7RB28oF3Kh3ZBrYcCzk
26BHj496F6B9ws+R1AgOxdi/x7IIr36ebZDzRGAOZMHW5nirBCnvqiBCdiXs/sGc04bSysiPDR6t
NqiKS8ns3fOrixfk+YMdHmEHpVtkpP2OA4gEOhiBTrDMv3iu4id8l82AfdEi5QX5Iw6MCMXfLjjO
BfW5Mc5fTZKRrkcW6dCvBd4A+DDluqbbt7HhTmxUhg3IVcMxE2Bo4SyeVWM/NtMyh4jgcATjReNr
qxI8EGWPB7SeMo5S4Jz3nt/speO9RHxWribGDLBFcAGdXu4D46GzunrDs94UoPtWAwxGAJaH2CVs
Mt42nNjWcelE69oAglPjEd62kcF0s5uoVDMCXp4TWt2Qg/zfQd/Bg7NDXMRSr7zhiKGX69v6yajZ
LJtXQ8thJ1xALsrPYkZu+opwwl77lpHsx6JrrjQmqHug45a5cZePdXhvBOhxhit9jS8TCmdJCH2M
wwHIBecgObjTytevWPaCiwzzXdLw6tnh9FmJ8MFlmrRvlKCTmxu7foArRKnYAMlUCT3a9BHJbrny
49A/jNH04GQsqLBQyAwtdz2BfQPKOoiMA3Ms+93qsRN6PYUIANGSv5Z2uq3aS8OJ+j4oh12MIdqM
kguCdHcFRbhYjWVQo2hyxhMsHQw1k+Jnw6PFAorYC0+TPZmvqZVP62A2EvgY5U4WNZOcxfKKe2sl
6D1EYgj2BT6vGSHyMehoeUgmmQhrN36hPCxJ7IGT0fWrAB8/qizqRc/wevzEosXfUUYbd46TQyWS
nxQcHWYD+wf3JKbdaRAHob3gTtrpWvT8xehMSIf2ofBMXfXAU2uvOdMEIpC8O0OZNDT8Py3y8o0B
4Q6+Iv465brdAUfzNhu2BdlXm8iAqGXX9VHAySxCPlhBHSuAgT+O2ZokDdNC0WOebvKu3E6l96vv
yRhu/G+s6M08ZwdoQTTw7fY6kTDdJ812jrH/4Zv9ch0qySIZ7pEcQ2tzfpgiOY0/r6U/YfQyThH8
xlWdZ9Gh9wNjLZ0ES0McMNCNALkUM0RgNruPsSv46NtE2esCS3JM/rutLBhA6OWZNKeXCG6mbJgI
mK7PRtyErFx1c7YIgN2q+TswaZ0VYmvniBighBY7M/PfrbbNF3A7777pvLRt+riMByaofuzaXoLf
uYWXGl9c99u08bnQ5XloZnQtMo/l2rcLcE1T4axMEwM+etz7JmundWbBLQ3MShzq2v1VdD6LhhNj
KUcUvvITNCPWAJ8JI/qHSOVZ+2Lcd/b8Y5JQQcn8bBG0l/ztyJVbj6N36rsQIoAv/vIBBOI/ZtQQ
ynkT/rCLqPP3kXZIjTV82JG21cFynQ6RDT2R5iInqmxd2DT4OSbLVT1hZYOziVXqmxpj1HFyRsN6
wi0FK0iHm3EZPsdW8xQWChJiN71lrp0DnnwLTXjQVlGdWpNAyESJa+mP+362TpYT0kV1+qM7JS9G
gsOZmeLiuYoM5jk4JhsCDYctxDGKUGKxNgVI37WR2/62y6ES0rawa/U3N4LHgPSAlY6ccT3PzjZ5
aoE/7ci34xqZssc8xcDgWuaWYYHtix9t20jptb7kcf2ODadcqRg1QDfkLxXJh3uVq2BjDPTAw0h7
2xGe3OAbWOPLmXoGC1vj0EyAouwJfg2+ivIBxVp8Ncw7yFZvVdUynbCHrwjZxMrKRLqeOkxQwRy/
QTH6Y9VTtGuX1tM8e0RnUFIA4fKfbFSyvr02x4E0idq3Ly1XgGyMb/yruCP8D3yyHFgaq7z2Ghyc
6775EG3M+hdO7pqoHeCZOp+OcWs8mHVSk2hsQkMFN0sZXq8jn9mZjJpubxTBm4zH5Axm4dOj0CM5
xNpZHZzFNqJdRhbtyzwPBxHZ3qrlCgWxgOrFUEBnS2ctQ4gSXc6clGSUg6kw8mU640AffUlHmqvU
1v2hy0rSj91fHQ3cHSQgRh/+nqboB/Tp5JwSt+uN3LcDVzGXHBKTCBxjpWrqb/rCQcInExsDfi2r
qFG/2tUht3ZewXkjSCZzN3Qtebo+yfGQj8hlKDeU+XVQ0c5L0ukyRPOwEkMZb6NaP1kePY3ayV7a
bmd4BhikhYJikiBGi705ZorcnUYuR7y2tU661C8ofonG69Jx3WFJA2bVm/vEoeJnqzqZbQgDMZk4
DzZJgpTI38DfzQ6ujv9G/nxEqOLvKUVYlgcm23ML9zjWTgfZzqNHSIeKbNR8F5ZsnKaczqPKD2Xc
H6uiXzkjhHTz6GXAoYsUIZ6bJq8Rjcx1YY3BGubpg+VMLwU5tscWd/muNOnmsXwPi32CCLy1H9sn
o8X+ivj90HhIhN3ccVcpfIh+uUjNEKwjv3GK8H8wb4Uzh83aCeJDqmTOC6uADAiDmmaysAKK2N3m
Lh0QmhUNY5hVwZjuUsd/iiRzYJn7wVZZVbKlJ/SkuiLYd6IiCWp8JiOp+KEvntUSJiL65dPMgPY9
TuP3bqFUKdVSHIn6bIyM0QvsbZjyFsra3o3C+T7TrDqe4Z+5iH7cEvP1IFP7NBUmVmHbujOGXG5h
j7I0YAKNRbILTlCZnQOnHRp1bfULNuK4tcrqLglddVf73rFReCao5ges02ZxhL66C8DCV706bTi4
eRucwP45tNQVeTc4AHN6GqM96jkQo02z91QDdBIa5jr5ZSUkHeVb3IC8PAKrTWkwEtIhkTw2UY6w
Y9/qcHiayvatloyza+m9d9Vo7Yz5vnNAw5kWiBZJSeLk+oqE72zG9oPRNrwCA0x0Le89Ln/ABt6d
cnucgm6N5Wjpd7bte9R5Iysb1MDREUT3sjXWnMf4jIhxrUfYii2iNV8U/UnEl3LUL8wJ1GIjhpvi
qKdZPGio5Eg2UTzVOoT+gDcfEAN2mso/zAbRzEbnbPuxp+QK56UUr+8wscorMIinTvT0Pkv6kUze
hXE/6hAhu6dPBVjAE61bmtJFAv9RVXRT/vlHJOo8NcRBFpiyzZQBhcgNo2KLrezX2GJG1cUGcvBW
WUxkMM1g5yo2HchEDrAc5g+e9LclfM3T7caPwY0CIzylSg//3HjRXG6kv9DoOrM7+ctNa5Unfzbt
QwvIblV23QdKv2hVFb51GjKDYlFXYqOHNjkP3qtOJHMCI5s/UeduU7vzD4LkulM1NijQ7PLyH2ve
7Uu2K2z9NISA7OE+BAHhjrU6pYsB8l//YqQHhqhiiPUeePDRWYySN1flcHuG/35tdzluqZh06zj3
7e7sdpif+krbdH50efJmpoBFwvlhZQ8aroEO4ncrzaItLaFJVdHx9jsLW4LX+ffXJ3Tf2jwKD3Bb
hhMta5WDiJmbXTcbENbAaLSfDJqbk1y+f7vTOKJ4G4lwXc12xAKtWyNYI9/IF3L42qs4f8S+WW0z
QWZvUEjYaQ7diKafYOJINwVqVECHU86mSPgwFmaPObugrOAT0Ff0FrlJW7Kl57tgeVJkbfB05pDO
SxUlxzDypz3toMM/31zO77yRDArH75nMXGZgblqeam3HPM+cZ8Kw+3Fczp+3G8VWAQPRYQgEooTB
FSFVuVIb1L53ysMsrisN3qKlb9nHhAePy01qtEhmGJdjDVPzJteTdUomqu3BCKzPFJ/LMUjSA1pu
lwSN+Kv2amNrk44ca53/4826GbToZ29E51MqQ6YmhBOspSq1hveCe+v2f9nyZRMQYefpkPDtjqGn
BAoEjpvemt+Pb21WMcqpV/CeuAAsCdqrey09e6KVpj/Z4z5ZAX8XwwoBFCKanhxypv3IBVJ/Bbnv
b1zyz3M/PGbBOY3MNydzmGZGPV1e841QczxblvUACOxdWOLN7ZN2raN+HebeU5T0u2keJa3z7khN
/KeMqZt/xW73UUNTRtXHQ7tFce8bwyMKzDdMesBJjNfRowLx+y+zD/ndotYbo/72HecL8eXj2Hgc
NisTctWEVCwoMJ8RLBAMtMwty87PGOjhTdlcv07LqA+a7IlVqTxhbL6kEizS7Z/+vWnpRzF06HBZ
T5q4C+6f+XW9NxRn9uV7/7lrki0fvttD3r5tdtrfNqPz/p/79WGPvv72j7f7za0b7MzauZZpzlSo
yMH/T3aGT8b8W7vD1YHWvKvD5CNiiLdp6Dbl1WS8+lQAhEaE+tQ35iYwzrmKgnNDiMUWdMF1jHIA
2i507JZkz8ZbIbKwVm1tQ5+IeUNy2I5JHz2B+WKM4xo7AIucYU1WN5tvtQGjjT6pGRvryn/mkhPm
364v9X0FbKYYB0C2zVWweFw8/+QMcKSCVG6msFdPuA3J2pgobsj+UidvVOexzcc7d0l6bJbeXZwV
zDEq/V0j89yXSD5rKz/QSLBAmtQvHPt9ajqYzK7DcqfNnYVGeYPDDaRBJ54JxhsPGPwouhfkaECN
MbFd723vzm5IJpN1+zDO2b5uTX2SEUQaFyKJG4TNXgXjQXJkoVREcS0Rme/pRHLW1+Kv749co84E
kINJkrLVRzWWtGiA0vjs+dPwboqgP/ll+iWSTO8sz/sNJvPqe+2jrrMHT8c/mPXNsymNTRxfKrby
1yG19mba4tYN7PVgUvxO7V67QY/bS77mTQChrmRQJ/LpB5D7W23ZMUA0mvtt6d9xdbwmoURvIGKI
IXawC7T8Vu3wwWrPUyyPjm1xlpDyxQnHBx/gFQR8pmMQ/CEt9Ds9VDuAEgMzl7nbI/n6Y/xwzhou
KvBehBcPW0So/gbvxAuOE31ynWleGzqTa3jyf6tyiPbtfI0KGMhM2k7MMXMgBH4L5c1N52eHw0ru
4uIT+bvtOb/9AqKsS19wzVxt2i5aaM00dvT5e+woWbRUVbLuGCJ1fVTtkyZ/WOJXEqS2vS23g2Ed
ura7FONc7vC6skQ4/doxkwfDFr98Wz4Mcf+gEAOAf+hAhshwE0Vxg2ispnWdbgCObAGicNLc1imx
95V3P9sMr1KUJJYLUti3xpdYMAQm7f0HJJFFd8E4F3WLMKm7jvn46aSUq9IeHtLSf2w8ehXafTKH
/l1m/Uch5dV3AT3Ts3cVkCQ15b8CH/3ZDGrFNrgsnKG8lEXxxbu/uKXjRy+Tv6m15rVbyKM1pRcW
enz23o/XlpfOG/6MwvnTMZJngf4aMwRtrTswO+ke5gJsnNC46bEH4C+evvM2+FshNK8QEoRNY3J1
ige7/UED890L75f1osmrob3DQjnX5e/J9Hj15Z8xSGmeRe6wjvE1ytz+TOelFWAxs2j7tym0Rs5E
sP7aAL85OX9kv/orBO6ffC6TrVpQJxTcd1NsvunAkxuFTpg+vLmrl8dBL9JQ1AOHmcb0bAfNswhw
PZCojeoMWJ8bteYKrc4iA/Sp9cx1aBYWs1v8ApmFL963GdLzh6etWW1MZ3hRtSZgYy4Y9ddn2elP
TSA4o//3JEhTMGjglUROs6+PFmK2tU5hxmnDvZejXe9FQT6RUdOjQEMuCJzZDGK8s3uPLhgw46lL
931TX7yRwQaH63sZW+zq99ViG3Lq14Ymrxe7Fz3Ru/KXNcsCkgR/7WhKZ+Uxk6K15vweTGQ4EBs2
UyDkxlrIyDASXoJWPQ3tAG+IeTzRCYqg1lVh0Pr1ubRpT44vZEvR/strbKrBgat00Qkf1dA+drbx
FYXBE6/wRCXC3t4/TDFLT15tiXXYdDI6GcADiSY7lbF7KC06X3COy3x4o8Fk+yaYPHb7kAmBnz6V
5fTc6/m9GirKMZGdeuzkTcYAxODt6V30j4IGliA6jgNcZj/aKRYVX4ff4C5bYgQA28oBEFRioqhx
+3VVQHkv7BKVa4uU5AukEO2wPvo1D2a/XVjLQB0GaTy4EbwbCE99zbyys79pTZxnwENrJ6p+az2+
O/R1VNV6nDL+VB0yNKLXmF357t7Q7ZtMvFemFjTROjrISTb8gdDPnimCRzOJ9139iSF0XHPKusM3
f1Vi/h0k4dsYMwplUoggjtRod6ZoKN6Mht0WPMPvWCpagYQoGBiCdn0QiV1LY389hRxPnfaDYZKz
HlRQHbAqYPPqe3Rtlkn1ME5Hy+p/Is35JcUW3XimBpWUmxtkMzTLi78mbVE21/4xJmeT5U7BLax3
HJNf5vY37n9qsxRokaX1WfQRHyIE/QTgwMwmgamoEbWVMuuwMlAC5/3XFPvEIYbNe0zEBDASM8R9
nc0rZsnfgqHAAfdTsk3yMj9K1hLHYBCBMCHfGDjdNrPB66kiMJCToAU6WzbZHfRZTX+qN70078JF
Rk+cxCkO3Ltg9Jznenq2ewBBqkReQUTMyo20Yk7hbXmW6H6W9lLne7/hyetzPZOhVw54RbpowIQc
13jOF5BcilM/s2MBKQ/5erkY44mcFYyf27+pGA5ZiOwpSaHVSsuqNj5axtXcIK0ivVafIGs6uzGo
6jWI+ZcoyKpnrVJaKE7b7yk3k23YdTSgdZqcC3d6rJnn4bfXPjy52trhLYHEV7vlReQhUAZhXaEw
AqgkJSPCR3EcmYkNoV9fuuWG+Ci9HQVvL94974Sh3T9NY3YuR1rkZjUX5wQu0iZNl84SaslTk3Xh
brFhTlkuDvTP7j2Feu52Eyz8Lyvf5LW7JDb58FdbG00Qbf3YGwgh6dhEhdNBuUpb+mNsJXe3GzGh
3DNClObO/BAwuPdW4bC4EhF9roQOL5iu0Yp4I85ClctDj+rXqksHVASNrSoCAuWU47QeO+JUqFX7
Z/9YSRMOqwuJLDNd6+x1pQXUjulXnw/Nixak0eGKoEpUytoHio9crF3j0S5f4670H25feLGYdmKZ
4ZfQ6nvHHRwuAyQFjoWiO20BCMhZsq96VDN4/dnpNC+PZxXORfbFn9bRyd62Gu+SzTirRJMcPCZ0
hKO1M9R2xD9+ZN+F/ohsrouMrZdii8joBK8df3C282DpvWVx3NNqJj21h5A4hQbD9VzzaMRzwTNh
yj+Z9Fx0eDfCZLWr6ZlH2VhKHyY29ftU1WLj9GTZgWAfSYrzeMx9lCQCEjdbXGuliBktA8hVOgJb
dTqODHI+zlNnkrRgH40Qi5GknMiUUOeOpIqy8Q4qrJ/0DDkvTfCOLz5LTHQMMWbjeiMoBJLa3etQ
3iGP0RsuM4clNToYI9B3N6gnBKNbXbMzJS0/bJsx3PclIc2jEW9U9BXbVgeboUd9gXgAE6VzihIE
la3dUiv6pzhzHnDTHwWNPyooo8W99BaYnD1uht6ugvVgwqkbYPyvB3uJGmQD3TqBAgUTT0fsB9d4
rP2rVGO2n3VzX83OZW7zYjf6IO574weKvYOWNF918SJvKSG4tzkvBHodjq5LimGB+ZgiEGb7yAoz
d9/ONN3NPeFBRZ8y8xwJtmzjgGhlDoIl22aBqYUksK3bxMkCySKSrXf+ptHQHDTdPCROIwzg6Lz8
N7vsvsoHbVmH9btEJMZYUzZDdg4i66Wakuk+GAxOn6z/dgW4cpKfRkaUYgsiT8QRQpYUhdcEAJiU
OXqeS6ZIwlLtLClBCKDWxN3DQNQdLv8g/s5Ui6DWBrGZTOUMi+d3VrjhkcM+DVQPCNHcTNXeKZBh
QsxK1obnXtMCIJffYMmOQ5pgTXqi8dqi1VJ66TWTRBeZzMi8d1wy6kHHw0cdUX7IrjsUMQe2eVCX
ULX5ts+dMykxi2U6HDEcDytP6PIQp3ZMNaPlwR45WStwBUwl4p1VD9GJTAauSjPTT7awDsr5idJQ
UoOjuB4ZrZ4jJR86tzeOETNpHYt6zUwfn5IU51aNwCiCGAFW1ufbnB7h8hk3tx2Rz7RH0vo8abGr
CzaMaQyOsquao4n5SrkOw55+fsxE9iDr3DsUYUs6JHGMl8KtDCCg/j374as5Vp9cQuZRGmg9g7kJ
jz4kDsSdxr1FZqLFFGrvdfq7UGo4dW7yhKp4cZuMl0k5V69LAk7B1BdtMYAzBN/kASacmHmMHs1Z
aJML3JtYE8WEZJ5/1X3T0VZ0L62JfcCpOFFZIKegTPkRVkp14vOV0MurHtxmXo91h/nHr3CfF86x
m5HSxI9F1Tv4x91zUBlwmBkGt7P7nqGIsF3SG+jLYugunG+4Z8auSAN66EwktskIiTzU3zdr/O0V
ywvdb9PkHvprG7XYQufXyj2YJl27inBK8mzQRTbkd5YOJWImqniVUlmhMMf9iUKEPjBNisBRlzZ0
H/slh+/mAb6Z/cxBu2dy2XDGuES0+64LGBxF/13lPN3u1egGhWaIpxVMAWLvghqkly0KKFmHvOmw
c12NEMEK9v5AciM2DKoCFdwJQo42Ye2saqdQVwJ6V129YPTSQJB8EE3XMiTIkRgJU+p6d7NmmrHx
HU/5C2d9ZmazPDB7IS8spdjETUMYohxiaHcezeAWjlXqJt+Fg4gVSQsRDovXXvQO8VAMcG8xdxFX
QJWgrvJmXezlltVBrvMFJYABHJMmMj3DcfEs/LKrAZs3stFtCemDOlDz3mCei/1PsqUMkoGSF+Wg
iiLzsV/HdXTMbF5xdFHgl1OxWgJiOw/NbJK9OPW4xPRgNV5wj05FDrZNxZW1/LiMmH5HDXijMCIm
fbmnn3KgvS2pqVvn69iJPpfk2FiTHCmZISFf47RLoMRmCI2/MOdJ6qiLfL0wYeMUA3WDNQSdFQxR
g96V9cN6uljY0gcBp3tFGIgN3IrfkdZQ9CVSiAH6VaL6S+LaX75gPUrJDy8lFbVZYdO1WOdhHJOj
iYlndu+NweFNslzyi9bRxF8VtAYR4XjKKzV96o6zmFcx9TES3mynMgm3VRRGBiqztt0srwzDSLXi
fWcksQTKjig8aHDufcSFwH2IbxXy+7afzLUPGK44TuBkLPe3rDg6VCE/cmvfNfbMgVB+j9SSY9F/
yJn3TpSGgVOzwA6NCCXh7buz1L0j7GLvVWN+VqEShwYDQdvpcZdLDrmBRTkfZIPx6kk9ngbhHGrT
vJtbr702daevJTP3nJnpkchh8KjUwGQD1w+ZzaKZTM5nFw/OQ08ZaY5Wg+FviRyz+odULxOeecOs
rdhAJVKHovM+27jJzrcbo+9+SWnEJ6KC3C3JeRcj7sxoTWeu3wgOIedi9t/lYCCfdSfrOo1gR4kF
sjntjE8M20m7tMynytXejrXEPdtddEaMQj00tpuKI/6hDupfYSasdd2KRxDJYDjImvsn8ZcPlblE
h8rO+TB8homKlN61oL12ciecaU50mh2aoDzLyxgeGfYQ1MiZn1xJf4XAyTzq4AC0P9zT5PdWaBEY
3JHBkw1mc5xgUdNvQnYrOmKHhQUdoePdozDoVyFlwrCc1KzGirctAxhdMvrjQoyPRBV/qB4laOrj
ZqB+fHTT6s4fYyxl5H3h7mlzH7Vpk/BZGow70miIVp4pmgDCPTvaLZDh/MFht8Q+IsAWnNZXPtoh
/rZqIk+y3taD96ar/8PeeTRFjrX5/rvMXh2y50g37txFejIh8QldGwVQIO+9Pv39HVVPvPVWd3TH
zHoWRQAFyBz3mL9xEcrPCJcwH93mTXWpiYzX1cgetGxElFcKxBUsb1Uq60Mf5R0W+/ucq2y0k+T+
UXSLqCd/l74EvXuCW6SYR3SOQEZcZZKuP5W1fosbVqYjWTJgF3PQUYkgUgQvYtogOjCW5mrsxl3T
vxgahGufsMxGF4ZQn5Zxi51WWh9hvYC27TlUl/ckxKs2gE2zDTjzJoyh5YbLeZxXAdGWPgTPM4Hg
htCVsx4NFAPFrIgm+i5kCgBMMT6nCUNO1uRGK2zYWB1gCXfwCVpHCpmw6qgosFYj3YGemMfUDNiw
zMWjGbhP2/bIcUc0HUJkm1x5VSS08aIyPNYyfFfk/7ZJ37Oc2QSQFrC3oW3MSdHO3f4xMNrLxLSC
o4SSyh9TUK9pesdwvhGSfDI2fcKOlUzsj/muzqszymGcj+4Vsr2vsOibTT5AREMVgrCEH0LqdD9l
Dqmvj60wtbVPHQI71TJ3o9ds+f45w4Fz1YjhhtL1tJbIwSBm3qKFDsgEfECDPRzOPy5UFyN7II8/
awEEQWkAmFP7Vd/sekARYPbZn5uJhE8ZBdk1IR8EEUqVZvzuNRPuF4Tl0EhwJiKLByZRUIKLp42G
fpVUdUq29nnnl0rlIsnuStndRGwyOHO/t0ZXQSPmaUo92865Ta9/PmR+g94V5XP0EhnHH3tih1Cq
kQw7b4jfU5pW68qCLJMam8jsrVMaA6BwBm+dKgtvd7olJwnPFV0ohMy76aXHmBK2SBHsUhlMLxmc
Q31wVTmj+4wo6BywbdPv0OT7HMfHwCvMbxQqQDzn83wd2SI+OBbKmgFk9Y1GgapAQvmIT/xV5Jjd
jTX2V1lP8ucZtnnTE+Nk6QzOupj8vSc81omyV8+Bb4LtZzqXSB6sKuQz0SVJN1HdVPR383cnNxDw
SFmPaobURvfRetMzZhw3aAqcB2Wv5NeYmkJ6v8Kq5YraN0lOZ9DWo848qNnj6BWbFFGirnaC0Us4
ZtlUrFSzWFKsODtwv83ddJQpPGdhJy/qkGWdgDqQ2zKM3kPpPxWJkq23X9sp/J6m4hAOObta7HQr
qhprQDM9QyofK8Jra6BCaEWqsq80gW21iKqRCzUFhb3ZUVTIrLwNSmwUQfzgqUXYAe8WGdCJ4ptO
2uKldbRJ5WE5sH1yW908QZqLV0HgpJuYhkcXn/qTWbvvpY7il+3BDjSvQiOCntWWH37jMmeZXHrn
PI0ufXI7w7xuk3vZtMortugJMsucc/i6PVPbppHC4Re/C8jU2Mh5B7V2zRiJtIzbGTX3aWzZ7mo9
Tlaa1p47nVixU+EElso7u4Kt7Ba3fsli0PG5rBtK3U5gnwtweKvlzuselnYsptvK1R475eLcj9Df
iCLK2Tubihs8zRwElkTEpPXY5LAksUd5rpRR8CJEtSyXAO9XCBI3GthpaouMrzJA7Lo4XjslEZAP
OB7CxkWob7MesMisrQ3EEnYH+LWbDOGPwsC0fLLPWpXyFmyJwHig+1+Rjful+r4+AbUidHU3aQ9U
CMhQ7VeMpE3HdEIUGoX95VrqZxs2OOSRVkVQopmj0p1SosRnWqykLrqBEaWq9Bw6Yd4kKzxdwFBR
Dsk1uiWCzbbsmBQunKZU1AxexhmG6Ciq+taxTlzoY0onK47yQyqpKPqBAtgp1+bZQ+tvyk6Oiz5V
qHL7TJtvksL5cEoyFR+VXgRvwTuEJZZ3mi62RD6X3vO3Wk1yx+xfpSmUgYWa67YI8WMwTaVwzLc+
ti9VQyqepYQI0vU2EvEjmjsQMrTBeqxM7ByBtwlOcXx+YwonCGLvKnVsMjmQGaznPRQNbTtXsM/w
cWTOfSsYOUwavecGYo0RafdRg4BShO8DGUhHyojyll/b+t6oIh60aR7tobu0KstKa3lqe2uCQaGs
7FBujcPhLobbvUnn6H2xkauxNOq8mYwNb1ZQIACpiqw+BED8wVjOQEpmhImX+Tgs+khFb3O3X8ve
DZeOQoMBgn0sDn2bT8SNDNloWY9uVcZnOdmfafaOjNn4ShtUn+Q1LDqA+CmYXpjMV1aCC1KF/zfs
Z4SkHRmXa2ANyW1M7WGdxug8MtpIF2UePfDCfaSds86H0NzwJ3YQhYEHwb4zWEFXdpxuB298Trop
3Hh1Aghnamjx6y1O7lIMGyA9W30w/BttZscy5fTkWmCiWPywNXBEcCs86vumwWYZWkQsAbJNTn1l
R0O1q6fbhorXDG7Jjf2Llxv1VQktBxyO2PcBrMEZzdgBzQgjihKopl69a62OMzYgAILcUKzdEO/3
sWrvkD2C1DIl6YNhgbwp2L4h0vSA+swuvmnI4BG9zza5pud3I9niwwyAswNP8kPS53/VCf9BnVBi
C/cT9/9PlnRsaPnnB5KtXfuzLd2PX/tDnVAav7GAkRGjHSRo3iqRnuGzaf/zPxA6+k2izKwriQDb
wJENMbY/bOls8zfdQbxBCgQwpLSUdM8ftnS2/hsqB8JxLceRhun+99QJXfmrOAzhg+WZOiJnhnT0
P4nDOOYkPIF516EmZQ5bOvB0AK5tpS8X4n+wdtr2tdW+ktp6cHVOsbKY223e4RmZxARUuUt9IgKV
sO7d/KUs7Fu9dZ/c3sW8Pi/9U199jV163bucP1IT56hIsZ+KrlIdhJWMOVCmzqZcF3h82fvjKi3s
/WI1D/y6XuUzDXN2Y1ofZyNE01OlpKUlcXFJnpF1pHyFMq0egKvQakDPd/rWQRZug+4D3QNJwd7g
Jussux5AMVvGW2xgOzwh1q6Pzz66LGAk7XtveujRJoOFQeE3f6rn8CusxVk48Xs3eLeNCG+G2r8e
2/yoEvbEUMEjMKJV19H8LPv6dQ7LJ+B5D2ih/d6kyNXp4xa4Amq+vrzYdLo7vJr7mpsXTvlKAvpV
BK0FDYDXLIV5L0rnVKM6TcW9oYbEPQeyfrWLLa4eOyuj0O032xhLg9aD0GrYexfhrt6LX9MeyKEx
0DKdG30T5N+JeLa1iuBxwVmhSRuvLH4l9uHyqsMpaDOStDTZWmK6MRON/VwwqnYCac9eJWGGo3LF
PaQ9sTXc+INu5xQmQOyEwt2qYMgexTdfth8/4kKlgpTG2roYshNgF4c6CxGJWGaK1lQrMX/DPBkv
LwyaIZoC9x0DoJRE6H1i388ynRlOLEn4w7EN8mkZbb/RvtvlSwBBcFWiJratRvcl7lCgWwKAoEjv
mwB+uiriwDSFoKicU3PnyhkqSu3jqoHkDjx3OHe5hyvcnG87VaK3SsHAz8EzUey48lWg7xX5V2PN
3jaN80MRBUhgMXX4tycec1adbAwwD/Klbt3+5KXBB+kpSTTRWyxrqh6QlqyC+iHMmRC4a6MTJ6GQ
M+9sRDhXhpzutN74MOsPWIrag9n4GyMl0w86QJhWuKmU8I7jH8FFJbtaSsxOKIu4NaDjhnsdHHnV
+/KKjgL0UxV9ed5Ix6Xn5IeiOetfcFRBj03WfdYrdUzde6rG4CWa03MSMb4EfJlO6TGqCZkojVZt
HgFB91MCVlLPKucxy10QU52b/HK8MtOPURlrAC7eiNx8QDy/XgUAJvCKVhmBSW967dK8RcvvEwmJ
MMoeStPaGvm0T239i7bvuJpNtfCqBPAY6KDMcc7jlHwtmYFp8laApL84wyGk6u3bCStBfzEQ8GSO
EkwaWg5x49oemCKyLzAjzBirgDLrah6CVwNUzY/cXK9IReqmfh1igUfTVRYQES6pjMaiW7v6viqz
a99iOkR40XgEU9BFD4Exg3J/T6pgR+V3bVa86467ALpMrEJ7e9jZc/QUzePOSIw7NwxLvHJZNHUP
8Spc0CfZVWXTYwozikCWTLZoEMKsceN3Sxnmsje68Bn9V0Ap06FjCKUtn0yqHioQg4Xq55TWIo+k
akyQjGA/Re8oQo96AKU/pFtPNq8y4bqLCS97LYTS6RrNqjMpEFic8i4v2YFAj1DZpwu4KpPsHfIA
nN22uspKNhblVkQTGopI42zLAE6oqUOsQIpiV6fGAwZvSqOj6g5ZQ6AEESTGSoaUwzPVmu3KajVF
8jzGbJZFXb+ZhfdljimdlibdoBM7bnywZAVuxfvC1k6UJcd9G1h3AO+OdQhdwqp4IC+8NA3bUSIL
E7yVdR0NMeAJVRurGirFXmvvakJvDoPkxlLZoZO5N4F/0iOieC+yHlHtQaAE7U13psBpJAX17eTL
KjIf/GMOFSt0zotSKT3NZo2IIFTvHCPmcHKfSc0OBViOteGsKsQqEGMjnSlWetY1FGsIe/WMZq7E
HikI9Xw/wG9B+r/f9kauUxhxizXoyjsDk2/butUy0gTNz6/N0v9ITAnH0Eg2YRl/7/L00RoYrcR5
HVoAr7NM5l1R1h6mkuV7meg8c+M89Ry+a2GFLL3UBYEHBs2yVS7GXhI05j1E3HgTeO2DTMNHqinf
x258rgUwP7dt2SxEcCeT78ssH8kfk5A2EhW+VuwHG9uerJmQtJTFLWYDOzcDKJbkdo2PCIS45cBa
EhF0XhhRrfGht2KK5nukxhg0vFt9eTtO7Zvs8q8QLk08d78XFdPAMNLvusZazCzyByRg95kNSyHC
ogQUEOV8NEHoTIenik4qwEB/74zOvmK3n/zuCtXFaeWb4jwPEr1y3FBinR1YAYQhtW67yNkSHCkH
dipJor0ALInw/JnugXmhspJXv0fdLOFpcRhRiWErp8e/kioxmvu65nBKz7iVQABVxUIZZ2/6kLzU
pX40oKxFI+ckjfNS1z8dOyQP8sdvrY81VwKXj4j7zVaJY19eO8PvEI7TTV2TLPpGNa/qERTfINhs
vERcebDY1rJt853RgOfMIvzP0Q9A1o9NijrbtivZfAapPTX9rEQZAoognUnLB4R+N467WW2QYgTT
2jecxLqlp5BJThWNVRhwyL+pqtjQUfsj8wr2ky1XqQEhn3FNlWueJLlfjkMWD2VTIo5URV/K13LU
jH0fKT5HoD3NU/s6JnOCNkBnr/HSWNWOfa8jZBgZerhDKXQGDXfjtNTlkpiwAe+BR23gWULvxmqQ
Rk2KFI2fSs+v6TQFhYaGOqFLVJo3sqEhK03jPM366zJzPAs7JnCYlJKwOco1sZUjAIOOI25n5yJB
m92uV7XW3A69/xJBI0ltB5AyUAErYSJhZeeMKLiNoX9nzkOIMSLgu1DHv8MoQ3iYUOii/NMdDCQ+
HET2K91/Q/ja2VJbQ4XAp8Sr0qJLVhAqJWgYIaG/czxwXgWlEwFVAzsY+4FXnh/Ad7an1hz/+FAp
2w4oofjlTTWu7fVWjL13pPy6d0H5A3BANLoSnBJBu2kaGOsEx8OxhvC3HYr0JdXHTQgCnD/5AB71
LZAOlrYllE+6TLMBr5MPP77WMV3f5D2MTLOc/WNYpLdxjItwZ+mPrts1WIhYzdHIseop5A6IfryF
PgmO3K6748JOKBVTYvly+dCp//DxGGxQ9LbfBwOguNRkcxRVW1CtHejWIJZ4SjL31haTs0PTpcXw
tvaQAaa3plkNvJUa94V2J9zBPMxoxoyNfTay0NjrkSKSJX64se0qhsaZdDQezHzf2C0A0YWgAb2o
RfYofXZqDzjz8h9VwpRrgTAQeQftcW4N+i3dNsKpi/EMAlaSP18hDwRVqk5OYX4G4K5vEcgxqZfB
PJGivS67EDXyFMBZnUGI9Nv0WitMPGhDSxxdeE5Hz7a20GDHg9DoCuc5zgyfYsz9x2a2CMC8/qMo
sN1FlaS/pr0dijMVHvgFCobPVeg8fSvdAPky36He0SNkAjFiW9VMGLfRx2Pb+xpqU+rTRJqEOCL9
Wr7Cny0h4pfzypjjx4X1ECs2w/IZlhhOjlu9hPZ9iosIcXRT/o7DSrepmKxrJK5fJegDCPaGBQ49
sY5Cp1yx+tfXIHLMrcjD7wuTQMdbKVv9+NRO7PUkE2JHn+todWkeUTMAC5qG3imDjrIhzEnY7xAI
KTLzuip67VTHdnkMULtZvjKHiHTKC+igjG5fApRItdPyoVE//OPLobxYke/vBHX+LYkKrZCsHU6t
1xpbc0C4QZeiP2V6T24oCQISCLfXwg8l7ADHXk11QP1fd1Bk/y9Hn+UzHyLuxm6piC0uP8uPdJV/
zJv5SEvZ3i7fsdQviRzHIFmDSgcCdWNYzo0/xP1nyc2Wow6cpfYhDWPgcR584Cq91/WnoRrEzaRp
1/FMFD7bw2ME++TcZs4pH0zF/wJqUsnOeNKa3NuYaMDsly+dOTxbGZ0VORCblYNuPqUwTq8bxWYY
+hT5FCMrd6mndFIja/hWzsFejjK5TxwzWdfJ+HvWyexSdh5NxZwAIckdwnMRUiLnbYdSPP1UX7j7
ISH4bwblv4rUkq3bArVIIZgsLjzbfxc7TD3Eouyi7hDHbfI9irgqVwUbQ8cid5+6mqjG0klLetAv
dsTp9T+5vm24uinA9lr6L2KLHgC3yWvL7tDI8dmZq3MtCSZJIK0o+U6wb8LIWnUiPIJX3P/9tX/V
EF4eXQqsHmwDUYxfdR4J/jU7QovukE7kiSphpChLN5x+U2BP69nWD3rY/CEv+b+1r3+ofZk6za6f
BuhPxa+bt6Z5+wi75rNtm5/LX3/85h/1L+H9hh+Na7h/eHNQfvpX+Yt1Kizk2y2TTqhSq/9X+ctF
0l26wkV+37It/uu/yl/Gb5T2PU+XLAJ6W7r4j//3fz/G/xN8Fn+sn+aXr39eT79qr7oUvUhbLcdw
qH/9SfMZkBjuv6VWIuE2nAsbBHANLC4sLcSAkLmKXH1Y/fSS/mIF/9UVTV23kQelHEjy8MsCzu0c
IVmjPAyIZVjA+t3y2RRQfPsBvhVn399f7lfpVvWAXAhLB1uatu2q6t9PotZBq/lzXSblwUh3dlpg
HSynSzknbwJP7P/2pVwLGTN0DwRP96vNCTZPiJrVc3mYmuQrSZMvX4u+ImvrJsH731/pTyVLppOF
ujxFU+bAn0atFSFmEc5YHnxt8LaeW1X0EkW6TkYo2n9/KYM5X/4s5coLdIWBHYz0HOkavyqXB/SI
7SLkqQDTm+ve0i9uVW9KV5xGUBgrUUE6KNwro24Rr5uUxrQ84/a6nWmh/v2t/GLNYS93giONyWga
wnYpCf88lLJHm6z1hvLgedpOT3ygddPDhLihoU2XsRwfGlt+Qsr5pzfwF1PIFRw4+EmY2H/96k6i
GU4BKhChWKT7rmK9vTJlD0FxeKhaoDFKMDIPruN8vsQuPbxCi95q9LnLCcZzZFNcGaEmxSL5p5Pw
L2/LthBqwQAByf1fFpKoi85Mw7w8tDYliyB1DmjZYJppDaDIkOPu9Juu5khuYz9VKvxU8dL7KUFv
qgRX7SIOM83dbiAJ/B8Mk4NSssURrbO9/PswzV3cIXyclQeNkuOh7EF8gYzYTNPAArdZEbKFNdL+
XiLA+A97i/GLacmPKfLTtdX//7TaXVToe+zQysPoWLcDpUgQv7TjA2pVZj1eRt3jVSDCMAjxHkXP
ee23/zBb/nJUfrqDX0ZlSLKw6HPuAGtoyLRyvMAXfJsRpVvHbAl//6pN3fjzovBcHpt5KT3bNKW6
n5+euPAzBw2+EkUEvdzJSp7wYf0aUGRaTXqPgVqV7cGm9Wn03LXE+1OotevUHR6c2jpAvyee16eT
y+9gOIZUL3PH0rzjOHi7stEvJem9l/TnQO8ebKt7KOLd6BQvIxucF8VvwiAXb2DfzunOy4trisad
yIADFvwd9fOdANIIJsscin0xWY/TRGkVx7h1414H+XyCEUzMmPBDTtvpKwvt+LmugIKiSzQgn+mT
naoFNfbDAxZCV70p1qERHlIDFd2Q0g0jmt9IirBrzTaKTTW9Dc14BxqQYoB19IvxagEs5TqOqEl+
B3SW5guJOkXVjoplmFxlVYC2A6SgeL60FaDJ5nvSxW+p1E9AlpGS9naRjSZWiS8H8sFfmZN+FWb8
peaT6TGFDRX3Rvm95TQfrtqK1ZsBIQsd02x2cJVWcjQ/NHo7SLSFXyKM9nS8bhqEbImxhwdjFIdh
7J/Stts6TrOpeZ/L5tEKHNtrhEvIdzSQi9kbydbFrnlBJjve4NX8gWl6MCKXwe7eBo2Hc8m3oAys
uh5BCNQ1cMgme1kXBpSLDAHiVUH/HQmXI1yXh+X1+078NUBCMwvtCUkO3mSRfZF77rw6/GplcGNS
hVnZUwbDKdRPfl9+eChx2COPqg1sPdD/Ln3Un2MPXh51KscdLuHAOUFFA6AF+2LpHavQuC0LGgSI
ziQrGk/3I+xPySHsuf2DRz8ZqvQpTHp+32u87X3SoIUgyuAN3TzojX4FL/571Y8nW0/f1CXyeXhA
PpuJRq6prhdN1bcmxnZeS9+sWT856k2pmv1YirNM9Asqo+CjaOUpxiulsl4iOmaNl6qa8KkAY1AE
IOto9SBc+hC7KITpNLyrwGnXftDdJxmgXc9CyGjymJ82ZuQgKbHO1QtghmiUixRLRMKLmTta5yEC
K2WEm0gVv8VJSIdoqm5F0H8CxYPyaDFYtfCmfZWci8/M2Bp3DrwKpbp0ZF1dL3cvE55vNPoHde7G
FQaL0ZsJQwCV57chY41M9rXXokMzGmm+tk2QDKF+UVN5UIezRZqodQaQcz87UFFinnLa723QtIjf
XKw6LncN8O2rJJ6eDfRIr22Er2htoBiKFImKYehBLlUnJQ0ChTqw4ttlOlZO8BWrhYtVAqUKLX21
zOBetrmJcA6XXrYSN0q/BjFevJS1UiDthlNkM1ws5ShlaOzFlV/B9p2nXVBQyhJe+IZYIyOakMah
SA1WhqIGMeGybfXqqA+RURtGplCJCN4IvXQVt9PFUAO1po/y4c/QvOW9Po+0aGT3sO6S8EsWFHJp
uHIG1hirlXRO6+RNqwDfRu03J0IekDUAh3JlBMmbC5N7pesjoH6OLG8gBB5dAF9DpVn75Qc8FLmr
gUUm+wswM1TGNW5rFNy6ZamaMVdB6otyqmadG7ei74FszURxZ14VlE9qSP67uR5Peh1piKP7N3rH
u/FmrdsP+sHx+u1YSxPVuQh36JR9W0N4ZufU443rdAVEBvMiYCJR+y4w3uS+RQvDejHeXHw1awO8
Tdka3jZq0YuraHf5NwsNhYYnsl+ui2AjqmiFjX2vicuaHg5Hy6quZMsu2pTqmCwozWo6lxW69sTa
ivb4xu0oMyCr0zZKHRNYUQgaPCjtx7DHT0obS9qIZfw8BkqBJUeTCEAwRRpD38aAKZmcvCsxTJcF
KbdMyCV4AW70pY4DPUu/nEAcNJ1XwxZHvZk+TKt/r3z9MQ7zda8b90h6nqYOFtnQFxtfuO36xxBN
7UvnZfsROfJl8ncgDzfu0eo0FwAtEyqP8zd6FtPWSBFJaaYEC72BAizTOhzx0iym7rOjDo0UgHis
cm+6GrC8Njwr30UUaBAgKwVSXX6zs4L6uep4I0FDq6HKrltPk5u6Mt5F1zgbf070leEllE1bs4LY
UZkbfWDOW4G2r8AaMIBgRR1T2y6NtaicTeTAqY3XVnCUA8vH0ViHtt9u+oDCdxcj1VIWpYK2HuLZ
GJmezYTwqwu+LfeuohxEUthSkMoomLOQzTVOPjd5SSEGm1iT6fdZue3Z7Ni3gHZ7lNs/hZ7l26zi
JQEnV13mcN25Y7mzHC7Ws5lXsVWhHtVvHQgFP8auSFlD/dx+5fYFHc/bcWS6tBnVLSAWbwldpw1e
ZNqqn6sN5VUQqinDLqXxxi+eTWXyiiQz3JgAupOKiWxz/PBihyTJiz2k+uALJla7LtMZ/LYTQr4P
yS/CAeuorNXW6DOka1/1IrrPUc/G9YAZVs5DxXbxkLfiko8cdqHfPc75cI+nA3IL9F4Q8lw7DUs0
GKxXmeOHvmxBTpchR2WgnAWLtpOIanG2oV5+wbj6E0MibW25+rMcJPSmPEbIYy4hukceVIyBzxiV
dNOiLQm3nEgLay0SzRYDgQAwQjDs2q5D7t/EWCrIn1qB6JP0AUSIGDkVm3NxM0+iOMzBdUNPgRVO
YNCxliETjA56w5BJ80eTrvsjeEpeVNHcmLP7MWXDPT6Cw3sMTyJMxDGgLfIt2Ha63DWtBtUcOmXf
IwBG8q0cA6NXtwHuDAxuuNbwiUii1N9bRXwyq35f+WV0E1Qj6G2B6naLAjPdOdjaVlh8RN5UcdTE
yT7XtnpkXDwY8WKKkNUb0+eIo3Sj47s7ztUVCoAcgjqI8GqukHmaleNwjthrhlp4VWv6BlLrtJnM
aVvQTqJFeqM3KK4Ogm4WLhPk5DbTfsixOuskBg+wmQMsQ8DBXyONxJbpmHfOCODAKIrbREDHdDQX
Gyo8Lac+34Z0oLfR5F4MKG9XqDJsqqSd10HW3elGzw/jupGZTXCy4d9XdldhdAB3XrQTSEnKmyAB
2u/wu8BLxNgXmu2OLqK3H0vwjx7uPhZOxl7KLMou7oC4YKlChnrkRE30htKpjwBmWIgtoEgw8IR5
jvxoR44PHYMQgI2K91vc1pZx7UuaPoj3FYB7N7pLvNWP9it+99CbA3ZyLcBYKQ5ITCqLPnYnWP+T
Zx/6LIEZWIR7iVz92qscbzWXDrrwCUdAb6IrOURujgUw83LaOh5oj3nyYEahpg7eCGXQOtFRfUON
cxBORh9Edw7hWCPVN1XXoUHrBe9fTqRx1wE23tPVuk0GBNKcAoGyvLU3mELILb57DnFs/3sTsdJQ
vetBygDptVw6PKj97D0TqywXcIeUi90SIgx6AicEDTwvqKP9oLrSmu8D1ShGtFX9aSNK3Qb0i4VO
QORHYf+9bxKmEy8ViiNXF22LxkgVbR0Rflm1PLIG0/0PB2mrIMmEItoKgCr+GNhXMyxGDBDLA9uZ
t/fz/MGsoCXPWXiM6Eui5m9tQk6FPUK6G1gI4Y1H29zyA3weMYad+uY9rTTVXcrCDRSrb0Xaelsr
fa3wxljpZr9LjIagqIW6byPJ7rbiyYUsviN7EzvUgG5gET9DPKF8nuHFjM5/sZH+CJGJ2GDu3IM7
YuCd54TpRof0psEkADtK8G4g4YwK5ckhfViBfLtgpeWvXNQrkDjoHxxq8KupTN/UgfmjuoTunuI+
KmRmDOGEDk6PSiYiPY55nAo6vQJtPkSxZ3TAZ+1UIJW+aUziLKGTmdGzpV/MJhiF3n4JWxPc0IMS
gSCjeUlbTBR9spm4b8sdDhJ3IxTitS7x7TJG7tRigCCuJsR46+WdzJb7VOTFHXvSC6TM8xLqtjFp
pmtCHm+i+GK6BG+0FB+MVV2Yn+3Ec9d6hZvkXkXKhW9eclBSNgC2tUAFax/pNZ1s7XeAesSgJE2j
H+Tb2XIO6h9dPKQZ6vhrrpFD6cM43wapf6uloQvgmG+VA9SJrOp2JqFdnRNoZChgG5UbHTBacGvl
XbaF7YtvRQRNxx4RvgakMltEF25HfpfB50YcgYWLTIBmVCCbGcZYJVudqrUgcsE5p0DSXSSf/SZ+
nwv94sRQ9wIreTNt3v8wo7WfkadpwkPolhGj5YYjIRkJft+83CK9k/14nqXzmLniDMjvq7TBYcUw
ZtzqXPhqiTnzxeGchldYbQrUJkAOVo+OSkOGMXkq9RwFjgpxJcNt5g1qLCerz681aWfo77rj1o/y
38GTOyb5pQTNm/jkeuy8gUtqCqWQcC/hw4+Qqs3vQROg/EbyBcdxWpVAJryZA1WlpahwfTPbA/0I
xtTGTk7N0KADf1578ylGMNotgTLWGWOtbrtzBZJ/MD17FEAV0/dgWjp0EavYCJf0RaBRuTKFfIxS
75CUnNRG1iO85KF6FxqHwBoerAHDvprguJO8eCJ7ErRdFkVfGoiwbdz1D0lF3IOn4jHIihtRQHJx
mv40m+ZlGYMuynxwRvMh7NQ9qH01L1RuofJjdCVfaBS/dQjv4j+D1o+rSM/SmurVkiVb6XwYpXbW
HUIt0H0Du2/6ZvRQCJebMBXjVKW2uchuVDDFe8LgXiWrZTyfOudZxl690orpiJrLtUB6ctUo1Qct
v5ZyOqVJe2tShgDnedSQU1wnEM/xZgYnSf3DCfr3oXi2RQ2cHzomakdnNOvuPEp6likORed+K3tA
86UxXhso26wwQXmzVIo+BIRk/stSfltu3lBnTmkzX1GhetNjDikjMr9aAXFwwa0nGXVeD9d4T1f5
LrCzhgmfROLsZ9R7jPHkZsY9MiuCEsx4Y8WcmEjVaH224c0/qw2jy8F46utEZ7eRo4FguFUzSXk9
WkWi46bNNYEGQTC5XucSWVWPSzW5CphHtfNNcwXFM8SFAKpMJ3Uum22ADFL+WfesaZXUYxhdbDuD
boUsvGvbdjgB2hBRNhTA8fXdEmJ4W+QWLsxgfiOwom0W7A301JZVO6vqWKWn38u2ddbLnHet6lT+
WGg7dzzmXfMNUWjk+dVifMmj/ntd9Q9qK1GjGs5YexcOCkchmNqPOEf6AcTiOk1zthntdrJMKEQF
8iURj61KEH3D6gnG8cGRT0kXflQGzlJUVWph0lW1rlC/wE5BvZPevx/n8VU9ptBUTZlNsWzF2XEp
ZioQ8VK47NBPKIhaOUieTVZHJShUDLaNAHnGybX0BqwWbpLfQsb1fQxaNGO+VFrzNZbpQ+Xh6zdA
0Q9Z/iOB+gq196uxKjSkE5Ov2EDToEbfNdYpevX56yRiNAaQXUYzm/0tCL8mm6qGGLjrsNGuaPXs
DYJEqab28iGqVXEKsXgUeio9alb6FB5EKs7jyBRslI8KDYutGFD6EukEb4Q6V/iUOlMJZsrF/Gxg
4gURCXjrZc26ZIKj41GYaEOoSKDrDIPIjDp7QtUjSzFyUBUPQAVved2d+9Tc9dROBFYjS1HOHLN9
o4k9uFiy9aV8hsKyBzYidP2bAQbk1LCre7yc2OQxecSxHt4pHoKOwASjo+HeGQR+aDW9tr1xs6wH
ZJQZwprMHteE7aRBBs3Ed8QPyYVQLiahaXfBuAkc9wXZq4OL2AbSj2r5NfJJSUVullTbjyqoTunR
oMbYF+RsqLeka3QkfZXec973VfAF58xBK+z/s3cey60j3ZZ+l57jNpDwg56QBL0oiTJH0gQhHQPv
PZ7+fgnV7WPqj6roeU8YlESBIAgkMvde61sz7GWWRZaTHOqhu6bDuJtKRKgKxX+U4mRNhog+lxk1
+UbXZaUVyFJZikF1ytExAGCUxACuJRou+EK5rjOFu24kAaTmeZEUxqGswgTM3nLXQCQGiKIN+ULM
lFOymsmhYtB1s5B4rajcszwlTQWGMJXBcFd1KNxqF5tVNUUPjVW5u/gw6OQHgC8iYIwFsqoX9/iH
gJa3vYJQG+80264YXvv4qQ0KwokahhgsRN/yutcuy9ozB+ETxU64Id+SY2NnT3ULvjhGOIrcTlmn
baaB8Lcxl2fMGC6BblxgBP9YqjSKwoeu02hTlWTHWaoD9IyEBzPk1pZTmlxudkwVE6+qOG1Nlsau
KfAUxUxPJ/ubHaKxc2VJLkO2uwpj57sjlQd1pnCnDPX1UskuS6rRtc6xS9yUshNz5FXu3hVxZm/l
UDLJdW/p0kMKtfwLYvIf3WhQQITkWVBFiPTwR1zeZRO3kHimojQXL83c3pYYn9Y+9ldgsCYDKrc3
PYA/zyLvtKyZc52zerm3JRbT6Na2vlcNyFZZrJ5laUqYXJi5ntjMGG+pMqwswTrAAh5ZBy5wJyYk
woy5Z3XZe43CxZm2oQJFbrmWG0WwRi3n22U2t3xQpl7TpkSGzyIVfAe5fq780vWWjRoKXh8R3Qda
dSUQ4oNoVmeXVjfapL76JtNt4jooqqZvdgS6Am2TxOlqnzUBy2B2PVSHIg+gRnLWj8m1SpAxKk7K
VYlku8nBefrMVUo7uszuPTnmGl+A3550AhK584r82N003EsZSmuxR5d/jPloRwNLvYNdza+nb75u
f1GMvNyyPN+ZQcfg5k7dunKzl7Jqj0GZbQHz9SMWucnEcpjl+LyqryhxrG1o3vp9cVDU8nXGn4o2
ibWu3zbnxgjKA0xRZcVw2W/MKT0NIhI3o9p3D5OaPWUSc42BeE9YGpQRdzub47V0Q2xwlO/WkaqU
ABfAeHWFUj9jj5xH81hgt9wUs16dNT2NoZIYp4zaQzeKbqv21QUA57BScCxsE9E7Wwt1M5rnzlxX
FRnAqca0Ie7G2ybSVQwWOfjTcN6qDp250vf7Pcndj3WnW4cMqimO+pzlEZkjpCr6zpNpICjM0JY2
pfKGalLWSIN4P5eOixsi+ZJhn9wNnZmcNX8QO4CRd1imMTsjUrpaIA22i1QukwK8RYVnzmZ1iFHM
BGKE/iMffI0H9LZ5rx0Xndvng1kALI8RJ3LDVyh05Lq97afyPq1S67g8SO730eTKGYKgODRBCfEx
zW9TCVOeesVLHJ0Po6H5rEPqxYCJ/tLmQa5UV1BmxMYq1GbbpOnXRlXEscvU17ykoUBomOZlEvcD
GSw7Lg9R4r+69eR6Qq/M4+iEvz4sv8OG53hhlXxEQPKmtJjwDOfGsc0G47g8++NHXNb6LjDrY1RU
+cmALOxZLqozJY/V488HCCHAkN0y9vrKp4SD9b85xDl4db/0TNgOe11JkJiH1VDhAWIU0KNzEugP
0Led7eCixdPHEWxKdF70dMtDJyV4dSOvKwr+3s8/xD5vlCZUNDQwlQjteKDcLyV3POuSREfiLZ+S
K02BAmcVV2tU3bnAI7gLqNcm0dRrUcVIR8lG2IS+dQgRpZ8TET3pFqRCA1MFC8co2yupGhz5lq5F
G6yzUS0fVKs+8+fxYmng+vQkjQ9u2ncUInO8Q440due1fm9qZBRHIUBlKw5Bqbl5vmk1s9kazAgY
dCZX6rCclhNK/kihvbobeI/lp3EwgchAAYJrIhHsHbsTDFN5nfWsvE4G4mOnoE6x/E7aYVqCSu8M
yN2JWtwj+qIoNm0JtX81VLSsEXEO+cpCGhpCZ1vNUq3I2lkcm06RGkX5FFjmN23RN9pk5wEeR/4o
n/WLEPLn71QUkn1gvDgDYZGJNAIPyCgV1W63+EeqkyE1lpm5Gt1oPKKZHo/Ls7EPHyiczatGIsRt
qd0MkG3GUr+ZSI3m8qvlQZWI7uVZKSWfdloi/nSz9CDoMwhqkkczfGMH75Oes1wULRmIqXGZ7l2A
x3SbeHCm6Su3I9y89uw/TGIHauPBRI3q18WEj0r3RIha1ZZXZzu56q6DAFRJOWvWQh5S8nZLxf1s
Ss1rJtWvXE+q10LMkrpYXP/Y22tU1ZEUzYZSPjvWHqyh4FjLS7yRElurLcEbRqqG7fQ+k/LgPkGy
t86kMDeVo03hF7tISneJ50bFSypeuClFaGF7QOSbjuISAgehlSj2frstbVJGCShDx49AuLZ6d5XI
TVn4FLcxOuIubhEUkyJJ+NhYUAVXYBJZ+deq4r2nnSH56b2BLrmQOxOIhDnG8pTY934FiBQQSeEA
EfYjQ0LWjePybHlAIPrXj5FZim3mOtw5u8Nkl7iK8qo/LrE3EwDez2fL78zgaQgQFFM9hnvgj5TH
Q/SBnAJRAZ/CIQNUQZTaaM3bpHFYI5tb9NTfQRx4SWEKr/WxxsBRT3tgvE8iARuI/yicJtVLOJkp
PAzojyPnKGDArK3WL8+lKyXDVoCFWPuapzGq+lL98B1jF0ODipGIF+ObW5XPs9l+SUZmjDiz9gPz
Ula+Ij5O0tgNuuKJsCb6c5G0MSjhrZpTw2gUhbqH8aaKmjpB33wjOfCmBVO4SwNRej90mFyRZnLN
Do55CCdheZqNjAwXioPmeFPI5A7pHIrN7KOxnA8WJitT+pHMLvgYK/99Mmpy8JprHoBnKGaTfsi4
DZTwID+AKoYd8zJHEgdCfTcnzPXiiclt5wAxQHnx2IbDhiLLuuyDbcSAXMcI4EG6rbGxXtKQ0a62
3qJUf61nNiJ1qTA8sBV10ToCvbPRzOxLUAYFPQ3nUbjBh263H7qMwK3uCT3F+RkwgzNNlt9zhqtL
Sc6zfpwrQTNO0O+1snprzsiD1akV56yIXhiFbhI1rA/QrFfAvMud6Lo7ge0Limc37WewYVmtGJ7e
+w31YW5wcxGt6cX1q/p+zM3BYzZbn2eLCjitqB+xgCy4VHlgcG7yQj0tVlC5EEjjx97GYYogkRl1
uvTrgIWJdVzADqnvNRkPa7N8Wip6sRv8kKWgcVlQqVRYnCxftwLea59k69gcnmuYubAzgLEgt1Bb
nwUk2eQsdIRCJ8CIKwokdn2XVIOnW8l75KoPOpNFaoesmZ0MLB0QX6enLmAuJSSkBB1loTRK3wUI
iNXeIOjxn/U2hpSY/SaGc1VWBciaXLqCumb8oS9q5jkw0GWne70w9/nEWqXEVeJpcw21hClcmX0w
0/NZxmCvyQgLWspdLg21DluEG8am1zDrpkARQfyVK4PlUAaUGQ1YEPpwwGlKwFSdy7Jwg//MossM
523V+ay3SxPFyPSDeBb6VTFzQtXeRwV2moFqT4ELcNtUr5Yj3kcTR6qC0W5VpNuZ4Zopf0yolHK2
kLH880HR/ibJlgcFDalmG6bUP/6py4PaNTmURPZ1pj13yImA3FF3YpfQ499oNlGk+8CtN+OI3fSf
31v8h/fWVEvwphoCKFeVmulf5E+N0ZsZpf6UCC863plPxYg30sJnkzKDIsxLIaYrDo/nadSeHVsc
3GE4ylUYbdGr7wb4awx1xTyClnJ7U6ck1RmUfP55L62/icLwv6u26cKLcHWdpuHve5nXI4EXVsJp
IzkYYcsC0WmaYcUwzGJykuU1MDTr0uqAN7joqpCMVUPyQ4o5IsgzqyynO9KlzrZgRYzW4F2Xazk4
Yq5nF/l7XGfvKaVCzomtIZiUgVl4K3BFWMXdIkEMVLlul+XAtjIu1Us82aRSBSwKF50Gy4QfNIKt
Dc67lehZyIskLXd4VsiIGU+J3EsyhMGP9LTixjoli87YDxN0j8zsr1MWfo/y4fbVtdKrXLBR53m3
6uFKbCj0m/GLkEXGyKoO5HpLkUcx03qs9ekhHcP9Px9rHBB/v0Y1UxO6SYK4SlDOH4q4cowKBZtp
so+shEAY1fDQqLL6lXqTWo5kRiNVUVl5oEbT41iABRynlrhIgB8M7YLbARVlKOjMjNOyOeVtNOyb
Xtml8s49wfzZzllqZ8cQ1isF7/5q+DSAS62AOkrOXq/OP7KZtEoTVcrWqqbtUmwOQioWOmlmWfge
ENC3LuF6w/DI3mVDMY8oksUDY3/NGkVFo7IikfkyCQqieow/nPBdsrxAtlJus7iFenF7N4Q0piAR
R6usSF/smRUxPe33TJQIhQgRKSdGntq339LWZlYo/x6mPCz91k75nsa4JKk5KNC/vDhvvwIPkeX6
LBPMFHRi66IdztD3TtCOzHR154QtLS+oUXnQw2TWQff4YRRsh1x9YqJHvYqKj0FpLhH1WaHIhYaB
T2267XWptZdKcTHs5BCWyvdCcPrA19c2hW++aj3TPaIJaIwkLLBUdGUNMMCadi/m0WGnZAJ8U1yV
W9olAN7i8lC+Cz2ejgOyKeCf5rPJH+kQHINi+MAQWjM52/oGpKgSiLAUCVgRrYbatfZ6rbwFGde5
3NXqEBThd2UYr11S9LeTlWJbh0cCLnwkPd5ErFERkzW09TEtmqd/OV3/wx1FM4WlqTgBTBeo8+9D
AwlRfmwoTbLX5UeWdwP8uLi4Sveb0p5y3M5WGFJdovm88oFfbahqUNORSrqFkVm16b/od/+u+HZ1
l5uEyaAFsgND+u+71E7WYJWRFu1TM3gts/iO6fNBlr5TYoaUejr4UnFWDP2zlF5lTvruq9UX3TH/
5dj8h8Fdd9FbCywSEgLy55XcRYQqWHkR7duQ8Lex46rqQDI0gG1K9Mwoxb/WLNX62fxq1fRfAiTn
jaxvEIqrc7eNAKjNOQQK51HtokcweJNHJcxfk+/3L0pc928yeddQGXNQyLuahm35j1GHCbZBG3wI
92MSAxini46yYqP2hAAA+ZXNbJb1M4Fmnon67USqRihwU9qqUXuCf6RAfZ4SQH7gYjMP/YS9FrIa
FcEJA74DViqcMGw3CPOKzn0Gx4rgQR2AOHGElFXZu81hSManbIrxiM+oYkVWB5Q4jA0GZfeZ1O4I
gKOoH5Qkxeopa+IBiTLMNea9ICGASp/r9QOFtfQLmMdkn1Z555Ud+A0uC+KM4uDJkplymXsB5z/f
uD1R7hN9C0UfNoFREs1Xc9noVZlDWtDmbeQqX+oSv3yEfJczWH2ZUsS6ir6XNcdFKkoumzRQP4Y0
cFXuEaEI74g1IHkAW6MroQIBPuhNpisHVzXv8i74YZJyurP0PelH9R4WAgXtYoy3lbWwVqtz5Zbl
dcmKtBJGq2xqRxic0fd2iIrP2cf/t0b9izXKNF1k6P/7f2xGf3NGrZls/CjqPGLk+c7dsZ0O3/7P
//r8r79cUZpm/JemS+KOa+FhMA1sQn/ZojRh/BceGppbrqVhpbcZf37aooikEa6rqQL7k1C5Cv+y
Reniv0xmVobtMEHHMv//RgUSf8jqVXZLExruKyx+uiEMOcn4ZV5JjwbJaNeNF8qgSFIKdVu2I7oq
tRx3cPX6p8IY80NnRGAZIxMNa23WMDQjMmAQn/V+AUlYTb/SDz33oxtSWMgvETkjFVEjpsjBdLok
shrTW6Q45S6s0/4wIvJp3PJpcJzxNo+n8dYlmmT7yxfxH9xX5h/3G/nBDAxDNp4R1XC48fz+wYx8
KmFrd0j6hZ7tBthoojW+4lJHDEQh/Fwg2wHi2cXEmjJH6TqU+vUwapcyNL5D3S9P7tjfFvBtbwSa
4z3yynbriN66IdicAanu7uwoNNYg15M9BS8Wmo6f3viO/61PhmhP+vu1kFZUOysIgxFN7/lx2Z/Q
LrU7S81/tEU4nGruT6sJ9oVCmMQh6PMY4OwQn5K2QZ1lN0A4pyTwrFHzT3o43PmoUjcNkPunhT3i
2kZ4Cj0zVwLCrsABWnOp73MDvkeABulfjqn1h6VtOaaWTe1RYJGibP7H9B5UVOig5G4vAfSBLSkj
0daVGpIA9fwj4D8K/fN0VGaDnY1Ic4aKSCV9+EZWbUP/sQK9iAQk9RP1tu87fBkFVoDc6gUTnl0N
hf8httLkCpWdybklnlwcX6vaN1+CtO2PfWqhXi/7/BSMqhcYDiWgAaJCTt/0MSm4CYRW/ECbOqeZ
lgTRLg1LlA0iYyrGSmlXmX694aKjvVM46W1v+hsV9wCJ9ZodrCYxaI8kyJq5S6JDaGXPU2Buejsb
Nq1JvmGiFbdT3x3tMkrW0TS3+1CY14Tc630cttmzaC+V2VVnXU8fIhmW9/NhqV5OUxz9iwXnT08M
34ct7YWc5RbXMN7K389xsoODQSnT5pKbH0kwFycHeBeHLlb2NcwEkntEdAKYYt2MvRHtkjr0LB9g
OcCAtqrjo8jNS9ca6jlqc08PlZ3bQhOv1Od/vhbllOCXYoJq40zUMPViaMPojovi99001ZG7ZhPk
F1UozTFOzBu0IybzgyHadEDJ/uXtlnnbn+/nwjezDWnoY6by+/uVnP9zxQrosmkULbxVtO9VS0az
wjLZ06ApXqY2yb0IFtQDkcIsQoxmY7ldcXIhhwadoV7tqz65wXOrE1Cv0s3dVPZHXHVUuCPlmcSX
ngIwMViFTxRi4072TUEha1sKWZdWfetf/IDLWPX7B+JaE6YwsIRb8m7y+wcCGxeFAcjNC07eN5au
4cmG2LZCrF8zXAXVOrAS1bNtEmkbFrVnnZGIglYntrFVXaNIBJue6k0rUSn6xGjYlNrd8pAY7nfo
5PZBj7gE6SNCogKbdRqJUFg3Yb0VOM3Pvcans/GhkAJrcFZVw7Fy6gzkJH2spUOi4kTCYWGnF9X2
0WDMsf3FzcAShSEoBj+8aHFnQ9NKHUBp7Tpw54YhoGwgRQ8OFNlkvEEiRmaWCyZCE+ORiqcOg6j7
0TZqeJGgTXruwkB6RgyIQwbQqpySeU/tvzn5BXGHpdHmnzTE3zzEv3qGTbkA+OO4Y0OnRYHp0OBG
Im+ev9wcVaszc9P0FRlC3vqjoE9kDveOSc0yVBh4+xiPRu0MGxFO3xLNib/rmYYrqRjeq8TW4AYY
1m1IZvohGZR+1wrbv8YTJLZIvrZvwGIq07euSy5Goh9GYcVvcQExKHOm8BaR+XRXpRmFHjNlJMot
493QfBvZxtWoHHND0cGl+Tczga6mu7jMhvOc4IoyDVc5EED0MMCC3bKwNvbh7PTrGdTLXgHiu82J
h6VXbHmKkg/7cY4qz7Dy9IIBSPaRX/tkLG+h8NfPBlFqohm/OI3Z3qia988DA4xteer+dojxfDMi
YOvD4s1dRS43fjnEVu0gewxb/abN4EhVWqqdXKfTTmozqlISQ/+Cou1++cPyMDq+T8lPvqZWSMbc
/vwfzVe+lnNZ//KrX15i2rGGZ03+48+t9Q1Uud6eSqbpcrvLn/00/p+nn6+cLUVZ55FjwGZyYVvI
vVSGOjsoIt3+8o/LHz7fctlBmcG0dQ3j+fN3+rIHP98ccjBfBi4i9dCEZGL+p8/089V/bVeTYChJ
SJX78H8/zB8f63Ofltd8vmlXZrexttFQle3M1lFPhfz/5QW0ZBwieOXPy1+WB/RBHP7lqcElm1SX
kHv8Tuu12fNpbym6f4o04e5N4gCa7qbXGPp6d6Rao5T+tu07QrGYxz735vyD6jwWlPZpUgYUP4Z2
6BL9DGX8hzq21qafokcYV+/p2M6bMBk/Sjh2G3SO8M9sIl/G8dS5avnkd/YlJvtnRc8r2M11/kUQ
DbMtzPkm71QvqjVMmXl24oaPskBL+21MpZrwcxwjfmHhEqK/HlRMExJfXAROTZRH9zRn0bPRnonQ
hbWDRRuSpKH13PrIfW0DJrWRbmGgFytHHR8o/4Re17ONyLGLtRp/Z3Y2rytl1r0sOtKzXCO5sr40
jrhYuPjiHsmCHd9ErOv42tptYtV3Wi9uu8CdPLBM9kptIa9l6PPJclR2GZcBbGkH66ReXEMd4G9g
9VS2+zcjfXOyukBqAdc9Iv3J1BtjV5GPgpgXKV3hwpmjhcPGnHWp1IQ8JeUZ2rblNaieiTTUXsDZ
K6yyjwmNnCBowpPSqvRtC1SgptvtUXd5MIXF2USfyK+TFxJiV2GDOF5Lx28xBClB429TWOIaB/WN
W6H9mt3sSreAA9yUu8ptwl3a09L3H323JB52jNaFOsAR7b/a44gqKU92rZZCeysq/VY33hLkaH5R
6rt2kqo4fUTaTftKsfId8B7tVKiMjNTO0ik61JitK+tUhxbeQbc7JZ1SE66XRlvpYjSJMQGby7cX
j1+jKr1mdq7cAFYlCcnQqSzSBNMUlW4jQGuFltU6d2rCitozYthuJaPTx5CUGopzUR20e6Dk3N5D
ltrmtLOm3j90FdDHOsk50u1MKtAI6V00YbDBDM7sJmMoTuwnrYJ3OIsgXwG3y1LMHYpoOs+eC9rt
OsLMuheH2lbEKhtA589i/IFh9Yh30DDjbwh6t8VY40YikDsnfvjsmPaxUBOCFobK2VZD59G+oqkW
nglQSNdKdG25z6/6RDvnVfLQqysH0fQmMvJkpQ2TWBkpAAXt1FI7HOOwuh3oKJdhB06w6e9qKgrY
E/qnWS0eQh32dkcCnBfUEPvhz3tFHPUQNrXhxkY91VdGcHR9zevj/FHvy53qRMGmKcoagYSBRypC
CjbRcVu1BkMrzqFvs9E78LBaQrswUpRqQByhTfK51l+Ij6MDNqjngHTfEnPlTp1Qfwq13lq2u9Kc
UKBDczC6IYfMY/ujV4JbBqz06DTJ89QpCSu7ctrnQj9O/pTj4FKPWSDMtWGnXKRWcG8UPhn1XeyF
/nsGSGqDw4XzYHSQT5jtUZ3KrUOZ+dI/2nF6C97Po1KFz3jIfVwfDr05pxs8k/TNrjGQXXdwzmKz
eax61oPkCqE7L/BNYp6iM4Ybnvkljs7iicnWNo7dJ7gD8TbHPqupTXbAJvfKOYSkLXccSBNACswM
3UU1zBo3aPMV6RfySJoeXlkm8AgLoiyzDp/AmJwdq6g9mxQ78IbGA3iegLpunu97VURroVTKJnad
7wN6U/qOTU5YjH1iOfRhphkEb440ZLXZMxzlWSEjbz1ZwZfeNnYsxcZ1OQP9M2Z0gvEN8e3Dug9s
VUozcVuELJQAtJ/MnHEyZVU0x0ZMfnTk9WJq7hqVmJPaOHQQHvkC9HpnWWWC4orupt8SaUmG4Wps
cYl0bfKW9NTIOJCNJTXE7ZewSQ5j0oGvI0oPp1FSb9yuvUzmXVEpgoybhvZ0SerPMI/aJrTu21k4
nj6xaGwz90TAV7eCGQDtPyXzOFXJBYagbVekw/bA6BwK/OXadlvzIcK1FTAersM6CQi0hOor6uwh
96mDQ4SkBinCPbl9+U4z3zq3P4vOR5ed64+mcM62zzc8t+HB6UMHhKqbbJpofhCVXfDhxmotsJ5v
e/2dC6zfpV30lDBwrieUxegrql0okzQTos/LwdA2YxLsMnSII73hzVR3JU12fqzt8rlK1KtkL78S
MbAiyxzqhouqQ9Gtl7oaLyFDZ5nNu85HE2fb2HMKkK4ddAS6e2myHdDSIG9VdiMhZUi6x+muoOaA
rc1Fl6oxg9b1Bw3bCAWcghFAKKQ/F+1jp+gKMxul2mRKJVOc3RNCCGI98+rOjseHuJ/3RRHe0PX9
3uXJd61riG3sx705z9laA+eu5lpONAxa+shApkp2iUnAbHdTtQEO8wG/gdQeEibzxaoJE55lZ683
oc/S9YXyUh3wnjRA0hlgolInpzVy99hVtBeB8sujvzWc+sBVLnlDItzyiuVh+TGZ8+BWtcLx5Jtk
Aiz/Jv9f48B8dchHpHg+K9cW0iakjtTeBUkQP0atCu+Qt2qG6UYp+u5Lxf10a2SqOJI4ibZdwW0+
y23kzn2fpe2HFSfRpjC18DK2RXNOOwSdYJeV1x6z47ItewZoaXMPvxcKMdQsxbKdtOie8PWqIEPT
d5sg028i005W1LQv8BxyzxFKcabsMtwoKikyrtplbwpIwuWlHHo0JElAeSTsJ1ZvA42lea7va/ii
q8+t9Tfx1KRfha0M61RVVaQmTnt0QsIRNEotT+DwX0z5vtjlbwANhy9EvTXeqAbhGeSveRMk3DJK
lKFvcwA1X7Oqb6NdFURgVh0pE7W0dSfehG143/eadq925CMuL8OEpRul8TE16OJ0zPW3sGq0o9m0
1RaRZfQMQuV5eaU5GxfSMMWXLsCmg0wHeafSBJdwkyBQ3Whur7zlWYGP26y/kQ5er1RLjx9cWoE7
MU1ib7eWcm9UQsM3zGeB9ImlKm8+xgLhdj074W2HSeJoTX5Cd7JuWcE7j8sB0tLqjttV9SU1G93j
OhhOVVLVBHUP8aZAivNeFDDl5FZLKyI2rCjMa5n4Kd4HoydkKqqu8Kn5ZuVLXGa7Tuj474qJSZTQ
LePiot04KUqqeJVTmM++Gz4sLw264DrEsmxQqZg1SrM4ZZx3l1pH3ZFZnfHepu5fB9JBxUx2cn/V
/LnZO0QB7bWhVa9+0fefbzz0WFo6xwX3wjbMJiNbWJtKIvRod7cTiaKhmhVfB+OLMqfivfdD4hrI
mT8XaYEvmerg5wtyqIG6kX7EEUZdRQF53isAQDFAOeSP6flXl0yQetA+MgvnqUE29s1kDPpNXxCZ
vLxFth57Tjga0/EmRet/4yPzuxnAomxQ69gfDk2OZVewqzHw2+6N09bRjVbC5M2Qh23sRk/PiHKX
VzHlk76WsLwUo6Kj+eEFqhs775NyXfbHgkG7zqdIvSSp0Z7dxtQ3wzw3731P3U++UUb2w7ooXP8y
lVp8JqvGxc1pOm82X9byCuoQAEydrLpl8ITBMZH+0BZT+9aMzeenNt0Bm3+kabcpy2lwiHbphYx4
ryFn5bKNhhjMNQcovCOtJkOgyNAkF/evVlTwUvYDP4S7Eq7f3CFMdY5zqgpvwmr8mk/ddvksPi3E
FXDCfRQrxAXrFRGvUe56nEzTSwzKdtlOq5gaOT5Wcg+2tDpC7o63lqXELz3hbct2wpFSQhjX430j
ZOKZM1dbM+byYnpwXF6B/bBbRVwSaDlL4yAyddzGBSHuwi6epU3NxH7zTjS3uzHVKTqRwiuuZqV+
RZM1vnPxqNQDLP/WCZntqyElDUzQ47sq0jN1SfMpFbq/V0ETbP1QDG9ac1r+EXX96OEKT47cz1NP
h9YHfTR/Wv5YFk5IARWf0GBi1R9Lk0AdudU4ma+Qg7vHuG6sA8oiAwt1NL1bA5Mb6E3tWGfbTg0L
dLJq9SQo8C27D/JpWFPW0m/ywB9vtTSC9Sw32PdAgE07eegaXUd5jAhy+X0eQrJv2uG1nApmJ9hT
4dKY4nm20XrID17oU7AZgkk7x9Ag7/DHtJ9btBInYq6XOvdRbIlTLxO/lk1aPrjJtAtfnLHVcJET
26K6VvKiRsZm2WQ/htPGmSMW7Wrt37dTDvfaYpGmOI17R9e+JSim0u5KtOvnuR2gqMjPThD5gTLP
/FzkJusz5OPbeHTnVwTp9O6n+Y42B/4Gw8cLVdbiGMVG9tA5yuvnXglOND8qhls1Mo0b2L0kq8kj
04TzJQns/KmfrfLQuglr3LFL3lt1textNw+mVzUR8sMUFkwhfGrEorh+Hp2my9foUxvGct++4CoJ
P7daa93TQGH0wdaG9IjHZ/j8AkF6Cm70bw4Y8q2OpovmSGE9OXXE8pQPqWgSwypPMUL//NvltJvo
Bb+JGLViCKeeW3egJSNEWFF7OlOC1nfgAZeklrdQsA51bL0pWlzuM92sboowYGqS6/3OMgr7pkws
c+vY08xI2HNX7a60WItDbOvtiiz4/oj8DRoJuYO126VrZn7ObdzO16mtDRmg6S1OipwVLLeYD2tK
FBJxjdnTB3Ky+2ag8TxauFUc5c12MHk0mMNY2TnFU+GArIiHEb1WpR/H3tnXOWtAwGD2jQ3HlSBK
HKAA4hHWif5BSY03yhj7NHbM506EwVqIvt93Viu2oc01Ct149MIe6S1+merkVxBol4cgEwicqSfJ
Ly0/2k6EDGZ5OiKzPOJROtVjJcPx/Oz48/d/vm558fKga1l+/PyxI1RvQVjJLS8bWH4PlZv3WJ7+
/CXDODB6GzEuQmiFtROAm2MC2mNllPa6V1DyzQ6hbuxCAUZGQXub5M+5bVB/iVgBAe2Ca+u0z1H4
ktHhYkKMxRaNcnlsOqM8VvIh6VTmumXPnD9PhqPmN8TstBEHV1U2pjMTPskh2qbWu92qE2nQGhLp
GoUoPNXS6zvy2uk8xp7T39pGZ32+oIdQfEyKtj0S/vzXs+SkUpza66N4wHcCWCNsjq36nTBMPhBW
sOK4PExYRWaTqAe6MYIEOUDCXTZ50JBfoiYoToCuE+EDYrGbwYOKfUu049kO6gbMMoeHq6zxRAKX
v4B5u7IUFgxx1T8tH47qaHnMoAOrpSw5FvOxNT4STGMnhZXKNrejJ63H5tY07aMah+O6SfiHdqg5
VkhxiHdqtXNEfud2+d3y17xhim7pJeaXKdnk+MBDGx0jxoUNE4WgbPX1smOhDqmkKFnFFWnGJ55j
JeBL2zEde2wSfg2f4Y5khN4rRH8xYqQbHUtL25UhEVlz/Am8LpCEgS8BIu9bnX/0kzDZUL0iKVge
gM+tm3XLsZA/ZxGhYvFodqvQaA+aH+8bWob7WeuwvDNU0WKBqT7Ttd5YJiWHOErRP882crE+btZ9
W993Rt7tQP3Ep7hLxx0GxLOlTIh6I/LLSaQm5f6/2TuT5baZtEvfS+9RgXlY9IYzwUmzLG8Qku0P
QAKJMTFe/f+Adv1fdUV1dPe+NwySsmQNZCLzPec8p6dgBqLQ8JbaoD3K2j+UcRCEHBZtKjvDRBcN
EUW9CZuesvMR7vra8UeDQme0vWoJHxhkJ7fG4v/XxujH0LY/KYjC8LhY+1VtXe2+qPZN6d7yuY43
5ji8kfMrQmz2Mmy1+s+9BuWMEb82FDuV2NCKMncGIGW9zWngXqL87Pqd96CVdULCG/tMISr/2PFF
Lu3QA2hpA6oVao1zOkXPW6jqYoOlqdtHXnNoO3fAGgNLzuyzae8YMH+s3uiuWjqLYzz3b8rp5pMS
Vn4qWptYyFTjdJ9i9+K4pbUTS+J/6hJnjQhJqK+MrLDvSHTQ3bsKYPsAoo44GnNpWAcT0CjcBMXN
75wdqLjoFGfsrCsShvr0EtP19pCVgYAvkZdbR8/nJ61gysj/U4VNx8w2S0QaGhMKh3Dg8ueDYRwq
mZthYgeXSVXezp0jlhPPSTgO1WW+b63sJDgik3lbXjej9RC0usFx1jzDsSrCRLDc/X2TaUaxHkry
Frqn/Yiz9BX4MPZqKixCraTojnBam42IDQxEPFpHQl3jLe/138kjGztgVA+JZdZkSmjakL44JJTi
GduanT/v6z5d3WHfvWk0ewL//5JAukeOgFEDgW3AVGuy/MLVFBDLn4o1bTu/v/+h5R0wLuV+XdWT
4FjSFfcbRk5dmHpvAXWlv7NfSolbWuTOLjdJbtzjYPfw2f0eZUH4MDznDcpWy1RxpE89Nqw2TJcb
c6LCWffGb3GGJs605kEaqc47Ma42BH9BIeTUNcrfr3OPeAqroQZ6JnSWlsd41o8DWdCTI8dzJsoA
TEjE5sjjMlrnQff75v6QNIiXk1PgIzrjc7ccyuOw/CT3G5xO8KMKrIkjdRXhvNxUMNq3sgDIhtcc
X/hcXstef6G4bQjBpxAJWW6gVf+5F/33Pb4YkANKFDeZUEOoXGMI7/fsEe/Z3w/v9/TKo7vQrQ4x
iKrwfmMFKdeVWr7Gtil2CVVt4f1GkuXBRc0q8PdzfkYFp1hSdlrdNmFk9VwMhGxXie/RcG65r12M
eTiaadnzl0/NTJaSxJrLtSPrEX6jNx7nnpOkUVUnI/BzLH+SdjdUN0ajNLyfTOpmKyqFSMjMQ/lm
9zODGlt/jBRGfBlV5WkwMDCrifUiXjRYTcEJyptFKOV3db9x2a2vKP6Vv38lnczIb+SU4I7Lq+L+
42QN76GI47quHQrLJzyXZp+UqYiT08cgJo3h0C3r1H3ZgkXF4IOZIUJI9MB4rVuheuRbumzGkFpG
olayjFADBnpP50APhZDxMWvbNUckFm3p8VYzC13+ebx0fcVRRxqLqhj4QJDzbWlRux1UYUdNQ25F
XIsTU4WqM0mc0axa7ABevRCSKcNpea/cl4P7vX97LnZ5IQaqRnHldQEKiAQnboOLmCWBvwQDHWTE
AkhdFbQMmcuVllBWNOvxuPekrlB3OYyZpf2SFVm900fh30bX3JGymz/RYORGBraz5N1n/hrRcBxq
7UyIx7h0xPwZAcc8b8UHQmPZ2cLFE0Z1u0vHpP4eSPOSIrG+SAcqnt9b+SZ7TpxgfAKRH1wLPAal
pfWhgDxJWhhtCYCWTjidsoopjafbsBQuu4rqpMh3iVpgg6q3rTkg0+R9wizWdM5wfPcyc5MHCaXV
Z/cu1SaRMSNlgjxQ7Z0rjheoYUx4t6R+qcDJh+GRWnqOUYYeHRJ32pmzVjzIpmBK7FoPkU8JpBkg
3TTQujyGL98gKZO5qZfVWtDS6mQ9wVh8YoALLMzgZp6dCRTOqDO+uellHLzkvfjZ6FF1uT9iFs8W
sGRRyUWQ0Qrt2O8jFb2T5hnfO5uGEcs2cF+YMn0f7RreAM97VY+KYCbGkR7q5q2Rzb4shfMUDOVH
M8XmhoA4M6VauQdMpWT+ZwdcjNO842M1jnh9yRLHRfteGrOzGcnZUkfGR/1MX9dOPq6sKih2rYwn
G5Zfoh31crGT91Pz7rlRyHY++KptIkiuNW+hZGZ7XVcJoxy4ediqFa1NogXaxY1FOA3zBB3f5Htw
SlSl8am0BvOAdF6w03ccDNh4tE4+PXTI7Zw93mql+W/W1KaHYsguCCndVisT8yFe7k3pDL8tpVWz
sQveOjhXwxZoyGOSY5Q3HXdaTzMYI7xfil81rb9jLiYQAzo2t6WMxJtZgfJuao564piHtsh/SXys
KxAm1RuAXLSNtGXYZs80S1uYznzf7nfsG2BEcq386uNnCLkHCnr0t9FPQ3r5krWgHPbFg5J2LEaM
7Ti4mCfrV/pjHL4Jai3IGBK0IomA7W9UlyTPSf5meUTMitQhxVDtY1PL7gRfL/plZYp4XIuVaGu0
3XFoCNg1CBwdPXA3exaYvkbr6gbFE8qU+ZImlnoBx5h7AnDSpDBvj117K/gpXG+SB2Wp4nx/p6eu
b1Fat/MmpK6Jz+GvxqWueMqLHN+82VzujwwP054G2W0nPABlS4bBiubkdoAlab97Y75v5lJ+USk6
raNexJA3xo96rKYzsiizb8fyjp7vmI/OcjP389kRzNGlboM049S3NmteZIHI1QPep3WHtWJlNM1A
1ak7PRJIqI59gtoWWdkmKjGLkLySJzNi7xn1hfXNZFgJwlFfe5WRfPktWwmigOja3Qe+K5d0buuE
hH3KlyBgbOHW/vd4GSUwqqzOCETdmrIwd1dlDhCihmyrn7tbf07mjyCALZfCltvEvtWR/ivbnWZP
6llJchldPac/xjgFdgRsQRO0me20nvYitmd+WFawmywGXBgg4530ExkOnR48dhOhR2d8N4LYeq0d
PUVA5EJgJrr56kT1n4f3j6JwIpICPltBZ6qfKXk5V+Nkf7OtdgbdF2NZWR7Wzfitbwwcd+bwV+vo
87WHnBj3QX6bMAOcfBGwwbWZADuuzG5MLeXabWK00nRibsJ4V3d/BHe7eC6SF5uOlT0qyXSIdd97
mg0yeo1YImrWPLzASnBi+y9d9V8lYvJ7UUzAvbVR3vKYXVIawEiTDWg0OWXi25A2O7yJ4tVOxw89
o4yR94f/abb+Y+2b9a/BLZFmoigB/XBg+BMBlAJQ4VQOy3KZMyJ1AKBlFP2Ek+e6LxEtGHT8jvFe
82ZzE3uasbWwl9/S3PjI05hq2LlVF3v2NhSrVG8VK7sU9mvvusOz5D1fWLa6pVpMEcDkG2SeU5u/
hl9uGz2Tm67tVDjZrnOqevVc1vkLvexqK6z5e26WiQXGjHNNq9KnVmuNTdP12iGeq/6dz/mWNfR4
qpo3RoNUvK7JRgOXYr41BRVHNMoJ3udyJBLTrrPWcr9ZKPxyIe7oxs2qW2Kuib6r7ahjYJqQUYmr
pSEQ5qA72IcCzPByfS2BvGTONiHMALIub2+owhwYe3Nc2xl9hGVhes8NrfdU6RZQEmBYr+07SCHr
4iPTo3lv5c5FEBv9SGLKtudc+0oMDY1OwClakCKbiRX5Rzv+tMcBDXawqoul0S9/p7C0onsbNROG
Uymds4CR1DRG85zHVRVCkmYV8xvn0/8YS2DgrXKMl8Ew81MAl+Wp4OIJ0qrN2fkW1us8e5+iMjZa
UipKOF1zO1NNdjRMKnpaIcS+nRnM+WWtjj3BQ8reAk5nys/3yCJcxPR4OmOVWToYS2+P+lVebAqa
V46tXQQm7S16cfVUNVaz8xV0hD9/QWXmG1rsX1zZjhs/yNpPsHQ73Mja3hmS/OiXy29Ft57rLLWO
OkG4hQplHw2D/szeGZ+SedSuhur390eOu8TTc9Fe2kJhAZlBRiBu0dCcWj+zufxJq6m9o+rL30KL
JeTbep8DllgKO9mKrb0iqa9KIWTU9fzajhgvDD+1P4L+tUjERF7TnzBUttrF0m15miZaULVKP7UQ
af/cNOXe07pfKBkPg4gwFmoWWwtC6idoY+c8McRrCr4GW9SUrJJCBLeJVPyNd+WE+Zs+SZoP5a/R
AdglEqrQkanEcy6PTdP6YTO5QDp07bm1Yl6FbcuE1DXna1lkl8LhKNaOBeVOkSIm0uXzzkxq4vzL
YbqVnTpFuXmkXC14zg3yc32aPnQS28PoBu2VJcor/Ws+cKyqlp8Q/5N2oRzyASotXa+vUp+6C8ML
/9pC+uFc0TtvTZLsZTCRQowMImCDXW1muNjbtOBzYUQGIV/uNdOHd4KP3Zs5LkV0Q7Edo7r6WJTH
zzQBiG+Lwd1O7cQOTSIg8NPkF7saaBNkvhBqw6T2VKb9YMJ7U3lqPg5Z7FOXOYpNRcx9D7OM2PHg
UuLutmFh1+0bZVZhCjFyLRtgRX1bkMGn3/Ixm5wvvZLucoQfHrHYy5PN1n4dJUa6gXK0Vz0D3syK
XmN4bVy08+RHtOwoNQq+CENsS2otS/8ROrNHBWfff/lcWEiKJlvmRTn2ICN9mPtFv4/gsZpz96pF
YivbMuVSFzFRmkuwF6x/u6TIxNlprWfbQ2VxU22+mVqab4DICxK6YwQqJqZhlbeEHBCBukb+xYwG
Vc3w6A/22S2ZbvpU+ySbcpvct+P3w/pOFJpdJz/ZEvZaZ8UeYJy8PLS+YfC777CLzdpAWMgcrYOd
2JvKoz7OKXRGLMzrC5VxzYco+KVzsdCTWD5Xnrg1ICo2du8Gt9S01L7ykv400U97kkbs7o0SPdXs
0LLc/kOWdYx4K/PT6JGmDxTXsDT+5sTewDcc4frWNqVRtZdUkGnUSZysatCID6aAn8q3gP4EKbvi
x+absl5jNSv8DfFjJTJjy7eeA+5l+ZK10J94Azf0SSqUUdvm4Gc357tVXBZJs9XSNtu4c2+wriTR
PqnAV3L9wBbVmc3JqlVzqlKu8iUhuhgD/p4dR7QyAjPf6kXeUKBZNqfGH5sTZ+Wr5uLJitTwugRu
6ZazjuxNik1hAwSYRWKd2GZxdWs/ID+Lh7Fz6pOeaZec4omrn+WKK5ydXJh8SUjuenLO8nwPRbk9
GSlhe11qD1E8G6ux562cMw17p1y+FkX3puAb5Km8KkpSr1o9G0flJA/3pyRp0/NMStWs8ulamdkL
eDbvpdcVND0jeO/Txn1M6/d+3I+MTp5EWjIAdmtz349lu62A01E2MZ08g1BfyRummje91RT7WGOr
I529iVzx3XJRfEXpfIcUVT+JitW+ldL90mtjbZVx/JxNcO8sRYwmTr+Ljo6G2nGLg4rV+K7wJQk4
0OTv7fyoaXb7nDm8YJE/Dn4Qty5g6ZjRn4SHZ0fFM78NhlINcA+cMMApvlS3HHet72NsAOAco+gw
zCBTaKs/Tz37nLKB+MRepvlU2Ip7PSuw2HnmqUvGmeAHvwkxdeM7wZN5JfBTIDB540LDwEgZNU+d
bS3t3NkjZwiQi0UTbN3SbQ4OA4xldhBf7jfpCLrIKYx+E8Rq3djKe7nfZIx2J7OB5iDH90FihgK0
A8YOfHccuwERHE0P6VHKL23E5dgucMAY45LnU4keZjCaNlK21XcmVQ/Kir5pjgbYsu3ZWrEUiI7j
q9/5+bX4bk4sd6KjkNR2/XJHY7SLISXXsG1B350ASvOXnbIXRXm0EXAS6GsNAJ9tXKOKpLKr2ZzV
U/miBVl50pnWihjrtuJAE2TaFKZdS5Ny1VQnUwNClMY6HvLBto4K016hDOMytRwzS7gW7E00scdk
6/Ca5Nw2Dvlj59rqIvrgHLtjwpGSfp5ZIjhrmFo8D2+2qmoZ6gy+g5Y3GsUSoZ2l7K59NCqGmMGT
34KOz+PvreUFb13pVWHOdgSPaBm9Qd0qdm8c8gvSLRClMJhse88czgkIyTK+xUCeXp0k3fSGPlxq
c1EDZWvcmtj2jrVffDMaCi/wsSzp8fpodW7x6hVGWIy1QJCpY2DVY8WwQqRf4xQqsR98M3qph2l4
MYmnm032EwlLXTQnbimt1iT6XhBtxgjKjpRlSdhH1BdvQHjV24FeAqdDgtCVty5aSrSzEnApi0d+
UBSms8Hgxm0zhmPWeCIZJM8O0NwDeyDjNI5QAWXpIA8PuvOSKHWLC1t+BqZvYf7CkNLEz5U1A2Mj
IQ0eK0bA8ZxfFjK7WwQVG1GHXbwT0DTji1A6pXFhTKVfJFLLBTueCkGxnFVRbwvGUh+UWk/bWiXp
qYyjd8VM+ICCx7iP4zsz54e0IcZUW/IlUmb3aIHvd2SBSs8+VOqN/gm6eUHnohl3BmDaEdX0uCBA
sGNL6033qf9NJ43xPyWFb6aLXWCcvPx5kAajer/9STf4q1dh0+m7dOb4utDmGG3smOs1hhlR+9r7
z9KrLkkmtwytoHyVDMkmQDmpw0q3YujB7g2k6M5kqnMbexhWrWrfQe7at/tTSdL626Lsq4NTlcwM
uWrmqR5tuaxma1UNTDWxWZ7B4fywGWmty04DpDaPYdTVA8iGeHwwnCreBUQAUW46TESoycLxF26R
nr9x4rsSVao3TQroAD3GWwFRVAfUd4vJR+yehVnfPCwQyjfjy0Bc60kxzyDRqL16MNnm1rHhTOli
Z2mWR5NWesLgXMHK5M1UaOXG1CCqmkGOKDIxnCwYqh58A0o02UZzo+XlqznnvPlm+VCTTNnadsAa
6xuvLsCKQxxnbBiMEi/DVB1QxTAjNmm0LaM5vuR28OcmDZogzIoZUgogvk8pNfd0v6FWFjMEuUBG
LgGlLQpUjFHWz5j9jUevK7ODngIBreIcvlbDORQDBFnmefTtx4n+ebdRj2K5AYdWazYOJK92NwpV
dWMYJ8pisg+jwNo4TUa/dafZCBW7FUbdlsDFqQk8N128sqSg69jujG3u1866GSvzljYUh5P2U4de
Y2w4Ddqwb6fR2zZMUgnwFH5YLNA1I62fO9fzT4y0/VMQJ2JDLUu91dwSehrlNudUK+bnVrxQtp5v
Ykp89r0cmhesIRzkW0UzsWp/ShebiT0l86Yaxgq4HWYN12/lAZd6GFSLC6b4hAAdX6b+bgadutuQ
8saM9Fer79QlAre5zWpTgxEUP02z5l1pRnZfJsX7PSUo9vtc3ZPoXqNIM6PGA6caIE79/DG6nEGd
yBK7+0MMIme3nPGIMyJY6WWRhOZo2LfKmmrspTN9y071zWqV9TAMP4fB6B7mNibKUOIG6hjBXjhL
Ak/3SuJU08LwC+qNj7uEburoXdgjZPVB149m2j3wRkPJN/V+E3X4RV0oFnv4c94lKasV6s4cDn3d
bqN+EbABR5zG+814ZepThwpptSRN7pUH/Lahm5n6VQ6p2jRD8SbNoV5jNLY+6AA8yNlyH2uX4EBZ
HsvScn/acYyvuBPj0+DVZ3YHwQHOGHbbMhOvyIHBNV3s5L7VhE7D3tq3A/upiAKc2sz0MisJJeOo
RtDjGgm8kFbV7YtpROM3i58pbOJrnrZX2BtQP+OkPxoMVEKv61eWbQZP+KbF2sgS+3B/iNmr33hE
cx9m3ziPVYFnrW9Ajfq8VyxNv+Bmpvl5rNx1P+X6pdR7/ZIPJiu6WCrrrLh9HrsPqZnpk+m17XPJ
FlmLzY/C1fXX1OVXEWvQO+737s9pvU9hkLT2ntKwTxK6erby4MIYpf+YJ0Zc1dRjbDKadTEC04As
xJJh4EEijNohIcbTdwajNMI343MK958xekYAwMWw3A2yuTmtCXA+n6313PbOq+1j1pxKV33jR0IY
S0X52Sn/tYnjx5S3+j5xZuaLunroZuInyCwc21XkznBbR/9rScmawsOhncQ0Get4nvQC8w7TuOjF
bvFOmwkkuiQfr5ZO2CxJ2yU5UOZHQrZNaOpGFGa73LKHs8h7qnVVR8O2I/DGV+63XjjerlTuz8Fj
8mt0Oc4XEwNWTZnQEyPkaq3PRfaBcRGyV5+cipkvMXAaP7oKe0IZaPEj6yd2+4wYX47diBklUkFe
j8nz/UabIEXGc+CF5iDrzezRCzKANT3fb2jBbvd1Yn3eJ7gJPktDA4lXdd0vkyXyWMcPitXrQKtP
dxDMX9HTe38bucjMlqZtS5Q27NX073hpLXCzGxTkKPJedSQRdXvVo2dlGgc8m8G28tReFxrzJ1tz
9i7a18Fh7LvOGmS8Ogk4AqFMHnwYV3XwCFmaHrfcl3vkgHbLkmatS4eBsmGdnGU8XNuD+Zuk9P+J
C/8H4oJh+z5Ngv975MKRleOz+PxX3sKfz/kDXPDtf1AQCKAEeoKvs2En1PkHuOD7/9DZIdi2bviO
8/tD/wQuGP+A0ADvjJCsYbv3zs227FTyP/+H5f0DvpIeBJSrknzn0Pz/0kNrEe/7XyOP1M9alGEH
7oJWI97/79iZjsBQOuPd5My7nW2of2Bh4Pyk8hZNCbVRgb6ml8y7tmJMt64Ym5U9sTWcDPnIMMLc
WDhE7bwYMKSm8UpTTD876hVk54p1y1mtlXQOZeYXrMBpYxfGY+OaNtDI9LP2kmQ3DPBiSttXJ+A6
8SbHZ4XYz/I+uIl+brV0C0abLnFGYEc1flML8VbP5n3VWQwmBsz5vtlsSK4QTPEK+kRAPwR5keyS
qT/3eNB2OpTMVe7rF8RJtlAmxHjYkV+TyRhQs/HatjRuFRESVaW6J8zHiF824N20dzeRdIx1NwXs
3y2syGYHdJv8yeR430uN9XciYBtXDTXfmr3in9T7MgaaFNOq1vVGeTHabdOUYSXs4qfjOh+C7AuH
3GqbzdVf/TsooJ1jt/mpK4VPQgpTnZk42wBm9X7SCHeBoW9WETPsPcBqGjIM5zA07IuCwdpGTg+6
ukKU7D+TLviVUaVXm95Z5tm+L4ybHufmvmbBppm8htJUbMjwHDrOo5eIkykWqe7MJJ0qmxRtFvM+
NR/2V2wn6pYwil95mVvjQtKftWfAncwmWhp0ALWuGlV0ePmN7WQWwTWIRv2x7v4S6haYZvw+jH65
QerNNpZn/ugIMoeD28GnoRgRZup8tWW3l7P3REEOtHVJJrnOHzN6nrwe8zZqHA3Fsxc/tNCzjrRP
PWnAGimTz366qKIkJ7pmHThBDU8RzSf15BOVBLiuYd8cEkZNKy5B7YYK38fWx9eXuwJJucp/sKHI
Q+FVrLAEmIyBE3nrae0h9bXXtIi2ATanxyTBxNn1cuIsExennnIwugjmbftWYhI9mvn0pBizbqxy
aI/gx9qN6VZnA05q0EY+Ih2S+UgXmelMw2nCOHEtAoZcXTR1W6W7z0NWVu9QwkD9b/w8RtvKS3sX
6bgTwc/ObPhztZm5wM0ePXa+jfQLc+qgtPQtq0pa+Sqk9jEejmaLJJZ77RodgqFiwEjVyIp6x1VO
d2zAZpbWhQmjmJ3AXes6373BHl86tprBEh+dY3M6Ci78fkdJ1GRq+zYe6i0jvRsndQo+i8pfdbJu
1jBNzkYJjLrNMV7JfCCSL5MzO7PPdHbfu3bSQR4KQk0dDtn+JiaL3UJKByxRyifNj51zXj8iFfrX
TCTA1uhjXbHNFNAsfsHFgE8v2W3OPTUGtgcQScVf5IF2WTsl+2CWP7QsuyYk0/fsew4mf++t2aGz
kbbmANzQiuSvU6KFxEtp1jMM2sMM4W4R6ChjGabyxAn9YSIpeyjt0iGYqtwdauegGEfOtYLJV2PL
8yk3peax82f4qiSr0869xILEaDFWyzlVPXZO94vDZ0B6UsEZTknIOtq4tC5KwoXeCsaU/VRfLH5d
NsOWVV+QaGSsxKz6bJqM3Q19U5DsUzVuliJzdrqcD/j//E1SztnWq1iAbAeOtQHDAw7IBTkBwddF
UIHDHHKmt6Fe0hKhSZ2yqeFs8Oo4jsV4QHQBXR27w0YU9WNSeNO69xnuY2lhOmldbIrrt/QtaCsl
EiYn1hOeow8nwpEQS4lH/j03u3Qnuwwwu2mvnDQhKTZgBpsz+1ELaiZoWNC/ZYqauLGiT0IVrBFu
+ZLowbcEszqQhB5BAAg67VD1Z1yb1z5NBuy05Zs/VR4YPwCySVYcmiH9BVtueIQcjcVm9l9kT+eT
rSn/uUzp6cC6sGfW+BDN3dNI/x+BY73cGg0+qoB1HNdlvclGmgE6psWB/xcnOKwQZvdaKWk/Oukv
X41q70oQDINTI9qMzl7Y3TcOu6t2dr9B82aznj9po/6k9PoneXLejr1UO4Y65yjnkpdOixqJdR9C
uY8KC5MeK5SpVT0mBBDECTWUs57thGkhTV+HNq1ujOoRjoz54hvttJor6CVW/VHodnoSBgiMDHtn
Vs6fzKGq/WwkvzBgjWfh/WXMsXuEf1kAD9jQh30kLrIthNE9elZeruv5ZkViBnXIGkop1bYbO8AP
dI0dGioIF1c1hLHBuYmASgfHm+gozPFlzo3fbrG0oh5B7hm953iYjqZGEgsQ28oaHYxYeVdttE7D
JabP9bn1588IL0eYVdmb6+nDNaicY1zR1YfPu3qSI+OtDBXQtlkN3EhfE7V1Lk1dPA7s9deypS+k
CximQjDKt61e/cK+op+bzGT1T5EuTbf7dAl1h5MDnQ2POKITUk7km1AAOnx2eRHjEKbo0XWsaW1E
QXmy9OFrtpyrLmrtzSIQ3tnBV+/FBDpq39l7wqx2i5SEebF40BzknpjrbRrMP7O++2IgbGNrFmyj
VUGPkRChoFs4MiVnBt95nti7b7RIJ1PUcanoZmNAha1fSDezlkuX1DPWmsogwjEmHt2KxfxSV5m2
7VT+UEmuhdrUujuz1ImWGy9JFeCfp3xso6pRXBowl8LV3CNJkWyTCOr9EDtsRAQlgaX+ZY5Ntfcr
94Ix/BB3nruZDOgAM+TvTHKBrg/BbEwHpGTUHmJgW9fScQiwTaQyBrdLrvxbwTQD2PM3gkByo9xs
JdI4u+AN3xCVgq7q6Q9AK1OsRz2JrD6fjl5vfmIAw3Ptdd4FniQlw4Bp9iRTgrVuq59G7IxQw6Hh
kNRNwJeKi3gpMcKtjbIhhdeVu9IoX127/q4qqz9kLZeR2LbcrQroPlMAh1RjbVgNfWPwN8yk35MU
HovXU4g35dUu6Qt7GR+yZlejtjW1+Sttk6WYr7g2peNydVfG2khtKEaGuTMpCFvluz5o3qoHPdJw
5EuKOFTCRb5C4/UVdWoCr2YHlZvxyPwDpzWnU3Z6QAO6kzAzjm6eZIWvinCosnpfTQhgcjaYWquW
TVyz9F/GA2RXsAuTGROCWGxtUQ3lhXXNqBEvtIpxYa/fKKjc5SW6OJeIDoU8HehLM1lpQRfEFP0c
ylm8+Vat34S8JFrwnGZKA2jDmc81pq1dD3jX25MUPu75Ke0389xvJLZTLMxvMws9Td9slOgL5IS+
I9sYrwtNmLumFNrOL9kFemN9VE1tHlXEWEZW18zWv//2/rPLZ2o7YFi36fY6RYlT70eEicyj09LD
CTdSFkil2eJu9ybsy4GpVzrh7oLwpUx+Ss3AyEiZx5rC1ZfUTl7SaOxXU9/0m5yQqlz5dlMSU0sW
tT1lxLPcOIwRwh3m0j+P70+yxzaOWfNkDUDuwf36ZADuaYAywTnl8fNqJdCjtQN8c+sPyDT3Dxcc
6ndOp9/qJVzBVaT+HbP4Tw//03Njb3pMg1L4lMvn5g36HjJwtb7/4//0Gfd/F9UGzSjuSOKGHVH/
L//ayWSRr/7+bBrk5CbxcwwPf3/kX+7+/V/E+PJWkInyzd+fDfVJW1GaYa51n83U76/7f/tTGjHt
ek41uAjT8vtUu7i9//u39PsnuH+pbElJSArlf//H9+fgBroUk2f+7zRF4HCmUqV1uAcdvMYiUfE7
/rC8Au732rzGfxVxOfv7A03DcgM+x1nlJNYBJCm1dg0mqaskyAR/ZnMsw/tNJIpTyWZ+b+RcQZel
7l9u7s8F1phs4iKDO1GIeU9y6mDmPg0yi8k3g7+yQqugy9cz85nhUp3scpm/Au1s1gnkEdCYxBcC
OaI2LRmG+71/ew73x0EXQGYmj33LyaydYm8HRWhPdIoODt5V1ce84JfwjEndLv9Pw+k3KUA2kLFc
Y5zoiEbG/fr+1f++mZb/sVwaSv5+rnSDXe7Nzj5azP7ktwsozr22o6j6nFKIQt3KP5/vgRPullzA
PQ3QeRUnbsn/ef+kIHGfqCgqd3hQg4wXS03u//4Ry+s2ltk3eAj4hqvld32/928PySZ3u9k+8Yo+
O4uVfPkOSBim+7tF/G4Av99jSvVPP3jFPM9fPNVuO9Vhw8UubOyqDu8Pfz/H646h8GqfHR+m3RyS
4189CLq/JI58e/dOu/E+H9hkJU90zu2yc7HyLu/0ua3i47SrN+3G2aPmtd5h6JBUdg9z+D7s9mpL
mwNK0ZbY0CTOQUT47L/YO68lR4EtXT8RE3hzeUAIeam8uSGqq7vw3vP080HvPdW7x5wz9yeioxoh
nCBZmbnWb/b+g9cnh+yUmo7nP9SudgfFYnvS7d6h8uuQj/PmAyppdu2+LSc7EZwhh99Qa3iJTeeE
Leb+BQLRiyls9ev0yYpuwwlT23/QSHMUP3EfFpIHXmwvO734Dy0QUAY6+MejpjAfoj2j4DuuTfIY
Atx5HJu2/dVscrvaoDHmoMJn98MiK1nUm9J6yOZk0XGwJ8Xh1w2vUXVW8yu3Zcb6bL4V2ie3Z0IV
bZ73lvZKvnV8H6drbg3uHC3afQeS6nh0FNNWFLaILfZ4eE/Xar7pxt4P3HEGeqwzyLlwbv+ctoGb
MlIfbsOWRyL57kDJMD6lya7HO+krRxLCwmJkI4UODBRzeOE6klNnQgO11c6uJ5syzrDV6RT28cDP
AtLfKJANbTNwWeAjRJ5y3s+TAyMrwlaYWtE1zD1xOFqTk+H2NCH95egQqZkwfypQiKlQoz2m76T3
HreRjkiFusTGDzZ18jDgZ1kpjgrtI0W77cLgfznZeAEDzVMoXmd1S/zAr5ezg1gQ9E2014PNREYn
3YjXmX4NPqZrRXuaBdINsK9dvSI+IUnUuOaDea32pnlNqWP6o8t/6kvhyh7xTr4D5qlVG8Bhc+sl
z9PkRM/KFVVflH4cRK2pIiCq6fTn8CDwSw+qaQ+PzDClCp/rH+Kn2FEpsQfTC3+IN+oe3LD+VxU6
+Tt3J5ue/Xuiom3JmFF84GC6DR/7DTJO049d8yhuXYzfm1Oxj+pzK7hW9qtcqnz7zFHuURz5kWdn
MFHbLHmW6m0dgHGpzuI9dbsNMsa29eV/MljUeF6zc6E0Kh/bS/6Ulidh/4WyC0otb/1+TO9a1Ai2
RbbXiBil7xjArRdb1nFTAU7MFAXWInYyB+Vr/AKxACfiFH/QBDpN2IrGniLSBtzRQ3/JfqKFUT9L
8d5ExBfP08nlOcXPenlnNTyf8pFUdlDdNfkbu7c1blLL/VCvDRL66FnSGJljZ+44vkMCK6cr7ZFH
1jkv80H8pFxud6/kSt6leNc7PZP3FFCmS0PC5zP/ouY4Up64lxaE5pVzAxk3SQp+8fhLKMq8N4hQ
S3dqeaZxBXD/jeWUGk/WfMjnc/jMj+OQvBAhD9Zo7ltK3urSohMFLP+Whj8j0IUxDF5oHDSvt81w
VIUtwWCSv4SeuXz3QUtu6j0qT5ZwCoPzYiKN03rpULtlJZh1LuZoQmZa71Ke4KT0VJWPVvnZKT/D
yvGsDOfCfQG2vYOeYBsIFwrbKD4J9Y/Gp/epbc18AB+ZyaeewX2fNhgReIgj7aTuQ/FvPe6fvPJZ
BYytcogVVf4Gth8v65tcns0HCqdVi3AoT2RA3In3W8onMiv7nrl4KHkcIix+vuS2VTw3DeJJDMQ2
vHvkAjUbgDd6FKbNc8cFGaOAT1OyJ1xU9t18s97NK09Yrnfc1975wI7u2tqXKLzXvOmTN1iXbMIT
rwlhYah3oCKMXWZdB9X9UO4Ur8R+Cxt5Gw+VjOjJEo/D8JBLdZfYTYx9oylxDg9Lq0/iKth1njM7
zYf8S+ODy6Wc8mfyTNA+GI3ZKr80sD7K0JEfhF81ibp3XpUmsqdP5IHd0m7qHWZpaXGZtuqDfqVW
uYYmWIcKCQMQHAcaIVcyHqbX1g4v3APybmQxvFl97aQNpmX+ddpSNQkeiZzQwOt9bvfcLaN74hJA
zjGzdiBD0njNcTtt0faZPok+hFJg3PyuxKRb9He4dnlLz6EGm96NnHKJmhQ+ySttmNxDUWJ+hhES
v8GA/HzSr2ZCT7pU2p/U1su/hHdctXVh2x94WKRx5KsubSgRZXskhdg/i9/f1Afh/Gv0XfGTWwfn
tGLWuOFN4nVcDh+/kEkh7GrRfgb4QKuX4BjQbbE7ysOC4RQwYZwP493l7oNKuIN2/opp87txR/fH
czQ8blD4MXyy4CExXi+9CGbVsPJbO6cfpmMXedBLT4h+D7pYB+EJvpRp0zaU/FYiu25eYwOU3na+
m3miNC2uFayRk52Y2NMcahsw6kHhdjGUTPbLT3bEzw9aHt2F4fh2e6hO9F/mladk3fHWz/TEzZZi
+cm4yzge/YH3YrwzDTuhP+fgEcTmBAXFE6/CWXiSDjwk/r3Ez6PzyU3QH4BqE0voC87ccRb5/fws
Gj9daH9Y3lPw51ja8yOlO7oXTd9oxXP6LEM7cIsT3TNaAufWpUUrxCjPiglZ3CvjTO+n3fGWZScO
G3+E+VHm+Tly4ArTjjPOHl2ZaZcTFz1YtBkaC3NS9iRUkmfdEkWb1zd2ZoyCDL1tZUdCJSrK8y46
LU+OAPlMGJSAw/FrixO/jBjwSueund/4Fco7vwbIGH0odxa5M3ydtpzKeH+rm1NEh/rOHzKek0NA
DR5p9tl+ClzjrhNo0CUSVjwgRd2GH7mGLjLNuXXVDVGSxkrNhwswPO5wVm+UO+I/e41LI9XHLc0s
/eKy6Pw5BVPxedfhDe/fmk9ea/ADPJV83tNlT7jLt5jzbKxzD2hzzyhKOLHnpO9G82FppaqbSp5M
Q0fQw/PxKzQvI4MFnO5u6Re5eJPRXnAPPG32pnl8IH9AUVfvnug3W2Jq9V4LSJhpw41bANTjFk8O
JhZIJWR7LEcCNz9CdVpy+rT61tog/KU09iJSaADb6s7CPfJZ0W7kFmvSATreieRHT64kbCijl9D4
QcYe0zDazTiWoZ9mUJXfVPjvNbe6Br3yuGhApCiCIZGlnT/MBybpdonqBZrcS5BDKshyhvESGE+3
qXrNMw8tgugds+hZJBsAJgD7UphoFKyTtt0b/nxabr4E/JQh2jYaHl7Qb1KqLcOm0qVbNfuj/CBL
Jz27EqIM0hLD5wjmeZFxIAlQOlRE3uhOBw4zRLGjxiiD06uNletvC+tcFs/aWbcOJQ+Rgojk+dD4
8wtGLGq/NAOzOJcod3Omp6DBKNS8oMILnJCRuTh4cnHGDqFkRKwe1Y2ouAXBn5Erz+c+OGuFq2TH
MPtlMtd/pms1nmJmlDTgwFV4T4MNpR/GNEsDwz/A5uQPn7RZunPG2bTdbDdam+FWq9vmrV84Tk6L
f7rowTSuEIzai3t/y4PuqMGr21Hd0gfm+TE0Ly0f70bzIuGFjUg3aGXF9TyPINfW98JTjSYrai6v
xCtaAAQmjZz2uO2sc8ZwKMBc7YzzAxYvXjE4M1GAsIIwIgkweU9RkBnG4kruiD/NyFNEVxAfh/7I
BTPjoG15IW4hzHfoXhm72XJpm495jCm9wyCdHqPpdtIFi1PGBinjFAbCAx2Uo5zHaYc0Mqpjn2Pz
leUU/+6o7uUaN7PVDvKj9F5teCkND9oONqZhfQQvbTI0JiCrBygmKBcLm1QcbxUZafyRd8YPq5aY
8IdvFbZt8QeUb5WpTAQvID5o7XPisWPAFBXG4P2MqBZJ3X32XhZ7jEFVZE9rxCMwTnKgDKYAGq7R
HW5bzuhqNK4dA9sa2YpjW8OnjU4iAxLl3LxBr6Fd05Eyam3vMUnHHhiNH8ER7fJi2s0nr1yB9g2d
FerBOAfCBbBj3kfKDAzkkEnK92S+YKa9kG+ayMeDoyc79Nl+0U0ZRyt3W/q6M8GEhxuqXpuccdkK
hF0qOdl5OJN8pNjZ3ImoumXvFHerA5UWqifhViSByNAFras5sMXeVXU3RBTP1SmJDaRr9T3Wvni8
CA4ymUZ2MZWb+Aa8liY08ipnYBd/gjG3b5XghdBLBNKxP83w1qIG1T0PVLq1Qyy8JjQbREOVs1Ad
WTMx835GllG7TFjjKBuVyN8gVvA6aiC6UbZG+R3h7l+6ThR66zRHwgSqOMBQxkyzjZ0u34r4J3V3
bXi1xA8K6vwUPfJKYHKMnvGPKlxd3CaO+XhvOc02vKwDE/A+TI7erQsvjnFvaV72K3iabnR4sHXM
6KiKx5jMrozJfLDrIYbT62ZCBAXzFCsMQzwcyX8GJOnBTm+SY043aOcvQrdFCRA91R2T7rHbdqGC
RJoOuWhlKbaLZ9Oddt+QGFY3cYWGLG8SSj5N9Y6rDknjHpxtGzBzwpMBGXSsnWtHu/fvgBQqP1M4
18/+uyoQMoAYwj56CM7kdyHVggwsIWFQWNuXlTdQjHzAaFjpN4Qx6d0/WfctOPWiNdGvcPtdHA/0
ijxmtd9Hnimf/Jb4gj8nuGqbhAtH4lmnyq4yTlp7qSm018epv4u0WzA8zukrbPYinLwwfFO4ADK6
NlbhmYpYpg7o4CThknRNP2dl093lb8N7lTKV39ADEyWPIHQ3GMtsFh/yQwPEyZZzAKV2/YP/w2t6
lZ/aG4WYxnKSzCYZrfdXq78Ae/DVjTo4I/EidoVzJm+i1q3ItAE8gAxv414WQ/gdbFQ1gS7ksguj
/VTudW86cO+GCjPQ93k7nrRTSHRz21MgEQl7TAXt4MP0zsFufkzQCGNuGcKO4470+8bYBPo76IVN
VQE7PuzikrEy8z1nDj8awbyJJAg35R5CzLu1lbbETDpzt3oOzI151p9IsriQv4FYqBozjAPqP+1L
2wNW26IxKJG4W1SEt2Jsl8yvdsDWGKP4G12w6/QcIaG8TY6QtGzrKhyPU7anjKHfBcfKC57kblch
o+AlMcwuO7wSTdW35Dwe4YwquyxxlZ2yyZBQqu0QkLihbiTg8UftKm3IeBMV4NbtxlOBc1/wodhI
S/SoRb3m+5ziz8Z/qzyxIgPgFRgEHkpPPXV7iazs7cG/aJvwZFwFUgq2cS1csPSTDbQOEQI3ZBSK
FeTXyPTuWo2b8TFy0y3KYMH8qr8F791TK27E8ICZw5PKHd9xxQ3qsycRPELrVKNNt/oi3cNmQsku
wS3vWKDG1zzwoBsHuVMY+w4s4jzaUtoaYNIUIDEYbHnFeUDQlpiIxAkx/1K2trw3XNw3X4ii4hsV
ssCTuMsKjG7i97FQwWHYFUDQ6r2M4BpveIul+0q9TYumAypEe1P6YtRl1jvGCGK9xxgiZ9SdZXjF
14povzF1ovtjhCD0yywiKwB91ChHUBJe/i+0ljue8jafAF8fZjQgnGYP+zohZh7D0U7Jq3AtwT7T
YXIG9qw7rdOdhlcDCAJjWvMlO0UekqFOF01e/bLAYQNXBfcu2oFbCkeKWcyqKOlQajMBBtkTmMY7
nBuns2w5AYUZ/DHxl4Vu1u7zbgeTuza8AdkrNX5iuMkMfXpN5M08uQz1S9ewbrN0R6pf3OfLnB0k
iRtxksKm/yebgcL+9oNWIOO8Ti/gUbaZ4nccXlMH1uMl3A0/Kf0xa8oR5aZuYgdP6HurD4bbvlgY
Ztswj547YxvkO4CLtv+2RO/gqaU0ZCvb8TX5il66H5AvoHIxu/rUyJ5srF0y2b6F8t9ebE7J9N58
pUhrKyAmiOPWGSfCrHJ4L770xibGgS5gxHGSqg1lcQpQcnMiHSCTRgld+Gx7ykzgg0gfLJDN3CbK
g+goEeV9LR9CFA48qGHaztwzyH+Yq0PjZPcRLSPGQOujuKvRVSgB4xzBP5Ecsi4h/GVUzHbpi0lf
BYMEjz/D9n/GueQm+8zsTo2iKTiubnJMpg7RG0KOZIqUZfYSPveS18lQ4pz4XgDGxPTZqt7KZ1Kq
n218x0gLrXH11rUYWl2s4iDBFhpLykzzjtCRHCxI6KDD+/1wkV7Mt06wvcpjen/ilVS2/UP7or+F
RFFK4tsiwMR922H1HsQ3xLmcVPOACoDcxEJ9o39lF7n4peGH26on5X5kPPFkGLiUnJMPmXlv4M40
kcKWtohlO37tUiSAPp2/lD/KH8WnddYONTN78hpX4AKgBZTqAUSpjUZPb48uQ5VfMX7yqO9EN+ui
HGkd0U4jj+Fp17G8C8gvHNB5lr78U/sjeipfSncZlV39R+QfAigg2FUoMIcgtPm/qgYOH+otqEAO
j8iK5/KTGbX2r9ZWYge7iSOpAcOVDVdwVYKbzQiAALyLvP4H8Gy75/XhqCESXMdx1+5GsAjOch93
RJLgjuHt2bpgTvlYbotLYrzOpNG2oooLWG8D3ni4ty7BO/WqEMlK8U18IMf2/EEBSF+i7XP4whAq
5ilzWqMg0pm31NrCVxcCm7DfvyDGV2zIi8OyRuDWtkh+2vFWZh7vZWftZfwpk/h9x4P8CSlz1TZe
osP4SEv8Ba2uzysS2s+I7xr3jyoOxPZn5aAuZhsXH3RD4wiX5CBcOnpkmoJ/SzfI9Vdeb3eFE7xn
QBZtLCt2vYyn4et81B1kseyZ7EYi30EH2yUDOoOPRgE/RghuwVJPCbKRuf+6OChLLaieGEMiNbUN
BjC2MO8TakbUfaYO70ZZQy84G6gAreusKjqikkxHtZSwQPXnlEYXVJdck5KM52HCK/Gf3yBTsFS4
/vlRDXpwD+IjbIvMaRfNsXX/9c+6abuq102JFoK2rIgD/7p/ItfSPsDiZxEJa2H9/f4Dy6T+vc4v
B4booal9WGCGXJ3psNGFf2z6157rMbSi+fNoRe0X2zRpHjTNBPyHdw+F2p1fUS1a/wTVco51UaNg
L7nrImJijeQaYp57zRiiDvjPzfv/uMzvdVYgVP84xLpy3SZL62hHV7P93m5d//3x91KYhaLz1zeJ
inRA1dA1fX9hKi0nWT8XA+MyVI+szXqIP06/3gAQoQFz5YnXqgkYQPJOZ6WFmvNAz1ktOdwon1BZ
AIuPZsg+7qudphnhlsq+iF9CdQ4yal6waRBuVx6lBG6lMjw0krXrSqZ/SMPshb7VNh3wiRrtxral
a9dD8z4KhB9m0p4bVX63wIZPOTjKFnfwWrDA1SovoQJdXaFkYQn4f4Tw6xjKqgk6qk3uoFOLB2C8
0FokiYwx7qp9L+3EGlhB4hvWTtGAyYbJSzqgQaE32r5FhGXIxMdyxfokPSqu6vikWBJRsIgfhmE+
Zj7DMxEiWT9tYmknx5Y7qowtq+QWZ69BwDiFLAd8zY2GyKTQjAwV44ysXFpvYSAxX4muYZNtVckg
dimwKj4Q5DoYHRobWiwc1Kx+KiPhQ9Tnu1xLtn7wY+gR/lNy5s0EHEu+YrFROGBUTKqkmgwTuz3j
Z0YCdCapg9fqCFzUGc38BtQscIq61JgcgY5kBkD1lV5Es96CALBeqZLQKYZeQP7lMvjGL6wK5U1S
yj9BkpzFwECLDAir3M3emHxK0iEY0s8crr49oIZMfbMBv9p9hbn5gzJyfuxEpD0LcQ4hOUTbUtjN
FdBETWM63crAdNv8xYAcJbXSoa6mA2CSfZZRZ5n90xjJ903d3xCTtqOhBh2VH6aEihDyLaHYblHJ
d+pBZyxGuPdrUI2q/NRZXm8+6gjQ2IUhux08DRz1jgE5z1Z75zb9QI34DDP0KsnxD5XRVorYjT1L
gSurzlCS9ci4Z0os/Srj7kcTwIUeZ5XRHn08wogddwz1gVNrSOjBwq864teDJD1OAhPQWdtCYW5T
jndVUOJgB4kcS7R7NOVes7ImD2pBOkN/BZxR/ksK8swOO+E4YBM6qkW+SyrDG7NFMbtjTqUudWoG
lnEsTPuwin+ikKLKhrgJsuGpNOld4UuVWGE0476HRA+HAtCuNm4aoS5RoUzLS9SIbzOE6E0lmwL0
PuaTmfw8dlKxR6vhHflCQooMldpv6g0wAGEDNvCNuT7VpwAJMpCXUQ3RSlF/0ZJcSWqf/cH8wI31
6lOVng2gGrM4Po1jD/E7cmsdTUKzz/CVh2RpBA9GmB8yCfHWyiL9oQzy/YgSFAmd1Orlfbywr+VW
RsZZfVI6c7QrTf6oPkXF+kKJqd8nBbdrrHo62ekoa5K/HSoObk0TnVfvH1sNBR6hGmc31A6IQF1m
THxA+PoXwK9HK25/SYMlb3wmD2mpP4EmrwFigr6dIOfPvfah4xmMshXjaCpic2bBhasx/TCm4mc8
ZUioK901EQvTSWbU/LurVCWMP+rJ2qqB/+UrQ4wi+6smEeYqEW21VNddSaG6HU6SCRrdyp00+6oN
32mtgV7cNO9qH/vVPmdA3n+htfQA2jkCx8C00PejEef6+KjrzUvUMbuAFQbzGUQvFWuKHTD+UKB5
TiU46a02X0pBeA55N7m72mukW+VWEsjIROLeDCZqlToaBl38Pg3SSx8C/5LrNvBEgRlzFGqQEyaM
XJIpdFBl3SsNQpLmonOP0JEyQU2DnnSIhuBW/Orr8qffUufRKEBmByWcUSrHYRAx0sAxZARx0BN3
ZTjJVAnkZUhIxcWfogNWR+8F/tNIwJP2hNUd7Op0sW0eo1uYVu9a2TxV+XDhnl+QW9xVDGghuVE1
FSAvmSS9EuvRH6obtvSeUJawUBVyH0iFb2pjFm0/i77U8UEpRtx/FB1yRBHeZFVJgAanZOTFxIkt
SbdlEKaOoPUgunQRLZakdcQ+/RQKiNv+3H6pOumtKsV1WU1+JARvp1XCH2aN8ibQ4PFo+Ez5id9p
hfNziVMYoHB7MtqHpou+2kiebthsujXWOpg7W5g6L70gsIcCiaU+Ij2Ip0ncVK9Q4ganafOrclPI
hAglCJbsl5bJsvNTVykXVOFbinFBiE2DKsqDXUxi7kjZ7ALUP8jZHRpSl2Csmgvo6gVVSkJdKtCM
xPVo5w8p1Zo2exbC7ocGM3kDN5w+dsnVqTW6bmmKoiZKSNU0QK2b8dWhNgnsU7Z9gHMldc9yAsAu
uziMo5NqGJCo0M7L4WINBRnzsiUJYoLtHcvipuTUvoDi5rhpDy/iaE12pJr7uvATOHhyA6Zae4EZ
zYhdzGm1XUsipE4exVn+LPrQxYnqYIXOiMyUU0LVTlPAJYaUgCCYdO2kxGTSW2afIRkxt4A36PQ+
hqS5WkjO0DiIhAvdyUBtyFFEygyBb4E1GdOdlGj+OSDlaC06jYYyfVop2SmxIWWUZaRoUe+gJH3B
RsjfhH1ncbXUSXJEqxjpSCTay/y+axAB7FVxtvWGFIApH0RIwqAuxxH9L8HWaynGd6glMdKVn1Ki
71ae1P+nlP3fKGVoMf5PjLL/U0dz8RejbN3lnw6+ovVvIpQxFWo974ey8Ln+QSiTMPc1oYuhpCJh
IyXqUNf+QSiDNSYCKNTNReZUwqwI08t/Esqkf1Nk08T3VzElzZL+V3wybD4Xi94/LfQs1NEUdELx
iOSCgP3+q4VeVsF2HRN9OKFi0iE7DWV4/TNCsD5IkTwf5BkQPXIGoOoWABpgZP6IiJz+Xlo+ohXw
krc4jgxtYgEMG8IeJTnkVtclsKNZky0TGJCCyM7nv5fWj8PycV0H+Z6IvK4UkHHxLDncI54Zb4Ni
egyLHjVLa0HkYRQT1K8o+JzksPWx7gKq9/1HapqlrL6szGaLxV7NXlR5NtxuwR9Sb2S6ZyxJZz0Q
+KtVOog3SZA3MPPLw/pHrtoR6MWCgVS/F+XU+owSwkjQIIMEiZ6v+34e/rEleoBww9MkZsTdk+zR
5ZhC43rHzCmtyK6jyGbqyL2u635/zdjh2CCVLm6HLIe3vkB8Wx298u+PRCEq0rkQxgfmN6vGeD4j
iIMIKdq6wTAzK18X1z+rXLk5Vqro+PjaOTOBDXwWv/z7j6QvPz9YlaOT5fajHMjEKkPYtpPAKIYl
wrZGHwM0NpsIrCg6MGSS1tXrBt9bDbX8rA1IAs+wIbdTVd1PEw1DWQS81yXpP5YYPdRYQv3r1yIK
0CjTKXG2FUbp0TcRl4WGxE1aN1w/Y0jLjfzjq++j/3HMXFluLWQAcmkLy++vs5e/v17Ovl7Seozf
Z1oXv69z3TErwZzT1hIhkXEONtE8WJaQapEPCjB7zEWXxXXl+qea8ddTka74XrUuZctu65LGLGOX
U0j7a/33DlpDdqIovRXU/Rv43WDDDBBmBYGvq7//rHDw39+vK//Lz38cal2MqiHeJpry+L3LuvT7
OH8f4o/z/qfF2PqpYEu0//sMfxwp1Sfdxq6Qad73D/jj+//h4v/Y4Y/F74v+Y9f/8vt1y78v7e8t
Iz0uMLdTtgb6345s8vp/N+916b9d9/u9+PvrKFXy3V8rhYKXaX11EFfBwOqvM5RNgYyLMC+QbLVG
Hl8mpH3v8731X4ddv2DyDY1A26M4VhxWEeN1ScoJJd8f/1pXqD5plFX8+D8trpuuX61L65/1QOsh
vz9qqybz+jlbD7cuagNYe3LO/9PZ1w3XP+tpULR4FKAfb9dVMm6T/eu62ONVJTJAnSUQrAZajIDS
dc0slzEvMHx0+avDunL9YwKunRGwXb5at1rXtvCswITNVUMxcwE9tkLcH9evZjHWZ/QaOKqo4T5/
/eMwsh6ga1FKySZLUI4Fz8pWraBgXXysUWfZJlGhbaZUOlvCkirRxx9Rrb75M7WdjCl4HqL7NdYU
DOBbO3U7jm6f/pwGKufQMFwsqzJnKnO8f6npQict3XQEKwmzqmMiYwSfytz325wuyB4SaclpV4b7
x1X+/hmTCkpjisjrrfj7fonjv5W21052+fNfrVudA9Y9fu+29Azrdv/tRyw5wbP/dej/h8PgUtTB
PTOpv3EtJOvoc9Yz/V5c166HMdd+fz3Bf3slmYinQjwV3p9X04zFtpSn+3Ltyb5JBevSyiz4Xvf3
Nt9ff2/zva6sdGqa359X0sBfhwXXDyRiXfl9iP/dadbDfp/l+zDrOitO3rKEpPO0+EiMS9clL73p
urSuWz/Sg9+kWJy23+v7sKGatG7ye3H9Kl771XWfv464fszWHnL9+veW607zctp16ff3359/HzNU
0UHFRhTSFQ6R5Oex3yy1owTBaRQAE83ZqRjEntHFFMC5GkavwRGdlKJkoXDTbAozETczOQ0nVXWs
aMPyR9Lr88acrAhI1SLhGBojetWJ5dXZ4vBnFbBtAfMhGujAb3xXVIwiyuiQNO+6YO6lBAzOYFay
U/jwcVV467ky2QFeDGAXqs8YYt0Gqd0UB/cL1p3zDb6G15SjeUhqZqtpBJ3QEHDRKprXNBI+0eaP
sDbvLLdAVy0YRNOJoR4F2ktj5ZYHbstytcFAwjz0VKoZuG0CYUopyeDK6zZV+JngfMGQWN8pjdA6
mj8gHJJss3Js3H5Mhy0GNjtYbjdfiL6SHP9FZhwiTET9xBQhRBqSVE6TJB8TyRZAc0l+RLS0gHxq
HFJZfMmUZLxkUUlxrUEFs2o3ZAMf+qGIccHaWiEqOBV0QDezBFBi7ZQ4/RDdwwIitRbA7f7o8wKG
VFfg5CggcIBpaHyKhvm1SKMPo8WbWBrexOahC8pbBWAgQGUgE4GRGUuc00LMlCl6onYDPzASEdI0
fbjMPgkXYyZvdafq6a7SFxEZuV7UCIvc6czivRhGCHxtgI0dxiD2FCp3MniS3lIOmR/2TylVPhMX
c1KV+imPqjes1MdNZ/p2N90FWXCI5fII8OGrzCToOxU6EFqJ0rk2lDirtg0a4VRkbD8PoyVjvqgj
1+d8Sg5DS1CtRCXfqtgLZJ0FzjKD82pU1mcsocMoNxh2Tkq2QRw/2GhWEe1DQ37rwzu/rjHQg2Tk
VGoNVbJsPckXPTXQDBeodZoz9teicttREqCOO+zHwXzLQzm+9l0534FGfhDHrveMaAJd1Ai/BCxD
q7zcpqH4XFhz4dUociNwjLLvTEIG7EGRbwMN+MtolRZwOhL1Ug/dpAxnW80R2G9NqhC5qqBamjb7
KqaQFsVUdeGxGRu8RLFxjYyNDydl0LJqp1jtW5B0XyVKSxulaoEHJFfE2kgsTo121VD9Iq2RYINX
Kq1+NAO0mS3IV2P5ExM1kp1WCq2LOndViIiCdtLBasqvHHiC1gEfKUuagxvWUDzQ6yo9K7nhYt07
Wg0uW29QDMZ9BSoFhZkNju0R1r900XrKzEbVcaY1g56XZ5buy3lobFVCq0uFsQhl4a2dxzu9XSym
cZ+xO7k7rHtMZbhYCk7nvGhuuR+Ub6aW7iIJ0VTDALAvvjQJIFgfj2vEku86Rvv4FqfmUZfAIPsm
1VCxy24WGidVMUlHUrG+w+8B0BBIn6NWp64/gG3Qgqm8jTmAM/JKpAwtcVOi+zeOaXdX8laBhchw
+IJpCRQ1ym4Tcui2ir4LjBPzaR56+vB6MS/ufKjrSiB5laY+IvGPP3TcPlB1NHfzzJw1isnb11Sx
pUJjQsYQukqC5iya2FmEmocv2m0cmP71qPe72Ew+hQJ4s3om/4xYxX4EVth3jeRgm0oqG2+9Oe4/
IIFiojvkgd3w4juFUBdbJYYKJkPWEnyv04JxKyc5MPqufMLiA23xVlFPfoXNNaaeCoMRXaFapRol
ltFmQXSrOUDU15obUBBvVDCu5jGhNe41HFk7nFmnpeSqLWatYZe+FOLkKAPk/XIxdFXU5lwNFpSY
viUVFuIpNS8GsCJOsG2LTaUWD7uSh0ulP/w14xqb4x4b4SKLpM2Dn1e3ZrGXNVvrmAoYzpaL9SyD
NMEeixaMHLa02LaDj1msahGDeegx7dwgWrzPFztbQuGECjQWtwpet/1iehsu9rctqBbQBFjiIn+z
bRGQgaQzewGuuRXuuT5y5Oh5Sg5FX6qL1McLnHY3FPzuMVN75u1DwmGx4x0WY96UT60FbHex7J0W
894AF98YN9+xbmS41TmJ/ix4gvfae53yIRVYAA+LGbBUgWsm8fQwojK8MXrykCik7/u4NVC20k8J
5HVpsRdu8RkWtXdrsR0u8R+2WuQDssWSGKWxB2UxKQ5q7IoFnEiw7kw93Wo1Cg9O35sosV51nFiO
Ay8Yb5riVXEEfwfqQjWVQNfwR5YneIZoGiHKrd/1i4VyVC76eYutcr4aLGs3s4P6PkJYqRYL5iHp
TBheyT5pX2pGUQ5do+gT7lrcm5kgYByNnzP+wEAPFotnTcfsWcVIyGtrDKAZSe9rUAqdPOGAiUf0
FKvxHea1SBHV1EMWI2m0csnJ4y3dBYYIhA78lYrvtIL324wNNRI50AdxpsZy/XnWp8JRR+t5orII
RqkCvQaQqJ38j7rTjr2cI0SGF4eTJzqGFqmwMcYJrmkOFgitX7S3S/khH7HkS/yodlPjKMPTt9UK
Hbt2tCRctyiAxMgYIvIqv1VmR5W3zgLqKqyqS9HcTRi5MoUv3sioZVj3MCLq9GiL+MHT2E9bXcqe
8plqAbT4XRrwhI0GQYjQmjGFUVtm681jvtiGd8qMWoESXqh2gvaYNDz6ENNwGjOHJ4Dev5IjB30v
tvJ4Qch9i+0yznW8G//O3nksR65sWfZfaty4BjiEOwY1YWhBzWQyOYExmZnQGg719b2AvOK9arNq
q3lNYGQwqCIAx/Fz9l5bQrPds5B0kB0/eh2jInRoGnvBg73EnLPBI/A8NbF7d8UO/MN5IFbxGGsn
PbRJ/BrkSXaeE+NOaue7048EHM3h2VzC1V2JPVEQtz6Tu16CkTg48XxTehNgDl7pioz2cglrnypW
vqFDJ0uMe6GQidoq/gGnIdlMDoVCGxNb3pkge5uSKHhlMBsRpMNrUuIJxkELh7DEIz8+WoLkiyVS
PnAJl3eG4k5HJnHzS/D8RAJ9S+VQ10skfdc9+DYi0ZC5dNaJ6t71xKtozEsZHEYPKAcZMFSsS9S9
ZqwFqlCn1pUn8bbZj6NroabMQ3Ir++/VwK8yE4U6MsUO40pS3YL6aonoCTM8CoOk2w9J9CMdX70B
7ZoYf2WDMRFtYIibIrRObTGMG9tJSbuBprTLvRa18S97YgExawxhQjpfkClLBgcki/TK2EQK/Vgt
UV4VkOiR+BrMbNIiONWU0ARiXauK6adnOu2xJMZNkkIkDfukVxwSakd+42bWDSMBK2u3Tm2bp1ri
/SgdVJiu2uWWH9x6RfIEPOhTy5gTwEKlqHjhIoRLiTYaKh99qSPPo8/rXerqWGRTfPJtpr3tKXUH
i4DbGZ2IWZPBMxIFnhobv6zsA9uHjXDeh7K271trWTozQO0eg4pc95+FObCYwH+vU/KeQvWCIbxi
W3co2+owhegCeVmeRqdQW6OobkPbfBJDjpHaLJ6hjvwIW3Q9QBDQBEdvhP8g1x8jcTUI+TFj5KdR
Pu7mGhkX3ILoQszsXUobepwNxtfWGwFEqPDoM5COUV25D1JueYqXG1OJLn2EgBQKlQPQifAQ51DX
xF65LZ61eii3ofned9M7U7t9aOvuxrLLp9zHVJB1OYpZN4TWNU9b4qABHgazvNFxAkS5F/eJ1zxk
TA/3gJFOOpXJbZX0d278o1HirhmE99UuJJCicwXUeke8O03l5OdEIB6O94biyHejnXJnzlFEgoYE
E6UyCGYdmtxBBWQwlkgraiSUJYk2vYGddRwfLTGUmyQQd4ROI6Eg6YXMrNJjlImws0+CXWehgyyG
pLrRZnqJOx0eZDNj2Zlug4aUjSLMvkboCw5Fgwhcs/8R9Cu+dOUF7hATzZoTzLe0u80G2h3QRrew
kz/0FL+YYelti2D4BRLkKv3eOllT/8sLv9COJ2W+nX4NBO69uhGpMqlRLYXlaO8GC+UaI3h9i2vD
Ej5U2eBCxPe16vp552sTXQ8ia3/47gPkuqVztI9d24HB0d62aVyTsBqeQrrCcF+LDxRREy6B2b3p
TUxEwXyAefWzUszmFiOHGX/2Im0wMSHjL/wYzOigSaztfjR5ACl9JGFrAv5ai3hredwUKul/eka+
LROcgQ3KQtkeHHy6ysdk3Abho2rSV6IQjoOlvjht7yMUwNZty+mlCWreVf3FCkd+WABZRZrpXY9w
lFU63kB2OKuGcDFBrrIjPqJyuBqlhPfZk6CIbLVKAbGVBr7TtLMWmZwjDo3PWwbnt+lS48FM3OCh
muvsoQ7wx/rSQOvHQwNy8WbM0tvfj1kyrIiQGUit+Pu7QhGgpW2g41XLY+sX+tn+6GaJHRkMCsP1
57Z+bjNneBis4dDJRgD+HyIERCnKQy9J+EPCLwCXQoPkuvmc1Fru+r4bb8b4AhXhJqZFcNdbY/jY
LYcpCx6RRCnS2i8yHNyH9UA7EsEpPrG9IAT292OFBzN31ghgoWf++ZieAVsLJ4aWp4ybUrnBfb4c
NCdjJesHLgpSTLqu2aNcEQ9g+AVUfrs6qkniJ14+BQpqPySNjO8H3f5+6J/HW8/5GlP+nteHlFGL
h6waZyB5BGisj60HWwSCPEU04etT/uULqKbJ4fr9i9eHXYHiOQZhelp/8fpYEDGU9zsbt2cDs+bv
vypOzeLietPz7+/Mq/hOSoM86Sh5pFdIpBhweMuKH4d6/DXGdXAaLPvWnJLsOo6u87AeyPLWWCtI
Lv7nsWzqi0NAbPomNY0ETwptl+tCnUvd1H2Il8P6ZB17jHOIhJ6iDsdCoSLeVFjZeGUqdfj9eVMS
Fk7+n7Op1q9HlSuojMaHpMXg5LOG9HM9cO1o58EHY3/vxhfim50Hm+3N7wNbq28a1h05Qhm/IQuZ
/o+Fzc3h7+eNae8fs5mB/fqDpFl6lzCPH/Iq13dVOW1/n1FzheNojMCLZXl7X1J9PTpw7B5FUj5X
QThe1qetB68ukRaoojqun67PtRSBNG49mLv1u9bHxET6jVES+KBHYMVg5B6ywvYfwpQ/2Lb1exg0
/sP6uJB5f++RrBWgI+T/WJ4W6OlUSRHdrs9gF/hgxuBe45nzr5wASBih7z3UVSnJ7o5qYmDVjFR0
Jql1+YLVJe3JrIAnrp+uXwhT07lDD7KxE/hEFP5Rt28BBcA8majcevf6z3OjmgwU4knkIRN1sldT
gl/RCKLHipQDdF0TNgwZAO+SXR3sbZ/uW1vX8aNeDk7Xdid6SijaxtH8XzDtT5IJCH2bqp//+R8f
P/K4wDXbNfFn92+QWd+1/nsVQfpRtB/t//s9f3Fp/T88xwW+KXzHFzS0GeP/KSPwnT88y/MJfnIk
Yl7XR2Hwl4zA+8M1kRgoy7dt17eX7/pLRmD/wbyfZyseXqb//yMdgbAE/8+/6ggsix9n2ouWARC3
43oLt/bz4ykuwvY//8P6PzX3SacS2jkBX1d0eBwfVWB7iWL3NXNkfNICG+ngOYw39rLdeLblnTy/
+QYdy9xp2v/HkEVPefm31kcB7M2qYXddo23j1uKzxJUgzk72rMedsGOP8Gzs5uGtNqdxlwgYbklA
O6HX8ms4JePBNxLarO2WBBF17kg3ggE73wKCSsa9kROWkFmTuxdEFe7iAG5Gan1X0CETbslmEffg
hEw8ypLNCWJBlFil/EU2hvfcwg8bhIPcNMEX5gZgKDtqP82euvInZkSjiXFPQOexHOS6pgdTeooe
nMIXYLfZXuXvp6aKvlC/016r1bTVNa2ufnbuclXOD0mcWNu0Rc7WPkbe0F1JcUDNL9lSlmXqH8sM
e2KKCKxMyDNyjU084LYvRTLeu+U9cpFy3yVou3wzt6jCPTZoeTBuQl3+LFz5M4BSeKib8g0AKbng
A/5b5MLTPANQImIbGAcxXXdWj/yu1NTlAY6ghuKqR+osEmDnyfQ65OKZCAJ7W+TRV3+uE2w8qQOW
De6vZ3PbnYdfQTbedw06/4QqvzZTmqQ9q3zcA2Cnj39MdexcvMXSUpv+PUjmFo4IfRONYax3rK9B
mca7rjCbTZAGyIvjPc2Eeg9Dd5/XRrl3/N7E7eveupbaqzo8JL469yVO62qJHx4zsPJ2Q/6dldLi
g0blMVKIMGy7/kvl4tGtm6YBxEhR71XJcR6K99JMn9DQnySpL43S8U2d+/NdYNCHbjsTrwXC6BMu
uzsR1meGM87G8yIGH2bxXhtHv67CL21ykMW8FWHxmdR4pqLxqYPBwAJ81EWOLMUd3yNV4nHxkIzl
xJ3mhNoNJM5NXkXUj6fe0H0TPt/0KXQ+64dRx1/oTwd+9dJkClVGlvN/WfLDGZNvjqIoJRF9JH20
/JA97aZwILohUEQMx4YB6CMUt4RNpfSig+BCWyVFUkdaPKGasqP5gk7km1nFP2dBKq0o2VbbFd59
+hUgUxHnVdtkXqCIsI35c8OPXoTuKQ0ejASgo59Pb4ktjiLHzCi6LWltmHTa0H/ijni0jZ/uHJlP
7eh+9nHmHEiKOiZF+yOI6Lum2RTxgorHdlDPWdTbu1eIytW+4K8G6oor28xwVUKCbQDBsIuxWnIz
DEmObJ0ml96hmWAnZbkNGK8Q9nmzDBp5J/HqCfudlkKy62nbbkryKq0KuaGV0ltw8RJTaqMLfyq9
oT8QQeUdaIi8RjrZFh7WvZELOhLZa2U630jUwbPdXUIw2X7V0ZvcDQSc8D+V5KsSRPGUcMV1Sl3d
WNwFjaQodXErAhDGstyzY82G5iBSELnKOPUZkxDDp6s8bKZa48Z26gU9bGEBY4ocmfmn6Kkippyk
EPRJ0Afil9CI+m0ohtvQR6qQEyCyJeF4RFQB42Yohl+GPY83RsZwRJvEyyGlMZrkrAznHRcFtuKm
OeGZ9EZq9RG+PwhpBjCxPsYjnkTk579owakbkY3ErT+piriKNKiNZ0ecpZA/soKeR54kzi7OMy6d
Lt+U8KZ3Jj4CiqL+RKeRmWTT7UY/JJcAzRX3AE5zR5EbTGt4Q8XzbSimp3FEOsxFOZyqEOLEENi3
iSKFGGAxaYGcoHY/3oaic5mMM/gT1J9HyZ52Ub4zGgc0zVoWj9jWx/dhMtKtSWOeffB3J75t3OYH
7YhwE9LPmSXA5bLN8n0TCevAuzb6cwYPIbnHI5TtCdssUH4hus6DxDiqFGxUa/qnpCBke8llG0Ac
3zSjEV872BsEw+E9ymrIlD/KUab4umB4h+pBxB5Q5sw0yQzG41hnsqe1DyXD89VFw7wQXWmwGzb6
PRvwjekyc8SmaE7UeUiqNjG7vrCyiFzIkQ1MXpsdRgKUJyCzeDduIxUS80hwAtBpcA6jnRgk2E07
YpMJ4IFWu7EiIi+zIQr3XY0D2y1MbmbjBspmTAQS5IKx9zxysiC+l1jQpqjJ9iIXxsdoZeJIO5Jb
LOPFnY/0tx+rb0yJ1NUfuruRYeFubMc3g0nmadRvIOLbDTx2XOMFjSkTQxkzF3ABiExv4pQsp9C5
sBiwKBfUo7EYDi6Dsk1LiCqWx5KklgOpQP6ub8Zum9nuqyrD19oz5K7uiZxL3EWc75JNngRltY8n
5cEVu8vI6DkMGSzQwcNxI8L0o4qHL0nZzK+zOraOr7bapvIXKfmxw7EIE5ykitenoxPDOcN2Dza9
M9b3RT9nIBDOoQ3nwSnkrQfjIKQJew6UfWyIODmmVUx6CQzV0fJfey/6EvuKwRsmPc8/mI7Nlq7q
r3So+VN1yDs7Y88RSPoJzgZcFXBX7d2A30ovlTtQvwPhTmO6xBVIHFU188RqBubTp0y5AnEu0uk5
LeAFdfyNBgsJZIjYOMbLcNromlsPY3iWBtPjlHvvTKhnzsnhNMeWf3HDYTuWSCUbJipBw4UMH/lg
VRpOfOJd4ynvrq0Le8Mk1aUI4u0Q1x8TqeOJuBQg0LHlO798m8hSa9qjSGm/RHVzrsKSNReq5zj4
5VbHzLe0gX977rNbC40ixJbchZBAMP3RAqV6UlRNquQFjbV/NGfSyrqveeI6G4xLtL+G9Bh1oHtH
EjIt5is7Q04P7r2eOPFSq373zJSWOUB4i07pjWQxw/1czRCYQKrpND4ITrgh0A1ri/O9WRIaM1O/
9UbZboDSHjydedv5TZrd+1Q6+dUM1ENJ9XbJ8qndD6MTXtAMvFtJXe2h7FMBDelLYhg+OEzu2rBn
4c+R23BOeAFlADxAhm2wtfP2bTaA2UROdSstkt10+ML2KgL/jSM1Jd5mcg9lD0x+yD4cJgfbdqF3
FimiIUOyWLVxmxylOZ+U4z8K4Y8bN6MSjJ3p6xTb9Va2tEUKOjW0flsD5yX6IK4wJAod9pOGtm+g
rYDcS5USLgBN1q/H0zy48S7pIuhaZXBScoYpNOOqnH3WLqpAPCnqNNq86+lkcIraiIP63N76fayv
VQvogIjZfNtEuKrRpR+17/ub3K4QZtjRR5aSyURQ3z6DF8N9adzJ0kbALr2OM5ITNCuCr4JZ3axf
+rHH89wOpOfIXRAlct8XCbnhoXhzZV3tCs+9UYps6bXmSo2Y7CfFS52QcDMG59ZIqu1i13UzfcyV
d61sCVHe4xY4LbGFc0Rl0UQQnSyYGIlrx7A2AFME1Y4N7L0/YL20u4k/qTaf5qw6dkHzFMWk97oz
lAIEY7BEWMDZw2rL/trqbjoRlVjtkyIgPdL2KCUGuTX6Wm4H7ffE/bkH18d64vFm4gLx/N0EXPXk
ORj45jeyWLmyk6QjMabpb+Us3628/q4Jld42Rfg9njUuk4Ag7kQV+M+YoCbZeJk04PmJLccmF/0v
qw3lDcHx5U4SMIoURHo7ByAhZZtDuUmpyUDmW18O9t3wa7Crjyny9nVpg5NAFRYTZoUpy36rGRDp
tAM4kXTninAkFje1p0RUjK4RB8CkapIKQF4lgeHhMu+1NrdDND9JmplEdeCbsmV5dtvxJe0rbN8V
Qxq3c5j6jMpm10G3u8GFAmo6fWpLlnfXSJ5n2UOW6cA9+R0lOBzwj9g072kbU25CqUgl/ukMc/no
odMtTvKHkuHONbVFI7rgOiHuQw10YLP+UuY/5sg3btweSYOn1IWdq/kyDSdUEwSUgfeLy/aTWgmC
Hi4I9C5l6eid7ymyI03SwyYNd3MEzSxCet0ihDzmlYw2maaBG6h3vdcjCmM8lNNjNdm2bNFaXMPJ
PCUWEQGa9vdmGILP2RvKPcqgGy0LG3577m0IaIDQbdCeZSJj79Ool+DkbcR6ESFZedbdO8BE3LlX
LHEdLtPSuKRcgKfGFveRdlHGJN1XFUVICvrkPQf9IRODUGicgMyXvB6zUtFvWz1c0EH4j3oiMyDy
Newehn6hQmSjCTqwm/nYVPavzM6e+5ql1LNuVUTnt/d7Dy+Wv8tS8z5s92aM19QJ2is5TmxjGlvt
GCSc+qm5BiSXGqkJRqW2X0O5yDX0UB68jCAN7qEzuzDSOy6euO9DaonQRNVc4N4JG5OJK2380DU+
7fJgdpSyRdtDZExzeo+cyHsnCLaN0R7S2PieDNA76AWEN0HJHc61qUnY7DCwW6JiBHl/EE3YzHdT
dFYEZzBGwTlHUcv93IJ3ElGIbVL0W6qtSaArcLI5uUo23E5/KSXvolbukyVNr4QcBnfQ/xY74qtl
Bt0zHe4nk+jAbVIdScpzNklIciTvXBoz7QzZshcTe5P6yanYzftzv3CQA4/0l+lGmNWHlaIO8+LU
33stVVYyF1tiBwiKKNMXX/ZXdF3NsdTOi+FHoBiaaU8qtKPNl4TEknYcIV5pRBSRxYxJx1jL81lv
fFWDK7UX9XoHJyB2vxut+6VKEt528ea7eQJWvuG+Rxllg4IDG7wbBii+Ft3MfZ2SAZd55zRFIEFO
B1ZhCJZ2akGcLL91rRFsytjs92J4H+KovJQsBXGh1CGJxLOiT5mZTvXi5IfeFEzSPYY8DQClVslt
P4Nq0gA+3C7dEe6KJyD5LMII+m4NjqbMbmdy3uFtWaP1C1nre6gDeEbm3mnm+oBCEyJ9O+xEbgsQ
6/rq06DGvcY1HOEhtPgbUeQsqBCkILQgglOIGGeZ90/ZVQwtluohuZPm8EMXv8Tg+9tymIcbU+tN
4KbIg4bB3Y1GvRk9p0AOOEBZh9VWeKO1y0MQaG15J70heAwwZaMHbIAfwYqsLePG0HiAY/LU8dyj
rWV66yr1lAVNcMTwsck7dpWqNtmeTuSyTNrblll37Rx3Zk2lR9VGxV4q84WwO0nu+/w1h8tqpMEm
T1hcysC6TVHJHDsqHi8h76YfmAA1ITK0RlV3wVKXhAH7Jjsrbi0X3WCnJov11Hytev9LY3Oled2r
V6t5b3vicyhppJO0VE1OTVQ0lYNmJECwJIwuEd7S2SYkmCUqXkbDPRCuME+ex4heehHRltkkWfic
LZaNLp9uu5rWUIdDjtPJFE/FHENNMUEdRoRnJMXwAdx6aJPqJG37zbPHzW3nd8+kR73MtrJ5R1nA
YphzK1S7RWMw//5w/TzJfyDlKE9G3CXH2iBWocFvsh6wLx88rrnD+tkqEK+tAvicEzwIsKdTLkG9
RYV/BgUOrQw6fE/8MReJxuTrWKeVrO1OKp45m7BZDJk6dPTeDmvYd5Pq47qZVI0Dojscsdx5QKoi
lG5TPfwqbOQlkbWgc0T00ErxqolTQI7VF0eb7Z3VMzbvWJE/B+PBi1z9fciqU50ho+xbt7i0fLQx
tUeQcjaMKIAIAiLGarHtQolHnfTpyRHG5UzDwtWsaJa745XGbJyjYbZEer9crig00mlnPJsycm5M
c3iwA3lrDB41JLnxWyKbT2anaQJZMVs6E/FnNz0FRgnrBt2nmXVPhlt/shQxlLW9W0flZ8Lv3r1h
ACtlDNvSMEHyhHdCXhq8yIOt0sMcI1VA/QLYgFO7Uvku8tGimuY7Y35EDLonmz5T7c2kxFPmK7Ht
ZAXAtUSQC6EzIVgjT/Ctkm92DSpSHTwjdQ5NZfnQONUdgTHf/Eq8VQzg64rgGArETz36NWZLVDe5
uXE8Sx+SOoQx3xO9gECRBliF3tMDHEL644P2m1smvehfCFCkP0uKSGFVNxX+UDmZ4Ouz4nk2dpRk
j/j+IZp0yzBD9m852A28k+HNkOdoNJnEZnECRc7eN7CnU/IHIGXWc4AWKyWK175zbHGdJqPeuz3B
A4OPo3vUkd6a5Facxd8He7Ej2MtT1sfcKIBFYo/FZrUZDGPe74QyPqs8E2dvDu9bTqXD+llQ51/a
XH2Pe7omUCna7ZxBYviHQO+YSrDIAIDKtHcu49ReSDEjtjA44XRlCNMA//G2+gdALeBNWLH6/aIR
aB3Sm9e/3Bjn4RDP7P1miTRv/VM7MiozNkWROsShfQj79L105scmoeRXiwtiPfy2J/zzucUbha8h
Oq1/4nqYioWR8vt6FkeHdvqpZGfU2Ym/R9u6kv+TNQmgHz25R316G7YimTcrAJ/dJskV6ut6Mf4N
s3cW+Mr6I60w/OunL7/bJjcaRqnKkY3wSzIDrOD6H7tSwyFYX4f18yLym70U05Nr6++47okEp30y
tLy7rm7AJdYxgCg9Dmc4B5RT7MdMZA4EfesQborjd6chTrvDCtn/L6j+soE/QdhZuGmWqID1T2/s
7K3mbsUtBn+Zj9ZXe71zZN7SHYug3CnJ8hvpgbJR6Eekw+AooVzQH81zchbGxVthEIC0rwv/6U+j
goMfruyJM1u8dLnvV8comWlLLbyZfCRNCI3PsIkT82IuiatWo9mRjWQs+U06nM0QqlfXECGTzxM6
vggHEjJ7fs8cNuxlspkYO5zHZ2nI9uwaMNaNVsD4w026oblIWvBSYazrbxqJ7uwX7R0MhOUtrGj5
476nHRbBekk4rB+th/WMM2PjF4gEJL/FYi0UiHUDZWbH35fKer0sB7HYt6jT5WZq0SfoakkiSUJB
CAnfjFQXDF0VJ5oz30Yy25JXkWibQi/eIY88VRO0/bFyf+ahFuc8c+8UnYK9Oen+vB5sSTKJ23HJ
S5n1Z7uqFee8PUoM8g19o6AFJpSx2iyO1JZSnc3VIq8PDuRJxZeRG9uWQAuEXMsJ+V8yFaLYAHYd
dlujWcyaa6xCWGPFWg/zcmp8ak9zl7V0aS+JUfZZe1/MIulO6/sgFmbP73eEbo4SxqfRu2wFvfg7
utXpylZvvrYMS3FHJs0hNOcvo0Cw6xLEOBmKifxyqONorw0x7cmlfjVdtnSjmv78mtUYBzfx1EmO
pXvNAtFjv8dyCfxnm9ORuHqKTlcWe4f1CUjIWkbsC8Cbr1n5cG294NfgdKwZ0C2dZpgOZgqzUAxh
D3sgb/qDzYWGCLHI73p0X33mt8eWbqjVN9AtjcCNbmtU6EQG4W4Y0uW/Kqst3atnegt0cBuKJLH8
0WbDjAtpEiAiCo3baGRbavR8ajgzUhzN7dHWAEicS9/CDJnzW+1ntC9Q9N4G069SW9HVEy09JBpu
N3M0pScgHkcVQsFcAqRuhmFyFraksG5ZMsVt32iQTYqBgpNm1wi601HXBniYHqg1Wyzklca3OpTs
phK6nGV+UUGBBk4jtMFz7z6aPihOa4SNOtHtcc3sTdfzsHMrTgZSjj7jJn/IFxHv1PbJQdfU2Cap
HxXidS++WphYLpoR+42YKnfrWW3C9iQCBmZP0MSweeeXfw5yFB6CxhlwXXAVvfT2kfIfadyaJY6n
Orvk8H3BtHTUIJiodcytDoHm1p2EOKvWEPh++Yhwzp1hkcdgmll+sWeV/T6gJKUJhKgaUevPcZLx
NnJzWAYousspFGfLsa3z+lG9fLp+9M8XorYS5zHAbpYyMd2sXzAj6GPYdJAy/f0D1p+yPtmx4teW
/vq+Ng3v3DvCO4syaZGGLx/60jKOkxNtM8Mdzjh610f/OTRDKX9/U9HgoSrdPMWxYFOigagtOsCi
al5iUeiTn8MAVftoCgRhuXlsAnRZVIRTy8k51CjC+6b7TnNlsTxY6YagOX8IoktFJhZuCHvHrYD3
heUxtI0zUB/nVLGqDhPLZm4g2a+zwdvIMB0u1oS7Mhng0CA6I21gODnEJG46AxyGyypwY7tQ/SKT
yxvMSZf9pLuyISTpzS7hitno9nTZvsQpe9xU+V+HVAUbBEVwl+wj7VZ9VwTRj6xyAPPIjBDAoWL0
1uxEm3trD/Nsp9k7ytUEmIWb0knrPewjhsg+iQiudzYvWda0n75k5q26nT/aL4n/5kw0xmMXE2Hn
TF+4ZYsb6YOmAZ6yXJzPUjH4Uh7qvaZjn51LNI9IFqOYnD/iJ2hmkFCj1W4s869ZCyjQBrRY2Et4
GyueG6G7bSteBZd2W5E8qDY6k6e3TNiilz5/x8+gWNfu7QnAtTLze1T1mB7y4EvQLRd7uTPJIGUd
rE4WqAo4QxQLc0QsmASQJQvgwbS1rQYGShD0ZyUyqHbUBUvVb9vVL2TRDL/k0auTB3uCXiwkt9IZ
2Ah3BtK0xH1mjGfm+A9jOR7Q177VEzM2P3vpGJxyYnHFgPIaihdgNtikYnTuc8kZwEp58P3RQ1OE
lp44vvuZH9bTXSSRkteIYJ22KukY49BodmbrXCSLYggLSQBenKvpLk9R8WUvRPAAKbGRkLEAcgUH
C0+l34AHoHk7m5B2g2+dtQAf610JUmxUI69P/FExCSC/bF8W9V1WMs0xHgxBrA9zEs/PHutgS3iS
ddMFxZ234D1ieYpG/0dPzkodJIwU+vgD4cZu1Dtd2T33tsdAqZTkDXvnl+h2KsREBhheOGs3OYad
Ae2npmeg+oNFy69MDBSj1c51xJVGIFYCUK9DgMlgAFkAAZspxJX2uYNSPPtliP4Yt7yrbvM5ViQi
Ftk2HcJLK8LXxrOeLe8aSPdHY9+R2ksjTLAhHZY4Bp2e6tFPLpPhjVvXwyA747K4cLVbl/Wj9aDt
UFwmxVqaR8k70doFmBomhakzk8cr8q/CDUrcbhk0UD+KmKxH0CJYApg51Fzj2jyoFuMO6XoLHWC1
HQLea89e4+NyXD9vWzlv45KqexCdf5OOOAASOox6cGr2cKy8Q5ja3yJqj5usm0jvoVazl30mvQre
zI5u6blZDiJCQxtVsGYN0Ta7OJR3GhhqbIv6rMMSeoDPPjb2UCev5Ir1IKV8BF7VIKBccrmQ0pXn
SdkVud/jdw+vMcQlNjFysWn3PTrEQMIproJFTgDee3VQr18c77GkILZfdi/WchjXCi03ewBFtJoR
TSdIT3CSJAnXCs6yhcFvcTssuIZTqxnPhkdascuA7gaVA1CnOSdgjqTAPnIH7APzQrocIa/GuTeA
UOSQs+U5m+/2Um93s/GsCv6TwlhueeuTFjXsMfLgIIukObdL1BSbNdil64cjoasEJu6sFE1tq8Kv
8KFwgefxAi5wl/94/F09MgxyNKoMQnBtfRlDij2hc1rxS4Vqt4AGe6fEbv3P54XlnkjkJVCiW3mI
f//6ZPmIwR6TbtaWhUSSp47aeMRT/oZrrI+tmI31YIjyWnLpUx/545lSRR5HGe2CbP5mOy3MtqF4
dXsLqaoHfbbPaDJhW2BIVxKNW2j9ZpLaeWP3y7CQ8tfTJuaz5RBKEuOmGGwmtiruRsuBDDGsCsZ4
KOgNn9eDG8mdAoh67Nb/sAUog2J6mOgEJAKjlkEby0rifVzZXzKDZZEMIsyRllzCqhqTdVr32CSX
WptSl+1GTARK27Ki8iEPZi15fkPnP68StP9F/vx/xHqYj/975s/Lz/HfpXp/fsefWj3fXlR3IHo8
6kTbWVV3fyF/TO8PzxYg8RTy9VV19y9aPcena6YsU/qI6VxAPH9q9YT7h7IR1QEQMZVcSEH/kwx5
11m0h/+u1RMs/Ri5hGOZrMvC/3etntkZDMDK0jw5SQNctu2f6yU1owvzCkahR8AEJ74ICJFF5wp9
froWmoCr2cV2xFMEeVZ2MJcbblJ7VzVPtpt/NC3KDsOUR7Cq+8jsX3wHR4ntozolPAnT7bUBm9BE
KM2CPtKMQJ0vqcE8LjVBIbt281GYMIgZsQAd3UJaJEtH0pwjoycp6xtdBcdGkUWm268zccw3TlRc
04rRWFC7j7UNf4whFnbZAfabPxKwXNsP9GVIOGmJxSG4xx27i9AdaSozrFiM3b4f7r1UyJuhkdyc
QDLDadrCFSObhxiiWZ5wi5g3MraqnSLCHnrlKyACyIzkGNh+cTCM+KX18bIMkrwxBIE3iJ6J54lH
QVoGCG6d71XQvtfK2uvGuWopCVACa+RJXg/KRNmfreZc9nIiZg0UUDnAIRpEyB2+X6Rb+WReZKJ+
f8aCJ27Xx6mpbMSE5i3IKetunnidC2hoTElCm//CQcLoWuOlNQA/4nyxtv+XsfNabhxok+wTIaLg
gVt6I5Ly7gYhtSR4W0DBPP0csHdHMx3/RuyNQqQkGpEEqr7MPGk4vnYp7Lmm2ZzA57FfLJjA30yj
maybrB1WPj6823CypzXjm/LvRXBk9S2WRoQkf2MaIwhZO7YeXSXZZbjsMe1cRSdVBi9hUGgX4Yck
n0PUFlfzgsv1S+ON2oWCIeKXn7k/uDtSMezYvcyZznlI2WuRG9vKYsIOuxzSYcCrnMRaYs0RYRzn
KRxKkx1oSHkzSktVuCZeLp2DppZ6N31BeXdDRiPShupoq8HFwcIxM+N2VnGmotsBi/857jNCuB2h
SIbCHQqnMdB8WNz6jtBOTjp2D3KMI7JHMVEw124fisa27nRxVv4+svTmSWglX8Q7aNPg4XrBYHtk
9aW6ZS7JfjJxnlSO+kxK61VkLhs3gd6UEnh+nSraikc634GZmK8DkZTHwGyfVVAq5LO8nlGe1p1y
AvZwdcEYKhCz8U10x5H3tKuF2jdWGd7AQ3VmCcvWAR/gWogQpkbR2Y+GY559J2nPjsC9UjTGw6CV
45fHcjTsKzoYZpS+rjnRW9nzEc/AKKQWZlJvoLWyT5N3PUBF6fXSA7BvI1oxz0ZCxjfqYZvZZ0kb
7mpe57spIK4ap5797hGyqVQafCq6MAJtuPhD2z9JF/p3BPVh40lTvqZTSasfCiOp/W4h+sak2NYO
AGX24TPcBtoK89JaezjHnvMU7VLZodhcf+r3VMuTPlwmluvhzOnGF1fqLyNFO7fSolqE+GyK/wQe
qC2l+so/NL0K7tNJ4nryahwgyj/Lge6yEN/0Nhtof4h0g4xbIavHyGEDlHDXmdS1ea6viBg2LCeV
8UQK/GRVWUhlR0wMMLSogtTFeKK9uV0aOSFNxJ2ULJzpHgaP0sUs84eHUuuHh8JgFmz78Axlgedr
vh4I2rRuY+Sg62+4svF3jZI1PX/5Urn5eJc27nDHFJJMYxwffq/itUzZesVHRDyaOIaiehEVbWCT
V2rr60UItETuooBHlYfHplfZC36sC7ZZeWdPXfo0olA4af8+K090EETFoyyyc1zI8HK9NISUGBlR
FmLFpXF8HLxHjkBEtQF13OAwhitBs47X2PbjOPTdbWP7zzb1Va5wsvtSN6gwLItt0dOPbTmjvRZJ
lp8sokYnDUGvNDtyB6HBBIDJWnwMjEfLMHtGhR7ymhvYD9WcuiIHVH8j73ZAAm6wZODC0MAcTFla
nAq4chdeP+p3laIpYgyKnaAfL7Q0+aAVen7sOF3OFIFqg8Id7yrHvIRCxV+ep1+8TGh/qAjCZJ65
4fiiWYV9YCiF9Xa+uAKLZq2arjb2jbTc14x3VRbp6YuFMYbtIEYajJjea+8zcRe8vZDNmTi4Tli+
kgVlg/oqpj44QgshrV21Pwr45b3h6Jeqz9WzQxAdfV4nZqUCe+PPwygr1II7lrTlwpfE+gLwBHBp
ASc0I7l6JfgI19cRlp8XKwBywc4hhvjslrwoudsy8IyLMwY5/9JPHajm0A0PPOTkybUzJhHZ+GoA
nNzoVhg/5KLs7oDekmYU0UPdWxyrA6fa2Sywb4ykvUlrT91aaaXxMU+6l4ZaySQuYaBrXfw0zJNr
yy0kvS1x/GQ0JJxjwTO6/hR3jZtqrAhyOsJC0WF6IzN4y9L5Tg+n7vj3uvlioRIwtrl4DqqpPTFb
a0/X7/qCx9MrEo0tCZ/j4Bp0Es3fUSIcgrWt6DqLKAU1Q86+Q8HhSTQS/3Ycw7YwDEzJKfom6fv6
NtP7HcjyH10IkDCwC8DI0MXIeJfToJMdYogQcAmQXib+Cbx/vJ0Z5v6SN77JwOLNZMW+T+NwF2Eu
2+dlvMHqzIm9h2JsMFa4mS2xSJvJ2ThUaXObay3EU46yiy5M9Y3mfOsTCyKLk8I2F9O4gA9YH1UK
JMGJxUMfkHDWk0CnfwzvAeMdUu9ptTfN+i30KaoIAd4P4Ad2dt98chBmN1Fr/iUcLblwyu6ldlMK
zazhg4k+26cKSonN+aFLHXdZjQ+xgtc9T8hIgrbcbTMsXMtqD6b7B4T145TAf8Fc22t4LWRDINSG
FS2b+ieI0Re6BmauI8gutvqt1rILp6z4yxzGfdYMKIWuHm9aREqmSkm98xLXWoIrfkXJQmai9agR
mbFxHfrV+7iaAQoJ1brVH8L/GCCC4lkDCLzgU+PbJnv+kJ6x2H82a+OPnmun1hVnTeBd76w3D2oI
M627rsQVl2T9N0330aKuaTGLY+cp7OQzAuCWebezrbuU+rbxO63onLAzbdm1w4sdVH9UCSffB7DA
UsM1e30lRrFqB2rUouguhE+4sDeip0MqUMF76cOdLr66GB9M2mLcaCq5xfNAq2GDa9ggzdBDIbYz
WxKwCv+QE00WIrfvEFfg0f+Jk+Z1YmQ1ZWpbjE3Hmi+/CfTsUPdU5ky2/lK24oH67vsSq90Gd5Hl
ip/emQfdz8FowpgGWhTaMAa0Q6jaSzBph2Z0yQFW64n136RuB+ktvSanVTLS7pWpfaQ9/Qah2Evk
ZSK8gAXKXcqRGBzz8OgZeOAovSch2pVktzoZ4dfDr42dUmX3hds/GvGUryZPj1Zmgg8WS83C95w/
DmYSpm18JJtkXxt0q5mJWA49SQPHdG7AS9PyUT+VkOBbn3O9ySa0vtShRTNdNDefdOmWo5obBfTt
6MPZKHqwxFYvVw0xGnL6lIYF9Tby3YskrW3CIyrcIqDdm+/mZXcsOMDk4SsEmeIMhfvNzetjORV/
ilZUW6mNj4LP46ptevqoXPLroD/7qob3U/NB9IW+ZCPm4ruHeQxmjYefzlycoKdEVG2bqHuA0X7M
BZDtwiNRMppo7kGjb3irR9e0ATl08SxKJlzCnR3jZryu7eRtqqnikYR7WwYbSz9O1kQWSBtJ9Uz0
7k3Ot0Ma6i1ssrPZBdi3vRntH33XFp8RU6v/KCzL7N7BaztPbk5np6d/Jt4XZ4BbLNI81ComioK5
Q3o/Xj5+Wg4Tu1bCgi5yatPj7jaVds95knoqbfxQpvc86ta3cvrvMa5vrOpbSlCfeUmTZRHtbTmX
x2TRn8iOqc3AD1/aWJ1AEN640cjpa5xNcclCxdU7c2MmZbWHGWDYYQM+sWB+1Xv1Ena0gTnO2av8
uwyOdFma1Lrlw5vwulNZS5io2pGlkcEMOvqKdFDG8xswtyjPYtq5UR0jzKlyLk3qHDs6fJisOghb
IXWUpSdvg4LQdd8UvEkmm6pMjDy91t8yAblNKuvdFvFtyPnX0YpoUQ5TuVGyuwmltauVGUH/QX+Z
m5LyW6UCEBGTSzcc8jKpokvodByyok3TpNC+uojO0D7CGPJuzVTaepq+O4+wVZPWR+mctZyIWBIE
gLdjCBqTk+7MPr7IzGi3jq5u8Y8vyqx5D/DolZqbbCxFxXSGTxAgyKmrFcZdkrhbZzaFW7XYjbW9
llr5URZOt7fcQcfdq9ln9vuw2auG9QZwesthf6x7/A/8aYhOFiMxQkXRrdsEj3HZ/KSjxJWoGCyZ
Gehuy/sT3icPXmc+OH4RP6al+cI4nQ4jSTmQFtBFaFPUwCpLUibNW6rwu2E3GcXFqtsXPbKym75B
WgziMd2k/XqA08JWbudr/QkqorjXsscY8Qqhr7Jw50cWAJULOz9rBfFIsviCQl37MS3IEV1iDsoH
TCB7qw1exLHbeY7aGBnXKy4Ek5ON8jva8QL3mPKqHTWeKfam/WgqiqFEdtE0Sitr27v0vSd3ocg3
TuInLFoaf1UJjIdI8VAwtOHdadxuzz5xb0cUTk6el+8aO32Lk9I4NDm7+EKKL72F31BlGsNYn4R1
ZaKVGDl9v3pbv8q82bQNQRo2/g9pTrhpCpwPwzSp/So59r3bGv0KXmRNu9Zj3+zw4uM3gbBdxu5d
NAYbtrVEOxrvngoCNhON+UypO6fLBuuLRvA/bL0LhqK7MeAAD9r9JDtNYSYNvKMPVofTq5f7Lcl+
mBJFNWpPMsA1p0gyNX78amdZtmns/tQX4ifCNcipLC4gweXhWq8tNtYAT2SHc6WZicCQvRDrfy9f
rzR95yU1gBtfr79Cgx05e0f++b3rxQSIIruxenv90wZQexkzjPjnV68/FDRTbqxB3Fxv8npVD0ts
qOEzTB4n2sAMi6NwKfZK8pLDcr+lTmrfN+U5QZNoi/47Is64aEfxysDjFO+lJuTC0Np9KTHStg3m
e6j+MemyonNeKU34TKvpm3jhd20S7enGYCV9c2/2/feUIu+UZfTISeyYY5v2W4IuOWsF26AGY7KM
bzri2VNGK6xMJwLWIMy+pql0QbhzFlC2flNXyB1xUaDimILwG5x36VX0T84Q5Ss5Wc264fW7KcMQ
pvADLo3O7XZdL1bXH16/RG2bb7DjP9XpoK2VEX/QSuAcRJvt1Kw2pMgO2aw/DLMSgV0Xm6MVitUV
MFzD++J0PesY18sVe/xDhdutze5Km6ZUhu6UtszqB8YNjgvoIemsjJizRjIhlmSzajLN+kk9KykF
kso0aytqVlnErLxcvxj//R0uUIulVMiHeMjTowfyYj8i3xTIONms50jzrCHvGA4zOPHQIvpks/iT
5qs2BnGKKBQhDrnxsIvofkExmjVN9KMeHcnQioOFI0wl08mchSYHxYlWoLVla0z3BZoMFpmhZj+z
ytCpAt4bbFKWPg82mIUsxOl1brHVd+M7NUtdeAlah142X3uvwXwvejSxGG2sGr09IhVcweJs45ul
5njloqV1un10yW619d0QdqcKxU2Lw40fM/QQ2nsb0B7gAaNCobOBltVd9K6j3JmzhCdnMa9C1ROz
vJdY4tYr/HoV3Rez/Gd2PbW6BjPNOfiQbSZ0QrXxHACBAEtu4AFt81lOxDvAed+4GOiM6Sw4DkmH
LFn0W8WGegGKhac5C5RFnT2WHYNLIrw2uygve4RmxcbQCF50TW0RCNhfoHgaF2sWQLEIfhLlJOeT
BDbcrezWSPYmlmywctVPCiHOz7SDN3rYQtruALloYGbD5mfwy3PFgX8xsGqxsXAaszybVaraS5wD
g0eWAgW3RsktK4fiQyu9JBDHlmV1GeHubKHZjkHwADqtWHJqOpTJbTeLxO0sF0ezcMwU+zB1lA5C
rlqkaMs9GnMwa826acOxiZiwokNX1haJhxbWml3ALFSTDAEV2TxMs4TtzWJ245DNlujbeJ05jgC7
WWn1W8TYwZvWwSyI5yjjFgo5TVv1mnj0n6TMParuWLGm6OmkI/GIUBvbNchIvDlpgQAMRTLEoas3
n0X5EnUeW3Z3jtHrSb0shquAj5KfzJJ+0HWPIKXYysBntor+tUb9T3AB9LgBdGvcJun0p/VrMExX
w8BsHTDwEOTTQ2Y0xsoX+HQtGtNtoT15bkpPdTR3gnXGYmaMYcPPsvgeT+wFWWhRtOOdCittr7ev
FvgmrX2Bv0SDSbXuu3ovMus+KYCWCVc/9zr206yOcf0p+6fRKKjVA6Tm5FLWRBXz4JQFJEinuTal
q88yU9/1FL9RpGfq9QuG+2pVVHnOatIxN73DEc22243qoxtfBeFbV5V/dCfdwyW9GazuEoTPHh9E
U7EKoT91WXnBne7T6RyyFMEE81BL8WLZydEeiofQyFcy6zlHp0fSTEvZuA950uyttvxIa0JV+N6I
aJi+XLRp9xZZfrStJuuTjBrN0h6s/NwuH6Mofcin6ifiQGFM9U+FCRx7/10mOOa4+s0gA5cR5ucU
D58BBwVdz388Xz+1HSho130fk+q9m6iqo5hRWvjDqpLZv9LLfNPjGXFTuEVInsZbQ2J650/To/R0
CgCXVmDhetOeStHfASx4JxgdL2Ws4Nl0PrV1TM2w1O/88anDQ74Jx/JAupE3S1X8tFq7FQb5FjMw
nxpOAV2oXyzwnTjacTxQGlxO7maM2QomU3ji1EclXXiX6UT97D8Gp7Aq6Ja8g99M/dyxenPG4lyC
C22H8C5R071jsSibmBRjV/fsegVV7NYqe4AqsXYZ2vwgbeCLvnWKdSgFsek+1Amm8mbc2ybO4SLw
mE7rb73w76OoIlsSG2uXtaEIDQh9tdEs3IynW2YT/+2U/kNjZAWdrZ2QBc9UDnfzv7jLq0c/Ay6A
25ulPHmONqKfhqDEiPNxXfAUordkApnry4KIB5W3MvGfjEE/9Q4XCn3CL9Fw9MwnGypEfutBXJL2
SFk3EC7b1uDrZm9m7M1bK3/lTelzE6Id9099QfTXyePL9YPUZrz1qx8WH095jO0kBP2XtCRVau+2
diBE9KPPtF0zjKULv5bZmUaYbHhx5/YrI2DNrk1sFmkgW6h0Ohk6+yInvUEe47YwBJi8Yzij10vi
RM026sRnQPBWT6PbuNc/YatxkPfr21CnsGxOQYwl7uvMmJu0iEZ783a7HNVClCG97hU4ND31z7z6
e1UUuMepk1loAyDf0GJslPIEQ8/ejZw7lo4LqS6wn+zaeR9skD2u/kRHJaaq/oc17nOXgTwj0EQm
dhX0TrnivUU9lol0jOzEeSUmr9QNhIAbezwEDR46Nn0/dg91ou69TTqM9+Fsecs61W0qHP4YJIxP
cnf1QvZEHymmgan21GcDzT2iPk+1n+2gTwNLFUfM+xN0NDbas9Ei70abkSvrUsnwSXi4VHREN0Bl
cU0OJgPcwBmduJqhv036R94nzyMSDHzZgDnDfISs5Zs2qA8HJ/vC66O1kyv9xstYh2YAeBe8VRro
nTaIZOIaQ8C5VQ0Fc3cDtxqACjz9EjSlqy+RvTYo9cT8bOz+Kuv0NQNuynASL19VbaRv4yi8dbXI
WcdjO49eZwZI5G36zNVx60RPTUcaQtIr37T+yyTGrdm3fzp4iwv4qSOfufDiZv6dNJiStuZDWw8v
lemfVYiWkdXaKxNbW2AGH4Bm7HKNEaUDZtgoOKHF8fgZR/ATJ0LybPN+JnrKFo1iz4rOtxwHA0qC
y4mg95M183V/H8SfjO1dPkITw/R2WZjGG9B1TtlZ/DWQ0bZylxcuStM1nfYq1N37hSPpa47AhUXE
48qWB6Ai4eKYY6o8+R1RhTK80aD9dP4cySlndVORWaxzMJ+Wsjet7v9hefMUTuxyJSzosJsUa5Lx
Z4jaP3lDjDp2Wbv6McAknfBaQI1ZYZZnve2edZ/9UycveIh5eUF4MU8ay/6ilRH12gohWGKqy5r0
yZ1mkNCKxVJnEeGpgTEJgyltWOo3pFTYPoQBztjKwOrfh/4ahS1nQP5BDV69DFV3cAN1KgYrXlne
xD8uwnk8yQ2H53FF38AW1YYNFnVesTY8ipTMbsgxz4fypMGO3rt+9WEZyElRSBv8wBBLfXuV2KKr
vKR6Yix66JtDn46buKbWSkUJfsBqX6TAQkt9PI+l/C602t5o0txYzPn16llv0aWd2GWYF8efFUbk
HHcbOBKt2kZ2ciH2Dh5t9L476TH/R9crGFdr2nwEyC0k6H7NQ8vhmORENFVO2p361aSCO1AY/osz
8B9vQvVRwNGjPGvt6020bE3KXFDssX24d2xoH6Og/zBSD0YcrAiz8NptK8y3JsdZhD0vXKqhgQHB
fIuwNqmzwUrXOqgzfdQvNkKhHYgK6iFHPlMDpFfFG8zpFkN1+klQU9ZGwCmdJXu1k66PiNM4LEEz
b1dNkjU6jX650uTGcb56S7CDcakN70y5CoQOuc/RcdHI5KtGMsNbkzy6Gdtmg0nAsikIOOOWbbhn
A0VgpZC5VoMm3+0gApthsjAWgbHGChkvdaL+mGOIu3QGoFePdCTGK4g5YvjTuVxFTdmt10XJ0qMn
HuVlxWCMa6Gu2N20JoNIcWZ5VNieq8aHBe54MEh1egVzE/6ZoSkgy9P9KInoj0BNV1VdtMRBnJzM
vJhNBSwm7ReYOXfWEGbLIGZK6OneyneLtzKMl3733CVdsYpKmNCQc/QjHFu9cOuNZXSsbR/dypjD
d2IE7JydOTxsYmR954z1qFqiPJm7xNVsMF+WwJ6pzE03cJKpnGbk/KN/x2z+lhHl7ZFvg1srOWST
mc+zfTqON1Ev+12egTYAnb/vfU5xUCz2rKXvyg6xJ+mjk2aiNsTZsCfoiEYH0CHM9Gk3eSxDHMta
uqSHBl8GW41woJ2YVBZLlghWM2w8Bcxexm2zBF6JfiK117Jx6YaaS9mqlazLo8A2vxQhAxWz8fS1
NSZzWY6i0j4FfqlKX1KYNn4amCdOmSC0S53GStBbHVKvVGvuCfoIbH/8a4hGsKyT9AZewUPQ9Sw8
PB4Z3u1FbdneAql2F0fpJplrBNqmu2cfu+mI75MkQqlVhZsdwNgTkDpIo7i1C4SFin32QvOyezLj
/kuAQwrXaGVrX0zn1lPrbDNlLPWR04zly0tgeLDSExVvub+PSJEhBrTOkTpHjreqcmOq4lMkEXCR
maYWuRxjNbNdj0xErDA524WBk07cVy4RXLfIV3ZL4oMOzau3sV4GlOlRTtgxbHP/4P8pdnYHH6OP
Em8N7w21Rxpr4JGIDnOcCT0ydPXPQgvlsau0S502x8h1n7yRfB15w/QCkgcGyqbiKe3CMoz2bEuO
2J4t9APGIVgj9iktCFiOgCoKgOTddGO6QLMQdzBvytu8SZE6TGgyJKM4O9Tx0lVtiLjEjokuw/WU
Rg+mV1AfEBbdNosrcefhYV0QR3mq/fJeRW3HtoNwtFLmUxzUlINOhNIRHfeKiNwSg+aaqsVqI2Te
roJius20swVPZMv77mSmlGNiTF8QmTrDmWAuwR4O805c00ilfdRR8uS9MtAnSfTcW+PeLOcuwNB2
lobPqUd8mz3dt63MntOCHDuzIBSH7kOw+QIqjSukT++UKitQeLySE6Gv1ejlRO8dbWZ39C/K8JDf
CnMzTlWNuWXaJSO5NDzxJJP9YkXyk3hg6XjMkbxz5FtqIwWrPaOITrCi3bOWuscwsTFBmSmjte4N
oBRlERU+YJEHDCpIgURvTAfZibTkehxc+EZH2hDW89KiuwXlwzpnAP17MknSc3ZuTqlCjrisLUmM
y1VrMMnmdEuwAsdQJdWnU1okNqy6WJnqlWN7hT6pf+nSq5eJS/V8bgrwvn53yrdeoFZ9Q8WAVkB/
T1n/pp3a+hmAl5plbBezpWIoX5uFsUKzLEANoY36qRVg5+SIbXeM1RWDb9vxOT8HwXg2iwyIcZgf
KchRm7Qj8Y/VZGe58iekhYSj1o9VztUIvCKecsy1U8eHDksM54ENScnPMe4vvq0dDD1ZByNeWi9W
AGWTh8RibBn1ySGY+qeRZ2Oo9n2MP1qboBMo9XYdCWMVOS69DUWRremh5K2u+vllSu5bM6d2F/+P
rne3AQHjgleN7X7+kFpDC3slIrtT0g3alumXEaHyCKd8DIJhh23ijdxkQsUGByK/lh9TEu1YSQtg
DwC5FXp3Wf4gVD1PasOhnPtnarsIwu7Z1YeTHD0AZSPjul6RkKRLg4RH9uGMRKUTxzj6hvgKHBCT
A2t/1rfeI9CpSJnOpkx6moTrsw9XARdptMNY060DiuAgXhly66Xyi/B3yuaTFXAm3BoXNPhz16bM
o0034KWDQ6YbD227U6gqCIWz1TgKXhCmGnJHrD/rltR6aUD+kmCwck6eFhMN8EP5u+O5LZ0mnJa8
aOC4DwqF8zgBq4T8o5JrjTMmxJd+VTnEfcpcfiPFlew+MF6FBSISc7qCcohDqJsHZ0DZBqCzYKIJ
GE3xhuOmOTIkUJSbo+PWTDos/0GLMhvzhfzC2sUmKoOjQM6s3Y6mKXHzAP6yDW1b0rIkdP15EtpX
Ew7WAb8+WHg/vfduvEd9iIqjDD1SqYnDvDN8cMxvJ0skAJjpLuwgr5XxKhii4UxtAR8RdlwybfDb
gUwfHbBOooZjk6tT2cpmi1FbLGMvFIvaaUk/yPLF9oR4daR935j2Z2mnr2GuB1srGcWGo5py720G
rFuT4OQRa1SNksOCs6QD9uTkHCBnMzJjpmYlXEW9vQ2apXqB6Tfsg7laT9j1ZykVNurKXHZBd9tW
ZsuBgSVm2THwqRqtWTdttQpDexvBtyASU4UUEFiLQsvOAfyrva7G8aK7yQ3EeIoY4wa+xiQuDA6Y
YSfTtilXSc3BWEQY51tLl+xLIJxipOaknkI6CXvJAruXN7S9BF9RjsQ2gG9JHH+rOUG2DdCXIFlr
664e6MkAyAMb7axpIecsk7eBp5LzODoPOuUt91ZW7v2+sbZDqD/EaFE7LOYhS9PgUNqOvi3IeCuE
/YPu+SeNet6VGPQnnQmhbalpkwZCWwIU1g+G6X0kFWPHsQFxPeaUS9hgSEpdsWtppzVQmJbPe0U/
yjzN9kX8rE+Sxlyv/YBP7G8jjjSFQ0R/bJiQBVG7Tc1B0htt4VlLMxgchQ9b1fcEh5L3DEsFuaJC
26C9NzS7IAPx3cg5TNyCpEjZdcOk6bIPZdf6RQfw1eefgbDT5yzI7oAKf9qZs26rHPR5Bpm7oQCw
9jdd1N9nvBVw1LbNSrvufrVV4DpfbdO+aDVxOyIEm8CNciRTw97WnJdF1Xw5Yc7C1IePabXVpW8N
zpTq0Jfk0lQd7jlOsZsqopc+ASyWmlj7ch+c/bzj/Iq9tjhbcfxWlZyXc8bVsQaOJpPpIedNvTM9
6yBwJu3NmrV1Xw7dqgFIw/JpDKd3k83w4CK7Vkm6FiUqRty+BkYTr/20fZNGA5KIEd6SFfJ331TZ
NpVEGvy2lSs/ZmhXwwpfdoSv1nPtisb7deo7ielWcuRqeLBG4VOqHZNuKRJkCPdYcbBxiTUzHRYv
gtX9ylUKcHhDNfc8JqaHqFp1tHnksd9uWumMzJxsE2pGBzCKg5OCLXkYIZ+tEhk9FYadLw3SzcvK
MGlimbRiI4gsYOmEsBua40fT5j9tOlQYpdxbavcs2jAme5OhOywxrjynMUvAfiqeO7CYDNm7aZW5
JZTumhmvMQ1LopmPgsrPXb2aGyYzAFjYEKSdLpGo9pEfDjxRKwKGNuR8ykko/TZ8/X9c97dR7PcX
x/kWfm+mYilExiFqi6OeFDVtwtzL9XeqmqKNxfUyc3xvXP7tD5t/HqQVP7pejseIH13/4H98+3v7
f38CgY/6o/3/81H8fZB/75HznZzAHzWcxv9eA689Wbm11WVH+mF4f8yP4Xrvfx/I9d6MyCnz3e8d
V1rKEuL6qyBQJlrS57/6e+PXb39v5fqdAADC54E36d5X76FjdQePxNC+yAdjD1+85DATU9k3fwfv
h7D6/77Ou7Yt/v5OgsmKqdp//+b1u3A+Uv9eJ2l1HoLE2l2v/3sL15/+/ePf+/r9u39uxtZmW48e
6kvdYY6+jjtdZ90QXn4fSG1oKBDX2/of35bXisjfW6P1KdwYg/2U/i3OS+l+80Bs8CksDtcvMNQp
uZ2//HPd78Xrd0Xr3rhp4W/+uf7699frrjfye3FiFcrep2gZt3Bnvz/4vbPf666/kl3bA//TbV2v
++dmrhf9lg5XXdrRkgkI5MD/+zT+Pt3r5evdFV01gwr+97P++0v/6WavfwOvicKqDnwc6c6DLFiW
6ZZGmdF80aVpilU8X/65KIYWps8/P+6JLk/eJvHniYto/s8fXf/y+uWf60QJWNcc6E/7vYd/7ub3
b/+5q//0e/R38Jh+bwt/YX1oDtP16usfWBW9VX+f2e8N/I+f/3Mn14v//ljzc0gDSbf+j/+C35v9
fRz/8Wauv/jP71yvi3CQrXvX/O6om1ni88VGqCOhLYq+RfrQc7Npb8O2jzd/Dxe9+azZMgumU2RU
T9ejQckIj27IstxbZupGnMGZPuRAblNq5Xu2bI6pzSexdM0H7qMldbBF/W2OIzakoz1/x7Susdhi
O9WanLG95TmfjZTRmfDyRxE0YudHCdAB9Vh3MSNHjZGmCyFhMUjcfx2t11WgaDopT/bEiSPoWDPL
fLwdK/U107LSCD+BmbTsPdBhmQHWs12XnhCvxpFmiGCb6+LLz4ZHvfLTTVRjisiHEnNRYy9GPYjh
LrFKClNYvjWR1ZhceTFVROpxQZ3CWYcpTTL0Y37OdbwAiNg23XUFhgCWwqjoFUCGNriralhjYqRg
qJ/EneU5BtxjHpnDdnVwX1iasLVp07nMnoWO4QH7ioH5NBYauMrZ6vM/XVEqwMQmuViG7izRfLR1
oLVoucxjCLVg9J+eTCvbF1UFOCmvlrG03uq+PpTlCHigU/Ha5tzOCuUmClGkKAAIV+zYSdAV+zHq
bphKsMdIGANqopSrMNEXVPUx8yD0u+nrmcDWmrsABsBjiIY4VUa/1AIP0Dcbc+mNl1QNP9LlH+Mp
/w1NHXlU+RDgUrpw6NMLikQc9KoatmhnpPUFSXYzYd/SRC+1+kkCFpBCsCIYJtvbwt0kptzuWgP5
W2vAsVgO/2mLcXole2vN2viZteSwkbUoSVzLL5d6ghDRHl8gf+swSt6a2jjeGxrJ0K7XWJmTzXaD
9F0qn04XJhK7SmNAAL+zoQaXfg2rpd0Fj8basHjiIb5GcEh3wwwk8yQPepjwfIZEAahC54WuNmYE
gg8NEkhp6AlkAz5LrcHOPtJ+WjrAVs1wmt9BRuK0pyyavm1+CLEDeaC23lvNDc6l0f35L/bOY7l5
btuur+I6beMYYWMDcPm6wZyVYweliJwznt4D0H9/fff4ulzuu8MCKYqiSIS115pzzCIBIDux50Ek
MgftB6Ryvm8RhaPiOnVx1zCm6FYl3hBRVQAFkW8RaqRsx0hF71wPDEUSZosoX55wYyPml4SdA1NH
PajxhvlbEiXZKq0hR8BbGg5lY6KjUzYJ6M2bQasXY2G/5zFgIk/13oZW2QDkU5adRl2mGWf6Cf7R
T7FyOf4nqIQYfaBPX7sfn51iUFGf7DTly3JSxCeBASxeU5OlE6o3Y+1O6IYYXHR7P0AM91Xn1NhU
35lC5zVqYYkp0UdUaM1mLCiMaTzmG8V+9KcK2gwTnN+wf1aiTemFKNlp5JBednVHU1zTrrye7kTC
9LVR38yC8DhnsNp1U95VUfGAmD4GluyspZO/aHV7YYaWLG2jhjbYPmYqGFVRhXTGXRVuedSy3tB6
deF4hIYCumSEbPk7UygqdbJ2K0PxqIQ0RbGtxTFrpCop1FUawjiyNW+tas1OMxBcxvHw5DntG5zK
kqlx9hmOz6MedcjU/A818Jnd6w924T+0uA+OaVBrm+5InJkqW+et7hsbxhn9V8R4AHfrhXT17zRG
T63Kl7AzL+gyn8CJnITO0xLIBoaK/q4eBdxtJC11Xp1c9CG0poZt5PtwgsfU3w3vst22bnwfpc2r
1qTMherhGnAbKE48g5JOIiYJzt2CQVjRpoikGhqsZbfy2CeWZdagjgvfWj4kqCYIYbBZ7KF9+IAY
mPLWrBF9lZodkrFfZUcj35SJ6d6gRqmJrHPC5TRCln2yMlLAc1ic0crGz53XxCvNIQmtKmlHVFXy
lJuasTRreBR9FKwgSIwrWeJDj3Dlqqjs15USP8pQv2n7qTn91EqmvkUQYaVEEBHonxDkiIrQP6rC
oMtRonJXYRI3VoJjpqFcS9xoGWgIaeyYqZY/eM8aKgVgVBO/IrtTw+JSVMMySYdT3tDorGhY6R1v
2Nc3ToX1jpS3EpyRpK+p5lfMrRZBJsXKsDzWrV6/zzQuCqAQIplv0ItMmE/pLUNtXzJVtyoL81Cc
wTmgsWVY+6KQb1UA4LEX174dJysBDsjXrIK8qLpeNZ2L/sPuDjWTdU+mYlVw1V03RoiuvWujlVSY
3SDuA+Fipv3KNZQPu2DA57b91ggMJgMdGiULTnxf3guNIKY6EdtM6Ftz7M6Rnz6kPaxBLUaI7iMP
AZryEpjsZgpBBWoWHtqlB/uWfNdbNMD3iRk/DhPRUJTVvV+OH1kvn/QMXQ2t4QRGqfT682ivrIiG
q1YhZdWkPGc5MpqsYpKaMZSRghAzF4UKfJ0uUHCXoFR7YWr/6njxvcybUw/JNlQ7BK4xtOn4JQId
YoZ1tdEbagOjPfkjFJABn5ta0tSKclKGSE0zSo7PCDktqbeTkK+NmfUFnURin5GA6ZmvQ92/ehUz
QStGEgoMe1EHTHyT6KOzggejAAVbjF8hQ9oW+NfYBvtGJPfMV5nIqdltjqu0CRSm46SDL/g87sSI
ICUbg3YdaUazSjC8Csd7q+xq7zXYcuhukrpHFmRXW1+VgJELbC9dNDUShlQwflKRWyiig8BJbKU7
eYTqlNBFFe8Lwog1pigi85z9S1KFU4PM3mc9Y3pMaiRLDiJb+AHXZkU/FnHDetlF0C4sfTfpqIvc
Jb3Kio61+aECpo7U7rnhTRFv8xTkIKDVIX50SuXIme8uAF61aBqLj967ALRGva5va4JA+8zdgC6i
hVzxsXCSQCoRYLladIwJX/2BwWBj5ZeAJK4dHQmYHoNc9c4pyrK7uDFQM+gpJhWOXsLSvuK4P2RR
Z044kCdUISfdqa8bO15aTXeT196rmSAmAP8DZqGLXyzHQX+A2ZNMXppahqA3PLJvREKVBPNRNkCO
oKLp17ahnjgkt6IZxr2DMzlLLngDUNtgBsIzw+HSPMmattwYQy6ovOyK5LyKnL+IT1Og5zQS7z6T
8Gcm40pSxx3S6+YhoBG/K32mKgh6LFwLeAzQnaceafYVudZoGF+xwaw45eobmRTkq7Rno3TOdUa4
ZuGipY8DPF+M1g0FXQEW6iRCnWp7xIQZo0mTH4B6b/ExWhYOggSV1arRCXes8LDTZ2Gymtyhpyab
I0LMhIZ6YVZlcFu369qV9T0XOCrJG+eTdOPmpA31EuaDCeeivlfEwGrOaV7R/IJFVQLsss1rWTkb
r7WZapA4qjlI5mKaNCVTkTjLihWyeQ4eirACTWDhIddi1ocgNYl2CfzdvT3GTxZFfc4VvGlzdODU
xmAw8XW2XAyDk8CP1XrdFXgSdpciuNU4/ayqhmPNdSeOYnHyguzbqgLa4wDdl5Hx4Fb2BcHJOwjU
E95OIIoaJiE3sDeMe8+NVxwlxaJHk611vAslyCIszbMeRI/U2o+2NPKl6Wnoo/X+g64Uwxa7JYnT
4VIjBxDIzZuXB1zN5Y3ihbTHZYF0m2SBvFvKkt6t2SZMmySJ3MQnWIQii03oBd/txhH10cw0EkDN
XlloffdgEgCq6WZPYaVwbbVYB8vmGhsqw14lujbojTNzfacllm4Zs10VsK8oaP12iy7XAMy/0uz0
AQXROyvlYmlGBbJXjYm/xU6jfBNs9hZk0d6VTAcDvz7m4pIQibF0fMTEcUIhOpowaqvIXjqYcsLR
PJeNc58ozRejHUKPT0HvrpG8rwac0jC88jXAwOuwhc4PF/ylJ6SiScdb8g0hCeavhYDw3zuIxtTM
f8gFktE+dx8IEwa7pXrUnROpS4QYwG20HCoIAcQpjFfGXSuHRZCab2GTANjrhqXwpL4RxnCvq5iX
Qo5An084EoE3Sc6+TAQlqxjgMmtEGKIoQfrXsT8w9yFxnKM0SbpinUByXYhOXLw+OQ9YmadFkk45
NsUMmk8KjAGBjQy5avusV0dF20i1ZwxgEp2RiU0rWI5xksowBtr4QIdHe/LuAsHPo4gTm2IcAagQ
KG6861IZNqDf7tTBhbxMzsXgxcRDlFSEJD2FWLoGZ01h4nGERFPkJBcLJH1ZZHwbjCsWsifS0FTm
8yYxaSZ4KF29CVDXL/zCWkUOs3viVPG5mfobaNyvgPkSVsFsb+jdrh10h8mDdluYDtIpzUFUDJhY
jTLS2019HZCDt0KAteuhjwpTJ5UaUaSltTZ1QJgvNQcJD+KO51Ar9qVbHxUEikWG6K+K84cQJq6v
whArixXMk2YFo4QZvAakVxLL3IHTXWTVeKEV8JyLzwFJUp6M4YqBFT6xqrmx0u7FqrqPIKl3RP8u
pa69ou80V7nRRUsg+gu3L7H1Ed+zrNh5cnHXRtZNwzB0MYTJucWxpDCjXGSh8xKa6E/QP9279W0j
VAahLN0XaQmIRrUIFPbTc2yKk9CYfEZevZYjWY2lal3lrDpawBIrn6mAI7oHvVUeVIfUbc8fbnG4
tSvQBjdgchiEh+6epdaz7dza9NoRmSTWImWOvKzrkAKbAlNa+JJCPQOMbx6QjS2A3W1ry0c/hOs5
Jr5WcQ5q6BIpVC2JijLWfaixEgNQs8BvkK4VXdJ5PlQepksNsODCC6ZwTLynqUXuhPqsxPHBLht9
6/bDNutJoG5J0/EKq0FSVX/4RUU2t7GnvsATToHRkfZNVcnqq7tSoz2VtLlXJuVJGxB/mrWSPyPX
1PsKvg/nOS0MNHh2+DlY/rNf+0THY0hW2saA3KgjuhqeMhGQm65vYzAki7Qlc73C1SJDRnuieSYK
iC4N086VG/KtOZB4uSCQB1lCOHasHU8LJ/GVjB4gvVK7Zgha846So5U1kG2CohgCkOJtOQeRfeau
5S0iP7/Unr8xIjPA9Nof80h/BwSxI6OgYdGGHrmoP4JueIhQsW2UKeuV1BYuIorF2pAYFLyZ1SUd
Nk6MW3WYgkWqumDyBR5TyVxvWbjkR0OVDzHZESBKLyQIPjM3PqkWmiaWYCbLepN4zaDa+aSQL2zq
bKD2+mdnYOqIHzRm11uEb68WahZr7OmfOMk+MvLPjBnQxsriT7ID3qioOyIr/Ms4BdoU3CyraX6v
jlel7+ys656rKYfiBafyW6C7G91sv0GyXFwHn1fAOUqzynXSWo+O1h+HEnTzWLCKz4zyqi0FujKm
fxbTq8jRt8oIpsnPh1NsqvU6DtJmEyBglAybF3nePXKMogbRCObgdCjXpTds+T1ieRpvFYX+Huzw
Ax5UZRUw/XsUOtqRrnBvav/T6Z8K23hCP3NvJQ3VJtQVE53FsnKJYULUgSIJLaXFaoGCl2MTzW5W
kE0mN8aLKnX8H8ZjnzQKH2h5m/Hh0RQ0bpQ4Gla1MJ5buB+aN5HC0WrxzTjeCQvBvTfKnTbp3oTn
V5TCCyoAyZ7F16GjOSsagP51huux1a8d37vJvzjxukC5u8I49X57E4spPQbO0yLsCiQE6jMBaPpi
0LOLGXf3PToFUPDBdQgknuhEYoWZyQrGsOTpgPTG5t0Pxp32hpT6zcK5XKnsmJH5aPnyTpfpCn/+
2XfGbVRjQYmHQ1VytHhYp+1+Vxnqc1NDjbeQhPB/7TFVbXDj0owJuf4T+2EsVL3dF82FCONzxQnA
EUGyLGvtxZ0Wr7binUayfgstO0W6HGncVR950U9agce4KdAy+Mi1iGYGWQ1dc8oa0qhimjRzdqOK
m8pkggwT7T0V7U1O9i98AJM1TXNnxeKIyKJaMqSgpkJqbzOx5I0pykok4RcFgMZQRq8hLWYffuID
XosOJd5iNTI/fbukT1WSdCpizdv05LsM+SWSUb8si3iftz1+EshlRWa+RVp1KEnQK50p9CTCfxvW
xrvvpjdlYE7h2fCCryxoCNXYnVIF+k0kkW4QRUTu0a1bkx3uut9jqtzrk2cNx869Er0SXJ6aJKgr
ngqPutPRdib5yqi1D6up97oT3EHE8fZZGn3W7vRh+/HroLVPUYpVJTVwGlcZ/3PQXYaoO5O+d4eF
4o0S4o3MPAhsWbsx8+G1yb1uYatcyJXEiZb+mInlqFvIm5u5U9lve06ZK2OgNUte9QHVOt0E/9XB
EjTNVE9J7B1RQd8mdicWlqq8jF53Ugvn4DvpWecUDhRlW2cZEgOAbh2CRWKLnoO4FMvvwsw/TCN+
d/PcpYDPbhKFXHUr4eQicce4mD9kcRzTbu1ie5V09OJIy49GnNwhhlykBFzpKeqXocPC5GvuUxii
ijUbyC9jZ5FfKgzG1IjplczbyoKMcXVZjz0BSFYQbUbPOsZZ+iZF8Yp0/KpNXHsdsJ9yhDzhdrDW
SrNy0uwcNLa31cmOtrrGW1vEBhrheFHc9JDG7bgtTGNtNpB+uOQpazNe2jpHFyrKdme2KMwnPXVv
Y7Gb/qnccG6BbgIRpp9CNJ7cshenZyN+hCADyza7Lv362W/Rvk674DgURLJTHm08yY5CL/+C3W9L
R/zZteoLndsrt3JVVgl6x9lJW5thfoxFclf7+gvpMIKFnk9Z2+Vb2wEWK2oujGlAlhMRa55KU4bm
cb5jNXZXD8lzXocfrH7vO7uu9xZ+ECMdoT8W8bOZn8rcfaE8IHPap0RxadQT9ijWJTqqJWL7CBST
visVQVsvHAxKhsI7JYNyyqxcubDWfOoJnViNjbUpc2JJUVp0rOkR4mCooTMu4miXluc0UxgQ8AIw
rJQP1r2LoWnvBdD7XT8ql5xV+d5LIpqYtndog45Fo1JujKFSlnmI6D4n72ioEu2gxGiZi7HwmERY
LNRseKmJq22HwSn2pmIjxx8ce4kDLLlVhgpNDWSO7Xz35zE32YUcl4xvoM0HEVrgXOdaVZss45Ns
G/v2ykv7Z1sEZwY/zQYK/4DZc9hnFhBZ1bZeJX1kDQP1AoTgFN6mbEaNQrURLp0+LVmytIGYXFbb
lgq97LiGtSUNyKC+y/vsralBQAWSq8+oQIDVWmdrud+WNQB7iRkNFfSNx6ogZAHHJtLX+EVphhoL
E6W97LQv3MAcNFTYieu+G6EAmyNpoUNVEg4WeZLR+J8kpyW7OOAcmZrnCqJNe2e51gegfswv5IMO
nITdxiXJNDipgo5V7ehPTnRpkCLgET4X058LpgmMITXI+/5r59iPtoCIQf6PwH+zbIfwNKryNsmv
8hAMA8qau9TD4Y6RiXBRQUvTusLDuCgt+7PsiekQHiQvM74Jp9GBoyS0DfvyKFSvwwVhcEQ46bBu
yAhoWnSPhVf0i2xAsobQjcPa2Ket+HJU0kjIMfDQiYOIpRMq3QZIYV6xZxnWQh8w3oGQuirD9rlP
KsqhPsTWaCTfXTBW5xpiu0d7WzVZKRse5Et2SuYDBt5AX30OBuvseN+ooMKjWk5eBBaceWCnnB7D
u6R7dA1sKa3NGs33kMdmWL/7OkMlnKHMcELWzhayPBgy2zBQtafI4Wwd1UDqIlos0KDMLYRH0dB9
ka24sMa+l2ryBOE/XislBoNWA0HhKbDCbH0bTFK4EEUmX6LHol3dCTqHNKnQadL2xPg7xsxKsDTn
SnEYFXnpzSjaogzit/SjwSxso9rybcSQmHS0Kt2W4Urr8VsAn1kI9azhFAPCUhrby0hKbe2O7b1G
/AzzrgJnMaSfhUHDysw/o7C4Lp2028VkZKFlwjOii32d1A3SHQZT1UjzybKit4YmH1ebjFgxgp2r
OPP3XthOBbT+Ykr8r3QrvS3PLq/VBM1SpyNvm0ZP7mtBhwXjkkLtSnwcPUsSMsqDF0PToxi5ccG8
AJmj2dmoirNtL60yIWiSJl87qUloKkhoZH+dvW8KOn6wSgGMg1HbOIYXweAoV4jngN+VUXNDrmqw
qsyKr4ZcCfryZ8+Eq9DQt4F7SX+Itia1VL4PWyw0rKa2fiHADjSBeq4Zu+Mo5SRGQCUem+CcCvXK
yYWxFWpTbNoh249FiEEjSte+LkDyeVwciCisjh399sjG0hBG/aNM8YGq9QNTM77/dAQ2R0fWJbzt
EGe01Vm3Jhhf5bE02k2qGuWyI1gM7DHz06KkaZ8bvXIs2YthgAELrJF7soB4JiZgnZpT/ZnVJhjc
vRlxJo2D7DGVo7HDcwaXXGTDQVTTTKhUlUWjJfi2rKikro3NRdbQVhM+u4XSCf3IvDGpOdBYZknz
MYmxjVla6i5tsUx1KBFml+Ob5RCtcns6JK/inj8RDRzCRkwEpxACVLZZnPDXPtWSz9bVagllL0JD
w2G/SvpHsnWbRWHyJ/UIg1nvkbdVMZKRdvtEOJqGFDw52TQlj152o9JCYY9i0M23svajCsojSIQ1
WTgEowwbo+AUqk1VlsWsZy1tlOCh1+4EC/eFqiTKWm9EumVYbPhmunGQYfrEnFZN8aZKUd8murtu
w+EJHMMpb60WakKYoafEWpEOjIhGAAJ9MPIk5VskCp+A6b3nhmxWlg2SlRkqjUNHd0oAFrTNZf6p
1zEf0RBet5NT13btRyJn7R0+pXbtEXSyqNGgrvSiIKX3WKbsyaaLa4oDCTJLfhZDzemmT/W9pePs
pKww2edErn32nvmm6t9tPxJsVNw4ebg2zeJ6rKR6qAKM5ZX7hnaP3xa6xNB970KWIhSBU2ZMxSOV
rr10zJgl/qnQb9eVr7w4pbCRKkBW53yHpECQk0ku34cfCWY6jL2WKGOpNUZqkYGKlXXtVs84VyZk
uq64bO9Dwx0OEivOImDpI9KGYtbLiL3OlW2cB3e1EqubkgxToVAYqsNj2wOoqlS6wn35ULdMRGSH
747EOjBADnidPh55997Zr+qXWDIiM771Nri2We2zCOaq2Lb9k9BZDjT41RYkvFGz78rM9K+8DFdC
ZjA2oFbpKvS8WfsCPAJNt3sm6LEl6OOThMCGaoMWfOsp9zVNgUyPnYWnp5Lmh/HQuiwPw7hO1mhB
3ojigDxkDZDDArEnn/ZGETkQGhO6jTUSLpg59K8JOagXUONo/ufpl2p073WrUrHIbqdx7tlGKfmS
WfyOo9zldzGXKDYrY90qb/mPQvYqfEVlTuaDb4DxHItVBME3UWELla5xXVROeMjQJZO+AB8JLyDJ
tUf2o3Spkb6x9muCfHKsWaJEyNKDzvKbt2HIrrjChlTBJJ3lWQATNUUHkm+GMKtOOMvo+jthfq2O
+WdYoQWp/fBOVx136Re0Xv3MhNBX0DjBQNdcpXIZJMoHvfbuVfF2TF+RsSvi0laM2cY+/bAs+KCW
YGlUVpdicuaEmjpuPah2V8F0Y9J9SxTHOswPyRhikUnnISeJjEuBfQ+4oN8lCMQXERIIGkTRxlYc
yIJlO6zygvOwm2v3YROAyA7Upyon21nTdWvpGTtb4hkTo/PkBT5QmZKedlYl3bp0Wcgk3UgtRKhp
VgARr+5bKx+3OgakdQtMqY8E6aQp0zlYIMWWgwcXsY1Fqbbx/mpM4ijhOMdKVPasvKJsbZRVc2lz
kr9SPtB0xK+aa+WFvKucRDiQlPw+AnilZrxRdOEVYQM0+Wkz4ih87xoNJqnFWD5stEdDFhbqjte8
SN2t32OwzkCXldYVeTvw70eiyila126ubFpGrFqsVGSKdV8hpi1XtljDiZ0pm36TJAXwMPcClOzs
SdYqLMvQwebwYpWIfgywaJwd5MYH/RenXGBsln2tGeVN0US0YSQkjoH5p+C65MU1KwG8mW57Hbq4
xgPTaFd1mngbJQb/Vmj2t2W2eA/rx75GaSaI9lmSuLS0Kqz4hjF+it7elQZ01vDbkuygYxJ/FD0k
DdWqqf0UVP/p4B07I38oI8QUNTuXXt33UXV0ShQ++DTX6MwftAiuAYHtH6It8ckbGmg5RyfpVbdO
upcvCI3mS/Tk3kHyc8jD/kEbsfB5ucK0nXzfyBKfcAO2DcGDOEXiTe/a4aoL43sIEcxNLZz8yMjR
4A1XrcH0wBTui3+NAoWzytLtxnVD2LjSlmfAY/EWWcZ+aN2rvGJAbNGLiLQeqY7Fa2KDekpS86sc
+7MAb0CVuvIJkMCQnJKbIBUEQdUmEvi0oqk6Y45yJUMfS3dUYdhsjV1h1nsNYlKT9HfKMGrnBi2Q
nptcBoIdXAqT4t34IuIbnDGsCCWrR/pcERcDPje9ANeO6Km0/WPNLI2e25su6vqE/pOzvT1slLp2
SBLOlo7w2VuCmziDy+dxrs/KbUVOmpwy3SMAyetYy19jSZCz22NX0pUvz2zeIhG91xCV2fv1bVfw
vYigIyhbjTZyrMDV0oQMw2StKCETNAM/n56BBBG42OgwMLE1+ZhbNMsInzjDHsI6fOD7v7XeS/yS
5NqZ/D2bpn/lEG7bsawyva++6m8r3frKY8Iuh+qOKQQU0lDx+NDJo3RwlxUuywGhTeod5qgKnmsp
wBupvmMvmmQsWPIDNUd2ZBzzQnsnjwPMUopObJpmpfUU6hnbwMJIliCW6tiWh8EYthZHUIp6L+HE
7Url2WiC71LHiQ3Lut9mgJo7Qgz88iu1qicn9+hGp9lVQV62y5WTczqcf2eXiPbcA5TAO9sxPFk3
doCkThX5xqNQLXKLpOjJ5sLJ59PSvxho2mt/dM49krRVqomPOPFuMAv7BxhCh57U2clQfs4BhFG4
JycJKDBKi2RbDyZBCwm9sprGT5NKko5771TVebHxquIWH9iaRCAO/0gcShalXl0oGOVBDyROQVC2
h5Es/PIhrmFaqPdGqvB/g1MUki4O5S2LMDDwytBhgfCdI52NZV+l03UwACBvpfd+Xl4bjbHqgTrw
NgiCxke7InyAbCx6fhJg7qJgXL4MBhh6lhGdQlnckBOFV7fPmVj1DDF6MitRTm2LWgFQkl/Vo6pB
bW43uCbAq0UUZXm1y1JQHw094SCFvFP36dr2x3MAv5og4yJdq3l98Oxw73oqQnUURxoAxjX8mqeA
xWJMfgBgXEqA2oMDR9EPAOLTY6BXhIAVHI8UYWXQ32RdXAm13iVOPKxrjXo3rnGHUFcrS6I/YW13
17VnvOfi6BmcNfugI7xK/3bQOGTChFjZOl/WUL/R/BKF/cgEZdunHrOS6GiwKPU9yoje06+ssL/y
OyTVXYPaQyO0nkB5jfaATOR1r2OGoz1VbvNCPcCVAW1W6k9VD++moGFqJmBW6jZcOqm8pKNx5xrh
reCcsrGtZhuV49bJtYPLlVwQddpkDMgkyKSQOCsDC1yIRUIvemOFjJJ7tkexk6OLqeAZq3WyDzJQ
1a22seqaqoRmo0PG2yJX4pPoy083bD+jilkFyZBacRsXTcNBM2CFyZ7R3X8GvfnVtNnahXRuqORo
q0rPvGwAZFiwapf+Oy1ZBvYYyGieKVdGNt77pvUYWv1O1Y09psxipdT6KSAHE7wsGp2GC6JZ4bU9
faOlXhdqzgWDXNfWERuz4Aqrdu9I1q/j6F0YE+Ag2tPUvcESpvP9ZU+j66xK0AdYnbQHJytRIzkv
foPrnEnnSQGTsEBo1yCc7U9mYt/htaLBndgPatmeCPS9+v+pB2kd1MP/JfXAkgaJA//tf/6Pj/6/
e1/Z6q1++y9f8y9e3pKvf/sHNJisfPvM/vHXo/vPf/vHz+/8FXugqfo/VWHYjmPSmTJ0m9SBv2MP
nH+qUlUtwzZ105gCDP499kBo/1Q1Q0p+U3VUW1eNv2MPDPlPx9GISZCWaRqWpjr/L7EHvI1//IfU
AxqE6CbgN1uwUE3iSW1+/vF2G6Re9W//0P6rmvi56iqjcoxLANwWRsFDV8XFwfx76+cxeoUceEjB
QNHM2/Oz/ref9S68whID5+KPn0+vN9+db6ZR90G3PQKJO+caDJIY11UX3xAtXW9o/JCCM/sjKuS0
ywRMD6cxHgxmz8N0kw/TAubnSWUKh4pzNQ/Pz8KT/OdT/3i53+f8vtK81SsJHrWme2mBJjAqnKwV
f7/e790OSSbYpL9//J895+edVYqFZIK4hdXvc1KtelLD1lkrcb3PLWLoKhdCWzp25UEVErpNF02h
O/Oj840lq/9wH/UBQTPTL40+YAnF9Pbzb88P0YVODtr9vP37xPnufPP7zJ+nT3/2jz/wn/34Xx5j
tmVvqkiiXeBET57O/veV5i3Dsc6WWpDzNiUPMqEmJGzenG/C6cHfu3rv8mNBeNDPg42BbGx0QNnM
H9nvt/gvX+p8N52/f0Dq44pwR86lMmcBQ4cgPwzTrhYKlmYZ6+B16ANXYJ3PTs1cCzmxhqt1fuL8
2Lz183vzLq1j4t+w3rzM++kwPzb/GO3XsTB8enbTHyFBjdohQPP/x+/Om3onrmVjdZv53s/BMb2j
+e7Pi053DRgImnLpBAYZEegIwufN+YYeebvHW5kGZNjQPKY1nVT4cKLpJtV7YtymLeZduBAUmOmB
Bi6RMblf7ubNeurOe/giCTyGQGWnsOjsKVpqummqntwBvn0C3Ztghy1uPT8e/P0MNXK3eoqud45B
na25P1mov/eNMjPWsUxf9J5Y1/mGlv9fW3OgKQPwv+4S6/o04v1f29MzbI+QZydFOTMnibqKyiFF
rYnspLR+zG9zkqhnTQGif2wawU1vDhweA9zEKIv5KZDa5JDMm1hiiEsuevqKybX0wIIUpnqe/zGi
hvgT86ZtNrgNYrRMy8xxQxqFlp5cKRR+FiLEXSgGR13/vn2LyDbaX8g95bTv5jrGOfRaf4Vqzo/N
oa/zVpQUZ6LiYB44k8nOyqlSdJpiqGimzyhJRM2UrbqZP4WwYR+Yt+a/Rvtt2PUCUblGVNXgBKQx
TZpKPx2KdY/69a/YVy+YEmBh1QHJjlJkAgwPD7Rg6DgHOXCvsCL18ud9abOAIWQPzXSHwmt6U/N3
IhRYEi6hqfND81f3+125mzFHX46RiJN8FCePOWljm5+78fSe6cco9HmmyHqUVEngens6xdWBJLRH
p2cG1olxHxZQ68YpU3b+2bwlNB39ehwDXVDLgzKFU81bTp+Teq8UZG0VPrUvQt1Pu55yrWrf4jiJ
CJ+euloFoCpu0jG8AxKcb8wWHAhrUdqy8+Yc6DpvTRUhO5OHBZxQKg1D0iGqJ7KKnFK35nhjvLQw
OVlbo+/xnmFRVIdhupm3fu/aI2FxgEW/54co419QLsq1nzXsEtaUQIsm3N0Y3nhu/g6l9T3cyYHM
dsAUn3L0F+vff9ZOcYAiK/73f74noZ01hZKvfv/Dn38THRx73ZT+hZ5f36vJac6p/f0vf2Nrc5p8
BxR3m94u3W0QE6rJ/AxK0PSfz/+upbTshuZ8Oz+QFdDrrE7fzbG1TY9OqNHxN/+xv857B74WZ2XI
qVNSTRf/nyN4Ooyxbm8T39CgZE8H9XSDfeNSTEAevWT0E07JcL83DHgQ0ZpEHM7fSmYXaHnU9hot
REZhQI6umC7b890QsSO5lNN9k9gGgAltuHbmgqCZXI3zjWqTL4BIs93EAcQE2RqQknXgANa0z8se
AHRiRXTYk7ajXZn2oBh4zE2HVyurQ5Yv8BrnG5SlpJtnZHh0foJVYGR132hcHXuPXLt5y7I9dlKM
cf2+tO60bqClktpySQpmdQAkCbyW6x4RytNN2/ce9HUYYJ6qcf2OplS2eQf/uS8KGgMpGhvmddpK
5pjGf3bwcvoi55txsHmwGHCh6TRNl944RWDPQd1zGHGtqEQ3MM5w6izgisfHN+/c89bv3ZqYwjUg
x2Zto5GzaNQc5hvP057MlpbXmHGwq9Opc76xAs6nv4/Nd5mrsuKYN+fnzD/+vTs/ZoSej24F5sT0
UoIrNHmV00v/bM6P/vE6P5s20bJIDYadnPxMZVWc9Cm9cM4t1Kve3KvVTabLdoXwXUDnoEnVTlbh
zKTp0qUwCOYRI5wPTg1TTVRpKWcNMc0dfzbnn3NSucLqRUpBXNJEqQIuE5N/vPQU3uW8OT843+TT
j+cthaqZi8a0u/3+zny3vTEaM/h5kflH86PzCw1yumbBnW7pk0rijeb7s+n295V8NyywYZlpNxUo
3o9jOJvrmfmZ/2IZ/rHnzo7mX4vv/MTfuz/m3mQ6YH4251/6P1uM//jxv/w1gAHU1fPLm06Ybesm
/8Mw/ce7/Hniz5/4X+ydx5LdSpZsf6Ws57gGFRCDnuTROhWTYgKjBBDQWnz9W4HkZbJo1WX15jUg
CByVRyIi9nZf7lY1dUwKYqs6YdDHLMPZphkY9JbjwLR7amYkQi+XLZtOXft2OHuMTsuNl723+y6H
3VxFRxqAy4FNuRDqlrqDLhy0c8uNaXRw6bL7eunb47z9KUZEfYWKOFot1y5/b7nLv7rxb4/4dvUf
T3G582+Pr57UctkYc6bw4r2pTsFLYOWyecuv/OPQmuALdeOAcs8FaW6qsa1Ss423jS2yehOICXgc
l+tdjD7RV178t5v8cbhc8X9eBjccoSahIXfL7axlvvDHY73+lX95fdcLOs8O6JXXZ/zrhS7PfbkM
vCsnqWX37TbL1bUl/77m7ebLbYQRikNPpGk5WPshBnakHnjZLG/eoLV85K4xZFstcZ7KEgEonMt+
XSyTvKzvL1GYudtGzdKEmrS5y5RvOX7bvF5Y5wY6wQoY2J83stQ9Xx9yeZDleLn764XLMQ6dcWPk
uIc87CKRpw2rctDJoRpq/9jSoqCpK9pNVcdQYWoZbmxRW/OGUqpLXxq6Xb8Me4A1hydjbNbuBAuo
x1O6Vl1Ozlf8lmw1bcPCo77yy0w7inj9Xl0j+zd0ylWdbx99BIrHZS+qMvG6Z8e9u2Opv4f0walR
TZ38ZVYlc6dEy24S95GGsb7STobJSTtbZnxjzDIpylOmXCBfqiOxedVxudDR6Nb3JkKdwjUeTfLT
t6kejoiZIu+ICX7a9Z0njlSFiZOyIVDELTKbkPImsuCWsy17wJMOUjJnqPVcP7ZqM7jBjNLTMjZh
Ib7YxLsde7UketsslznMENaWYSEH8Boc0AiyN0VDurXZEKycao6guUimXO2B+FqGY0+NxMummUV/
KIr3OqdgThHqnRBqXrW8McveslmuSMuwX9EmyukfkgD7ujHTiHR4bxss58ZWDQlyVuWHJeP2dXe5
VM/jK2YMn4ycqD/6Dt7JuzTm9Yb1tP/zxoY6Wy93W65Z9jBslhYfBs7S9rdN9s+Hy7XLZTFyVkwM
o1jnedUfA3/qjxhhgZNb0bBaLnu7Ytkb1VsFuZqEEzWbXz7fZe9t06vvwPKZL5cth62hij5vx697
c/cQzVMHpmhZLagHXK5Y7rzcT8UEt45tbGc15HZqdGVumB/fDrVliIyWxV6jrqdjx8D7dtMoxvUc
6JO/+u1GqRXv4hjyGWl7OyBTQbPHkwtt1E15400X6wLabFa9DtGFLDBUEqVbrHsL++Ky6Socv22H
BE0fUeSFBjPyZdNl1KHubNtbo4koX0/gVa+SI97OYVAJxk3ZdzEuN286pjS6BwsGpcUZ/Giozdth
N9t4sd6Ol73lNsutl8MywFX632Ltf1Ks9Q1L/3fF2nXctHX8tf1H8eMfFG677Ev8+ffC7ev9fxZu
XeqsmCx8D+SDKtuaFE5/Fm5d9y/DIHHW1S3L8Q0cjb8Kt5ZHdRbnp4chyEN+6Lzl1XKVp3Nu5UpH
uKbJVX+Xle+LdAqLvPnj+B+YDu6LOG+pxKo//3tare0jRac8bAjTprJsqVf+e912MnLIfNOo7zUf
7EJ5l4U/xHzqwlBxJe8MRAi6DV3Zg5FtfBf4YZr+qYO2q8/fCKhgAR9sYpYqYSb3w3BPMoAe39rq
gwFLoo3vf3ubfz75f3qy3r96ttSzDcvi7TF9448qMypcp/Sgye1hfh+NCOVBkyHogHh5F9gfJr88
N32yCVUut7vXMv3RZS5dztfJ6/eV1n4x8Sz0NmiOjMikIcHZEFxiCpKD5Rwmm5Sugb4LIRQ4T+/8
G+iUpiR2Dk5ARBN8JkOQBDD6Wyhs7tXDTU62CtRl3CIhVcKuiq/qNn1CHGop1+rPsdTYw49dQZ3k
ob1tGxLSYJ0hwC4XqZuoh6xKxL48A68ctuqhkCYe6fvQ3Ptq8+h/P6nKztfqOaknuDxhlsCFLjaO
m63UbWIeLlRwtsGhn8ltC02FgrBWMFdqv2K/Qb8L8ePOzJJtExI/6Ok3dZsIfGcNLi3irlxtYyxC
WEAXk5uGXEac9gQZ0yNiJhkPJnqequdfDVaRe9uxv4fL+clpqnSjHoPIw3UVlVRo6ChxX1izdzhc
Kp7VkPkX9XCmPHV9s7dRAapbJPHwUHHroiVXT/3ZodV/mKRUhEm3smwENSe7YFrW7OEqXQL+xvK8
+OOVwXTt50tVf6/BvkwQ9K5lZpr3e3WVbTEC8z9QSv1LI7uVWXWb5QXwODZ+6ECLd+rtUa9d/XH1
GmxNbiqYGGpfvYWAILfqugZtig8FMHnWeWqTlb/YSFlMgDt3Zmoj1w0RQ6Gj7ag8hOZ457DfF/fS
fA7whxLesEIOHEMVdpjcqUN144YIg6Lx9pNeM+tj6Z5myAn6bSehXiKeU5cHs8JaB2s5f4r5G+px
m6TfxkAHEx5OPYTJvo8HM4d2qJ6VY5Kh8vOuntmuKglEcZDYDxkT2VfXVephN6XNK+PR8HMCoTLa
J8wX24y7q2eg7jZAKvA/Gpa2SZxg31fTFpEjUqO++JxJA2w+uA2UqxlpHm2JYCVc6Va0/tyPuGi6
5HHUgmf6zS2pAOUnZCAIL8iUn4hry9KXoXTQOQmLGDmxCxv31KBZxv1NAFm3aiWQ18i8dEwL1rnX
GVAMEDlSGDGRGic5RlHEHBqY3FUiPSzc+vA1t0OiLmFpOiE/GM2ICLS0NkzA+Z51G5j0D0yOVyUh
1h2hYXFCwGkmw9V/x9D/ZAxlNHFoUf7fHc9b/Z2h6vdh8+dd/m54Gs5ftuP4OuZfZP+Wbf8aNw3T
/ks4QjiuDlpCN8TbuGk7f5kO1/mWhRCOZijP4WfOO71Q2pO2S5vUsV3b+f9reBqgnP955NSFbfEU
aLnSmodZav4xciZoeBPiTOL7PPi0LBJyVchzUliGzTDtWRltg6J7iawqgBxGm8UG2e+N8bdQj4Bl
xGqKrUpdbxtPlbsCiVXOEQZ4FOs+VpXNZVNbYB6qIt1JUrGpw6oy9NiW7tYYtUsaduZx2RRuJxFb
S3PdFvXGxxx8ABgP7gpnGiJPB/XpOMNIDiNOmEk/bErQGPvO6k+BZX+VeDrvqy6FCGn5L7lHbZtE
+coB6eigIwiH6b6rqvgh8bIDp8mrMXre2Wwyci6SGh+D9SV2omNJ3iYZhgRyVhpUidfJ+DJb/2Pe
7pjjSwlAHOKJcwMBXu7IBL0mvZ6ctAgYRt8034Ix+KpHlnMcU5pMRVlQWVLLKtsbjbsBOS2NhG6b
G4M4lWrj96N1tNLPQxbWpwpJzJrki3wV8mo0+bqaf1uIL+vyZUlOnRtVGdzfQH0Geeho+xaOC1zQ
8ISUBzBfhwA27401JFXqm2op4juOs0dbQQSPF9I4VIsSnb+GNr9MN/3QxixI0+fBkmcZ6emJWGng
R4VnMlAktFy6SKw73bzFNm00zd4mqm9joMVRUTIp9sooBUGi9wQL9E6zHjDC0uisj3QMD1TKml0u
VLHSAESxFp1j3tHkqU/BbJnAWaqED9nbmlno7nS3Nw6W//uS6Y9P4u3TKeLExrLR/bCQkevlFOxZ
1qCqJyIdbG7eHZfNONr1xivEd90FPXbXDXRpAKbtuormsqOWzcve22ZUnREzLQD9Trgu+fPHZbO8
oD8Ol6pBPQdAiUzDv4s01ZZdFoWvu/No3g9pgpHfMD8uxY2lrLHsvR0iLSyPs1vbexKKV8snXaiq
17L3tlm+DMvhrHqCqJfRRKmf5fJjdJfCdaS6msuFy7djkOKDlUHeWdaay1v3tnm7zIpc/ZDI47I0
h7RbHGlisuK31KJ9Wbkv16REXa+Z9SEZUK2m5NdmVJWd5XeexTWFuibBzi7cCGKdKu39Wf96PU5R
J07tAwgxtJyeKsVHdjeSFZR+DhMKI21f2OtYA5ACpGRWXKv5KNRmOVw2pg9Ag0hN7S4TH6WR7Q3w
zDT0EvCcrYXcGuq+b0IJAWJGqh91JHarfCKwfGxP9RC89wqkf4Wpr924I0TNsp4nbyYzqiWsgDYt
T8omuj1Oj3AbeaPVBYZ6y5eN9WtvOfSbgvBp+siGyuWb1B1MGo+7TMYXBoh1WuXGgdZcccK/RiFD
15DtIazidbPRNW0CPwHicLbHD3FGUS3WyP2z53e8s9D4QlznR2CP/bGPfBrl/OC3QSQ+lE1L8rtr
P3tSCdTVU6xUZSHKmFGNDvFcozoFLFf0McGCH1wdp940VI5xNQZJ+lwLe9nQm3UyPzQ+rI1isMsN
092rnEeUpZpNFOfA8qo/xyF2KzXSEccTfIt9I8VmUxrbCrC/GdRPqafHe+bALzoZiL43WFQ0/c9o
sMlIHrIHkMiAKCg0qUTJON3mFbeo4nZPMPMMX0qCmpnSS+nhkCd26+MIccsYk4+hXfgHCwsAQEUy
SscS572pvgrjeLNqpPhGp38MYCRuCgNwPvSZa2wW4baQXkI5FRdr3MckO/PqYDGXmCsnh+hQs78B
nTqnJRAQfkTwYlhIzC7fpjC7dIVY6WSTnGKhrVGix4epxadYjU9e1ABHFAhJ9QxB7yA7E4o+45vA
u12J4TTLoTuWHg2reozQTSfTy1grmrUEDOVF+bfEguSOd/Wrpof2kaRzd2N5uBLHpkGX3j+QSBZt
TL9/p9KDdqWciHnw8GdOAxNootChdoG5Abd1syxpnVzy/CAMesh8LTTi1AiJmnE2AsRNI0p5J9Eb
o1AsTloNw6igeEY4SlPtmo4JuNUQLiNiJKGAcopQmhtBy45FTLIaa+b73jjLVS9wliIdxsIkPYNz
eGGhKrGsrYWydOVlyXeCU3QcBdNzl043ek/DMxHs5gZN5rYtLHcDCcHa6hPJ5g4RIOi9ur0pg3Jb
lTwoIpb7dhbIsd18PJk5kRDjFHHn8Fs0pc7VSzXyCYKy2+UBQT04kIinkcbWKOxPBZE522HWyGUD
BBI5aEenFDNzi7kXD/xK02rt2jlU/kOqqasu6ylFYwZ8GmQNmBpI0zqkHYFpyCCcXiC7NRpcB8yT
vqROGd7NBs8rtrp0a0Y4rT1gBuiUo+5U+DqUB+xABbYlXY+/JWFEAjil5bvI1S7dEitSTaue8Xzf
jvyA+jyC79UDVMdGve4RPR+0nBAvi665mTjahSfzzcWhBOADyzPwucaevxm5de9mwUNeupck5T11
9OJT6zcfaSqjA/cvhC6ijuF3i9a8hoEaXgcr8vZm6u6ZXOIWIsBiHYFwhBPbnfHwinezG2jbCbSg
idXx4OTlO1J7Dx3Unq4ewdjYWLRTnbaxROc5UF1F3hm9FI7/NcWdsWl0WrmeLkjuaDddVsidC1B/
nRr4DhHMop2OSITppu7en2HH976AHdIPX8PcVjqLQO7nFItke4gc4/2AtGJdavbH0aFZ6VLcccZ3
bZzO5AHZP5LaFQ95/VxP0bn0QwyOIcrROsGpxbzUPOYY7h3Sk4EmWDhqRZJtShwOmjnem4n/xBO9
j2PWZY02VBcJizqewkOTOd9xnX6Yy9BcOZV+tnQ86rbe1zhWyjVGlWtnMLfsHZP1oYJP1JmuXbIA
FKaXxifdIqKwYIioAYdui9TRcNRQY7LQOc2ZCcKqdr8Ayr9Jza+2o15d4mCWm6KPnNWYGOe2G69Y
q8GV5cmDSTx8rafgPfr22e7WVhPdCEQg6AUEXu0CjglFMR6GBNwhTARI20mMhtnDQsapH5IVjD3a
LDUzsLF5PyRzty5vcJvg5DhL7WUy9k6TQoDqtIsnrM9CfLKmODjVAdgpgYNX0/nV43sGBJEk94PL
VAbrM8xYZt5586XHYLF1iWKZ82YLcOVDFMI4pNQbAyOyuJX/PvKgHHUksx5nO1hj/yEvt9RP2pi4
a6qH7oZuxDeUSe2BNyJdafJWIjvwS62+nz3g9xrlbikuWBuQrZQMR1rsEt2FeXEoxglBdOgjNAAu
aKH2NhmxT5OBhSgOOli3RYh19b5W5jEoudrazE3eWKiwg6OMVHpc7N1YsszRIeONxXZRlUTDv9DS
vIlOBrLam0ljSvZLRcPc9KfAZLmMIRGYXJO/EAvE9DvLYV5iM7nTB5mvX4Udv8QefxwWHf3+cETc
xnwP6YuxrubpCWcjcE9JmHw9NPGJBGzyUyq4/JqaSpR9mLJKQu/fOB3xhHb4bgQmYxVgvzW/mTZV
wsyrMkoSP2B7LkqkRR23yJGWjRxHZsAe06B9zqdE8BgyOltQ/GtixE0REWq5RUBSqjaG6BPy87Cm
2cg08qn/nITatLFMpOdgYXfLxbURw5Axe/xwhHkRRnp0CJJD9MYm1mFGCYuy7CIA8jzz25TOmMQX
URAdFjqf+qveZBGdLJtWzcpN1dJkWXdZpF3LZtGikfcAaMyBFxNWdIKtRXhmi4kCqTr202DaJpl7
W+Q5uLT+VvAsmrM3CRooG4D4W1vN7IekpSm4KHg4d0X6it7eqRt2mGcpxRJ+GMS28SSs4oWspX7P
KGLwK9MxcvXVZbYz+9kOg5W0vHsktXy5C0O7STf+1kUWLpIB0+MEbW7rlQQ2BK2EA6c2QdR+n1Mn
3abCnY7aQInXqFkfzcjdhzXKVm0XBfqnmMwl8MpfYxLYYWf2ZFQQ+gLdjq9IFAPJmYbMuREBsgdi
Gm3yyPnc4W84Vz15MFEcXnOfhIw+w9ifaNCMHPqK26Y2P48sudyhKR7PDA3lE4SyVabV78mfCp8d
DwdLWwLXYjVOLVLkAt+lkxwdAgsNu/8xpUFxaY0WEAr9QzLsWC/qlmnT7+35SbtGfYu6sL4NDmC6
US+6XS3FiW+ex3mVU6YTI1y5y4qZuqsjQgqX0Xgx/elhTJsLHf4rH4S/L1Ih723jO5bi5GpXB4mD
AggC8d1WLmF3MsRTCnSIz2tcCq0+8uuqjKebnKOBeHqsqInRUVMex4cMqS2qs+rSDxnrf74wmKXx
kJUV1qzOHUF1zNlJC7P6MBJZFOR2ffWnuLl2xdhsy7hnPB9jeSGVBorbUH8XE0UDPwQXsmqrub20
jTXTkLPvyeEEN5tSmZcaK5ms4akLC6eVzykY0sHRYX5PepM+n1gxHZre058JDsNkmprmgegv1A5E
TEszKfbA5bZajwsN1ne8nsgl1gDj3Q+++8H1wLN2o3GYZpJkkeI8yDHCGpKMn2s//KTl1Cnbqeqv
uV0SAJZrF6FbNA47+1vczinsLZ1aKmusB0vH7japGD9mLTumD9feyNNTLnrmc94q19sC8K4DE8sa
rDsj4Uwl0b6tOnKFb+CjHJcWStyexUSsozS1k94lEw7v7GtLI2lDKpBEKSDl1fTSEI5/Oj4kpIjt
ewZpYpI2rJqnszuaR50ZBQAVTEhzbUCnTT9MnmR5UvC5pmIkubCjTQOAluinRpKHxSsCSdS4fLnK
fhdFHjCqimcTM4PPOc3smnmyCLXFFDnhzt8kLFhNig77rpLvC4eF7Jy0ZwfDTBI8EMz+WFGl2fOw
+aZCPM0oD6JJq91dXkAn5XMjCmtMbmbcbKI4CM4eBrzNlNlH12geEn0czjWx9HBN2WOJQodAIwYL
t2e+S1lRw0yAzRxn4SolpXbPqu+iRWFKeMhjLwmSMwJdElBIDUgrqOwi7CQvciJFpIi7iy/BvQO+
GrZy2gRy6MkL8zFnOf7RzirnKUm66NEIx7v3lcLWt8VXbHP6LlFrHBiTt46YtHbQL7rRv4vGQH/U
84/gpeQ9ohg8f5l+7Z0CKGHuAdOrv2ANJnfGqbEm+LobgdKdD0OT+XdmTxTKOBjprUnD7OaVUXJN
my+DHhKK0Vr1IWrd8BmfO4yYyjtUNQ+RyuLbYJzTHvlgmEdU3GsSS9OwLq66LXayn4y7qK7aU9G2
n13K3me/kzOJirW9lobgU02DckOto9uLQvvWle607Wyw5WRZvySYyPfwDJ661q+vcJQLELkGYD/O
sc3cPIaCuoYWiuFqyExlpCe7USkw2rxeAaoGvqADoZm7CBKuZ9zjmgwvHa5OC4PyfWTpV0ajjw0U
qGPujQ/0Rw1acHwDFYehK5EviBYjMxqIhnkaOQMoZMqt6/rvONGkB2MyDyyBv5bk812m0B/XRNqP
2wDq5O4w+zleL7f01sVg4g2Jum2qgHYZQjw+2RiSXPGBAKmZKWZ7iRvTuAFcM8gg7601VWN0zuTN
biHGZ2s/Qt1emvVtJGvnUVVTxz0YDfdr6ww7AnM2/KaafeygByGXTn2Hi12Yf7EHXefn0BMbGBnH
0fjCFGOgXzUVSpd+l8koP8yOh92xa6ptnuAr1OJxl1fF3k/d75Jp+zt7SYZiFRlpmnMxxDEqs2o/
5dNn6abgOR1+Sk4/jbDN4d20pRm8Sy6ZLw4ydtIr+EnxwPS6Xw11QptnQCmq6SPAFtP/0cwyxE7b
tkx1I8S0tJhXYME9LGxMsDsjf65oKU3zBMohAgMpRpOWZebYmzEmKb0BFrWaHWbzi1K/Gmqiz2vz
ukzF9Ja4xly0KF+L5gWXqbOO6sI4Yml6R6Th0W5J8xRF51JqwFpXdWGyZig792EcnsUwnpIY7UnA
ZL1tqVuLwCvWziwusykIrwpwH8dztgMo/nUEhrTOpv7Rbc2X1DHbk6XZJ1927ZGs5AqCHlQGNy0P
npDBM4KgcR0NsP/m6DSkFecn2GOcxuLs1s+EUYeEfftgQibbBMibwVPRjWQ+uv4p14v6YjTXkng7
Jr4BGDKvn55CywUnBjuZUhTNUR8gfdEE0APiNLqmgrm3a8/JlgStbxVIndrAjt2V2Y9alyC2PH/4
LOryMU7KbCMqKA1wk0DojcHzPCUWZU0FucZIfPFdl4KDr587heQAhRgdYCVjbokxySTmEyupH6C7
xrPbwKdjxdgQY4slkyhUGv7WgbyljQ4WGMp6BuDAK4yN1VLo6PCR0e2Lx1PXaVu/BmqHDiF/V+v6
eOusgKizz62U3XubfDfg11CWW6/56iUplnbOkletjahE5UKc8gYoCVLxh6rWpxWEco8zjB3sRFKD
ritryp+N8QhckOll5p/DPno/pT5zxApCHiZpJMVBUZ0yJAWg1yEYM87oFxZHjIdjWmwiE41z0aXa
ORQ6NCa/qfcw8felASowV19Y/Nlrcgg3aNKwovuNBn2i/KBXXn0uBhmdXJ79qLnFqnMyohgpm+3T
OfichWVJFCLmqt7jJCv88VGrht1cauGTDPL90Ai+Yzn9D0OCBJlhie+EBz3Kb2GtZoO9TlnabjI9
xKjOQLOJAlD0fUPHNxmwtw9+3p+iOlHCnYF8Mhg2l1j9FZRqJJMYMwNpwWTeQ5BGyGJPdV0Yz1Yc
RmtnbOB10qxh+VB1x1g+Fk7ub3L+6MrrcV1EMTPUpCquXngd4dCc6gT1LOSz9NAm6YOhxcOWyDht
7fqtINVT5Rt0xLjTbatW3qR1h9i0ceRG6YXCxG6wfY1uLrBdC+Td1m7QqffRKGkFucaBjLyvpmBS
BJi23QUaSXWOT0kCgFu4Z1a0tYaQd2Ru4k08o8iwzb48iMJjvQZGCjbt3K/dQQMPkGv5bnmjjShZ
wTaAskn+uWMF+smF3gxByu0ZieY83tqy8vatk51hEdcPuCNXA2CXfYy6dXI+EXZYrXKveNYhvexF
iIhPYuUFuNteigwHXjobnGUJfQ5Gm4pi1s3mlrkyBdIm+WBX47wT2Wydgyzzd9WUfQF+Tc99Ao/q
93pKPTKnc2Ll59hhcoEqsl7j/5WnYii2BqQXSt90LA+JW+oHodN0KuSNMTk8eW2QElNoAz5Nimur
t1uLV7Yr8fBllQgfiaFwL7nOOzV8wM09nIFolQRAwDC1vdY5pq7PIq3QHoWU7mnZeLUyLmgA/XTL
zm6iLJOtPWSczkOmkFh16x1ObBdWtpNfeNke+PqbLZ2PQnT+AXeWdmtd+XHk+3BiUd9TwOdcgODl
fQYc8AqaqrhisXgsCVg7ybiF18aadeMmyNPMaXjM1YYY4w0wiEe/Z6Waj7LG+v9Sun53soVCisva
PEMoSFczjElqURIQYmzIQ+EnwzpPjXsz0sYnfY74rk9AiONxtnaGDRkk5YNbRU3pHrROeqtYt7el
oGHZzzXyPI+5q8+5Cz5VINGlz7ex4fdbFOMXu6/QRvOhXvOwggc5xRDOOm9lR0AzUtl9HUZhP0i+
hj5DMjzJkmAg/aqFhQFvm0FYd1nUkQ1DSCKT8/RgF6K5ITkCKlFivMyb7kaBsDoNIRj1NrSTk5Mz
bRQUbtPJ7y5eva40i8GApeldCgs+T2B1lRkn4SzV2ouPbEdScbr3yEVaWX2dMM08d3VeXVxKh7EY
zDXxeM+DME9lXXk7DSL5IfSCDL9GS/Ok8pNbMvW32Q17uFly1yQ+8H+/iA9ZllOn6ZGy2oh+iElD
+TEh62jBx06cPFdjRounNaGFGEUO8RE+GecPn9917/yIZf1dl06183PvSzS5eGf67Fq0KW5bCSmg
CpDGiHq+1laBzt0HahpRnL4r6Q+TMjFCokgZ6iXLpu2QEcIBn6kk5wxsY+Ua68gkvTUT9bnTHOtg
ufSb58ktdwTV4LJPh+gk0vZR94iH7IuW5zoyTS+97rkMfO9MAfc5NBhLUsQ2pKsYgLw694A6umjA
ljkTcGXW3Hw5OlZvkyCNUVDbNeYKQJIJd62tvId2pDw1COJ9NU2zATeBnSXSDHqG0Xy3wrE45ZWL
tUYU+1jmG0tnkGkg9+dO8VGfClAo0/C565jZeqOE38Lr6LxK7KzZfT+gKQHIE6b7wejeRQi5MHOt
NNputzl4cUY73PZaNXMKdCgQ+3Rusd7Vx6K1n8vkhAxw/GALxp2hthGgi+61x7d0+5bm31vf7+0y
cqieQT3kW6q5FHszVUsqVTe2a4DGBYhmCzBAs4dIleZTrlIxU84E8s5e/FpGTlZPqqyer8eygUsh
M+X89aEs+ANFVkgja2OImL7bNs7B1k83MQJwSIEhsa9QGaAlxetFU7vojJlDAXuqiZnpYqQJevY5
s7yOsqy29+ubJIlpt4hhB2Xh01PfJdS39FeNA5kH9lS2riwQRFK25K6rTZTKa9C28W5BYTaTDadt
5Mud0cU6BUnNSlmYD/xYUCo51QvZJoSU2wrXzlqmOEnItyua/qirfI8yhmOU5WniF+JGyXRIEcpS
hIYGI5WU3VX2QX9m5DVnsi6pg74zJJj3UCKf8y2Gv0B5CeMoJMU9UYCdX9peX901VUW+t8s0y5Tb
ZCre/dGHDixmSQmrEaFcY8srX/YK5SR7O1z23HKS6xrmMa4vl1lwnQw4wdjzfu0th5F6rwrTfJ7b
6opU31plJc4xTuzpZhJRgKeIjY9QG5WVJtb9LyU8uQbg+2p8BErgPKM6xRyodsuUzueyWQ5nk8mo
lAVBVEAhei+ZTk0468wDeDPUM5pVTZN6vpJh4J5HpJBwdqaqTtOYbgUTXmnVrPu8aNeU+gdjQi8W
KX+nprNJlnopcxCcbvg9O19G21dlvzIlL3uJ2sNBILZNC02KtrPqxo+HyH1p1cshVffnpkWWvR76
1Hr1QSxKGfh6+HlBhRGU6hMmUn3pPYpmuQN1Lm0nhDK/Nr1VnDvTqHd9lKAawc7GukpVhGkOGhvf
ksle6x3KiBQ149G+BzRibP8rEPtPBGJ09P6tPmz9HY3O5/r77wqx1/v8LawWADHQeSEBoywF9cL8
JRBzxV+ux9LVe1VVK81zjqEh+t//sfy/PMsxhetbNmUKy+BOP/Vh6Kpt2zCEzuOZnqVYGX/oqP+d
rhpd2T/LwxBWC2q5nq0Tu+zx9P6Uh0lyo4zZr/asx4HU0eWYjb7aenw7l59onIlmE9pTfAetThXd
1TcNt1K+p6dH7bByW5K1CTEUBtMHqRGZIhVqx+gIN0jcitkhNuAttaQWERdqBfqgG53fyV0JcAv6
HqtiUmVWaRKdGSW0rRZ+8pxSVfmgjzVAKU/kcjMx0ZhrGFX0Wfcdb9e4znUQE+2I0lzFji1O0Ory
iNKmmL1wE0/F96TIiEBqhNwy3MhVAoyCRPIP9giuRlXjSNGou/QTdT7Kvna3G0eAS6RZ02XgBzxZ
1CQJbbx6qH7o3eUJ9Urd3QR1VK7mAIJRLnZBJsRTISmBhzWdjk6FEwTRfHKmcJfP9q504+pSGyLY
TJQovQyfXKfPe1dvK1YvyT3K009OkBpPXsy0JfHOnJ7qYzZPAHLppRcBFV6y2hjS6urOwvuOzhZD
1VihdJpD/eOs05GE2r6i9PA0DGa5wY6YPAWh+zEm9ywl/8cpD0PbRJuacvpMkXJF2elqoJ8gn85X
4W4N6u+JtX8Tf+qKTRxqJrj1OqHCZIyrKW7JwBg2GQg94GQZ8XogbR39RzLAQbdKzle1bJ/KsLQY
yfjst7rZvmQmxc15bBhQ5pBGprPqvfCb0Jjm0MGnmhmZD3VvPoikY9rsJ5wau4jqAtnZ21uUmFeG
kmGth8kPqmtEuR3nXqfaYxToMmJ5l9nOcxDQ3HQbhySBejqJMp63FEq/GQW1K1FNZJ6gwKdZQiWP
P0SEjX4XuxTri8pi9mU+wK0ipd49B313MWARUuTPn/q4jVdxoHuw9Fuol4gn0iQHmBs2B6RzD6aX
nYspOyPMrsvsvqyS44iYDjtokIBuUtCvKfzkO8FhKp0rrLu5SBjSrYdkSj5VogeRXhRPyC42LsTf
l4TwmJGOMbkgpItEpEzo9ZrFzr7ToVHHcb4qgxvl6NtokU7gSgcBPq+8V1U10aKT71Dog+rYZj1B
BUzlyH/RaXZPKXxmQF3ZiEm1Ay7WIzui1oT8pezHfTEM9ha8IT3a2l/5BAbRikuQQTCHNkaLsKA8
LVduVZNKpE+HWLWFkNXBZGtRWOjZD+k9+m10agB2bqBs3gJbO8Jrg2Fbu85l8p66uhluTp2daQzu
gHE+kW/TPmrkx/k9AGEmYy8WysNxiH9AoGJxmx/SQZDnyQzcE/C9Gsffy+kJrBbLudFoiS71nrvo
4qZOvUmTYFUgTtm1aYksyYe+2WTy7AQJM2ULpYfM4NW7AKTWDlWvJuFUk9QEqJVf6lQE9+JqpVF7
9C3t6nLS2Zbq3KbFMxP3gAiGwHg/DfSJQ71/pONGQxmD1f9j78y2nFa6rPtEqqEmQiHdunfa2ZEd
cKMBCam+l0LN0/9T5ht1Dgk/VN3XxfFxGkjbshzasfdac2lF3dBPtN2WwOBl6k3HIHARNAqQeNsB
ZBqUv/HsEBezsgFOosyfwm3kFM22iCuxz8sQuhazp1lnH7zaF4ec0aOZTu0uSJG8qh4ZFsGFt76e
/R0hMpD8SgKOoocS1Oc2i4qHll4WG7X8LUsArndzWOxIAHtV8ZWRY3YfHoI2IcuHcAik7gzvQt+6
U7WVbfxpuNHTvQ1Tm6baRafgrqscNV9gviZooza5LZ9nu3hAKrHEy8DmkH3gnlxRqFMyIsosyF3X
HqDJsAKowny0P1X2IpXjBVyCdFEQkaE7gFXojPmbTmlkMo91pvGZPr7H2gDVUZOl6oRdd5j6+F6B
ENz75MpsyHXhuqEa92SjRzlWAORU/twsC79tjT0+eySdZYZdJTfhvs1lfCJYxlqnQeLDWKvTMwGO
sIan6Jh5er+Euu17b6DH5bGOwheZN35Jz78ISEbJnfbNVjiGLuJfrJHGCf4jQn5t3xmXPqGOK8Y3
BZoEqudTlPUmUn2eDtR1ciiG+aZLrOJgNOU1GWzmCRaL3HAo6F5BYIvYC59V4bz4/ZzsHUFrFqle
dXB897pM4B0mxUQHrhGMPztBg3eRIDfLzeVePb+hhFA/lMl5N4wHTjQMBrzKIkppPPfsO9Anwfa3
r/RUy/w/d+vYPXrds/TREoau81gyk90YPSEOFkFYjbDvx8VrmaFCWipIV7UOQkLuFbblXAlI/asu
kSbOYv2WS7SFjN4w7icfNZEwnOggNqHaoXMV8LKZdSLlSRnwzdeXGjWE00AIDJhHBqr7wZiv65EJ
3f8VoP+TAtSy+Kz+5FDYgWSLv/3k7PvPv/lPBeqZ/0UF6bmmI/EgLFXmf4x9nvovvH64EBDcAVZz
1L8KUIhsJhg38p+5nEvh+v9dgC6uBhsjoOeZrnKZM8r/TQFqv7MnCMw2OBSEBd2Nu+ZS6f7b2BcO
ZBpBB2fCR8jLps6bGLljmZzaqr7tWHs2pIRFexDH6ZlLMx4fG8FCWacbCMmiYlJio/c0upRKqGow
usqmOC9XxzoL8cb1RXvsLH3dSvq0WLHpJUXa2/zreP/G78ex+Lc3UZq28LBMUot7igNsv3P71XU4
s2zTbjL5qLgsxyiYcntlBBS+hW2DHoFy2PvqmypRMv75ua2lPv/hn1zge/LHk/ueNE2FU9d03z05
TXqNAFl2+6ZGBaDLfZ0BhEcwt6XIG1Z9EN5WLiLptC4I7or7H8ahH/y/37z33z4/H5vvuIpzTCz8
wH9/fjMK3QqHX7fPvfbOEUNKdwbaSVswFVAh/CSyxGKqORx/QLFQmf3l/b87fy7v3+HdC05vG4PL
u/c/6g6BmuTgyyXaLWn0h7ChNnQmaaFjgwfsOOTmERH62mjY4sNE/5HcWc+kz+i0K6dqjL8ckt+/
Ihb35ctloW78+Yh0YxQETtV1e6NkibeQZ2xhxtbnv7xxvpzvPnhp83WBZyhc22Ef+fPTtKHntLoO
2LjMFlstBMfbZnST5yog6RAh7JUZFsHNTMKCZ2vr0A/GcKcaZj8Z0M1z5YgIoZPr0ksX3v7Pr205
5j+fk5KIcA/DkWVzSi6eqH+fE7LWthNZXb9v628qCNkbGNGrcOj5TsEjaVrm2g2S6i9nwq+HXdq2
7dtSeHTkf9nIBlGaDJ6D4ojrLLGugZ+tKxPxx5/f2u+Ouo2l1/cQyqPfWf783/xIr7UTC80Fl+HR
28web6MpiWfIEMX85Tz63VH891O9+4BdklnqUGb93ptif9VngGX65FuVpOQiKsE+G89iHE3Xf36D
zruGAF8o+goKMxsGNJ8T+N2CPEUpKc8DX2hbmSROGF1x8HPz1MUq31F3iJX2b4kS6q+ranjsFGnf
qI0AvQsfPY1KN5QMznYgvs8YXPuQZsQqYvtCTcu66/Wa1I4xPdeSHRmzPr3FzvrW0PLcG4F9HUyj
RoUSvrUWsZ5Tiq6TvOQwlTTOJzs+A/sNu3urNz4L5rKHv7zz5YC+O20ZAS9uPekp+5fT1mtD10aJ
0u0JLU4xrMX3TKEdyFW8KyPS993iQB20sVXaf2wJXl8B0bsbCq024yj11i0espZNEuEozK4hXuMC
GAAnI1kKYwyjyDuR0Whz1TZs5TPJXFTNh4q6sSa/3Zpt5yxtkVyP7SsBnQYQ8ME8BB8nt02oxfqz
YScvf37LlvXrtUs6JteuZbGS/Pfuq5r4GQho5hz7slb5tu/n01An38cSoks7PM0JyTBz75ESI+XI
FJXDYci3yW9vzC7eVXPCvLv8VqT83zQ/MdsrN01lfYqC2drGThmvCQ7Zub2kWdC5u9DJ1KPfk2pp
fk0ML3rK4dSvBrVw4iCXE9lGCKbOyW8NTKAwXX7K/RaZhsGfiSS/HzX5wmX11JEvnDI0gBi48hxm
ip3JHoWYk/GUzMzpsDTZq3hget/r+7Aanjx9Ske/WZd5H29K8QBs4MmT2QPiRHnwXQNCHCnznSbF
oqRMTgvYmWRu7GZVOZvSRr1PC/85RoxiVSuvG3c0mZ6cJL4jF+eWHgvoE3b33jS8TpVdrQnxnLYW
QgKO3SpTuFC8OwUhK2d8XfWPAnEs+P/uNhziU9oyXhmrpzpmVDUJWsQEdaJNqmluz126mmTD9FEb
H6wSu0npv0aNfC1VcyfFI6JBpDq1/IxQ9FHM4qPKGRABSTnmtCNXgXJcBBH8kkb3T27oaQR8bJxh
gzoIKdDkFE13m0XTX86qXxcuj7rEYbsmKO+UereCjG0oe4nred+DgazykZzF1Fhb8fhIUiv5Xiht
AyIa/rL+//ZZJVddJtlquRD8vDLDnNeksZEvZZjPrTPc92X21jdkMs3GUyNSsqDcj3/59vxae3m0
aD1l+ZaP8fa9tbYNfV0YWU/tJVC/FmgopjF5aAzSx5svUmkSWc2TSdTKqpLz3Z+f/NcvLkpmeynP
feQQzsX2+68LUdjTTxqYS+6RjHyEPY480DaOyHmMXdWhqewOyvhmDCr/y2G2nF9WSZ5YEHVM99lx
ONQ/H+ccfDJbU46z6NWNzzds6+S5BnU4jce0iL/k7BnWqIGxz0fzTcviSeBd9sXVz4nEEP/no2D9
etXn1Xg0sGmWW4pL18+vJo2N2XIrn4y5kSrIXJaNsEq3fgg6KffwwmZDa920Ck0OPrJbEBYbaLvJ
No8GQtbtAiuvufnza7J/99FQD9PYsCTyEPGupV7XpZhBUrV7G9LKOsuMbeXCBQJC+FyF05tusRy3
Nf4bNuch173sJXfKD5MKTEK3rE/paIWrQ4trC84WQoTeIgPSpRnJ57rpzPDRSuxrlOvqhlJE70d8
QF2QX9ewOyMRjFuMB8FfDvOlrPn50uhJVFzLjhCzunxf04aC+XQQOe0ewZi/h7Mb9jeWCvJtoXsu
yhbwSZ2AMNNoP/BvjylZQmh28fnwxc/ZrbWm+8WeKV1cmvDrFJtwVZGW6rc+ISQOwpss25myMDdp
GDDEFt6jaZc09FzkmaMAytn4ZwKWO4SgvOFQHEOHy+oIYxVjwqqMgXn/+VMUjHneVQO8Zd+C4aIY
wrCD/vnMQviJ1s5bAi9g6XdRdIgYRKoIiONcW2fd1etQRuIYDaTF9QXY4TJ6SzCg4H6KtroXxoHy
HKBDMLobNoC0XhxBMDzin/WQlB/zse7x5rGZ7SJ312VfDW94aqLMu8qAZ2/7Yal/XGeTV4yUbfwY
K2lXDuzPFIfFQNxA0CJNj6cvc5svcFzBCCVonY1ttg9D6X7789G4VH2/nAD/Ohrvvmek1w0iLCds
lNBfaTFPzdqerQZCWj7A5/XyLetCtR4wDrvWkntgt6DmFPaBpPsB5///bjnl71Z6CnAu0qxClnq/
9HmTFgOCinbv50rvB+FNJ0KHX/oACUaNpjyWeoEE9wuULVzgctZtPpbprfKroy+yw8wLPwclMxxZ
+R1b1emk/Jxx0EyQWL7UOEmB3pVgFWnzS+K6/NJZvT76Ie2voCYXjYOBpst6bNAubLDTLTHZhKEB
6y22uRe/ZUU3rQNl33Z0nHcydz/mCIFRVHb4/eZg3KewERgxHSMScClhvHwjTc/fjX4PQ8d8cUTw
xVLlk9snXNsrf6u6+qVHZOTgBzjHNfySJvzmWUl29efP+dftDX0i02LCCJ4CJv+7j3nZGSx91Xbv
ifQLHMtyY8xIHsuZmv7Pz/SbRdJlq8FoVCh+q7l8yP+6frVZ6haobtt9FRZvSUVOjqoOLJ13HmRa
0qiZFeWEsIlCPP75iX9T8vIebXLJfAHlxXy/cQa2gJA8kCzPhcTojH67J5sLc3b7ajvAFGaPbFK7
71ZuQbCIDJHB5RM7+YC6fp1m5aYiUVPIPkaEueR3Rw3mvngXLPnDf36pvznRXVPYrnIcigs2tj8f
ow4Eth0kJgSFCNngUJ/KNvmC8O9uNCR2oPgN+8vfmlmXouXdN52OH4kLlk1rjiHzz0/qa4MUk5hv
l6X7G9MxGXEg0FTxZnbVGdkXoXBuW2FIcQ50GT7YgXckgEdvBp/cb6cUd6PTLI5TlP4NUTUkd0+P
sTWcGAz8pQT6db/GBym5dCo+F/EL2STuOy0jzZo0eGW3MSt08VlKRKqLZJqoteTtz5/Gb89Ytkgo
/Wm30en7+cC4fpKGeT+2DMiuYQRcC9IdsRu6NyzODqB14tX9mWgy428n7K87cs+16JJyuvKBCE/8
/MRJayEGFFW7z+fuZZjEvYWth0wdkpqjsbllu8L4g/1nOqLfdkNglIlsN5E22IcHYY5Du3XXjqkJ
I02v5pnB6J8PjPW7VQOuAaFSfJkxkb47ZYapl3PUEvRrG+ILqwojUwF2Oq3aa/aN36OY6lgLb+ei
effU9FCBPArEXG1VAxGNVezNQVD+ly+P+N3nRYXMJ8Xu1hPvT+Qu1IHtFGazn/ow2Zk5AyJGPMcM
b8GGwbe6aTvfXyfwqXahNkMGztWxsmkiIvDM76Z8X9gyfnDG8XufRMNDb4X3UdC2N2Fx8g1nPtVe
dDOz0pxrv+43biCLfUyheVNwXfAT6xpXCd5xP/Kv54rLRKEp4WJzgqnu+vqlra+Lih1CPNLhObYY
YLJRfpz7rDwaTqKeCXr+NtfxFuNvtB8KbHKZxWXNaebqzNyxrakB/vwx/uZ4eQsLhsVYUUtb787v
iPTmSRZuvddIxUkmRlAoZr0dij7CAS4f46i/d43mLRn+2sT+Ta3lc9VRSMMs00Nb8vMZHicW7f5G
1VB/8K0nZi8OsRGQzBA46dorXes4NM2V1vkArp/+puPUuE1wuv2vjwB7KQnhcJlG/HJlqIpq7ipP
1KRFT7fIHvWqTk0TETRB9yqyvoxeYREZX5wTYbd/OV1/00hHfuPQzWUTQybj+6apPTN9xmhf7zs1
SQg6UMa98mtShQR+h7W9jQ0fPtBM4oAOd1VUR3/5Fv9mlfFNWn7CtVxLSP/dx0+lVHR+JOt91s85
sRVHB2+r17YrFJj2pjH/+o7ZCv1mL0lNaRLHQyCPwzr+8+fupaLsw9niOXXufy1tlaCf79y7kabN
Lu5AihSarMex9h8N6ZmchsE3R0WYJQhU2Ydj4N8lxpciMSNABFO4GuI4WqeDE971NgnGFshmMjLR
2oKjQUjiGE9e0K6rqZEr6uT0bKSjem5pMcGHrB7sKHtp0WKSl9gkX5YQdWz62X2bYWN2nBKKiWuy
7S3G+KnoqmEbV3l4yO3ReUmF+KrdSG4Heyz4pvfedYg1d030ZvAlVQZWt7Vlm+YHujnGo0DjHahB
Psd+mhxpfwXXQUxAcVkK4w73SHOPtnGhFTn3DDbqp+7NKYnWikftvnjOcz9byXdNX78ZbCRM8aNi
B3FfDtK4HppAM9ov2HN7UeB/SBQ5nWE4naI+vpvRFT23hUXW3eT4H5ELoPVQJS0iW4jbws+eqWT6
I/Tm+Wa0TVQ1vXVFOuFnNkHpdWWNCWmZmbniConvfUoezQZDBSGe/s63uulTRN2WT934BYV6xtph
E9U545RJ0VKvp6kvH5JYvdpRNb+aqXVfeNmnLo+NXWET9j6pPgab132rJkwlUT9kM4Kpst/maHvY
76H/BNTIDqzL5mYTp80EdCEnoCLWZFxmCDbnsqKq77OXzkj6vbX8dHlIRbOHYkvkZJ2p+IYre3zT
lSVMFNokl4csyB9XHYHf2WJ1IONvOJdYhX7cuzwWIGho9ZI4MXq7JHXkmdaje77c++cGWS9wQgw5
qFiqfDehOEJNUcbXwYDqPxQjvc6QkJMwSMtThAIZQJHRladaNZ9Ht2T3MqOXjkP4MZd7M0bCbZbZ
5iolNPzWKJv5ticdswzq28sjTP6m2zhLFlBBeigb99wVgbz756Yu+jXGOvtGQenayDbFwUf7/UDW
20iNW4mnMYU32akcSiGxdd0QiGCVsqW6QqrzPPEJ7CKlQgiIMngQHraSqbBejKgsTy0mCcegTDar
yvjQVZbxgSDXe52hsyqTwrizGnrHfowXZ8RVI0MZPIZRCoy6bTG5Lj/mlPjX05wh1yZsQhMLvRpV
OtxRJjSYvA1ECXF/16YbhfLeBkl9X2cAAKBmZkf098Hawvq/S0w3uRelTu5pMOntOKH4mCeX9rur
o5NjxkDjZvKxO0f5pKniFKvKSm27wkYGn4D6LkSXU1uhKgQ69zwJ4rHJqp6vCyOYn8FUXhnC8u9z
s2me88+g5+ZngZz4OPYFX4ZK7Wu2L08hROoHt4PfoKz6qZ6aetOmaHSq2Um2brmoIdkS37pt7Nxe
7lG6Duw1VgrK984aOmokqCTNWdWz2qk6/QyAS14hhnev8ihzOb9hnXZBeQOmMlwzXmv20oo2Oe/l
aelRAtTEPRrJUO+SwrEezBxfgqHvUICRsjjztn0d+E86KtyNOXoKJAhPDLo624zWUF0DdJtPYwUk
wD5ZzZCS69EH953W/edwFB91P5ysuShu3cF2bsqW86S0vXFjNHl33Q7lSrhV9A1qCWJ1ESJHLM16
V4Yy34LH44AWXf4w5/395I3upxy/C4jLajwao9F+lOOzlIh+nFhsncqgcVwkGnVl7X3qo6vaxkrF
/Hfcjc3cHVojTD9Kl0H78rjrUOVmFVFAemRZdbyyfXIRtIB1sKdDD4qsaubkuZjizywk2WcYF/z1
9CGxSxwvVuo+RwmhNnH+PPZDf+948XU0PVeith49rOO3iDafwr4JnohzSW+Szni9/JSJmNT5Fq5C
jiN1MxQGnwa913suMgRwucGDv9xMnUBJGc3iBCUm2lSJ3RycogfTR3PpUNnW9OQHLqSzuHKYt5XT
UyZkus2U+XUcoJHWWCUfegJ6r30Rf2ha3T50y4010j8YQfStCSzt1qWWtJ0Lf7gaCnwH9fIjJtPk
IS5wwA7mZz8nga32RnUYXP8jIr+U/ZrLd9FOOUeEOlhhGn9tv/NBDwdtDDicB0/cBa5iPy43DRKp
G8ZyuOsJ+sE90zGmGJp6y4LnnqXhVVvZxQTKAqu4Db16IpudezqikCkB4MnZSHYTGWl3zYjsdSSb
7NbNnn2ohYgX8XlrJ7RPpnYsZGV0bFSt5o1ruPYVUfWEW9b+fPCnXJ0c+mtpFd2oSZWn0Eqrk6jg
Z7Rt4u+HiSDNlDB5RrTtvR2jaXSImTrVtledcAZzlqo5ur1c7IAgpJsoAQRA03W+udxI5gZW6pt7
syVPCefe1gst+yiC4Mscdyc3Ink8qb+Xhn51A6JSM/psC3bRh/QPdKXZsaP2NyVIiVggc7bMMNzI
wsJDWeZX9jQfGrYRKyniraH9PVGj3+I0/ZCmAYrUbNqFc/zdmJp9g/tHGoPYFq3gVVD3AfbZlso7
zCQWrTTerDZqXzoU14HdfEv0WXAdZwODC198AjT5wTSmbEP7655yflOMSFJUSm73pOFt1NSQRi7O
Xt+92FN3Nw/LVLm6zVS4XHWZLAUCJQmwKJW+eHZwELN8te1oL9p4D6oh0IQVp8ZbocH/2963uRtR
hhLLZhAUzMzTI38IsdxodtWaUShiyBBHl+pnYrfJIWAzlFxZ5fzcT+5d7WoAb7ifiUM9OlN2r4uV
6Nkyoes8jqD9Vwk0KqeY921sbCdt71PwznKx2KrpOzvO+woS/WZSDbn3laADmU8Oh42SVfK2qoJa
GUSn7vRwdmFcpZDP3ER+SIQ5r/tWkCqoA6oCSb82yM0NAI9Xz8JcFseIlOesuy/84IM7zYSdjpO1
Bz0x4FDPlyYjLmu6cXXp4afsve08Dx0xR/mxa4mXcFwC7QvjNh7HL/Hs7mQ5WxuzIV81cazPRWXe
0CrRwMT2BfArNbP39Nv5WzTEaFC1fSSUwSIilaFKbcAsbJrG201GfW2n5GWgCCmhcDt3ZmM4q1Zm
8NksrH72R8KEodYg/NGQCbZpnlXAopIWyHV9M+Ch3Jmj1SAG1BqGtEbxW9o30mAfUTRVDK7aRqzo
siQI9d3o4JSVnvNmFI659mTprNLZB3k635utzw7ZkvYqcN0tCIBynRLXfCDOEXvhSLJjGNVQpGOj
hx7C0MKdr1Wk+ysoJfF6dsKFjHO2rfiJdJOOVGN5RSfwDSoMEtkcd1v+HWbIm9NCUMUXDveDymKl
dLPDX5lvhW6fyb/6DOsIgQE8QvlB3MYGw+jQ16x1WBJGIsdWsQ0ZAPIOAgZprKukO/nejogv8GtD
n13rINzNtvsFFQeOsVqmu8bFe1f3msuu5W6shDiqeurOTiKyTYIXTlqGsVfDcNtUQBhiJp8rqx5O
RPeOu0qrY27HzT4goc0JzfnY1v1rwQUwqab4vpuaW52g4+/jSG3wIKLkHKYRbx/32hj0a+j3R+L/
rmnniP0wh9WpGp3yFCu2ufQZ5WISyzxhIAWJTsAjylVtKri5sV9sSpOesYeZTi8oWQ/6DiqDlmyP
UtKCvzzYJ059qrrw7IyDt2d2U58saIAkm5o1PrS0Ptnsb+BPDJW9B0NwrZYnrMVUnZSrWD0tkFVp
4xHi1NAYLwV0mOW1R/lY4BxOXhkNxKckHOOTy959VcRtv9FI/FmuoJpkJvnxEjA38r5F9tGAx9Gx
d1Om6cEOsVe0Qf5Vh1UB3i2FiqD78tQvByFNGC5A7iYnPDD6ExnE06Gc5D5i2I66fTjmJCwyBFr+
AptAPGhYjR23NTae3x+mCtnIMATm2lGLZ3y5YS64U63tHxpDbsc2j49NJwUStTwr1lnE/L9uvOIE
9fGlMYJh1y4/XR5iC36OC5XA08hP8JeK0wy1+wQg8bMnKZacHmEZjSjYma5boyWfid0D+eiv6rYt
N1Y1FydeHoZeMDaqy51j4nHhXwBKXdhkpwtKCWPjfpZRB4ij/+jpoCRMBJvc5aacyYsVhfVcwF9h
OZEK6DF/mGQ+S+Xl7iCTLW06dQBzGp6mNI1Ol3t+NB8MEMRzgPS/FRgiY7g5qqlFyadRv0RVO+5+
/GhEfnbilOrXwpEzSgp2eXBgMyNOTpebCRbCaSxfsjLMfzzsdcLDtpY0mOurrNh1wmnZawQIAPve
uGrq9CsJcwH22MS7cnqdsY7rGyf1x6tItdd1vPeKhoTRwsRd6XFdsxSnT9Y5xsHiE8fjAHDOYge3
tQek6XNmbIgC8K4zOlbXQFdSaAtmtauNyuZLTnRa2apmF0bfZ88KYC35i2egadZNccRMbO5kINlc
Ox4xiLAGhtTzVoLZg1GzV81S83XoSTcizC4BR+9/w6tP2GAEc5J49mHoinXjWxFRXAtG2btklV3u
zrEo29Mlw9O9PApBHuCVXgJ0L4/2yz+QtZVsnYBWhYFzbzbN6HB53IkgLVApg2413d7DEXB5+HJz
+fWXe+ZAdnbik9pw+fHH8/y4vfzT0rCwE/aEXv548PK3qsvLvdz98TMujQ1SfVwN//3axsuLv/zx
j1dC+OiLtGf14yX98xcj0gy2UJVfSluTb3h51tSQh1bCKiBK/T+ZrZd72WKPvES4/vMHl8f++fFy
DylHtiM44Ony0+VmCJcg2H/+rQpbQk7H6PbyENlmkILz8mu7WItdL8Dd4isBEJEf/7m5gFjLuebT
vtxlTSd/dkkQ8jLniljm5hDVLRFBQx1smrI+a9MQgCZcd1PNst2lXZLvx9wCaTgqb2Uus8AxmcQa
cdzbmFhYhEJLrvGXvnIhQhjP4ky0e3REaj9vVNg7gLislkTRYrx2PXbiRFvhoqI507TQfERFLsCA
wMpOh++ZOZr7OcoZn4L9SSTqfaa9sfnVY+tyG9HqYJ/9kKtPVGzRpmEhh6kwK6wvUDpMwdrjptn3
duxuGmnfI1hB9jnG2SaIgpeSjv3KcGdjZ87qs6/upGXuyrH+GoxhdhVMuOgVQN1VF3RPWcKWrsfN
lmg3xrYSH6NmdvemLx+KDnFRMdcHtlZ3ALZ2sY9vucX9RFKVvXes7pw1Wbf28C+tfdR+DiAaADHj
yhkYAsclaHaNEUMr7H55Vn+NHwZd38ciINHFcaifwjunHO/spHzrhCTcCpMW18/vWkN2jjo2Hp7T
bUCXkElVs6sAnRXA/WHUO9MsosdCR6yhQurYlBoaokDpnXOn+jT2t71ZfAhSuClNSEQMzUj/Tuny
qy6SiETg+lsV9o9GV0/b3hyqdQyHNkwiwiJ2Rt4oPtlFltiLDckZzTav+70qC/8UNmgTYmojqxhw
bdnf3SKwDhGcLeRbH0KLcqaKg7OBPuVkTcdJl6iRHPPs+121Tf0Es1lfxhuzJriYjDuLy/NNUn0r
RThuW7bAwHEgfKayhFcRW+5Km0vOWdjghMHmtGTsrK0Wm8ZCyZOggG4MowkPbTB/R+OY3ihBsJto
vFO+wDMnqYd7B+FZnFcvRla1JwVxm1lHT7Uj6vI6i6uD1MI8TmlM8Ez+bPASTpLWBzYVzRgw8Mbt
LDKxK9VCXLWrL+xuYaY0NkQpOJC3sbsye0q+wmAsX/Ud0LdRNRvNeBNBes1EMVdsCEv27rTAAMDR
HeAP4kc2NNOCm4Sbw1z2FOh7dEw+lQm1AVKDk9u4T9qG2ZICPzJIosOUkvS5cZwR1K9hIotjDsb2
jNWKK1FeUQentGwD9N0znURUUdEn/HNc4Wcn3jhJ05w7+kOthzJL5F6zrmSIOn3wPo5WlV15X9Oy
Bx0S7JMAnsks7Zs+pMPQgsA6pHBITAv1h5YWOIsI1m0y6Xznytbfo331N1EqPg/gRuH3utGSCW7e
EIND+CXlrxW/OCPi0rjoJdwZNk5RSZHahEUGqCbbGUbW0v2IiXbFp0cbq5j2ZdXfSTtrthG/xKfP
dex78DVmO3DWZN52KqCvZp59k9mMhVNTUNpjHl4HJQtzZn5ZNGCwVilGODrs6+joZ/NbwSjZKONP
Rlm99cMogHFigaOSd/e5i1wLj9EulH7O14h/74+dvSWb5BX+3W4sZL2l5C430QJ4ioYoQv8cA2Es
kHPKhpk0fb8zOicYpgi2uXSKBbk5ToemLOc9tJF0E9jDtzgup3tWQIQwGjNjU49QhNKkJlROp+tm
zt2jwW7OQvF9AtB5G7p1ebI0BZhj2s/CII84x9dyxGwMpnk2/MOkg1PdJ8MmxK//0I3Ot0Bel9VN
mzDHMbR0lk5wcjeXln8dgbHOZ0lt1hCFe/kWDU49HOvRulVhwybOh8K0VWrvOhOyTArl63q5wUQb
CVpzRaeuOuWLvVE359av0usfNzZrIwTTt6AG7s4uQWxNgCjwBix6qXtVR+eyQKYi42QNOXmrGAHS
HFxwvEPan1qE8yc2lCPOQ+YXeRjAQnAKsrBzVqqlmrT3sgmPfkNnxY5z9AhGgTExHLaFUgd3KkiY
jesjnDqAUsUXARcKgyl4n8GL7M1zqwt3h52OsfAYrPvIi3akNYTIXFmtDegOtIiGgzD7L1MxR0cV
aH5XvjYC2DpcV+wtj249Mri3VW+Ha6/147UJU+cUO2m5KqJ458Zh+zrk+tVeCJN4YleghNjHLuxy
nITfS5Bfk+vsJyCF9EIhnzdGdUblvNdUsHeWHeLhDMGkIN2E9+ugrmnmj7Edil0SFy9zl1xHAUON
cMiTPbMcg9MNo0fel4eQrtcO5VUzPUI2rzBOdhKCWPiJZqNcU9yi3bGLFYBOm2mO35yKFGq/vS86
e7GD8830+Z0Oy+NtzeGbolvK1GFXYawFQuEm6zxduMjJEy1vzEcg7Qvn1p89H2Wtymipx9laVcPN
EJYtFYPvbeG7ssfyMvj+gI6V0Y93UXvqMF/jfPduUyrAMDOa+8apXoH8cdIJnV6PafsxrZN4P9F8
2ZUgZCRdsy11ckhgFcK4Zqq8XZ1a15FgF1KG8Xooh/SkGKZvMxbtTRiKGebdEhgwQqinU7+WqJ9v
W5+Li6M/WHOIfm6BS1aLJUZXsbWdPmHpyD9AMlZkRhVwNIqiANVm6F0pELB53e48ohE/6jAF7BhW
a7AHAg9uyoAnc75mmW/vxdCwxtLrgroCDa5TQ4hTuznSl5mOsm/SU9soPMlVcMS4CgHPG78aJOWc
6i7xz8Q1ksGOphI1ls2wbfTLlUL3d0MrwDynWQ3tP4D4JdjDBtP/o+y8divH0iz9KoO5Zze9AXrm
4nhvpCN7Q0QoFdz0m+Smffr5qKqaruqLQQ8yISAypJR0Dsn9m7W+ZV6NoBx8rPdlcrsTMD6BQXfM
XeSANeBpq08Lxx3MHc6t+maFT11t5c8yi1bgnMwbGoXiGW18uvExN6+M9qNuQ/kAZ9WeBxF/cLtV
D+W3lPWOKBZB+MfskvwdoE911KUG5Hz+I8q4fKVcMz1YHaRukTFjqDyo9MAy/2hxdvSlWtcAILvK
8d7zEf8mIkCmJB696lgOVxz8NfYGRU/AKMkJk2RnmlW/8ox+ulq8zAsnsfN9Rp7UEpwptlkt24yV
+HSGbg+Rv7tLVwBYi+RFDTJ/xFm7YwRlIEfL/kBR6JZWW0cbO8e2r644UItT1f9mINGcUxJS2agh
rRRFcEjy1sb5C2Q+iYe9bjQtd5eOfUNru2PCMgt/b7TNEfWw26LsHCui4YOuZ0lC81JEYbyzpMuj
nTLF4cI96OZXTDacM3a4krPIWNtxSIMbqk/TKi+umZcXx2BcGOKB3zsNpNEEdFCMWQn61kaTwr11
ibO1R2LvWNruOtU/gfBVlzGpsaWaRreRJTk0Uc7pGjreHu2e2Fq6Hpyyihq2L95rUxA1xvASVWWw
y6X521O6tQ8S6zxYjBEsSK5uD1NbnzM1M/ZNxL8LmnjfPuVD9I21joGo5/XrNJlc4GLgofXS3Suy
OjdRplok/m679CKbAzccM+YJg72zyo0HCWLBHiVhDG6ujNhw7nHsQAgPYbrnMrE3ZsFERGMFhtBk
XLuxDWmvB3U61Vm4R8qzn4BErqC5IqviSdHX7sZiVAWaUpcw8CEZu+H4KirDOVo4Fha5iZRZDHmw
KfwaKGsTy2cjy9eNy0i5RN2ylW6eQCsIYszhOc8txuMwvJpx5bF4M/RmzxNpQPrhdgw+OvHk2wQo
IqsGMfgNLLHbdxaT4cZyFmqMKfr6ROJ99jlebHgTkc8xque2tjZtqAqpNm7yttKJqQGJMc2ghMQM
WRI48afJiHVv+8Fn1IfduXbWhkjELRowi2StT53k6jnFhcdERdLd0dHWOx2xtjVUxakfDwinafyS
BpK1cOqtFcdbRJgozt1hD4MJ92cDoK8nzX3VpzdiDLxLXblkKevDi94sw6TW3oyBrYxX35OxArZs
DV8jteKpKGk8Ga6d/CSc1qT5lFvemHBX229hCciD7Dbt0+3/Cr3CfTOSLznm4TpwhvFk+52/r4lI
NpEwc6in4iwKHDCGXbzkxdCcQ5UaT10PXcvEAIEs4SxIKLnkiicJo/xtiuDknguyOLwsds9ddnF8
ernIRzWN976hsm3UPaSCAcNdexcN3pvROYhXXQvVqK9x/UrGC6RVgxWduYE/8EBIj2pTe5O3oGwM
LoF+Z+11gvmxg8Ob7uppekihkhMrivGptqelNmn0Gj9Zeo79XjWTf//5wNhul6Tmtywtlnd6RrJz
7QETbUbMQNH4mMJkOHMedE92pxM5LD57xsRMrTs2NGBzFx6o+vPUhjl9gVavUAPxslrFvbRIuNE8
yOtV37JjnzKLPFO0z8QN+TN7QDKVC+ubSUqMswnQLq7twhrXnqsXm1YAf7BEsybdajoWDIrXsakT
sAJD8qhrHesch3Vz5YitMYY9CGquW5aUVTL4RDGkwyGIEG/Hsv+Oq75iZzTZa8Ifh4NDw1rGhOp2
osJWm5N60cKM2xg+Y0XjmGaRfC6ceFmhlsK0dBohTBGxCCbKkWRrAM5bTaEIlkoLo1PsF7dUWPEO
rMA8ASWfwZLvLN95itiAJIckyVdurMarVY5qyX6E/I0sbNdFm9RLMbIMMpzfaFG1vSOkvx2M+PCT
HfbzQav7YCkHXhhZxvk9H8s1zCHj0XHHH5KuaXER6N1hjP2PIoy+NcybN8AkSCULuUdMVS7G0Oop
GQu5ntI8X4291a7K2mRzXLnRPlfRsKzzKgLn0VY7R/YgK10md+M4MHsV844/ZvfsbFQSNlvVUx1W
sf8+NSACiC1cTFZfHwcvJptiKN4xxiouiSBeC834PQJiBryT9QdFT7xNDL9aJW5+N6e2vuRdPFzD
sCSVDFbImFvOhvw2yNx9qq86Fw4OTKC3sSF0zFJZswYTJJahn1AKJb1HVE6dXZ3oV2D+qbwOLkPZ
o+tzs49Swx862EPywVxdLkMusd529zTWLk9vDH+9gEEKyLzeiLx/5EZSn2fIoJPH29ZV7sLnObrH
AsN0YJuqLt7hsX8UQshVGJgWGcw9tYfyXRIbVbtPUvjLKtCrC0CL3Pv2WxPxZhXCjnDGhw2Kc9+q
Fohdg1jBRIScFwXvqFL0HT46gRbBG1Ib5SxizY1Y105/uTYq3JLlON2jLDnjiJosIduzn0D4jhkE
6osk7iKrMSx4SNbpigAvIspBhMdcayJqpQjhCtXgjtPY+FWF64Z8dDJzWPspGWwzghdIZS130h5L
hAaiXUp0ptssnHak4MnVIBG9p3LV+xHbT7l17dL+08MaJfElZdLvhLF10wwDTlyl7UqiYdKMwZU5
MP9xw/Zc59rHkA9fEQBI5pawawrSzQjCtY19qY3XqfOCs9TS+mSUyl+hpspZaLJEraDeFJYZrznv
51u3WBJtW2+s4T0pTcoU71ABg0Z+Va1qt6o46r0IelUCiYNyKh5JVO+LYacsHPJuaCK5ZCRDLYG+
TvZLVbLNhVLsL9JEvFetxqSWGT9NKnoeOdLKDf4lq4m5kHq6TcPRO0bOxjAatONaU6y8guGX6QSK
sGKyNRRky21Yw8vsOKMOwHT/Yh6ub32rIobVEv26Z8mWpeUv1mTudowsxloa1hqqoHVkCmsRu/ox
d0j/GKw2fKoYLo0D+9oW98JR65SgzVNPVSqgDKQRcohWs59V8csz7QwyD/s+lY/EjAjp7Nq5r9cY
rHUqtnYj9t6lFuNacBiF47lNGKNXVI659ya0wGe8KIttpYthVcmJqL5w8DY8DY+8WQO+hpreRK+s
a1fAEMdev2Cr2lPLIhKvTZ9ZD6bEpRCNdQKyM+3zPr8FnipPRTFz+Jq6vngeNaerhhMPYbK9wjS4
ZmSDaTGztTipHFKx1IMKiuCxwkIsI5q95ZvJysbLz/IzWkeqDraTniOnGBZ+VXorLa/qS+tND4NN
2TyR8g6GmeUruy1HempeuF6OtP8uwEQVGo8qndSBJ9zBHt0U0w1Ezd40lqAFtWVjMd4TazsMiOSq
KN+i0vgtMpWx5Sj+amjat4MsAJeX3wWMwRMSO3/jOclfvTOPugBh7RIs947flysTF+HG9sPfpllc
ic+c57YMskeTPVkjMP+2XNVwG929UQhnOYBwXeZl1iwjJbVj4yQUslgLCZotbJ6z+Td7XpqsnPKF
fCHO7Y5hEemRDBbkcLbUJzMMwDpx+ub1xJfV3iE1lLE0nGSmqldsRUVerTHwz4jJX7WX6JtYFzCt
pKsQ8htrM+7afVUkLQ06jxLqyHsR/jG8urzrtjOihvDBG8kk2boRd6YXEGZs89wI6DZkgG0ksuaD
NQ/2adZ/qKyOj5Ea77KA5V5X8pThLFgmbsmGcKIf9htkWD3JulFJPRBnDIPG1P4KDUY0dqp4l4FE
lV7fLQgXIUmqCywyAbXfGUZigP7cvzT/c2/lHweLX88eiB2wC6hueUh0ZcTK8RqMYmd5SLqY0JI+
UoXW1mPZkgr3EOV+SbSIUe59DeBNwthv09lgVjX/WA0qwMDax3vPvpQMWSyNJ46m3SPDgSlhkput
mQ03cla/WR4QTYx95VZOurssWT8NtstC36okKhLJc99WwfHnA9irvySzNWZ/cbVheEHO3FTcQl/a
J1Fbv6kp9a+stu9OqIuLGCt/Y4j47HXkIldxZ6wZCXUboGrcz63NG9yEGb2mS7p5Fr8lQXmZ+naA
POqcEzmvx1T0UMhZKZiyhGy8fF+lTXaI4Nfti8G5WwUAH7PioTWlFeu9JUeGmHmU6Dy+FOVaW/tv
YVZTnPdk3AwpOXF5oA3UAdZL4hW7vG1+mWWTPiQjoS3rMhQenVVd8rZ+UFSN+0EHwzlBPyuokUah
rH0X1GqBERzEWUqbJgmdhQtuk+HCwHT0MdhX4bgQyhSHWucUbYeQ3rByMJg3Ka3AhAvDiJJDBdDg
hGRuMwvZ18UQ+fdGlN1SG6S+Gcfg00O4ttRdyPb2gPcA61a7zEq1q8zSIqImchYBvZhKGL+lYBEY
NPTGprboaaZSPweTwTnoyS3s1mExkvABEb7zzm5Azl4Z0OrgL+c9Dp8uWZi5myQgGNCuuMsbaTKh
EUV4JpRxpw92cMiopfddhsvcJRBm4ZnZRXSZthuiDT8HfbmWPI2lR8puNwryaMylSPBPmJGRbXP2
lKyghmY/SZtWWTsnZWMtHR1WnmVMcq8K1W98LF4rXwcJq+jbqsF9h/ev3XJjrCkVxL5AQXXNpXbJ
x7rbk5DXXIIoAn0gga333JfCGoyDk4P5q4YQEAJaOBI/hLJJU8uc+JSGkrenU+a2hoC6HAo9Wf48
+P2ObtLTJLBXRbANZ8clHikV9UreSBi8WiZD38nuVpmWdEfeTGJBuC7XkZT6TqYAqwkQWdZV7T6T
IDFnM5jPZUGNEvaIj7qUzVAXG78LgpBusdesu7KyP3wGLUusQPxI+DvWBcDZV73bqe5bSWU/KktX
Nz9Rj6JBP0U/TESLFWWvTia+S9ftvsuS+Z4zwmGt0cM6Gq1wPI2nbiYqN+aQnn3T3k7BID84Bgs0
iGZCtngpDq1F9FrQjt5FpGhKwqjMl0PXriKjyvYaq/QwNh9NHDyJfOIi0unOx9ICTdjhEETJaV1U
zfkRJsq5dnLqlgIQQcko71rNH0adkLC0qYebPZA/qPe6/TKhGl+I/hWfXDD3uGA1+uw2SmvYNYP8
k0vCOvzEIz+i1BEU2eNAcJARXUhNIKqjfCqAzR8Z3QBuZ8658jEzML4HkWnqoDm1qPVWtNbOvmrq
GBMA3rZJUvfXaGkTilp0cCUMBUVTZxIY0Mso/TQc44o7Wdti2xQbs0bkxuP+0zMmh4q8nLOx+mgF
ZDxdT2bq4qASzY5obvsZVvofyfUd+13xsIPW2lX00YuUe3nSO/3aDzx+AIejWZ16/I9xWp7zeha2
2FCcqUTDY15LtixTfMLQmF5M4xTVLLdJnMwRkAR3lUUleVRlfUg7rjocQ83Rd0PCG+yiuRDIvter
8tlyNMbPOHP2fl1T0ChnSTQfls4gsl6GMXhi2K8OnS9WNhaBxVhG4TMa4Ve794EQEmN8JH46u5sN
N3xJONnKs0BVjkzzSPApGf6ZGHQHYeYndrT0WJLYNCKdNm2izDspd7Mp2FlVbeaSqh01l1bXzwbP
jBUJYuY6m08RLWN0S1gAyju0TT0LLCebSuaCrXqKtFK/BwJa8xazVfZFBm+xdAe9uTXdDWJ6dsow
F9B4psY7wkQM3Eat8IJN/Rv9YtefQ2n7H1aiSrY/HIoG4x+qQ4/tEuxVZpbtL3D6SBddaR9yo/mk
I9CPZs2ZEJAwDHby4vVkjCr05LwrPJzSrBO3foBF51Pr2YZgQjJ/8FlQgdxo7wnn9w0bxN0guhHa
n3MgSgcVUUK+QkfEwVJV+I0apwcaGsH3nz9Ein5bm/p+l7XttiPma18FTkJeQbJy9Wrt8Vxc5lYH
gpUBxo4MpJ6RTH7oNWyBMrCi1zpm7BrlTXjiXS9wMFYMoO20+MzAObJU9eJ7XrQmgFm7fWW3jUzv
PkfZ2OkVaLu1yEFK+558JVeM7hm6QN3tNGxDZ2KkXkIWmn9Kq+II9Jyb2zLp6xqd/2voWxe2Qve0
pxgifGFcj1CiVmULzn7qYuonWvQylfpZZ9a/IEP3WSFQ5nUt4jdRMd6pfPxi/VhvbDjVdLTG0qEI
7fJOnmWawQ1FlckeKuAhnAC5rHP3F8EL5Va43bOpRddaILht02LYhm5D0xbybWo7uzuj7x/Z0xM7
kvQJc5Is3BUZ4J+OzLl7j7ukx3fwTpRVv03T+G7gNmRRYroL7klcHuEe99/GbUz3rxafghuu05LZ
1M+HxDG8ix3Z+hka04o4KvZB75ld1Uc344I30kJ/V3XXIlITPpkeyPvaRnjbTOvys4wTtNuEQ7wI
Lm6GvekrYqpky/iQlmqKvL1sImMR9IH8PbIiGmNDP4kE9IH0A+dgWlNLI+ei72xY1Vu59UU0ePrS
MMKhGnCqpef5ZGnIfngC+ks6rgq/B8ZBT3GYTBtZIFQIfuZVBRrTQhJ1+TO+cusmP/njH8/ThmFl
WSg7gcoYSwh37bZSs+sgTixSm3vCRs3OOjRhR6yQof/9j67kvIMWN4Ln7dqdXiILz4ohJ5J5xCyQ
R59ja8UvmXwKZFC+dmYYPRHMguYiSe5BL7Qr4IOtFOGDqc54aqxAIM8LvHtahOLV+NlFtIM8dGGx
DPB9PkQ2nVTgeIxT0vGRlkzaMJkd6wwRBm2Odew9LFFRUFfvU8gKC3OBJHcafVhdM3MIULMBFmiD
TdrSQjuIsItZXj459bBtcsJw4z4rLs6ID7IgZHQxIjVfd4AFN2x3UVQ6TXkxy/wPowZ/W4FQ3gZm
b+2pyLklKDYWQ86CPxw1HjNUuktdDdOmDehlqa3Hs0vBv5Rl31HfacYuMGxFGBItrySE4HVk96Ba
v33iB/sz1nWwmpCHrNtU9KRcsv6vVRqekH2rNVtNFqxh7V5TFMWEnamuDY9dRMGbN+0f3k4GhBGB
A2PcWpsiT+ej2LBudLr2jbayxfLjHHPNGdZqKNO1/TY6efqoIq1+UL9FC13LxNaR1Ed9QY/dT2q6
ODBumZV7b62lty9IbGlxvXy8s9oxLmSLrlqSjM9YOBw2kONn7Srj/PNB6wyWPXggmV/w31iT7eoq
6LZ+PJE+SIo2aj3jKXQOMekPd9mE1jGEgq9XBm2N61mPyXhWgWa+GV9Z0178IYhehWZGV4gib4Mb
AMB3iE60RtFff3C9xNadcMCGwQHkTWIvJuYGm2KkRJ0wvrImLvRNU9XND9HgqKcTp7LVqCXoZfPW
2tmvJEB7OSTSekMnJRDZPauOjiRxDWiipIqcRVNcPbvTrjQMiIAEWNlySgh7ibRDI3nngaa8uZPR
7uzOA6HodR90FuQctpTnjOyi3TAY+SYY8MzUGYlRATpQBiep7Q60qsJbm1FYgTA1Q9xm9atgKr5k
2f0rs03xMrU3VwnIy6HTr6em/e6kehql4a8Gu+zPkCoOXWmRSadHL1FQ6cc2V8DER21acU742960
u78ZLv/9X0AWf4Oxf5Wsp4hEUv/lj//7Ueb8+x/z1/zfz/nBuf/nn86QCcsGydP/87O23+XlV/7d
/NdP+pf/M9/97z/d6pf69S9/WP+wSO/tdz0+fTdtpv4BlZ8/87/7l//j+79FNMXoiIX93//5O/z9
K+df4X/9T36XOor/lWj6t6/5T6LpDKwPYLWZiD9sC7/wP5imzr+5gPl4jrD1mJGU/NU/oPrY1puy
/eHr6/8GuQiqqQPpDU6P+f+FMIVXgU/1n5gJZBgHLv8A5QedAUdtNsj/E8wiMLlEwtLPdszLvsuE
NG7AX/pU/YEOCSPchGEWpC9xXp10BPDjrIT3Z008+U/n8WeLlXXrCAAdjTAK+mzW0vumHu16LSH4
NZy584G5MGbtfdMbd7/VLrgy51EJd4BEqF+Pulzhzv8mSAIJqRYcE6uLN5lgD14mNtIwFP/NrP03
ZhfAMPsBaowB1uwQyGavQD+7BqbZP2BhJMjN9x5bgZr9BU3CA8EtnZvUUPvjsaHYspozWUb+pp4d
CnwlofJJQhELvAcvr7YA4/4XE4VolUwWjpGd0GOsIbDdC1LbjdkL4c6uCHaqmzHRf9mZuIUZApRm
NlBgpBhnR0U6eyuI2qYcJwgmdT02eMUazBqcV88x2Mwx4E2EeKYOulchKSx+UOIdxMgBspARLM4O
ffZ4qNntwf594qfEADI7QRz50s7OkCk9lrNTxMYyks/ekWl2kWSzn4Q5sb0MorZfISC7k5zzbWM+
STChxI61TcFhmxwlMSaVfnariNm3YmFg4V8Cn+6pyyR8qtCWGxMpgP5Nx/jizw4YJJcHd/bEAHaY
A9XwyfSzY6ZiF97WKMo8V6CeRh2GnZYcXYw27EHA4msoEMKV0g6ljkoFW46DPSfApgNO7a2IfK4H
F0KP85V6jDk1Ja8oqVbhVN88DD8hxh+JAShWIYfE7AnC313T37vsudr7NPuGktx/6pX9ocG9tuty
a9knU7V/SWR97DFg7CQnfIJI/DEkuQ18dguLUs52yp49S5gCFuFYbzVUmwpTk+8J8vywOZnYnfAO
bW06w67CXmNhiCoxRqnCThbDgCQDwUB07INxDe4rWKnZUUWI3L6bPVYuZitnNsXo45flfI8tGvpB
6MEaTMHCoMJEYsarnqX4QDwDp5e05X7EPbUI++wMhpFlWhtCyi8Y6jWOSxhDOT4lIsk3xJaLc6sn
ezsdW/iNK3h51Y4HS34HuKLQMIO+HB4DeSs7LRmXVsPInCFNuHeC8H1SiHr8ETcMacFZhUDPT4h4
9M3h3HUW4mANsk/SRECCEOZYEWJYVooa7mz8bhpw3gVvZgXKYwvNP1jrLZfvGDaPxm/FXohqXBVt
/wnGPIyKdaoqf5kQi+4Jtzw3qf5JjEGwZzP2kgyWsYg9l3kVk7B+mk6JFp/Kkmt3YKwPy2X6EB1q
PtHVp0LZ46YJh6Wr9eNSYf4uU0SQmFtShH7tLiRHfR3ylNq0XnPv/FjfGX9pI0gAlUYODqTBxcpS
dTgb2X1DqToWav6l5XDzi4QE5rHrlnzCLmI2vdOI62DOEmx7w9BWetv4S1P05CKnFQHFhjU9GEZy
GYnfMWI/tpjV8zD66RVOEWO/IDvUniOpmLqKv8NZkLDbYxGmLaj1q43rvafgNi+Y1VcZO1Nab+dU
O9FXo1IspKX5ihzJJfSAF1a0Ffq5CIMKdwWUSJuNoo9IcZOz6hvzEll9V/Uo6Qj0HEz5kbWes7E1
uz1m7Lrq0lxOw5c95fHDGdIVECmMvQQZI52gDbYHt1pDhJsl2d6p16B2objm95kNmlp61LwjJHgi
qye0A3W9rgwXs3gXnBPVeXy1iZ9v3tUx4SGrhHahTt1XrBQe8cwkdc17vsZMNwNZIE9lZOwjhGlr
XWYEQfVuhtbaOzYVKlJUMxXhC8auiYoXpCzhhl56a7lkiYHv2tsi/uQAxUg1hU9xT4ab4Q13aJMr
MVkBM62hPvV2g7dkQs6rTUX+qgpWSfpwTjCHXg3CVJZ+EH7licb3r9MV5g3BqOK3lqAp7Bomq65T
O0vfMF7MJnnNsaltmiI+UkejPIuR4gR6n61zXV59LgMTIBx0D9g54Mt3TtyNK9EV5rpx4GGZY4vD
JsIeEIaKoa8uF7H40GAT3kbMJGIkhg+jertg7kTkajN8CK8lRNyLXrtRHfog9haoHEact75YOgZx
ZsoktXBqEramOuqx6gnbXUuwfNO/22YzXdA0PHWlUxwGxY9qCMK/LK8XK8OfXYpNPL2Umn7zcTId
8cIitR2qfCuDaVWSPs6IqxvehTTOHGgNTZsVH0Z5K4gmXbPLMDCZhM3RpcFoZl1SOrEsZ/DVXEW5
N8mR40magtfD5J0lzq/WbInQ8+myLVV/OGjb55ZEhyjL+1eM/amNGnFFCXkxIzmtlcPcsXHK35w1
7tvk2S+j+chUNxzZvBTrwgyeibFhU+zXb+mUfXUW1T56Xo/Y1WA3+dPGxW2Fngdueu5sa937qylJ
AbFd9z0RJn43mVx6rDYH9htqInjbgi4x2pDZo8ZeUgJPR9muSRHtnmDdsq3KgqsvZLeygiEh7IGN
AqmBqyxv0wtTxzPrp4DS3yahQKAhmSeZKH20h84NTQmvPgi7IUSy0ostShUIT/5o8cLiq8WVSmuK
TXodTTCPvNRCLSrR0jqyIA3VrRnMJgK9uNqPCRqUoe63bqltQ66qfU388rLTsvjigg+sunpfTbNw
guPEBLN9HOKQ6uTjZ9+dlvJDD7L2Ys4fRr365TMdMNBAwxBgqJfifOamlQjLlq5dk5dda4T3wNZg
dSHR3ZSEQpaBOSwnmZOiYCSfqdbxIHHL+VwCcTD4LWkcgZeurVTU9EvuGsIAT0tYllt+B/EW1a+t
+NOoz5F0b0TxDa25Vz0izwTwga9RWGyYahAOZTkbboURreuUFG8ICmon3Si92vl2dD2kNEVEITdY
4EcoRXSdMWMHmSQfB+2AGO8MZIqQB0/Vx7T0fomIBYkh5vc4zbADYievs2MY4T2wTYRWZsSl6enS
WLsy+6YcClg2V6xLUh+GRM2LMSUGh+ZkvtVm0a2VRYyspWntRiluFRuoTA2oX0lnj2rlAJy/+2Pa
xcrwdl1TiHdi3Yytm8c2sTUTNVbpIjoJO9xfTjesqSvDXWxTZ5thLzetKetVWjRfiW9FO0s6cmci
FkLpQxirh7HT6c9Zf/ENdzwiwfPv8yXD5MwBKvzUV6zbqymtV5qLzt3F5LJGzHcAFsg51cbuITBJ
YBrJbmkJIESIn3LNRtF58Cj1zSHc9tKFAmlAehnTEiWM723kWBS3mgzG1G/ubMOaW27W5VVhCqPJ
dXYItB6+1T5S5NK4ICSLXaOqyAX1hp2RzUK7IJkWZaaCNStXCxmRq7aui2i9aV2PS0D+RuGRHunm
2VvGfBo2H31ti5Qwd9O8Bu5nLpS3CqWZ7bwc/L9ohnc0IacxNz+cWaytyIhcJh3JzikKbxIUfVza
HNJdOxlLPyzstZQcBezsDiQAXcscPmc3ep+MZ5eGzNPtNCXXSGWrzmCH7dSttQyK/UDpouUJwTfB
U1p0v6AU7zUR4s4fwzNo5G80gruqeq2M4LdXs/0q2m3Lpijt/d9hX34LhQM+/gj89jrG0DY72o3X
OnBwtP7qYodMd7UdImtPSjHk5/aq6fY+DAmZCtV1GPpdLfRV5CGJUal2tigiWgIRfIYBNWk7DDy2
KvaXldZstaneKE1tlTu9OkOz0MrEXOlIslA0B/C4p51tOU9Wg0jG97zfTjut/EidiHYFH7HCedKR
HmTKu5+7D05ahcPju6PwxprTvMHi3NStULjqw+PsPEJb6fGKYxUlDvosV9KpXudPMplKQiLdDWN5
UEn/VNnhyc8dktdt47k06mNjIsOMCRqARMlJawXHbIT3M/oHruw/rROsoyjG+MECfJ6noQdZdnq7
kVm8qCZ749fyWZXRW1/fo4BFTpU/VHRz2PYjA8O5Hh0ry/527VtjWcAq+IaV1RDuRt8RAATh752O
pSE+6NfKhjLD96WhXqQGcDePM14b8Q7Yz/UI/rMzik2vCXMN5ANhVC9JGLfCheaH67zH9oOGe75B
WJrms0Jq5Y7x0YvjfUmGmS+iYjnKeAeXZ0XrsUc9QI6SzsRysoOtg+ZqMuNzbjfqCxRK7KMvKdLg
tUPeTq7Rx9A0733dIFDfDEb1CwHrC2nmTfrkhYZJGpfcjM7wpQXjfvI/ycl7C4VgWJw/ijZ+Qrzx
2dgDQc8oFvKJ5bvc2oPYyab8bY36rTPNs1tTsGAK8F0Bjx2MXTH4D+wW1laLzHesy2d3tHaJ0e7z
7jlXs5dMXino1z4GPJKMx6U0vLVTZA+ny3biKmsO1ylEjpNbI5Y1vONasacjy5aRxno5KbG24mji
bkjUBv2jZua3JuRKkSbloS5pHjynWjRDcM0PDjWlVzKDp9M72oR+LtEeOL220J46Od+QJjHZM1BD
X0DhWbdlCuhkWksjWyCFeGKUy4uhhmegyQ9/yolqjw9u2m7YT22c1rn0hZrHwlcdukdteuS0ltpO
+dWl8ipSbVnhxDHMDufEaOCtw5wMvoMtpYPq17YOeRN/tKl+T4qFN85aEVcdEsd+crX2vUlRl+P3
6brmG8Dg0daKc+DGy2QaLvymJ5tTenBmJXL+OXrWRRv9i2NX3+nwqI38VqEowBNziKYXpTfbmsE7
9d3C9n1cfeg5LeMWuNGL5jX72EtWQR4cypYrDYE8tdsmyUFtIbvbZnl+qwd/F7Hxj4rUX4b2+EFy
4M8js8D21mTNR6PpT65PCCHs4jDfARz6wnux1l3rOcf+O/blbx2JIrGhq7prHtgiRZpdA/Rxuhcu
WB0uVZ7vfTu+l0U6N4xsCpo/wJXu/4e9M9lum8my9avUyjlyBboAMKgJCfaNqMay5QmWbMno+x5P
X1/Qf93M5aqbeR/gTmCSsiSKBAMnztn727IPvot65bnTd6erX0MWuCWVm7KTL00mP7oIB8piuF+G
3PqCNP/D67QfqGmOhcM0NiC6yfPOCVptOSKny3ciATWrThasEG9lglfPpXiLLOTGTJPy6Bv4paLF
wWYCSGwG6zDV4cUqAQ8Mo7aeRhAKi83Hfs5b9Lku6XvzL2PkI+fU4msx0Z9KbVUBKxqq/q3r3C95
am9azbtOFBNFZX8bzdpnTVuH1XDtU3NTZW+9lryTgo1CMn3uy2iDb/s8WyU8Cq/Y9Rpph4I9ut0/
s2CEq1DTfa2aSDktjpqcbjJFNphHu9as96KbdwkbCzOBe+QFz0kSHRJL34XGfOltTm16wnZ/m+j5
48WtQOs7CVsiAzh6Fu+dod5AoqKHoLUnzfruXGk0PrgG1QjNMSxs8QgvBeB/jWOuymBcpX300aD9
rQdoE9jZ2LZboEgmYt6plups2OsuVgqrT59qVtccpfba9oz1rE0feZa8VqDVdiFkUSSFqI3RIc+w
91d1qr00XDZXQV5d5sY41sLclrrzulSc1XOFVjUWW8J8sLjJa+c9Vkn9mNoMNtqqeEOctnWShk3b
clssSwGgEDCJp9Gj6WTW21g2X72pfKxNqA12UrAztWB2ZXiVkeMlK405aqjt6ciRPKAy6OhOiIQW
4VSNcOW79rteykdwzwvYwyLOHvIuP0hN7PRufChUJ9/O1zicN3rK1miqfTv9Yo3ll0ISaewM595M
/JnhQdIW37x5eUly/dmqsOvU86VatHw1IntfmdicVnnClqi0GYtClFOFXh0su5JtoCX3HYuJTALf
YJxJOwdn09o0nHOdd98iE+470q7JerLN8dY4xbcof9Di4pRYXHHZ/QkoA/OIzB11Tm9+04FtgtlD
TZdSGshtbQNQiJpvOHleCF6HvhGyRgyTc6H1eMVozse+bF87yvMmbgkmDS8UwFRaY4r8ENKffLSb
oNuon1WI+RzRpShmOa27WHs0JHGO5QeUvE1i3k98vFB7CifeFUa2o219Cna0hGb/ag3nWEDvTpdy
Y3jz11QfHwf+up4LhV6cJmPYuKL+DFOiZmYDrqi9fG3qAmEr4YBLQIkz3KQk4B0KAr4Q0FFJFK6d
aTqr94sswbdBDq+e0X3P2+yKi2SHF31H4CfGjSejYkKPVsjgetxcivkjs0LC19NVJ7L3wNFjVDGY
Sj2zx0PNVthaSNgOUH+oGpF5s+kTNU5SBbsoaRHV0ZnkVmrOczEGj7pBKHKSOLB86oUKq3zumucl
YHo966tMw9/nIO0xpnafWkW21+NtSycbVznSbhsI+raAsQyAisxLrCu4+bc0VJTmvr8E+ig2XjHa
Phv058T6jlbggZ0rBVOm0qPnx2w5OF7xjB6N5WpYvjUEKZPBWe2QQGxsWTwITb4xaE9XUzf4s5l/
pO18nPrPEHAeC/hrNgDnMjPN4JTNdqOJPW/S6ZsShgfnN2GMGtBX6F2MjQ27ekz/nm9J7MK45fRu
KG9lO1xKzuVjZrNBTyfGzvHgHi1UDRoJkBe6zlR15bwZa7l3FrrbJZ6MMqE+AhX6K+uKu/Rt33qQ
WHuNhICF9VPqVEZ20W4tM/JuHTArGiAsde2CS7RmCw96NwxWno2zvp+LkFVtPrADWLn+0HkOO+fO
ZZjQPk+l0WxQb0cbuw33vcSy1EbhCzuCH0tkpdu6TZpDP9AyD/FkOA1TWdNFgGhEEPkxtr4k0rsF
em3sRsu8ydF6aAlUJ5pce629DFJfGL4sGuKloHgNbADJdgf635x6zY+62tonFUTCDJTI6h5WlhUe
tFEFAEFuK3WgIOnYolrI8IIzRAV8CHSgABXIdaux5DdbMyl/2OphK4tWQRNqG6t+sjXRo4JPOt/o
hwaxB2LuUGTrpmU/5Rq4pWHqI5h0vV1dt7xC8bylzd5dV0HleL4X1QcwmuaXMvvJkOG9Ga8W2YfI
K780FfmYRezuC4e3EOOPMFDKoTNlh4wJyZZnosKphNQMhyEi/xdvLE2DFHosSpSwTN6jKucTnPcH
WwfK0DkV4HHgiuskrw9mVpOOookNlL/5TMSSw7tBMLDXojEKkuC7PVKehjHCO61twOA47DknTiUz
RcJVygHR5ABdwp5CcoZkfrLL9Dnrs89kIGYo89qtJ3l6TJS5qMlb1Ey/ctflcvcVmR87gHJZZ+YX
LbFeywiLEhCc51adyU3DWKRzFTdUx9CcwZ3DH9etppCo9bLAZNmgCk852Rokuitlu8/7yGenihtN
aWJxYJkv5HO8RgjarRsI45NTFQ9V4W5SnVPWHmB0tMH4hnr6Y7F20s33xP5B0dGCmeofn3/2CZcI
nXCy6nWPV9Am0jaditdqBNuk2fOhNywQR/UPLnEXAV1prQt2uFYztsRT493Q8QWYP3XUB9aNwMEf
udH6BBvV6FNZmOAIIeRvn9hfI9PvkMo4qnVYQcWAWYaaz/xQ3ipeH0UUBDkYUyTgrod8V+SOLyJt
Z5FzxsgbyXaKtMs4TAwdEDjvxsl5QXj2FrRg7eNytVTpwZL2Ac30l4DAJETd4I09pO6cMdfR7fUV
A8O9AT4oGKcPtlUqKQtHfopNo0RPMGYAKkVavOnecHCX0R+F/jQm8YcY8zV80ecwMX8YzXxJIF74
wEd+isnep+74asZsShxnQ3foixi5+njNT638ag5WdAi48radbNcWn2Ra0sA3adhtORsj6F78sdhJ
2V3UaXK0uSomAdlCiaH9cEJxbJPqidzFNU2QVTRMV4ZcXyXdQlLtp88oah5jun6j+8QMxa9FsBVa
A5BiaZ7DKXsx8v5BhyEikuix7LOT3QXVeezEgQ7zwC4RrgD96oLpfreuNHnEMssoRDYHmtMfsgv2
6RSiyYJnGqNM8saOT4JxqYfsPaS+J0rKfhzTcTcRah6KkR+mHyYJcEWmb3bQfRPCfui0pt9EefaM
jTqVycdcfIYJDY2CutEij1g69snJ9YvmyY1haitkP+EKhPi1IReIP2TeI+h9x7Q8rdrZwecf934l
kmxN5tlzC5IY3fA7elpWRrFQx4A0Ji9SnZyXcMQLjKDx5AkdJUpVfWJ9OM7MFJvFuFpl9Bh3zps3
eF9UCitJXZgwyhjYzEgx0rQbjCI3V7OaVd50r2HNSBFyZv0FjfJD4gxkmTfRXi6Zkk2Xn1lRH/Sp
uGEU2MR6x1TWwpvd6VjVPSTEGoprur2QYgPh4NlRBygD4+9b97uauvvHY3/c/ePb7t/x++fF7S6d
TUZPuTKWyOc4KXWQNLyETQ3aPNCJqIVvURwLZgWMmJenIsE1Y2UAqAx1uN/6x+H/4bGJ4Um2CmiL
OGOcQtYLy+McLQTdO7wbelFURxcdzu/D/S4pON3BWb40oh86mGZGecTwyw+AngnQMSLYE1Z0tqBY
NdmXqKdrTahnNvebVe6QgHK/uXQqGtudtoEbsyh7+ZQf7wcspP99qwWiKgMcZ5lHemhVH1y75/ne
n+bvm6n6Lff71dyphh02ygqwLiVcc5wAN8DtGP863B+7371/wXHDgff9/3y5VbeIvM7WXC/GNRS3
UtCz5MGqeAVO3DHRjKsjE7Tq2Fnw8/DyoDBIo/rIOLU+3m/943B/LIeadfD6H2413AJt/MgyvMmy
gQwSuOnZDWnHIYT9sTC+ueK7mCkA0GLFIwpUa5/C9FzlNN8yNJKD29KrMsbPtHNHdqkc4ClB6y9B
1+nz7HseMJiFZdK0kcXmE0SvNNWDQ+gWD4Q2z8fGmkEOCBbXebimDanRju1Ma4S7b5Nd4RHgIshu
GYid/VUMc3Yc2ARg8yivSLJQP7fDvFlK5Pwh2JEs/SWc+mhOrnX0+nFGQrU8ucmYHg0r6E5RSb7m
XP9okqjeD0WQsrdeJe1YXNu66q+dVXusqPLElKFc0ZzflPZwcGqV+N7q/BoDXb2W8maWOZChkMkl
NanDpcrV2isZ877M0RlasJ8P2igezVFvr4PdXAjM7iEBS4IKkP5Sh6++IDvOLgKVdFh05nUwTPMK
S4BPvzkdA00+LGb1y8nTeMO39FdsZH5eWJcmjqVyst/ibnIPjm4G59QIqIAwn2nTdx2p4dqtjM/W
6PJLUVK/Q3y69BElC/8m7hTQLZh5VVOP9m/UsFJ77fs4NXhjzbJ40NqleFjiXwQH2MiOF4TXdBeT
QZAQLnlX4MNR4ooOj3WaF9fIcfKr0F6YLk0XewkbP6oyRiq02woiZreDjp2f/blzQbLuXOiRHsK4
eDLC2qGVVc9nuScw6JdJi2BhxLaStUfgorGE2AfImZq5MFGq5ouPD5OS0aDfr1dsN6N8vmIEX82F
R26QeibMnjSmc5Q3ukAqHDhuv7srskvo5GuvyhuuRF4GC9P4xvVO7GnTvVCAbIR6E5kooTRhoJIz
k+N/ReR9r9Nampv7Y7+/fP8KSkq88D0B6O5pifdFZWbwF/Ovpud+9HI5l7jYViQCPMPNoYXWXCGv
HRMt+DJNsOemd1mbn6JPXuY8vKRkW7CPPo2T/hJ3Yb7qLP0VV3W90rzqu2NA4NAXurL18jQuQ3/K
M9O3NEFOMpWiLsGdM4DZa866rrNjZcbntqDOS2rM1VArYxPMpoNtJhaDvS6d4atVGvuBvBzIjkaF
hw6XcIRAVgbUqahkn+owm9Zkclnrwh2YoOjDi8e1SpvcxxEwMM2G+VYT+UBD68j2FggDFmG3s1/H
YLy4c/o2ahZlKhtPIdubniOd0Ztjtme0TVkyeZvAhlsyJi0KPbN6yJ1LxxgVLOfgwY5p0vgZ7pYP
SYAq3yFIEd5xB/Kg+jnWFGFOLr73FUYeJ/c2I9pEX9NPLtFNq2Axf9ns7Va1TiijHU5PQczKP08l
nb6wXWMwOOjyFqAaJdgy3mpGOZ3GdHHXUz5866X5ZC1PiwJ7RE146zUjOycemo0M0I5hpKtqQGcc
xzhctauAecFCiIFqIQOsHrSvQcXk1YgKZrtpuW/s5T0AP8XGtXki8ZZI1SfbvrLiv3hdQXfYKb7M
GLG02TzXtY502paPrh4dqg4ep34DEzfTJGdmUbrd9wLFR1rKeTs7bP366bOoSu+AOla7aRNQ0qpn
pCYM46QjCpVhtV8gdPk2+zw0IMnDsggL+zEvQzajwDbOIqGibI1DzyBsKvR+1XbgRMuiWuuEZKxM
NjlmTB6SWSKCreDtRvF4KcOTQxXnx60AxZWn6PUnnDhmXn/Cz/jhoM1c9cwqBaaaXZN4z/h5pn1k
G3hFC1s/1eH7EOnG196m4WK3xxwy/SHuJ9PHjvVV16419VlVokCxmvojq3WW6eFYVtEvnTCtlSNw
KzfZzaM4G4yBnXGIVkyLdYxc4GZKNtBalK6zhitw1C5HVUq2pjjNNiM7w4nx1DcovRtClrEQt++J
29GpRym+Cmy2ZeRNrcIPt5XFCWwOUjU2P6tQmuXDRDthZczu3pHQ89jtFk9NW31BMfVjsJLPpP8g
gM7eDsYc+HIJ96y71i3nxYI9sjIgem8ndvzMA6YvcJdmP/Nmh95Z123ficzrtzXt5U5aWElrjzi5
bnrQo6nf1JLhYx2gC0xVYoH9HpFas7XZUfJ2P1TIq98CW/+so+VBxrkBaKFxN8nUrgsm9Ksm8sRm
GQWf7Y5eoTQom2l6RHMVMtHsNZwQgeVHZkUoaWT1PJ928gkoclcyrB8Jt003moH1FbeRsWmceeNp
5GsNoKq1bHnRlgS8CZY+KHlXu+ziXSj058imZjaAZazR9gxrB9QAhjPqt6z4nLR0XLXJzHaYlY2W
rrwkNhKdEieHa2EzqFC+eQDZ7baxmJ2h/bIjd+MYzfcejudOVs0jbVlvb7r6Q8xQqrGjp0xBPU0m
FQR1hk/MrPd0htxr6GCQbrtKHBLSKqDO9fneA5KxcW2IcWWGx6udxqNp9r9kvbzmRADzs+WRcPhz
H8zJa9Y/RFb7EU7DS432gEINDN4ogk0TiF2fBDe6LOCbwpruMz4wVhuLmEEgY0Go/2i0aVzlutot
1PKzpAO8oigdN5MikUIkFQpNOihIaQqtFGc9fwL8Uquw3FXcKdNwRntCQU5jhTuti0PKX7ZuOjxE
s0KiauFn0YJIZc0zgYfhC4257m5ThVJNI6CqkSvcC/kLvq6Aq0KhV0sFYSV4dWZUDJhVOC0eNwVr
7RS21VEAVwhjlDDwPmi5kp9wpfuS7WwFfRUK/1rDgcW1ox0thYZtUef7w50Xmyt0rKMgsqmizKYK
LDuWX8k4Ix33/og6LApDa0QvpsLSFgJALWyN7CSbmktVWAGw7SHZ/r6L5mTXWGBuAX5YWzbZDBdV
8QcUd1JQ3PstSRN5j5VhMyuKbnyn6N5vLg0N51xBdk1F213A7t4fvx/A+pA4AZ2Xe91ewOtNFMK3
VQjfSN2KofpKhfed6afyESwOQqF/KwUBjhUOuLiTgTsJJNhwwAUbChzsKISwA0t4VlDhSOGFWdxP
kQIO8wadK8UhhgMOjFhhiSP4xPeHUoUsRllSrOtOcYzHFqRxDdsYR463d6EdGwp7fD8MCoU8VUCR
HejI2OCIdWsQ7QcKnTwqiHJGG8TPFFg5HMA4QloOecfRAwJfdhWGGUjJSKgLaGbMK+UJbQl8bgVu
hm7wQw/BNRYwnXvYzr2CPFcK92wp8HOqENDIHYXfKyx0rgDRtkCJFytotKnw0YT//GTbWmxzVKSn
ke0JmBgGF0mjAkYBUNPfZjyloNT0FqpTB6c6Gytjp9/Z1bgi69NwB1qrVxnHGlRrhbsu4V53CoDd
Kz52YeMd1BUe27mTsu8POtCzOaVogscAtbEuNxtXQbYdaNupwm5b918Y03EDyF0qNPegXoRwYmDQ
w+2uFcC7geR9f+6JgnvfbxGK4Pi9Qn+3MMDxacePzcAnTW9+GgoT7jHzzRQ4vIQg3imUuIApHlnA
xWuFGdeW/qHLeQIxzimDEbyP5f5cFa27wh0JpxZeea3A5e0dYR5Szs1QzXmhtxi/swtj7cp3AZ+j
Ewo1QOiOSzdJTqGvB6HC5EMZDJnDx42It9aj9RSM1HqzV0PjlN9NWOuJgq5rot0SYIl/UAHZDYVm
d2C03zX+/98O8TJXmBreP/K4oLTpmvhn97e//A6Hj//8mwEjjzy0/7sd4vo5/sdb2aT/yzf95Ydw
9L+7to44zbVojRPghv/gLz+E4/3dIUNSSMuzaEBJgy/95Yew7L8LvA+2EPgkTFc6pG/95Y+wxN8t
D8GlpxMOD3uPH/jfbo3bb9/DbyNL+MkIQ4Fmi/8o+vxWxkXX/uff9D/i3SzXllgPbJZmYeP8kn8E
IuuDrAchwvIwizB7IMCyewK6skrYTo4ASZDSBst69qx1Hwa/bJmG+4V2of9PL9r/9ixUTOI/mzTU
s2DCKniZeC3uzpB/NmngxNSWmky+Q5F5jJFwKCGIvsCLQD28mOQ15Q3mK9CETDlozmqb0O5+zVMV
7SKbvrNl8NH410/J+CNzTb0wlrAMg8Q9y/BM948XBmms4VSuKA7GXCHCyjREjkp7lWXOR94l4gYE
Y1+XbbczzfCHhWVrTZkPsBcBTmFrTwHEz01fjP3OtG1Edxl8N4cQdC6Qhr12hDbuKrMmrIRFcONW
4IZKp9lrY7vH+hcctXD68q//Il2lxP3xIpOgxdlGip/DtuSPJL+apWIqW1DrwlsEzP1J37gRTlY2
ZGtqRWtvBCTQtylQRr2yMFGwdWDnWHbV2Z2Kl7gkNLcwgEwYyDH/zXPjVP8fz40T3bSkqT4k6nz/
5xOga7ukGV2HlA6sxMEofbg72aEUcqb69KhJvAjHhVm/2V7fMbFj32GM9SGTODLMIF0ectyXYv63
z+t/nJhS50PIs8KQhDrE/iN5LxEgKsDPensVRNCxdcAsiIhFQ35R6cW5sztFyiAoWy+SnRGOrxVb
Mb8sGAYtNg6ifPh3wbN/RixbLCHClISqq1x7z/gzcnRuQWeGwTTsEViMWzsJNCotElYMV7t4WUww
X3BJDTN8rMcseSl0SRU1Ifi0ZLzFAIqOIKimK10EZ1UOiGGGKbOOsxkekEKLr41Cgg5Bc1lMYt4y
l86DnVovkrb3WcKOs3prS3IO7S662K5tHyattBmcAICLJ7qALtDGIZh/oOPBn615E0P68oxqHU9z
1R5ss3yLuk55MmiqZAg/TLpqEMi0bVk287UpfHeemXCTqigi2fuTg0jZsRBmdP2Ex96DYLp4iwJI
Yp+BUPvyr89EgzjlP89FRoc6j/O5F54w/kx7LHI0QUneUYeNPZsrSJhmCLq48LyTkZjNIalpuKSw
EG5TMF0hXINQTBGUJlFx03oYWLLTUr/QNRVA1Hw2ObzDueYFmvuPMQKCNYE1PKWKjxAFzs9KsWTj
ePZ4fQ2fVQntHYyON5iE8JlcjxaF0e5K0GNHnI631DVeQOUMh6h1xFVrONxvpTBCjp3sb4Mna8Ih
UFxDXose7gc8Hlc9cMvDWOoBKRjlyWmLJ97G/poxX923na0zCStmYlQfMLH0NzLB9B1eUv0FR6bC
XEQPMLpqJWKhkmQe6eOckQb8cxxmuJ6FzXxDr8D5lW29jbgsHaoC5w608Eun+MuG/WPujcLHKRpe
jCwS24VE1QMXOF/IngwqswZWbDRMPhRRTwKlSM4pcLEzoi4PXUQWX/S4XedGGD7myddZg8fJpa1d
Rfoyn4pmUEIYJnbzfCVa+ubaNWpZKnFMMYV3HqO6OVh26TAymJyVXlZ4XJs0AbmWk/0HM+HEEA19
RhS35z4mfLYDIqZF1nRus2rLttukqxK8F8PATr90j/f3iEkoJq3I1H1nbLutaYo3O/L0Y1gz1plG
2z6DbTiYuXYNq44MFS1zzlxVD14NzIB2zwnZjnmOdNz7gTbEjyLxohXYrqtJ6MFOg/f13BdOwMrs
KmaEtSUYOjzbYIGvNekDV5pxo2+AEVE5VWfKdLCcoVU/otFLDqXZsKOtuu/0HQvYFnrhz17frnsH
6xwSseOsMqHMmat8ooX5xh0s2rpTlpwtdUDsYe6DMbqmpKhviZEEmF7qLLPu9JSMBQMWW48fJhGF
22SA07f0gqm6bMj/i8zlpjbHpJThCoEWcKjn/p0dw3zrczQHQ5e/eml6WvrO3NNDpjknakKZRot6
g3umJV6KZeJF1kvvYZ7R/Fetx3BzOfSh5zzcD3YIA8VzVXaPegzngPv7C6nN34F/EAWteixKlMp8
qRjhGeWCMYP/TMJs7NvsmzZeHmMyckDCV2EbPjbqkBE4eOBDEmFE4e5cs5jCnpkuViN394cscCzh
etSPrZmPawFZZUcTMXyG9erswtQSaxYY7el+oB93jLJ5uQr1P9i/98ymQW6a1cVpTXm7HzqDF3S2
5p/3e3njLlf+PAzQOmtzO1SENkXZ8/0wDcGbuzgFqAST3UXfTah4E0GrrLM2sAPy4zLV1c3L6JHZ
k9c9hwWJim23nBF4H5Pe9F71WLCNHtvx2aTJrZfha8WonHYeO8oeRSuTr7bfdD1jYqaP2hWpLrFz
TEbWZLtWby4ezVh+MLUjKQqkVy4GZtOZ/arbLWLhMncOOmamVV9bjl8b08+s7L2b2is6xncXBsiN
EK6gn197iR5WEtnAIHovIcPgghgQGesNskMg/D1dhCxIIFMl3kZTLWUVGWBnMO5bfGabOLfPfROg
THEaBWnN9E3oLACvXbjsXj3OKEfTZRuOTH+HBCKJqOJfBkvb1qvwj9rwCRh+s040BjwyfXfPLIjM
ws8bwEpRln/vzD7aWiy++xx9bNGgPAPkGPns9AmmHWiIggtGmW98STqJHmhu65uMisdYjC+QAuVm
DEH1IZENjuR+FD4YbhLN3JCEHKxN91czsxZ4woRs6Tbw9Yr5H0Kbr3bfdzfRST+pERPf16clc82X
mXO5ab+5QoP4lnvX3FzGkwqbWmMDeHbkCAPTPk0UEbsl41FKd7lpTLATbCi/Wy3kcSvGXMLgYd2P
LBKS0A2LQe+6rdAoWMmyj1y33usmUnV+wFuYLc8SYvkZcry3KQiU2+HlWAl0qLDzYyySNYmXeFW9
SM9PvH83N4xHgpOcm1MxSU8FFumaLjCNHmdvZwC1Ebeve0ph3FR0aMHuAWtxGT4vOXhR4glLmr00
GrHr/BBa0VCv9htQdujSCzobyYB2cYq76Iyx8tRF7ni2wo2pF8tVB4ZdlIn2FX8ARizLH+mS7904
S/dmXF0X1GBbNmTZzqnhulpadFzGGXnM8JW0A8qVKXgRpFpjo7Gf03AGSxgJVKS69hr2oQvAudx5
/eD4SFwWfGaPjZ3ox6CNw61TTRW/HoiE6FwurGBu3KlJD9E8qQuBnj2I3MWrki0XVFRkbETjAYyb
jTqCqVUVcmWdafufI1UH5BpeQmbIEnL1cWmZvwObScqfwi1TH+V+sjf76lJnBnEX3ie4NwQBAQJK
3SAKzG4+Gd5r6xrh80HrvAe9N52jjaRjU8jc3oRZMu57JpBPtKV1qLwWl2O3qxn4pM4OxEdzA7WO
0qaQ1nvZutVb7ESvQzraR7OllThaVez3WU6cPd2dg0Wr5tgHx0Yiy3fBj9GoGVK4TfJaDxunwkBT
tOW80tp8X6Typid5udM8v6qqEkAQisjOIZSCnkWCLjBoDvcnr3Vh+1j1HnOJSjuKGvGDDdVo3fUI
8zzlbglzfRt5L8NQAxXOB2hYHZhbqmUQYXHyVkezdkHQpjQi5JI03YOlTGetFeenKZrImUn6YFtS
o9b9YO49s37ImqHZYxVuW606lAMUqGH6bOyivIylq3jBza9qcXELhFzAExvvPwZyPam1rcvkh9mB
aR65qBUbizdv7ektarOQnkyUOo7ftiyFfTB9NQayg6KZPyGNgfmmWqkdjISzSf2MLkC0WRR6veMM
wq8OzZt0WJP9bchYBetbOKLknkLiW1hXIIyBpMoLZYiqtHOGNsqnQZr6fetsOE0MvyNSJpGfJKIu
N1rkiG4dOOKeywTHWmUWdpG+6rECxG6yw6HMpJ/5SesN2Qvm5F6rXchvDbNLgPdlZL4wYkGNhZ6F
2ejXYMHa1cXeC+5tMv2WwO9HpmU8HXPFukELW7rJF/r7v7D8SqznTvLU9DlPbjbfh0Fb8FQBhtRJ
WV5HGhxdzLb0LmN+T2bz0YX/zKWpS66ydahNzTzZaxHe3vvdnpnYmSsLL/HgnmB7aIzg0+m5R8GP
5xgf+ygvbhGNp0raMBJnGVwoU8F3G2n+DefoTRuT4dPEeEDv4YIPZ1oblkewSV7IkwGl6OTh+t6I
wThObOPuj8TjKE+ukc14d8x0k5DKA7BP/d/q/l19dWoGjyRgxsfrezZ1QwPW70WKmTrvxpN0yNuI
I7ZJVmNwVws+PPCn23EEgxjb+feGDdlpCOPwfL91PzhgIpCROWREhKVGgqywtJOHKrg2But4/y9t
DBm07rTdtHi/nM6I/UHMV81OzKNkgPL7UGS8e/VAnlY8KM09268Z2lRCr7fMHtwlfhN1MiMqY+iu
lY9WfZsyKW8aHcyxDKonkRn2vqaDs9KGuXq6P9bb4ILDZnB3bWVqlNIKxzsrF3SKRKHr6tv9HiYf
/Shd+tb3u0jWCrjnnMYFXfg83kjXrlALN0C4pGE+EnJEcCXG2HW0zEy76LagmZ+jtRq1XcXYnXsR
IqXjd3DZeHJ0NzyWc53vLYun0zR6fXa99IsejM5Z71wsHaPjW3hytiKM9CdQ7+IpUtTPlicYdB6p
SaNgB2aEG1pTaBl69fEhBdmonD3bjfKM/a7AM2CXK1vTHkB9iOO8CDrzS7nkqHW5j1oUfw9aHN8t
Ud+xQTphhsFPn2fzuqWJdrS08Al8R7NbUK6cqogp1UBhR8DPcrwfysylz/2P+9GMdACdzrKBlsHK
C3j8M9bbGfntXhJVU0FweszoMx8dFVVOXT7ABiVsIK88n+9ITkhbm93U1lcjWCBixPY3TUAHwpxb
+NQNh4loQLyAysYc5mejz741pfwRNCJEHcPAzUtAXeTxeShFzBsbPooxuXoLuAsUhdgxX6jwlKvq
OsU8VRSo/OxcV4aq7NxxFXCVySmZp+91xvS2NpKvGALROwgThG/8Igu2Xo15MKnRBjhu67YDyt/k
3k97sd7B4u9HF6dYAdx6WN5yIRdfErazDl+iiuHg0CXlDlw9O0A35CzFwaO34z6xukeKE5ITucJk
eA3mctsKo/Yr4tH05BBmB6OJbmkhg10XUOEasF30AmkGDkdAFXN41qz5MDqt39bDUbTiveyfqPOD
TVDPQEgmqhq9cfRDYgbGGsPrfrCsdJcNQLAyyWeqBpMXC8J9hdt/WtDzSaBK36d0QRvouGilZXco
KojKVOguAqMDrTZMTxA+6CkdHbVc3g+57WOXlns98T5bgAV0ZdtdTeCG7oJ4tCz7UcaTt+rQnBml
XmFRq9w1dJ7tOLigXPHzqljrfSK1Jw0MP0TywdlMZfZj8nqKeNXeQe5Xp+6rMFBwBdLFpIBlzZf4
BfCMhhVEjLRZcelcxwPboTLXfwW81NUYFP6icd3WdAoBqBzvKYTCKr/hjanXYT3lW9VBLqDvfbBw
PLAMgQUzDUznGjDXYnTqvZmXv0Z7sgBsQv7QJ89+ZSR/RW17KP+LvfPYkhtH1vATcQ4NaLBNb8qp
rFQbHll67/n09yNKrVRX90zP7O+Ghz6ZNAAi4jdQZsmAOsYpT0Gq6PConxDG+lhjqnWK4E3jvgxG
KZQD3ghVg7pCicqau4y+8vo1yovyhUdyraX+M/DFaBXV1WdnUSBOqQnvmwGlQqdP/XUUQpi2aUMI
2pOzcKnk4z9Iwsy1whs0HdEMMOubNknxFWq1557mJ4+I2nEVQ/wGZvnO8+E2I9VWr1ERDw9IjiyK
1/dyvulKbDgatyzxFiFjCFIIbj00JMd1Ccodc98b+GcWfnbVI+ZOsPSko1VxBa6v3PAKYymRw4Dr
zPosKnhMqHClsJoouhma3h+lDXBkYecMXnMqzBFngxpyOcnMW0xy3buQBHWuOQirHlEL1D+XwGtR
p3bFGU/S6RDr+WvFWGqf9N4HfXaucT4FX2sb9h6cCuyPXtq7ZOjbbfo4kFTGojQGDVX61S1E9gcX
yok2+94VT61fxzb5JF+X7tZLSCnHBRzCbnbOIuHrP7pjUu2M3sX5b+k3As18kpNtHRkoXBVJgIpx
w9WnIv7gOYP/VGAzg1zBsysttP0CEwXPqYOnGdYFTnsUA40h+WBoknYLJCUSwysb/1b0/AZExxsf
1yze6ZUVVLd90dwkWoYAKQLcWF0xpo103ycsqg5DU5lrP/e9FbmJAfIHuFDQ2gEqJicDUbOTAzto
54M19WyvPEEI8Ga8lpltDKwiAcSj/N6Wr16HA8yoPxa53AGCEPCmGs84UfUFPVUSU5au2GCn6M3p
l5hkxAmLjTFf9abtndRyDtgFP6Pw6EQ4AiLqX5zqZaIW1URA4ExhcP6bzX7p/L734EIlmIbwATLF
3kAwv+qdT25SoQwMYtHZOprYZVOeHPoqk4d62YHMFLBFjDMqbGvgYqWbllrqSU36eDJ20zcY4kfE
rEYGa1d+ivJFCkNm5dx2JdWaLurRHi+vEgmcIM/Qe0zL7POEQ89Ks6iGKqfZ2bxtMtA9xLoAP5Ja
A9sWDrsgiOd7H5NFcD5ztjOG4AP0efCHD5HbP9W6Z+2Vj6lu2xlIDQleszbPE6JNFsIeg/vQ1ZRV
ZO+96GNWPEp/Kh5nt1zlAVzhfjhqhZOcBsubEOiOIMG5WgNQH16XRM4JHDrw6VA/BK1W8uA6MhkT
JsDC18hot6CJNSDcJw8yCMlV8QCjEGeFBBz0/I2H7dJkazbiVDi8IXsPdqqcPppDK8GbztY+lU5J
oLiOo5neuG4KIsBJbPoCfUPkqCBLLOK3CBBde0UBdqDLkeEo542G2AZ7RSSIxhC9igblizn56GRZ
fQYOQHMZ4WPQUC/Dciu/sYxCey6lN+xcxgjHFG3AD4hjzkv5of06JiHywO0eWUbx4Lohjjm6nx+g
5OTPRe6fEfvXKEmTvcPHr78ZszC9oYsmUJI9rNAo/ByU5Hi6CGzhiIV9EH5w/Mj9noUDdKV6bdLG
3Ka+1V/lQQxiS58OlWicL9liCCBaGMauTiI97cJ7OVLQ6TuSvATU7qYImuRoagPErEzMh86X837O
aToQDLXoW1rATSQmi3IAflthrBXJ5tTgjLhqw865CcAxkg8soKE6nXbl1hoqVY0UG4L9H1bVHAgo
nSNATJhpbn6bGL3xSLINOXWNLj6T09kmgpusInyocePbLksuWL11l7XuTUthGPHLWTvUomu3Ysof
Q2KEddwRBQd1BgHa64u90FuAldjydYzMP4zBNYImsBNrEJO65nytvcVV7RVGbnsDOcmAfbuKbN08
l1bJjZGGwFRrxBGw7N3roc6ucQqProwU9xM0fc5UJzG/6Kfr3oi7DyaqsYlgSCywS1DC0bHeaMg1
0UmB61tVTnffNXTGTaAjnOjN35oq6w/CR8NLI7mK2QJ+No5OAbfGGiKugxBQS9RcW14ybGLsdx1t
1ldDgpdX102fwhAM2zjUxo1KS0lU1SgbOfeG/hlNgnKXFwVdWOt9dEpcRkJEWE9pNMO5LRfBD5N3
bKypegbzMwrj+cGchgee1nR0ckkMBONvl5tgTFwU44BQdSbG0zrqLbxgNBGwM2K5noEzHdBvD1bI
qLzIFkpVTxmpmvTu3KftFWlO+2o0Prlddgt2pP4QznlHBjpo0b+D5yTo0uqhGff29GmSw43M4TQj
+bS1ub0Y7uQf09kbzr3jnGMzdm6Q7XkJcq246yqESdGGwBzXSdY6TDxwZs6tLBEUS5DXTfDnu51J
bQcuFRuBEu9uLqoQMbLufnZwT/Xsb5U1blE0w7Ix0Bhsx2LC2i9fIvWWzKTmMT4GFzpgl4MfaLAZ
h/arPoBpmYFWbZoeWGt/KGrAd1kxdtdhhTBNGpBJ0+brofLsvTXV1kZHVWKrMgcNGLeN3wK9xTLp
ULtDfoQpiK+xVxmHKeF2CCFuosxzP9VPE40y/Br8HXv4LH0C18eMbuIJtFnSGhunQrRtnBC1SMKy
uPa1tSGJIqVpOgdNRLtwIvAMSegNXYcxckP4T6q4fKG1ZxSux7vZivPXdj5OUYQIu4huHI1aM4Ok
BhdaYHa3EWTZlUvl6S5saA6tukW7r9Y4qRncDTbJgLGerz3hG4eu6ZKdQRACO23kvZi5fwxsHYBY
XnfuCvk0jGBiKrP210adW0+umDY0PBxUtjZchw5iKJJ8JnL28ffeQv6/TGNo8N09VjHdx37SP+Lt
AAkln/N9aPCI8dE19iU2PcegC6c1HKvtlFEaM2KMMcFYl2sEgPob5LhWZcnAL24F1M/SPULofsbS
M7wCyIRqGapOiBX6FvplTcBLqCUfPE6xieArrEwr9vd6uO/mYA2n+YABXXZuWoh1tpycMwjttd+S
OALL3u6JcKvrhTt5GkOypnZhXAMCekaspTvQVj1TqgD8mBdVsxuXoYVRU/DFlJf8ksnbZ3pltpbT
IODSDgiFS5pXiiYJiRPf2Pd0vScRmfOpFOiyiWi6MhhuXFnLJDJpkWFJn/2BEWGpe4DKKEudIodi
cxkZj0OW4jCFot1Gq85kUrNzADRv3Qzaj9RH061ZbBstzDJutSTZ294n3Z7sx0arnceZpD+iK5/A
rrfXbmrUV3bnH9wBGQxjjsH92XQAkjixnUr7pqpm6nkoAG58Emfg5AUYvCAFiVYHYo24LlRsDZp0
no3XWsyQL9SFtUltpxs3ZhB9d2I8fLvQFidHT72jbJ+zoKByYMT+2sF5N1sh1jOTbjWZrdNgxu62
LLc+KYuV09BgcIEjRHCqArA+jR2qgyT93MV03NSC/gj8elXjh4HiVNfA7esBHhdgKSAj0r+gfBuY
9IjlcBOiRLeLUwrxfd4+mVaEHvLgxxMVbUpMaW4N1wG0bkmTnDTuba2UfZeJanZSvmBwKMnBHW8p
WjJWr1ovv3GXMrUYEX6xx1szsMODF9PCxzmgHkQIk9twmXMj7XtSEHRjQ+EcICtSG5X9pq9T1vk5
is59cyXidI+AqXeunRGD1jlJj4gxEimEIVVWlwhUWk95ndJNisW5V/gxPXfgXA/tGB+GTL9OMJeX
TZ6d5ZCER+wMenCKqKBZEqfsibZ5nxbz59C1AiLkTD50RnSdt7X+ybfmHPsSJ9/qs3GH4HiHqkRX
gkFJYFZEOPogPqNh7ZS+DnC9N8kgAYza+VI1d58XxB7j/ZOrW8Fj3RrnaBhxorVx7QtjFyE6y/s6
haLeT34xbJHCOWNjWH8adSQgHSRsaoakNwbs7Gu8xxZ57B7FJrLbPUM9QOrGl2SodtC4qR4wCM09
sn8ZomjUNk0yO/veMu1VVjXyMc4x2kFeaGDseoV+5hWi6ebJMOrqFs2cW1L0MGvw6B57/bsddF/t
Ii8OePhOjyXpaVILjxFMjwMOLdlKvQ/qzQAtjkan3m7LNsWxKMv8YxrgYs3LzRvfoO9QVzpKUYAF
4IjUH3Ii0ymEOKRbuNZVpMqoQ7324eIzRL+xohhfXwWx8UgBHJufnHpOT+y2I7NF2Ee5E53I5r5P
MnHE76JFJQCXqb4uxudc2t8hEbEKThk6p62JhjOj1nw2kbNcGmGroKoUeYzp7LH9OgBLWZwhEBjq
q2KDvEa0qSGooivi2tdz4z6HRYEBCOLB16FlPifVB4f6/4OT2BHsFOjBYR4Z+zCWwASkXp/EUJY6
aQFm1bIFrOltDrOi+qQWw0kAs4oiSV/X0iVEsTxaqAXPa5wjq5Oa5PnwYuDVvME/YS8Wcl3nIr6A
Iar+x2xCWRsd/WuSzcVJTbBwKk5yCbvUnI49/GJpQQKcTx7yx8IK9GySyaRLFsbh23weoZwR1FZs
A1FIj/5CNMwH4+dEKh6iU51xL9ePjdV9Q/WrQkht4gQDvkOnFpPOk5ozIIvQhjsvsWvDgOlJmp3e
ZvHjKk7RQousXFqjsLGzDXXl8mTQaZ3mZaIWLxPbDaMt7mSkSOykOKkTqBO+nerXulog3+4GxWHh
9kFFT1J/a4/Ds9otUevUCRJFx1SX8O6ECb5eW8CMzxU50lPhDDwIDYbe6W15WRmE2kyuGd1KbATx
wEY4F5Fwgnxqd8VJzV0W/VBjoApj5d16dfvfrbssXo63KPOgsPPrzGmAWxT1wY6hPQ8wvDxFtaxp
JU8iaoITL79O4TISJ3TyxSkdEDNft3YGIAN+4jB4ktThg9pBE1+k2ZTH0R3L5iwXDq06rzvjfkrS
kt/xF5Kq2qLmjNBrtugDfb2sUuu9ZTc110iv2WMQdLycTq1/OyeGy5ByS/BzGeq4JzJ4aDk1CDqp
OTVRG7qICDxNOrGOygdJ8fPYlsg0TD2+EdicQeiqsubEuGhlBlZ6VI85VK/b5bGmya5fPir1JY1R
V53UpF/mhIMIRTVHi2fNMJ6wlxpPJul5knosXiZqXRbORIYYm8YJ/HI8j7Niq/5IAMX4pCaTW+NC
BHEUuIiXP8m4B+oEXiC1KSCDc6kRR/O3yHbCMtyB3C+RCCLdJ3UkizMkVjEiWSXeo+YtGmG+s48h
stBFOwDaK8DB4RP84nsrIQU7jNuJUj46voG2mvFF1pppzwDNPHtIJEYG9mc4HMNUzfunNDJvMzPG
/GlKvnmSeIdC+JNT8IMZ1s5VB7dYy4sXtDGPKIlCufPDYI+W26KUSahUAdQL0OolC/psVvZta8bB
VSCCXTgvyebIv/ITJzy5XOAK9t7UfCEXR62cwugKAFiCTffIyBIRPFRZGlTNWkRCsqnCtY/MXZim
2SJx6xx9x7r2BUR0q7sel9pw16LL5cS3uivPYmrwrXXOPWR6EXfTxm66F4EwBBmzfec/GTrmquHk
fS3tl9bBubFo5bEJkq+01shXD/yfIELwCffzuJq+zjPVe5HxuCnMepNE97q0n8zB/YzYjd5k8Xp0
268eHGKw7C4aMwb1Ar9JoMZMVHBCk2CBbjyCWhTaaIFFXSJWiKtsO3JA1/hYv2LHhvlZl2KFaI5H
zLs+xFRu+ozY0vfvIo96YjAxlM/FwsdG2EQiE4P1A9UcEjKeZ+4GEqgCa98FjzITuhktUAfvIU2d
lWFx5xoisZNv9sgZdnBm0V3fod5H/VwanxDxNiVhlpUxxC9rf9f0PjoAaKcjTV5kyRqjJDyBGdds
Wguxv3mXNl6MCk9AIRBDdmEZex+wzWqsKuwUBFlJE+k8WVsPU2tK7GxaJG/n5J4U1TX/vVmVUwSi
OCKuciPuXi2NVWzP5qp08me+zh9GC+2DPGncUOBmgH8UAS+XYZgHfxbUMLDdxsem2jqd/oUAouGT
NY16w7sdbxgfwjgjwQUVvi1fptbKyUlHX6JyQI3KQ6ddl/52tl28SDPjfnLtb77jb+zhVCZaDm+J
e9zVurn1TXx7jTzz9/UoDgKQ11oHuYOcRJXs4JWPT2bawUfUtGnLKNnc57hWbOqq6A9xMEqkNVvx
OE4lqCQ9P88SGT8vy+xH5K2aD1TVd/MSNqhVKOKuavzf7vV80uiFEFlsqvmT6Zv2NSQ39+jGCRpL
gnTBHJjuMbBH91HrwooKuq/vqCsC6ERibQRdfJQEiSsoPXygFqoiuYPNtSjQP4VpTcq0zD8IJEcf
QrxjizqGGD7BEiOHM+8kGD9wLeCVLMpoZCaa/nEcp/imL+MnOor+UU3a8TSOjf4QF1do184PcWV9
qzxLEmP5w6MrarL9ekBXOH9Po6g7mTgZ3kWWhlxYtsNh26StSuXBdeflM9Gi+yB0T6GwrgoKs15v
9+dqtqkRtAvtz723Wsu9x4B4N6Vzf6d35kOV119DvM3YNJGrxgX51hFtTaBuDEfspi1aDbiAdWGM
GwO/rm0m4byIxroxiOz6Im/PAL8/M95JdjFpRPJ+Y8RwUQxXbvycod7M6H+ot3AMeQuGR4AeLRI3
w7AyPMnQqWRYmOrXleOJa9ucxHVuAldEvzLeOdrk8CXHmDhB1ybt764x6jAwoxIfqh6jVvx0xy3p
qmZVaC/W2DvXVutdjeCuDvNcRRsk58YNTIlyU0dY9ALGC7fgw79PqfkAsiJ8aEnPh36bPTnDeZob
+WAj3h/ayQtme8OVL6fyOtaMe4W6qWqyklGho1ZYH5Dk8v6J5LAwBv6Ev/dAXbmWDZvDcHTzPdVi
7s1YRq5VHhLDSw5DT9G7zXxtBWbwyQO0+DBmTb2p8R+yF3DH6LTRP1yC+Re2h4dCP8QRwzZgXurW
Ozi79MO2iwH0HzL0Wzy/M2/dgBZAG8JoQ0f2KTUZnwMIKHeIfYQ3QgZraWb4EpW4NTaVlYGMC8Lz
AjbVeyO77T1MKykuHwlX9ZsFBaqyUf8Eyf7rjfNcxF4cBxy+APX+Z3IAbIbUgmHLjZOts03RCocE
59+gTw/svUjF3u4XWXhca3pnCveETcmn2ToYIvkSDdOV3wj5edxiKBN+cUz9Ga3cieSP/R2Aii1o
vxgCk425Q+QOtbsomk//cP1/ITdw16UJi8CTDn9DAc5/syCZELdKB8OBoh3kDN0FnllR2/An7Joi
26QfQWXkayBP/W5O3Y+9E9E8CNTnZbstzEJswfZfocBrJzGG0Y73US4ZkCouP/Hl3cVjWe7RvB4Q
bgltTDJh3LZp9/+OOP+VIw6Zfgsyyn+mgF1/H6OvxTsS2HLYTxKYoVv/WlgktiVRG3Tgev0igRm6
/JduW66QfJDCNR02/SSBWe5ykC5cjnIh7SzWNn+Y5Bj/olhuOJ6Ff5i+GO38LyQwT8o/f2FoJuvC
gG8Gl91wpC3ekZ2ggaYzwi+AvqnPBJXjF8CTu3mPJ/hV7FErX6moAKV5UgwOgkSr0KVV0DKa16ip
tlVofxVZqMH9vyoG8mRN6AxvE/K/iJ0AzNtiSvOaGSbKLSUZRAygm5RfYTb3JH65arbzc+L3ZaWa
JK5fIcYi/ZWK3Ch0UyS1qrsq64adCszUBL08gjk1i1x7foyybypiUjGSmrhKwOjXpMsskrqGhjLd
EojPS3lRReOF4TFoV7PtLCgkQt7YqNi7W6JwCKU/Q3G1qDZIY1iHPp4pKjQKlpjZWhSRLhO7EyR6
hX3GF+1nkP0WXy+LA9xPskqIIy/ROzywEQsTDxlFZHCI7nOG8SsHhyDmi+I+BWm7QwGPVJegucWE
dpmlfgKcdLy3y5ritIXd/FtYrWJrtRhTOt8akfajJgYazgi0tCsSLzBobC0ezy7tZ4ouEC5s/mYu
+2+4ksNloQTvzERYDWQ8ym63NUOVHXD0vUdWATkR5TcY4Uw79o9+GO8NoEOorWaPXYjABMKqN4OR
2ISr1RacdHAXrp0FyzDnyU9UAxTfAiCE8dlPkq1raRGDQ9HvrCRBHDmheS+GOY0Yn8aIDR1VKKie
TexUTxgfo97IcEI8q+cXYIuxSxrh1e0dvmHOxnAWQXfGF2jnCNK0jPe+Y/jebClhdieiXGpeyxxp
pJ9zl3UW+HDCkF9b1D6Xxctxah2DZOB0SM1u66krD5f9/uE07zer02Irjz6Amn3bnpzrOQYN/Ota
bXVxl+XL7/3v6+pSok+eo1OqjlWTDIGtt597t65P43mv2XJXuLt3P/V2C97dpneLYx4D5+iaRaCZ
+x4ORrkU+0/p8rlEy/elJvmvRWzbybpcltXmGkFTUlDLTmrL206XIwG77qcWCGZogv39u9O+W3f5
eXg1S5bnb67kss/lavIW/RqNPMvm8uN/t9/lfMSTclcn8uqy6nLoZd3lv13WoehyWzuoxLz9XdNx
nzAAIVWwJCKBOdB0NEVNmGzQRNamtshivps1PRKcSMLfxh1u9qZTNfpWN7ArdTR0e9U5Lmd7t6jO
lbgJORe1RfKxEaEvPz75sQC5vHgs8NN/d5xa93aw2kddyNsZLsuXo9+tK7IRA4Jah7w2hD0t5CuC
OxlZzdYhoRnJdNTflqPUGee12vTbrE22nzdsaUbfbyq7Q2ZFe8xkePNgY6GTSxZ8HUW5WDVLvlVh
T2rVJfy2U6B2veBSLrsqmErnCDAziX0TL3lmND4r0sEgh9TkDT5kIGq4m6fmg1qn9lNzNgRd1LB+
HaIOvixeToMvzs+zhtC6VzKHUoytaX8CVdVDamBOTewCfFblzfmCy/5jQ4s6MnioYtUZCUY8f578
3TqMOjMyiFT+uCej6geXOXP5BNW6ROWp1ZbAGA+l6I392CI/hsyJ6E4kXbydkUc373d+O06t1dSn
3s7eLoYceIgzxg9q0i12qVmJKoRCJDlL56Ymkbk0isui2mAkWpWSvHjR67E/6lrYnNTEdLE0WuWx
6W1tGXwcl1tlNXO4LhtLAw9Sod7igdUXhjWhREjjZHc0f4OgU7hM1LqwsL/oOaVsVS0dl7qpKp7m
Nv83xxCtWfKtyZJvVXMxLK9eFNiddZ59GpYJ6sDT3umcEyH5oK/9HgWhAGWq2i9QOltyc+qZq+c7
LQ8ZG226dLWSMhmzEH6zU3qe0yDieMtEag9Rb4rFQ4064YLcUjcGecODMHJ376MPhUyeJF+9zIU2
SWs1NzloTCcdligZAdG8VuKC5iwYaTACLE76WFMvCHFeHgQezt4EqgYxaJDFYh4euFEUQCyQUnXp
whG2a+SuZR0HsDGA2CQhRaRRQyEX4WN5gj6pbSMPXZzRW5J+OZpiozZs6yW9L9ToTakpqmUlqfi2
Ui2rLWqSz5JxHqYpKFMV0N7eli/bf9tJnUQtp6nm7EyzvX475czIcCP9GCCvZj14BmmWUWvneY2k
JgqLS7lETcaoIi0xEEYieGsE9tFU9RO10zLyUouNRXZmhUjrz4Mu+7Sazha1rDa/zS1nV3O1U6Ef
NevUnpcShJrMqpKkZnnLKO0oOODfbp+cQF8VgPY27/ZRe/8X69Qub7+iDvGj4Vsgg3p7+Tk1d7n2
fhzslZgyuVZ/QN0tNfd3i+oO4nptzx9AJ2Ge8muCzxct969FpKEKChtMjNbfWQh48cIuXQu2q/Rm
lx3V3Oim9GuXYy6b304bpVZ+eLcSswxO9+5n1T7/dh1o7WINDG3nIIyxMmvedDVpoWTyTJfl32bV
cq4ZP3d6v7mxlyrdv9/+25ne7/rb8tvsb+cezZGvTuuct1P/ZbvadY6K4tgY3377jb+f/ftfulx0
MhmPkyyxanz35y+7/HYKtdP7ZbXyt8Pftv92OVa6Fw0F0VhLzN8m6a/FrIi3otJALy+rLusvB7gC
Ha9yTl8vq3zRmifTTjML0xBm1ZYuBaSr5tDzxNQ02qsyspoAfKpPqoycxKJLoaywrFaqzWlbEg1f
9lRzSDEamwkJX0hMvzY73RIsq+2/nc7MKayZqn6tZtX2t19Sy3E9P86lTHeL6aSxvRyu5n475+WS
1NnVZh73vWbkLYApSEZ9bT6rb+XyRahFAbA+P7x9F04flzi1LV+h2kvPSmypIkYhdKcUnPuacDhU
IyDY7Ih//Zp4OYRwmeNF6o4AxtY+DPETucWfE62fTYYyy3I2J7aObByz8nvd2dEJ1Di9TLp8M2IZ
no3LcO6ymI27GClrz8v3uLUA+/TCV8Y+ZBAmS9t6OERPnfhGvn+dwpLH6ATxX+MhyFDcLbr+o0sR
7Bw1IJdbQ7yCA5BbFVsnnKaQZ4nLyrZe/p0K3y8TFdLPUR1uRUA3o3V5fCaDvqmTgAFumIAKt+jM
ndZFNjSGxqp3+0E4T1TDVzaOK41od7rO0IsXxqizdOs53Ro83yauk9tL7KpSESqKzUYMrysHoWc5
9MZb1vH/NZse/0GzSUch5T8l7K4/11P6Of/2p3Td20F/aDahviRcl0wd6TcdLYBLug7NJjJ15PFs
G6oOhNpLtg41J5KFhkueznIA75J7/yNb5/6L1L9luI7t4osN/uh/ydYZ75WJJKpQnq574FukNJ2/
6JPoXVxnYYJq3rzQNHvEUDrRoOaA4TroqnUxmskGhIaNZizBPR03IXbiglKvDETInG8yRL8YRWK0
CeN/EvJ5X2Hg4lzL9XSbcbXlkfL+c66+hd/earMzHZDnYKiD9Y2F8xhU++GW+iZZq6x+noS7F1m/
NyBKUsbEk+C353n3VlL5XdRqeQp/qrRwEZ7kaUCBItgyzXfpzNaGml/Z4YiUQBXtEZRGHL8kCphI
r61d/7EkwZIF1o1fO9+/xEijbm1I5SvtRU+4xBRuv5DGQ4G2CLh++EcepLMFdJa2rwIgyJoEKJZ0
oZe+Jdn/5Dr/5wu3/3rpS21IooTkQTjV5TshJKDX8KdRgj2QM8aMqXvpXQzAUY4+pH5AWXN08G/N
Iqh9MVZ6em1vcKbqnRkUJf+y1dK7YRx6MPb8kRmz2pVOS2U6yKHye4fEhrNlDdlTb+iPo4mpZSSd
eY2iBDcJg7SsRSCVn2nD6EMr++FQ9tRExgrhbb2rgLuZ09qsvOgQeXh1zAfcD8VCB0asxwLBOBWQ
lcsUOp+HdY2w4NgII9k5M0iBMB7gVWHQLHEasDBgR5Fo7eXJ9RhRPCQaYlAO8NvoEaGHTrGuJ7/f
BHYOw7x8CIJFDDcoEQFnnzTDasckkZcmtgfGyzwkeKzz3DxvNaaoKi8Gg6NdbVwEGuJMJy6aoUXb
EnNU6sAby17u5LJ37QD7jO9KSUG+ZfwNjiHAUaqsbYq/+FsYSXAuXWsL50puwsbxtlb6ET2N6BCG
uDamQIAg8wQ/JP4hxyHDcJggL9ybfvcaDOJj4VGnR2G6WZEA58WKch3ZZ6tfI6XzOkSEfFlyBq7y
NdVhVFkxnrUTttFUKG85HASXwFmxMiv419m0HucI1qVVzrsofoZ3X20iVwM3OPFVFRbVWGSM8fi9
q5xQwrdHGAW48T6XuMD7jN3WzauBwUvo3QqhraoKXEsL8Zi+x1vbi9dcsshTNwiLI23j8Sr5nNcD
7uIP+ttXqvX6Dw03IUQB7kB1vgae/VhRzYK4P7yAJ3m18/AG55CNJpPXGkkVq7LwDsjkY2dhZECR
YOFDNasaWdAp0A8TJ1mBLj4PIHGiJqYsbMUvo528qi2ZwWOikLwbqY1OFc9cdtkae59yDV7E3CJ1
u+oxzUbJF150PjRPQm+GzYRJioYRFFWMdNfn/eJeVGzQkF63FfcOSAiXMoc/3DK4GuP0yUTdFHM8
8oUdwx5qeAQfNZlkD1Uv02yQVblNBw1wLxrI6zqiZoDs/o1v8CLmA2V6w6k2LQ4jUL71I8j3EQyb
QbNcehv1D4LIDYALTQ9iGHu8Z3hT49rmw+yju2R57nMvfgwOXI16uLLi4XGYM7yiDbSWAh5dkTjr
uVnIXDRLNTjPe5h8oT9ikBa6x3wYuo3v1LvcwgHEs8q7pkLU13VROLD96z7iDJOHc6tA0hlfN14M
bDC3csZPzA2yfp1gCgSeY/4U99OwNnUzX49hjzw8yB2IeegmbxkXVXsTp++dX+HlIbXptp/T5xi2
ICNZ/EwM6IvVNCU7hmBPde2saTm+Bx1YAhgT1jEehmcES/HbRjEITjc2AVSYt7Hv8u8s3l7US+D6
RdlTm8HiizBB25KRONQaggbgaXmkHqkd1YwXug05KcNtWxekHNuhuEJProHsxavEYwa2BbBoafwq
iaKH5pvYXT0L3fva2ST0U+FdwQhdhzXCe226Q03uuTNo2byYBL56NmXH+1HI9BUcrL/RECm14j1e
ROWq7PhIBiBvqzTgB0IHYRajNK51Q3yBE5TBWZ/Mrce3003wAuKRzzm+7d2hRUyK7lckfNrqiXQt
DTPZzO08at8RZ7sH2IZxTk7TLrhq1JeydXTwjLKD9MG/Q5d2DVMQW5+Us4dDsgf9C6aIZ1SY8Y+i
VK+pw3u85GFLjI1Xbr0ZiyeSgN8EULx5SF4Nqyq36ocYpfBFjye7sxCe52XHbSB6brzq1orpXtRr
Qt9gboMhuJ/NJlrnuPyANAVWJD/HQ3gqquCjekXmgdYs1YMfTeEhboxcSgTTHC4ZYofRfThwhdgJ
vcq0TnZkGn+YOh1Q2dB5dPEIjRo5hnWPOoqNzsYaB9ktyDKoV8sDtJyM64WuJ2/9BNd6QfFvlekb
ufQV1BI3rWF+DSxdX4EzxCKXd9/yMxoCkSLFWHBDPR2N27ntBjJYLw1CtfQKmBMsL6Y/0XlDQ/mh
+VjSIjeznawx2RVz86WNACFKs95Uffeg3iJL0qyIYP5shcltjRK369NL6CaPs1pe8CYBOyrm7Goy
jX7dVWGycpA88ToIVSTpB8DOtGSaU7xiu52uxyDZ1dAycx6dNGlUsqWJLuoZPItjwHelsFHZHtfA
NkjGJ0CCXwGJyHUVpzhwRZRMBiixGU0x1TFw0AsRu11O1IMEzKNnZ/nlafEo7ZLbzMpfS7rVFbJ8
uDz4jz16VSs7g/NYlNZi8EiTrBNt0cjzvUvMeNp0nldBQL8TV/HG0OZbQ6Afj3LNN4G086ovq6eG
e+t7EJ/dDqftymaxNYOrgq7PAS2FK50FdarBqwpXM9VjG7DkN50Mv6PEsgObPGzSAkSbnVk7JLFx
z4TC1HvZqxoHYEgAmk2nm+SZrObMpL3Pb5A7RVzaRYDUGl9afArAjFp88E3yIym7T6Vw7zJbQ4Ou
vZpArMQGrcscJz/y8RFbj2o9Vv6rNvJyTW65DJ1RNhiLLV0t3aCzzwJyil1JQ2bO2RHPQPT3Yu4B
98zSEbiPIHwsQw+t3CbkIdYp/tlb0PLWqqq9r4hjRZKAb2k554F7Gpnm3qW1WZUNN/dtCGJEYOir
bAOKGGRfw2vResD0S0du0fIvLX+PAsYuDPnMg6F66Nv5WTrExwIqnbixUJeJSjwMhO4ykB1tRvey
Oggn3ID/9DZgs3GV8bVtkcJLwkKlxnCk0r4RlGAlvli5dKgK7lMPDqKQfINifAlSJPLKpVk1Qv5b
QnYVwf3yVQa0dpXFgUAyF1lhK5xpz7gXDYommzKjWgzoNl5r7oCRG+Mry+YS4vEUjm6/Vp+siXFt
ENsVCgF8y1rAyYQ7fQvQQFs5goa0JRRZMxCzQVBr/0fYmW23jWRZ9IuwFubhlQRnSqJsSbb5gmXZ
FmYE5gDw9b0Dqqqszlrd9eBMDRQIkkDEHc7d509g52ALhumYL7itQYRgPdwCu6TmZhQTA2Dam5DF
B6Bkn2CO60ekGi4LwQf5xt6pgyRs2YLnyvzet0dvZnpC9+JnZJEgnfR2Piwqjp9sgMl98VLDut9b
My+yEvExGeZTZ7Iqa47ngsQW+362j0ygEhYlLKDjnMZca/GTcHUMA0oumKorf1Gk+WI2C0Faym1u
oRKuM+cb+h5/tJZHc/jRqYU9y5hF8YWHHd0wHwb5lmNVvsFSPSq4dRa7iZn1HS7cgoVqWj71BHqA
9ZMPXz1/OSJ4zPHZ1KXcFW55G1oKXFl1q7X3QlWpzSh4Etm6j4pbHzPQ7OHzYLv5nbaBH1ZMHGNh
TB0mSzTKMKg1y8G+zClYKXvS97HBtYp0Tt90ghAxF/f18gvoXIRwyEsx7vBG+FkusXIJeWB2kstI
xXNiKjEYJAxKzR/om6Ltuhhnhv+yxiDrIp51bK5Gpj9HVs+f5cx26Xl7N+OI1n7xMQzda9AynVjB
BMYLxH+py/Q2Vd09A3mnIAkehM3k1aqNMMZimulGdudSB/SIZvjXGvviV4z+VGMPt7RLORKD13Yj
jqwH6HCZBtZrrnsVcBdd/gN1CJs2xAUMQ5gwG9IPJN33BN0CiXH53ET2Fu+SrbDPxtze8J/ai2Fm
/0M0EWYZtihT3jNGR4i6qOV/AalOs6Tash8RbfjtZvKMH9HIEtC245EJjHtespHas/u1CPJn5rc7
QoDi7nVg3nDdtiyVuzPmLf0XqJMvU4WBwtC7l3527uvuuGgkrqaLPZBMzw0hOAlF2oeZc7Pt4p4y
1r8RHtO+Zh16KoovyugFgDnBIK99ksk1iOHtqbgBIBrxZ8dNJbIPokTSEPY90PQI/3lB6IN4TC6u
VD4IAppr27k7GCWYUqfOT7P6M6QsEhgcXarCvOWHWsv/rNf+Cp1LIyZt1kcUaWgTK2/HgSimGrqv
uOU8eJXaX/KFoCX9ruIFBmReGEnKeDeIhy0X6yP13vgSQBo99Y0zje+iv+d4VVJaVMt48pxDwOGT
jJd96yS32PCPml1A9mTtYXz+bnaca2uCsrJq79ClgdjX3S89wh85hdusZR8qRQqpqbCgfZULq916
Hat9uLHtoz5zWiVIwDIvb6NEcmc8zzqMKT8jRJrN4Q+h5t123QHRt7UvneKjt0ZafJhTzfhe7l2Z
dGEag/wl5Tun2vRFJjlD3v0VLEr6ADvgotV8ELbAYMJlupxJyh94U772uv8zCYJHrxA3mthEDYBs
gJUUvyvHGw+IX/L9U66zxDTIitXkcZ5IRjVPWKYTGKssJRXYQkaSLnBo4sECCYrZDY9GdkCLKQjy
cA0qVQ3A6EjXhTMNW9uIP5NOEe/dMgkI8wgIjTp9y53ou4fR5WBB3/U1QgvTjV5dNkiGtZUyOmeT
XACSCRzvDo1tbUVjzgcGQq8wIYZQj2ycWMF0HJPYegLq/TFGyp8Ci+Asd/J98G6KhrnRkbsGsDjD
lHq6nYbqymZ9BWSU7ztmQuApV/QUMTCPQIxssBedeWfmn6hy4DZynXveeGrGDCthF68Tv4R1qTqX
q1dav05yTYWIQiGwbNerEqXUtODJnflMRwVeMZ5zix6yvEGZETojBAxmBpr7+Lce2L/1yqS5GJsa
S4RwtabTgShC+3KO0NfBRDbj69pEXU8iMglWjivMY/3hEGFOK3Ds3ZmqsVqM6VMzxu4evMl4BgoH
xcnpsUKyvAGrYaVDWfvi6390w9ylhZ8c//rR50P8UgYY4PyrEf/ZRdfNlAw4aoAUT/9+mPWv/3rw
XwcbVU//r8b++u36279+Fqz9+b9++Ndj/s+f/e2oKRKEzUil5h8vr1xf5OjQh0GWrsR1/xIVdPgN
Aa/Ls89frL+N9OKc4DFD1VBru8t68Bx4V/nvb0rwWwTpdLKwHTsbugAc4Gp5t2VQOtsZrVUt27Wj
bOG30WEfwQDW+n3suc9D7Tf7T59D/JMPspgOAL+Hs57chx6fEd5L3BYBumETF01bBCUu04I2xCjX
710lhnDO6w/X/+DWlYRWnGkbJ0ZmQBUMDiKc8l3XTd4ZBqN/Xr9iOfUgGulbZETG0TG6W19HAMnm
2DxrbQ1FhoLMOZrHZ3MOxr3mkmF2bfMrZ/+tIxIOlNCgO6eB7Msrd67B1KDBABXy/uzAfcsL1ElF
Sk2Ct3KrI3oQ6B/WcnBxA9mmDDgAorBfaZEHv4d5l83WuW3nJowzv4NSOcKxrcudw9zPzs7Sh1GQ
ygMfWtSgaZQzdj9u5giNphlpaMYhFfbJI/5xFFMqTQ0smGfuVYubPiWA6Mg6R+cly8dn7LY8wGl4
uvkFrkZt8BjpYuelr7EeY3jSa1Ddh4wFjTmazlgirIG0/awlDzmWaCnAu7Dw3F9dlN9qy2ZsxzcG
kL8LKU1BuTMH1zY4C3F4FEMoTp+tIb4tWt2FmhiOC1MRgw9+WBYpEFRAynvL8v8wm/DLB4e51Rqg
56Msf4MAHDdd0/9qSkbAcOGamoJhJKc+AKi6Odnw2CEqZw2crjHk1w2KfR7iSLw/bP9Em4CpZjgp
dLI3THVPoRx+F8Y8fum6ztpZYGbI7mCjMlpEEdI/+4V3FJHBuJ0jGSmEN9sWyqKq9LBKNYgA5xge
XYspVl8bOUDa4NAr3JiDZJXajsegf5t8mUrXJWjJ7QtIbn8zF5B6YnsYGAfFZl76X/F5NokFYNUk
Ixv0aNX0CWBy+B0M58DKQEva1Hxx3xtLiGZMuHehbIx9MwAutXuP54t/NM0Y7OxuvAQB81ZitObT
iG96VyPwo3qL0fB4N2yYDBpVXBl8NVPK0JL42KTTRd1WXuve8nd97TPsXzXH2mJwsXRJMuuo/80Z
kK8YUXDIrfqC/45ycycbSSO4NjLxN9p8sPXknCOqDuOk7TmNbIcN0mmJ0/4lC0yhqNXXsQ8hExHh
5+In9TiakLa/G/XeUQDu0Bp7cFFd/YvU8BjX5t1mazzkRGJVg335EMFtjHJqiFnLUzUpaCs3AW2O
d5nu+48jtWsuoAQWnN7wFqZ7Ux+PDpA6D4ecvdOhPhwcg85lgfFdbD/pMtpXnYZ7IW3uTW/JN7dP
bpQRXnHnOwwWi4WbNDfhBg+l4b3AAhXb1o+IV9OnTpMzozX6O4krJRU3uwy4AxsJZgTQU241HkvM
wchtYdcj9n6jf6qC5r2Q2dGQQUIT2xqYN3QfvT7A9FBCBulb3Nnj6USm8k5p6D1ZMkgzFuA/l4uh
enQf7SQb9m1Mn8SQKZux4rtGVw2LLVQi0wby3nNX5j8N2B/brou5bCGmuFDYp3jcIM5jM3PlssGE
iq15HI9t432bkXA8gajYq+pc5S4ds+XNnzIod6PKeRdzvuYVVYRyYZoowF84WyZm1SL31lp1e2wG
az/jNNXX5UOQMW0NUp7aY2A8yXEEvwMzYWHhtlLMJil8c6MyAORkMCC7eLdENY7ickl3Q50wWWxv
wTd2p8TpDlGu69eqyJIHU84noDzpqS/zG2QwJtI0Y9gJN2kvz6hhnK+4BILNdMd9BEZU77F1wxe2
2PWz+4a+/nWqGKwhe8FefqfBLuhN+TbPwY1ILgxgzTBp7cybiqmptPuJftkps5dG2AeWuhcIo5AO
qf2J6JtHc2/rOea3fqTe2zjH3oUvO4ozA7xba9QA9KErofedh7HVfK1LualpBUXzsU/FHsMbOhzk
iCW9viQ1t2Y9vti+Gy6md9NRP21zNjHfmZ6LLvll2eMujcQjDldUreaN3m0KGH7bxihCXMBREBYH
2RCr2MOvDHouAjEBYr0MrkPjvNuqlqFRYaS0TqcEDij+cnX0CErjocaBs3eNe1WaT/S2MPLoT9FY
vgd0CB11SRtxtr+OvpZce2ExbBsBzInYpctrXwt2yx9GVOwmT7sBW33ybQsUTv4yaywbgRAPQOns
0XxPTMJgBk6PlW68ydh89lwcpVHfOVYMZM91GuR9hOVdkj5OXXPJM0VsZvxy7M/qPS9bcUwX87sx
1TcDXgNDeE+mS/3A8Si0L8I8CxuVb1E+e3pxbWNiNSzAJRznDJct5f1BQE6ZCnp22BVM4ZFzYW85
3IoFDlky7bK2fdN061JSj6hs+019NOpQqSePDSubT2XMbPFu/W7jT0/GDja/xZfcd39NjffShUyV
siZP3mvBxzFM9Q+cD/dyWXa+8epEybvTKZfVOIwKh44X8/xGweTj4p5rCGaBMYRGXmCdY8sHavAb
G4WqTwl8mPoTjrLTPIrQonRa+M0uT+LQnuKf1FO+zF/muCBn1LEJo+IJTCoGDRgfkiX4opV0KFiW
UP8XDakq5KJqCSVv/FywsqXec+eXP6sFUwpx8ynqFF17crLmrmW4eFqJ9rNjJQPhmdNlgve7GEa2
oXP/gKbw0D70k3mV64BBptcbo8m/TM78h5rYN0KVsKnrX216gTVobiu2qy31g9MsjHwHFWYqy+OE
yyno+gtjgtHeNfKRzNZ/nilweNJJyLBhYLe2hSda1mwVMBHGF47LpJIURctr5DUZ1RHn4lJeM9Bz
aNzM0r70me/tquKRuBremNstIXSXezM1f2rMGd0e/D0YRjfUjV1TanDYZ0xoa2YlGKNUXaY67P3p
vcubd7dj169sLkIdygV76s6rr6Ux7ZDGbfxkDhPhMRIiP5KxLg+VYW47R5kAVxCzcyfGhpVrTS4G
jVXCgymQO6mNcVj6zhLqA2i2wUu6DR/HSfOyV2smP2pK81BONulFUtWhNpFSlW3xZgOhwraNynGm
faHC/exqFnzWgo3enajRmhi02rM8GxkDwARJqvKSh+gfKCiTDibeVswD2FVNv2RTbh9Y/X4ZRvTm
xBra6nr8MVRWvKe+NG3aabgLGqjJxEea3oRYfuhTJTEqZE+v5/Fqy/LgaOzYtn3QhPg2mlwjMiu/
DQGF09xynX3FgCw4RP5qcB5MLBDCSA4/5iTZD3pBUwsQ13ZB+LCtUu01Lmzek6J5VRw1lzn/Uu9h
QHuTsrgHWyUH0F/OQbom4+fmUx5RN/F0uKdSpDu6ZciCl/EjCKir4LgqrY3wk5fGCW6y9F9tanJW
/m4vxNfEeq5HVWouyYVzvOSyqTnIiFFos/4xDk+MmIP9eW8WOq/8m9FFEK9D4DfpwMm964xfdbrv
G7+We4ORZHq8VMUaQPvKaLSx7I0u8536M5+92/zH71IsWrF6Jk6kjJ7Rd/Jxv+QC0XkKl8Oro6Vw
W5sazFPysx01uDGfhzWTmtUIsYh6SEDvaoIozdMJJziqQwwVfU5wmrM37GYORySvvjUxR7DS12W5
qePGzbwx+b96cMRzDAl46MhQ2HXOarKqtyWHQZa/MF7UCgpz1M4CheZiQ6oTPPL42tKy3fq1+h3/
6qBl2Cw9MH/GBBGPIUg1mmHXZhQs9Hd5bIW2saxk/X9Ne5esAjnOoWWeP8AbNODv1UNqw9urr9Xt
GHAcoDwP7dgdLbG3u4tpP7EO4ZlA/77XP9SJVf2c06KkzJvKZ7i51ObGfc9fGBm8bXM7lgElnIob
51Djt6geoZ6vTupzgrODOlenYyZ8KaO7lQZH9eR1i3OBegE0rq18OtFLnpoKqBVGh5yXeloA8BQ+
YUqp184xGpwdybbUX+MV8tTSyTZKKib8upUYSv7j5am38J8vNeCszIlojrpZs5BM4AuS0lgTk71j
/d4z3rdh4G3T0QGbPWZ4+Vo9BjdPKifvOmmLLRB889Au/3x4GkNrwBcs4nBq/M43+61BHYsKRZN4
e/WjmF/jDwBlgNfJqPIykKHo0IKN4pc6lA7HocTJAwPb7dy278CVb+qQ6jGBeCyWJ/UIdU6V+JNg
ZPF5UnjQbtQJx8I5qafiKR7kCO6V5DnrjPXp1OFcORw5jNUqw8MZ4u5RJrhEDtnOrcS1bL/rgiYW
g2q3yaSw2AL06lHLhxVGAxV+pOFo0umIrfTDI9i2uKsyqRmIwt36kICJZLufb2sDv+6zD7bbF23i
ci0dGFBJ+RJnZnDRS/0IRmlrShBFbgY/v6cWrVdcin7SP2RRNB2QI3zUQXecJoXnB6S9r3KGraTT
HB2FNmqyK+bJGQU9NhuTiZDivRynkoa797TKIOyGC3UsH9kkKZappojdvNiim2hDwKhuu1mQyHd4
52HdYZbJyYqrr/BiXqLFR63TQwgjxqHcUJw7MT6rf2WAvVatZGJKCtYhGjKzDgb33vAwe1rYRLYy
ST70aBT71PulBX2zbZ35G6QAxjAcStR6SuV7IWJzLOQGVuu9Wkv2w6o8nxG/dluQMEjYZGN9n50e
Lw3iITAF3Kkm3SZrZs+wR9I4/eRNlcN8BBtWmzEzGDcUjd2a2NOP9Ze13O1jaMddknohPi1ledVU
v9JQHRgKdsW2tenHpNZxBk14DFqRMKzO6mdRFJ4ZYsRGABlqIR7igsAWopmz1XsUFF2V/7LbtNuJ
mOzRlJx/9Uf4gmatVfxAP7HTNWzKXJr7JyiYR72kgWSmOjxI/HJhZVSwuq94hGdhVKdQzO39wlg/
+/sgtvagf60Lato00+6RUCriBkqsalIIECbHRvEd1uYksfOxguwCBIBCt4muD89267CApd8EBdsw
VpDKk/1guaLam9N40evCPtWtfmkDihGzTK2tVM1MxxTXtYRfnErBaa7KK4FUbKPXEv3fuE+njkpp
RC17ZYxKA91bIb7GEUHqeqH7+GKHAyPqrRE4O3uKhn1JJjN7Y3qoOpp+VVl3RFj0nQd1ydea55KP
O9neaa7uDNR51vhUhxGXkJy4UfP9Y+XM8sEjWqKt4gCcgZ6rvS3R9Cv1F2OXQvRan7qZ0F+4WApj
pVzhPGPH2BQSXztVs0XOgIgEZ9fH36SCKq/00DFysyJzU3KwqnrIllSGXQzAN+W6kLr7Vkx+u62h
xO2GAv/ugLhlSZ8iIeZDOvOXHtQJOB7ciUPyYillhmSNztJ9P2nGqmSAs9i8lBWl5kSqmZU5Olu2
CSFoPBUDn236zYkE4FWqG6Ag4ZkaSXWQ0y8iTgFDaDYPaBoufbdssNn+Dm1DR7lRXMkDne0MS20/
yOpmJeIX/W7M5REF7hLmSIaouUG+gw+SffjFQxAQGjVFa29nGIvrvRANXNtaOb2idRm2tcsaYMDT
xA6CsEzvr4FxMmLqhFOCequsnI2rJH2f7VTVUFxVUqXgfAjytszn3F1pPRjE+16BRKSXhEfAkzIk
ZKeSsk0SJDr+lYRGtitpdY0EegVkTz/DRkxc16ZBW9CXI/y45wRM20gpF9R3ui1uzuJ8KVEQ0uyh
ccMNPNTmYz9Yb05GAldpuMyJez6K6+hi62Tgs5u59Hwk3M/IoyOAk+CmF/s8uk2AD6mIjOGyoIur
LKIy9SSSTnQVGd+KWtwxoPmaJ+iAlMqLrYPokWbZgvdamXIDly6XWeEX+6jU/6j+2SrMWUbWYZ70
4ljoJqgVP8SKfcTH49lJDlL4Su5BFUnluVNM/c3CdKTJ8rtplDer5lqoguQHEA0mpWlqm0Pm7QsJ
f8acdgA39NCJ2PD7JRiuXU8Gqk/fkrj7kagykDOi5EmZyoI8j0YGEcqLofCczJRt2wlbkiHBkShL
oO5j6aywM+lvBGIWTVUDPxhKZHDyuREGNBFuK4+AkSCANUWAi5CPk6p5Ber5ZaH1TemQC8QdeRGp
+pDsqILCjfuQwMV05wvra90FCow3h6kYpo1roPQQmYNHn2s/WcK5Z675qx66dz2jh2wtxAAVBOR0
5CMIlC1yDCbR+2wzNmVyTiKG05JhhKueE/+C74o3o690WqrNhG/XtLEHf+/RkyppzmGs9pZPwQGG
Mqu6R0/b6z+qzH/5FE/J7mdVf2jyORWnyh4ueaF0sarlV6Tw603jrCtZZ6eUnjnWzn1qUDepRwQ1
XYtoJK7uqmOH3RUKnEXdonP6oZqCrl+/dab8mhsBxRryjXHm6qUQnAJHc5+5br5U0NJ0zSZwVb2z
AZUIXk3fW7l8lxMLkMjofTYBTGxY9HHIlPTh/xc0r1yWf0fHBLrhGnBjkFZ7voXu/H+rqluTGw0N
bH+MajQUM75oNEXp/Pogo0N20K+YUvABd5QRbS2iaBZsV+0Cs6P1jhmdT2mg3rPwTWzsSqvUpFwN
ohU3TbXwvZiwKAq80/qdE03qci/uvCfNOYlhXiW9+wA7SO0m56wYyN9G2pGBauA1jCmSgH7BldT5
L4Jo5z/l5J8vGzKgwWsP/gasQcYlQAw1/ZE07YhPwqNy4wk8xKMaW/NmaR/y+kPMGDqZhuNsGt+w
MARQmguRcUOQyaEKIFwR6O+w12MJRgmwo7P0QRDys+lUALYE734D7mf094PDu7fuohTYtjhoAJpm
WzOT8uvYRtwISJAjLf1QYVOirtNc6YEmi8/jU2uvBA5VRSkIq5AbUdYP2RK9qBWudE1SIrBtPnZW
R+V0/6dJl6dWK+z/8qZZf6N5IBuHDAK2xMI4J6C5+7c3DZPl3BuhMR+11EIAV0cw8Z0jZCLWMtXL
ndqvvUlbbBVTrvIIui4noOJgsngMCcvVE5juYmP8OlZ4VzbmfhXHrLKmZWHx8FxcVYy0ABjd8c7B
bIO3mzxTJv3xqWazrdfRpI+7kCIpcUMs0+OSt8/9OLGpJqdW7OOEorS6A///m8X7z2vGclg0mMLw
UTL+xwgC7vK5GeBWd9T1ztynBWZ9frz1FN6i1GL6W2OKcpu1QjczaoJ+ellFeprFR5mWSgSu1OTR
HD059XK1Gm/H4gd3h6WuHE9djcRyDRimZn6eUBoItanEdnmffd4ZbGJfqqLkCQ3KLWggWH+0S1RK
ekRg+VfpkJMlSOZIK4paj0GedTvpMQUVA8WLswmFRzEd8eg5ZrCglA4pk3ZzdiBJun6DtlDtbXZi
BAcntU9CCbH8GCq1UdAGsigfpaTgh6BF/Znf9QjtUTy/5kgTFk8BuNXuSruqJiDPG/TkfOKAqUJ0
3BTAYL2ixPpv2Clcpv9jIsOzTIZWLAYzLNfT/zYW4gyaVRezbI8QZlkhCVYPvZ9BZsbMqqzko7u4
1qbvPbbSBvaE2zB2NSYf7Mn1gLDZ7ONX+NX0PJXOqoL1nIAk8XHKgVvAH2lp9a01Sf4r+lefi1Jn
nLCW3HRjk+00w/ypy+W3l8Z3tGd72aUvZlB8+DkLR6nBSOvYUFuTHgqqsrx19W0nIPnbw30pgUBD
auTzcH80SsdpR9SGtBFwajIXu9LTXqM+WTZlPcinwJt2/dJftKbX96C7Q7+tnEtlSOfiIHfNc6s8
trRJEg59HaEkRgGmc5jMGadImmFaNk8dtbqjNRX47hAgRAQxOmpytLNhLSk3FjpQFDbFyRR3pcH3
GpdiJwueUoatcjarR4HuWL+VILYtiJFUkOa2xUcRxPveZ21ybKLAVUm1/t4kkLNa7Vkf44+KoWUt
szaV2f1eA8q4rG+uRgezrYZ4s85ZKOFW68Hmi9qryouxiPjuZe0pENErK+VdpaZk0XDPVW0oKfrv
sMO/R3od5s6ApHeELrQAmaMMeW0WIq4A+zdS43ETL+KHEgYR8W9xZyRMc/IPe5yeG3hXpp64JIlo
6FOLKHwJfs9V/Ba3xXFVqvbJTxEP7xrouXBJyCHwrPcqRiKcspxIN5mHBEHBr+jY6Uy+azmZKEjp
a+t6L7mGglepulTE2RWdqcQg2A1QoveL5OQDVIz0T33boPKOauSm08uBPLJtjikaUp8iAjBdSj2s
9XZC2ynHDhffavSTXbns6T2hvbfrl8FAz9904NdUKkwku+sQRjLuaT37kfgeqVXIW3hyvW/e0sb8
vt7gSVsnoVNNz0k2ogDAq5Z+h3mrsyk6YxNg0FdRcm3ADn77zY/ljdF8Fhvyno2Dg4ZDTu5rWPMG
JeGfgevczvD0L1MjvmBTdJvV3ERPK7knPQ46Nn89KmSY2tGLRvE8jAxj21pN8Jl29xqFk9GgFLAQ
3htK/ig0/jCbTkkqMdj9SaVf09bLFmY43Gt2D3pGheVjx4fCP+ut9NLyJttLjUiiqr7LctmBqZAo
hGhc0xl/HXJhXAbkaY4mtlLm6S0z5WmefXkUZkChxyvdjVzGiJFLj5LFkH8Bycp+ogfOwV6Sm0Nu
edJytwjrSKcB6Msr+GQYajNswIVacj5etYRZsIUhlh4CX9KwHLUl86w9FacUvaeelGHrYTiAdzMF
2T7F+jzpzK00rXFHhu6HOYMVw1Ac3B4QwuRibyiCSVVJezJVm8ZdXyPsQaSp5m3x3lTqpJ6xnjnd
ZHwSu09jWNc/W3nd7EFqnhl+d8N20q3NhNWDSdX8kIwaQpaqOpX9bJ6XYHmAbZrvGIEB0WTUHA4D
JIZsD4u96Ai6vtdz07B5N/FeOt3HBGYgdDRqDAKjqjOSNOvsed0/vqJtaCi8h2bqz4vhmnvka8da
t2Cmu9bLisQHlS+b1KW+hBRFzo1TEsHzZU8zaMChQiT5hF6x0S6m116QPExHwEzaJfUy79wuH+s3
nfrJ+hUTdTRBWxuZbTUz0e3jcplZ/sOCeP1o2yBpo2HJQExZ39ImyK9TjKU6qL8QkJdDa2rWL3En
HgbynyN4qMfY87JjkWHokxZMI6egiy+FVmlbMab1ljKic0lG84aIDjieOsv1LLB+5GVY3Qfevmjg
RdUifkhpqfizsY1IQ7dCWs6h9MeDGc/4MxWYT/RNfoVqGmydlKfTRXqpdL0/1gWFc4Pm4c4y0PF2
KAQvfvnWDMjrTCc+5V7rXmoVhEQG8Al/wpOEYbNnO+77o3T8g2dQUsmJO2m0TG9Bhjd6OoeTaf62
ZIbT5PBPFzAcgX7hJF/uy0kMl6SeBgzAyngv3HmXKwCiZ1c0c6gSXqRpe9sspm3IWvw1iv23PB1T
hux05CxAvkZQvkNFDmlZ2UXOz0DSH6uO2wX/8pupkVpQMUE/qHXZccJDejHOfnpeOAEsKyoKQ1hH
IHIaD51RnONh7g966ZIl49PQnR3N66hkWJtxoYmyxUXqVqFwOiOwz06ZwEJoy+QCNUIFnyEtzBky
AZBT8pGYGZ7R6hgxUt6jZCwD4AQgasyIHlMU4gQrlEBJxjAbJzSrOuO8KoDzjkkUMPIosxSZtosp
q3vJcR3hYvScCnA+fjD5Tn1Ka67rqlWp2Qzk1b+LxH21y+V1jS7KcRYhfbKDNGnnxX33fYxRO/q0
+1ByF3flWJMvUJ90Nc/giBU221Pl2a3S6GKa0kPCQNXsiL1s8/c5ji+rPLsyC3frEUjTrgNYbTK0
Jl3MtX1rv57lKphWJaIlKm9TEiJqPGPG9mjY8IZpqmwX6FFV2r2scVI7s33IuASLj9yqiIJ2qw1k
Z5RpsB3vtk61PKvtc9WQM/yCqr9l7edVYPGafcHwDcltl9+lkgbryM4J09uXpSnvSg+r1OeuhQJd
mR0N3hR2jASkDEFGAsCzqppL/JHZ9QmlXY5US6Q5orh2EdFlzxCildOHqxsm5Qvo9Mm0GQaeB6MV
JL2IzrShIbXiJ+uQDO4p+ua+avsxO+1TL92D/ESnnsuDMciXpU/HU1XmsLms5KEtpNjr3X6d2VoF
wlPLGAHmUyMjRD4yMvD3Skj5YdUxmpKOOmdpkd820+JDJCphjTD5mgk1gxqYx0lrHls9eImdhV6l
eSO7ZTbElS8Oyt2ySD+WpuBepQU1aC/5RMXBdZkdaOf76KNQ6fVmZ84wCT37WM0ugybOcU2gPaU2
HrDwQC3xJMvO2o8dKq7ea0/4JlBNU/OAgXZqo/amF9RvynhmJMKlugruPqjDpbC+FqqgWavpGmj5
wUZvgotMBoIW6+qY6KbI9MeOyRf+n0IYCmevwvGB7nemQ15uIqpo5nS2IiunIcMUVRz9GRNJXKyu
iCWxqEUSRm4ys34kiFYuvGTKU0R+4o3FNy/oD1nafmc07RTTX2GuGLcoPYMOnXHS3akckKvYE9FT
FRMXuQwMWAMwHWzo752m7btC+7Y+QexANFdqZQs/LADW3Ysa2rFZH1htm28q9lzrB5FNJNLgiKTi
865pv+a0rhmSIfYtKdpgE009VgOm3GrAZqX3pZitx0brH1IPFXTUonTu2uBFj1NEtfRvXXzH4MDX
DM5kj47pYkLPqemDg69hkWzj6ZuObffO9Hg7MKPxNrEDbrudeSDQn2qrz95vilvo+aUaAiuxjOld
948/BmK3glp7NYqaqlGkSLc4NZs+3Zoiahwi8JIHf4x/a/GDYOacavWrbkUftbbAGkM/KRjfCSdP
EJPL5SYrzhU/McDOiddv7VE8AbQJWX0YdZmKXarF70bFe6iiVDbsnTt790U296OYgx96WX4Y2CDS
+0g+egOnNr88jn39J4/yk6EKICWVX+Z69VM+t79HKqeWOseJ+Lf2BmDgAZYeQsM0PgPQuCkXEZ2X
tj6VlolcDKopicZRatw6QWQ7oabJMBkthhtxgT04CWpda8o+1oqIj9Ih1qIOT7UyCTEtCdcfa8m8
iUbjq5/7P/0peKQGtVPxUjIqq2U/Ulor3gE17Sfie+XYTEhiA01R75KrhP1zLYv5oKXI7sGU//Tj
5E+VuA3V6JpJ6qEKIy+q9hMEtoRMHpE4y2HH3MRMN9SSBNXWoRYDCY6aueswCtqOjbdXQysqH1cp
iTOTXqP050lwGG7Qz8xiJlVQ8/WZ9RNyGgODasJjzY/qhF07TgDwix4Q5xi8rINT6wSGoS6qZtZe
KxNpEuPUawFurVubKmr2OoZSesn0DUAFdKUxI78EfqWqM2MriDEWN2pOIfI4TAZj9nny2QBY53N0
5hw3EeovzD2Q0qqswzb9bdqBtz+1rkPcS2Q/GhqeeGg6gscBH8BSmNXGQHtySju8eDrXp4ujPFVn
zOGq9HWwXT4M55LZ8cmwV1KaV+wzF29erFM0hnQx2l7cL31dRVts1Ojx9OP/sHceu3UkXbZ+lUbP
s5Am0gG37+B4R/Lw0GuSkCgpvc9I9/T9RaoapSrg/j/uvCeCDEmRaSJ27L3Wt+h6W59kSeOK4ww6
dOQgaA3Cc85r+MmcipeoOIgRhj6SVj123C3BTGbHXVwcsXo8sRMV/hY77QjfdG0UHPRzcjXWy7cg
ElbcIag/BMy0lXq5tVE8tGPB7sqKlOQcFmuBa9+lQau3FAcEcW7rYLoak4EAA9eFnP3iaFW6uyon
jESYNU6LQXQID8KWHI26DVZPrXhYBpzLIdfs8e1Z7kVqKXN2uu9NXn5YnbYLy/m+HXhRF9dt4DKv
tOtR7qxv0h+ffa0dN53AoBaPhTgm+oBv0fleYoPYdbl7qQoEtJNLI7+adOtYBt8EyeorQ1/i3Q4L
pmOS2nQH1ZSMCH2dDz3GEtXxsUOB56/1igu96ZPr4z0YWUKbafhZphr6T5cgPjgEoDGvSYxKyKNq
KpXFcPEsL86TiMh6VrRnX9Qfy8htmtjrvG76mH3jkujzY5/PyQopPI0xP1UqBTK6/eRjaVstLecw
kt/cYH4Y0W0Ppfvc1eOryApCPZ3nIejvmpIMWXV+lbQqUI3h2VJchyDUym2uXF5q3OzUmGX55pcx
rqbDaxi0MFlFZUrLJy4RnNeEbLHfLTtfUjXXlpgBZKTxTjkQl7crtaadIPzXK0ykS+mLCPlRyqQ+
+hINXdCtMlXe1WQjbJdXLlcTmWWooQZFsv/mOkZJB1yv99n0mgnO7h0Pl5VcCWn8XkjeS02Ldr3D
yunn0A5U59hz0brqRBIu35iXht80UgGWEeavkbTRDLCR144zxGS7aReyRJ+WSe9yD5FaMKtPaDo3
DPObqjlKl9lE6z4zaGJnUTVSqbMySQ+7HPrr4zgScKqG8Zqu/ehF/94FwyPtMAYOaUiuxCF2eD1I
Y6CtywXVmrjaLu/F0kPQGLAw8uEL0p/cT7p7UzUzos10s0wulgFWZ38NvO5p8RL5WJsh75JCNyct
MZLhRCNxfo1GDUlDEO0Ible9R75XQdNwlWU2YRtKR5HSgqoziBZ6FOAe4P2gkQjGQLUzxvkSqgey
kpydVS0tLXgKnEGPWlNcfU95e1l4jYzFt6VmikMNxQNqbwqh8WCpHc9D8omVO7uqegz23yYHXaP8
grAhVO9LVVoGpedylZNIvA3Und5Iw2exeBkv7uwQBZrqzCVbjV0sXYVUO0Ygz5MIf6pZXxyhT5nr
+6pP9svXIkKddJCKSWrS1M8c/H8WGpboUXNPHnd+vRiLc7WOs+rTtttnbbxfekAjqpOl3zyGBoJT
ZhJq6oL+zFmTf9isAlkR7Rz/rIn42qkRJlIzZl4etyVvrtib31sOt3Ptv2B9YHBBLwNFvXmXZtH7
8g7VhrEEvmJYccttWBJz0+EwUYwaZYlzxpLH3wuvi5HWUwZ85eZ1te8ZTYrVYPp7vCWUGerN9HrS
1MDIzJyDl5VCMtA2pnGbUiiNiakuxusy4phzoASV8zRFL/KHPZFzPwr2nsAlO7L8UnCkXvm0LuAz
MF4qyGF1iy9xPlxjf8JuGRrL/Fu4u9pCe7z4JzWPTdUk0GyVt8VlUjCB3E2LXTXuyVLOS8G5QT2s
U0xt36nulCpbmJHFm6ntdourUNVzsUIhECh+7ZRHcZGN2Fa+I1WalnHNUBv5FG5N7WC55drBFUTq
fUDbOOGpVS8WY58TXMtHM2RepmvTsBOYnYdKHKyw/LkIBpDYMzMtus1gkTr1pWk0A0V5fo1nSYES
Ol/wwhzUJWOle9f9aaeOM7Hy1oo2v0Yu1bEafqtVL6nkFrV/weEotFbDmH1XPchBUkMuDm72j9cQ
lg4kB55rL8UarOP1UXV6RetX4hOdA/s4kNe+Xn6EqB9pewPVrEvyLezoaZlgFOrZHL3geeFapNis
2SNR/3bhoYQJkFa6JPLb/OJPHJcy3qu4pJ/uhfNt1Bic1SaXewEGcQypTPyqYas5iIHxtAjc5hwh
6lVo1LeJVHVOvBz+JLfFr/DHSnvVaxiJeSyWYgUn1LUoyGr0op/qiqr/LbIaTmTK0dGapLCrnjSR
rRumZxU4tfRS0EGe7SLbLW1+nYOpsSma/LskTE5VTnNKiUZtu8uSGFdxwbPDWOVVN2jDBHhEc4MM
EnN+qyUGXJdGh6MKCdsUxJuH83lZM1rlS08SBE0p/skVPpYzYSg72uJbvl0OegzTf9niqWxG6XJ0
9ujlGhCWGoc2aTnO05pqI8VSwWk3zDeKfEGbiPGOcjjkTfdDZ+ChgTFZmz0LSf4T6SjN3cA9SsOn
n8IJTCjDrd31G7RkCR6QdEaN0X86SbJXj/uyJqZJzH8nk90yD3F0XP+Zy0iJEmwpM/XIQ8pvf3ol
FgiZXxIRRWsIesGJmeZ6qDWH1GBtuyALvNgGsOfdL6gCKJj5OiIickOiDGYjasjl/YksFwMHbd5V
Djxx28zhRdVewmUeWoXz/TikAZmMDSo+9wU2bIWM+2VpJix9DGKzAAb35tMCx2iyCbVt2qL2xA/U
pyyjnh9xhrYIs8nKR4v8kWlms3FML9y1z7Ng605TnFm5J7Fr/JwEAKRUw3pa2/ZTxAQc7uV8GDue
gaJgY9f93tiV6UEqzAvh7XeaJPmYMeVXb/ixuNSDOkVe4nPNJb0aj0OqXcWXCKeu5/VsBTO+Ln9Q
wa0IAzpORLThq3XW8xKVAW3IiHXICmq267hjqHCKDMkcrdio6btOGkLcq61uqF47lmTVWclL+jFG
dag5Gbk+oj/Ewz+XA3Q3t0+WJV/7YSQ9lPuTplm8X0hoAeMSjantIC1CgYlxpWO5agcOGK6T/kir
8jhlOiWgM6+Eq6S+qlGPuuxjivOvZsQSYYJmXQ+zzlqHZMt0EWdomHRIgBIVQq4hc85xoE9I6sRj
rhQf2dDf1405M6+J74WnIPwzOrhciacqIjqJMcZ/xSLas7WEEyFW2Uz3raZLutH9YLNILjrH4+Rp
hxeHImVd+6zHwfzDpbBFm4PrpXDJEfg1dZ3z97zGjWE3UIAal683JvaGNxRhV+oQIsSIOnLQ0k0h
x9M2YFESWfY+2tYvwJHRf026lnRKvmW3+WKZDGRtJLlrtZOrmdhC3iGhlvXQ5osSuPJTI9J4aaBw
q0mUsN4WuEqc1nda2T+pfbNGg07jXp4hVGEjV0f4hOmQa/Cat2H2Wcq3ZQld1rMi+RI7HAqsCi2l
eMv8eE8sO2kJ/ViviEO8c5m97jjmf9Eie2vk1WNU/+g9+bWqmat7CfcsMynZYlR169HFgGmll1Yo
cRILzYIKoRiviDNd03/9ok53RegfvHhY9Qh1rMKhyRPu6/li9pHCA7T0a9Av70TlnzUt2OdG+m2B
cuQaK1yuWtN4CFaNEn2Egffsd1RggUUF5rGcq+6XCxRg0XQMc3QavPgdxSHNvXG1tDkrRj1r/IR7
v3fjwwKGWpReA8FgIfvAIhxQw7/UQUTrhekPJE9URgEp2qJOfyxgIdthR/FLa8MO/CYT8SNpsxcF
MFLbpl4mmDTKhuSO9g4R5fdlXIfabz+11dvsUQdB3alguyhuA+0zpRnqO9SWLZPdSL18sGmfsWge
lwGw4TKxI0lnJXz/CgvwIUDut8WUwVIbonnvgidVMI8j5X0JkImRJM283lUEK6rDXEn8pMjvnNQ3
13Oh/Viaw6aj7MRjT3tK8pCCNytt7rvRooQvGg+NtYLr9AT46sznMBXJXY/4bb08pAxG+7XdO+u8
NUo1iL/JCPWsuvo83Oh6GEDmXXWhTXhRWiXcC4el9lvObqVGfjdhbB4zzcyJbTwjLv6vBuEjwmwL
QBMS3Xg/ipQMIOfNMFmSUZt+i5SkNjKard+ajEipQ6zGu3mcaU9xX711hldvGO+sfae7R2uGEF6h
xNQpbVRIJPx+pNbFH6rn2+cZ6ACN5qdqr5ftcyvQXC/Hm06RxpYxqpTmd1sUxUba3zN7xFGocBLq
ZKO6ozE7YNHCY7BGF1siR7aMf3aVfVZJQQTSkKT3Hiap30XljFTA4nwm7PoErZNltHC/qhciyZGm
mfhqVBW9COAI/lBz0/ijfkgaDhS5+kEjVQF08kE7OE1O+PpIfLVntI8Lv4s45Zxx6Q7dvMcJ0ITd
x7h16yANb0sr4l0OtB2Z8AT0MbJaVxLjpuk8q+74XLrfC635qohW6szI4OMFT8uhzuqrYoqUsX2Z
aXrQRKZmHAXTU/8JbOk7LkJ8mKzkLHesK9d81p8X9mGmvn1fI9tM07d1ioe4VTQ6SCL5PrCQ6bZn
mphfly6LMbJyRO3MQbR5KenzYzyNkQHGxF1zCac5rfiW+5unxDxlSQC56SKC4ahlZcVrpi9T9UVC
qQ6ey5s7K7qeOoMtvSd6FCeL6oWI7U9L9U/VVfaq+S6vvJNbMa6bnc98qLHJINHV85+TYh654rsZ
j4/q9pCBlu4ixps0HxgGODyH3A2NJhMzm5rsQ8k9FfUNCx8bOmM89c8mJdqIS2NVq8pKXealIlbt
9OV8PRIRxhCZqYf66Ak6HGpxSublBNiBV8B5nJ4ntVCoHRzPUdpB3pNjgkiiSoCywaXHwctSSGxg
znmYU8MXfMkfdsvCSyI5BTecGq7ErEptT7XvYV0+kCrBQs89myWK66b2bstO0qPyAXekU8oz308q
KhEe0Q8HYGE+5ycRhDDbWKLkXVrID7XWLHu/Hcz3FsKjLTpRMe0Uik0ixyFoNf4ZwMFY2Xp8NirY
hnFRvXfl02TZzwtBShW9jjV/yQr/jANP4QctgsLD8K2719voo9Ks79Wj2KWitDdNxQ1VVcWy2Wge
btBp2iGJ9AJVqqqBgnnfAktYib4/JsVwxCb1gET/tR18lYzJkz7cIvJRlSXiuTZNi0FiwtKVflnq
W60Q2pr8p7i1SSKph1/dOGInFQwZZ6MZWr9UkP9LNP43RGPDcmz0VP/vCLLD1+FrHP/OM/7zU/4n
fswWf3i6Y9gQcRFS/pU95uh/mMIRePU8QbfWQkn3Z/aYaf4BzNg1CTN2haDqRmP4J83Y8P7wEVF4
umlR1vIvxv8XzdhS6X1/aVsZnVgemh7bMR1c80J4ioj7Wzqe7vjZnNih+aRXiXbIpkwe2HMYMBXG
XRqn2ltWzKSSDgXh2FK8eLOOWt5vphNnN3/fG/Mr+RHGJguKYStiVCc6cMtTR/Oxg9J21hH7IJ02
mn3vk3QLZiPfYmM6UmAzbWbSdBs8rbhYaUvqurfTu/jgEg57mtIoOC3VNRKYdedrVFhm0BGwEwJd
7fUWuU17mIzR+cJRJlphInXXmV/RJ/NIjYg7HedEMbj0rwIoNn07X7Gy0wB3ym5TRuys8Esf67BP
1iDkTNwAWbrq2sS76yRe9dZ5oSKlzGifappgwgkghWmdfQ5TezvK8DAn1nxYRFyFC8zRKs+GSLId
z1KzxmYVbgPQ7UxDWFEiMdAw74fPtqGknCqxb2hB7PNqAGCuOd86rD0ekfH3Q+g+mqKpHvoOdEQ2
gcar0/wRC0+Gg94lKTXxxaqkyXIbqmQjard7a73gZ10ByqBQIkoD4AoVI12UWDrrOjc2KHraA9XS
tNXhfRxIWqeFO8h7W4R3+Riw9rj1xsgccWIz+FmWQ/owSO1di/VrW5rzLbfHaS3TNnwq4mbXuc6I
G15Ud31DQ8lUZpik0H8O/IznONI/CU107hsX+kowJvTDdSQWiMye69EN11WHRaMq3fqah2n8b2S3
jhJh/+NBdhzP5eXQKfIMT+lSf3uQ81mIhJmX81RgHk71QMJwlvY2GrNpG9h9cEQd3m35f6M8S77o
drGxK0gtHl2qkx2Z7QMzRXy5peFunKHcD2lvPLoFvr527q0r1iHHD5+NslJ1kxeyEfePcar3+xks
zjZjBMEOyvlOGveZkVZHdSLytS4H7DOuw6F29x7nOqzUbryxNJStvT8QJVzQ72rb+zJv99GkjVsn
kzFKl+zTrdKvbj+3b3gW9v7svvaZtG9RZWwhjn8xcxKNmTzDkuV8JltAJdSBN+LXurUlS7QB4WA+
NwD6qSfhEjjQAp5+W+Suv67s32jZisP+9ytOZ0QtQh7KUiFsUhD/dsUrz/FCdIXFk1unchOR+kUW
0LQd+si6s6g9/MB+K8IofMguY1r152TSrmPVf+l0KAVpXI2bGgPxqpLNpy2LZuVmfXGw8ERcyN4x
UaXcxUacEDQI0QRoIg3kOoyZiUxwfPAWnZJxAAkcSJQXiXU1kvIoo9Y7xeO3EIXWKav6tzbVvAN2
mStUULpUsRttZrRBDTrzIRzjF7NC58ZVUgNda+/J0D1lzbC2wnq82l7wGorR3Dd1EZ+cCr5HWrB7
uzEUqtmtPga9vWCDKNAZz9oetm1bzd1mQhBI+4mWYO9VcMFb7+oMZACpebA+W98LR16GxgTtwjF0
smha5z2FQV0k5esUDhcRWBs7191tJ7RuY1lwIr2x2kUJ+bxWokdrERKjME3KvkyHIY5Ki6F6JE6J
aaBud+4zHWSXMdkEb3f2PkK3lyP4MfrS2TUVwDRMMu+uLT/LOb6kkRVcKvGSt2X8ZAtSzTuYoVmb
hMgt031URrcOpO56NnpzrQ2Jv9Ul6v/cl/sErHHbFc2lwOGxSTJGkxFBTmky2+gMjReCmx+kGGqG
gum4mcbaXNGhH3Y4qtJDTGylMq8DHpmnsz43IDJihiVVVVPGp+Ie8ZbLbO0M5p2dBBXxeu6r6VzT
a7Qqchtdp9p4QyiPCKcxY3iQOzJ93NWws09A/IDugO9FYy3sJ8+TgNTldJqm8K7v7XzPi/4doQcH
chNxn0SuDgUzBfLatoc8a8xTrG+yrtNRuVlQOmjjmHN6qe1mA/a9OpOJdTSrubgbhqnYTaS5BXUY
7up2Th/GiW5aLq6BBAFSBPZ+jO0ZhjPdLcd3q7vlF5ejU6V8GxM/GZOQtDoUuV2sfJuYpCyYNvPg
0ViJw50uG2wvlXPgJaC7ViDDmwCmaAHSsGIwx0OiW0hQkjA9WS22UVX2iZnc8Wl22Z7S8BIxvVqZ
IMOBFX3KJhoO/3oZWPJYf1sGbB2ikO+QsWoZJKWapm/9fRkwCQMOwt7VbknW2AzLmGybBWpV30XX
3tsqnVg0j2ntnaYRmU3jSh8t1TrS3BhoRNNu9dSfzmMMmXoueL3yokdXDA6JAfJ47MPx+xzq9lOc
nwLyCqQcLy0a7oxDqVdozh5Ol71FJt6dtE6u88jq7muveh+VWK2eR3kccMxyPoMjOaDgBMiYxVvH
3UcPeue6WzPEL8vreClj0uZLQK7b3DQ0huTFDyegIRWFEuizaSDOqIL+jFYMHbRZTOsQ/XQ01ruy
oU0jooCvP8bJlj4H2COCm4NvI67qQ64DxWhasWGalh0s38Pp7Zp3gPMKBY2I17ZlTxdi3+XKRtuL
d1FQD1XKDqUHCFUl45nSIWa50zCPwwzJd52l1B6FZp/rSX/t8+hLX8XfHNj1e7MnM1p3wrPyfld9
aGwl0e3n1iUltXOwSfo1rAthY19Hb3RqOMcmVYIbgRdYOaBNms4Y72MCzVax0Ym7obBw8Uy5TjL5
RF0GDgpHA7e3G4HzclZMWADSvTJ5RYBbDiinUvAhDg6CMisQkgzphYbU99I1nH1N8rPmw+pz6brq
ltbezESXl6x2nq0Cz2yZXwzYPGUNBETObnhdfjmMvfw3LhVHPZR/VQvqobUonnFCOI5p06pRKR+/
VQsQtdB9z01wgybnY6QK0b06dO9mhBEHXZivVZMDiJzHW29/Yuia7oS9MzSTZKoYHKuOS1grcHxo
ekYVrILZYrM0d1Fqjpd8gNmhzTdEv8lp7Bxtj9j9EY379OEVbbcmmD26wR4r1rFP60DQ/YrrFs6b
R8+ushvcY14DWqfIx7u6ZC2zXDUKjcfsYoa03gnnC/Z8G9+ceDDOnY01f2znbddad4j1i8AlpD1w
AKIUMAG0Tug3O4BI3PlKPMUR02dGPLuzcRisGTAGgUQXknA63pxrko+IqIPM3bt2S19Kart/vVyI
fyRsqAsv1NkGMbMOkdf+x2pRzGnbGFGIcsyZ4bUlxnhfV6ye70LOwbUgmX6vCyA4pWfvBngHvhad
yzaWl8o2cOEKLbnl5X0R2RoWnmzaTXHqbGBgv+qBbp/7OtTWDPf9e62rAHE0ihli2PdFo2uggLIz
6pb0GJQhg1eWjLVZtlDfzIwzgd1XZ9RsGEB1+yFLvY+miMrT3DPIKcyguDgpckm286cuDDDz6Fm4
o0o+agIe+L++Rob/j6z65SK5wuW4brq+Kf55kQYwc80sBvtGjciOmaTmQ2w8tjPJiE3U63v+z3fH
TNI1HW8YiXIeOa4kNP57/PIoaBlM+naxT1vZUfuOAykSOWUtqONN5VY1NAff2HRwkZ0QPbtOjtRq
gbebReEcvSoGzdkx5quTt1Lq4lC2lyjvLzrJHru2iozjYII49kK565zc3/ut+22KcvvAqjg/uz6t
YAbWx8rSzzPZjpe+ZzBXeYBSdDzIFRXjxvTycWN4yXSfCRY5tNH6WUM8pek4xUu/FCfoj94lR+TN
CGKQYKXR/XrpfRLG0buG2fBQxG+9JptLLMVukml05wLV2MgpEs+6MVWYxGbnnLeVtaKQYCE5hWHM
jDLOOV+ZEIkisi325rgTGi5arIjampQONLK1/Y6mg0qes852HDBwN15EDxYtz2GAEA/KxDHO5dE0
6FKFvgNHlqLpaogBX5LfNLDgs/xuaIA/RMzV2tK5lDKTt3jWd2DiXZQZkOBQ97kbJqcAgu34XVot
y0YLWaxMv5mwKr56qH9i7ELMUALvkFMTDpTi16C3vvctBvYct8gUZDABgKEYshH7ZQcSqCg8FqhL
qdf3caWRnWF4D02tNTuPSd+WCe9cZO29sIdjrWvOqfSNdemWxikL6aVrUGsTVztBQjnqRRO+WmmO
gZ35/2NcR6fGiZIViti3vPOMl2H0j2nWtBtQdEzCBMZ9Rljttu+LdtdpXnFOPBeg5ktu5slDXXPK
MbtoZ9r+uC5aVh7U07HJzBcx2YqRlDwPIsb2mQ0MrqSLa9QJd1WM8IjucPpsxaeI+I9L7YWKLJzF
ZJ/zRy9s926efOJUZTg3UsXxSnHsNVvqb5+Gc8plFxk4K5O+5jh0jP6mfBdNwNFdJeSZxlC/4+J6
/yYGicXsn3uMb6kMIcOz7aVh848TqVcYuYToUt9sApfXY+6TF2lL99TSUblnU7rNDku/3RTiwU21
JzMKbGxFzJKyAXzRFCDhNhKHikJhKC27OVv41iDFXbW8eEQAVDyDrnLMbn5UVspDbKFfjkRkvvhe
K9ax5zCx6/ViX5pQ4BLP3ust+/ayzlpNl6/irB2OZKdzJ0Lcc14aIEvtb3pmocbGZFBym+/7NEhW
ppGQe04DZc2eSZIrXDnm6d64p8LVN3RnJPNMg9S8oaW3rjnBITCA/I0Rc1JfU2Kwwd012uSdtRl2
Y1DDfJd5DZLIqQv+47B4sCWjiimG7uHj07SLUH641XxMSJt+doy632ahHm3hZmMOrx77orNpyJSw
yaFNHdKY/zfTxuQ5D56AhvHRQJjuxsBjHCXQWyLaQPUVsLopJn1v5Ppd4OuImnXrkgROvBo8UuKo
FAnSMTDTTmZ6cWrq/D4SyOgmPdn60v3My7C4hVJ31rDswrNrQcupykPhW8PZUOVMmJAblE1kLlRq
FmlTMt06Y6YN31v71kd7DX+QLNZCHvEcuevRmKnmY63eZVm/Lyj2mJ7nwb1Zo3TWdNSUkZ50ey9q
QFZ2WnHfjil9jUF7jXvI8OA19X0zoXBCfMsxg6KjLE0sj+azrkf12S57rHMYetYBKIGtJKkACT89
5XxwVr3EkRgUsZdjhGh4dOq623qVTA9YFYtVFCZvEY5LVCIoqzPZMvMPFW818znDgqLsE2cC7x/D
XUo/kXMT2eUQb2CXFqOtqmgfMO0ABOsScmLq/NMQD+y4wVetbKdN0PFGhsaQHdMytmgoBudA5Ol9
jMmlhJsPaM/+RsPGuKvVnzp09z7KGLi+1imjmfmcFWAOYeeLnRO/5q1mPrR6a12B67rrqgEb6rUk
BTDc8biFfnrzFHUsLTl+i/Rn0AzfnNpzHpNX08KTHDHD3I2HLrHKx1j7HnfMorum8c5RZoer0C2s
/dTb3gamMdyxOcv3dBFrJtpZCbCUcxfbwKvW5s4m6tgr09ByNkGBGSxi/x3bnPEC4q1nplwAKcci
OSJtf4FjLfdSL/RTpT/3VkPJU1rxh4ftpgbAN4flZQ7BDHZl990gnOo85aQVu93Uwb2Pd6EBTVEv
uvhxCLujrZHhFAoNSI1dTa9pwGNHcRRF3fxejxMPT9oXm9wmC25iFcdXUaQHUXyA+iEXwXHdg5nY
l15U5dUdy5mYojG7VqJ5kh2KkMyvtR1osuxulgRq+AHtyT4eqcnQmeA+St6K2LSBWNggkjxmZniK
MeLjZUPwYyjRHJC8Yejda2JX9ByYMuuOeR+Flb8ZY9ByBfzGHUhwZy96zDPAI3Zx2HnPh4La6Ea1
coRuaFw8Eb0kQaehi8ByRspEPQ0JbTA7PzvVRBnI+Ql/kQggWnjtzmjCBkOe0d+MapfrdrnVuzba
ZEUUYxhuIJrYNE4Fk6RjHgKrlcIKToRgNFwo/Icu3FViJmJCesh0wxYxPIVllt2Z3gTjtJ9OOTMb
Mp8pmyf7a5chJ+Xw/jQHgMxAjib7QpvM+zjeZP60r2TymSVDttMzT7+YNWAAYD2bwcU9VJbAnp0J
uOtQz/cojnFSVzXuLcGMp9EB7c+G9cHwFXh8++EaswkPaRqPvkGRkDJtXqeQLO8N6I4zzeKtrtIk
em+4MUPwuWjQT7sUx40uh/tMkRLrwvqZ1eGMac2Y3mAvPoRNZK4EEir0F2lzw4MNve3V8Nvi3aN3
vukyW0dFKduDQ+3+a6f838nSv5ksWWry89vRYPO1+/ofP3hl8fp9zX/8138+oXyI/mPzNS27r7/P
l/78xD/nS77zB3Mbw7Hx9ts2wAW+5vCj7f7rP7FriD90Bw+nsH3hmssg688Rk7D/8IXQaZh7JrMR
Vw2G/hwxCfMP5kCmQ8HsE4doMP76v//nbymK7T/+/HufGFDIP48zEDFsU9cNKCq+qdtLpOZvh21f
b4sOTLl2TrQ4ANXHMIVACrmWKGeUbprk9gjXQtu+ezaxfzqsp2Rs3+dcu2ZTgI+yJgwoGYDbIQff
mbiWVsZhAsiYIYtRdutQomPAPhpAcGJxovFH7gS8lHlD6Zft0P9vIyPx9qNvw1aEyExI16115LvF
9hvqOJ8bWdxHY7Gva+9qWCn6kHK2j1aDGxU/5zozcPg07pPvly/JzEsqxk+EvVhwhdzJfDqLYjp5
wXjwU1TUqSFXeeTe0dcihcnEG93F36xkRrR8KCqN8Bm9vaW2i0W8jt1tJSMB1w3cdJJtM1CCF0Ol
FrFyEDBQIOUsfkZZxrF4PMMWLqqe+ZS8yjFzyR5ojz2sLYyBDGH44DiLq1UnxIscxAaI06vmInIt
LH5mm7MHu9XjXBKrncoazUlofs6G2E5s0KQVmDdaryfPsZ+6QR/ps4LQTqQPRUH70tn9c1UXX7tN
33dA4afkSE3YINkiKiEtZ8JpmhcDgf1Gx0E2GzBVJbM1OhRrGTp3mouc0Rhf9aSHYl9TLg457GV+
3JSr0Gp4Eo2ivxJYV64rTtvrKo4OqX50kurWFeOBJEcPjGNKQoUNOHnAzaOZ8dd6inpGaizns0eL
Kbumof1gh/KJfEZsG3G0S2UFBzyOm81g6hvTQokQ9mG6SjTtPkgxj8b2+K3JU8zo6BNqlLE7f75l
8a1yPvXRuRuqbDh1XISpKsfbNEIFmfp063/z0pg4kUZHmRI82+N8jbjXJtnN+wG3pK3jlvSAB+Pj
SY21liZQ3SZ3E2WIt63BO0BNh51jVufK7Z9LT7TbiMkrKsh017u4NuyWkC5u5go1Eo9yYrzl2Yh0
y6JvHnoUp2WdsMGtKzFSgxXZwW6je6vHj265gXIRFe85XdA0SlFG6a/CTd+qtIKYgz5whd3uNS2K
z6lXZ/87Tlc7PGGYpQSBmRCBEMngF0L8UA7ODR7hsYwEcFVAdk2ob1onl0xIgqtjt/dmce+ifdkY
DCUJ90BPUh7smVQM2wK+qWPM5Uh77sYByRFty7u/fmmdWGzKgh8x9ziGQbUlBS4bpndOL8rPvcUV
8UOmFmUbJymi1uoYNWb+UlXcIrN3tl0I8WoWH7XlAzyPeqSoLoJQ7OArsPqPWdeLAyRJmmu69b3u
m2RTTP3Gb6JjYHfFrlGll4WK8cQmPP/63V9/p9XGCmRqprI9ll+kSMtfv2vV79RivB2F9/7nP6oY
jRruDN4RxpD/83ttruxNLinef/3bb18upwUhKqx5aLvliXOpceDB/PWntOEybZl9TTjY8RKYtPO4
Ozl4r8Lu/LVoibn2ZPwJFWVk+dBhb7doruFwRwfwPoyoArJfEo5kaPqc7lT5Je5vXNO/fjfAJiEw
0tj99VfLRyDduo/H2N399fGx+qTlwyb2ks2sTOJaCUfB9OLqVBFlkc8uI7LYTBBCqr8jrrc6LR+y
/FKApTqGOjxhPumvz1w+KnZTPisup4LFDYKY+sxfX6lbvt7yF32c3EI4LQqZjTS9L59aaQe7tIjF
85BrTML21ZAmX0GHuRmnfhl61sdQvgSzNFZ+HXv7Wo2cjZZElqEbhQqp2kvshuehL5+HaWrupBmZ
B1LZ4eAQhy478hiaqoiPcNqL3lyZEeGDsKNu5F74/83eee2oDqZr+oq85RxOcQAMFAWV68SqtBxw
zvbVz2Ov7q6enr01mvPRkiwDCwrsP3zhDXSCYqQXS0/JyO/GKrlDcVY9IuL9mMWQrHL6bHAyZrR+
59T0awOasBwWT40pICiviEehhH/Q0s1zU7oFbdTCj3sdJYuC2kQpMZhfawVbKk14mxVzCRPreTuO
SXtX3Jr9TRYLv5ybRTvL2AkoKOyyqfhUR6BIrVZFeF715lOM61CmGze06AXdLQUzA2iKa8TUwdbs
mqsuBsW93NNPNHsXU+Ducc471AWQiO2CEfnOsS1e9PHmZlN0zZIo8IRGrxed4MRtDPG1R3Fniy2i
iQUEG26DwHn03ZVjfSdHl5rR5Q3IUMH2qxofxmziTHlXOeBHKQ7EG6YxPhV9mIV7dawiQOfBQV3m
WaIxsaK6AZK2PjYp1ym9tadrJMKlbeLcXw9zHJx7jD2pvyKdMcaiAXSjJYdzTbVT6HpoAVOkYRbi
UCTt08TXRyub7dVxBuUHlIJHC7wmjpb+eghKxmZiLYPx9/FUijJh+7SNRoAQtjxiG7QeAL6Zfekz
QmtfbybU1xospwQhp+dfVn6IP61f/+tsfe73IaD2Z4GCmQtMvPSRFSn9KWd3X8AqbkyssEM6HlgX
mkn2+iopWWLHMjoMWRsrs62DuSvzKUYFMwU8vhxQXDPhfC+npmaWvqloL7remy5tdF4lKpBJcvZS
Fbb+vBxiJNr834dSNGADGBoQJky9p0gmdI3/9xSZq9pfH6O/DoHiVn7hxNmANcfTKTGVnBHJZQD9
k9I2noxpN8zkzoii+8U0wNxLepRplvs6Z8viCIqftbPMaAXplrfe5Qglda5wuVs9hX7v8upH1Cym
ROvZ+kI63WA+YVVj0afwi0H6x2EdCL8P17O56iYEYMDwr/cdoHnO+sMh5mv763P0YIhesCEPvUyv
ntZ7r0ozVI/1FNQ+p6HQvAY58jGGIZZ7Mf5sQnqNAR5bDnUrtJTWy7pcsnk5tIaCDlhOq3J9uB7W
6x0in7zVRkQEBbH2fw+CyCX+fbierc/NKF4VSbsHIl7Djl+u6Trc1jOyVB36jWki7Mh4+z38jsHf
gWgA0xGZWNteEFGYClPzfMsLbMKX5W49AMnlvgg9ar3r4yFGdyuNq5+haf957/7OUbGI0DBdpmuc
tyxtt8n5vXFGKJi4Nf5rpv7eQ4WmbzIYHZox3DRc55izf2fu33MtKb9QbGiwlebu/N6i9Y79x3NG
btHqoIJBH5YpvM7ev6Zh671bH6+vyCgMuVUkPkspuol/J2/dcAXWx01iMO/i3sgQhGBZytOKabhM
mXUqRYr8j7Pf56RQ2iIhom7HsKj9BoWVW5fDxEZRppGG2ldrgeVgee3vf1ieQ+E42/TUfbHOZT0U
hajxjX+d/cdzQk2LRiB2h85jAumOyRwQ46AaMUZzfUAiB2XqZeGgVOOvZ2ifwoSz6vf1FkrLgvJ7
RzM1YE1bH4Of13dNgpbRMgXXKVk0USS6YSixUmo304XrH+5qCT+jv7dwvrOGKvm75qIqB1duTiAd
LVNSB3q+kTA5p+a4PFyN0Nb7XioSPotZDQGPG51XOoIa62xdD4HJng+IN2DwdjcykGVCWgAUb0QV
y+nv48bUBUfFGpmlcWTM/drClctdF9cns76lu9omnviv5Xm1n1sfrmfrYb3163NBQUEUdMLud7lM
g7nkIi0r599TPv8tt8IIGFmjetayycDGyXx9uhXZzlx/AuD85YetrwEhmN31f4wS8dFuPV1fIg77
x3vXhyHkINpCuvDZl2UUfQbtLduGcVn4Pb4T/nr2e/jvnssFgVX09/+E2XJp/ruPAHaG6i5G6+vH
pOv7glA8aJoSI3H/r7f9d+/9j+cozuFcs6C04+W7rq+CYfjAy2Nw10fF2Nq41JaOVFOsHJbtCL5L
5SPb8o9DD13R/31uSJbJJouCJ9aysR2H9JAJXbZV9OVerG8DsMHp+pb1zeuT//Ex68N/ew9cSldL
lGO+/PioVl6kSMZyavnbfz/u7//tyxF0PxLnFO3723Z9fT3oy/f9+2o/Q6bOGCioxrFMNAPbfymJ
IrX8qBr2DQVHt+8Qrtr1i4qSvkguxRHoM3qo23mZoyhDlP64bu4lIHWW8EK6+fNDscQGYNgrHyAl
XyzS+TJhkL3Woqq5wTIDpqgNPLMcjngULgsc7AiUgGhCTwL8ZRaZ3G//dVgfmuvKuz6ZWBke3lES
O/Ey1f8e1mV7PS1bKEPEmu1FNcXWG5TuO1PL2uV7E7wvB2PZFtaH6rojJPmTaQDXBVNUOBRoS78X
w5zLhvjd8gvWp9YftB7CBKQHXJVta2mwMppl44qWKCFetkbTKiN6QmyB4RJbCGwMpHrLHigm6Q1P
HJA1ES1MYoUlSpmWPXU9a1pEjTsG4rKAIsT4hmaLupDpWYiXw3omaeAm4qbbtcvSOy7/dT2rkdCo
pWDedcviHC9LOy1ChqC0rNjr40FNKSph46m2mogh0RJOGcuikMkaRg5h8IrD3TCjb0+wSCuMJGc9
Q/fYj4TNkCkoqifL7zSrhmrrclbxw7xk7k5JBcTUlU/Bss+uP3w9oH7eARbS8NpYgoosX8QHxCWg
KMjlRbuKYNGZXQDToSGNGyLBi6gAbud0CEVXW2bjJIT3lVaM3jpwEGnLfW3OWU/X06CV2ZDV4FjR
PtnPGsRJkXrWBLWX027ZqHNZnLZ5l+yUZVNHpC/31zPuEfvC75MiFmFOV1eYLS0/4veQmYmxnRts
Kf71vLaMoDbMQ7tt4IGVqlZ7oyBc1k/rl5BiPfs9hMtIbaXmpctC010/CGAAe9d6qo8ZF14F76DU
PVZcKsnYIejDbhcpFe0nYvD1gGEFQw2DISVBwlW8Cdzg9QWhUEgO2uojWG7NOtpoU2AMsD7WELRm
uLUKSNJS+ZB7+ZAjBkUwsAy+9RBTI0QNJEerIJsQnKLMyUejKTnnVbxHUmv0rXAYfYCymGj/Ps5w
cd/d0CMJ6tvgJ0k7+IXZw9qSKtQqCT15No5jvpyWf+V51SNJOvV+iOWkvz78P55LEBqzhgZlkmMv
58W56rPhrgtqFY8YvCdFCkU9oh83NfDo8sUoBwkPvTknYBoDw4tkHY65VeRbI4fNVs4ZhlHgRd1a
NOd7KbtOIm0GFfWrtKxQJJ9NXIUKCMFBsGtimmGtor/J0hQdB7rTdTGL910nFcc03KGwdyLcTk4d
0iqHEXsqKTGYEGHkDtLUupDxbSyH7y2quc8mTMj9rQcJ0vTGFbeepQrT0vLAogBmMxwlhEZ2dTBf
bsGEY0NjtIdy6I+9Qm8ZVDzRwqDRIxLxB9OFU2eQfkxNUu10IwoBqiqoTo2Nsqf3e4c4vQAyo8m3
6sSI1iu927cd9iUh1OsQQjMahvMxAetEKXh6GUA52oMxTIiQD2jDCGNBU02U9q08nKlsVYc6UarD
etbdqp9GyXocGJrySLtvCXIzLIgEBORC6pz2XEoTEt01oqVaJfl5CN1OCPC51pA8uUtTcBwS2TiC
fkjyIZIgKmoBYDkKd3ld3829cWY5Gx6VDqocSh8InBpWgrCpOGzDdMjOt2kGd1cvZZCwcbRExCrE
GD1w1d0RkI5o95ADHCBZi5xBXDiYQpwUlPc8o0L+HsTBXkWyhlLhRSuFx9RSaDYbsSu1FFIzpfvS
4uKgWPLgUmrddinyteAHENtqo8xRRkwog/67kPCQQbfRnIfSqQLlUVuQa/hyJOj7TE+jKNO4T6AC
45OqgS2ZTTQVsaJSxxrvItrtNZX1KRE/9YYibt5/l2GAz+8sUuG3djPIUFvRu1PeIDNEp12Gty5S
CU6Ta6VDLFGqqPWCBphiDq/q0qhslkOO24uYy042NZWHfJmK2sO46dsQFDLuGj1FcHusJm2rAblU
BblzDC2EsSlOinfLCiRTprBbkC9IC03ZsC/xRrSzMcRwI/7u012LD4ZCCHucheRHlFC17Qj7bFGC
DtIselRGVpwURUDMpOIPl5oigAuQortRgDaOP5tGMbownbajmRGb1U+rLfGmEqGkRIKJwGoBqq1h
s5chWowtGCUZW5pYgVAR5tI20Czw3UUqO0EsuQoCBw7E/wFgjXmm632wBB3EstnuxLTM9rdb9VmO
NEsKSWn/ykv//+7d/6V7J4HPA7z4P/PC9t8fUfHvbbt/vOOftDBJ+i9RhRIGAUyBPqsCD/pn204y
4H8pkqaCrDYXytg/m3bWf4mwW0TDtPAFtmTplxemSv9lWejN09Nd4EbQyf5fmnYwyf4TvbR8hMj3
giFGn5JS4/+OkL1JiC1gwKjfSVOCtApuqAOYl30nz3AMUS1b2PLoVuK6zKGM297Tw+i6xsG4JLIZ
rafrIWkUZkXSmNj9/jNSW8O4NUBbnytAExPtpxHWHXK8QxC78tfDb8D2b88JOXlTgNrtjY48mSSh
2hqvrWdys0T3am3iH2tgjiwtsVq5JvvraVDJiHL18MXU4gXqLUrfQp25FVrWBwK+nV5E94FqjajW
VHc4K0C/iSA8w57DrmW1NVctCtXQgQavNbNT1ODjO6K4JllZ4imL4wguPqhC4efQTLdPC7QMoAP2
9kin1D8NFO+FHtZAJTf3gsZT9eJ0rULUJg+oSlwfQWALBt8pTMynbrL2tHaBCIvFXpHhntwaDdDN
EpqOM9JYED45bdbChrwUOpDBhV4j1OzjSyl+iVLXszgujH3QehUCLP56kGbqr+IQn0dskndYtOzC
hIwV+cHqNoZ+tbgljQinpCWGqxLQ0PYjiW+HiN4FUAoDFsSAY/BQ7sMQdKZqjHs1VB+yLK6cG9Sn
NR1Zg0xyQpydKeT+DSj/I/D7fTgt4aeTD8llNKXu3yLKNTFZg8E1O1nPZFPWd4SJf0Pd9ZuvB2MJ
gtfwV5jhIowZiscJ9CnEF5fEKUl6L7xtZdiODzP0eVzRMeBAVjWxq4tylBqAqZvqSdYeDNQhvmvR
QQdpsuyi9XLRA7HXC57ksP4jkL7F78rOkMKcPhamG1r2KPx13ZUzKDIEEtkzAn2zTNOMOOvconQy
NB76wI1xuEmAmzb5KzpszrypX4oTovagtLB/pCWOEmuBv2Azn5XxQS2/C40e3a6m7FJDtprwVY0c
qfXpfw52dQDi28Bkhixvk8T0+/lTfGIXAvilotp6FSmFg9vZRDnCDSgUo0EZ2yIYDxliugO3xVCP
SM31jMLc1X+Se6DitEvkipYglUf2n03+kD8oiac/6x1ud8tlq4Dp3RAhJ2dzYhUdE6xP+a2tG1k7
tjySOVSKBjzxDLsO70rrs/yG7sPlO/eP8UV/FqCIhG57bB8QnORKGE4I97vbqviZWy7sr8mEErDB
H+JS3uzmyvPlGxaT7sdtj0jeQbhDWR69z/INPXloUjh55D1NVwenj0S1RSS6bTJd1cd2Yey3U3xf
0s+JNtNPh3Z5/YUug2GhqgR1cl+gRfslmqBprlSEubqYj/G2zLLFD3hEFr57qdvcjdG2Vu0RkgT6
2/GmuyrjIb+Xn5SXrLYljTUEb4FNEjrNhQiU/iTSz/6872tc6VwFASi60szNa2nuEN2jF019GaYs
dtfpg35EoqV9yT+Np/zZctNzMuBT5xrdwarfkFI1djjN0c1E+WIOtmC0qCiarEj9lwGZ4/ZkbuNT
CnjiHv/4DOdt+vaPylFA9MDmxzBs1Q/1Z3xEuSI8YEy7p7A8I9jrCjJefE76XTS0AzdJsE2+6Gwh
hBknTnaSFVaKnfqMXTsyI/D5L7fioT9Wz+O9/A6jrX6tAU9aNoOtP5qo2FqbDhFBX0UcpkBE0GVA
aalHA4UUqzIOoPJNVKze64Mb70XdLR4BXxKHA4U0HdSyoQdLLqUJeHp/LB8PAJT2wfK5hn3z9T/W
F25hh+ZH/VZ87SP+ti6sO1Pj6g+hW9IclJFNfQpSCCMbGaHc4lDeN8qW4pT0EjhpZVu+Bj8Riztg
sOd8B7zzPOVuyXagU93YNB/yR1a4RbozGQ8Z4GM3+q6Q9IRK43z3J0SB+lMJSfNFxdXZrjKvP1mO
7soAIlxUrAwSyld08xI3BThg62C9D61TP1bA+Q4xZCjYFsjI/EEzYnoWZzdvXaV9bZQ31o5ggoqK
Guw3eFM8jLXI5aQ+isle/iDGp47DlGLL5ePwGIECWb9JcOF2yXcbbtHqBES/K65S5HDNm4/5EXTA
Z/FjsYRuoEBOujeM/H2ghXbyOj1pR+RzWBbJIlwc9ryR3484ylP8hirz4BVbVsvhvU+8eV/eJ+0O
QEodbLmX+JgEwZ0o7svHwJeCbd7u0nvhq6qW+zsI8Fd95l7+SP7DH5RjoMWb8dg9B/MeJ3FxwjLP
sQTP5HeAsalRMdsI40HDVPUGjHbPhAwkP31MGJQ1GrZuCBIe1yDqNG5UbMhOxGR3C1z9wvS+ZKfk
k6jZ+gqvbeBrZwMVj1n5gSpHxoYOZLAZX4v+KalON2lrPQiI/VJAKTBLRTUXR7ejIbw3ExnYiM/l
sf6SHtrX4GRJG2O6BzdBOz58HkRkW59R1NhggI4Rx00FF71tpWcoBiLZxng2xD8RWKbUCRFTZrXN
3EA96HiTpD9ZshPJvmBKX8ZXfArNJWfeGA/zQ9C/y83P0pNm9lYTQlEeCUxfwpG0YAWXG4SI+AwV
ZISIFmDnsVgY4JaAr7RQVzeoPzYWdwbi/XvUv6i9kyV+MG4Qd9vzr99QEFrcjD3Wf3FLbOZHX+Fk
S5tHqG2XMH29qSf5LufrtvZ8GvZ28Fr72B/GbH0HETgyAjPQxcOvXj8mi9HSHu09kiE8OOVsB5VB
Llwpui9qaBtki6d+QHsRlxIbcG+cIXh8Qsx5PvNlJbJtBwxOuIGjsieZRrGTwn5zMW7jRioPtzfL
V/zkqh+mnXqnnOdz8GT6jGiKJAfh1YBMyxJzk+YNhaRXvgLOAXVzxo4vkrxcuYMK4KSJKwW7Pr7L
5QcZMx2NtrMdXFN3eCxQmFE8i+1hL+Ue8px5/By3d7fxOKhY1tvTIXdv3jOG4txB7VuKvtTICxZZ
8g1t+IKCJwK19Npi+AIh7fj4oMPKQXfjQGGr+mzRTUVKUMAHQtiNKPaRvSfbSnIRI5LxIE4e58Lr
tJPU73qkgNOTHtj8f7nEGvaSA2FGYhiQJ6PrykL0tHzUsMnOEYZ0RLcba1/+FJVTPwn3arWV9EUR
CrwndylA+ecnvl1I7DlF4T2ftkCiS/kABmKoXA2jaciRNCkrt6rcRDlYt2dj2MmyXeBcJ23iL/Wl
PFlvGcpAF56d6m1wiA6jcGcSadjmS1U6fKWrfOjnzXQct+an+lI44jG9TvBLl+W0/SMYTn0XWnuo
xdu2c3BrcKwtvt7v7UXY9pfZDTE487t9cx4Oylu1u+jhJv+p38e7lprXueQzZjc6IN0OpNqhGJoM
p8y5vYq7OHisC/Jp2zxwjap8M+ENDYfroUdyKnBkwlWLXGGfU9+/PUPQbzGZBVEIt8mh411vxU8g
ey9d89IPbv3U35z+giQl+uQP04FYiW+xJWbXpm2nb9G0SP30lOt2clEP6YUq0Ev9xPXnj8XdobyA
2UOfARvH0bWLffM4POooGh4mVOJLr0VOkzKTbzxLT/MPfvMKZnD5aX4CH4CUHK7jzEH8Yb66+/JD
9Wp8rtAZlBlDDvpswLtAakTXbh8+CI/GNwOn3kpPYvsCLVl7lpSthArY0l9xdPHFnB8AAIl8kw+J
6vVzyochFtnu6v46RIDvt5pNdcpQPAikNzwc+80R1kayEXtWeFpf78mlxdI68JrOTXed6BXAtG7X
WHe7fqv3myYDvAGvy1M+UjyKKYB9uE11Lr7Zpy1KopmnPNdAYrbFN6C/bXvXtfsedUXMhzK7OrdP
4mfmzNar6cV4MOWeROg52k1zQl86QBZyILq976/1tZZPUmz3V6XYWtQC3xBX6yJGfXU/yTZWC9XD
7YsfXynugDSDPenMGEirfgVyBRS92+iuwPuNO3B9wuKHuWnOVKb4rwWYF2mXX9V2j8NmnrqmiGjR
JnmfGju4u52DF75RB59sxrk+PPfFFmx80nqkTdYfjfBc8PktpXrB/6COH4zyc8x23XcFI2Z4hUh5
UxwIaQDWQV6chz3XPEN+8TjMClyotbsSmcgZ1MqsooaPIoHWJXjM4N3ilx3+G5KJ+wEH0GqWLwCk
MM36PVDS3oeqsOhHdv84W59bD6HKq5aoEmGYGHak0Ayw5tLB1AUJHsTysBmVW0W0T7oMTYq+wHo2
LG3F9SxbG4DJ8kqqNskWg9jDCPtUdNeXEUBrQd38T+9WwSw5mj4QR2o7I0Gj8ia8VnXY0zUiUtSW
1t+K7eqWP7jCwGKFS23FDVp4k5/3abvDqd1pgrz2rbxi219PlZI8f0qzwZbvoSuhzQLyKPwpfmL5
cGP6n0jRGpZHO6aVUG+1eou1GyYusbHp0J7iry6Gf0uWMvyY+/xQ7xR136MQTDHwU0cKD3LyJoGN
eyeSSdDRe0MPEIcg4whZt0mQENjQyjj1iI+OiLl6lr7lQ1X9rjv1G8OWH/QH5TQhbZkc8PPUqEsj
3GS42U/+Mt0LbkssihsSf4P488WMNsERU4NT9ya/kSDNB379XeLQwxHsdqdvrMsUOZ2nvnWn6p2s
MxxALDnR7ECByEyXeAwcbP9SJY7+FvrivfSuP7SfwuSEPzBhudDqW7EF97TILeuAISHBu8jRyT/9
d3JPklqmV+3TdLTLuOgq4HJ41e5SsrdP1OWx/AP2YJfH9ghFaWYW/hFwRX297aafyJPeE+K+N+Oi
OjqXDg2vu+SboJhMb9Dt4K35we+MwnpjJ60dGVvpwMWrfgguI94WUvuAuI/36nP90AfOyIZUOgWr
61H5lNn/Ls2WO4L2enXKXNwrsLnxuN14O033E4bgO+0CyhA9hY1yN+Gmhd+4sUEcOIdX+D0gHpbQ
0SBkbzHDQYIHLVmWPAcPCPQXeBMfBTfIAafjlYHdFk4rY/RR2gUiktNm8MIjo7JM7PwTx0Fyqv6F
MqsIBu1FcL9Ge2Qdi4/Bo2HH9m2v72f8dk+BV09u48W+skM0TiGr37afqHCpwIztCm1c+gM7vKsb
2/oEnio8tBEmt/ZtxxNX4UqL4nZSFzQu+/uV/Fk5UEeRDhILy0NyDtVNL9na7BSDC+lUfWugcF3F
wWasGDjIfpe79KUOyPCJqQBaIYbipWzkT6gBSo7qhwdaklC9nQJQ47a6ovEALJZhhG0QT+lImGwR
+GWxtU7iHumUcdc9JWcNa96XypcOUPfSM+rAD2iNK4UzfYMFvASAAVGUe2oDRqbNfbHc/hO6CBot
0cuEe8O9HrvyN8KuJRmVYJPh8zsAtyKjEzzI+3o3vnA3qq3lleeAgtCbrG5uT0jWZCeyl24JAnfx
u1p6FonAjTW48ARlL10Jzi9l5jahs4gpFQ7a9pVmB9D6qG1BDtqpEvUu5Jm8kdq5eoW1s2ycSP+T
PUiXDlHYhyJykw/jRDqQmX9G1VaEk4YPGrn7F8Ef6am+xUuDYpkEMn1TRy5tQrRIl4oBNQIwic/i
HzPb9kfySDG0h/f5GPQf0BLA5sfsEw1fYqsvdtiMdXJOr/vQPrOdkaFOCQbMpzZiyG6ATlL6qL14
4vO4L88xZaaRIGY34sQn4hdk54iRM8epg73kbwqO6/O2w79HRETWHT8lEBQooq/1lsZu3pdR9G7+
UEVA7uOBgQGqnGm4qO3QcLhQFRBw97O1TwZJ9Ip/yCjY1buCUeFnM12y9C5K0GfeJK/dD0scGnWV
g5BeQWu+O/T3zR10KWwl+pdS3iU1iyTfi+LEXr8MukOVK7kf3uEHU8rQQ5s61qS93Eoqkwh3ueJP
WrvN+1R6HRdtwEoaPxswFUD+bfNPQ/0r9QB7Zu+mv2jWZFuBsg+2MMMJWwHHcJrPALkvhvoJG9Ls
eXZQlDlDEkggb7xk79Z10u6ymzt0Du53aXpJb48BK9NLWNjRze7rbTicmnEps7CE6sndGLD3UhwK
0fz35AeU5ulUw4ZEWRhbpg0LPetlXB3nl/4evM0ueJigdMG92swXylook7nc3fr7dmGShMqDobFx
nmZlp5heNm3BHlixxwqtOM2T7JK9UEmjL7mZnrKLFLGwlcMzVS92okC7jyxCBZctp/40XOOOClp8
UF6Yu9gKTKfyrN9P9xA8dZAQrErHpc2DSpqveAr07M3ycZe4vHIfQZpMT8tKkdjRA3eeKSe8dKfU
vMQ4KrHCmkzGT3aNZtomyHgocLA7Vt5D8XQ7DffGO7Ijlp2GjvgzqruOKXc7CJ+d5twUT4x2U+Rn
pWdSCY09BEELwgjrHnUDpiFrF3XEQvhZrzc3RnXFS88iYL45ooiYyDbbFNqBPDvYluem9DQ0mLFt
Q9bHgPXpR8Uug9FCT5rkE0GaavLBGVDCMn/YatHriaetkL7qyYEdilWUgRUPJ4Sc6Z+3j8NV/mm5
zQ9MNzrW2eBSEqd2lwCrllHQdOhI8gdVFf+VDVBj+rrI+bDYR3cFMIdNhLtKx7Te5B8020s6Aa9o
E2Wv0/twYqaxYIvUutCBhx0gndLkCe2IVLHTfb1XnBLtbIPhVOzJULlWgoJMrjcY7rxj1gp2kGxV
4QoN37oq5Ld8d663+tAMO+aFTjMcy8KD8q6NrpE7KXp3855O8A0g+uiZ2bljNH7HLumxB9tDClH6
d3XpEQ85o0Zwln0PqysbGg0ryMPym1lZKkSEbYYjZNxNxIOd9pkSp6jLDcf1Iyp3oXF/ixEUYiiQ
VbJtw6rE6Cuw48JWBxvlWERml4GiUk7x2vSChnOD52Q3nNg26sqNyZMDNEM8647ldzO4+jP8zYgY
Sj6kFsYr9vAjNQ+W6TU92eWd+MSmSFGwI0v6Li4NFsbbxIu1e26K8qI+hZfwSf3WCP/v+kPfUtoc
N6Dzm024s87SUvt1pK/kPoT+b/fFPsOiftiobLB0YbfURYAIik8FE5POOEPiZfgh9kIPs6U5ZEMq
tq5qaNdn6XPqXQqT8+fIpSCcu7SPGrJuz5MbI80dOsGlYSFZytE3ssVijyydN1ybJ93PPm5XXJze
qwJJZI/kHo47Bf1u2EsviI/8sepdONuSF9m0dfK9MH7B9YYvtjM/WH7x6sme2CRn1RMfuLBBt8zd
5odYHOIT7ox1SWfgJHywpd/8xlZ981S+StIm/KMbZNvebD61qOwkSEyJWyo2N+6hHfg3CmE8pS6F
Vbr5VkdNJ7sj58d4gY4b0R7N6ppGe+cMT+DvnjNmAAHewMbnZflO0uwMAvhGhzTmEZMBbRW1DTVS
IrWa/7mR/fEo/2HVBcJCa104hwdGWfuQf6sQytFRdkZGwqY8TpfWcIOfiA+IsPawF/pQ4s80P4Yf
xZn85L66hjtG6xdfMqg8hJAplpblmZtc+cFeJXTbarcTdobxu/lc3akuDLZt6iE30kAMkhmeFHW6
P2zL6Kmmj/IToZd2uJGU+OlROmszNBWbV0VbcQjOr6xRtbKTJS+lQVY4o7aEGVgsh+YxKsl7vHbx
hcTJYtN/Wp9MTgHo7QuDRf6WW4frt2lOw3Pg52dmb/M0vsBNYEI5XL7v9/RxPtYPzROLYkL9hPrN
Y0yY4Mp79W3+tF6gCk5PGI9k7+xLmnpOu7to+mKjIfwPjsp7UGHaeTC/iE4ENGNyZB730CcIHx61
S0lB5+Em85U3KcPtKD+Cg01f+l33k5L3+On5dhov4quGNeE+hZ58zA+q4eLORbqHCAoiUG1Nv2Uj
77HTOIH5IqjZja56LnIicM2Fyu4pLnPnGLvKDqfCe+sw7sbr8CptzWPNkkSydDe1S+TQnimJ06iI
PO4GfigygZRLdBHhuvaJDln/wBrZLOvGJv2EZDb1GI8AhCd9ouZsVpuGbIyVj2gSCflqywhXETM6
altru2gpPIoQwkZHhPxuOorpYNoA21Pu7GI8TOhAuDdru7DKYOk/dN0mP5jKRs9t/sBNwc4FwrQj
n2fb3CGWMSlPJQsrztRLtcHvCJHlHQYRBIhY7XxJfu2378Nj33ioNsuvo6073HQi5g4/aZLDM1kf
gem1UGzpXXP1ffFExnegIbAnsTCeFqGyU3pXRnsgRNT5ZubIbdO8iVRaWfQx6yDJbR3hA9zR6/gH
OPJQbIRT9Sq0XvfVPiN8bA279FK1dpcj4rzRns2D+EnhSutd9UXwa2kbXcfnoXa1Fu6qXXwnREh8
K6r5WOaU4q5VfJS5EtigMQ0AipvccBfZ5i5yQYI0tPEQYMWH89gCTsQXYXzXIls8UveZHiYs0l20
JR+qV6AtMS0ognFjcjOKMZRJrurtvecX4fX5Gg8o/HmYwUwMHWrzRyrpX7tGoObVXrltVbBBRI/C
2wbVeFNyJkrkLCNInW6E79bGz/GZpgfSplm41WixSbv4XsErI3UahoUddnZlPjXdtmy8mZFPGpyi
X4I9K9+HDdpBInE33DA02KS5A0eeiuJXuZHs8BXpVVG1ZyrT8nL9IWtCwB2v0uREuNMR1QaknaR4
0zm9a5GzZsLcm1/YmfOfyQtS3IxS93Zi1U7Jdsj3vvGmYlLTW7yv7uC0IzLpyh5QTiYPoTIbSXjS
3NIrPrpn7bM9Jv0mQ+bjQ6SUjFccAK4/xbTJ/rRv5rhsVPT69G3jN4foRI81/KM8JltMh3xUB0n4
p3f1z4hyTmzP8dIbZQuJdig3MNMQVLwGwv1M2o/EI5aPgV+L9xCI+cQI2h/MksOIZoHOZNqwWCcd
2n6+efML/DHUI2YaNOngdqX4jCz8vk287FlP0ic45NzcSdaWpqUSbhETGjLAXeAwX0HWVTNNN5s2
UQ3mapuHW3mJI+iJmvbY2ajGVFeVoBzlIHp0r3gk0zVdfGwxGoWZRG1mdMwPguPgTke1CY2a/eAT
ENAvJPFzeibAV/6GckQuOKyWuXXRtG2cPmu7+kGyvMkkgNkkX+iNL1uWc9tlHy3V83qTis6NbnB6
psExWBSl6X7uSFwqF5EZ4y5BoHIjnsJ3mXWM6N6VGzpc3D0i4Btqq84sLd9gxkvxAmqL+qe8iVC9
Pcpud4rOiXZq+r2BqQUxqN1TidmyZN/xc4mMk1ei5aw85iM9omJHjGZ9GE9g9fLn2/f/ouu8ehvX
tiT8izbAHF5FUtkKlvML4dTMOfPXz0edO9P34QzQaFiyJEsUufdaVbWqAsPjVM+OhM151jtIAClx
LEYfwEzZdTwGJ+jT9gmDLUYgbfzenujhIRTt9xqLCACT+LXCuwQQquATeOJ3+Lbe2eQU3V02pH5r
U2x8zJgWMhVE32DgCkVtO5y03+zKHPa4M78LpsLJ4ULkt/P9Y0tzsNHfVJdzImeH5UrC0h1WZ1pH
uUe8dT7h44tNDiTVBuowfHKreg2bDF9mOiYpQ99soKoT/0zPheVhzUSZVjxkiSu9DN54FixHCswU
+Z9xNaCq85gMMVW3oA/jSuO8FqvwOVo3N1zPJNlLlqC3bfiRlk51KZ+LYmvie6WBbHtyDGa3tnvm
wS/TQHwyEnZqZxYKig3eyrr7SsB5NsxSU9JyIRi0Es3D9JDv9JXYAh1xLlDZlW7/DC47RW5JwXQz
Lzpr6VnZsz1qL+qaFPNXFeMngRuZ0z8rmPqTz5Nj/xUiiHHinpnK1XwLXuYbdjid+oFgsuUNQkNA
ZW2xh4eYI9YzJvZDFAtTZRq7IFzPtTegeA4/jJPhNXuGtbvYqd8ixAbxc7W81+hzJEDP8fmnbidt
008XCHMIo6FbG6YLZEm5oUH6akfI0/kF5MKDxnrroCmf5YvYZefqKX1kU7drOAPhxhv1B8Ioph+t
V2hUDykZzdvkJmnneD+cjRbLHif99V+lV1SVKYX3rnrPN/Ee8y4PVEf9BOxuP8D/y30hnE52lEP9
QcCCJ3btc3Tj42iExnuwHOou3EUIDFiusRJ6CM7jQ75hmgA+JV4YuigksZszmOKrfuLSHJ84yVjw
lGqt39Q3PNvEeexW8s7GV1g59sW7BITxYgDGtJsBf7R8nY5wso7ZutDd5W+uHmpE/mBCcGVs0Rx7
yp1s20xotZ20hXNZT76ns7wMrpmQGbSPrZ1ZPsiBGxLKVG5CEvK0zTzCZaxRkWX+2kg4+1fYxME/
YMdrdQ6Bh3bymjJJ0JqHXpzkBzYWPMmhvjh6GCsuh5dQtYDILfjolfpe/0a37GvEk/UXQvjKy3PG
LI/aM7yJOWZBo/TaHOrfWuIUYUtfmcf4mTAtsjqWTHqXzPmFWQLaqlZQgORM9aB+T3w7fMaG/oMy
7FU5oCN9MM7IhBzpYD3CHY61Z/7osecStSXVjrkExq/0+GAc+s/pO5G5BlfxH3iOXXuqxxWWC2O8
GYaXoDvJKuEGqzDx8mvwhlFsAbJrPpgbCW5EWoJ1IDpJMnfVzqXcyODssJeSV9NX9EpT4WebOnRR
QpB9NXndXuc6RdLzZR1IFQqv5TPhWtFa7FgdpLUab+riaBfredgucdcelwG5JDgzPWmX4Fd+xFqs
+SY5q3WQRTynvwL0lkia2FVe+Xv9ms+ORuiheSX46BlKUbjFTbwbj+N7EG/lnUL4u6N8N5QoP3h1
vADc6c8i2LWOvYFbfDYZQYDXu9X7EC/V1+DGomBIixCN2YsSXf45OFkPwxaeoWRqbHEkc6p1dJE3
w3dyaSHfxKUjNgXV3bP6rkHyRLdUc8tn6wu/JB3w59A9QZ7M1XI8643FVNkTr9Fe66v0pR2Ss81n
rZ0GgvOuRxlf5g+kxcFCtTYADeCiN0hmYl98D/Wb8oa0+BZ+cNoFNwmw2bHOUD7l5GbHz0/a6gSE
YTtuSM9tf81h1T5XgEJOyB/iPUY3jQXvFj/PN7QBOVUtK3ixyrudIFqDq/PL5jn28U/KAbWP6QY3
ZhZOtAtwozfi46GVIW7RTXnp73Qz1uG1OSwV8sjGixBghYTkGcDy0J6ys3ESLl9p/MHEeXeI1vVj
ebV3+gV33As5f18qhOGwQhZyULb6xbK99i165dIN95GbX9PTEuK5ncaDhGvuqwYsT9l5deVdvsFO
UVlj/TeZW3R4wCwA8494MOJyxYfoXtuP/mTwaaFvfxbINuCrhqWc3fAgdCYt4dRXRbjKn7Vt+mgE
3lH/U4UHri9jqxVgdTu+5x+wGNxbRLPp9BXyDoRunL4Ib0AdIBHN/XxVlZ1xpsRMqid7Lx0ylk+2
nurIeclE33MRuean8cV9nbxSfxeHAEKJ32PkNFT2r/WD4spUbBEVkVspl6H1YpgaXDNQWOFhDiw6
MZC2UelsK8xcMDheThHpqb6i+xRQbnTUJHPHn1TvpfrUUyTNnqwgS3dsfSV9V0deCbGshRVM59Qv
w81A+cKFgAVFA9+pHfzQ1T+7p+wpPnB+Ql6TXCZAthFi3toHsU+euh0qKuPO8tM1PirHcHKHHZV6
ydLHW2THpEEMt9YrFDZ5R/mD/A6u+ztSVR2DF3K0kIgFrjV++NPOPlef4Y5LawZPfUMTAm9TOn23
So+C7R75nFfaZx9FLHq4l/qtoQUnczB1WbfHtwp2F3RqH7yg6BBH4woqgO+y/8FO95RgH3NFWHZF
5npt3wkWd2vq6HRdfrJiC8wlnV7l9FHP7CDsNMYe1ZBWIUMDCHcoNOXqISAC7kqVbV6YnGB6u6A8
rq/TU3PTL8Oh3qTJLtIck8r2pd6wwJzx/xQH+ykNdsZJQkDCzgz8MX8L5hxdRDFMsDisfGKN5hGY
hap3CnE+2Ewb22UleKtNd3yB665f4hf7maa0JceZzeY5oA2i/PJwFd2/pf4DgRAmdS2IMffaBD0y
Sb2a/uBZab/FTzQMLV9ksElpmrzqUp9iag7amoqEWa9QqJS97Kf9pFON+k18sj/8G3PdLIlSvWsz
N5S2Fc1ltPKHQ16eYmlrfBvfCYYsHCoO4tE0XT3ZQqNHb/RU3RvxNePkGRBX0tmk2M2c5DL8SO22
uMXb/KRyYXaO+Sku7HSZes4wgEDDonJyafRTw1aaju2wtfPHKL0SmUG8bAXVSmH6W8H/vVJDROyv
HzIBu6BNYCvPwTeeEIoPzOFw+bBSp5aXFduBuEXZGZNNV78mmK/Q6mluBZwmo5bdcpbVBegyvCvg
FVxTgLnLSnkoDu3GST94rYmyivtZWnrPMPbmeyZ75Wb4ivJd04ACGAcdR5txaahxiWa8gwV5FktF
E2Qe/qR4G7EBB7dp2/6OG+UQcQX1C7egPzWvCRLVYBsWR4vIbNAPPGfUbZE+YCSPjIqVD8+8AhGf
SdPmyN/TPiQl2sFLiv2I7gbcMnCaygvZq8hSuOKzSZE7tmdzZ0Gb9ltVRYZ6ZJ+Gll4HLDi4xE6P
wcx0zL5CBGHslY6k1OUNZ+mb7CMZJQVEUIj2u65wZTYVyAhqa2U5/CRgJecSx35xwMq5LbAcOSsZ
yU9btUDIjqkt848vYtgN/WVxnILtgoMsICb2Y/+gpl+TsdcsxGIvkwVcQ4ptvsgQqYUoEnDWqwFD
KNkpuxXPitaslXwdc4xW72iLjY+ojvnkiYAV18DMEPDwTXu0L8iTuhZtrNNCWBfYYq8ojPJyLRef
gbbDulYf0XC8sDBHxq5/Nr76y53Y7xa2/y/Pf78pq6zqRiaLf7QA98eFVrCgIzV6OJ4wGgEJ0vjz
DRtdCXf3+ybf0PA+NC+9n9k7Aik8XHVQwTVcCaUAlMO5BV+LYOiAUvjJLFHUD5Os76r6aAmNXvF+
1/2XyoyPftMCbd/vk+cly91ennG/bdfa2qoqe9Nqy/TnYkogjRFjzYvW/n5fvfyiSpDa3/+blvni
+09/f3F/3D9PwZQkZzWPeryzNOit+4MyRuFY8ZYXuj+0DQoaEzKv9r2e1ueg343kYzQa4StT529V
3qxs4GVTD02xxkmFNOnMUeK2dcbBmFwj96LnpJse6mC6jn7TkqrGt1Zkqn428uicpuGnrWaPqiY+
Falvsd7QNMeG3oiSaReJ2Ku5Xjv/POajSuyDzLhY+uYzNbcymaVcp+jpkqAfN3PbYJYRFzR5IAiE
3rp6iix2IpkC41eZlsYyaZM7dKKpGp9ElLxlfTHs+oj6lIkTtj6DfdPoIoirphu3mQGzHQ2fhVQo
B81HFoXP8mRpHt8K2TIcI13q1w0mu5yDQKPDJWsV+WDrsA9MTOAkCRdvqevShJ9MGszKpg+mQsiz
myk4ut5gyhJJmggojNIIyjJC36mjtmjwCvemDlljM7ARJiQETdie7dIifOtjZV+gTl0GSTCrhUMr
y62kEwEQxd2aA4LpA1awSL4rhJc2fmZ6hMhr1mLEdH3/EBjKbyMhZzaYzs8beT3P8OVlyAypMps/
caZ/5jZ4RhphVVMQMKGbKBNGC+1LDXyDZaWjmVB7vSrLLtOLLHjEtFu4rgw5Hes5CxHbIQic8h9r
zGOPeVB8mx5L+ocGtVjd0wbEU+CO2jy4zCbydCKuSeh5ieo+f/SLBMFTqFxliY3jnj9ghsyEElkM
Etek2b7Rv8Zpq+cCUxPWQNKQI5dD7jUjEnc5Smcvyro3XwrLXZn9kWKUD36NYN0c0wF7Un1vwwX0
DD1EMphD3UbxKW4zr2uXtSbNP6OKaQv5FJcVIgXsz1bF3NKRJ+ZHiFPcRvGNLwJqH5h4BJSyZJTH
kr6eCI1eJXyiQAPbVEJjPGU6Y6Zp4W/1JSck5VLbmWrnFf2Ines0o+YObfBgOEXyNF8qzkRPHmRw
yGrHRBTiSEJtV7GV/qmHsD7gUX6eZzARK8IUmTC8kc04lNBp4DMrpdSu5gdLYPlHy4Kf2KiB1lL2
tkQGolI4ZVswNKUS/XG2JqboVa6SmGpAi5t35i4Rn4KgVS0EUa0ZwlM6g8VAST/1KgPqquM3Ezey
VeujdTbLm5TQEuD9B66MYx5FgnQJYra2WLVvnRYA+5UJQXMsZXGZ6WeZ7l8ZLj4nkuv3gBFKYLk4
66POTVF/538IXe+OcsLKrSmqay9GrlKURUssib7vKGliPxg3/lwkToXotlA0dIa4R49tKm0wENbZ
UIs+LdaTbhwMDkBfgR5mHadZP4OCB4RAbbHZPbRzHR+7iEKFVHHPzssEi9rPqBn3xHHD5SAyYIkN
mA218POHhoiS4SdLeyjSKHgL8S9eFWaK/ZqSbCa16ZyoTuYNcX35urEmLhOUqkFPeMZ3PWsRDXDy
Ws/zi5ZcxhJqqoVDHBMC1OWOMzjEqjYVgFgFxGdkCzdLJulqall7JsFyEyXjt2RK7+PId43D7eQJ
fCWRZX81Bb09iSPktCuTerY0IEehveD9zl59lwBNEC6xhNg2y9Hg6vXjmAntPQFuVFS4SnKemH3u
16km9gNFhDIabDiN1e6TPvpIOyv2GKI7qPgjoIpchvN7CNIxYCzBRyUSTdXVllum/+P0UKjQxHFF
5dDKquT2VVGvcZc9K+3k4eMZuImFybZfqzdsTRYPYDBDfHxJ/WF4dt3NNeM3ZnjO5UA5SUr3Visd
qYFcJ91ceO0o0cbjgUejhYlgVtKA6pD2sy6tNCkBbKebM4ey5HVZ3xThPwpSgeGMRbJHi1gRixaS
teXGNiS5ffRZIgvrTUqAKf0shsBnQkGOp5bg2sETRvpsj8u4gtF9tFbo7ySTcngwvsje/Z1aw8Yk
aegdQwKDz7zQMBU38ZGWKEoW4qkmy+euQGpuywXh7Br9UjcAaSkBrghBd43KJvTs0H7RConB4hSc
gssMpVwzIhSxZuJ3g0XpR2Y88z0wzkMeG7vUWmMKWcDkNbnDbvQidY/T0Lw0BfFHBNH5ZshJFZLk
oU4+c+2qznmSvkS2Gq7DXJf3hBehOSajABoHjYdsg4xYLZciUXrt2u4opnOIj94QHRJoyWnkSThz
GPhrAonOiU81auoavlb1TDA5IZlGk16zLJuIOQAetfC415TZlXBigTodyNjOJh+hfQrGaE76Oktw
H4HWYP3tUcu5hGid84BT3oyb3p0WmLqhENcivlNbakmi6tGuiFJeGTXgcjn3FgGhYF+KL0FCtPpr
KgEaZNZxbsXsaRXqiQIvKJRL87Ys+3hfjDi/6UHqFTklpJ0x2hcHoPyl7ner3sc12qcLS0QUwaDR
wiA8GZAsBBaooTqRamTWV1UuhRfqEiThSGMfa6AejUHv17PDEicL+GXaExOIKRymQIu9+EtOfU9G
aVNuAobg8T3XT9MIZlzsMU6Ai+3g9yOTXG+W/nVYMyiT4DjuMncfbyOIdoJfSbdBIF+HyqtsgS4L
zm+PAWvi9aaIJlE822mDY4NFemo76MAfWnZT8vhFVMFWHlmQg64hwjinGVlGzPE3Tfd5EzO3xGaS
1SapY7rykmmnSa2JlzfLregAMCcpYWKrLX444rTslv1qWPrwNnXWt59mtxEj/1PW9c1hCHbqCB+g
4J560JUApblNU99noFC1bR3tPPvUfYyjewkWv4gvY2iZe3XunpeUDE5Wyhqqu3IgU44p0GaCaYx9
yXQyai90XDOzN/BPmaG9ZRlEFrlCTmz6NL4RGJYqpczOV/KPmugvRIvK7lhKBGFMx8hH9NnTv7h6
36ZuKWubPEG6EDZYf5q7yCBJMELUoMjVxsLExMkCZn7UwPhQm6Gi+2qxFBsBsfCxL/WRU29mYAzy
oMyUtS1kce54/26rB/WpmOqTL8L3abTCrTGAxrhTnGlXrZW2wQSalCkkxVRm7/U1+h+pgdnWpBSn
xCbe+dG815rhUqVFtMnVcBNGoFdyiIq/iCvGkKKOYcWlBRJ16oXUAk3PNh3ZpwCrip3Zgb7UceEm
orfXUglJn4a4h2oPhsCnwQigV3WDQUZJ/qMP7Tc2OjwsuCCDng7Udxyw8tnPZmtXHbH8126zYjB3
i6UBeSaHmeJkM7/gz6OtmQAnRVJmfBoyR8MVQsEB9jiEOmRKJVayiVbIVOpdpIPSj41S0edcyiBj
4HZilBTnedNqJ7S1WejMs4nuangYbXaJAe6nwR3BsSfUkEP3oqpqjM1ZdkGIMCrYUVQI6iuZrzpq
R5UQwtrDqRO7WbMyd5NZHbRRCx7LmLxyJXSaGqkiLtPGWqvaD9MuB6KK7cNk067Yernpx49cf1DK
6NgwKuwJ04ICmkhAi8zXUNZvbToSV8d75TDFqAkzP6GATJ6mwPqKdCxd1Em117hEP8ptHxwzjaUs
n5J3PRG/ScsB1cFJbb3fhXr5XpPLQE3XvGVKBK8hFafIr0gpoeEeuHLdzKhXU9tyFCJd0JSkjDSp
NymTXIJtznjOTyt5UwWWtLaK3rFbKqcqn4+DHv6YA5G6IvjyE5AdP5mwY5LZadtyOqmmfMpCoRGo
hEphrcklkuMSUK2j62Xxt6urZMOotFHRbMpF2RtX3c42K+EEKvovBjb1uQfECKg9GyZEKn160caM
YUUrwlISd0DP1qtDJWVe0VjvOCKSy5DibiaDHRV5glKoAXybCFGsGS14kiDNhqh5z8a4cUJ1QDc5
JCZ+Fm9VcjB6hRZa6Q+Gyv7RhgpDJnnGTxPaOSlQa4w40adh0utFEVKNGj8Wp/+W5jl2RJvzSa9t
xQz0wEhZKE+BZ+gMhw59hExxCuK179PqzWpy80MDg/sOrpZvo3DIvPYI4ms8OYMxoosGz7cIKaTt
2KnCuMhmBd7VrBNp2mNjsx0z6CELkkKlS0XCnBHtiECNRn7HlWw/NuWxTglr6RbEDa0gFw8ap5IY
vHDYqYWyCf0aWhm/rCuYwrNIZeY2MrFVfb5AIddgIGP3gUkfUUma5VHNC6dppSOmMgwD6BkqSODG
CbG0blwNuqG9rF8HCUIsnl5iDIbupqBmSLZJFhDPqXOx4ygWD6+6LDQn9GVktfYyL9u8MNw9HohE
jVZn8tdtwjdmsgy1DkWsHuJsNl77XqbzrilmfDUGCq2sk2qAvQYieJj9pViWOTmpSxHkNA+c55mL
NTL8rv1l1V0NGhUfZNFf4kB54INjDUXkIFbaDTPsfXUypfgjURPC2HDYdLuMxa/IUQmaySPZN5XX
qy3SkonjKy3fO6GFjir7B8W301fJIHwmFO0hbpc5xayHgZxwUs4qsUlbHa5PgncZyX3Hy2anESfh
6EmdPowLzteU4lSHX92o72tStg84OHN2WBq0Th0w5YOk1aKtCPBWifuZadtBNXdh/FiQ0gKz0X6H
EpqKGnCgaml6bHj1UcNJ3GS2Px84uiXgzJqMmpjLC8JbFDQXRsXU1jSNpECAONh4JqPTRY+Iv89A
eP1iYqwPC5TBjLeCKC5S/M4zRhXB6qzku65GX9dpc063rTmDippc8ktr06FxqZfgikIzGKqq/0ws
vbodTkf8ogjLIz4DESPqo8HWfRdfpOHUJOG27+eHGfvWQ26h+xvn8mB3beOWtY920I88PfavpCoA
jc4KhjoUOjommista16M1ISCk1xjeCVNXNpjCPLSaypirr4xV7wpY8X3GW41QX4s2VDwgQReqHnH
oFSLdnoi3xYj5LWqM9cwvaipwSiqNI9OXKKsIo9vFXDWD3MhrXGj81264FekGaVU4/5e3Ujtk71l
1Tf5QhkwdZropEQRs8FqdC0QdpQKCsNyqrZNkrqVLPybVDMhQrQinKyXyulraqjrft6pDbMVQo0O
lIVXEJMZscWwySXlDwvlTzhXlWPmdHd5N8hcAZnrN5pY1a0Kvaakjp5bhWdENg2tZT/lRGY6scGJ
akIWDvTwZ4XFhuEs83uOIjQhCN+7RqLbMYZ3JqhavsSa6FidDxuiqK4w5VqLKobnEG14nYwvK3hk
xKEEkyK3q7M9c1A+pBYyZVjYo+nNHOhcUqP5IMugccp142tvfsFsKSNYe6lF55F24WcrAQrFeAbE
RUzo30BZFUNSNlX1xiUHwOTj/q9K2nutdsNKVhGeSkauIHOXvlRjuM01nEZrnJK6QArQWMj5ZARk
Q/ITmlF+mZHqKwVUWbH0sTotnEwNVw7BESNCnIyAQMZUPvpzZN30GkJkgLyaAL8CNZJPZiG7hc4Y
VdMj1UzKMb/NqvRllXL4RW/zo/tc0rLxlNs6qKba/LC/vWcG2IveBlRZZzyr6i1wpj4G4zqooneN
YC9GxLuBDTXSGOZtOmA1loZjhsJlypnbbxVShbJqowcUMSZeDbVKHn0qoCa0Ym8OqYUbZP/lKzGp
USjFC5/qZPJrn6nrfhviu7ceLZa3fJI/U99+zueY+ZX0vlhBPvkjpuTpuyU3w2Y2suZYjZoF3yVk
14ikAkFO9dkP2mZpM5yiJm51MrT5YGMS28XULcWM3VUv+w8sdPGBMFNtFZQ54IYlP5V2RW+YjQKp
J0NxevfG5hVdk7GdHCzeb5YZ2J4/E7/WVM2zleeuMVUafsUVY6mFetNa1r9c1mo3DcqNiWXeBo2q
UjL+RPZUxj4HxjOy9uWjVOM6QkpPVmv7usCM1UR5oKZmt/EFRajFJKfq56xCmcQ8AlWSRNiDReme
9SEritVqZA0SDi2Ckhzi2N6q1Bb7oNC+o0zY5yguL7PEUOegqOMau+uSFZiJlyynkNcMz4h1Ymql
dT+1cJZ23p7UrwHhScbC79ARVmh7EzczG1gH/xXrac+aVUT6WMIOYfxZk9t9sYCj6RqmldGbLzbi
u4xRP2ZetIlIMPEHG73NYFgGnZs4m139EwC8eUWNVmIocYq3UWLMJWB95VN2L6h9IWXFOsAWcjUQ
K7Md/OlkjaOKfzocKVEgFHIVxYEpUBT7Ag3CpLBiyOBX5JApSFlH4Zhd9x4E4iUu8NRKDbrksMzf
lGnOtoqeHHyfQONpYPxQ7RaRZdviCcYcvxhYSAsZsFltLrWwsGII8LY3g1BfNx+d6MhsJedHmQeG
Oowav4KmI6YnFI3by8zySPmM3xoZqqt2Bo4Y2eGcWLbTbYzJq1cpHFUxSt8God1qk+nvtkBjZcXl
R2yMn1IrTkptHNlrLwPf7Evp63titkgeyxsUKw3XYJZq6zh/G+mKt36Nj4xAzZAfk4FB/hjpezaw
+LeMZbGRjCv6EfZno/pOF9fF6G7iS2wmVsr/+mM41VfSNRmoWnwgiUUp4vP94UFlWhNE9dJE9MPk
0vjn+38etDzy783s7ux7v/3Pj/en/+vv/z597mtkz39vmxYM47CRxfCHP/kfp+6/5s933+e7L3C9
+KD+vXn/6X7fX3/of7vv3x7i4zZT9t9y7Xv4+Rr/WIn7SYnDw7R8xH9+vLsV32/Pd6dfQVrdWrGL
G/0JTpXLf5xdTNz+vS1m/39va8ucLXM00ZuZzfo2mQmXFFKjOBpQ5j5N2hmLa9HuNJ+IiXKytv6o
4pZjwZ5mfaXvQynU93PoWy7J1khWlpttNf/nF8nyENPQYB6Euv37hPvD7jcFoNDGGMLD/a5I17T9
qJBiifQhwQlPxbfn/rj7b+7/FVnNH6fpfIwjlcFtI2egi7RxHf9Ynt0SorsrlO9JU3QEw3bPdCuB
qDjMmtKBwgGXrcWtyKwg88maJVCzhP3V4vbWxhA0fT3VjrEkUdz/U8YWQURY1DP6xhmFCK4zBMX9
YBGK7sLSQT9jOTokbOBaDWMWNg10oRBkQxLUQFoeWQGLURThXJzgy837f9ndhboz63pbByS6yj3j
Dfff9FjmzZ5f5r/pACr/93lpE7KhTp2ByS5jccn9Fe6vXQaLlXko+gMfJ9r8/Xv//JX7y/7zmPuv
xhYmRR4wr/374viP/vfbu//iv177//3131corbjZ2B25D//3Uv/1N4vI2kZJfUhlCmA8s1j+rAwj
BZ2gyTCwb4OGcFGRmbMzp/aYAD1jJ4V7Rm/lkGEiArr8TDS52pqVvwSchjszmfIdIZ/1EQ9yWKUE
Hr8Ntn2I9X+b7kSAbqUqsPLCYsX1bfHZ19IfQwtxdK8g4uuUUr+mcqHj1OmycSoQhgEmBmep+HSe
dk6cyzTgQdTbzcaH+yArEry9rQHe7CcKsOKUDCxpdkWspCzhTt4mJEYFfcWwEmR9n9cIP0mPc7QR
U4MGD488++2DSHh1iQaKWgDbROJegehcxuVRFxnFE1nvYEUhziAySooelMyl6IbvJtwO/aMW7KpR
vilmfqa8JZEqlRAi4F6J+Xix7fGYXLUk2zoyfRmR3MipLOa5iu6SyrhIVpHfnUYZYqmDwZRVaLpu
UYOngb3vi5Gsw8V5kuQrEwCgnLm0MMUx0Srj+zEhlLRKUV8KuEU/Pof+nDrZbCOhkdsfPcCUfY4r
01VsEmfDoUN+6iNGx3g5sBgAkUz7NUFW2cKDuMTbMkHUoeghftWYxWfXEYNY582XhDVvmrYQjTqM
fpJcSNhAE62XaKhD5nV91KAK5NpB0z9MHQPcpGN4tgFM0yZ5qxtox8MCYUBx7hPkhmZavTJlkK1s
C5+TmhieVWWBk8pJRNaDTBJ1n7A+CK0Yd5VJ7xDAwZInXB/MQZzgCeq+faok6mKZzrTN8TCZmsiB
DD4NiXzEPVxHP9aRjWIVD6JVq/Wg+2ehaF95teC2vB2i85g9SxWxEnGHZWDOYEzi539wyj+k/sDg
eFCJhzAHQ2M7w1MoEhyTVDkFuIyoUl87dQMcQKzYcSoDxckT+U1q1V8jEds8YLiCpz4AB3DBhPMl
E8atN+rxAvaoBBRriY4CzNBNe2viR1MBhuyFJk1MTSXJTrbognJbHEz/lmi9fiXq8o+uMMUfpc8B
BQoT9Tm6Xe29b4iKt9v5NdyKQKZNmBUcU5NF12u035CBS+M3CM+q6PXagiE+tUu9MmZVUzOZtLOM
mlXNobSRwDa5KbnQWIpXJOZ30NfhSwG85ft4+YZDtK4GjNt8cN21n/l7KYl2gJnPSqX5u4ojJGwV
L/ay0J/loj2mmY0GzmIR1RZXU1/Tt70aWtu29B9I/Kz3mpazjhTZHkjgQWIIa2z69yqtP6SSd5CV
iGAz/1oW8qUJR1o/jncvvF6nFFS76UdOMO2tI+YElAYITxApbYXosJIIGXis+29hhKh6ziU8dcKM
opMZ4Db0H4qZQFmJ6wP3CPFNu4aiQtrlNgO+QXfQUNgNDPY0NZZKLOdrvGLpc0UWoKnNqq/MADZo
cEh0VQPzPQ19mwy0h/gladYmedu3rK1RGcYIZTi2CJjbUJyo6THwkxHdTvmhNaPgYnbsySTWcRSi
YD2q8ocV2xJqmBz9pZI8T1rUbZqENlwOTf3Uh/53C4TWyTqWGAryrrHjfVVdfInaEvvAWWV61seR
eBr7HlnMtLJ7kCk9QDTVD/5an0fFK812eOqKAdpyeKqaRkJbGv4qaqc6FWDButXR/I6yIlPD86Kw
xGhclgi2drBtp2ZmOm2yFr+TWPFEj6twp7hK47coRoE+tLGpNovXNDQ+SthxKg55MLRY56EmRcix
mYXQvSFmqAI3oCxBaWwQu7lTVIyFdBGei5RKlAA9rnvYu7UfW+2uDaRzNaMLg6x67uaUoab+OjQN
YToW2MdUyowXSoG2H6zuO8YpdYUjys8YY0k41CEZcL30IqSq4ajXzCDpOGVW7XSQdIvBts5c93EH
hF+oADyqudiA5gxbVOMNI1z04FoEWizcWSnnQ4u4hijX7GERmXHmmkUfHRPcr706y47gpGeBhy8C
9EjzitioaDvMetO16P+HcU72U80Xbc/NSQsizGnKHutsMb6bBMDgyDSeE3D7/VBCrGREditjrDI0
XNg7aUzeBwSv5ji+pwZkumTgjz0L9NEToxaGwgiTVKv/w955bDeubNn2X6r9cAdMwDWqQ29FypsO
hpSS4L3H19cM5D038+R7Ne6o167GwQGYFEWKQCBi77XWXPomUvixG08tCMADkdx9epsUGmNq5r6D
0qWY32Dxtaqn2FFDNDPFvUVTK5sApZYWd+ZUsT8tealaOi2cOD1VPRcQNTtme9Pw4anlTa+OBaE5
fPoIx7umYsl2UizIZfAA59PUkOq65R5dTloiRCAFdMZY9BbhdrSZsUHJx+Z/mByy8UpbPOR14x/d
wHwJE5INowo8fSsTbHq50foYM4WfPQZKEByCtHIPoxheAoWgijozxoPGbA95CZtKMf21mSIniNBB
HeMy0/alO610WT30an07SCiCakOGKVlHOnWubVUZ8jlv9H/tzYc/36L8AQiKNObW8wPdHIQ/yHfu
9NqDEieE/Ni9KhGLa3SRz+lAwngGiYzpIyH8/QjUwdElg4VGer7IrcxYaa5CAEnlbjMyEdPq1fDR
/msuOs95Sj9vIHVOJOCwmQ8DxaGCzoJtJZqqPcTemy/aYfr5poxaQquasb4N5BkeC+4HDcDrBTBn
wsjkIqLUiS7J5Wbe++MxCOfcNy0MRpUeUZyU7BxFKZjS+kaL+jIm27xtWdBlvYSx/GtTy4lzS577
UqXjvBQlzU7AU+T/zxGpfuyzZsnU7SCj+ue8/sg2kTLNx6GM+Z9KqjFuYuysGRExAy/mZNa0uuug
w+8tm8QiR26mBCGv0pTJsld7mVRFWOyhLXCdVbl5DuycAcLS9cPY5sZh3qtURT8UvZVTzKAU60s4
QGkYci5msuTgaH4P857F+nZlCSRcQXgqTDLWm9rRDujYu8Dy9mZJmokeI/r1iwATfKKJcR8Yd7RF
cngkTrkNIodQtvp16pnnsdYjYl2GD+tOroIsU7Ds2LVxKHTNONRGVK1a7qGLxkJ9YOsMlTI6maxL
1waFJfPEEo80BbjGVkG3bqwFGK+OtQx9zGvheeFWS21OJ5cl7xo62/fMW5g3rVzRaL2HmH4yKAzx
ZcwbG0L3qkooiFSVkx2zTsO+BOqc7PqoIG9+iEIUzmyor+5z0Jvbgf7oYZKb+e8/HxqUFJOUYg5/
bp8APfkdMHP758YdyFBx0AosJ4LDD3bCgkgPDESl/TZvUbyUTHhdGST86wScD0dJZc3HyVu1tXNv
GP1rUeCp6yaplYymqN4E6vBhYI9n3Lf3/VAc/08qujoQjTLc6IQRTu6e4g7hmz53XmrWhE/G2zxe
x2sbd5j6Nn0GLCAiyoSw8lbkOa7dh/JDeciPtKZURKooteVckMzliAnxEkeTfQoep1fixT6HCx0L
7zF4SNF6bO2RhNNl+k2Iorwohy1lTzqIBb4kWgHjwhBrmiCkW0cER9INf8lk4BgRJICysJaRJ131
BL1uWnVLqmPQ7dS76dL8yDkckQ1CxVrnRBzRA3zVuXy1FcKc5oVfZdGLQ/5VLdQ7zGg0CVPc4Ahv
rFP4obGKwZ7q8kMTcgb8xsoR71QTrZk5V8MWR4guoH78QAxDWE1B0OiD9npLgNU6vLa04xbYjBFa
PChUSpUNtvNIBk05p/GHf9VPqNMILljjjyWRIKH1+llwO0uW1r31ad7o98qbcfDuqccz16uxY8Ew
5S8WnJgzMKzor9HzePE+B7zhzz0Z2M3WP2nhXmDgb5c9g7bFQnIjypVCFws5+Ynw2alg0b3IXzgP
cMBPdCfoGp2SY/SB47JYZt5aExvI3IIcpQS9BcZeAh5aZVGGtLCWyOMIiuqvzMQkOoGv9/aE2mI7
fPgAF+++3GbTjEjlYeGweCq5Ge5EuXPteyXZ/hbXfmVG4ufZ7+Ri3SHPnXmhfHz/+Z//gfBENVWm
E6btIE3VTNPi338DFxflAKjI0DBqqodCQbKyjr+VY76LP9qDf0fKaYJuYaN619BejemWsqJ9cs7T
D84Q5rVo9BKZ7QKZXNtUHtOmvZLInNTI3wbO3suuZHb2BRmqK0PZKq5Oj515w1ZH8vdCognKwKfp
m3S/TbpJX0nhOOMB3RVP3W10lz4UTw0Vh6W+qr6iA4m1L8m7wOCy7W6SA/d+dJgqJyzG+p2xHelI
bO1bBjO0BjtkM9ipkU/j2zcwNo1bwAFixdUBzHaFsnQSuKOaJ/tMDPNANftkdWu33XxV3af1kJ6I
4w2+MSZgaLC/cUCZUAmPrNJWBKa9Rh+IIdVP6tbIX/t7GgsPJV86VhuyivkXrmryGhRk/UjJ9hhm
vZN5yynb0H68Q2xWPiOxcG7yzQ1GCby61IYT/n4HJFGvdsgke5d8oNXfKLfGEymYG3ftf00fFsZu
Yxs+JDKnUX9xjHV4avfqLtiKG3yh4q0ultin1ljvm1tiABE8p8+AFSdcLyib1sidMUdyndq4AT6i
9TLcZyZxrQuusPEiIwAeDHX5RTAZvGZmB6tmGa52hFkS9kkHO8BAeIRtdx8d8SkQp77W7mhWagEz
nRMlctLFZXoDpy0yvptxxSxjpZQ7Ehn2fER/Y1y1zzTdl7vhnSU4b5Ub+NY8lK/j0X1lXbll5rZh
br5TcAytZNDCzav5hpIQhej6EG2d9b858/8kds8nvqWrmrBsy3V14OC/n/gE2dcouvT+Rne6GzxL
wUqOMZxej7b7okuF6SIkrQvo3AJlE0ajRxxJtUz8llrlf/NmACH8X1ehJgSKZ1XAPvjzKjSjZrAq
t+tvQp1aIf816j4AFsyfiIg2HDbcP1b47CLSMeiDXYrm4tPAxWb5iH8kvMxv5395F/+Gd6HrjgVu
4r/nXdx8fVTvdfw3Uv0/f+gvUr35D1gSQsDzMy3VFPL1/kJeqJDqTb5bw3Y022Bm/Qt6YQC9MHSK
eoaLSEMY/NNfpHr1fwK50HSbX/j3U0uY8OgFDXfVsChk/3GeU1BRoM0H3SnrRDPgC6M1dZ7nyZ5c
7vyaMf9/PjbzCNyZGPjrtf5fL02wv7IBzN5WRFoZcCTmJ+WlxCfOP4kiAD8AC9QRnkvlJbde0ucE
M2HGs/V+Wzos+5q+egj6p9zJ9X02EVjVUeggykN7TRV9z2tJV3TSQpaqntODsO0NAnySvSgVKtka
hdJg0vc3LJJg1WBA39NN294l6dsJXoqWy6uiFtMQh9XglUrrsr2ahWNg76KM2lf5ePCyjjCt7on4
U8RmlXV2o4rJshuB/enBRYDw2AQetusiV9d0YJDnjBDF/fTJdq33vsdwLDyS3FrSYIrRsg8mKqdl
rCv0qEllSRtX27eUgcfW+NRIAkn7DmYIqS2tQea3GIhPVv387Co04+JcUFN17Pai5l6HtpFGg4W2
X4xRJsuU5oqiT4SZPIpRETdF9qRHpBlZZrsXSvfdC6xifp/dxyravLZ1qZ7FdHQp1AZ4Lpg1Jk8+
X9TahoIsPCRaBlj3ISNoWNspaJlMxSSUKbsh+9QFRjUQPD0k22z89AJc5KzcmDBGItlMpn8CO/Lk
+tAGcstBp1M9ZJZFrrtL3ouqNucxVIdlD96+CuB1tA1kL2jBleE+d5F2P1mwIYQotjCHbqfCecUu
QNyUAv6AMigF+RZhuVtRC1e6ej/EytmJjL1Rxu4C1NWPLizHdT9wHoSaeIvcmMp+jwwksZ5UmiWb
PFNJQVCrZtHayIhZrxGeTqipjS410268SkX0R85PJJjFxYU7EUxKL5maW5FRYXXfKaDz4QsMbh7J
M1XREGup/sg7Gbprvit2UG8SFYthSCo/wuDy5HRJuhJckNxbSGtpk5hvLy8uBVXJVeZECqc0IWih
JS7TkFmH1GwJPKZ5mzYGBQyWgl3P9Jpa71OWo75t9aLctF3Xb4pE2VupgVgjRdNckgs1mXfDCO/D
D/KlnmDNN8yRS2CoDlhT8CnZFJNZmJIsnYOSSS01WoOzukn9if5Gouw0K2qXvFVgHKX9kVTpR0Aw
Vy5wV3QCslmTfKkqU3MknW2GNNIyR5As4j2zZWWhJrCn08eT25ugYqbPqBvIjmhuRWfozFFIuIqJ
+tPQ/ul+8hZjXVe14WNKutdggPluxiiCiiZ7dwqSzOsGcaJhPDo0kwkx47tS9JJgqOaouISjUTJi
fAX8KFy+NBy0XXZ2yx6fTAsSztNJreqFus0Grzg2XvhtxdjFWrlA85njkAxMntrcz0FoE+ikX6yB
bT/oWfFA55CZCUFYcwv258Ymki0Vz2FKHGEU6teosm7jRnFXkRcgBa5lzGHrqAdL30aeEl7tuNv2
EI9wuanHKQRyUVEYHHKuCTsasBDRFkQ4dI6M+KFJKRdydSGI2jAAGKZ2p+BqNbBrp7omjqWyNqbw
2ZxIbcGvRr5C2SesxZMjTfVqFcKzx5NpGj327AhdczT1Wz7L5+R34mykw80QepwaerlrS7H0mwEh
sQ+Aw69t8j6NEJ/S4wjGfeHbhbEKXfPs286HXar9qTKRc8ak/ntItyLLuaNHl2z8REfLWdprs52I
NDUuajggl+8s8tFjB8+JSdidmOrxNuz67IKaFUUGoaAl5k09ehVuR0yjwYJfGceFmtZM30cM+qLo
UeiT5O2gKNSmL2xAO6tD2lwPdrbWhXgrPKK32zNJtsieCTYUMfkJo4fMICWnj0WvVrFiBozJqgtN
Nbr19MaowjvNIsxpdIihays8RhORkYLIBGB2OqtRvACJF2Jv6VqE9457JYfW6xT/kCC1WTQGGAFb
DJDzkBgHA+D1rqU8G8AMmAKWOi11+jHyNvLSGqa2PyUm2Ydx9Kmn6t4zUcdMSI41K0O/Q/5k2Xcv
DEg8CrfHbbVTHuSfBYVwbganyndYTgUMusiIbl01aZhrn9wIP3HVf4c6i/ksrb4CKyBC0Ou5VTbf
oze2BzR7D1FTQx0n5yLX/InI8+Y7Gshyx6q1ahxbnEKzeMHcsY7tEI+7EraYYpEYgYknMdhzvqcm
NRZZYJK12Pn7Gq8zxr5FqrBmxQDCXzcxL6qtWDcQu0gIGAIIP0L76Af9rhoxX+NW3Qd0I0+dt6EW
Uy9cPXnSGgEmMDY6qhMuQ204Xh0veyzVTKFD6HLtRCyDJ1yTIxLzhYVKeOy9c0M7EC0ZF3K/Qrg/
rPOG7oGXfrlhVsMAUJg76JTHJwEHgGs5c4bXpke9j2kIKqZHsBiv7dvtd+FSeNBFeEKkNp0m1FBj
+uRAoTtwA7IFdnZbTQitHK1vMxnsjWMgbO8IE/ICnCSNad/xktuSLuwSvyM9DpWGnab7KFdK5dS1
wZEeEe2PFEyQgDKF3pUIXNIgrLIcj05z1xfMMvK6WnWYlkj/IxpQ5XqiYYLjPsy7G4hYKCs17avs
3LUrEND2VvGSliZx8FH2jThhWfdquW2Y0gE6xcfiyiZ2DZqiTrv+OJLnq1Z2uRDoO5ldVPSBFJI1
aqLMnLLGe8TA5qfhMfRzhVBlXPomwce8YfzX3ZV5ZL0whwBHZEY72WA4pgXX7xpnePcaqlJODgy1
M/ov/6Boub2rs9glWUl51aOIOkZtt0fmCix5E1FI+4LLhwHLh6wtJ+C1/NAksq+C3ecpQPxAth8R
hF9GjIPLyUhdFOfq2raQv7WpAHaBD2L0U2Ix4QOOEhRYS2RgJ+GBjihW6hghXDQC7t8SMRjBGmwl
dJB6qoMKHNEUYxn5AhJOWJpgCruSfrUwQBc2EmLYBIS0Saxha5Eyow4RqWZG+mWPRnwayPaIYAzC
RMz4JksJSRRj2u9tCU7sExp1zuCNp95GnetIwCK4RS4jmIujhC8iSqXm4NvrCDcGTjLmKf0EPmas
yw3eQ7BZEuSI/wZv3qDeKhLyKCTusZLgxy4K7rKiik+mUugbDH5MZS2C26VreEwIQQMgCcKM0xOm
pA1bcorUj7qyEa0jjCgkfjKGQ1kGk4NjxkG8LCGVo8RVmnAraVREO/olw7mCaelKuGUuMZeYpkyo
lwL6JcLSdMWgDnZAojErGJncw0hKg5qZQc/UJUbThaeZuqBrrEJ5SGfUZrQMIW/SPif/WMI4fdc5
lxLPGQHbI6+gIJrLAd45GX57quF5ogckP6620RmWoXJMUCMEEv9pShCoaZOHDlYuXVb4cKhxKt2D
QjZmDkEUxQymJQOoqCrxojgVdYkbDQLkPY3XhDdRTo9ownS5tGnDwrFOu6VaUHkLJL40DpjZGBYa
A5g0LoNyWIAk8jvyV8ov/A4lOfDgJua9Vu8vhqkS9iORqbnd00e0+5HZgkmHK++flTFVtn08noTZ
mjeBzYWNbXo3RmNLZRi1DUZcypcqnWIm6TdDGht725HTdpvsEFaOxU7PseMqvkcmP9SxqCvIaTUJ
uBajt+NGcapqQLGJRMbWsGNHCZEdJE62V+3DIAGzsUTNNp19l0j4rCsxtJ4E0qaQaaUQfJCo2lgH
WqtDrx21ErkIONu2AGxLl+ScMpBI4G0t0bcDDFxDG4NTCxUXtwnlLQnKjSHmlvXkHNOivDfpv0Mi
tXd6eldLyO4kcbvlBHjXkQheV8J4afUTqSEBvb1E9baWgl8FeK8nMb4Z6Si6BPs2+rpj5oa9G+Qv
re38kvUnH7kDBngmp7lEDKZyM0nE4Lz54zEnTn6EPjMOD9PloZhJxH7r0RBQJIl4flQt7BXWgX6H
6H44WIPXH9Qkw0H967hLQ+QDFIohw5IW2EkkcgYbOZopyRNqTfp6bPKZomzAU/ZL4z1sDLwQM2tZ
kRhm15UEZoUO1OHnMXxmH50o3kdIGRqSJ7JhuNfusE+sKol2nv9h3oRwn5UOf0Y7s6AZyM2dCR/a
HiQpOpEdqnTmR8+7nYRKt1r9HMjeEbr77LdNL3tc82MjhOpSgKpuJbS6lUJK8iLIZpUvN29UBnYW
IPb210M/f4HEYmsSkD3ILs78at7Mz553fz3oCuyQErjdyQ6cKvWGzLXgcc+7lYR0+9opzROpPZMo
RnfuW867nuxzljEOujFQQAkiQWThgTuzqQewFdQP4hqFnStx4ZUEh9NiI5dTkzjxbCaLl34BWVzi
xm0JHg8kgH3eKPITWqe4lJRyND6MeIDLY4kwd+VXNe8NM+Gc0r4h2ZCV7EkaLhFL816hmiQficF+
aRnB14bkUFom6RZ5gceYQAeMHp6r7rgv4AkydPjrWcIXPB/rsuHG/IR8bQURgw+ivZGg0HkPyWS7
M+121Uqkey038x6yPFpC+vCKGlIyvVeNBMSHmvHPk2/eC2eSfCeh8prEy89nGx1YmPPzB+dLkici
QXIRKuR1KD9xI0+1dmbX91DsgwicvR8H5WHemJ0oDoXE3vfIsHrVz7bzQ9jvkKKzDF3E2aM5N0UR
URcHR55BmtybDzNRVOvBaD9NXIOEsTYExxp4lSJ5ZuJlo8n6c1cej5gEV7GbanRHkBK6sySxlrvz
8byZDyfFo7xcZW52alOW4bOEVp3aE4s4bzOfOApLhnXgpS9BYGFgqOQnmD/Q/FmGuzbXYpqsEX27
MQso3+t2V9BzZxPpdJUsWoJlOdUHW7HrQxW6BKU6ImIo0e9M0SNaamXLPMobkLByE3OhYDSFgzLr
GefNLGOc90ar4RT/dTw/qM4Pul3cr92RNbK8RuYNZnCJy5PHTaun1cu8++unp9pI9zUZ94VM7Chl
qsrPXVG6CaM4UVXzg+hXaMNUpDL99sxOxrcMcjPvzU/sBu7DVG/Gpa9ySuhExRcmMYbzkepy0sx7
rlG9lG0DdUA+q4opta1VH6N3PxXmqlCycBXlWEsNprM/f8KUe38cEimwxdxmb3uHReri18sbBrrX
WJCrNv9t5z+r6/Dnnw/nzaxT+HX4x1OCHPVxlzGim/JapMzEaZhr5PwofoUDgYIny2yRXvKAwXPQ
SvL9fZ9zsJaji222nJnzbjnq59COrI07XPMRIybWyezgzYPTTFrFBML3SRmX/h/avkWT3yrzt9nK
L+233UmOeU7FSjoMOrzHKr0ObuFsczcTuxiP80zxNazOQWSjPnPrKw6/3v58OMN+5715ExQlzdPW
WOtyPJqBtx1DFufwv469flRJjlS2Pz+O/HjzXsb4OXQQhykTVyvdVOls/usfzZpExoIaFOSOkRUe
SSiBHF+4gIJqN+8O6HyW1LQb5FUMvinSZuT77M2Hg1+xAk0JjTk0yXvQa92+E8hA5o3BXZ+bpzzu
NfwAmAj+OAnloeW3hAvJM9qk/rbRenH97fyed5uQUmiM8wIlGM8rjCDeJpp2/O1585mtNtqNZirG
5reTf37Or99RagUBn2lB3rv8vWEg+crZwAw2FHTD5jc4/0htyTCTwbKBGagonKJZSD2rm2dpdCDv
g38czv9gxMRS/G9HJuNLG/9NR0YTjkov5L/vyFBjD7M8rP8OIZ9/6J8dGcf+h3AtgxPUVS0d0Pg/
2zGu9g9TtUyLh+n6aEKl8/0Xg1yX/8TjQrNs3oGw/9WOMax/uJZtO/yIpc+v+D9pz5iO9kf/Ha2U
bhsuPXhXIDxGRPP3NmRohUwAtToAxfJY5667Hz2JoalxKb+MoiLMIBU6LjBkfQj2BCFWVo1cVnU2
Ig4/raH4nspGkSkwJfEWpD/5TOz60L2OdccoBGuTajqhFgraNHzDJ0evKamFLWwj/1hokfmk4rzS
fvhGb98PpXmalIEIbdOe7nom+ORr0XJHG+pdzXbEHgsWLy2TZmOV0FmqasTXRxFyY9TE2SQvfV6U
LHRQnHT6aUhidZ1VyVbro2d3hMQcOz5UxaRAWGSKklsK6ng5fGjYobdKYZqnOkqenNGfjioLoyzT
NwPmrEaHloUp+6W3DkpL7WmkvXPV02w5moZLauC0Tz0EAfjwCHs26Kf7A2neSSvz5Gvj2mSOR/w9
CC2PhA1z7LKtTzBnTOvmWR1YbuQDBkxSFNStUeD9ak0DZSWF68mO1g5ROTfzprF0FrS0EmIVYy3Y
BjfR+83IWmkXU7cnUDoy1mmE0IHmEIGqoXJHlzC6Mfl9dVVMW1Prj0VFvT8cUeRpE0sjy8xJQqIw
JkgRIsm8xb1JLv+YTRo3ivGr6se96hr9OqkRZzhJvrXy4SKkeS+BOIzxebhWSUcltleWQ5djS+mY
YNYR+cIxyTDoNN3DhOI29BHuCntdFPVD2ktk1wB+IcP6FSLI3AQWcY9Gn8Nydi+Iy/QqM0BVYLZj
ph6uhWntojwllqSZHL5B9EpmlD4zeF6cJOhWuV+A1bRfVEgVcV+LW6UnuBsJlJRQe8bV0mmnZ7bz
5plBD9JUAZWQFACDGXbLHDHQfAMx3B64gVUkK31U6nOcY4Y2LH2VEb/WDCEkp7aBGjFYyc8NH80c
g+S+CxOkrkgU6yrHSVFcfD17xRUHXtyDoKWD8VYcnHa9V+zS0gl3TohVzQi4H2V6m1/zDmmGzdJ1
ZcJBqMltG+KYmE5Vu7Otihiuqbk4cKk0Qw/PMdEItW9ohFvh9GgUpMr26N9gntorcUxUP0WnjxjB
C/6iU1pYNSxRFNhY6H2UFSuj1PfESkVflhOcM0/7EEFOBoOHSEohV+1SVqSMlji6kVqPLKvJ/m6o
Ji5bK/RW6kB8h+UesjS8xdcXrYcWJW/XaD+c1CccHx+gGpuIyIdkp7guEQhKi7bChT49Ed3tH4d6
mYtcW/Ze0hFrBqc27KZ4PTVorEVUbSh5midHixuSHANutgRUj34si+mYwbtDD0x7mvQfZhU/5G2j
QDkD8DpVKnLiwnmOOnQzZe7FFO6dvRMFQDPKCRGKllEEQg81FvlV7cGcZCxuhzykGxgjL82ldnG0
7S2xH7i41iURKVqYgvcNyTRI+d5j5RJYuBGLsX/scurEU0Uoq1LzEa0Qeq3eozQ2gG5p/Ydu5E86
0mKM/c0OtSQxF4LeiaUMMmKzrG9QPN4YhN6XySEg94VePsHWMQks+H7SZeB8VMGrLaxh82WlUGN7
/TPDm03a3EJcmya7JEPRL+O6fGHJBwfb6QhdneJ8g3e4WHg5beWuzhC04e8wM8wVapZ8l35/j9S6
xKe6SkvkkSWCQscbDqHRDsiBkZG1RvCRDAJsiYg/qqTc+wXGUL3pv/GDhCs1zn80CVg6DPcEElQD
QmQEKgaxDtQzybaYwmzbujZG3BTmUE6VNgo0jMDefeon311n8FNiRF2qAeWa8uqaTdNW6ctr4j4E
Dtq5wJyeXaFQTEw8ApX0Xcn5NtbtjVXUj2FSvmVDeK0Tj3QgS/GRxdKvLiZgzp7TvqVUpA4FueKO
SYXU6AhW6CybW5VO7LiNB2nI7KUIJnWVdYcGtGCK1q2tis/sK+j9axIkw0Ef1RurMbmQB+MYpc5Z
t4d9kNIqEeRXRIGpgxfuCIUsyD20VewLlmM8617yltCtWdr++FmE6r7ox9exwHFQdsaLHxcgPcvw
eVC1myBoza32Uqg9ZdPKp/gqWB+kIclIZWgD5rHq5xAQptfSSOl90plKlawIo57up6z7JgOlJCBo
aXjeramp9CJ1jPj6dz7RWsWEAPK+ifKLW1PutZIJqWtgL8gJ0xMrOuU2LiKudXdDl8Qg0bW/qO6N
0xDFa+mktihg2rui+iRUYlhmUVStG37XomlZshNF0YXOexiG507DrqB5pA4xtjwqVX2v99xZvaj5
oq5zdKoIA5KtbAbXv/jmwStRYhcZI3dEEOORmsmuzyoCrHW6aklHI1KhhRhxfRRxCspj5E2G32Ft
vosWWWcQisdSb3SkBjUV3k7f016oZBiwKu5GvxTnNgCc1o2s5JXwnqHHqXn12ioJkue+QSrOMXOn
x9HOiWcmy7cerYvbO++UD54slfRAQ3w53IE2egIJD7U2bhxyLEaCfA1lVcRjtVJ0bZ9Y9JJrbChM
I/J9Gz3bIfo+qNn+OivtmGRd/TX1uuKGtwdfwxipU3DjwLZ5sg0SL7EI4/aVY3jfjo+CC2NFXFPj
p59cqtNeCXruxQLYAV/xSIeVQr29dasePjh56cyWjjgO0WJ22VdvJHu3RG7Yhh1BG5b6UnvmHW4j
1pmF+FEOt15pWKvJIhG1TZFohcyi/NoMjq2N/Hqy7BP1Ip9axlILLuMkEHv5KuAMg6Er0r7alFtp
YVEQoRejBesipAMjWnsZlOmH7iaXxjTOxFN86I355tdPQ0e+SahtM9iMZC1BEnUevHiHPfGxIxZx
3Ur+nmUjwQQxS0FG6g2mOD3bFauXvnqfRvJIy+HqJuKOQtoZVfinXlr7Gpyd3iAzp0zQmsWzRrOU
3n51VEssrKWy42zcFOoUbMno6rZ4XzJiiZ2PrP1uAhg5eY1SLe0rYDJJ/mPwDmP8A3/6NohJTtJ8
+6XOcFr55ifxd0CjPPsrhFHUd8q5mTpaZhGK3MR0X1H8exja+Ith8Cmqwtz1puLjK8yuY9LYS8Wz
38KsoBmB+4sJwtkvTDwzsevQASPh2Hb1S0AQbc3UjxN2qXcfE+BGbFa3duV/+F3zaEXKwZHzSrU0
DjDCDIKuNE7rEFJ0GaB1pDHMZyLdgBixKdLFUquVfc4InisAPpRgE6YvShFDvWnJjCCm0tnl3Yhe
AtoYreShn46YDe+xRAJr9NXHRpNuk5ShZUjVh3as9qVj7eNexngPz1MKW4bJqbdzyEsFMKNjEUMh
PVkmAMLG3eLHmDa622cEobt8q6wEkBtZzG8diqEZnDQv0J6TSiFYp4Mj5QpSrem2Cv3NjZtz5Csf
duDcmRpZ7BnEdbJV0MpOmGslWrgguq3Ond0U3+sxqHZUZQ9aldGCjBqa4PVZryNt2yR8/VgGd5kA
vBsz0IkQYktIxoNF6B0cmqgHz4H0NKr9LadMCJlb3mRkGalVLEqkZU/bcd41nZYuH0lR+LH5Z8eX
hfH5X+bjsCyDldMSZDc/9usfdP72lLHlq/3azD/y69DWgd1rtEv+ePy3Xz8/eX5jfzwnjqOjobfZ
FuNVo63n53GHJcdq3mXcp5j161eVprZzjD5gsu4dzLy9z22Yj/MLzxtNVtV+Hc57lqyW/XqsJYbs
UJLH6nkjgmTnPZ1/x/ws8fen/nxMHKjGMUDKin8tqKi2cjOlLbmHoYzd92T5aX5wfs68MSsaAihO
02VtPeTBBHXz7z//67CLaZRR/0M3mDCPAOn11y/ScivelvyF5liEOfEgKAdmydLNMT9md0O87BPS
b2L0JpsaF9BPhveM7w7SgTLcvNsq/jUjID5tt2UfnJRzLW64W03mmfVEFD0SR2URzr3w1typD0SC
D6/9rXGPNPiSL6nodUdmLhgfH9Nt5i2L5+mZGSlI4PwHDn9S35bMpA/hg0YLg6BD50TKZYQHhFXQ
EkTDV3RBLwRa57k9D4V9mzw4V2OYFj9QjoN2rsaTxnx4iddRXXSoS/pN+8X1y1oF4pBOdvwbaQDh
kThDxd6F7z0DT7pW060FGPxAVD+7zY8MVYVsQRMBucq7N3hftC8Cbi0r46M+e5BBlvXWeGYoQQy5
SajRLYnmfSoe4iNpkBok31QyunBdKPflImq5pZ2TLXFz2oMQtDi2AxlnYm0hZoYffk0uzhWUVFgu
4m3TblS6fD6L2eCSHvI7v9nk6Ikws5/YmqeMRCoygfe6/oJoacD564xwds9sNXvhAH/5ItF2snCJ
8DLdsGfdYx3CbbrFblErO4wUsju75JacVfGBcbSBsktEGTDpnGldC22au/pSPHikPj8Md5H6qLxf
scwjlJt2JvzlY3KfvjFAJ1eUJTtEAvfZfXkbLJUFmS4UjJ0Vvp6FziR3gbfk3d282O4FeAKB7N6I
R9o7EF/Wrlzr0KiQ1AEm6Xj/KT0uWWKuyAqL3slz31Xr8UVcivUPFqb+yT03/Wp8yQgGfcNceQIv
Z94+g6G7gI08IWcf0ORjwxbGiuUhiqDlFZIUTYHVlSg5Hl4ImvV8RrSCS3H1Pp09rOVVsxMAtpw9
zdKtdQ3P1t76zD74f8+5Vj2TxfoRPhIg6X0q7aZ5FkTTRgvv6q+x4CyYfvEHAG9Yc14FhJUe6KBb
qy/1mj0j1rtyV8zBge+VNWm+LEZX4Zv3+sN9dK7OFU+/jL1YD2Lv+QeXdEcdQNeVIpJNON6GxJ5k
gQwMmRcw9/wRuPlboyw3arwyVm/5zcW/ezGJecGKtTzapLFf7ByUY7lCcwX2FhOBt0Aj70ATWQ5L
SDNb7W4k2/gRf8PNl3F3F3Z7ZfnVAKD7KGAU0eu/hHBNliBv28eHaAVoVjvStGNJy4V3OwTbhAip
Vcq1lC2p5tQ9cLIY9lqpfIH+vozr5lSQ17QA9P7YE41whDZdbqdjiHKXT5+shiMZD/AOG4pJb/jF
/3qUgsbGPxCB3qF2yOj8cAVsSiNawatY+IcJ7PAjrxtdym35Rfoa5/KyoQtLQ2T1X1ydVW/z2tqu
f5ElM5zGFAeapinmxCq9Zmb/+n2585OWtKW53lVIE3t4wAM3zHb92p3IUGQkdn3qLNR67PWbyfZ9
Tk+zB2rHk7Vd8kAP8YL6h8IWslzM84wHbfKa7JEEsGPvV8UsHLAvRo8JvpzufzPlN7N9y87JUXfG
4rRv35nf7mGKPFPz4fwGm9GlXEqBz5GzoN19Fh5QYBN2EKyo2m3LmYfJLDsi7xthcr6yNAOJX08v
8MlgIZWXujyHUWBQ4zhExVE8aN+QiGZc39crQKpwP2AAqe/nJkge4scIRz7Drs7zLrpTJAGY8QaV
Ywdn6Z64NMuoDh3Ic6orARMjV/lIP4zF1ZuanfGVEqW44nkN4vjoVbqHXFHxcK/qR/k6/CsRtV4u
gKEHe232OLPqhdtajFpl2c1n95A8QYhDWBKnn/Yu/4D/FKVXIl1KWc3oJj71ydWRalzxcDWk97ue
cHiz1M/xR4MV3J8bZAZnx9rdkQzGR/NfIl5SZfcFy0sHv4cPqNZ42UvozG+AVfGipJcOYaIMkBCl
EkWX4xJT3LRZE8Vv5beCTWyFXNRvqQUrXntQF80dLQFcr5kslc+ouNEBZPTyEr8P18kfjQujsx4B
JdgZgIUvkEbrjtxILm38tNGi4P2Z6ajqqeNHdZZ4RHi4vWejU2JphXzarjiwClGIwmRkPbFGElcs
n5Q9PkAvkkNLSTVP4CGQq6Feg0UvvQkEfFFF8lG0nnn00y/qbDsMiTFOV744LDkCG3s+oo3H5oDE
bnVHGjzT+JYxaPzomnDQe/PXQqSKkgJgH44/BIe3Z0+ppvosDgDk94B/xB8F4Xgmyjn2xr26zb0a
StHwin18uD32hBAvlZ8oXObP945T8DO65jdwqJcnLlH8xSVxN203fWbrmcMgifestyCFzxR0eI46
+EPucRz8+180BesXNJtj5HrdyyyibrxDDNfNHlDisMNr+Yij6UuEp5e6R4iBkcD3eapsdMyBBeTf
4jDszN9VvYBkbHBo5gpQQwGZRQCODSFCnKi+ZnYq+LgtTi/FLycD28jbgLI+ngUT12PXF+Y5x1t4
aHaiiyrLnmmV/pj/dGxXkYRpOaM8plDHWml8DiiPk5QbnHeYo3+h264yKtKX/AuDnO08t76NwkYv
KKQ+B1EtvSGgu2qX5BCoHEQeciU7DS++fHfQG9/BpQSBdbCOOERGbi9Gu/C6BsmvBnA57WpIlw81
ANNRfI2fLTidzIGH7JnE+6t/E19YqL+xAxw5OijH5p46jc3myZ6BrhI6m1/GccJvMNp50XH41A91
wDJ4jz7Du3BEt/UYeViZMYL26HHEHqruEY9jqvL5o/wZHaG4zVRAbDSX/zYmh83JARSJxl/++gj6
DYm0HZKn0JceeDjdC14GDCGGbNtDxGWZ+02d522aNv5I1QjncHOTP3LZHTd1rl0PtfQTwZqVvS5i
bDqftjorHzrxUWAvJGkQNj9kwqG1usOBJeDZmLDFfike1TE/4sbtCJhf544ennDPlBVPKvbGcDNM
v55uKIHhAgg1VQyAFaJPEGjqMYVo9wSaxv71Td0W9kdH9OHn4Q9lWWD0PbioOFRia8EjV+By7oZ7
e4m91Hqs94brg+2FTwiodafbzPInQNKwhN3pOuPXfImarxxc53cjPLd5ZM8/CtmkrFhnAQK+eED4
QUg6uLOP0lDDMy9ctN3WCgds5nKB9zZSudBzYcbue+MzR4mCeK9GLQiJuPVZrXNXDADDclxRppqN
GyVOLTzB5lNRAveF8lt+bmGxQB4hTUTwwtwUWcJzuLfGuwqFkQUUHdh2pD1G1ZcUMuRe+WJv4zwh
kJYM1PHnHct/4MkVV4QwW8sjXGleEF5toGkg3v0Ws/Au7DwxunaH4Rfo3gvyv0AHazYOhxCUgLoG
RLd/6lRHe2pQSmTf1jA7JoJ0v9fjGNKOAb4JJNuRNNBCeMy7q/xnuc5xhcs8EXdfXmXMiez2ttb7
2lN/1V+h3mOB+Dv5ikkY8VFfWOfGW+b2gQhGMaBiImO6wPWsO6oru+JJAqeMcEfvUiRucdCR/Kyl
Ar2bKUFHiB2yV4DF9RJ2MVY8bkkwh+GKE+/IaJPTi6ASBH2yDGRWqzwfZvVCSWXNUXfxhKcwfUBt
n2bF3XgPVeT6H+bRY/jGH9Cr/40Hex+0/CFzVa7Z50yoq4DRzi8CiQfowqC+EbpQfhSnoFERgGLg
bJjameCy/IfsFQPJ1GM9L4BauJdm96xOezg1GvxSWz8vB9EdQW+spyp7nI8gquPtifXNociRR/sV
1FMKPrN07gnIQuAbhEWyiw88DgUQDuz1Hab98NA+Li+Yh0yyJ1ZPY+M2uF1lDkUV8aVL9mhCD1yB
TpAWKPpZ6W6L8BrOH2ZiV3hQEjPgyXfvxR0R4VtPhZkQHGHKzpZhkM9QnD3D8lDoJcBY/Gi4EKCu
R/jEzHntQqHROGBKDxCy8lOweXZzDrfRYypVL/lNyJ5p6hyWBjuDQPvCmzueHnNvQS4fI2uSMFRy
akhJY71vi6seA41BH/k5TxG2JoWzSwc6E0edwm4mw4TCxL762lRgxBzFJi9XHgfpQjjD+dgDH8Hw
4tf8nTAnoiTbOuniWYbfqF6Gbn9ePcfQgoCi1RpUOoCkLqDc4UKTNsLkwWBvg8e0U9DUzjB3hE1x
bCIMC515+EeegIa1eaMWguwvpUaInvToFJR2NYrfTpk6Yu3DBQotdxFOOFzMqK4aDu7Gl2367a0L
gOHS8mnHZKByv+v4KQ0AXkqeDn04PcGd2IIwzhGoX3a1XKPGy+MT5egSBPZ0yhD6RSwSNemnIkPX
m4REQHBdHG1iRP5Lc6QxibV5AOsX0SD8Gv2QZZzLTfZY4FWCsSXYaKR2s2PMPqh+msZji26QeODI
hjlRq1/THWKE9VWjB0gu88upBPD2V8bgqQKCvBcfcSin+XXCHoXdK+JRHah8L79sNiLCWak3KR7H
NK1jtO7BEi7Ey8KL5vWFB5xex8forZXcIv4JodP/ciShqFAFyfzMRbPnoLqj1IeIWghHEQETe92a
X2esAp85Hjifdv2FdWMeFFrY3kXi10HcUA/3iDv6Gzau7OjNDk/tz+yzP93roNrd6x9lP799AzvT
Ubm0+59aZQffSSSlyWfCxrSceQhvBjENU/SVsgBI6Udy2X1yLq6A0wVq7FRmSe8+hVsaOfNNZ5A+
FWe8zLqbfhN2GbbCMWacnmuvFhyAfM2LGbRf4xt7aek014S5JzGJ5xaAD6kR3SS6yESp/FteinN2
4IZ2/U3bb8UDv50gzBGi2dZXKmyUPjK97FBiS72fnuafobUJaRIoUZG4hxGpUYxgVjdu0d1nZmWN
+5VnydQ9THdGh4uZ2W0DSlWC79AvUIPEPGX0cx/xlJzO20Ey31hbfBKZu9+8sI1V18FnwaHmfEGI
22TPOpU3Fi8rMvfolVMvYE+f2YNgY1Ai2IPVogkeSCcsc5hlyy96Sj9oW8HGNlwjdFDnzLZE1m7+
iS/SleXOpxQkDY89mng/cMWL3+RaXI1j5Rsu4Z1+/rueaLyk36K7niy8lkgcCfLrep9fwuFSph+r
cehg7k3k3kDGcUk304eKEgJh8dYwHV4UAirrLX0nJzc8CU/qvfxLgUn4yqCffBu1M1xll0iHDbL0
0ILnOZTzI1Orv5CpSm+El7rdf2Brgwah4l3EgCdu+O2FWgnkVSpPiVc2rkhEy+AgWJvY0jeFo6Tr
iEUpVtPRz4F4E36SWmzag5DE7/pHV3usmoj9D8kNKI+OZj3/Gnj0ufLLPHkk7aOCeYmD1L4vOaiD
VAFpBpQBJbu0+iUp/mE58MaH95NnMaM5jpsNFpL27qb+EbniM4xdFAM4qjWM5iMYEk/TQx57OHi3
8Y5oVlUesaYSP3RqH/ojZjPdLxMoCH3uQUZn22bLGuAgBqOTfbanVt7Vz0jFC98h0teKXQBcGF2E
px7hNy2qHVJ5aZzopJfeW/MNe+I0PcfH8K19mTgwSTpxs0Gi1tzFV1hr9q013tCwwb/xcz4gg005
cVd4TrU42BDgFgvXxOGwb2BBfIb/xltlnVDsk2o8A3dZcpuyXaM7rMRKf04sx8BXcjzV4/v0yXnG
x9wLXyMW6j/e6n9FT/ODehM5myr8qzuaqnZ2z2/PYOOiU3clGhnuQNwHSJbycbPJLHZltQdxQZkR
fqJNdaD7XbpdbLNm0RJcMaf6VY6+9URsfixcMkz6os5ADVP+QGTC40GK2UP0sEzBABVKPiJUka4n
oCKyRzLB8VzeiAWKu7z4zwbdMGYq5txbQkcQtu3Tu4TqM8ZsTvOb4irq5U53XjKfn4ryUWAOzYFA
Q6M7gzy1Bjc9dRm0n31hvNShCwoPunT9Rs23RsqejYc41OyOMKX6y9w+8dTPIg3g4ZiN3OrFaokE
8q+Kg6ChBpdGUKB5tXESl3cqdJBYReMUlki9ffEfFRkLCM72fw9KeMTEbzfVL5ZxnbujvsWhevII
73FfV/tnpFfN+AfC7Cgc+YyBir8f/isvzPpvaiOW6s/7Drym4bahw4Z2Isff6iNoOO9D7CnZWBHY
rPbdkxEeUV5UyK4QYP6gTkcIj2/lGxEv2RIFS6CVoY3KEe2eXfMS9pTP7f6tf+P/torbXnuznpry
CQfRIwxU/WMQ9iReD8z7nmDFh5ZF9vY2sv2stUsYxq5xIdMwy08RGidHlVlyA86cn9lR+RjK12Rt
LOaYXZ3wF+/ifQplHQkox8Ih2+2/SC4RnQDCM1wi8nUKuvJRwxSTbHM3vwkPHEOVw6aqgzih8UMQ
VbtytC+o2vhy9oAFXzt6834bkDtX1E1spDTCYNptWTQnIugwbC3Q4fzbAYsz2+2NXL2+QY51dEgq
X4zW+EasxbaGfguWRdvsY9MjLg0/hpf4m9SFuJhaLhsk0me1BxckPZJYHH8xRAo/EvVGiAn+NqEn
hHX0+sXuNr8Xkj/yGh1fjyMiS90ZklZ6o6jB0nogas+DLjqj/T9Me4lT+k2Ccf0l0cTGGI7STCh5
mR+Q2u/mBKyIL6rO+Cai80IWdswMa5c+o66YZK6QXDrTFR4Y5KSxU2qFKvJU7nCeXlR3AfO9I672
WGTKV38DS3ai4NFQrSEANT+I7jG440uq/6RChBQSNStiBJ1n8BqRK4LqcAlGJGUvpZcB1NQO/9Z/
ueURUWW6Tckd/b/JxUuh8QlLQEZAtx+pKv1O2hsypSCtokMavAs3aqJsGX4Ww7ffcVk8INUfYdlR
zvm3+cg1CNlAPFohCO2mFIMfroEJwXgdSJLCj2U6K2/lJXM52z4YNjF9C4mzyL9NKjRQSNFjEb/g
730kWEgGbA2bAcbL/MU7sa3g6UJdihN+Gi456KlnnaTWNhFpr07KlyofZTa4e3xDp2TeZmD2GqYk
CW54TrOLofm8Wd5h6/cgMzLkFjdlP96KVzrJ2nJq7OkVD987r6+jExr6/Rf66NYNRxEWMV12F5zd
mQlOpcnk8KlqKoouA8LeVRBiZS6J+paOgN0APW/uMGPrFl/MXrX2rVh8Wm00Q8lfs2deS2GnIbjA
zFfDI8vnaYwazSV3piREWg233nhE45wv+LsJBrcz79HkIpOYGKbW562sMogojmpvdGdMJDg/KuFf
DzoGfzQqTMmBWvus30vL06N9rQZEzp1yLLQ3ga2faxZCp2zhLe7z1p/FZZs8yZZ5sGWTWgN+ASLB
rCzp/bo8BxVC9GVFxQEnXgEPDYejPb8RmCCErvypAnH1XCvvzBeKxHymns7TbSiQNtvYcL+98sIH
spMxHjVbyvzMbwtM3zWnlKGSuHxNylW9oLagSs9IZdgq/gSZXbG84596/mFQh+mDP+dztnQFee4d
5ijEWcqRYeWOuC9kdZWRJ+Igzs0lSfTraYHx6xV4zdbPMcZHzkJGnPFSEZy1vBQdQkSUyK/wdHIM
fEEGij3kxTVPkRLlndnJe2Ihw7mHwFwlvnPXOcXGJnul7M83XD6V9X4LRzR+JVO3Zqfk5COllnDs
opsJ0xNpgm2W8My4V7JBxJeJHHmonPOMKqrOAgUNdH5Y8XS8gbbg+ocmFJLpssvcQlnVCqFB21wj
j4hdgakUauxwkDNviLD5zd3CNd1Lv2MPfMII71D4p1K2P5vwEKmhjR51EkqVA5xLJq3p6tI7c4Vv
KbnK2vbe/30yn4AOMpegklaDdNtxZ8xJ0pMayREmKgoYFGMTcn+bRJZ3neuA4efjOfjL27LCp9lu
gc749kAjmz/i3qHU8Bi5HSa94nJVLCJ+w0t4HBM8KlrD221ztzJ2TZtuqsPQMQRcI8rV3P+KqU4E
Zxg2LIhMm0mwPSTMLQanBNmG5vAO3U2Sxnhr34hLdwoh0dC/4+whSqLQArHeWc7TnQ8eb3QJBDIm
j8/ldvhv7W68oU6ZR3vg8VAXzsiaVfVmaBdWhaYGLPlCOfaIStAV0MQdYsbcLPg3HiJvti2MxGah
NpozNDTrno3jJnJiejxYFgifwQt57Nwht7nZMjij7jfXSN4js96s7lpc0bjkReIKDJTo18EKTeem
rX1R22vozXR1LUd61vMjxRMho5hwY87z4SGoZwEop7sYjym8CNHBOoL7mZhKxIN7Yz3xGHgtCp/b
XASYQvkZ8XiSU6CvVNwJd5irwDpfpl+txZZjxyhzFbyOxyCZaNIjyYun3641zjGISeWFP4jF02Sd
6NcxP3iUM3pZhd9IPp9Ezz3OCbgPqcBSpwloHadt9RmkfVwVlw3TnaoPJ31t98ORSdY/Dk80SKMW
ZryDWW3/jJQlVY+6xzCOsAWUjk+LDXdRy4tKR4k/kXfl6ljHWuwSOc6Dh1yYaNl1ISErFjytlsN2
Yg3Xsf9IgYl1qIqi3KqegbSJsgchvJPPeOTFq4cMaSUGtMYtxQUxlklupHmi9sYz5jLH8Jm1Z3Q3
vuV2NwRXbYPhIC4Ppb0x7lrBkUbmLW2ubWDRaAWiI7skTyAc1zr4G/5d4VLBwWmUOWk2L+oc/DfC
ALaFfg+mkvHBJphcOGvtCTuQ1zkA68adLQIK2NtaZHw09OkLNO/pOtnto/pKDY/RQAO8yvaS7DAL
wRRg4SkLLgNWdvu48Hh0DNTm+ogg2+rlAD4ZWHYgvm81d0ukSrfmulNg4nidwKGzoeaylP9bkB1U
1J1HTe6H++O5Mi1D+nbqVp+c8qP11VxD7onEicmYHBhY0jwuifvfAEEG4CI71t2QYv4OKQRyU/CR
CboTxcu6Hvn4bRKMlDJtrCJMBCGQuAt9lSonWdmOzoVcurOFUCwltd0wLrvJamyf3ROGNvV+sEBP
if7OYrSO8Tco1eJpm6/4wJGkmgFmvGl53+zgOPIy0oydStZWTc+ZBX/yJKIA0whvcI55ciw7U/X0
cRtpVPfZyajyIQ3c+oQWSgcUzqmZYyUGgT4CzoXkbgOuOyodKcvWXmNyB/Zy4F10GEFPOQuLYjmO
yhVIf/NMnQ0kh2ViKoaXdUmF6Grkoc8y2NaPajfIEcpODfzuEZJSNZz4AY+6aY4tblCjY9E4B8Py
EL4yoqJ8BtmVUrmXHVZAxR4i76xur2vwH/at+bXNa+XKs6TQKtIQpe3ZIMdHoR7bDCH3WFlD5wG4
pJLLDlRSJgXOhQAM47YsJowqClEWuz8pfvNggO9HPd2y8eYpxr2m+kXvZJHL9lypB6Yhd4FVGAm0
QKDOAm3dlKTkTrrbpIEVP/QRAHAvElk8bp/6UClYaSAyzTSopk/hG8QK25j622BUh6jLU1G5HWNK
eGO9411adw4YxG0mYYkk2vgMaQQpSE/hFHRs16MSPdDZi5rjGB+X0tHGd1Tvt64XpYTYjRNiBDtH
ZYj1R8mp3w4a1iLG96hxPSG0IyP61+yZmDwKpiyIf0pSZeIvD6xAjVofQZaBbSAaTy8cRgheMdtp
4k3mkV+xtW8xRxx0V+GL780YU0zca551bqHG58HmJC9FTvuDkD3l9MyW7S54ZVXb27e6U2NODTAS
DxHA1sZuttC+t7d1L4D9/KAiwscbncPK453pOHFu5xynNtpjTPdkWbYNZDuzcyppATsJAOU1ccrS
Y9oM2pVlCTg97F4bNvrOq8eDzFvBZk7wg/hmwtMDCZUrS7dP2OwQ0HCxjJu5IcAOrAqMeNbG0XF0
7Q9wS3bryAMDA4O4hraPpr2weCKl8wga5pWnM6GcPx6x26SQw3AL5TUk4mJj+duMWKz1Y/7BnGFJ
cWXsRCsOd1zB33bOZsTOwSOK0HrNAx4aO08BaEVHUYX2EkAtp/sEEMIGxXknaAEvHzDN2+H4xgAU
YNYKu5IubGNDcm5NcMbE5g5OwIQNfBifytlHsYxvGUOCM1aLOJOjPtLB0SzK9luTgcfKXxURxBww
42dL4rCDkpPOWHepr3gl0M/c4j3eihAk89lCNl0KYZOxTjOqwyOzP4LkOQSsGeppufL5BCaAlgyR
GHdvfLPJP1IbJVknX92Ob5AnlD9BFqHWsMEM+g7UXwDSgmIyh3NLhQk7zrVFIUcyPXPGesru8AfA
Z5jNQ9sYmFGDcrDS9DOD+cfIbEu6RaOmozKGEI39xyse2kYGJZwSIenTw2rmyFqWPRJwqPFHSjri
3A2Sc5nExK91FaPnWTlguaHAUEc4XEwBUZVqEUBYu6c9NIqiX+RDhuUr4udZIE4xjW4BUkuit6X7
P7mD/+QPJlne+L6KaI8IzjPZKZyhMTKh/J5d6kQXPGnlieA38jLpiElF6DtBrEBMwsZvHKnpZ1iR
JFIbj/6P8W2s2k9bRJ9TyCFTK5zO8Vr4A0onxDVRZKIWDWh6N/XwkzNDus0mUmt/agN/fx7q+uKF
mXn5+1GbKQVBjnj7+12Bhfl+pnJTbrzSUoZxWmyM06lJGLJhPP2x2LONyv73jxytADH/vvyP2i7X
CN40LNz/kcD/47crna9pFUfJtKC/oolP/3tBqqff5qIP7h+L/e+fdlygif/v+7+vRkzN0CkogmWT
VUBdBhTj35f5H7cd58YUn4H1+Kf4IGTt4sybDktpGKyRBLy/04fq/12tuZHz2ybrc2B2fPl3C//9
4SZKALKT3/zvh3UWBmNLDtbjQ2i3BkjIv0/++wfLTAyk/i7n78u/H2p182aJdBJnBbZSVIiYx2x0
XIRf/u+fafv2//vZ32//fiYP8V5J9cRXDAxx8axHqyNqgLo0tbvZ8RhxhG5J1ry2ooxoVxMbyLtD
L4i6yRFHTbNlHZS5dRpSU3e13Kj8DpOvicrMClhMM7fydkploJz/YVvRkvmFX4ih50QEDToOVu9O
KPY4ygqmLaWElhojAIKxjC6lAFBGUVdSv41IF3fUPDETIiTvYDbhFrhsJO1sGTYngumx7jmQRxTc
hjKvwTQvpET5QztvbEJTzXATxPbbms2voru1GgVBrZXKZ5FWCC6+GNUVk4chTeprck0jhCKJ2urX
RZYeG3GpfEUF+NpM4a6fCU8WMIe+1qJnjuq4TkpAfa5aPCXGaDFROdKqcXjqwFUiXuYjWBKe62II
oJyLKDrQhGsbJ5wHuoYmuZaljfsun6hD1aprQe5zi5mRjhaEd3F6a7GEcFrjlEXY+C5Z8zMPAgc0
5smYsk5uVANThXpOt55DCO6hYdNVQMoPIcgZt2/62HXnYZPAoI6mM43URy1R8eoJREghkWEglPJa
iX0Anj7RMeStUvLnyjCSQFrBIFVUmU0KhPqEi1GYDvexYtDaZlKpvL4qFrlDORNtigjzQVZ0xgJG
23yHH4jcujGC+Fd2sRK/NwvS3vEQR7jdVaqfV2hpUwHSpAy9OUXg8MoJHuOSBgwynbYe0o9aqe2I
yTqBaUOMca2G8lw08g3bbAcFqzUwKSEC9YJBa4A8slBKx3ipHQUD7c/poxq4YkHIAAUK5mnoZ+1B
5OxCN+SA0tNKYA/Ys46zD6MnGhW1Lyu1tFM0cMAVGkTTOoneJJ3MEBzzEAjychzicXaQMSuPljJC
lBBb4Gxa5eTSFt5LVeiitpmfoYNNFUo+XTsq51KurxD7QUjR6IWCsh4lQ3tvZIWweBT8ekgQzZhM
nCz8XI6iK+J5naJbb8lWQtRca1IQ4ZmxeE2qPhhqDZOgujpqQns2DG3aZ5hZ65EmeSiPglVh8dqN
YFwHKeHcSxaMjSMz2SYReU5ijFRzjJ+yXiecluG2par602ACLESYtfQ68YgwlqW9ib26+LpiMZuI
x9iQtAAvDiddcZlHFAnyXjp84DJPF2jtMy+VOH8X9ceIjGk/tRD7oH08KOgXHBS84uDfE/0v4aem
6NA5sumMPAHuoM9Fg8aYKlmntm5O8Gn6I7wVpI+kf8rSQaCpKZxxBNBrAJDUa0dNk1JfSBGjwAq9
L6TmIK5PvQ55tsMvB8W5xxmaX2COBig2eSFJqtPcxnegO8CQGjC+0n5wayz8otL9UMo5CdruZWrL
+6TnUNoGyV+V/GGb6TB1LdHVhFw+GfHyZWY1WoFJ7JoxlLcJikojdf5M/K1ae0GR9lOCRYuoQ7Up
LbAe7TrhaMA5YvVj4qwhZO+JrHgDLQIDMRoYsI1mBMJAvKXJuNrKkYE+4sjBYoSLkw0ITEIaDiRR
WINJKZerGsf7tNaOTJHiKw/ls7npYPXV/IJNtW8M0Nz0ic7a1FE2jNsPtZv3qtkLCFEC08DICgLY
vCLTbXYvi5jPgSIqp4ZHQ8kR9HeEMByKtL/aRH4D4wrxdYuoSJKWh5n+7oTlzs5KtPWiqcpba0kd
lY81CdpEISasKERhmkxOCAlLr/FREdpxDipJBzcY00VG0x+/VORloemIjX5b4L8elkid/CS0YntB
nOWwouak59VpSGrlOjTpcyhZjcdmnAVy+qJHlfjQh/UJeSHlKNPP0rNEfu6XkaYOUKyuRZJ9Mu7z
Yv1gFpHskZ76t6CYCEQ9fqmcCMppUJl3IVnHk1VX57BZch9V7gT2gPiJsQ3ZfEg/y6zbk1jjAp9J
8Wupj+R5dDKWXDpLwsq2aSLBKmRG7EpF/costetGqHGK6knPR7xYBEvL3aQT6AJG2k3Fkz5fNd2F
UvqbzuEp7WQFOG2R22tN2FlNCU5VZLt5RtulUWkDmZmkH4dwfO5TuQsiGDo0HrYSCdzhqE2Tc5I1
nmoU/zpDgh8gfYeQ1CGBTtNmyZ5hZyC/9UU0ubGqzf401ti1GmPQaIiCTaqse9pEemS0qleISDWO
ChgNVDvRwqUphlqyW5hYk1dVCfHR6k/yjDlTw9YyqKPsTaI8nHB1f8QR6GOu+ktbdNQIslnBBGg8
4RkZ+T2iKNSgp5tK1fCSGujYSZUvyEWCuG1kOIaulZQ6FyAuggIzWg4DeR5zUguhPfQahKROp6jQ
9HL+DP3nMi3zCS2iByHV8TteC1gQBPRNjVWIBllyJyGIH6dC+VOmlZunmkv8rn6GItxnJvtTqUqU
yg0zSFD+2eOAjkpjPJxwYn2SoCFHZWvRMjFLANyOUHXpvh67F2szzBvxa0PLlWRrjczvZCXarMwB
qIxOnaqVo0AXKWlmpaEF/eQuiE3NJIfSCNSkj0GaVj21ObNhzYjS4KtGBco8Hc+wHues/AdxHzVi
Xfus1/emHU07SjA2LkfuX4fxsq5Wcl7ii6kVYBuGD3yHALMuZAPycVnTY9+086nFnhXc8E+Ero8/
RG3/GgtPE4J0KC4hPxim40+C3d7NorMkVsmAnIBpnqNo/I46I/SFQNHqPSbTOKX0M2WAtQqagpA+
k4pj3BbqVcu6b6kf/VYm3GjQSvJbc31PQoAYDSzhellYxnej61w1WntXk0bazUixNsKaPUjzeVES
lOVqWqjoNXuTZNEgNEhySMPxsyLh3az/8CZCKzU2PlBkCiZ5+ODAedKxZ0RWE0WJ2p9Ypy7OM9qp
tvLjLK2IJKLxizJzdZutpApQfDou+cxNyhB8NQr0iqXSHuwU+M86fnvNSUvk9YLVXXNGmICyPnJl
FhUCMx47V5rri4IW9ymzaL3OEHEytITov60he1P2ZVZhemrDAXRQmvm6rlFynTUUHiax2k+GE8sO
OZJ2lGYs+oxFekOy/IIqrH6W8vYV2jrnpAl6M4WQLstsOfNCcW8prcdM51EiFAGqSVYwV4jpc4qI
NOrSlYpZnxdo//dNsanvnUu1S6mA99Tq9Fpz86g7pOPYvHbAFr2a/jrqDk+63lK+UGseWU5AN4p0
6RuppDTcqiXkPcxf04F0GEVRB0ZXgIWaHKiWhZ8iplwDlglb8E3lzOjGZ1JTFLmhYQMH5tvCRJo2
z7T7grcCYrXtcYJkTNFSurdqcyk2F7NhXXt7Wzx6tmBMFjG4mq5umFxCUqHwSn1ePLXHGKVJCCME
dqYc2+ypog4Spuq9IvZ1lUL8LVpcvmYR4qKBkdoxafaGxSKt5YhtDKXRLKRdm0+DFIRjYdpKhQWw
zjZZTjAtFBOubNg9K2JunpuRym4lV/sq2WgIAD5LSZOOc7g+iOIo7WXEIfbk08q0blEB0PUswmZe
XYEzAggjoUbIr82uQ2KlfjzQXMcCu91XlYGasL4oJzHMsEQadapmSWgjuhboE/Qj00AaEGEhnE3y
Mea8yqhJYWulSqtCeOKbSr5A/V6iVxNPQXvNUOpKK+k9es8NKPgpQb2jG2t26nAxhARXcuYhfPmw
GNnGF6B9Emr5iyhSF9FVSXqsTciwKqHNTo0KFKE6E6Y8Slks+sgDBpj6dbiW+7ivjvAYf5vFSA7W
WiVUTjCL1utgFXDdLPp88tZKOoQtyG3L6MpDSxmtRDx6Fc3o0is83G5lfxZXEkPE7XcTMnCAtMBm
CKmoIbbevQsCpkSKPFrELGkbtAtwdLIISk4JqP9+7Q8r/JeufxDkMTqbYnqR1Ul4Jt1VODu/17Zr
bLU7jjqqxZpJr3EQnqrSwG+GRMEY6GqKIcd33tNFL40HkiEHveHvKYtRkcoSETXNoqTtgGFu0b+P
4fxK2UEjfTLZ5bRuXxltA4HCqk/hoEw0JPIgI7k/GHXL3tLEaPSlF6EVQz9rshFOJI8TSrMvoFq/
69H6IgsVx8PSKQAnI3qGA6FzmYMMlRTYJ9JUBAZK7o/qhFoW5ZExCpNzvAhA23Frf2B+sp2mCppT
msjeaeLjrerCjwyz4GhKyfuccKyKMauR2cKCJoSFPjSXXitVXgfstZPYRhc90nd1pJq8oP1AvF/B
iK29i5OGkh7i1qhr13Ry1ncpEV/ilFbhOtKWNy0MGeWcVn+4LCsN6uYeJ9igKnNEkxKseVcD/48b
uh9xjPx4VWTIiSs3wZgwVbAWg77H/2PvTJbbxrI0/C61bmQAF/OiNuJMzZItW9ogPGKex4un7+8g
qyorOjo6uve9SCYpyxJNgsA5/7jeBN8JFFsp0GmQahjUow42jehd8lys+m1dCZmlyNM+jXX5UPX9
5zWpzkYRx6+F+6Wfph9LRnkAgTzmTQPMQVFc2twosFvVm9eewO29RkFCITN6heA6Bfl90t3ZlvlB
sDaWATu89UkbuAldL0B7O730YTk95+b8y56xkQQurpCJVPOb3s/zVzctvnrzW1PX7s/Vea3S/Llc
OooCqxUaKFuEdIYJ6kPg1ty5X7gg0TI4/J7acDoPIVweuTUTV/o1PJGgRFmMhaKR/JZvxgqzYHnz
YdJ4zww0fAcr/8IJazqOWYRSsuL83kzpj7QufjZ+3ILqtk+ElY93FVrKiauqvwY/w960Dp5Eg6TD
+vZtDKzlwSS3Pix5kcitqE+tTTisOtBOrJ6sbjr7eclOMw/HijP4brSWu2mK7YuKbQb+5H4t6fsJ
Jx/qolnPC+kau0VrbAcjwRGpdymVYC5iTKTz4oYIxwZAnBTxZF4ZplTziMcX6qLls5u0ztcqDH/Z
pVEfs7H/Xnm84yqNmpNevUe7sECkM//YG0xFPrtdE2ClcQzcgGPVYtFHML44JIGE+LZ41/n4OMme
eHe0Hjlp2MuUEC7Ix/PGyHX0MIXNzxSachjK325EPdfo4UHtEDBzpiF985tRIici7FwfdAGPnELG
GQ51YX33vbJwQVEVrfu2vnROzenVYZWLpuTL2Pdfl2ldHwv3KSxxGtMPXJzI/KjQLhKqZBhMzD1Y
esjPMIr+eci75JjM/Xjz/0Fv/5ugN8U1Vf1PQW/3wFJUw6T/HvT2j7/0z6C38A8zdIlRUx5LzL8F
vbl/+IQ8hF7g88V/RryZf3isp56p/MBWNJ/xy/n5Q/L3vxHxZpqOMn2+wQzsMHD+LxFvSqn/2jQV
ktBAvhwBjoHt264E2v1701RHgUY7tnHCFE0FoRM/N1Y1nHKBayl7HwjGKNyTm0en7dF24yUWSW8m
LQs6by6T9XMrJdxugppwOMAayh3Njjh8c8AKlpb7iHAdBEYFQV1B/TGYUYIAv+ruLHIdEtLMPc55
cVp194L+p1NIclkZLruOTyB/PbuLMMPEi0IkgRciKuEtFy9u70wkf1XHTliF5BlpiwklGNfXSVv5
qYFLHseZASP3wgtBs4xtQcncVu/bPmlZ1Oh37UKujp1a8kf8Pd7sX9suxJ+/XCt27t0YFrhW+MtV
9L1vPG9PcNHdGuK5Il3d6ylw8fBH7es0p7YvgGUkTw/uaiTfTbkRDvmomQ4kVBKUE4f2OQEetyIs
MnAHQTsflZESa2ZCidMDfCxCCKIpXk6Wih6XOPlmpWwqI5nocGKIcdWnsLf0MdNopXoD7U7vYRvj
XEjeVICov3YoNyuy8rw20+fGLFniI7cj4kgfx/q2sRvoqDj7Tc7pS94yOA94LNIJDdpg+yQcxU+U
mFwGK1v2pgdllLcMZG1/aynaiIL10FNy8RiTmoMRlLycfUlFMTXmjPtSfzBHXs+5N44ouvCfiKi1
sLEyR4Z5j80WEi61aH2ccp6xv/J65FH+aa3E1GLNE22i2bWssZKO6zekM0s7/2I1isjNA7+w0I7O
ukMeXJhsDnXx6s74RUgZJHEb+1ZLGdJNGJO3lIf1cliZP28IGoqYBjvgX2MmpckoruvyTCoLZqem
4ARKeW5YdsQWD8bFmYgV7xqaaTDI+G2N09O1f01riQI4GsjisXh7Ddd4SieepktcmCbQwORf1zEc
n/2uJ5Z1RPYR51N2jhy/gkU0CQWPK03Bnsar3FnP62r5uzpTyafAwPFCSfxOtbAebSED6DAYj6bi
xcwRPrrm9L6MrmZ88AJoPoT7tHEcZs0VD9afhi5a1gzS9qZ2AQ7uKy46z0TN0cOcm/pxnZ1xlxgk
7NQhz165VzObQbpsM0Z5PgAGQyLadvfixYjcE7VNEHQVdDOvOMH7L41HAWLg/ATMxOXfX/rWvR0d
hKI64Oo15XfMdcSeBZ/itXpnmrD2tJE4SFYiGDoCHBqdHmunP4d2Zd60hLxdFPIxZSPbS8BX3SS3
TyV4cjDz7iUG0I05JfswwcFvaBRtyXg7pbRwp0XzUBMoBVzA9Vz3kOtMRt2JgCIiMKAuXO/oAUrv
ysnhGyqC2lpFTOJAXWnjQwW38BqEqBF047G/zF18bIpyN43OCr0fXsDJ83tlpY9qaeoDhHpqzw9U
ZQ+9QRxi05VUkRAbb8SvAHHhfYbzwjSDdx8RST8zcLAB3pFASeoBB3JJANVto9zvJhKEdGX59Hre
47sUYBRuAl1x4JrhJU4/p3JhHuUSHZf9c8Q1m6IPOMkE4aRczk25sBdyiY/kYk9TjJaLP/0ZX7GJ
f8lkLOhlQFi3UYGZoeZnNC6mscy7sUwPOzzTBbSjPsQVA4fB5BFbeAdbFFnsF46MJj0zSsKsMjKz
RDK80LXMuUkGGldGm06GnEavyV6ZcCqRRgbYduwsyKYmGY4cGZMGGZgKJifqWc6ujFIOM9Uqs5UM
WbWMWzlzlyMDGAGiv1ImMgDS7qJkSEtlWgNn2SULO3SiMJjZMtQ5THeVjHmaeS+RwU8zAWoZBX1m
wkiGQ8Dw6WAyL9rMjbMMkBOTJEARMiAZLgOmTMW02cvYiVa3YwrNZBxtBnCFXsfgs7F+IGeBsdWX
+RXzmXUIGGlnRtuaEbeXWTdh6G1l+s0Yg1vGYZBiQtgmdIY1oYjHRH/xBwTqnRaPS7BwZ8BX7K7f
upSoJKsjl7m3vPBEmDL9sQoJR5cWkB/m/FvLtG4xts8yv6cM8oVM9JPM9pVM+Vxank3nlUw+96c/
v7FSfh1kKyBDlcFeNgVHdoaC5WGQLaJinYhkrwhkw6hYNXrZORyWj7S7m1lFsiq6mqwmCytKJ7vK
GFlXi+VlaKAeiyjGagJmC/3AqzSw7KAZjkt2H5MlqGYZmliKiEu1T+afe5L5ZvfPo+xPRPoQfR6O
zWGR7Sr8DrNEEw87VxywfWnWMFP2MSWbWcqKNsiuBhJM8TDbWyp7XFy3H7QsrSTYs+OFsu2ZsvcV
UW0fEm/57LESprIbeiyJlmyLHB8fNRDUASLwffCCYLfKbjnIljls62Z99GX/bGQTJVcKFaVsp1r2
1JCF1ZbN1WWFdWWXzWWr7WS/dWTTdWXnTWX7nWUPnlmIXRbjQDbkWnbluOJt9dFOjJXX73Xmg3yg
bvXyfkI7AU/lU4iCpM0lcYdho5CdPO7ZzrnWPgJlXUHtsQ/JBm+yyhuy0y+y3Tey56cs/IQBAjqP
hXf0a/NtNCfEx2TXauSDps2CsQhyUAMhJEAJXuc+GH1DXIDCg9NYBSQ35/MGAMIHiCCC52nekIn+
1tyQCsEssAzbgmGEgBmxDaqxAm9QgVUI2hEK7pEIAkJF2tdcMBFH0JE4JnSyATDhqkPVnmAoi6Ap
vuAqnSAsA1DLKJgLp834sQaG6YFjIsFlDEFoTKCaSjAbU9CbCRinA86JBNfpBOHpgHpSgXwE+8kE
BXKBg1rBhbQgRK5gRa6gRq3gR74gSZZgSgbg0iIo0yp4ky/IE3F5aJsEjSKRN7/LBaEqBatKvhqW
/ZVnqXd9CNeVWkb81rt0dvnhyYl9YICJIbKDVGiIdTzkhMtSb76QwiMIn1uvF/o5op3L1Zp+o5Iz
WGDfOWVEUFGechVsYgPREfroZlb5c90otPmizvEA3UvrWK5WzBzqeYTgIcCzXJR9kHKsJA9ZmKpb
BInFfnadnx2VhWevH/ary8Qyup84PtWhFsxQC3roACMagieWgixy8ebIkFojQR0DwR+z9mxPZgL/
CzRYji0DjKF+xbndH0rL+3AGeqSXrseOnOP1jhf4BUIEs9nRx4YEUa454K5G7B7srOwPKa+nRlwz
xnLqLHC0GGb/aDfOxyLIagrESgs5fmlA10rQV7QPEEOCyCrBZreHreC1kyC3g2C4LmBuJqiuBt4d
BOcdBfHNgH5NwYBLP13v6Hzg/C0IMdUJ04kQXIIZgY9bYORB8ORckGXgW0BVsGYa6DXDMfizCRCd
CSLtukmPCx8h5TObOdKMykctn68EP7CmkA+Z3XqV/2SxY9Dp3aEV5C0vM87cpOJFHIT129SW3v0a
pY92uX5pDKfnImw4txakjIIO7+tzMFNEBEeCFgzgvRcEPhQsfgWUXwSdLwSn9wSxL4DuHcHwGUQe
ww3VF3zfA+i3AfwDQf494QD69i5e4ARyyAFHWAIPuoCdo/+yCoOQC5UgnEIHuVAvNk3fiY25dq5u
BwLR7uZ8XQ593sHn8MPBglSgXhY1vveQFwoSQwubYQqvMQrDUUN1ZMJ5LJAfcQgLMkGHrMKLKFqZ
hCcxIUyKYEUSKRxKAJmyxh+JcCvoHzPhWlgcvnbCvvTCwygIGU6NP1JhaAqomk44G+aliy0sTid8
jgOxE18TYXmSePpBO3hwbwkDFEEFZcIJwaP/LEJYIgpThz1R1tPGHwmTlCY/e2GWRuGYVhCsAtJJ
6esqHFQ+vofCSbHKmMJR+ZBVtbBWzK4UdQqT1a5fJ2G2NBQXgXHVb4ymEF+85xovOlxYCCnWCDs2
Ck+mhDErhDsDcieYh0PJvfjCrRXCsnXQbY3wbrzh3o0JFaeEk5uFnYuEagDg/xw3MHcu2kOLD2ki
nJ4Scm8NX3zIvkpYv0z4vxYisBZG0IEaNIQjDIUtLKENa+jDVHhEBaHoTTCLyBLgGCEbeXP4JLMD
o+8AC4WQjOP0sROGchCuchTWshH+0hYm04DSLITb7CqTWZnXhZivwofFIRByFTY093eusKMNNOko
fCnrfnyCjriLhEvthVXV0KsES77b0K2L8K6TMLCpws5X0hhd1JUMVj2SZwdhKtdk4tZRYieQuUpY
3Qp6txSe12O5X4T57YQDrqBcFmGFU+GHR2GKPaGMhTtOhEVG8zDjnvvRB0HB57T8nUE4J8I8W1DQ
SrjoRFjpUfjpCaI6FMa6E+46ybnGL7a/j5kLQDjhwwvC5He2HTFa1vF9g9ag8QzvUBPXgVrsNR15
sUlUR4YQWCb50SAABKW3922W7Ja5e+v8OEUEQw774njEvsDY3AcdbiQTnWNLu+BQkYte+EinHAyv
ffql8zCqroZD3rapXpOB+uB+8omv9QH6fZ9ZB9te6hsI53luvG3Trz61PvdL7FwITrO7+NaMEHkN
DSsMOUEE4CV7UomRE4ekC48qf3G0c6scBIYzCaIHMAg4r0ijGlyq+tbMKZjRI2kfuclyXlvk9uea
K9+g4Euqz6pOf62KH1famvXY5sO/FN+ZfL8phe+TRrO7eObYrmo+bWYZYrDqGueBsAWL09HZ0753
UzG8tf7Ix8Hnn1DFER2qrfmFlL4pafADThrgv+0ejeBTOucUqJLgvKND5qnylLq2qFqvnKcQwW2P
V5Ggbve2G0kRG6sR00GPkJ0+qY5ci1Ca1bablsjtay0320NO3ljOFYLSqizUtZEbet0cLkdd8uB5
XnZSToJjrgifvAh94/bbenkK201jt/118hE9//NJmBKP5BaKdAw/WvkzbrZ7/93DHl8peeH9Zat+
M0sX+sD/VpuVhfeEB9uXF0V3cT51v0w0f3tGEFZvvTI4yZPd7tlT+lgw5h/HJbLhHOVP0YrsOOxj
wol50cp4RGIk9+wMMZWlLByVqB6v3jBingttn9KzhPxwB3xmIKFMG+ZwHiEWN2lwzdkHIyo3Ifjc
n/dQnzbbdwwMAHhbuijF4ksCH9MsWlhS2okqiUdSoep5b4xTjKA5m8erLX9vgSjtB94mRzqpuine
b0Vpf/WmLUMeFrw27T961CauKBwlCI3ZdZ/+Ug9v98KO7rS/vlYxrRP8mu227rRBVMTbTWFMZMgH
6afFE7gNnj4WXTToH0VedMPcNCN6J7V0zfWvG0vabxiym2sboiILTELF5tpDXxi2CKSMvDlvFVrF
SFcMpCmHd4z1w+mMlncIORqDF9IFeWjkprUPR5yzjiCEWenNSGodfbGwasfxfDUtyqyI9L1b7Hq+
TnKzfT2o8xizbjoZaDhWd1cPlUzAepyuoc8K3xbhyPGcU5y3lu9Wdr+pZmH5cSBtYllDtLgzspdd
H9NA9tdNIeLl3NPLsV6q5+3r/P6MRi7a8Faqv+N/1XkRDUUgqIUgUmurOcW1f7VdpJNZk4y7Tf/8
180mjKYO0qZ7R5TRT7a00W1FaFsr2NaDNuoCCez2uDP0uKvQ9eyirv5UU6SFuC/Ev7ekmMw4Tfoz
OecmaxI9alQox/QbJsNbKDXZqRRmEyX/MUmFNip0cJHV+6GkXtunZ3umb5tc4AuVR0jJIk0sXo7R
1ZV67rmmqHtyo/fAr59j7HqTObmQX9ZrS7e3lpLvCIYmzZJT3dKkqglucKx2uE8Gx8Sj4f3MjFcK
J9vDIuWk9K29aZKP7Ixa8ZFpXXLUw2Opf5ZSPR7wOS4nULpMFQ+F4bhHdKEmTgTSJSqWhnMmNeZe
cEVulB1qm35zKTp3BlBUis+HMRzZL2KiPbvitW4Ce0/r6G9GuvEy4o/iX/SW5rgMPSlVN0/ka7t7
x+UQ9AQuhxmADaWInQKr8TGr+bGB1LSv9LXbUtxetjNqyK7CxYGU2SSgaxntnwNt74XUvhdeSMsA
TfCOVMLXUg4/0BJvS138JMXxdNJ8M4q3vvTXPfJiXNMFC5dCVTd6iOhq+ud7KaIPpJI+pzT+3q+6
S55NbyGt9ZPU17dSZO/wL8Oo3Y5PPS33vWF/bqWPFl0tgd3Gl9quPhljvZIuK1tmNZ0sIyJcjAC2
1a0O9fsUkldn08NZUMbYfUndAi05vR24iRQJI9Y7ZZHktHjKJ31kUZd4fsOv0H0Cybrx1HzKwxXx
bzHL2kk2T+z6JC1lR9fn+taGVKn71vh1cgPGPbIgeZ2+QdgU371pfK980mksP/k+rD6h16tBWNvM
m2HEI/beufrOC06fFrUthX+kWbC58e36FE/q51ROr+kcE8VT38Rx9LRGJHAuI7hnSPzYgJulAJa4
WbwlPXWYevIS4tyB3mCSqcMD8DtdlOfIXDycThFNMYQ7n0JnznB0dCSZLvEvO/eQ2TCQwy0IujY9
ryidMAliS29HNjuzISWpLu60k7V7uw8/syEQqkWV8TwwI6T9h8N/80JGcOwuNdUTMcuSzaUkSesn
DdEGytGbZzuADdHJZ7wACg4buUwIvrrrsTKV1lP3sir+4XkwE+wRvq82KcFeoynEGBENeTiKlpqc
ADunn0JN1JDf89Hi6HKdh0yX403suu9OmZbnanypS49sInt5M63SORKW/hEZIxnErlmw23OY9ZlY
vTIGH4qEk6R6j3lj2MNdOmES55gNJrANG2OP6ayrUNtXei3wZggJVUafSJ+nM8MlYsDySUiy3OSe
D9eNUBkFYe5oH3RBBZJ/se2iORZp2d/45Zi9OE9NmRZ72ydmAGiLWAplX82W6LygNu8iqttYz93H
RjUoaDNih/He4Es04ts2+9BOYFyjxqX1l8CsOE12aVJYz5TGfUXB9QGwXd1EcY24p7k0CDtuObce
qno4McQdkm7wDnTP0l7pNRaJCssNrT3xyR2ILtCq+5RArLCa/DQM/h8lNvFEi+FSld3ue9P2jkFh
/HAdQrr8yfzdYYyc18V6o450PSKpJBTAKT9584xJO0eatET5ePBpuDqW0UKqIhYwrouoUAawZCJU
EH4kZfO4GEjd9bVJvM9zPqgn89xL9iVHXtS07qWukaLiFKJwsP5cLcU+9/EO5C2mG1wN51YqUKrc
nfaprs7jyoldFdTLVJSK2jGX03TmDI68/RgM+k7Z7gMnLHWTpSw3yh753UCTLJcPSfHmTtgdva59
U2sWXQ08/W0YD+Cz6fqGvaDG/aJA1lb30invodY2EC0JBnanz4WVohEN31BT47UKHHWykoEg6pjW
Z031BR4Hli5EL0VzENl1bPTrKYuwXhST94nB84uZ2AYw1nJC/jFf66QjABi7Jcnl92na9XiVv1BF
mu3cgSwtvuUtiUgr1v7VRMe1L5rQOvnaf50d67DSpuco4goz+BgWPrdhVa6/IVYnUdaQziokgP70
La1nwi8766VfSBUayLIo26jDNhHPd5M5PvZlQbMBMQu0z0hj3OSAi8FbkhFSR+llK5Db/mC72Qrk
SslYz+LiDVwzOyK7nK/bTdsynI6cdIMS6bKrK+LHPOdhJlWIitmXsuznU+wSAjBfi6kbqYpiMthu
IhOTz3ZP099t7hJL8tgjC60pZWLE8jYKamU0plsdOfEpgJgIiFxB3k9pEZgkNJ1DEHEruTFQfrFT
r1dfNORFlN+XBRceGkYfE5qzT2FmBdaumjvCswsH3RRVsHStkw8TEloAXqT2/6XC0SPZVGV9fdm+
3q6FOtEbwVIfPLfA94d1hJ5M85c5GryjST34FQMEg/W0Q/VP6YwaQQpLPAshVBZ1ygxCXt8SLjEg
wqyMWnL2zOaArL28tXHd3a7WWN468QwiwnoV67QpEE0S94ngHfuLBzfjKZztTkxB4NYSuN3bbuZM
Ol23u9VIxWJNKKyZ31YpwNCSE8tR0OHRjDSo6oDPduEwwGkrpUcr7n/G0m4wSF3BVpK5PWTVQxWP
H73TNElv75Efpf94t/xpnU9O1t21i9/uA4UBdu2yfB/4PsHUUUpICcvfLpVf5SwV2DnZhCsvRxbP
z2aZGjiT6PTMIvdQamod/7qxKzpze5UC5W53tz/RROJFin0hzxMkvkO8QpSkD1XSvOdyTGpT7IB5
2t0b1eyTYfuvrw1eTzXNmvFBZfPz1iE+LmqCUOWIt+Tbtnvw0ZhUqrc582y6l7A3lkjfGLxvDNEz
OCFOyu3GkhVhXR08lAkpTKFdgs3IFhE27BPbve3GzRZ1Y9E6t+/nPr1VOGayCpw6zTpxhav1ikuM
Do74moYdWJ5NzJ7CNwLaLGO9M0TEE/odx5iM+tsNIuBQ/BYPpSxzQxr8qjUoKZf1C2VlKS1NeBEZ
4aqUY6cWG52PWpq1ZQE2EE0HhB0xi4uYA8fG92kU1xgdpB73r5swMIuzhfx12YpoeV1Lwp+IEZHq
XSNLWGXkJvzXPbsNCa7yOUZdxOOItMaH3I7o4BQBiTe2CG+95rzXyepT/4fs5Tx4+ItlRyxlWwxd
m30mBsfd3ggsdohPVo2ao+98dM7Q1yAfwwyJz0je1GSEBF3l3ra2dTtAAQFQlotxWqXaNM6Iq+Hz
fqb6B+YtburpNGryTqQHtWyilygMq+P2e+ZSOiP+LD/t+8g5Rvb8PAQrdI4/MqtHZBO4zsCTnZxz
oMbdLGtMY7j+YcrrrxiBcNVuUpdUuoFCLPH0wVDLKt2srfzp9tCpuuFkk6UyyJI38R37yEY7OK8O
J0pbdsEwaUlQdEY2kH6FGUogngJqux17/O4p/ZKtmYQes4VuFbJFLrWg2+MlnsA8u5TXYqrHW596
eiqmRELJIbtUUmKx3a3l+Ox6uzvDHuD24Mkl7VftFbS7yIO6ABze2Wq493vewj/rW7cm15aUjbUl
ZINfUpsaB4h33n4kThUOpe3udkPL0J+/G6qKemm5Ub30Af/1mJ6vHpfw+myM+UcS2ydvToJTvxlZ
lRxdHCHWipbfOEeLnFzka53jSbaeg/xBXgHHxyQJyUTTamb0X1FwB/tsIeZF/jC5QyBpX/2CtuSh
l1iH3P7zs7k9xUm3dK3pFp5O1vKuDL5HmgxXgUf6VscnT6AUeURh2M9pKSdMG/RHR9CH+PuifmdJ
IfP2VLfPy/Zwu8EC1FznMSHsNQRz3575oo32aNvqLuzdh9ghzpViNWJYxZSLXn7X2Mc8ZQmc5vEy
YSu+ejYf+XKED2+oguiZmzKvLE5U4D4T0FC0zas9BvY5zMcHq7JYH+II665l7Rewlpsh7O6n1Hxi
ggCM5MyliqEgYI2EsLSN0TR7wNetRSnNbFxVzauqmulHA65JpkL5EjTqazZ4714RPLSNFe7ZKJ1T
2FRE/1B+WWQ0sjUZ4c+mOVxdfHy937y7ow3fgVXZwCd+U/qocjACULxRfsQhkcXjpMpD0ZBQkERS
Nk5JiR0Q1Jw6n0d9a7fUARask8qd96kaH7K5+Kj7gvOscz/O6JV9iuWA4/uXCaxyKhY460S/FJF5
HpjHghgnB1PhxW8NegwCM9rjmLsHpn8KMnyf/rPlR9gvHNpNFo+upILJOG0G0lQ0JemKxZghlUFl
mC9NV//gE7neRFI6hkaU/GKzX9ghFB1+PfIH2ILqVreuh66+uuiqHb/XJMb6kfMjiTpiALRQPDUz
KoX3+2A232LHeAwBLg6ZleeirP9thcz1bTJR8NfThFkbBEzJ5w/QeTxnGUFfVWeeZk/yMziLhJ3K
1t12N19idWn1BRkC5zU9WI9WsVJymFThdSl98/L/Ws//jdbTcgBA/ietp6SP/LvO8x9/4R86z9D8
w3J9n2pgxxZF5z/7fL0/PFgKC1TBCjcN6F9iT1v6fK3Ad+wg9Ph7zr/Eno75B67SEKM5qgWHw9z7
v4g9LT/kRzV1oeO6uvz8+9/QF1G46NiUTToh2lLblr7fH99e0iru//436z80OrOp8tPg2tr5l4V8
EGBulxgiyCyhI8woe0MvyOfK6O/6dO3JUXZReWv1jYQP2lLEd4iD956LLFmkwUcizkSb8ukcWROk
8tgUv8El07MWK6P/MYiz0cHiOIrX0RfXI2VppG0E9m1jdnfpRKniOH+OOjO/lBVpqAg2PzEQ28/a
b+6MfqEXeK4QCKbQWpUxn7wqCq/5HLwCE4FwDz5VEGSSxl1wF3e+zP/LxRUXJ4tfQzKIM3Dhsg8G
fMGusfCFVzlZJkXhfUnCzHysFf0AhU02SRavD65v7TOPpMmocezntvJ++R7G7j6ZfqUsZXSJundp
OCwXCLjPrThS/QItlx2VCQUVtnHrOPo8zsP7nNpkX+INmmb6Id2ZTJ/KWj7DMHHOd+6VM5bf7dCT
cqpzXK/6eYkq82KNwwVjTbvzy5wc41pl7PTBFQ+bCbiB2xbrPx2/+G8Lg5ZNq3mciemhohlcCqR0
Ckjg1W562zVAcNDP6qZGwHVLesXZKS4aw++yOX/dcyhOYGjcA5rTFB+Z/u4ZuIW1+IZ9cRBzvXtw
xFNMne1uwWTsYDbWik2BXevUF0l5sjAkt+JM7sWjHIlbed58y+Jg1uJlJvB9EG/z6OFyttaXUVzP
PWn1YjW23CA7Fal/S/qKUlhVWXiDgz+Q1tc4zm/brm7taB5uK6O7yxYjvIvm4Oi9gd3GpzVc7gsa
fckHSL47czvtO2VeHfFsD5i3HbfGrOWmyzmtfxk8vd0YmzkOx9I4mdgRK3GBpyt+8AlI36oil3Ip
HLiY4y+9T0pcZneIbpNCpBb0K6Rk604T1vMa74zvwDCacfTTIsHgbOewmbm41HPxq3NNQmqDhd0V
LzuwKNkx4m8PvOkD/JyN1Bnu83itbzEE3gDwDxeEcRdULeHtqrwDJEdQ19GXWj/ioI6fvQzFBilv
SUd4BgcYV2/6Cprgq2vY663uAlJn4WvJvHqGvLbvJ3HuZ9ZvpyPENTHGSDpezV1nRKQ8VASh+Kgy
IESqWz5xyx57+m3pNNQ3hB0xP0P6BStVsnNypvPEL707s/5hLD15k1P5HmsAVz+g+EZ1rBlkManQ
dx9MFWHlbDJo05a0rFm/20FJHMBgzSKafZwl36Ak6IC1RmeJeSkDcz9OOFkKh0QEiwDtwPNmUhgR
czbMECAHkFPBQJZCjCMtz8cd2k/37A7Q/X7xHV8zCQwjzRXpXMRs9PnXoYBNJ64hXsht0B9pkXJV
rXLg9+ClmzlxWZotZ21NBA8pZYcSzh5x1JADhgA9Pc8Z/uGkJMhKKeor6v6Z+urfTkQqJJ7+OJ0O
I+Eb+9Q1fwUe1lmKFSHFGyIldHtesvIHz5sOsNy/NHWK7K7t0V2TJoVooKYnjgYHfMC0mPQJBuP3
hS6lPOqNQ18SajGtJC+ayeeSkzaj6YCSoqgFc4du7/pG7146lN20URA553oLVmJoq+FI/Xh6UU3x
6PQzfh3X+zElyboriM44RF5LkrHELeh8pBR1IJJ1KIje8bKnrvcw1xQ5xQAzeXACuJZuwFIm2WHO
oxeKbCO3kh2MN1HGETCspkIS0QNZw+XXZu3yIxeqdldmaXVj4iyiRPmuV1RTFfWKIUv/dGP03ksu
81McH0tUw3vtdR/ewvHjLPwr28FvCDXyv5TIvOfilFfdeulo2MvNBiVGre9ClLj7Ma1+1AuJgpGf
P2B50Uj6BmNvTlECx0tpD0+5ngDNna4OL1WpyHZWbnMcjV9riGIgXVD514vZ7e35F+4eQgKWkHiU
1I7fuOYe8c8/rV2Y7s3Bkh4FfZdlCeekqvyOn+2zYUbIeXpyBomf92I1EbAEuraMB4NQwc4CPyw6
S8oL1G1S9PEr+ssX9EzucV0IO7MdN6f4orVp1J3oqVv8V00sCGG1yGb93lSPYPrTm7aD6DpmAykA
yl8QuoO39A0aj6h3ygfTp07HVqiYnJ54sNindaF21qco74YDVOKdFZEdvLgmbuTM1094n9GTahbp
lDDuAUsJULEfXgOH9RIfKHhlg6pWhUXHNEuYFI4+dWJLPztUmCCxuRiaqm4zDIjl7gmrqhLyB8M+
G64TEglwxvXB9pp2P1E+TWr1eJtGM9eEYCHe1ig+BzpAQTK1ODs1me5xn6B+RAnQ62XajybCAE8h
fxnQwh+61cpv3KkuHtAyc/KFk5297j4dm7vSi51bu+u6Xaz6O5h8PHZLnT3S1njyYvthbUIcFrgW
+yTd0C0y5dPzFAHVgVVZhyVkQ+TK3l4Xcr6cZum4osMABMizlmz2uCKL07dOnlMTtX6PBiU32vbW
H8pziLeXyGbsJDCGtJmOtH0VBsmFlcWRmzXDhe1tD9ZPVBkKrF0XzPQ4KAR5jaPO3StYEbHbtt2w
7cSfIj9B14NB+OThBdnNiYSdQnQE4LOF61l3btTSbJBl7j1aNsTVzbFtjOWODBccwhP5ojkF7N7c
sbM7VfnYp4wBIa1ZBo1ZcWG8BrTcX2g0JKHO8AgVH9fibiR4WLdxvHcLbeKQbTEe4Lm9JllUXoOi
yMbXgbwwP27UGUKEhXsqug7eCcIwahCxRsmw/hlONXbBTzVoCiogynJAn78SqZxew3iDivjmUlEq
Or1uEodghGJtCVrhKKOfo1EeJU8o3XblBgY19kdGbzJdBhN5kwS5dZzEzqgmzq456ut2sxajRchq
+C0v557kzemHsUaS9CWLkglocwAIoKVEII7SXcf/ZO9MluNWtiz7K2k5x0v0DpRV5SD6lgwGG4ma
wEhJRN85enx9Lce99vQyR1XznMAiSIkMIhDw4+fsvfYhcDTGRlB27SjMgHz7dLu6tIDgiAG/bTzi
osBTMI1OBesAk4QYVQtC+1CbtkbbfrbU4HgnSsyZ6kXSZAJKbKKapQdun8bOQc7TpzpBU68yd3cB
8t0TOe2vQaoAMqrR4al2hOE3l6Ski7A8CyvvYs69RpYEF+IiElgemUoLsDz6c8ghQVpV7B86YyCA
Vh2afz6aTEs7kiUt+yA+Rx59nNK/W4GO+T4I0mPP/aTAdbl2ihSGWuICp3Z0Jags3J1hV7fl5Q4C
JGOUgl9W/YyFk7YcrKFNCNNa7F7q4IaR2IaB+21UzVFbNUf7KsyKQ6A+9mNMf12yl2Ftlf2RabHc
N1rNP+wlX1seNjanN4XSAtiC6003vhm9UR89qGSnvje0ieY9DzOHaJx6hmi5vK2papx5TkdD7q/j
8gXDLm+zqyPPMcf3Ra3B9clmWek2/hws1ZldZBy2nm9cPJEEhtKuNlVLxlItJEcdlqdySn/rFeOn
P19KK8mYzifkl3Ti6q9z4yynZTlXjelcHNoBO/OFRt58ihxpn4IZ26Y3J/BZYzM6L4dGPWq8r7qD
xhhh/GE9I1gxRUL8l7xlRD7gUewwp4UX8+ew6Fd08GM7Zs+vuVZpjMoi7URLjmsu5vNZI/iaVfNx
OXi9kFvdbX5ni0ZjHmqCqxtxWNBsGN2wNanDwmz761FhY+fXZ9PGjYZGPhL1aTkIvH5YHmisUzhy
7+sahjilT1JezV/q0scNpAz3oz2jXg0aeffFgAVNfXNRNlkYkNZtPQKJXiB3XQaBHo0/BbldMZ1Q
twipftvyyJg8ZhnL874N35gL4MFQ79HyXixvVK9Ie2hvnxs0xsQBqRZzjVBaxAaQsOUC/a/XbzMw
464asqn/XNgC5i9l89Hs6mLGO8yFPC6tXlRvkFApCLzlhLCO/32qlrPElBqhN16eiOEfLvx//pXL
I1v16/98jds2aSoyOuZo7qtewpTQrV+0ZvpVNBb2QbSMbNkRCxsijWNKBSH0kVXM9nujTN5m727b
luAs2o9aQccv8VBCm/M8woNtfysjCmJactaG6buEvrDNvNBH/kLeZ0o21AaTSXr9cxh9ic7diM+N
g7Hchg7lzug1JPhvQeSGGTv3PvKQU/vXWqsfMOrdpMveTYtY6O2OrrlBnJLpHu3Gvpdt+UygFCsm
3CVbWb1SincjT3ezX1zHHg9J8dMQxpsekjeTaSk7vyH+lutvSUSjLfOq72FffDdFQD6gxUfAyJMH
GRXZobTHJ12uHdQ0u2HML3HI1C3X4Ym5vYXPmZ0n3hhu7U2z6wSCAn120l2YdYchmCh9RP+SMDU/
o/a9okzxDmEWvdbGJDaqUNVtxP50oQXoKdbXUGec44lib1jmmkxzvNPeSwKfA451fPY+NfoE2ykn
qK/zhrvTAZibvP7U2PY1kz9H88mb71WWQTWJNCIZ8/QSOeMnGxKiTjXtQeuY7ps2/rTQZrfueTWd
CNJa3QCPQig13jFJmpLzWGS3yUt/0VEmsWTC+kLq3kfTUaxojFZggaYXzxm99QjhzEmquyePvtrq
mUhvDY+kOadsb6mgGRqNFkmYeUYYRn7tSnrZismjj2+BADTfhqStUWS0UvKRIFSc6ckmombeiKp6
9QB2GBYjFaZ89DPT+Di3Zb6Bum6nH43TvzSu96PnJMwRI/VugN3KrPFZZunJy/V7nbU13QVrW8n5
Z2qyp+4TYuqSoXmyA3JyXGjBUFvMFRbRt260NmNvvk4B2s7Qx/uWO7+ltOSmsyAXoDSHSdndYIZt
o3KHMvvcgifhA//VqBACv/WjDU3p1BydS51k28YhAKCLEC7WMQRPhyxTDJb3vIIuOh3okBJC1caf
KOvvia9wAal7zSayhL20uNAAPgAhO7X5dE7tDncAnO7eHn9iXHyIcvk6S/GcGv6773bB2uRzNJfM
/3UllWEYd8sqcrv17GFI4d5Sk+6l230vy/zOq8QN6U+r0Eg8QL1svOyMBFOrAAChw9gNeAV5qbCX
8bxR/elwuI2ZTeFIMi0wftIbrd4Vu5h5jWX309qxHYK2cv8Wjww2poBpTzBhS2u+y5D2+QBOrEXs
v849REWzhArcjml/NuM63mMZewfr6m8Co2QpOGIj+i3KRuwCD7J3VPcfyLC5+Wkduhofz+XM7QA3
NZKVDNY6gmmsDoigSb1HSaDttCzGBGG8NF7BLKoesk2UEFRtSng1kiRZzhoDc9pyMu+Hc9c008Zr
w8OEaQN3Yot3e9DrvQfHtkuKr6x24nXvVt/RTVTrqve3pWH8bie/2UQlnEVKrNWsBwS2Zn627ipy
f8O+Rm0SkYBIGm8aATDMe+KR+71FJ3xVoQo66KnLhEBoMAhr7aKb4SVSjvBw0JNb1aUT82dr3zji
7kekRpe92W+EhSQ5w3aWTO4XlUW4tbqeRNLsJszQYJ2AixY/sS+eL4YdX5iLUFm73ZfVwRj3idTj
R36MDj36WervCB2Zzs72ucNkT3YLWcheBJja+mVnUmznBL+FFw6ETioVOyl/lnd10IiMAQobe3aJ
CUiQkSb87EovNHDNxStuq1tT0I3NUwtkSWsbJwrYN1YNvDYBjcCpuDQhEyM04Rfyhu5+Mn+6ulVc
Teaf61lo7kNLbCE4ApQ+GqKmOMdy2PaHPu3DYx7RFmjBkgeB95Uk2bhlG+Kgs4uJZhBoQXA4byOn
+t7Qsb5wW9vEI++mE8ov2h7TTipUMrqBgx4E+BJrCLh+jZMUr50VsHzm8ndEF2VVD19eMpUbrbgw
Tm5JtcmeMAsQedW7TL9y/dLK7tGuQYvYNBC4ke1yyns3br93vfebJZ2YyZEhme/YpIyTSpb8Sh13
2g7AqS4u0qIRj7fZ2YjNGq+he7VLGsi1GUsaH6QGGRTqtUqQKpSWs1z5vRaecuDknn8z+i5musVd
hqpWKUsHk9sgQM561j5FJ51NNSFi013CwWR8l6mTP7gFqkg3d4M1qjux5jcZGb55NtaIgYi00uyB
wDx7K7trGYzw8u0fWGgL6sxu2Je5Q2Lvb/hjRIAZ/g4tyLCC2uXgzkAC3vYTAydMNDiDEUFG76Ve
k/yEtKB21lEPVdOacUYEDh6SMI8xR45kxc4x6Qe29YgDmpihWvAHm+Sv60a260333iTo+XB8Jgio
DpZVDxfNBQLvO1fNrVhw7Rwetf1SpFBTiiQVNEu5oYVdfwt6/D+SKL44ANOYjw9T2NtXi6sanOke
Ffd0sa3BUWbtbkcaUJ7JzdhkcK4Q0msuaH0jqxV7J0R9uc3bxj7T8F6HeP9sB9U1lz6oXsiHiCqH
n6mVvpTdtSk8RznB0k3WoaXtmcFOeEmZ7BMJEJMRW3gtxEUtxg29B6Omn2iTFcjLfSgTjkOQuXSf
Yqy+UU7KSmZ/S+lvY57gmloOAolTnRbBwSiqF5sb27AZxFQquTsdL5pDFYKZLb3gmHCZYDsh6amy
8Csfg+ocDLa+F4HZr5puQTeMcDOzK8vcOo06/wEzLqrZsXhO+s+4PQdm7WxbSqKVqAJicC3rVRmn
RYW2C/fuhx+g8mQWIQ9T1r/PxvhJ3UQ8Q/ZDTyFSIVx5CpJyY/XULTJ+sjJeTyOGX2MEZjgEKJh7
9haZLfWx/eE4U3Vqi8plo3ycdbZXYDZ+d7a4l3VBhjV+QcdKPivT/pzpeJCfAYVqtNlqdlx1nqdd
TbgG27YMSOfuiA7iPeE2nBY5DQKqd61D05dF9koj4GuYDOSPs3O36hppKdnATg63yQCR4ZYALaAl
k+imWklD/iYNs9x2okF521pH18qxUTjdeRqxeEWu/SgMlejoJajacx/rZFxWjy35onoqyfPpESiL
nly1Uab1JXL9VarnxHWJiDRc56Po+2Kj6z/rqiVyhvcxryJz17nocyvd/xgqJORM1muVi4Ddn484
FCzVMO+M6SLqB2SNBeDP8iVXsvNaCdAjpXVvF1U63uf2tDzXa5RIptp6vWVKyi7/UrUrZc3y/M8h
VkJ4U0nitUKcRiWSj5RcvlTC+Un9BE3nF8TLns3jelNCe6l+UYH2npnIuKPg4TeoL/059Eq2HygB
/yLnSRZVf2+jmNOTa4Le31PCf/jDeF6UagiAaI+pVjkECmUWSGJsA2JxECz6k46pw2lQB17ABe8p
qSlKl6K774kyI8TKlrCIUjxlVZgnB4ZEWMoTA2sUEy2TkeWpQJK21soKmTj2xFOsmhyRXuckIVPO
hLDQj4y70NEW87BZ1BogaNiEK5XGn0PW6jjnzNkg1JM9/SKvwsRyhyxOpRZnL85gyp0zBsNpOcB7
HE+zikuHCX8IlPEjUcKgRR20PPrztVIfbvCaGJsJlLSF8pKEwYRnwjXwlizP/3yxkNGmdDKDUDJM
KhleRqk0S6gaOlRHVcTqHjAskg6oh1JplhZtU1145iqoGds7wDuJUWa6BeqzIuRKoBRSjpnlka2e
Lo/Uv6hNrz1YvrA3jTLctNHNUwYcZ/HiWMqWoyuDTuJKGwIOXqNF7FWpR31Sh4gI6dg1Hpi7VFmV
wKFoOwEnf/laotQryyMD3xyptWRvNEX32wCxvi0c9G+eckPZQW8c0/pzebJ82W6LFjk+EbQ6KeDL
AXn934/+21MK3mabVmQVLq9Pw2vKJbsxGv5gXXmhlsPy5altg+NI2Goz46Nim4APOksejL9sVerF
Lq84pUhYCxcdWKVeo608TK46LE+Xg1u3hMfLe1qxEiPrRNuGZ1OdlX95Eeqp6+H8W03qdSzfmbgQ
kHPwCVd2ssB7sXGX+cpm1inDmZOsSvxnuTKizcqSRhy7S6YDGy9lV9OVcc1T3jqMbLOytOXK3Kb1
dLPh9lwME2PAiAMuHbNPaiAyHbDGTcokh2n1t4NrrsQ9B2MDKq0y1M3KWucqk92M247mKUTsQBnw
lBWvV6Y8Q9nzLHx62Jnv7Vg4e1Is3Y3Ey/cFz5L95n5WLj8Tux9NX6ncfxIbYIkdUFMKULf3cAgq
r+CEaZBJKVduL06h8hMi7H7WNANir/Ia/o9o5P9FNGJB/0Zr8R//+b9/jv8r/F1uPtqPf/u9/M+H
j/z3//n3txilfhH/F+HI3//pb+GIcP5h2i4/x3RszzM9xfz6WzziWf9whbDR0aOz8hzfgtH1NynM
8v9hOw74DiQROF0N3f+neMRy/8FPszxduMIzTSgP/z/iEXP5Lf8qHkGZ4gt8M/xMXgbEBiUu+Rfx
iNe7ZUl32zi0c/3k+gY+trRgIH7BXMBdIwRU5XfFXtT1PpsFwsx1avfG3s0diuVc6UEndW8dAL4c
TfFQ4vozzHE4LHLakiYsGxRg3Ko3ys7+tcF3P/XaK3po5IwdWX+Up0g1xnWnT5sMxGxgjHcR02Ho
ELTozbNrvs4ets+mYKgsymtmkJchoof0a57lN+IMvgei0sHrGoyiw/HH0NziN+k06PYHyINqnTSr
H0kTfi5LmrJ0hZV7j033Qi+OeZZL0oh2nL5iGivIddiMMWVGiyj66SBY0uPUFCfwBLDMzIIwsMJ9
BPyJtLC0rYMnuk1KBY8+O0LYh4LoONt0kV1BnRpW80QZQ5ugKL5EThJEzn8GRsadwmdqNXX1RzJm
AQit5C71t8z/ZTn+ixXTjIt9WBfga3NVPSz1CG/fPQ5wO4ZqVV6WZraAuUrp0R3EvDKvGBJ0uDPt
VgPAid4SrVvBsMhMSZph8mlvRv/k2iLakMpgf080WrVzEu/xdaB3iHn9pmW5Wwg34WuAkLQk587O
UMeJ5mv0ke6Q2XLOav7sHLzoyZwHQBl2fDO7hvZfwC2vd+guGlEf7go/PFgTnvRcb39xb+/2SPXx
Y4NXfwP5Y7yxDBxxCG3MWo9Ia8qNA8ixBLMjo0q0CsbBS56sVJirHG5c7UX2Yw+M5IjQuaFX0bW0
1W/TEME60iz66NZsb6ritZoo5/yQDG03Mngpdgh1amQbX/v0eUbPOMpR4//12b4kOQ62CheN8aML
uhKZEYVH3phvTlxEO1eZYuNR+sfRPcSCt9/LYG3lHjkBSQaW3n8ZImNP2fRr9jRyuEgvBwUybHXk
PczZtknGJKtBil841r7wiotUwx/TKMpdHHls/zGHz40Dc01yBRTpneYJ0tEQu42Wg7QDM7rWqXSO
7JfPqURE0cvMWJdu/lwp5XBpTJ/jCI4iMZH4+0TUhG6f7oX6qDmjPeAGS/DMqWHPcpD52JEkyBqy
iFy1cCLsT5lvF8l2q3TbdoeVZEiQEqlhzpi9x9LHGphfAuloKFFpU7Y/U480ujYFsSSLlgGmJzY5
hBeQfYjATCf7yv9ZR8dNeOH2EnOiy1+ZyL/JXA92QbbF5YAQvWaRTkpEjgO6maWQWg6Blh3jiU2p
oyYNjZo0oNafLeZ1qLfJF0O5k0Satkp7b4TEIogh48RoeX1N6PylSXtIkMrQNHaabdK78ykoEv0U
0InYDgWtsDIOG1TPzZPExMjW133w3MTdtanzUNeOtnd97GZVchM1M6RGYUUGutZLQb3U2HhLtohw
Z/JX/V2rOtJk+DxGS8PHpDzrK7Ts05Dr22yQW9lo5QFKj1y7jQ0GSlX5CYLxnez1x7oeAGW4+KgF
sTd/vc7YeY7hhu2Qfs8wE6h1LeTuQT1q22iIPuhFEYLIP1oUyjInt2iIKUB+6ak/nkx1CGaytIZ7
qix+Q4eOwGjXhapbLeE9VKHg1OLyTMskP44ggptRTIfFMoF6AJNd0EwYzKqTD1xtLzRGBVrxMeQM
cbrJuIUkS6AJBHcoi+ZzEmbMUAFjY9OZ7PWN+skxuNNo6ElIokvFSdBzXZMEhcDX8wipBD7m5IAM
2mMZuvJmm5714DHazDJBEklCPOdok3glxWmuwhfJ4IUoXTJfgmEQ3BHQhbNhPdW2vXejRjEZ01/m
BPvMdclIdAYIhi10sE3tAqKf0uOyEI3SvjZhUm2msBgu45g+F2mAfq9Jn9JSyofR0Mu79P09kTby
bZIl9626eV+ehVFDMrpFt9dqvw2FaUCXaygaHRxjdaaF+9JIDTbeDICKIOSsB260Ccnp2pipYV+M
2vzd9jg4ZCmfUu8y2NR4vdfOH2ZUkg8NHzLPFZprANIT1L71jVML8HJqz5NejZciZ2dvpu21i2Jr
V8wmCXJ+VbH/tmBruIERmissoTUoF3/jTWa19xI0B2lKOLAYg3BT2BosJsSFZAXnLn1wTL5c+M0O
xm8COLsMbyGCO4y257LG4zzJil7h2N3kPHvc8uuYyw4Nm6PkZ+UYflZBgk11TKGdGd6RbCtxWlQB
LltPiRCXDMeh3BDB842dkI4YonR2mltYl7JNenjsdIMQxsZkG2j2NshofzVh22yxP725UxauEqtB
M+ME2N9pOW3yKPOII4u+uU5eXMKOxDZ4Pdjiq8E9jJOHPLBsScnu/fYZvKIdZM1jUGANQ7V97ITu
7nEn9vR0oEIEBkPlPPtVWKwirc97WqfeeYjt7khoCWQKA+s2FRn3CfCas2c4pK6qvk4RZledn7VZ
vsEpLLai6vbclHBNxuktokeVzF3/XFiFu8f6eO80kJVx0k4Prl8UV4UDi2M9uWedrpD6/ksI3E7T
rLegTYMfjWMO67hPqyujir5P0ufemk+GsPuTN87dxhgJ5PNE3H7IaQ8YTsNUwZ7CakiWTGwGP+s8
6/bjVENWk2Qx9DZ8GZgq432wmiPd9FsylP6TDcVq1fa1PDcAo8g57HosBqMgS7KceFfnTlLGEUc7
eO1L6XWIKfO047LKPrQOfQJU7cfUlevO6YEWeWK6FNWl8w0YS06AJlSMV8Se7iaSvr0rQ/txFs2w
i9NHumrhkXghJXjgH80udVkVDO/d7IU3oy32wKf9rdN666LikqVZ+cxbdJoj90J12t61qZp3rqF9
7+M83xh+kb/mISO9JNmHKWa1AND6mlWIyBv5HM1SA4E5IEIKAFNNuVGezcZ+RrFN8H0utcdInyI6
ptxavR94GsMbRYROBAhTpc6O9kj2AVPgx1kh++xee9UP7mRSnowm7l47L6W1PtJenueatieftskr
69fc+D53hgSozdtT2qs8kgLEkUNP1Zt4O0xhj5vMSsDlOvNzG8fGpU3JmW710vwWK/x+5579dmZA
KJiRVW181nyTxbdrc1Rs8zUgi+NUNcxa+sifd5hmWfcheKwsLar2lR1bF1CPDi4b9HUj2fSW01qv
NdcXzD0H3Jsbfkg2I49xQvQsNj7nkIQlRlkLQdVQgpjK7Nx7Gns20sn01M++fJkjc9zWwuquqaDX
HgET0LJzlUwJpMVEvErL/MGtTwld2leGCjsrxDCRR1xxVGFYzEYMnHkUZ/Tn8p9JghzH0iqPGWfn
fE/hc4U/zLToHyNKxO1EtMM6pxu3MVghH6fOuvuT7+DpQ1qmolA2lRORF4PZY0/dTDB4w7xqmkP7
hEoUZrbdSjxuIdHDKW1Ws5kMmAr8uLRoAoLu229tExFrGIrqVTfZ7+cwRn85fcVHr/Je5UxnIE/X
2ijka5EYWGrHkbt6PVfvNN7JQoEiR9w6gZgFqIENHd9PkUs6UBOMfbdEJVg09StKV68yos9kkI+I
ljE4c6O3S9NFWYrMG2cmMx+P4Kk6q3C6t2x0Erd7i/JUPwZWkW0cfDiHdNaRxXUatylJo0FvZlR0
v5vcxYszCIqniOW8TSmIe5erg/NKNA3JZzlFciC/TYEhLzY0vy2lR7/rNdc6OjmWOa3FcpVE8JH8
mazMvMjY4Anve5QH5zhznadpIjLF8uQlLRuVeI9VKRX1+FD6yQc/JTgXteuthSidj94PzUcrIrAk
9hGesu/bzsFofG/ZG9ZzeA/HEA0j+V2HMo8a/gi9ORoG5z0J7S24remWFQUI0wKruD9HaBSReOwy
0lb2TtZ+QUyJntN0JKZXDN8K2Q8QiigO9cDa2Hz8j/NsXT0jand5TWO5cfwVKVfBrc+Cpy7C3RR0
2ldRWcnRZXRalccw6fxtkafyoOSzOy60nsa6RnZ1OGAGnGhzIuG9mhqqUZbPhpv9o0iCapWgpiey
gysf1i2mes5orLvalerrEQUdOyMztVfSa44sEjgpuxJPguN8Qq83CKx2BW5pVDIdts193A8o1bq8
vI4Zw42ufRn8Kj3QTET02Vc+u+DwUtUVGirTLPnJoHBl6B+amZ8sagsIvcDxZaJ48e0CtOMwUG9U
RnOXyYhAEQ4nOt7W33KXRD8QIGktLEJQRZjDrKfC2LgBMbq5hw7onRbEAGK5kYecJsaqGXVS3nPb
OraTeAIi2UL1KYgP7NEFC7cCOtqn2cXMrrPDDJKVCWx1V5KDG4nvkxXtcymy1yLQHzW751qM8ksE
h4L3J91DzVxFPu9aUpGe1jqIR5n1oNkCG70ShDmC5y7PGp6IrTaw5A9oM3y8W+cunTnJ6BG0JO2e
wPNSuBqQCnVza1Xt77mz63Nvprz6wv2QIUqOwWbMLIpWP2kz2qXBG/yjAbE3TBQQrnG7p3Ss3o3I
xNFMph5Vn4V3obQzstygjxGCEB3yDEpimliHKUBc61X9iJhRTROn/MbI08OxWoI1dr32VM3eT6be
dPyYCEAMNc8BuXBo9dIBocLwaMOAHMTsPxE82SHnT1+0/O5YXfTsemF8rW3jpmvhfKr68q4he155
ftgQJKqR/JD3F0TZzPptcSkZmDxGTl0SyrTz4aXvp9a2z5r4pZftdDZToAciqXkvES8CCxy6xjql
Pd8KzCW2gEExCoCjZ6LjhCB5bkLNJZvACqBOdqtI+OV2nKsfLSE/eWLcCug6772CP8FbGyPzoSG3
hPMkiwez1KGL6pIEVSdFeqVWXBEYLnfMfDy0k16ucVw+jQJwPDtK/YCbYo/dDp64y2imkp1gTmme
+9Jrz0ls0VU1KBC95mXyp34btgiKcek0CMMjOFS6QypaCvoTveehgUqZtE7yg6Xa3OYGMhC3I/sz
CrtjBDs8YRd4NGz3NYyKbp9OJakwZpFvlrax+5pBZxuRoxe10nX4FoFZDfABP43eXJlR1mR8nkzO
944lYFV9Dmk4Po30uddz3/8in/IlKjt7DzjyYA3MBKeYOGvd/+1kIxQBI//puKk8RnO7I+zPvbIZ
RmfkFhyka75Z9jEyfP/V9IuPdAi8w+zPFK9GFe68jpaKW1/bwpLstJvi3DHWXPVNV31ERvPMmcA+
mpMah9CJ/tJTMR/KhuWHVkL2PWofarOYvgUhOhc+c2CWazu/55Z39MtwQliQkMjRvYFmz+hF+ywH
Ufno8BE/a9pfPIliO7cQEEqNEauPNNghMpoD4fbpOq0r8Rwl1oZx1E4bIupfTOxnpwcDIE1AM5RL
j3HckE7fQwoPaTu5GOFTmzM6EdVImLx8dwXjwii1w22EYyAUyXwvtPh57Ck9J/ws++771CQ92/du
N0ikv3wt2dJoaxi/VTtd22X4c3Zh6tAfbCvubi1zcy0tD5HZt+uc5soGEca0ZjzloUFhPj26NPx6
46MmgGR7Q43/rR9K7jdjyVLYmRL0CBJ8BHk41jz7xq3fuWW52zMeZaF0u+opaErSv3XBHFDzqMgc
AjdlFb+bUX9kQ5X9yKdwawvNWHVxHV1z34qp1JuUElGFndYRcmhJJ6YZu+bR0Om/ePxZGzcKfmGJ
J3YPzd7aRvUHEBCYRJ+0T8z4rBuQJILuPI1hqUXbQ/fxks5I1VdurDEvcKaGssaIDpJLri7B8Qob
C2v1Ow/Z9RshJHMbrnxNg/UGO2LYD5lsWf1BP+l+7FwZmIE0mTqxbT3zIyMAQdbhNSuycT+xoAOf
InZBJZCbeflgpsElhmZ8RtC4b6wuf3FI8oaNG++6zgZy5Kn4NfMs8ZL1vvMCWy7YkH+Vcv7r6N6r
Q+QWP2rE+E9OzgXKrs8NwesMxIZ7BBKtusZ4BLIuulOTpHA2aljxYZSu+ym8mk2wyifG6K0L/7Yp
rQKpNx9Sl6R4KSuU8BpXWFnFn1o/KLjzN6OzH+pu+hhj84cMu70MHLQlsniUgwVWHSfd7LeEiPfW
K2cZ5dPQPTpm9T4G9iEd6XXn8dPMOkidUwAQ8qyrM08rWhmfDqOXnFrR8cm3IvrdZBpMDAzd59Bt
vuzYjVfwVrcw5diiU/FAHzIfR/Tyqensu6GDo44s3+NKXBXAmPkcv4bDREJr/RplNsy8WHstst6n
7ISUZabAfuYo4iPXvaPUA/bvXEVM0QS9ByWQ5Tq73oeJg2Hp22BSWMNG+ObQG9GoN5wh39dTf+mK
iAk/CvhVVc7vZnyLIiqFKvvONfnDzlEF9oUFR99tkBHb8d40gjc/SH6mI17xVNPP1dQBoorEemAB
MG0Guw2AttmcSABIjLsz0TilR8EkcEQXlZFhry5eO6K9ot2FUWPaHCxxpvn2Fk6EFGdRUdEhsLuN
zM29PVWkHHjJq102RzPLMKM7I5vMUlO4bpquhjZuO3ToEMrMTSl5+/Qiee/oD65S2yXwDW0L0ox8
3+bzV0a0Lm48mH+skygHvOrievDYEU4RQ9cdRJMxnmVKisHlU2gVbWPaB2nFrXaa9IPMNXLzjG1D
hOxGtDjiSCNja1n/hoT+Y3YbslRHUjawuDDURVY/2mdqBhPVsfDrg2GTiIp+dG3Do+5CIgOxvoGV
M8StTOnS9NJm3tAOkIQdqLslZOzUexJGqmTE7N6xG6jgQLaA6cH2T/XQp6jqQMSGtI38pDTXQEdk
Vf3EAbRx5zjeSexJV0Oc/WH+hDejkphbf4cl8uwM8SeRps0RLtea/t0twcBzNGoPT1WcbOyOe5Qn
rIvLt8AIhFhESsQvEFGD2hkeZ5mgawp/Dqbdf6dSIcxQFFcye/dDMLwJau61rYURDW8qu9Li1MoK
/vdQdfWPNNAh+GgifWwRXZEXMXsYdTBq+S1IA4eON4nVXNm91W/MSh7HuSSiIMETN4RKpGWbDzjv
0kvBvEOzujdPIV76o6i7/IduYY7ItS8tMbtTN3PFZaq74FgWCN5EOb8QhSbeGOzmAtHJJNAzI9h6
jfxx3NdVcyM9R6UUZJfW0jx0C32/Knsqs6zlQmC8Ub84lLSjobFyFOxmS/6P3aO9gP7eAe5i91nY
kJ+aWb6jC2DfOmKEDpzZQn8Gn2JEPMBgBhkjVWN3AEpor+DXXT3LufhF9UR1h4Dyhv/F35jaUO8N
QRem0TEc1743gdeqj03ExnPsi4eimu647JgMkOkxsffckI/y5OKQQ65Kprlkt+17MWsYmuxo8DTo
r3TY61K7WeWD0XDjVUSyrivJEMnus95W22RIUSI85BJls4NFcRO5Hi6HhCyYOnSPTT//CEz9szMr
wqtHNknsYz653RhtQG6qniFzaz7DQWnSomvcYyOI0n7aiRBJb9MMFcYhYmvqwJI7343EvuH6S7Iw
uyC5LY4F9YHXNf7OHr5FU8Db14SY6ubkaA0TlNtCcrmjcoI++hXE89eU2uR+gn9AUzk+pR07yThl
UVBdK5tU9ZWIuQfoc4GLVmovov4xViwMzhx+j0C4uGiVxnp8wqgAn8w0P0CLO2dARbcibY4tFrRT
pqOntpFqGkFtPfhm9ckVkaOi7YOqutpk7BGbaKRXAolyNVgKV8Xcvg49pJSpm9sLoDjiqP3N0Hra
mo7pvMlL+Zb47d39v+ydx3Lj0JZlf6Wj56iAN4OekAA9RXkpc4JQOnhvL76+1kW+buXLqnrVPe9B
MkAjJkUB15yz99pNJbVlNOWKHratBUQE9/lHmROBTGX+VVQSdrc0GpYTUlLGVtgXp8ai3DsvBGDC
VAyrPrBxrx5asPGGmu6Z68q9oXiElRfTe65+reJx3BnUAw6iKYddIxTtsCwEPFKAIaPtONgT2xyE
XJnzZjTFM6qSOgi9bn6TNot5ocUZJvul0L9OFcq2eolftBHBb6op2aF1HKRZiR59JfMisLFc3Jwi
OtCW3PCHwATaxocyeR9ZVl5TEgcEclJ/sfMzNfhiG1JGWJB51mhLtl4tNkVoDEEDOZRNWcj/oD8q
jJHsD7XnNAyZj+oSPY99EnGDmNCb2109S58X/1M9CLJL5upniXxnV9k/phqxY1GT3VZlSkWJlKV/
U9yGhm8MOrwR6fTvBMtCekmHoQJ7bs0wNEfcGEVIMhBOysdeV78KPtyO9BF6uOjxCjtuT0qhige7
dx7Q3OxczHY7s4XdZ9mDbIZM7V1O7o8rzmqsDw9CryhVYTpJeV0LEYTW68Es3SMldeyVk76P6L0h
sCrE0cILWKdjcdKm4c1rU7Se+mvXIdrrZ+d5XKoXErueyCwKkro7APg+RIWMoxjV7L4elew+ZVmI
oc57iupRPbsmdbnYHu8shtXKsJUbvS+7Jvmory4jAkJfhY7gxIrkBLKVRo9QvpcYH2qNwTvr3Pu5
aO5ZaqPKjo2jq0TaHUTbbJ/UzFVF8ppZgG4KqiatFcKgySMWwKCpFiaabWfWrC5AARk2PureEiE9
gp7hvBj8SaVWbtV3bjnBM2DXzcQqanJI8+ZhNEjHms3mffieFOp4KBf7q4WuGUE+TFB1yJ+EbvG9
AZwx2acHyohVdKAM6VaUKDSbNvYSZBNagUZ47H4WTBRFqm5DS+gPrZaQ+p1EvjdmdCkKYq4U/jzE
Dobec2bOw9WjxVC0g7qbwpC6Q16f3EzRAihblOs9PPAObX9gmXlNe6SJzZfIS7ZMaowZmXFOCSIH
mHRZFDqiTUpUgnT40oTM9z2JwfvYkpsOL2uvYlcwrD/0vRzbiSDYQzK74mFufU3gnlzoAtA+YA3P
iRn339Ia4o8Tl0B7J0REoGW2ldZNd5P3Da8ejcxFPNsVJ0pkYFkgrIcvR/+ZC5ax2UJ7MlbsVyv9
NaTGz2lpyRkh5HbOkxqpehnxy1DUc+Hzw2vGyTlpzoMTOUeBM69YqNB6zSv1teLUG/2rU2soDi3r
lrArpddSGDePSA5jCn9kji6Tji3l2CgY4Ai3/xiKDPGb9ahpjKPdFL64i/s4S3KOiFQdnshMUNRk
sjMeqX1KHM8gReALrsXRcdEz6j3sTqKYQwmG9cjiSIb5Y9QQWo11AX3wYyZeFR7Fh6eJwyzRgVOM
qprUlNkfsZ4Qw7EATRo0Y2sYCRBQJb0bCUrz9G6h23CDH/TAN7izw/DeIhhrP2b9YRyACuEXxkmt
wdKdXRTKor8nc5HOleUKFtUIybxMpx02HbXFuMPT5ewh/f1UsremZnJ23HrX2viWM/KTh6Xy0XzQ
czEeqP2+owjrQofNJXms7pwovpfb/K/WPYLn+H1e2imwR6TTfY6HQWVXv3dLNUKmP+/6pL5L5+WH
UpEwo4rpB78QqSqgT/Zx+whH/NEjdyyaXmh47UgFIuu9t+4sWogig+vimmxorTB8zArHpdhJBhbj
EG7khqJPhsHYmK42Ujm6tQQc9/GjlkRXV3oRNWOut4YFAjhGCVOkKf5rLz8OSfeGYyCgzzHtYT3F
wcKahE6rt+9HCthxSX8+XpZNFS77wsYn5eYjCZ5OxMZ/RnNXMLpWObnLduMG1IA2qWO7VMfa6aBM
5LUKvbmNVfxOy88OkuQr4XwKMhvnBk71odH0CxLbx6HJWGSa+dWKkDFoOrWgoYievfk7JsCETCsd
XUYI5jVnB2irY++DYoGsrnG9lUxHSKiH3qjf8ZxYZ6ltYu2asywCtBBUYwiaX0hOzdLvW1UdfKMZ
aj92Jm0/u0TL2bEd+o6DRLEnlSeMx2pH0QQXBVkLlzAW753bX6tyys9NMZzmqMey0Nvwn7RDqrHt
MucZCUpenTW7xwSXtNNG08y7gXixjU3/aTsTPruNS2KPYzZPsSdj6GiuhPZxxqHpZ0gHW3dg1py9
jVqXH/LZZJqvZuvcGsU7s/EKKO3hWnpN+eRQBze1TUVisnemiTgnnh7mvntFghossfKMOWG65LX+
DLQ1w1Ydt1eNwGqf9MPyOKTdNu3sRy8p5ucwV8gbySCB6PCSm4Z8M7cAxxlVmEqjkfrAiGMJf77i
k/w3wKmvrwv0u0AugXVn7eUlPltzcRttBOdF9NGwud4agoA/O/HzYYU24DPXWCRFRCYEppoTLE/i
2T4nsWerZakX1CaSpi6LyG4tyCobOtUMtClRAooqy30WDVcH5PYuTOLE1/UnC9lHQE288auwvIZx
F9Mv0rVjwrKrQO2u480pRwRSU1bdVAeD1cz2fory5aKH8xkHEosFd9q5ERVso5w+JkHb2TIpxnR4
tY+jW5EaQBa84QaG4dU7UyErytDKQ5dnXGftQXEzx0+8pQ6iLyRowIDNswCGuMKaCI213aI1HkiD
mc5R6RLEjHlLdWLSnblqyccmbGycVSl3D299aX2okEU0KyEVUm4aREMxuyXYeuyICVJH+9gGWdYO
d7Z2iVu1OCZu+zFrGI3ZrxNkYWbtWVej20DEz9YN858ocdOdqc4/YpAhI1s1Ix29fR6xRzbqcXhA
hl0jkjpUuiD8UcsPBOYCD2mhtpCYlDg5keOKIZNwVFRHuNnK0XlUTWufsOLy4yFJeXU9+qqrkXxh
9TfEjMlRDxMW367w+/ZWGtTFuPKfdEOWboghM/r+POBn73KaCuOMI4D9h4nJGrR2WvHJHF3JUPEs
T2nYgV5oXoalFL4qMMxpID4y0V3VTrx4hfWS6pQLRQpYQuT+6FA0yqEEwq3+8Co9PozfemG/C7oP
JBoh35kS7TEvUjuwBHURL7G/xW6u+WSX4XWoml+IiWZFNm9LPJAQHpZNw27EqQoyOphk06vuBo2r
0asDInAYvOWYJ3ZQ0l5mpVUu1geRziJQmCROKR2vIO5noBkRpJwyZnvJ9RQaefkuDWV1mf4oreLU
ThEUJZuuk8cicGa6IqzWDNgTHyuWi6+iuXatGL9asTWhdFKRWR5Zi3kcj9ijreraqGQ6UpOnwvyE
8+zBGMBu6CBCw5ZfwIwqSK6RwebTmzupKIa7MnA6sezCuCjq6qNVwEtXhOxZjF5HYk33g/ErdVPz
rH4v2Z/66qBYcLkQbtoFRCx4tAODAFquTF92EZb6C5HdLGW0X8lMkASNz2cN7st+sp33wRz2uBKI
9lIG7Z7qHIlREYVhg7YwrT3cEbTk9tTX22CGEAKqwXpXE8jOtG/ViC03kTq+OVlfCi2Zbrn+MOPY
6Uv9jXmC3zvFHpmgZBeQJKipuHoQOaipsqSaAhPTaw4iOKv4u9YZtVgNKH0QeQxk6M6WTZ4ar/34
NaRleF7UNt+LeXjgLCr2Y5/4ThdecpLY2S3IYi2Npq4mRXSxYYvAGGzY322yNnkDh6MpffFCHt+t
p068K4m9K5lmgph23jay+yAR6ZU/QfOEMupewB0CUR+zOs0fhe1ex6b80sNm2sLv2WaWjmIlw99i
NyyJdZt2lEAR29e5oIFvSMYH+lKoOr7Tfu/SnO602LIMP1mdZTEwAP8Ri/Iwzpi5CbOg2R0D9KmM
ndUX09a0c5TnRB9uoB7leyynLLAKcqVCOCNowgi4a9nrSUdVuBDmjVwTPj75nFrDia0y7gnrIJxi
wYoYslgF2UPjmTF1RHCIP6r6NjLhnxbXxcsHpJwscsHWp3zLGBepbYc31CjVZlJjcaBq0LXFIY+b
8jfYIrOpZ8BfZmGfHrUK7YvX39SOa8JYiD0XjUVrjUwHlFffinhs9pluOBssrIzLfN0wZ8KNzkZd
2ig7H2A5AJs4de48FlAueZsU//D6CbemwBJzCQrPvJZpfawgiPjRaDMSWMq1a4qfYYqjkZ30rH5p
44Xu3DKjpcVmLsZz67TEsGI2afGkbq1iIV3c4G9s5OSAEvl8gBiO/swf07HClTJqvgXIYLRT6y7u
R0SM1NGYUtnAlcjyOO0wn3FaFiDqaAGxG+tZuSz0zcScPtYExVCECV/07kOT7JFVD5znot4sCWzg
LqEDGpssVkRthTgmG7QTUvNXgnNNTFACKtBoaGlZEElLHZ3R4iSoUzXCJnCp7q1jQVgO+jZ7h4Ab
mgiEhWes4ABLFQ0Hm8r5sjbURgSEEcj4k9rM2EBDDOUoV3Z53sRHy+u3jQkzAmVUtSXqL/Hn+NVM
nhxNor7h9pKE1uxWiWfZ1OClO/1guYRl4nKhJi8NTcwEN3NBQua5EqWqj3vq3fOJK+xK6ZniSl8/
r17AEXrmIVY75BPTjaTtbg+ObYJ53k8qoYOCMnoYHdePE9oONUnu+ln6NLWYl+jhmH7hiJ4UR6n+
XiQNOhn7R4rdzW61MSl6W2/gVKn+OC7YtwxqeogRljDzFWt4GMJa7C0WAYRFbpuGEA7Vk5dmwV/V
hp66tTWPkrikmkSkoO5cpcHkGaHjVZPvtVsdpomLw1awVOdxQjyIgGfieT/Gbmx2YkQyrtkwzRIK
k12K3YQTsSuKx4F5ON/gOBpOq5VMcUqyhgodR0xs5VjiPX9xsQJikvoilRi0aZznRR1cVIeoObda
G5l7x6oOQ1wUQbcoXzWZGa5k5UMPDNCfhhLLs+te0aGntEX1r+XiYdNcbxp45klDgziuOt+MWMNA
h9UwMGYsvCzXt/VH6F9ukJqAS6SPbb1psvjEBTfvAaOL05Ql73aJ5FVT7+w+O0+CuvYQzac00UiC
A/jmoDmJeAi24Xxr3fhlcT4MNxpRdWDAyj1zT5KfzcBlHTNN/xUpo8c0Syxd5oXAsPKUP7OL1S6v
GzNokDixzMxYSAL6CZAPEkxrIdsGbfdq6JqxbxjkPIc0h5S6O26s0IU7T6G2dJSNa2jalpqU1NLG
wv6W69BXwpzg3FhwSgBrAMvR1x9scd/cWZu3onCuTIDAL9RBwGOmy+9Wqblr+uYR6fQUJAVGdrYD
FjuSYur3ReRiNiqpagqRn6k8N8iduPoUtjZPgJdflxjWwFQp73YHoWVIQvTG+ceqHIYKjsxZap0F
RVQg7t4DGwcWT+IDByPmAKI795U53BTPi06LugMnf4dau0SU2TcQ4qpbFGE7rsNy3tJoNk/kzIQe
fzdkpzvV4koYmKJpb2m+InnItWW1u9bIAYtwkWsh1RDQmF1Qk0epmOG9wXsH62m5qp7Xm4UkYDsP
b9GMDaJXHpwGnwkVcfVU1U2x013xmmveuGPR8TY5Jkz9BvCnsGKSHUAZEd4LSbcrtBMkBtmwuTBs
I0yWn7bFYU2rnTNFlSAlU0Sxr6bUxmd7krOD+LK6P5Um4i0sLC+1xKavLOgpbG7WwnalqcL30iBd
yE6Tg8GYZI/FI/lzBeDCpWNMjhV+vzH66ZVgrNIWO6pA4IxqtNiNEBbNVFcOfSPP7tQ8ZRJuo0oA
UR9H5kEnWUS1af5MZk7BLAr3zWKivDSKo8d6isIc5JBwIGVXEugPiUSmt8P8gwI5875FQLjNhL5e
gAS6kgGtT3QyFYrVSWTCVpCDnJ49DdoQECCfd9ndoAFPBNSGMCyJHolqZ9E35hHyj52D2IdA4I7L
jQzQwncy9qh/2KHufzNo/0c5FPdVUvYSNou96Z/cRZ5qWC7WG4OqnIbvBY/Tn+6iyJsGNuZzi0I9
/blYBDqkFpzjkpByhEqWuUlHzl/dhQaA8IScJJniKuwPwDfJ/l9/Fn7oP3wY09BcS4fhy1ZEt+SH
/cPqlMejsMnbgZ6jIp92LLPd5aJAcpSpV71untiR+CCfF1yrTU0pKG5peMB17zRJj8dF/VpVTxmX
1sVJQJBIJTSl5sc6zrI7m0pZSXZKaoqY6tMcBjDQS9/RY+VmspwkQJiyeJIYpz4viG9ts+5CqDwi
yp5OJ4BRmT6SipNbsnCagN8mmolLsNdNhHF3dRgmv+jcf1NH1T1oeh2jy0VqxJQzcMHTj1ULwmp7
ZTBfhLXDEgCMKEvUB6VOGN2n0TrmMFb3VsXa3rRY/0SgKJ8js3U3U6rtOB2VLxUaXkAulayiQN64
03E7s5qDQevWavK2eDIDOS8DpCM4VADUpbY7HgezP4Zqbd8At73r7VRcolipzonBxkaE5aNSt+6J
MgS2gnbU7kqX87xuE4ZJi7i40ZAz5uIaN7KE0005hxcvJamXIkoe0TNn123sXCu9mxxYOERsABRp
FmOf5yGCtip1jypRvXS1c2+vM5QGFH76PeIHbVcp6ntuLQUMc/cRIsVyrShG+31Nrl2T1CPndNrh
/59kLbr9loVldMZTSZadUxYbTc8VEBfhD6YK7ZQJPmaWUkSctMI9m6GxT5xpvjglg2Al+vmKUhDO
nAmgY2qqbzNMtg1RIktXfiA0SDZWHB/oWlofHqJHQjXq1yScs4tClxJVm8l5HwIiMhcmekqLVaHr
z5AQtywd0y/4uA9OTfY7qrYehaC5vBVe1W4TsMxGret7teBkwo8i0E9n7avn9F+1XJuofVIKm7C+
X027LY5mWNzLeLZrao8TxQ55SMq1ejX0njjaulI3odvkDeeLs1ARpNuvzlANYU3qs7/+5PozDAVU
jEQZ/36h6ijkzo5CAJOjKoH8LCPkAgDHgJdts7Q6S1KLcJEIGd0xtrz5sZvb9mBqyNxmOMuR+2qm
6AdKGtExdJJtFQE6TgRpaKJqrpVnq76apSpXJbXUhZUUKhCilrkmy6duOqMdKu7VwokOtQ3hInUB
jXqTt4FfjCSst4+21rQ7XWl/NkqsM7N3ePbhuW9xexHTUrXmI+tNVNXhLScbDBCIjNKJdaKnqhA7
FF/srZ+AoHhT5l7VtkxZiZsO5sVpeUR/DqTA9dJjaHYysgbX3lgCpqrT+pZZv5ponF5clDSW1kdB
l1GlQ5lpnZNU3eUhxpfMhddNXgNtJTulFiicby6+fIIpRjgt0fDUKVENnYvMYlubd0ltTLu+brEt
DgulvKrNfb6zdheaC61cCjkKmgqsREsQzjZhbYAy4tK4S20V/z+x9HkG3jM14P1QY+rZI5JuFVVA
mPp5ms6Oh6iU5nS7QzCa7B17+UaJt90i9sv3qqgObg4U2Yooy/zrwVkDxv7XROFYtmm6LkO9ii32
r4kiAysR2p1aHVAUbFn6tkTylSmW+SK9QAsI2aBkP1vOYxwzOZIBN6nQv8+Z71lqctFH5UaCXx6U
JSYSei2/qCb+Nx9Rl07YPzDrwNX5iLDccfGarqH/PZe5rU2RDw3UYdZSI+iiVttOLg08tF7keecd
Z3xRpD9DhnIzKxoJ52V1ahnK/ZhOvqY+5OQBXiXqcQseuN+PkGSuNmK1pHJJUJoMjUI3/SpqhtBi
WdBT6qz0/2YW1LAO//VbuCpIes92TcDxIEx4/o9JsFaQ0qtEHCEbK5urGVn3GPA2NpsP39Ks8toV
J8JVLhFjIDWsZp/AvaOjiSCP0WdC316/mG2S+N78QTsJ1VzVKOh1Czxh//qUMCW2/p+/bxeZh+p6
uuYY3n/4vrEhArgmOvKQpTZCKJAdfler9kF3J7+MGhwy3fR9jtqHpnfb997+DhOwvzg2ZGtAGUBQ
wuJsG2VJnhkZPdBI3srGORelmC8uIm5QEEz1VksIipXouqQ3sWEpa4u4LDxkFg3QTV04xn6cWt33
iIDX2VO8hfb8c1xuinDnh7qO0EDn5iFKPBu3LFJ/tae8kzkII6jsA31aDkDws/9vyP9tq38WNbb6
D5IzSz/p+jb53v8ZyoB30uMs+a8N+bcs/4ir4p8M+f/4of+d5GD+G4tAzUHVwnabGYir/B+GfE01
/o2utO1Yjk4fBGf8pyHfkc84Gn0pbc1s4Krp4CzH/+t/Gtj4NQvTjM1/JH/W/X8y5K/e/j9Pex4w
HE/3SICELsZ69a+RsKVtXc7MWYT9OuccwRszNQlBskeRh/Hr1C6IIBZkJtms+4PyREq1sa0GbQbz
hsKk6CfS4lV7WyomVWuBq7dhvlZT0zx6oaKcVBNojcnWjgxJI4AkHk9lQuF9X6tWtjVGrOBT23+b
GyKPlw5oOWgq7CAo8YRGxICX7UxKcafFIBStYxfupzH7CB1L3IkK5GttYaBpO4mpVCEFj3hLT+vR
541ibmedEo6AEmM5nsIlwisBtYEUXA8pKzgAqGRthPhTqiiEOAvUHOtN1NU6JewQsLhFFWe9C6Ix
3+ZLx/T+f168PrHeJPIn1qPPNxAlHE6PaFFtjhCTtb+wki5bxS1Q7KJtoOzLDZIjouyRqkIT0QPy
DfST10kUyXrUV36ROfFWLMhVI81hHUyJkTyd/OwWngrR2VMeBtiGuyq8mO6i+WNn4+w0ovL8eUPU
H6UhG62CyMIUHmsyWoQNxf2GDUx9psF4acJxCTrCwaj0Nx35EWVWJbivi3t9cr/bNeWqsVloKKMC
z5cCpl9Sf3Up+sgm7EM4pS0LIRuFLuLdc1cRJAZk0AcS9WVwY0krZLRqlGxLIwBBuU3Dy6XbMiHR
98250a9Rj+d1nnDtb7Iemp/HLhQbWHqgWJsdFeR9jt7B2q8HLb4o4pdRauUVSS8t9aW4Th3ROY55
blNjuIRiYAGkox1DPpzMpIOXqqpDL+Wu1gJ9MqzKwCsJnB0lr7tJ8vFJELU2Z5642POqQ+mUTaRY
8VUnXXaCeJjvJowCbKmNQ0dZ9M6MvXYDAnLcG1OENw9pJa27dhJ7s1Gg3vbL1sUrsNGL6VIS83Mx
bBbx09ydmZqtC4VNmz7/8ro+59UT356ikhsGKGx9AVZx96i3ChG1yIKFK4yrJj811rJXghvErk3i
3focZnvjaifFDT2LA0p2eWHfy+xk9jRcsnK5UE8Xl8lGpTlZ+d7Tle+OjLFbBGrHSUbbWWK42kPL
Nd+Z1ALS1HB2Hbl3fz42tdSiM5ofEUkBMkRPkXF6QmHRKwP3Wq8idY//nCKSPFwf/LwpIUMrWNro
qoDGtmR5UsOps8e4el7v6bISmsGRQKbmyJIemVNKEgZN+7BY0cucLBEjFFaOKiWEtmpP1szF0hj2
fR5pFLUpe7FTUSTY4M6Q5vTBQq7h9a1JESKBKWizfz26830WQ+nGGkTzzy2+rphpokfoQXqYM3qd
ssHKO/99SOaF32rUXdSwpr7+PUdzAL6A1DVd3kz5h2nxl3NllQrMdA/XATBEiyygy/L5sD7ktfSo
acOPQWtobcCQQCFMmWyypMbYnxDEbtQqAqzRZPTzvaZrSfYGtZDbUhk9gjmVII6V9/0JAl8fm90R
f0hu7TsNWk8Xupa/UL0tejs5gMlcApO6HlxI78NoPYJqV16Y/JQL7XEtaYHdr9/kMJmbyp2VLcC7
9lRSNEoM2CpIZxtft6i0Mo21gYdvajNzYqMwYIej9pgKjAilsKNg1qKtLIHZaw1KbdgOhbuVetyt
GKjUKA4GlgrVIi+rRPc+ePEO6SoCmLR/MRZhnxrXnXd6VT7DwDV9+go92lZcH2oow0AETWqmSv6M
vYEAMrFbWi0G3SMi7zYRUEuUhCywFCzXwJvJadWG0oLApeBrIbvPLiamivVwkMjxFTa+Hk2NuzHc
RCEcXlHJ+MRYdFpPACEDAdejrqoee3Wod6HEVSQusHHbSpiuwAUQ2DfIySvHOoGUXaaY4efAj/2P
UHkTWDRwjHb2o94QJ33Uv+uOowYWZcUdYMYHytUh8uvOwNoP2PaL1f3EJtadmiIS9Ack+o1gR4sr
taQysp212NjGrv0rcdM2WF+ZA4jxkaICoJKvposlfNi5+CBTCDZFWqMBJ+EATeiuFcemFO4xKSZk
iAyHgSvg8yuLSbL049TM4/Gv3329OyZoFzYgU66iI99v/Rrwz2x1WkmH9d56o8ivw5rtS66Lb1Op
gZmVaZjmaECyrHV0NbKarxcJyN8m3gIgP3WZPEHx2fiLWOil6d4QQOvHwSer68sdlvEKHhrmxr6E
UVe2l8mqsn2u4x0abDQHA6GssHwQHpIXO8ARQ6ULyANT7XxS1R1C8eQkZCMHg9eT2jNADJJf42Ga
3dQovg4qiYZ4m/nC5Q39GAYwqHsQF62ciKOtnXr1kZLeppc0yCIFb54l4YFE8+5Qt6j6ZTaiLdME
Pm/Wx7pleFCjFu2UHOzWm5U1/3lXlUMeAmGKE5EDbbkCLsFpdliv/gitMA1eORCsN65nebLvaiEP
6S9pxI6wVrVyY0u83XrTa0O3x8LyewwqFob0uI9h1VEY6vTxRneJTHVT/br+v+t4u36Wv+4uoars
S8rMtkTuOd5WC3s0plkN/mtscGLQTnnriFXesFFTifbgplNy0+9IMqW6E8GicMA46b31q2D9Fcyx
EuNVUHz0XPNBL5+V0M7UbSnPzFjW+fWRa2m9Nr0upoghy0j02wCaweYsTtTMlSN5NOkYazt9ir5Q
qafVQ3yv20y7ztEZmIkkOw9Vl+1XYLsuYTT4s3iv9XBNIlif+XxaKw7dMBjHz+fWl64vSEOzPjrj
V0PyBh0JqqEwQ5WMe2s6QypTGz7v/j4iGB5hOUN7A2YlWB8DnIhsdf0eawtR5Tltqr1ZOtYezAeK
RHCEZpqrl3R0los1eMexVoDeOIUIkrb8mRSjdtIUAwoJfhrkBd6DwFD8O2RgPUpl3b8kwVPG4nK4
Pvj5mv/sMcrx6GCUKNt+vng9KkoHUzvBRp+P//Xz6xMrKX89GuZGmsFx2K2XXl0XKCTWQxyIpbZ1
Z10u2PGozAzow1ztmlDND7itpz+m0M+769G4yFzTdYZd76/T7OfdwgDUMS7iRDkbv5SmzsE65ehy
8mlHkcvMX9ogk7yOYKX5FJ4moNQatpn1xlVnsnBczPCHsaFsiZ3kst7MOM19wYy8xftH917DEBXq
yCI2nuwoEkxH6sJShd0BfEa4F0hlh+ZgipALv47mZbsezsiBJUZYA0f511N/vIqAmEkN5oIPur6q
DAa1qo+Lw+gTlNR+T52ctNaj9WYoMIH8fqbO7KU9r4+ya2mIspevX9NrtdiuisN6KIyZy/XzXXTw
Qtvamcf8TBku86uGvQAAchm88fvN/3zk8y3DhH79+o7rY3Onu8fB2a4P//WqWMQuCi35A78P1//9
9wdZX7reTxqHV633f/+Pn2+lpvQ3dc/uy7Pj4Ov86/0/P8Xvj/359Oe7/188VhVoqxu1HXdshOiq
C+LBsq3sawFOwLhRG8tBncQz9ah5uyST7s9ac2em6uL3E33tcSlf08TFVO7Vr1AsRxazC0CGVjVJ
tXPuO6Tk72yFf7FE/+gdKLWgLUBPLgqSa52X4/9GgKvj8026+IXOM4lmaRaebJIzzHiQ3gWM4F0H
rZoosn4HdebZqBJmGpcy9sKMghZyfMZ5SsoV6EmbTCf0MZCdRgeRX3pW4oSIHL30CFLh1zSl7AqL
NoIKJj6I8f0ksqBhfUrIeArNH+U4IYwlwp22Ji627H9CFkq4fKdwG6vjF1pHSWDb727aoxmtU3IP
SBg223YnZu0roIRmA/ihQi6rNzRBF1sxjs5gw8teKKp12YkEhJIuoXmuqn5g6Eu+xG5f3sXxj0l8
yz3IMkaJDjGFdhCV8Vs/qkAAjPhoNmxIy2o+RYaxN/r6hk6cxNYIUnoXDT/sMPfB9Vp7PaQikdol
wQns3Ia2f4MK9YNYHwRoFDAAn/mxlJgDdX/MsGsZ8EBaOt9dXQAayO0gzg0aM/mDR2nidSy+qQOh
bSy5sFvkH0XLWpdug28k6n0jHEEXFBs/R+02n0p2HOZQI7P6uhB9jbvH68guRJms4rI8pgamPnbZ
+7lt+MvaCDsjJ9+2uentier4UJcOT3MbvXazl54z5BBbCie9X7N9DEpt3Csw6jCCWgFoqZy6fAy1
xXA/Us70U8pMvTXNcdmpcfK8zNpL6OghKxIF8A0L0ILVagmgfT/3ISMiUMG4no3DFGlP7tQiZ8ir
Y4y97jEx3Se3JqXAA9OWRlnG+YSKs0v3fYPtbdGVgM45/GS+8n1ie3vMZAhOi4HA5DT8oYzdhX8N
rQ6gCN3UIjFOGOA6U+u2S8wwiVWpI9fJT6t02UN0PFmLevOSVj3CEmhPKp5xldbOzRMKUZ5KfoeE
YjN3nK8a3f6tWdv7scFpLOXd5oR5i7YE2Wi60yOen+71lIZ4ZAJx6/tvulxuuaozH6f6TTEBJTqI
gnKjJqbNdBFMRSZrot66utILmI8xScZeRhtfHxFloC8lNC0VKhkGWrgvrey9MaxviNsesYiq73VX
vdUMUVsxInt1m4E8ZGT2eyCFhGmo16QzxdZB54/qjOYZjBOmA8nLbyGblL5pD6DSMu3BRgR5L8pf
6pLQgOrsMyPrRp1jxr5n54LPP3tsIYk00WxSwFJ+IO54LckRyunweTUwSztF8Fag7ttnObYMkXWQ
2MfuRxjnBHGZ3pPlkFfTnFFZm3vTrDBO2w2OtgGFLYCRaWObIChL67RQ1WKZR99PqdFSj+GlyxGr
4JP4ySI3lal7kx8yOKEf7YI+TxHnk8RedN6pcON5R67lXRNquMeiDE29yhzgzYSrkRJnkELqOw2L
0J66j16X7S6Lw7cilLJim1gvKz/Ek/pUOwp5eMRhxY7lBX1jnjPVaR6U2TTwbk2EBmbdD4xvSK0Y
o7aqKIYg6dnjmjSfkr67K9PpPhoNG4Y3gCH3eRpQ8aPL7+mBqj8AwIPMkKCeKflYwMybLrmWsCrg
D3B+7UpvvIZ6+2q0FuxdVZS0R/mi9ddxzH/VCR0X12sd4gIx1imcvvUHZQp+pxHjjqllXzxwTuDR
n/HllLjGsx9D5dBdXeIcZhZckNg0iqfCdneeRKdp2nCfOxcJSdt3Vf44in+n7LyWI8my7Por/AFv
uhZmtHlwFVoBEQACL24AEnCttX89V2QV27pqhj3kS1lmZSYQCHHvEXuvDU0gVLHRjOj5PVaapU8O
ictqr/MiCWV3PH304fiOJ4Ul/XjrwmzL/CrjA5I9W/FwE2ZucXzR3tRGu1mYToWsfw6F32UcNTFw
aGsAPlojcSJZzXQn8WeMKtEdpeHHREqeRgSoEjwMSGXh7RdD/meUuRylxxPEIj31sxDn5WQRw5mq
gSeAMHN6jMxupRSsLKiP3KmPP6vRM7MSHVA/rMaU9MC+JrkopPU0uapQ2VtYX6FNeorFPgPFQO2I
hfQLLhbgm/hNVWu4eqUK0b0dPvu2I47HqvhcoKWP4VK4qO9c+X0wUMAHFZEDzKFYITlgVtRj2MZe
8GCnijNUzNlw9I4cQyvXU2cRoruqoSUNjkQHM76GQLVSg/6uKum2pBv2m1Hb9bquE4seHRqxRP9i
gZUBpQ9/hJctybuJFs0ir4vxMNrd6lKjv+QWRjnXqX5ixIpHkMxrGSWVXSed7g2QQNyIotEeEajb
8Zhe9LjU7JYZuxJNH6qsiiSIPkq07AWJ50TNKH/L5TnUGEORaTi6Ezz1XHjRU3nXflQRrvVF+Ois
mFzCgFxFCZD5hnb1iPpBpiyITsogHdRIQn5RnfJCOpsLLrnCgqo/4GuHQwBZtgulzaxyGEcBIqtB
uXU1oKo+4l5mgPCkCsrNCDgg07gSL1UI14RFNIanUHhSS2nxsOjZw4B2AFYYQfOlOkAEwKofWWSa
dO05bfgNQSC8IZZ9LObnqRQZVvOS5cbDBjZzOqgZngrD2AlFGG3KEjqY2mQ+aREWGt0TlV9HVqVx
I7d+B1DgbMQ1FM1B/VRJZ5GqBuQZwTFxN8vehJ9mihL8orjD7EBCHxx3wZcUTdd+4XkUkrpG7IkS
jHuMiCGrzUnFoIId5CdJw98YJseFPCBZQEArRkbvkRwCBiCJXHUoPsmIKH0N/xBhdERVWdCBkSF9
BMkQM0SlBFSs9iTOOKOnCriDYqwSE6aMVobf9BxM8eFhWK+NgJMKC4tNJAzxdWJ1FuPtWJSrsTCy
rZwgfh9E0fIQE/tVPxK1xUAw4lPXSLgjVA3pzBzxYVeJVJWl+Uqz91zKbbrHTeCNeHFy5Fyc5tYh
erQhKFE0uk7i4wZXMtPlMCvVRYpFafdIpq8KAf81hFWpqfCoGnADgMtVF2tomDWbrPpDZXSWsCKC
B0oSI/GoDlKqW4PeUnhDt5IhdEVKlLK8dMrU9Jk2FWcWk8YJu/UEqfSd4whxLsW8X3WS5WX9JB2H
Jt1heNpaFjd4LIUY5IcC2AIZzgRywwdBtIEJ5KlSidoyFDH3RIFcVWbgMdrDCl/7Q62g6kniS/1a
Dhl9YTnbzW36Y2BxBInCFkHsyXxN1F8xUeN2ZvSCjySMqXEmTqcRq1A6EsKnLyuZ4AFPz/pNhQ7c
KQtpWWNJI8FLssTL2E37KK3l02JqG11ltpuNlkeZJDjakILiDLj7tPaYqlFD7zVh08SUjN4D87sg
tvFv7X4Sq81mlJpkpcD6YUX/UDlMyJoUFBByrPusiRH2S5+9jsFsyR4WL4JoXNKF90lJQq0eRICi
yUqT/Jz7lTIyWGt59aToz4YlSdcAacYYjsA1TfT/Cum+dX1vBwbnfSe/qDLFPTzuSx5qr5XSugzw
LpKp5/R9MKImaQnJXLECVyyXp1IWwKAAPLNFnvE5IuFDCkIi7AAtZNNu6NOeLGKYu+r0hMVbJLdh
RMU3bZF/gJ/I5XPHotPpxOlLKzDdDCbcMbw1/MUAupLYLC+m8egLAtkbFSgnwBJZ+wh40EI2c1JF
VI2B8sue2YvFcJh7YgEL/Kb22GXXGeYvoZz5L6UgXz3PDZ1+jMQeCTiNXdYyY7tvOco7v9aCye3S
fhvP1rpsdM1tDEa+aVRWa+z2mZMYFcAAK/HochAE9onPbvGQ6XznrNSqR1AtdwMKsZ5La1JTr4qX
hGRuCYd63L/3nP2OggeUIEz93nQJVM7O9IISjY7U9B+wE65pD/qyZqpe4400pSZyggUuL7JcZZ4+
ZlKGuaat1wHSFuNy3LdVraOJrWjXohnlZz9irlN3holHmBUTI30GQMh+NmkjPH5KAtK05BRUK2P4
LU4dtqCw4/gTVoZuDw1mBE1+GZPxp1m4lbRJ8/VweJiwjjD/eAH1asNrRtumFk6WN7M/WuXNrLk/
ZmQL6SKtKmP47vPpJqO7AwWyoqz/CPAybkKLYpmY7SexLQgHn65p8iBnCd220/oV4eY4iBYwiwB2
NZMPZDlBXh2U6VASD1IGj3wY40NegtyuxtDyEGGCyAxZNIc50iDmZNK+FyFO6no97TqwtwA34Y4g
wMKEexPJ9gPcUNi8ZACnsvlE78IkSBOA8Hodp7DFuEbs+pelUMojXQokIVjuwAbsCvQD0GjVn6Pu
i73tT9Qvjz9i8BgCuUUudOOU+FWzPPOrXFlJA0wjsYxkQNSc2gH6cu7ncD8IA5doCBeYzTpYKFYL
lkYctlC/6KE4+C6CQvOJT8/4iAZUxwDpt8lCL4t/iUu02Eau3csZkeyiOhAhDNeKPw3wPpuB92Rr
CBO7FZm8rcF4cKXA1pK0Tghf+RMtdepEGFaieP4kc1N2sOVtMB3wAMShWEsRGh6SVdJaeEPQDo3c
MI7UCK9Kpzw38nBWCuGCQQ7YJq9STqogXtnxS7GWVd1xP9HIg/GanDgGEYSRC5mjBV4zNZnjdBgv
hYgOOQrPllxKqyiPqPsifIv9I2h3sDDFx53KhJlTbcaxMRVkvGUE20kIZO1+KnhCAq5I/G/uWGo4
rKAx29GMnB+lV2/HpirtH9ZmvC/EGhvjhwIR2XzIHJeHuapqAfePycssfUSydA/xC9tdqxE/NXM7
dypITak94rU0MoFFyaQfMOVoO+zkXJk9hhxVJo5Y3DF9SrHwWNk6a8X6OMC+Ufv+Fs9acGjGbUaO
qT3I8ifMtcZO+6H3Bdp4fjU+zRVx8p0oekOa/lgN+2mhRgBvFKHfKiT3RQZ58pYyzvxEZEfnncQk
kVjJDP2f32tPUync+vHHiph669Jt1OrewYn1Lmg3w9C55RRM8yrBe0FGt8ieCJc5J4AR8v2bLIkd
ll+bqDKOWiUC4C5DaV8AlDd6KtU6wawnw+Wd8L46GPlxSXUGIX/tGXR5btepyvGQnK1HlHQvfkoh
ONOZh0DIIycfjzlSTIz17MwlytHGeqg4qd0D1mpSgL1c1/mRJhFnad8AuBMlPxFk2QkJNncqvVbs
yjzHBPEgzsrc3gorT1qsW9o2P11e/jw0JVoenwYihWw6lYDXuK3jl2i0TFeOTZxyGdW58IY5yMJu
q81Qp77ULD9jbNI29dJg5aXuHBaFlLNaOWBQvYFbZUsM6s7FJWNLL3lA0hetAIfxUrhSF30JQxj7
dbqe6O5Jnq+uXJoHpVqAEfD2hGf8eJ0ehl9nHHD26xlP4FDLDXU07xYxQgVqxHj5IrB4IjziUbqX
SUb0GvIXRd/A20ucSAFUxwDaNtVDqiExyAKWg2F0Zh6Hz2JMzwbOdxmZRd2OV31Orpj3nqYpvoQx
SUlddeza3AcKrqXyveRHCIaQXPWvKqLZGIVzqy28vYT9FJP5VyyG/2hMF/ID+OBS0IbSSUnDDzlQ
brC6JVtZ+lWf1D9JZKC9pksY8s70NeFmWvO60sTDAD+ZgNQHhCjgx9Vq/V1dhovMq6UEMBwoByP1
2VyWa61OyVq6s1RQMgpEulLHSIbc73LeMY1aEFGgNW63WF4sNu+LYbzrOchQnmJRyn8g7rwrff9Z
FJ8jbAK7YMEBjv/GGulCfKyT68WPzIPNluoH8NpzppXXAgq1w8QSQXRhfFq8n1dt2t8LCmx8ZhxJ
ST2nttKVH1nSbJrGeC6gvphqxqBg2qhz4WZy9axpya5pxVcDiOFo5H40sSouzeAC2prJ8tD8pGYK
FellxJsit8I+6pJNL2ZflchWqTGEXSYABFwGFMlhpPrNQAKY1lqVK0v1K+Fx1RLf064FfXdUWtIh
cRdJPD3moQRTQ8boKZAQLAjKwRi0H03CBB2qj2GVrByHQS5BXulMkai0sUN3RrwNuldFbddR+EYK
j7DJu/kiAD7LDBEFWvy0/OlN+J9/5Mac/1A1tr9zZL7Kam54t3V/++1/XKE1lfn/evybf/6dv/6L
/zjEX03Zlj/dv/1bq+/yEU/T/v0v/eUr893/fHSPVJu//Mb7nXBz6b+b+em77bPuX/Nv/l//8M+c
nP9O0KeIFkrg/7ug7/g9/o/1R85dEjfff5EC/vEv/0/MjogITzIxmYi6jO3jT0WfIf/jIcxD5Srr
im781tL9GbGjav9QRIR7DEEUjCmaIv1T0afK/9AtdHzIAw1JYw6l/P8o+rS/y1hNw+ArIbdlCmma
4t9lw6qgQ8A2jWXNpHaVxvpByaEDcizf6n22BjyKtao2thThFE79tftQv8Jr9/LwjhfubK2C2ad7
NITXrtr1wUoiuK9gJuBo7NnEtfUgoblcENEN/F5dbPBUZqvclf3iQ0lsRfEA0RKQCdLpV72zXGNj
uaRu/Mtr8ue79y82H/FvUt3fP6Nl8rRpJEjo1t+cNU0gU2HkJguaxXjpJemJUm5VmwDnRvWrb/of
AVoGQPX4rsXS07//5gQI/BffXeWVwrFDcQ6Q6K+S5jIPpjoJWQ+ZN2vciT8kOZzUyBHf4UL/kLDL
DqP/MZ7VpzJw1R040PRZ8M2D9WwaznJiYK5eJPgX+3orf+THZQO0sHfbI8ua8dJXDn3xcf4wMZuR
WPRsJBi7XETgX+VLtFfO4qoyv0NNJ5nUWl7Sb5pm/UwcODWVzSqDIFDtgP4SDQVZi3b/Xt/y2wDO
FPwq4DbDMyxMzIxPkL9hbYFQbLf7fI8g5xdQRmXNZocI6sJwuZ9Nt3muj2TISbt2ZW4VN38vb6AN
oq/kyo/jT6/Fz7ISOJ78+BCs9R6Vgj18hOZ63PcnkrSZmH3P69wlBoZFdoDt2f6Rd/UjCYHUBWGD
4rP95I7EYyy4+WcL6ZIgj03zDn8JR2lzMxGFQ3wEyItj+Mro2roF7SpLLvN5Idv3EJIJYl7LS/rN
qGrKbeFQXrXV8mSCTn/Nxyus6TJxeTrC/fxWfOg+5psAd8xPUjto4fUNbVUaelgsQuhApj+OPCEu
wcAU9inEhPltyHlP46hkeC95hXhRRZ9ZnnFp3sed/lmeoWVAK32GyYkscSjX8YOt5FhP8Uo4olg4
htthWYdnfcfqAWxB5rSKU31kiJwYttnRhYDOH8yyPhmoOUjV3B4/O0KJBp/o8QSilRO8yfj/ynN8
7aIDVqDZNUanIBLd67xit6xUP/LA1dI6QMzW7tKv4FDJtn5Y3sBAWW5+wt35jnjxAMpT2LC7EciE
JX1Oo7Kzk5WxnyS7SFbzznxlxg/SjrTd7Lu5ZLQhR9oQ9STe5cHTnkgMpFw3bCV2kHqNkmNdcQQa
CRpNoKV7VFryOvnoN5hZTkzVKtu8hZ/6sW93nWDHr3CaLrSDvLVJE+jcXrOVjX7MT+NG7Lxc2RuX
VqXp9ao15YJfVA6Js+vszWIIZ1vrqHeSg3W2XnCdlP2KUcfkAVrj02Fn38NR5dncyck1KZ36VG70
U5v5MIhIyMvBeKTb8Y0Gz7iohCqD+WOl4TJf/yBmCc6ALXlW5CB4FRzm7RdtCxYmOpCjpD9CETeS
R0+jf7HBefyAug+HGAqDDe8TdoE0rpIDRqRqTfPfOM0xJ7dhEx3ShOhezkClI8ObeA1G0g7wFdIo
mKdIv7Jb5GVr5Y4pmAaV8HHEiMhDVuQUa5vk1r3P7pou76YyOqG/CZ3wZHToxmztGny0P0K77VG9
HYZhM79W2wmHnG3hB6dvtIXV3GyozqYVQQKtbJsnpb9Zl+HQ3SOo/7Zxn5/EV9HNMevb4pMEn/a/
OZz/7no0CZ1DUGEZksToVPq74QMRjqmNulyvwYIydWbKlhuvJkqKf38M/6dD+PFtNEvGIsRlJ+uP
K+JffCVNQ9gqisB6rUnj9fEtrHlirjx9Ly0d30yIDXhTrvh/1gL/xb0jy//5dsWMg0dEYw1jmFh0
uMb/9dsqYa3qk9W2a4SWr8qMLlWbimRd4QvBZargZtfIvUVjGVQvCdsDRq8fJWogVqatMxAltVGr
+cocZFgvWMHdLEPQ0+O07WJF3Kf9dKIAZLhoNq0vKbPmxGKsQvSS2U7IEiPCBZFhWrfHbuLIyJbM
tUr4KEqWnIpFqfcsRU1XSRim6n5Qt+2LXAEzgxT2GC73Fk7vUvBQ1z91eR74vMsNcrnWyBEekSK3
TjP651BrZaB1xa5OIOogOReo9cNqY3XtnixqIPAEsTh4MO/WQMSBdmIrZPiZ9sVuygEImUEpQ4bH
/EEoc7+suy2GQWmliAtqAGZDOsZGmG7NStBpdsYGOrslQLxjPEupMZxjVjEuL3vHcWAyamr9mgn4
FshA7ZiR9Qq+lY0+riXobvEPW/70KI8smOJSfE71QAUQytIYyN/AQSVXdqkJ29Sc1wzwL1BH0sfa
0J9AZ+NMLRQepPkjXyMp4EwtItB6soGQNENtr6GqZCWwsDatYYqBR/KFxxJKSUQD9bVxSFTaTEMc
ufgM9TQ3ygwGWf0crUk9Wp2nZiRpB72RrSn6map2GmTclqngmIBKFb4smUdWaMtVkz9CHi/S2/xX
U6pMeCud+2yRT8nQMWRDItKVgJcZGL/0scYAj5Hg+Ej7zHSKBGT+TB4Rfyy6/gyF9FnEQpek0lE0
o/WDLy5Nv+pJe1oqQVmp4fw66dULmMuP6ARdDQjD1D6xcAZzFF7luP2FSZTIXt7Ay4PYq7Wvj1+r
owf/yiQvXEh88ppddgwQRURGC0GqriGQjNBKPW3BFMmoxVVldrPMaBQHy/oxqrRbLC8HQRB7mBS8
0sQolYSIrJhzYsgoGy8Z0PgqqdjaTT++FBWZy+ZY0s+Hpi9M3zNvdVHIrlMl/woMMA5z0XDwIfiA
HimkyGUIL2m4KPSzaBC0OnMzdMeBV2AO8PTz7ODIlWbUM7hq+/G5UiunqyIeR+pWfYbbJIIHSeY3
/0IMBH/KvnEz+obaO0oElgIqBYpQTNNovc462Sy5xgbMQL1XMkKBP2HmvUMSGcQ0VK3NpicWNWcA
Hkjv2kBWAfyelMKr0L6T6GOZnhfmAco03Mx23FtoXExD9FUmN0a6MJOE40GJNkzkH+ZGo++UkBks
SUQnTOw4QEP0HZ5pPC6Nplf2gdCbaEeNI0Bg4AvjRutIpYKWgIavkGp4iMW8TvIe9hqCRryhU0+o
SvMklBAB1DJkCUCmkVNqRPqG7SMul5PPrhTG6+Ygh+t5GLZoStkGBlPgVKRim8yMtnMZY+rHn/L7
P79NKlncULPJVhcxUjTPQTcUGINA+idSyzSCFRQ+dTHdTeqYbg39A70TRevv/xWbr8WAUKUE67T7
/X80zD9//AqxNJ+IZLdohUaguMTmpUZGj6EISV+XcXxOVhZso17+rkNZ8GWUpN6Z7QOTuNPy1LLJ
YiTY2yig3fZQXpgvsJ8x2HbYwZ28z7V8TyqvdZtDdpgO0kfGcGoHUV+3XOu8MO1qnfQ+P/PZr/cs
JaafZsXIkwphrxzNu11eIjQbdya36in6aPeqPx163M3H8jPfUbKLNn4H+Y3XCPHUrn2O1ujaERbD
bTFPBlN8hFmwlFhrQJRl282AFLdB6xhH8czqQqI8TdEwbSlnB1aCGRbQjXQxXQp89MnNHXXNbOwl
zgTVxe7N0juxtU/zbP4yN/V3PNyjBfCMi2BfJXfsMvzUiqe9jHu5Z79iQ50uUqoeJ+3c7GitjJfy
SiEfnomJeAFBuRJPLK0ax+ASKyg0lJ/snal84ZifyzsyaGNFtiJLAfwYRBanXHm62+06JKS0Kv6w
k6dtGW5JcZhEyzGTI/LKRlvp0m6EBQTvclxPpo9tgmRJpd1J6oYk5JlPW7ezAkc8NLAdO09jyUNS
MhbJGhkEs8ZHfS54o37WJJDCbnqB9bjscg/CielHhLAibAm5TwgNhO3vgrBhIhm+ZsA/4cTa5tHk
kSsUoWhdmjdS7BQJYJbDYB7JTqY56Mq1k7w1ochtzQObEXT0bLGAB5q1TSzbG89xyudrXnWi3SjI
mR1T3089wmTCIpHPeDMJlmSwefGl5NmiuvzWAkdpds1niXX6ky8DzE2EpM8xfrL0LQmXdCF68TQO
m8m6C0eOMOuoaVv9LlTesOZtkZMbOzIPtvPw2TiqvzAaialHS9Y9RK8POhZuMrZnV+NYNHabHM14
hwDOEy7LS3Cif2rvTODr4qm7TtiMGOm9U/q+FftqM/yiJyugVH4rfnzUD/lHj4iC8LbXkZgtJ8YT
c+Rjk3rkFJkQLwunvMEjfY5otdCDoOSzlc+cZi1xB2DjEF6xbfAGvwHmhpN9TG8apSqUfGmnJ54F
ENptXgf2J+O64vFjD6Rch7D0aOMooQAtQq4W7WuTOjXOgHpV31jAzeGGH5MvPcBTkN7Kknh6nLf7
UHNjtOCP2BDboJE8sqDViEL0jF2wNelAAUeXvFI+X6NOsRDahSsGL336Ej4Yog6xnFm/E5AWePFT
SLrigppzVVOIHa3TzBJ6sfPpMG2GfdraZejzzlXtACDvCm1C6k/bbpseUAxQ2WS/ZstJ3kRrn+2D
hxWNzESnoNguNuVnU9sB3ZxNZFKJQ+HtsXGDngfGtXdQJwhrmTOj/0w8dV20dOawriebZW76Bu5X
dygGaMBGb3rB/gzqfhXkjkAAgsKCEEQGqZdEv+ES5y2CENEb9yxXhsJdDoTR8mbnaF687J3xPYvq
SXOiCx15sU3T67CiyrOuJnoexCu2Mq1Y3mxaR3pDab8iw2bFMOeePzaVNmyPQ+wrt4K5ArnNuxKx
wPOYe9O5Fu36nF3oZ+6dn2xQZzAR5xiDwIFv3jF+se8N1zjm+LrDm7oy3/kZLnS6ZrGOtoC2Fkhx
/NRZ7i6ehSTEnU4klc4NAgWfGFvxGDzB0kPrR1dXOZjcIVE9tSfhXu+0ZxQJ3Zt5wf7yHm3aXcAg
hTLhEkwe4B9Yv9PwnMy+CXjcDjaM8D/J8nnhCu3ODz3JHgHbMTw2X4uCbIjuitG4dRIgaFFu3arP
3tUOnLDqVTnGt3QXrlU8nnhaZg+wnAx8WFxnKRl6m0o86xf1YDyXLyw0KTDxHgNEhtqFfaD5RWsQ
MVBpNtIbMKnlREt35IZhFEKPGH+iyCDm3WKXxIfVgKzgZKpDAmEVbHneSSp+q3eszivVa94kBRYo
bwMTGrfTSL4hrIZgHQkAA3xepyBisW2X6UWc9qW6kdnRG/bARKH3iwNjFcjDSbmnq5R+tfUnVYUF
RKvbq5foKuCEsiXfvMgr61mK3BorjG4/dCfIGdHceI9F4yaSXaW3p32Mk8szrWN9bCIupGOtO6zh
zJ+hcREAY5l9Xb7y4+9jTvXCbf7OdGXECfcO152yyPLmc74qtyn7kK0ifUaCk5iXcDzE7yOFV7Zb
GmhGdtLtTADGmX7g8MfkF6a7YLz2Eu904cce6hXZGGWCBJQEbFQfwLe3eDm96Et6FSyXjmA8ZHcm
EMqbdGIAMhBSe4Km5tcXqbPZKOeX8J17icNAUT7gQfWH4VQ+wYrSvjo/RGL5KrLLB14kOhZPwGgn
XGWcjyGtYAgszctuU3ULSRrUgSeuLO6W0udSIWHWuifv7OLSE7vu+UKAePBMPCPwzW6j8I5NZJc1
Su8tvR28E22I7LaQvOqzvpXvDyvvSxU/JWez2lnamgTF+6PwFPz4Y4IkhhU3xphop9vktChrRILD
q7SGQ7jqYYHZEQORtUj0Le1pf4hTN2pIcvP7bxyCHfI2cIM1Xm27v5vP4nIMnou14QX3/rsjroUq
4EoW6QP8BxGYheSRLfbNQDF5Li/gn56qfQ7i8gMDQf2j+P07Mt3wZ97mHzKKk9hBiApueTwMu3Hk
LW1nz9x58cVy5jOyBS3edNvYm9/V3q1vnOpKzjFJrMS2PqIResbHwS1C4vmLzpgyt60TA6UPxRe/
+Y2kEYQNqhh+Ep7hFfKvpPbIZA6uMtPLnfZEbJEW+VF2yb8VkFWDl39rrKDSy2LtUskXPLPwFeMI
bnw4g7N9LKZn8V1l3JKpn8MCHAwCjBq+LWhlGgS+neqV2MP56MU0tqPKSUceZ9o3bkYJVBPNG4ue
UY1cusQMrCTZVg8zDfpbAdHs0Cg/bfPVkIN+5mcCDItuPtiE39QwJARRJFyUAjK4Q1RYuTU6r8Fk
mTrVHd8eL5z6jfQZryL2BPJC+tuIVgv++nXYD7+Mr/E90NFNOMsniTHoo1oXuXHw0+o+q1B7pGfe
MkvWXjFMc2eJyMZXJB0fEADs8xVqOfRDuj0eYR3emwqG7KoUfGlwKzJd7foYewucb8lXf4kbSsR4
hSMr3KmHes3Aj+Ol9sJjdoddt4pAuH32FaRLHlq9K1tE8TY3xclc1UfT3IkrQBbf5pF3JciV/Loc
okPxRSztqTvk6Gc/cWu+NHs24MzP65dp9lFFS8t51tgcOrRec7IBsxE3/vRlmKuKNYVFKwPPhzc6
mM0JbrwzmKFMVPAs7hZZ5Xmeag3wHF1shHJpB29Z2k2//0ASuwOLUWEFwbdBzMxt2z/+9Pd/fv+9
37/6/c+MMeQgT9OWQ7mXdtYUS/Uff7s0lmobzDiPu/WYJ9GlFSU31ID2KiZp6xHnTFeTEGeKUG0N
meerUpC85RWIz2SCphoRbImSJ4wmPth5S5BiJT0gBekltqIdhjEeGwk2rkBokj8AdFovhmgBK69V
NE4VtrYhBUanyRweOjnvckJFJRidH8zI7g0TBQPkTD+wNOacARKFLunuUgqQq+7b8VkiASYmkdOv
ZSbsokXB3bHYcmuiJeiEm+e2VUyQ1uaHHOE6iAgvInqUSLYmdMOGaBjZMhq0hw1DcxkgKsDE6IWI
IK1WVUSXhuTHyPpRRAZISx5YwbrgKiwfFLOa6gh5E6phDIxsPWnWELraIoQlteder1ISYCxz3EVJ
xjK0xhgoSsEhapW7zrqaJJ9qm/RpRLoLk0xVAFGKncysjJ3B5RRERDQqoistoHzrmgqZqJFLRqAS
Yt9228n4d6DxIp7n/Gux7WSpPz48z7JRYkXY0V+fu0rMXFldGInLYEtnXHgPSKbHbFHdhKN1i3Jo
DEjC/GgwSXEI90E1vYGKkjcDuUAu7utzkHxk2Om35HV9q1VGW0aEvDfMSbISIRQ/BiBJr6J8MGlW
gpQUrsWsgEAtYF3YAD8t4SUvCgjF/Rup7qIzid29QADlSCPe4uBaaz8SxDOyR7KXISIHa6xTkj8a
66cujJ0E+coWSOchvorHkM+SV0/Iy2VSY0DJvgqdOay7SSFkUox+FkDKKBVJFQ1BOhDsuw6Y5dX9
cqvhJ637BEBYLZjMvnXi+/RwfJ0f3+yhAUml2ZEh4jKBJsWyQRCA49QHuSU4cYL5r43ktVgxno4V
a7WkACXTAuJEI+/65RX22+tQREedO3SwkB82Q/nadTRjv/9tnmg/oglpE+NOhT6yZZ4WGxMtf2ae
UO3VdjOL105U30gAX/c1GmBHUCnva26debGIlxgjuzdDHoHxJQXta6mNW8JvAdQCp8Wb0N2KGtxl
oSrU2sRf4NGW4uBT1SmNCRvaGSUFMyEjtoE73lLvVia9NT0TxxRaZNvFo5OO875EKRRWtAxyxAol
gcPhxVm2kpo83DxFGkulcqajS6N6VUoxzUyLKbI2LjAzXoRkpG0yGupp8U7O+GcycdOYBfZCi3lQ
3m20GJqA3BcsegbNVpNbrSP8TxSOFNDShhe1WQmHA19vrsweGrZubcaICq0iBooicQEY4RXLBxA1
CEP0pQmuBUcSxMvENdW2gHOF+BpEyYcGCIvpk5F6GMI2cqakK6WtuBdhyIBrYW4hhEqxaWsmejEb
RI5IZDSkZDRB74oK+7awr06mVVzisbmBa36MyR5afIjbkdQ9WSMklFocb7mKqCyWdToZY9ZtuWVt
EXQOueGsk8UHX21mBKsLfiUBE+ep5d0pF+tGpaTVGpWwpLR/TcqMeiRjF8MZnu+t+kUxadFged0N
NPI8U8F8VIvcSULzOozJnkA1N5DV1Cf/YlXiz7DRBoEcF4TZTVKi8yr2gIJYDr4Olx0JBgFlFsgJ
kmGeE4KVyGm0PuqMzhWG5W1ChhMPvFaKpSDzm2B9wKI9VowZui74jsiOgZv5WpVJguBPRUQHwc0j
PIJdujpt22FrtvJ7NFHIVt1d1HehVB3Za6wrMKW2icTEmljc56DlALMaQnEA3slsJg8PzhMYr00O
zFu0TBwNDeAonU1bJ46bvGl+VdnWmsWPMMy5TqEF2iYyVnL0SLubjeyeCj7xBnzaIZtkAKQZj5JH
FNLizPcPnVBUhEEU9i26qWJgTqoI8r7rmYo0wqNXNcen2ITskibxRcRhoWUaYIeate9UYvcvyQtq
ktzP+pmLNa3WbbtsOh3nbIIEr2yE0knE7GkauvvwAF/VgK1xiABE16mJ8mIgFFT4mB4R3ZFyCgfs
KJKGdtsKeTV6tEAJrSR5WaZgTH7WRlglNH4LFr5ZB6m4igx6YnIuWuqozMCimd+IueF/VYzVmnHY
gT2/YQ1zW4wjaatJq3rM/jd7Z7IcN7Jt2X+pOdLQOoBBTaKPYN+K0gRGSRT63gE48PVvOZQ3mTfr
VpVVjV+aJSwiGKSidRw/Z++1C0arE93f0T72rGYbEeS0O0bn1lrsV3j+4pi6aKAXXGuQtN8XL72C
0WqcM9N6KANqUBiXL5OCiT8I+aQcOrjR5D8MfE63s8sCb4dHZD45LL2CfROz1thlWzViA++j5pC3
QNXT5uQ4BnFINPpQT1rb1KrOTtFcjUH6ZPD8X1Oa53mdv0HmTzgTJ1SLnMisCu13FU7m2SWmyQzB
WNhOSQs5c1inOjc9JA0be7/v2GBi69xAG6jPGaieYUnxGsYZ8UDVON7lUAxGcgZ3JL4Ru2GHiF4n
orGY62xnGkCwPNgaivndzUnfmhQgpLrBgGJap7IOzm4mh31gWMYmGeCQVTWREzDLJxQbJD7N23wB
K9+bvP8iWg5Owr7MQsSyjTLjfnZlCd7fzXZdAGadxGro+351zCb719SOtHGLfjs9j4bp7QMhtu2c
sXXoh5veTlImuwTFuNVpDuRTX5JqZ8gOQlJwKnxQxwhsH6aSU26zDOcUdj+ZLzU5ZP51IyIDDDon
G4ZWRZE+tTPpn23vfbFV4xFvUH4lXPBl6hJw28JjUBd+8UkEONijOniEFG1T7CTnMRZvQJfoOmTG
zrMclL8Y6fF6+GTPFdOhtuw3OSK5RUdJJ0b3rD1QG4thXCXN8oSt1KXSdT0sMQ1f49KdngPU1Ns4
sH4O5dDduNBD6eOTuQf7+DBG8jHGYFr434WdmjuiqC/kff3K6jg5BGIMsA6Ibe26+0HRX7MMKrbU
hdYi+nmLBwb9Q/sDOgNnNsFHIunhW0nVi11+sMpci+Qw7lc2TlJzQPKsbTUu6gjkieMWJepTXmbD
gQENGXkBqiBo/XRDkUAsh7QgMEQx0QBQDTlJ+uhwqQxY2G58U80bpPEREbdbSfLBMa3Gu9E5GAGw
IzsBCrZ0lXtZUdDrpX9cVfDJzon2ZbX595TJ0N5yWu8ygR7/22G9LehmLUuMv62k+fXQEvqjFyxr
XzZUbZFlfzWH2rn0ovrh1SYeijy0dyP0pY0J/e/iJSMdPjjK0LbYyGbwXnYEL+4RVdHTLNi5aY7O
SDTN2aXr5BV4nfO2+PMw4A4zSvhJSwhtrM9moiFtD9CYnTjQx/ShqtCfyK+ISf2L8dchRV7gEnd+
JhNHEnHFgfQ7Hk47yIPvmY/lFNAVc7zq3owIexsHL78GheH+Rjf+KcP7b5Hg/476ZwnLZqz/lzBA
Cxb/lBdqneP//B9X71X/3v9dHfjnr3wy/zz0D7wV6ARccJIwMf9i/tl/mB4KAq3PW3WAfzH/XBPm
H//5Auhg+G8KQUf8EYZE1wSmjdZBo63/XxSClmlCFmz+hrrUIE6HKSiUbM9BO/FP8UQLyAVKvRJX
VhSdHU0eQQlrXvtyUkRmEB9hwiRjrTla89COV6nGnLjA4IGXaxbM4AcJTd+UFqVIi/N6W67vs14a
06G9fF6t7RLBT+ed1h9W0bdUQ1WmeakulsazrJccfanTGJaxPX3e/Pmz9bZiJbl8/lhq0EsD8aVb
2S+JxsCk8GC8ttiXRvp1LGvrUFB/anDMohEyRA3KLVYsNMMrYWZY8Rordwa71X4RbXNC+k5NWZrP
VazUyYJXM2lwTaERNphDf41ygFlsjYl73UG6CQbIYkvpmcC0OKB0JgIWMo5VMpv7Tb0wNTinYQFe
X6MIGQG5nUdLQf2xNUuGfw8K2r9fxUn4beljdvGLusNXwNYxoQtaQPNZlwQLvg9thP7YNtBj1kOh
WTxVUJLxCBmo0IggAkUYRmh20HowFguW0HrR02CUgudcwz2Ey5tqUMG/Hsb6WNZIivXSeuBxyENv
Tg9hI+pLq2lHn4f1NomgVGfnnKqsJQdUQjvVOCTMJhs2K+052AqNUsJb6tJfDqg310CF9WDiLbdq
otgpoUlLLmklLhrSRKzok9LYploDnIgQSDXQSWi0k8c4aEooKaMUNVTbEGm6OMVeQT3nPDrmxyDs
r81swglWEvenAVKMEzROKtRgKcfKxn010It2ah133o/kskCiQhiytTSaasXeuyuuqg2rfRWlLpA8
8PZNa30P6+BanxAu0Yr+0gcbfsrJDOjs6WtpXTMqHJIbdihMFD/PQivnZL1az954torHCOqWr/Fb
gm9VuhAFRdwTzD8MBlilD0ESpafK55MZ0g8MNdAr02ivWUO+Jo37ymvAX4TWkRGhYWDSDn+FLd2w
LI0L3DN6oP/73s3KElvv6fYfqv+KyDztTec0Zm7Eqzs84JRxD/iGzL3F0N3oNapMQ8tqyx/oeAOT
aIU1XQagSigp6JqVTdbsyoh+eKJfDjGzzcCXBCJrfRk89u0H8PeP6zP+fO4roAUZQ3KUEbuBzcTE
QGogW6cP66X1u+mtvLb1ovY54ez0GKltSw13c6G8Ic0nq7y8JiYbi49kgDX1YcdZG4d931IY0wir
9otGxxUaIkdaD9iUAUUHaUvPQjERQuYvLn43vpA9Mx+w7tE3hkyX5ym6FAVcIoIQpeFWkx8tF1Li
sA2Js63pQhAlmotYqXe2BuAFc096EpnJFMZM2wMNyovmqNtHg2OR9knOYTt64NVNusrW1MFFtQ00
WawUUl9tSmXRX4rf1xP+Wl7YGthnwP6PZz6gtYb5kfSXnsY0OOVjKna9h/ATe553lIWi3WBApNKH
VMMC10vrbcFkjfsckuD67Q80XLBdOYPYiEps6tprrDGEkWeCUuhHHEUaUmhqXGHQAS78/ZA0zLBF
v/lZlqBGJ6JTm3SJBbE0DNHRh1wDErFduhkzggpaxslvvZ23EC/2+8vw+6JL3FM9iPEUaqQegMVv
dCycfe5ETFTD+xmf/XmwF7CNKkTdIDXL0dZUxwy8Y6I5j7bJMCgH/Zg6wX1oNbZOVuGVBVKmKZGT
5kXOgCOF/bCUxj6tyaOSZRLuzILM0HX9Xde3KjGRpQh693ohDrT9NdKcSr9Lq5NpNcYxj6cHI0Vl
keBGdJvmJiUwlfjlgQldhK6MkmBmwF+TL7UQCAtuu0X73l0TnjUdRQST3jC74bJecjJaZr4hTxjp
UcPVvB2YjmFTmazV69XIHn62Zj1guWua7az/KZkmLHu+8zHnjkXOyb+EMs2hHvjCeTEnXpUVTOvW
i+vB1zf+vmT32T4SLJtdzMZCCWaNyQwrc+M6kY7zrs8Oe8bfKNrZAkU7TKLZ1wb1dik9dOYVob/V
zDKj2gHjYUn8TqzhhJK+0aU1t5gyw4tpssLGfIoOUMkfq54tmnQwlgXBQzV1J0RU9rGspbw4WV+f
ffCDWOg5F6y3zYJQDuRh7aacWOf7wJ+Plumd/cpUFMAjG2LJN/4Yhc1dVUz+ORXFzYgr7TRBX7kM
xoiTjX4CVGGiP7BYEnTnxfsgh/hpo76P3PjYcq+rrLHHq5CuVav2uuq3VBMdRAz6kY0p71TZmX++
U+vVhELo6OB1dmHvyWU6wh16VPQ2MuHeynSMT0OreWVSOrRdemTFfAXWQxU02cFpqtdBA1UBdFeX
Qhc766HSl4KmzM4eZCQfjA/aE30bBluWBRxrSLHVdFfSw7y2LfaxiaQDYtO+7jvrMatpxCp/pDuP
Y28w6JoX45c0rt9n+BLgaBFPTMbgYEdk+uJaQB79p7IJraM10RzvZ/+SRigx1PRaoP1iyzhk9DK/
zDnmfMCU153RgApIOqa7+ittsL4kDnI9r/1SjuIZORhGEKNfjkEyf/eKZg9JaTPxZdwsc3ojIw95
M33eIXDtI9Z3NBlp+EqA3rWclvkkHEAHM6MxW9zWMy6/AVOKIupyJ610ee1CZtMx/A1nySIWaOy1
Y4ogtnj1pSpvS2o8B41NlaLW8rLEoWvu3/a5eW2mdO+wRH3za9QCC2meDvUT1sE8ZBhfnjJ/GXcC
OSf8TDTmrUOfyiecgIHADjuUPg+8N3UfI75uPVK7beZu7d46qVza920iXmC6X/iX/aRs7qJ0YkQs
9dkn1COxUeD/UEyK3RAfbJRD3szHXneWEtwN5XMKY2jXpNOCy0ZZrz3npGA0fwm3XIhPMH5I5M6H
sWh3XYdcO1oEETsR1Z8SPzEk0zAN5bNlIVuXwxgf4TNsJLvIXbZQZMBTFvtySUlMkscYdUYbWISM
NGe6bjgpYoFF1yy/qd55m+cJIRgm3i1ugUEFzUbYRXw1q2+tV0Np9LpzONPZJr6Cna3vY5Oj6Yu6
mJc3jN6D2rvQvqWh5GfQZEpAH869KIfsMU9RPdh0rA5D6Z+dgAQi5aHl1exl5lmwNrMbJRj4RRQO
B8NDizXL+MVuYRLxIcAgUdH5JJvmDEDvULkISyFIOwemQ3Si/PSYJtXXkRllmmac8rJkD64QPyOU
zl2ZMLFxjfFbMEBjCRPzdYLJxnf0ESt2eXLr4GsOMohNjHtbJUzoARvbdDOZCWV7X9XTzSAYH5NB
4jeztTGdQB6sJfxaBNONEfJIx+chfshFepUIICqsdAw7ks7G1Y9YP3BI/OrN04LfDRR/fS8dvDOE
C8+0Tri7UgSvELv1jX7UtylrJMKWvaddnkvmv4BTRJu6ZNfSY4xDxz3ZNUa2dSZ8RoAxH8iWAqE0
V2hLbW+jvPAniRAshO6ErqP286PAA3s0TCV2NYq6SNyNWR3yLR6Ywpbwrgys85Ku8rEZFD1Z5ssR
U/RipidCRiYhqnF0Txr1JpsgZZTjU116Pw2jOTYWT9wklh6NOZmVNYPk6nucDDzsKRi28Ozw6/LG
gHtJvte+MhluD18t0hq/W1K8j+24n9guHwJreOtodewFE8+tJNx3jqFUWyRQzk1JzCLarxW627Qa
SbhSd0cF58PltMEWyyOU6LDe4fOw3unzarX+5kqqXW/8x4//P28r0+4mJNhIYc+QmPw2sd7VOPqM
ayk9mFyvr4dU/+Tz6uTk//oxcypxYFp600WM4vKFCmW9JIXZnGPUP10ubgw6qIf15vVQ6nt93vXz
tvWSEL3mwv71l/7x4/XqeiDL9s9/DAXrCCPy856m4cXnOUHAqB/V5x3Xq7//gfXieoB2yT+4uAL3
+vrQ1ltrKudjVMjzko0a59B+yfQ5DvRKRWJan+5oPpOGu+621xvXw+d9Pm9jPAan9fP6P+7jjzi3
KkN+BYfN0EX//c/D533zdcPweX29T6If0udt1dBkCFfWe/7HRzaEuJx0LsKfd1p/tQhMecin7KFx
O2fZ15N/bwUxXiWLQnvsaX98HtCi/3m1nZEhTJHUEUO61hob3Ub5/Pnv6//5Z+5ff2W9f94lGAHA
pxJTt4uoyXl0ApnBaNaI5PRWuKiyfLpbLy4u00qpoNUojYr1Fvik66XPQ6pJsZ9XTZCvhWa/ft60
Xqo0I1ZoWmz+77+w/v5/uo1vDLP+zz//eR8kBqSYYHkxNc020VzbBMCtISDdDpp5u/bl/ruF+X/x
OdMiDDBE/R9amB+VHH7k8783Mddf+rOJGVh/hDj1bS/0hSf+ZnIOwj9ICvHxMjseCUpYvP5qYTrh
H7ijQhqOFCnCXrNGYLGvsSXiD4y09B09y7WAQ2AL+5fN+9860fFH/ef1vxuAHW2x/VsD08UlbQkS
93A6h7Rr7X+4vxzhJB3DlvgyEXBV6R1PvjaAhDLOdRPdRORNej7CwcJ3n0vGsZslqJKTqR5So7hk
xqTOldTK8i6LDqYfSQSDNYRqSbkgGPWwJUKLL5vSRJYC94XY1tyQ3l7Pu3amYP8bEbgxhWl0ntrp
o7PpSw3L+9/ekv/wLEG9/a/Pk1eKPrJpE/dimfY/wlkUHAyoEIEWqC0WBg2JcSkvTzi70HOYsIyB
0LPrCMnXCNlcXmLNN47rwGW8A+0pX4oTbOTXKnKA95qczDtcwGS5pleZnvqIaN+FznCBCPEipI/e
d6ifKsP8zl7GvV8PRZmIjQiVuY9CSP4Cr4g9nVND18wNTI2KxM1S0Gk9kEsyXRmgRIl9Hk7pQuTR
7CNAMSN7ugoZNvPY3ffcaahtc4YzPN7nwMByAljGuoT0fEjFBR9VmZf1sPZc5rz2z8RIf96M4ijb
kFtAVr0Ej0sA7MnBWnRZDwTZxtQ1BN+uDej1sPajnSh6UOzXD5En6ZdYVKDEpDhfaybt9geDITDY
bkwp27Ezjef2jZTccJ/piIhk4DWDuR/tyCExL40Rx2DRSf+uczZtagg8ioGWSZ1XLD8sl5VM1g9F
rvLLQibjgV36o9Bs/wbj+MUVWGCI2Sw2lb66SBO6/V+H9TajIU7Znf1TQ1r7MXX6e6Xv0PPx6+MJ
6JlKjF1G4bapC6Q7uU0Z6aNPqdD6oo/PO8x5Q+heECl4hBJwiUmbdem/5EY7HiQtGlpUEZpWZHWc
tU5NDMj9z1ZqOI8omQgDnQxF/EiK7N91FgRnsn23czg/62BsTTWdHesB0BJzANM+lEU8XIcCh7Cd
jA12bQ6NwM5MLkR6NRIyrKns6pA3w+t603qIY8UPy8U4hJ7zsJjwgTfFMBiX9dAEvyxQo5yTQkBc
7jdyZ3QqwbXw+FC1pvJ36bJ4F6anazA7Glimq3a3kAWJEW1snStsZdcFZ7+tSO1vgWDa18PGTKAK
r73TtQ/a0FDe1I7xWhtUH80ksjORjYheU9inTbVl0p/hrbhaRxEkBeJ+HgMLV1z4GgoUDmv8bU//
QoIpOoPUS66qORYHEP/PhK+wJ2AuuFX3A9veS5fmN8VQpsc2jHeJaoOTHYIa5btx8rPK2BiF0gIE
AEubVKBazpWcj4YsrgsTUygxFc7W6PB3MUUZUMkdlog5d6p73VSj3e9unzJj9LEtfpRa1Q+GbtY3
uDnZpxMGKOov/L5/5u2yL2CVtP5jUPukpa0nZ/ZTiedeCDoAqTXSEDDrlv5vSx87cw9uqLa4WK/y
tk53diNfuxQP9VIYFzWc1BJY5yhQ22rwRxpHIE+TtH2KG4LKoVg3o8tmb6qQsizBrmnwU/QSvpKg
knHLYO+hp0Mb03x1psQ52LQC6RZCeSUTdZsYDsBKXiI+xaRuOhYrntVWr5Ukm0DlxcLs/Uc9kwdF
lrhPPvMjzdr5nNMqJJ4JHeq6UHLuw7mHLSdqvfa4qPKh90EFliaTa5dc7H1ZPXcFBqMeQRN2Sx3n
HOCjlAqjhGchuHaa4m5tiNdwXM5h/KIhyheVV1fESP8K43zaztS8ecSE2B4/stoEIRNnh8DOrntr
ok1dhG+JD/QL5/TBjItXAPiAlyci1OcIA2GAnHzNHSaFBBZlJt5l74Blb5zxkrSGDT4zf55wSAQt
7gu7uCwzYySmUbf10CJQD6IP+jtuXH2LJIsvA6f1Yz4XdJvSDvUAMTfEHwkyqYmF1mhTaGH+tFtj
nPtOvBli4VHi9s98V/J5GEq8pUW0GxIKRXACti16pPD2a5Qa3Yl14tF3XnsSvWn9GozPa+pbPhCP
RIpxX+Bbiz23Wx7MvqnMhLkEFg0DH0zYDacMCBZBKaa/W9rBu7UA8bqlRSOjMoFmaW6ov5u83Dul
hF9vB2/YF4ZDyli4EAY/26fW7+TZHfh4Vc4jzQG1q4R5UybOV/cYZjqsPG0+yEGHDWCgye2BKXSq
PYdW5d0IKH/0AdptL4eGrG4a6w2/4czSv7UcIyH4uyCrMl9gEXVdtEEbsHe0+zpQvo9M026P5hx+
VxmKW7bVD7DYBxwcZoTLZbxr/PjKMfNzS5/6wKQGTyy1N7q/6tRr/Rq0PdloP2ZZb6yQFFBop7s6
bb/YFnQ4L6TJ4yCa61LKl2TsYMNBlHBiuFeGwghWGplEWTjCDTHEKYvJzoA4tg8g1W2qZLBOdbTc
qI5Q8RxVBjzIXe9gdXQa3Gbs1VmPluIYSYa3cYjftAhJPwgH9zAuJQ9jNl78tKbnVBnGg0DBDyiR
7lxpX+yGHCuj2BniRxShEGVl8SAMsDEX3N+SyDP9MZ1p8zf7IVfVvvCQ+vgh6xbhCST8Vl9Tk8ps
elR8mZkIwttKguheswKeRFPcuGBXZYF6qgvcbt85eHBZynAG1nfKFuVLRbC0nX8RoEM3uZiIO7Q9
ALtdd7/UM9YV+PLLaCLUjm+WJttNvlXyPR8eTLMrjsbQ1FfD+M2THgoqjLixm0NJTPlYEnxs7Exp
FfjQl2ON4L5PATASXg7YLCV6M5ViOLSYhFyTxHnkQfl1S8X2pajvvOQxknK6m+Lga1v13Q7SIJo1
xDD1RE6H/1aE9Hncyuj2Q++4R3tmuu4H/ltm4/GJhglNZCmse+ZG9n2ZTLhxo7ckLdG3N9NzO2UZ
+kH3VwHXuZ7T/joPSEILqciYsQ9Y2giqLCxgfr1fiXPGeG8HHiKXLsBcCCsyOsrAsxDuOySVlvRC
U7d+r3ukipNEZZKSaXNSTBY2Xh61x5gA720JVoZcWfyEcUy6ZdhyCnnGzA37oimvLdXeBDYvTJq1
aJX7M2Olk8VoBk0XZOoZaNwUzK9BXZKwNbh7FIMYV3s+p96yG4VWZ9Mhoefzsw8a0OFL9caoll4g
Pm5SwW9kgVS1MnpGdmlQX4IcMWvoJ+IdvEZLhvYS0wwjS9BGQ9rlrdoO9XzdEGZ8pPxTmyFjjuBx
QBNd3vjZtpXDW92V34MwSLYBtXvW/+RNf6qd8SEnJJmWa3nvomosirI6kHUHrSN0S5h4LwThUufF
2akorJ2awRcCM/y+0EUGGIdX3HMObRttRew++Dj1F7Ckp7IyrW0OvX+Tq/Auxv5XL85+HFTGhiGI
sNCOwZYx6YeCjtfG4mFRgdgNlX1j0GIMRN4daklWrkzCgx0N35A4U0vlb3PRAKLL3oXEygxF/Dwa
5EHwkHe5cEHjlP29VWPOtSccPUVAy89szOEYGedqiJgapnZK4YBk0i+GfGd36KtneNsDWu5K3CLe
RTxa4QDIhvbFttWrUlgTmwi8cIEZTY7fJUP6g7+U3SlUr02FK1ghCXfmiHassa0y7HV5zSe7O8uB
b3DqVIzprHLn9PQadRcMywzNXwp9/LCSKKTZzvaTpUzws7j0m/gU8y4fqqCoDvnS40oivwGdyNbz
+itnKV7btsFt5e6jmO6niexy747ptQs5GtCkXWEbXrZJGHzUw/vU2y+cb44O1O+d8IZfjHoACCo+
rylWl35ZujM15y8QxtMhLqsrZyqnjSHCm7COCWd/QHYxPfaUY7XTiV2VLo+WnT7SQkcSagI1Sbwf
S/W1GST5qxFl0GgLPocTJtTmMcFJZhTmS4kKdcMk52zSVufdyL60poeJbpzo/QTLucpGepygQRNZ
dofBXAiSwBmUxLy31nLFeb95iPJbC/RhnGfXonG+T1b+2AnHPJZkGBwbD+YSYYCgVsW9LcEzTBO0
Y6tFHpxQP5nLhKwfjxT85dMi0BFMvsHGCck+khG6t2Rt4ZOwECYzm9jIBKNzzjxsLlpsVAHxOo4J
vjKNx70YQ6IR4oyX2qSQjAPU5wWSbG+azp11P+XU4x3P2escX6ca3YLGpNlfe1cGsIalRRER612V
Nw4X7UmKRIoMvaf/HrPlVvizmPBgeEv6N7+O7xQh9QTxognWobkJT1qV7sFEQr2TpAruwyLExdHY
N0xoloUJWFmHCyCVu0q1r3aJgW70DLDVscdKTmuAM+bHYJxmRw9eqig8DqAPqwavdIgGm52d8ZhE
Jraidg6ORtiVh8Uvmi095+e81S8pa6GAW4xGd2bEAqS46kNMevAejErc1Qa9QoSJKFD77hatZ7dV
wB82dqqpHqPaO5YNm4XViynkVQvrsxDgK7vgR8Q82c8a7PoFqwS0kGKf5z8yyyeQM/W+ekRTg6As
cwqrGQkigpuKetfEasbs/DQU1Sl24m3b4N8rXNw/7M3Q5rvjLYvjElM5xlawC1J5SxA0pSDgJUP9
Gub065TmE9Je6zXs6IHM4ISS6UcDnPpszKfQcaGaTx64LshDGIbSGqOlLkrQs23yqfgx9Ml1WIY/
6ghZ+MAWsS5qXD3DeZgYRoQGk5yQ5Y+02SufObEF/bPo52fDoOYgCJck3rMDgH5flqI7dkX9w4uY
LudivjeE6dAB8PZWb4Cm95yW+Ys4CrV4gDrUZh5sFLwRyLBuwIjQRUGCDSZlbp3C4TRHkppCC6Wq
B8U2yCnh/RIFhuPl6T5fciT5CTHYSmHgD7sHQ8QvlQN6NAtrotLzx6ZqPhwxfNjsRdwSxxZEDn/+
NhIUha3P50s/fSuG4Cll3jQaUGeykcdQoOt0apxThvjmU8GbE/KmSmGTJP72reiXU++ycSj8iqic
9ok/TNmUsYD1Qf6G3Wnf5D3ZagqRjRlQ5Mk6Tw5SIs6rJejNqToj2rlYs4HHSxA94LJWmfG1yH0f
TRIJB70d3w7s5XBO4I+t8IE0CZqHLBPwYh245uRubF1WdxJOOcsWmFCMeELzTYXthQx4bRFAmCO5
AQR882zGjGYQ0u8TK/O2QzJQA0bLrf6/RI+UMu1ROFSTqskPEuAYlKYdoBL0vJhEBgqSeVjOiZm8
ES7C+dWor4oA2lnAObYpIFmrOqdi4OtAWTDg2kiHHbHXfP31C5k39pfgemyQjCOUxP7JENyzI8If
8yZj0w3Zm9YjyAobZimW1Ag8Jtau5oLyveVPhL8KSKJNemiS4sOgFwD3Bm+oQxpO4nr3nolaqhpx
UQoP3o5dmmdq+9es9o+BF72EDllLKgyeK4rIrdNFiK2xjRktJzIVgcJhW0TiTHHXLsHPyEhRPDyG
eLaGzMIFWFNuTJDZzAz8DGDniCFFhR+EiJ+NPJk2BLiexiMnxx8p/qJdbaM9c/12YP9vs5fnPIHg
UJ0iwesWTWiC8jrYRn0UbXUWLn23lh15A2hetcCAlsFJD27m+HCmk/gY9eG+cXDoh6IBnMoTJv7p
MdLfSCbBJcSF7CpBhnSco4T2ic0JKXttYhdjg0VaXtheN5PxY5qgsEXyG9bFHfkfp1qON53nbvP5
hjVkHIwnD5nKxkzL5zm+g8lCeBkunmgMudt0sofotlOkaRnTIcoD51tOWtJ4WPJ5+kVpkRjto5cN
8SbwQEwyOnO2jMoBMmCr7g3yBsKrjsH47PACUuW/KIuATncB0sOJkrMetHbBe9fFTrGTLKJLxEqX
shNA/QxdtZ7xska/qKvG2yqcH1sZxZjyo/xSogZrjQ5sWn/qw/ra1hESuF4UsqPlxWnVE5OqOxmQ
xZGI5KNx3aNAW4qWxHv0ivbVTdyHDDqRN7zWnnvXMwQcQDApagpfFVeunz9Jh2/LSNUPnf2xxC8d
+fW+KtHCR7GPZ5Rd67Itq4wTQxF9jdjdGENKq0pdebBB0kR+WB0msMmsWGnL81APp9CQd6b+rjn1
R9tVX2qfvcTCHNwb5Y+lNqDhWrbEgCfu5dDj/EYa0FX2S2Q9GQJrmlsbv3o53wRxwEDaQKakPXi7
oiw583bqR740J38BFTHit0Qk9q5ARmMRgWNjl853CrbtpJnDQx+/tSI9z0Pqs4kecEOP6T3CHlIZ
ftljDtElp1dmxe+JE95H7DjTurkjZhcMZ/lU6+dsTPJFYA0rBxbyAKOX5WOR7nmntn6Gid0uUJNW
wY0dbiyVTIfRlT8tV50Rsda3jXmDP9RGqNyccVcSCtAF0aGrQpAHJpg79sEH1CXTQXU0zujvswMp
lJaHovPo55QWYhYs5FZcObh88AzPezuVI119aZxjI3xK2Ss4rclZOns1IlIgUDxCCMK925GFDeZn
Hs4k8iFe6JtDbObmXQygcPRLBBounDAJ1T4g00PZgJsLSuYAqRggk46fD5LAtQVs9AxuZQQUdSQw
51L7ZXJK7ZxuugmqQiz41wRvKOPcH/hGF3gg+O9qTCLNxN5clEFHiwBBSG+yp7ud3PYVowaKGjbe
ln2AEfcaeFQ0xoiXRpHg1eYh8VXG8r1olLGf+RgxJ4RCYrGVOAQjSTRpi0Riyb/0WQdJqH9so8LZ
iTIpnpR5YSES+4I0z7X7dGprSASyfAk7QObYG3+61Lpb46EQyY3VIAMBxpXuEjmq6yDpfsokDrdu
6lrHegb7QCanfxNR5FNrLe+qDBWClMK9dRc+CG0A/WFxl6twwuZc2tlNg62Z0B5MgDPnEFZQ+NV3
5KCwxWDUtPFRth8J7kj3hQNwLlqs+dSdilLJ23QBW7BYDt4j4iECiRx3cm9s/GdHq/jlJBgLQwlj
oJhpVEpKS543Itsep/ugdSnRTLs5XFzkm/WzbQ7RbiEV7mAZaQPQJ7ufjTBiB6KepwRpHy5ODDtM
giPmH3vWuACfHb/XTNMuriIwm2IkSTwjBKsMvKfQLpOrNCa0N8sujazmK6pklq95cI+9331PS/Wz
oS1z8cni8pvivqhAX47L2ByayPSOvhDTPsr876ivtLU7eq0C5xZ533dF7+eqrRfEh8LpD2oC5dJ3
nBzRtrDcg+WFJpjdtNRIwlasgnUPeGsmac9WAzGE0XLdB+VHNnvFPnLoStkBOwKXFGkUUMVDb1ju
jR76u7SvD3lmIeri0ytV0TxOHV9uJZwzzL3p1jSS16gyUiRt6l1mbXvdIX/bBHHTQGnwCAuR0cYx
TPMumebzrHSzEr6aCbRcQjk17QStSkcV52iT6zw7d6REVsfKzrTT31engcynDdrNvTvBrsoyd36c
6ztjBHORmc3wkFbmHqv9mdME0kvznFSud666X11sTNe8eT+nNmuOWb0wzAiREFnGtW+OKUEbbw4z
EVjjlPi+0S43EOhfJtup78LmtnLA2bFxRn1yNE3GCWWcI2qpGTUFSQ/VaOz4ht61QSEvUYEPkMHp
Na3Z/uAE+EORC//0h/kxnvGoz8mNXMSbydkjd4e33FAe1kPeUZ89aCiVPIr0o5Wl+9DYwwvb5egS
QVJZGFAiH9p4TdpSAAM2MPPpEuPh0750wuuX4RGQ2z2to+nIUrjxsBg8VaMRHbwleI5CUh3tup4e
+in9SPPqJNkjAUrhFD/l9euUJjS8+EpaYf9e5Q6QHKaFu3RSHh6q8C3VoWaykneRasBbSk5/zhy/
xRE7DjN3HxZofAxZkpEhmA0YKU2/NEwJDrAG4+W/2Duz5caVLMv+Sv8AygC4O4ZXEhxFSqJCCkXo
BSaFFJgnx4yv7wVltXVmVVun9Xun2ZXdG5GSSBBw93PO3mtnd11EE3Wp3d+9JZ5aQpXQXoGYyedw
N/ZKXDlB9B5nw6hEQEsq+C0V5kgNBLzVcoej7ckZSz32FPqYuUqJcvRGSXJVe3azLN5pG2WOa8XX
aYTyqHCFecSdb5NqyXa5G3qBVaChykj16Bpkufl4P9oLz2Rzr86GxCSchg0W+o6a04ZkW18zxhJP
LbQc36UF7qzVZJxNAWlIEuK9S3BA3H5Jg9dJzte+GtIQKoy8aotu6OABu0Ezl/XAF0VY3ZV+80uO
8HRGwCB9QeSPkSnWxBYKHLBCNc4VwyW5krFSh0GeBf4m41QeA9lGUrag1UWDTGakGf4NK6vYuczs
rF7O9Ouy+3Ap/lBcxQe0/nvX8d/hIwqmM5VNK7EP0ihJ4fZ+5eOQBkZC8oVpQ88ShiREInzUhZAX
Ex5YtlqBs1nweKYD5u3+LZrS7dBCr50N77UphvcqHuNLxrQ78FOmnXaV7QVXayiwvM8lTB6jM0kC
19VDRtm8a9oQVahjBgLR0CC6meRmAGQDvlY+vOnZVW9ZvNwnBVwJxm/92VKS8M4YdTeBUa4/21th
KucIW5SDV9uuGvjx1C2kzeV19aM3kp91Px59OcsNjcU8GGoWgYL2TNqvfftVD4m2R+6zkHG9M5VZ
8LuiVf0aD5LvbvudRqi8S3oY/oVZj3ddB3xP4zuNR4edfmx2YVZdCmtsA5xO7SkGIxHYyfiEvtU5
Zc9dni27FIqoMyKaxpww7TszJkfGMuzbjOgUE/VLloP1nxJtBxAWCJMAQmbbJpMbM/nDsYEoWS+p
tjYJTVkTtgGaRnhRFieQeoAPlrrFU2aMHO6V38DSIe2NsRhZIEQLRnI1aHbGU5d3LtfFjR7hQZK8
N1g0G1OEiTl6d+k8LEltkyPjPqmC3cBPlnu5BjFOYBIG6bpn6dp/ypGD+jShvA1tO3rNugcY6iFn
89til/59Sz58uSryF0QPc4Zwtrd7brcbcr8fYpibYxfSlhsj0UIUtT6Kec53SWY8tD3qSk78F9yN
tPnyLr42dXZ0CPgz5dj8JIRra0UIwgmJR8+dHbTtXkjipL3tf2Xx++iSAmryNNUSZGFUg9ip5DEa
OQP21igPsw02jpWWw39auIiT1S7Glxx0VeoFUrb5nUdOCZQAIiZKDZxmIMIi1+K3r6ryUzgFmSS7
ftbVlbSMdDMK0NKLBdTNYHmpNegpoIy1MUHSUi5FUcjRm6QUrpTHAxACuEOQbiwmaOfKoyOdGETU
jHDfWX66CYysmkAztugkEhF9uDOAum6w7AD52TUzWtrw8B32yTxclINvFyTMpe+xmHsUDow3YPTN
xEHkdT/cWdly6FenZz/90mXbnkzORtvOSFDWxpCDiwqoDpFZhPb08Nak192NA0i4ZnT5pGbjjZYx
/qViuTljRjjXuHxw2gC2oSGUkGLSjetUaHURm8lqPS/HwJ7kAf8Gm99sFTexnm+cDj1Hq5NdPabu
vUO7HHsLBfYg8ocpBDpvDN2hkTs7c47M1v6kuqt26HPTbQotDwcdaI1wISTHW6mh8gRIiWmDk7b7
usyfknZ5XIZseOgNmhTS5eNMG7hGeXRF3pt+wb45UeOxmUVwAXgXHHDap3mOL2bdBrVS7kfaIgLo
vezkmFV0r2TP3gdagJLRAg8IPYpW0ZVdY8OsrXtwHM3HZ/FIZ81VJ/xOm7WiNb2AJoHC8tJXj3ZM
68RNDLHLSTU+DsC+mbozNLbpapcTBD6fJ9ewyt9+Wj6oqqiC1ibIq0sv+WRlP1yMgcmUX76/GEZa
XNSarUTXOIhr7oUWDQeHWKTIKkO97NMhIEy3P+uKYj4p7ITJkVfdLW64tXOyOd3aeUsql9ltvIhH
32xYNZkrohpgEtE25l03qV9RV94hrB0gHUYPpUqL1yLns+4YvpcOVr+oU+hI1kmnxbzKJqWSOIez
mB80I8Kz73Hgmn0vY2VuJ35yVa65mBsyJ59FD22khdgc0KnDvHI2WppenrIPjQL9Ow4Vycyjsf1G
ZAg3A21uL1sxdQAlqunB8fLqkLUY+8hJ2jUcAznEfU3lwtySPubYk7gsfKYHTg10yXNUtautJdzF
MwcUTYdIWuMdupTl4JfFIbKH9D4yvKfMLOhaL4PBMdmncddJml9otAFzD3hC18lhRTRVnSEzdOyT
34aAHdcvJA7vkkTtBiUS0NwQiCoRm4d6YpmlJyfRhaX6lRRjwgCGEmgPXZwGr0FfeiGgjlY8TkTc
XSB4nDNBy1UMMfVp2I0wWhc8p8K/iIJSoCw1wbQo2yfnXDmcnaaOCcgcHb2ytCF9o7aPlrsuzX9G
jVIXgAaI+1tsT0ja37EZN+SH1RmznWgOwhnDij2mrxWDzTnPzF0z2JdpYmGq6uZk/Ewl2o3aKNYg
12YE4sHmjgmfhww75SG3JiZvNWrviZN3NMIKsHwSiUTeeaSJikvUZ+4Pv1j+eBu/t+XPWnCsrQ1C
WuGbzU5fXNLOO/cOn4/I/EPikBssE/cxokbQtkcWqgDVbTS5cVRT/VdkyafbEAbRmA5RBq6WO5WA
WOwLMNHxUtUHHPJ0w9RHXvgIbSALbErkZ6ZBOK5GilJG7snLnN/Qeugudf4V92H0I2XwmAJ24VjM
ypi/NFZL3AJpvmm1s1X0wCSEiq70TtT+7DIs/IxhYThH5ZaNhGZhNe8r14ZaVsBvt/nQW6oFcqAZ
qCWab+kBT9uTs++W6LFnQEb7jujLQ9sgDywxMLCL3esRf0ZMxkFEqkpIs3DTm5joNMF4m7pDtU67
O8eCfSALMyfkYeKVSrpvxXxiDMiwmuOBwWR3r6unKIGI4SeJPJplbwXGXP52vGdhMRoyh+xS5Yp5
TUl3g766j2NIlMVbkdtU2/SA/I5Ic78MT13KNMbyETiQkrKtQ62fXM+kVmpPdFsi4hRGrpkNL6Hy
acUzjqBG7jnfmvMDQcX+BtxW1ZZUSlNMYDtPqy+B04mxHZiCUvQ66P08xP+O5UGCMGcgnN1vJ/OM
o6k4P/SJ8dCokeAwxbq7FLTNTM/ZVbIGWOeM7tYjfUtOxPQKEaLCrGAs9Krl6Lb4d0WfhMe15T3V
KU6PTn76M7V97pfHYSR0rpQaf3o+n9PS+plZKc7I1aHqr1++/02uZsDOibG7LObQbqaQgak1tcG3
BPn7y7caA2nCsGzJA2UIHaMx0iIFc2ijUjpTcTDwSQBN1DH1FOqwsiM1km40cyH+6vvvv7+0UxPt
O8N74aUz8v22A/tTSevTInRtdcN+/1FEOxrn2nhMV2kb/vQXQF3VXuYLQyrWDBrxWbfn1LkDmxOw
KIMFXb+gKUQAkiqTOkxQ8c39cKbD3f/jy8+84017ZWqeSyN9djVwiHRwln/8ke9jeP3/Wurv5Kl/
p6X2afv+k3D3v+Egru9J+S9ZUdY/vuM/hdQO8AaaBwg7kaN4QvnAGP5XXpT1H0h74TpYQB8cNI7/
W0ot3f+gv+raHkEHtifWUKj/8Z9SailASKx0Cdek147e2v1/kVJbzn+VUq95USY/yPdWLbWzsiL+
KUijc1PT6CZjOYLQVxtmOKmFkTow+439xzrrt/6ZJmmAYV6dcAb904X6PyicLd7gv+q4XXAWZGZZ
5GIhCrf+yy+vSlU1jumvubucM8iG7e4ozxETO91hTTGhr+p8Wf8uouTf/to1w+Sf3nMvQzXohF+r
f6ECiwsOnAcyiLezvQnbO1XTzvk37/S/xZX8lze6fgr/9BszBo6hh3n72Iltv9ysNVp9F4WbOQm6
9Of//apKV/y3X0d6vEf1RjHpSou+w7/+ujY3agzSjT5G3QgX30GwIcUDeycT29JrrklL30SsNYuD
yzKYMcBd/QKwaOwidsbxeHWLkvLWCNkDUVxtyxmewNhQYy+6UIHlQf4VrdmzJpqvoTtY4N8tspEw
/6EV/RxQEkx88Owbbnkso0wEWhTdgfY9M7uG81w6PoRGYxNDOhI0SaczWcjdpV4qA6cBG8//gpYO
XleBtKrsJwSuErj5RPE1R2zjii6hU9wjZIshDeiAreE1Q2W+MZLpRXj1sGXL/TG5efjj2q/aILtO
juO4oGN3TeiVlNcg+Kyjo9/bmfHlIt5xCcE5LucXzMukWfQIt3J1bh26TpZory5pFAw7z4jsTqPd
/WHoe2+HyIH8UnxRXF+TunkT9vAykjLRtu3VUOPrbLPlwVUB2cpgn4z6MMgsJHEjFabTMrxYiI7N
nY8+WROHwIVslkE2GyQ8L1Ob1oQt6DcT2tEGCSZ1gbGHExFvi8plhj15hFBWxyb7Y5X2Fz0djEaC
T4LUxMCx+VF2BGPY84qtVS63yqoO9ZjPsJvHcMdlO5KO/as0zk6VFbuOrmTQkwpW5ORBJdZaRyY7
Kas3N6KvAlydFuZXtkwvsSPA8jHG1NPLTOOQ6XCNeshBUeIuX0IUL1H9WRbte982eTB7Hij4lHAl
glznLKV9NdZvIfhGw8UQV3pyL5zhBXvmlzlWqzaIxHJ+TiGmF3NWD3P16DR+EWSttJDubJOaGF6v
qygN4ieGEGCKGZyjVuT/UlU7abcUWvTe3SIfgx4D76ZwmH3kQhBl03LVPAzmo2NiOuY9nmh5ZOhH
5JfhckizOojlKII3mfGIacEi3Sr522a8g6IN6QgY3QXjPe43QT8WLMavVCAgSav206+Q0BuxS5J5
xriRmA1asuLLzJkc5EBcQnsBoI8F1rKqeks8H8g7CRd+KRdyTsiFSs3Uvua+e2ycNeS34TW7bXnz
Lf0kCR1G5WddqhT83WD4+U6YGAhyIz51ubmD0iX3Y8P9A88BDAcSHYZNSJOYUhJgrrll+IahYaTJ
B+17LDoNDl7fe+RnRVsEZ299yMUYbX2oDTKn4qYLrHi8RjWNLDf5x+1brn3DsKn+0KXkJOjlN/rZ
zCfICwGOTAWmQ5y+Oe8uNCxCdxYojELBWned7LTeN0jonrHc3c8czgkG7t6sxiGiijDlqoKzJl0f
/btPo3OwSayf4LuXqv+C7NgjizKPIMj2PL53WJPWrE4kILVA/Zlp8oIm69D27dWruxej1KQao1Cg
LcTnZtLXYt0tEV3Vb7bNY5gnTXFI03CX6BBS0PrEVS4dLWIuIIn4g0lrDIX8tpF2ehxUtentepdF
EW6Ibj3QriYDbZhfhdX9oAa7Z3S/XSRPqrV+EQqKdduzxkvSlH1nfBlcrnGrNK7fUhNr1N/0DAow
9eeDVwKf5XGet8PPcEBv0qvRBbUAti+C07pl/Vy7YwuH6uK03k5eZZA4gUCP+j3Bo5y85OKnbmzU
UR5DM1U4N4UzOnV4IGOazHM1/+xqirYQit0uprxYSpb87+WIWg0iJ66XoruirkZmntO8LELeFGov
k0HRJo3kV9eyUA0zn0jusfhPY1Da4RNneP6aD1Uu9hcNddZi3z8uwnmK1wwkXlg38YelX90Smdz0
MB56Xb6QnqT3Gq8jnQQ6JOtNsaAFdKtX3x5fmmF+0T6oSyN8oFKst2YyueTxTS/0aPeRm/zol2bH
ogoefZRfdsXr7Md1jdHFm07US1Puhqima6/FV5XOL9DWuIkS62RO4jbK/GaZxa3wm7/+4gaDAqNp
r88xs8zNMnG5WiPbywFVnOlhRFJNQTUJf0IaxTlcWhJduBTFxKfTI+iPuaw4ociQgRleu17FZY0j
hLRpTU2NdCVh/0GpPl018c9bAsPxxmj7KyHgG/Vs8px3D4znmqX7Oa/5xKyfhs9bQ11H2WLMJzA2
b+slmRu2GFsi1414moosB6I4LN9v0DKg7TZ9DAiZG17V3VvTprAjiJQBE9PyO7ezxT6aVIwP2+43
OzJNQpuJCeTkjU/rbme2xc2V7ZWt/S0W5M9mtA4SF/2Du2QXlKGEM7Y7C6PbwZ9iZBe22PU6/1gs
h4i+dVVT3044K4MkqBcIiqCL0WQkO6Qn22ocs5s36vlY1S38kjoEGem2t3QuCcDwNUQK7axt24tG
fLUlwHyGbFzcdMlDYU/jo6zie1zE16YE/jMy08zXnY/In6tIu5s0wKOAK/jBHn3HRwjyY6jOOmMM
740v9UT0r1TkOGdpRat08v92UXkoNDtATMs/sCjAW4+3gPgReK6qdwbZdVuDJ5bcF1oLTje/oD7e
pg5wd1ZZA1V2YSOpi2F5zeEeRYEenxf4OaZLkoWNESJ3GnDzk/dLN7TFelBvmxhXUuNCoLcGaDKE
9W67qM13puJHsal+tgR61fQ70tQG/9RNl4x/qo5g6jns6EwM9isAssBTxSEfONaEaX83pl1/lwLG
V43aD2VhXxbDAeTSU4fSQWBYoH47LrdyU438qsl+G6E2tRVEzrhut5WGgjk4DSbmyH9Y9HSLF3Ij
hl6+T2Q2bbKcLslAavM2z/G4oQZdghiyGEUrnpvUz56HpUITCrRgm+X5BwnpNK0dzFEu5CcaIiAU
53idekhkWxV6k2mJ4DravKJh7E5pUwqEgqOzjeCjOrCWaWORP2S8GR0RE7ExczXmAc4zMSlYWyaQ
hxsWvidj8E7a77wgZd7gtTVseOYubsoBjrcCiErTnjf7xTsaUl/spXkQo1PetQtBLwaLzzDZxN8t
IHglWIrBPHq+VewdC/RCmTTbCXEBxzKoWA0IsI0F4vU4eOOfxUWzkQq98QYFpBphzNwNz17XS2SJ
RsDuAM8yNj26dd55FuzpWo7Gbmk/We3GOwddRCQWa9dNOGCAZj6nGC2RcYbvVcMG9I8XsYLHhlkd
5fxA6NwFzPybVfgJk6MxwoWX08hABbGNKyxNIvHhYjDySw3z1YjAJpMjfnTEBH4CISfKVhLKJkRO
dtrpQ0URCnhaPs8ieRKxuw7ihwieNJhs3VkWHdeQvPSK4089CH1gvnEvc2i5iThr9l5wbtUJehXO
Rfc0Ve5H6El05qg1MJTCWJ8+B5eHKowtmEhpjr8HgwX8427vdcDYYvptx86unpjwcEpq2j8tj+au
qj+TghsiHuI/kqkfch13pv1kovNnMuZz4g3SuQt3Ex4dNX3S0CE7r8zXpJuKdZvpbrIuuY3BCDcX
vPjvO4qFInG9hOclBNDkEAcy7UMgBYBjOIrNF2usUf715DJApSHuAsDvWkmscGpYJWkUJpfJCB9z
9RnlfNgtsqUddJ6rwky7kz13Wjstu6lSZFd4YYNXKPnIugHwXJFQgaQgcn3H2PkKSD3FLScbD/JG
WHbAURtH73FbsdNbLcQ223xJGIT3kc2gmuoLu1rjHrJRvRcIUThsnRZPD48FrpraJgRQEdcWsoXv
05bmqxi7v6iSOLhN2QdV0bC1bNCydSM5CxfEKwryHkm7Y0cnY4jbGP00ICJKH7UvTfunsm2mVNAU
A41ADB3IvcvMjrQ7i2tFL31bo72uTWJC0iF8zog1P/gWakXdc2yx26baDynrUWdv/ThjVUQhE1RK
XGSSfcTlWLK3nXoX+mOf28N2kvIeSfhnT8HKFDP3D1rZHTEcbPrS/Swi+2+JpPOsFUdbeNkog2w+
V0e2/mFympOjMKe0JnJ1M+tfc2d4cmsX0DdKKrag+BR5aK5zO+xugHphqVvjjpHevRH1fxWSREAr
LYXtnL4IM19NbmjXOaPeK8IP7Jx8N4zU1d6yh+au5WjRERFigvOZCMbbcaZEyFW31jZte4oNBjax
Q2QglcLewZVziNxwL/QEGbf1fnWZpQItjR/oJ5/seoCRbRSEFgsEp+ssTsZwZCI8N41uOcTONTbH
9OgP6PmFCn+E17xU6qnNSPGIQxDP5XBG6LKVJswuEgL4XgJHUKyuMLWuPPFfH+7SxYGFCm70BxJ2
fMQv8UxA8DQchHwlRKF7h0r9w8HgduJkVaElcYgyC2MnSPE1g3xSFw7CBdponmt/9B9W4+ImoWUQ
9+MM/IEQNVQhHhNu+xmFx4PhTR9SAyFExsfnG92no48tFYpxmDsjARfTh0d6K4siz5nVmtVuDEmy
mqBuBlxdbveOeQ4S5cCVkX/qRlRHuL5aVHATVVzbXaZufdxSPR4dknOXgimFDc1/rTa5PX0Sdolc
xdOgCD0a1zstR7xpKWwfjb3jd+/HmIpRI2ihKE7wfqwsZ6Z4534a0Kdy1o+Rnu35qGLE63QgjqVn
rkmp9B5a+g1ltjOGirUmxQ1amsSpe9ldNdZYlEgV9J35gEmBuSBDmVjiQDbjPeJKM4Du/Lu06p22
huw8FPmHa8RvI5HOyR8NXVJyqtnUqnmvUPezkpA/bUnYaeGlt4vd4k0HY2hWj2FxW/Nrs3k+QRoG
+6+ZicW021n/uX/pFx6dtvxtggWCj2Sd5qq+VYnxXqOX2HDOBsxoNmwnuE0H0i8cjjmb1sEaGwOj
erAYQXHH6k9zxHhV1oQ92yUx725CkztbtW090taqeuoVlWzYVat6KPtIBTM5s5QYXSVuQH7Nj1LS
OcyAeYXhbvA8GTi9sC6h691pLDiD+mkQGXtYoM7RFS/ubY8WWIJbL4Ylg+WWyZvRAABMlr2s+y/G
Uk9DEf9wS9RtaYReLccV48WA5qOcRdU1cFYiXCpiqU+Jql7rTtkYxDE/hDil6EcRy4Pw03ezrc68
5a5GYpxHvAKu7mXS4tYm8gr/Nd9qDCWHtEYdkIvpJCWvJne8o1Ty4i8KvVCUXnGEk9HBx8apVjzW
Rs6rjGZjI1GH6tkgF5YKJXBJYCny5oWpDbHUMWroKV32WTvAd6+LR6eVrMx0k3ZzTXlHIqYf9Bzs
0Y2wCIa1sXOa4bETk6Y7xCLemw6gsxHyFLrggpyJrYtO6I5AmVPyaJgkdsxxN22Ykv11YnBVZHiX
FQ26mstltxFnJJe0O1KY1yk+wd66GLZmY4XnPCRSD01jXqD/cog+2NJ9fqnnxN+v9V2mGr2bcaGu
3HYHsw8CpL2Tpt4hxOy6lTHvABNW7/I4xnMeX/KU488s12Re+ykfMe+UnYlWgHSSoZjvM1f7LCg9
Oh5gwjO5pnvM5UFvkclIBAT80oQlDLYpWSAEc4s42zjZNFwnHNdUbTE0VlqCx7mYx/1sVdPREHrr
C/6rymvx2qfupSfiY78YujxIuVR3VYbBPV38jTBr4zSo9MmNjOLEZPEmGiHuiApEDMRSn5nu2Qwr
JEVpyzMHTihmJM94j84vSavFtjEidRQmc6N5ER9xq5/Htn4AcOUGRNn4WxLG7nJr1Hv0YpLH2b8i
rCDzdcxPg20/5A3eJ+J7Axk1yPEKdtcCJRUJjTScmjsWHAr7da92eh9nLGVaGlM1+T4btmpjjrqh
i8PINeNgXJrXaiGoqcd848Ws7Djt2fY0HHZ8G5zk3PDRF1VQjK0AWsyDVNv5Red0MqdlfpjG8TVE
8LhxbJN53RwDA0AuU7lCn5rxe11MX0AwaJzRdIodpnytrqLDGA7ddrCB7GlJq7VRr+FqZbTJf9UO
4RKF8TtH4ha02YSaKWNXyJUP6IsLuLLjrJZjhQXNqiYkIMpmGcBK8Q+lS8zsSmy14lDt29JHtdwa
GyW5pjgmgA6iOVi1zukkz/ms7xxV3GI0E7vWZ8ccJ7J2O4L06LRxZcr96Lg8PtmErDmDd8AcEI+u
4SCxJT0KbUgg1/urwylxMKU3b6wCOxjKlUtuoM6c2z/ERdOuU/ZPP6J/m5cQNpIYZFVEafTbAdF6
iUg+m0lT1/pUFRZoElBuoIHB7M5oiksHBXsWw8JXaiUN9F23ay3ueW7u6Y6O76fqIUz2Oa8MUdE1
FwZcNuSi03QpS6tAzm9nj7I2PtCnJVHmknxSv/tI01BTaYKj24pI3jfH+GsvNdGsOQtw1M4dvpTY
P6gU1IMYGCq4G0ogGItoYa6WLo5Vyz3HW+GU1Y837JgXQ1JA+Iulto2ffZardWH2G4JJX6pl2gGY
DLeDMnGGuA0Kh4kTWxZ60E3UtBUWHpfWRbjix7TnFPefZzj3ym0ELOnSeF5treBXR4V3K4aijSge
ySJAEu3QCfKJ2MCaNtKlZfS9/mSz855bbwYKiB4zszNsJ1MAJ6+4JfP70vrpgS7K1TGwYMaWz2qS
fySGj9CmxPtEPvEGG4GPVnNtAmJo3FRj8zDaKI0p9jpSl6uXsZNkD2jGAaHFLmGRAObntrPXlvMw
GjSgOxMvE0reoXg2PlUY3i0LCX1FTk7wHKtbw0i+qwU+M0Pu1RDvm7o+9bJ5Bwg5a8xBcUNJ3qrw
AzzoPky9ew5Xex/f+uIzpncTy99EjvcqJnHnkLhCAg5ioc66GA5t7KbdF4i/MNn5G6/S75levbeY
8Df0RrEDoXQhjtWmpZxY+b2D8l1lEQf3tJ131dPkXISz0qIR8Ow6VXBEdNnzOh3ua6e9RDVpcV5v
PRs1eY1eC5xhLTJiKAimim9RGZ+Uriw6A6imzUy8hhm6p6Z592yoA1Nv3Dihvq/Y67mfX4nNuTAn
uEF5INnWONcJwNbF1u9TNpPAWVdHB6YpAV7VO43B12QSz4shn0fYjUkHNZGZ4yYTOPajlRPNHf/e
OssPaZS/peYPMkODBurNYFagWw1iYR2jfspxb21bNstsUZgXJgtUovWra9AJ14l/waLOUV5Uf5CS
E7CmWc+04MsMWtR6w8XJZZH2jqkmVWJGUJBbsZIjGiEJLAfoAiDne9/RCTVwjqSY+soMJbtIk5J4
XeCSi6b4OiD2tyhrkdei4M/xySj5VDnS/4EUEgggRaDB6lKGjbmZMPMddM2ZWzFmcVLtbIcOr6I+
zTySKMTCAem4RgTsEYpbp+l4q4bm6LrTm416mEL7oaW/tEsl6KbaQTTlp1Ag1bEM8fQTkkSOakVo
X+u+Lgr5OCTUwC44OsVxNe5keR9348AercVmSKncySfh0LniODK2mRiuKxI4loQcx4QlB450Zkqc
W/Khs3m6bxXLfmKgDi7gpKKnGbbLDD+qc11iRP3qhzUI76YyOnozumAkZHN9sm1iSJyw828jsvji
axz8DxwJj4bNY45e9Te5SrgZNdWO92xoXL1xCrkJEz2jZHgc9FkIZQ/NfHUZcdeLdKanvBa2nTiq
NZDR4rHKBXYOt7ihrecjTFkgp3jlAjhU+z3HEtdynwcretIN0kcMjnEwk8i3HliahhaRNQ75nTJu
bZnqwGjcR+zQ1WVk4nBzzNMgzJ/FaCX7VpvOWU3Ja9o3EVEcebtHDL0ncS2+q5jVbUztvKhmlMdc
PtIWSA46dMK7grOLZMSEOd0+6iJ7GtyhuXe8/lR1uT4s6K4O0jogQDKuWSWe43n6bA0ibwya/ncc
9jRsnBhXbuEHJRJZdIAwDKaF3aSt2HQjPgg7XCnwXDPPrXwagPpZqxfCDaKTkCo6Gq8NIlGro1Wg
vXNY078iy2zZf++FkcEPSO0nFADsBpNzHym2bK/P7hFc82HTVIXScW2Eh1tQldiAavdZSYGSdYKN
oHx/n2CMY5NijGjy4X0v9CgWwA+P4a1TZGc3cfLxfesCK6XEN3NFPFGznkBj2n6j8ReiAwchdHBm
4T2aVkmKdTZg1Yn2xFp1jANDYtHr4U1O7j0kXBoK63NOvfJXaD53O/3QiUVfuan/9lG880J+rN/G
KErrisAkpO/fd8NA4qu/vsZqPW412SqtpnWBC4ETEX3EJiVOuCKPaBPPNEI7f+vUjHsRbqDPrviR
NbsZcn6i6sWy7y3P2SaWss926r/7I2NSYiswmHqAWzJOACkGLjgE2AMqkRKMLul3APm69fKHoLF4
dis4NRWGbmpZaC09PB9NqWZ6O39hV17antE36rE9VyhFU4zBFyNsWS6BA1J3l4oCHyS+YMem3rCX
0Th2wLH8hvKJ2ouTo0mE6WT+Taza2vmx754H92x1zufSxv5ZEByxQRUgghhW8v33v/UtmGBuVAKd
nSnZ+yHM3p6IIQB3ABtMtoguGsajFNLejJyOt7XwSlRo9YvqsuxkZUd3utkGz2zaFWoT4XxB/jpX
59ljtY6sVzsJ75hX5mdrQP2GNYL37JvWQ22KCG7XgOoXhlqcRlQ97I9HbUyPyjNdGhYF5ksz/8ol
u8zk6J6Wghc4oZ3/alJx0Ca5Wbn8jTF6ui1qppRMHmM6M/toST9L02VMSigVQhsRkF/wpgaDAGde
/rYu3uaR2NJhBLGTutcyDpal94E9dOk9kSsELSwEjkbAd0ropjuPYso4m0nbBriff2GfJpVx6dM7
hXh8W0c+KeMUrWzal0rRWbAb0e36pk4ObuX8wZW3UXbOM1sj6ldetC/HNP/tVs0jPKwtMZMPoib+
zMf+vYkxWuwYg8GiS+a/fQeSvBNEp6bj40AdAZqm/V0SQ0Dr/zOsk6vRlauU0KT1FqtkU8C9g7C5
UB1G4WvUGcbbqg0WyJfT5blqBgLGXNLjmMtjcqPVSb+37uCzMaAnNjgdOCAzWg1kmqBwxIxhrww9
E4gHL4pyH+Hog5VgCkZrzYxwaE8I9++LurGxYzWI+jPScIm2O1jh8A7Yq3ye8PVytCQpXLcvZMdU
pzGxkSxHtO9FJramz/wzEeYZcTwm2Hq4d7M5PSoRzQdON2sXfBouSHDjHfSdspbhi015BjlMbYww
frakDkEvAlDxy1meQv6pdImJcDqHYDnoraVw5/GQzhYqorqw3vOup4MHvuUwcjeSZ8pZLsxw3qOe
1ofCWJF/ZXYR2fwXbFwf9MO8nG16SweZlb9KNL3/k7AzWW6by7rsu9QcEeibKUiCYE+KoihpglCL
vu/x9P+C/4qqTNlhD9LhtD+LBHBxm3P2XntpyQPFIbr8TjCQuaX3O7m0NrWfe2tda9gdyfJ6iAQG
3zShYSTmhI4tFpdIaEXUJjjuCn/WTkgrDZ8F58asvxYi+ZC6xhLKxgbaEb0+tMLlg6GugrbU121u
nXuZQifBaRzCTd3NBAWvPcacWO2lbTGlJnpNeZVNHsUUzkNIhk1HSowZPSVx7LBQD/76BS5SvVWk
jIBDlAb/77eyyACTarURqQ+rugO56Pi//5T+IX/1678tm2pSnn/9hFB8jDwSAhErcLIIyedQu9Cu
eI7U4/mxUdqEjhJ5N9EvtM2UHR6z0KxOSa+gN818Zc3JJl14Hfl3RT9ZF4s3ACCVhGA5KCxXspxY
gDUxRP7JCvAhP+hTDrujtrzjOOcgZvJ71hhfMRBsQdqETZLCjfdOBVmxcWBNZ64h3OL/Y1xrK8MM
W7sQO+skygQnWCZeAV8OLxlhlaukDWIEMF+axjxGQA/0McxWwCHy6iqxoE+mcPV6iDWJtRd6dZNp
Te5ERfESYxamktC/RAjN08HrDqIedOveVFPUASFucks5+JXaOGPCM1TC6TZg3XXo6+PDbcN4l6bD
2sIGskyLlMNLqnWHMo8yFC2DW6DkdmW2TGmUOaGl7KrQwyYTxg9AwipHiPPbICPMiLwU/avKDlIh
2gTp/h3TGiiI4jpiJ1nhBj/rVdzYvd6jOamrHTUpzDpT10HWggYpyKCOAilWNwq6v4UmDvMJC1sW
XIPYyL8pLbJJ15K7hVWWDBwHDAgxuyCj/ZZKaWnnUrQT0/lNV5HnWcoQPmRKfux6w7ADKocrya+t
LV38TSnO7j45d5oKoFSGuRfgGS13UUfSR9xnYCEF68PedIBm1AAs2EH5sIAUUQbbNVnVXEaz1jVt
NaoPWntDpRNx8B6dIJSLDQXA8BSIltsni4YT6TYXxq8xM+M7ggr8M9K2C3zkxXOQCcT4jvzscViM
GrU8rB0wbSy5deKMwY5ayy6TtNyBNaH1VcT+Svd0oPgC739cFJ9TQIhbEZgPRdFTmSjo4pYjrelo
liF1gRbt8LY6CW7v7QinDLxJ/y1HPUggJMW4mhfGlH9HivaE1e+jDYA4GKGKCUTb0XtbUhiiGElk
3VxZuiPLC1Z+mz0yiLUjvhuY7VVSuU0wqVf9jNOpvbShyLHbp2ApYvVSxCkjxdIDdSQBdsxSnQZ2
mq4SulvbCj0qr0qH/dpS+7VmJBTNOJC7VZOau4hy0SaoMXx0nWdtSiyJ217jMhj+6ca3dGWXi3nN
GcSS93rrTeshlpVD5BWmEyuddsw9OuxRcKhL1Tuih5KxYkbi2ZA84pJKJXMnuj0oXDCYE9XlP0jU
IZeapHUPVGDbZS9owoNCpG8nsJ03/XS4Niqt9UpowsdSFYiQrkrxsbVK8Deqkd6Q7FSL0sjZAAc6
TU4a5RvJ40Cl8oYt9MyrcLJyEEyjuJrZNoxwEqiefI+96UB00FNT0kQqBj15kkwT1llPX1isCjxh
fR091fMPhaYaPFELRTQnxf4TgBWY22xSb0OGiCCJLPPGxERBvi6MG/KqfCF1anX2YryEYy5T4UYe
ZUIeRSHA/42CScZpmYurIXxuE0w0RU9v3bMEWoulcEbfrRFignXBm8k9TRPiTs0KZd8G9DHnP2/K
vlkVFmYO7D/aoZaaXRUZOEB186mJzVvTo4vMMPoPPQiieG4vCFKMRt9/iaZGWyQB8ayqX5PoOagS
dykanLwPq1XdQoQzOx6EAANuidbtg37l6IRVRcplB9ujzOmNVqI0HmT2JRRGYpJ5mvRNGKe9KEr5
OdKjfj0Vx75X8jUQDuM88Y2FSN8DTtviE00eUo3pmA4wfmfPYj7rMnRRfH8PTu0u7mWPhYiOoFqg
lFAzqAKIHJtFHlQUwLFrhIGOLsDoDpra0T3pPXOLaEdZ4uZ7aPxo11T5tC7rnm6NFp+rMHTbqo+2
w6z5IlcLkEJHP3lQSBvPzX7RTFuvNHSsnZjcAB6ILAINUMx8cmmy1at0rD5JcqXgBt5nnrV9jC+2
Tv4mlLaU8xHwntCbz7V0SRY9clAmdyaRrKv3ZcXSoAclXT99jW2XgN1Wwf0uA7UwAwWacBjrtpLX
bNgTwpcbw5z2iqbrmA/RvwLfckxlbHeSirk5owR8MnLyitNuV1fVNPvxc6cw4WAwIQwuw48s0RTz
+1AiYp2cngi3w2CMc0RPjRTEmNilJQFxWbrOmX7AcjmyD4GRyMkhorFIiHStS+XZHwcSLCiKMW1P
a2VGvnIUkv3waYJ2R3BXkeyNEm1LpsBvrLEBL5QKA6YFlBhJHBmvCjj6IGEq8SsYDaWxHAdqAlzk
tCGfdjrjqZSp1B1MUYqPtUkuClCLfRJ27PMMw9yqnR7abUh+DlnW684HO6Fr8omuIEJVRbkLUfE1
JtUtQMjMyBpPekGzfNAk5SBMzLhBDdELZFriJj6UuSGnVttW0V70aooCEV4jCIUnhBaDwXRsifg+
Wfu91agHYJDG7p4P9EdGkdDjsMVRqg5qv1M9jh6ycWrUFkdfQMOmLeR0KwQwJrug3eOhyTfmCNAt
MvNyz87s6E9eB8ut4BRAZowiBrjmx1BCbaTvqsEats2gYs6punpdqO2KdixUNjQRW80AENmPKPFy
/0UQMftCGarXY1uexyFlaagk1WUNfZZljkGBYs7FH7cyqqMlC4AZ6iRyMvgDay9WsF/BLMkb3d+2
JhbCsqgueAyNRceGAAALaAchC5TlNAz0Yj1xz85mZDB2e8NoHOKLq91Q66dfB0fupF2lurAOysk1
ktSnXICCoNMAa0IvFPRKXpQt2IiW63ES2ThoBnLcJOv0VSxyji5FGWW44B+nVC729cTxQlDGdJXq
KmUdj2gzVPgQjFJ0410UwYb2EiIvMuybsr6z9GY/RlrjqlF01vKRKgkhNgulVNuNEUJ84siaSDs/
b6UdwTvCqpgX/19/9uuXbv5bb7KQpWnVSLE6rbVlqhuKW+m162uGuEPGZgoLvYoc1SvTjTKM4i6c
/+LX72RSj0lV1uaKeOMtzYNZOeqla9aajDF/OQc5bEOYrTSvL91zj9z90V+Wm3ApnbNn87X7sPYS
7cLgLoH7ofC7YlulPnFcUC8QByR11V/M8eC9gehoYDOUawstoQCMlh3GoladABzOi985MCtc0U3W
2Ur/4A9O+VXnnyKjB1oq5Xb6JF/C+ji9zB5mcl1Y984ZBFnK1zdjHzrTQRAdwX2qQIZHFLnt6ZQC
anukRSi+GxtWKWWhXON33XDA2UzEvayHZUme9GfxCFjJKg9GccLWpl/8J5UwvPK9Kw5MCCCBFdYR
WpkAGOvVmNiQMjCGJ/AcDiijU4hWROYGS8tchwUnhsSJ9l6yRgojP5TvuWi3bpocTAM23AeXjjjP
UTCiLpD2UGPqP8sNwhLoZcEbEIHhqCLTqhbFtlgDQk6v7LrVDEPwSkSuyNxxwUPSbrInID6vSAko
JWF7WOXrVlspT+p7Iu9k0YYMNwVfzUG5WduIoeq2Kdpj16eZaHe7co++jXCl6LV7SztbuQRL88zF
jQv1Y1j392LYds/BY/skOaC9kdoeYCoWkz1eWdWQEK05cUor5CLdEXwEEMEEFYad3WAaoyYRHiPB
hrk9dBjRl15znE51v4z2FnRu0gRwJMA/0RYgu7CAXUnxoTXu0OwRohXdrZ0RANGwx222T5+kk/aY
9QtVv7QyjjnbO6gENdodhEX6EFfxYjySuC0zcISNyLgul8/tFm/ARG04Wgj7dGceKBxzkHyMNskw
jwCfE8fo+vcZGOZkX9WhfBEuwzZBob9ONwA3dzeEk6vggMO5vJNFhqCGavJHzZb3rVpS+ztKnwPl
fltbltgcThVr3Ct2iDsTcKpscpin4RrXPkqMhkX1aG0CxNcwgjcj0HNlE90wKracZIetQZGZV3XZ
PpZOduQcjpZgXAjiNnhKZl31kicChNEHuLuX7WjrX4ebsI6O2jrcGLcqO2vhhqgCz1/epYt89jbs
TePSzu5NY8df1S5dMA3WFEuorTo+Ll+UoC/1Mn+udh5lwHvrqEvhATIIXKYGelsQOKhJguPwlmyr
g3Eu1m9DsKj3yrpYocoF3r0c7vErhpCrcUHjkj+rdk4tmpxo/P3+KoDp+h19k0OBeALIOCLEo6ic
G1faUfTpX5nKlHf6fLOgHgX4mup3gizvCOpcRKnpZlfrXYsX5Wt+Exa0TIq1+tjszB65gyu9169i
vKLRSqbCodyIcClR9y5AID4TunqVgkX/odv5slq3p/Q6O3qQ4k626MbXpHeFR2pFUcMjpRwkPqqO
/FE/R28ebaqVsdYuE+jdO3wN88o5cfoGFdYkbroXr8rFugQRXmrb20wUkI/cIQ7rEdGPdv0uEJ+x
ZruRrWgT6dtgm5/0594xXkmV2wHWdYvv2gm8RfROtuRIjHi6M+ie8MOBPeCitT3M26/erjUekktC
rcvBKJrcqNs/w4iMT3OWFpsmnDZuygSEeQY10LcvHlT0ukR60fX5RMc5jhhgjj3SGuzqzECPeBZK
1hoGjYwczC7INsiWGnvPlKjADXfeLp6CN4GsQHFRf3BiHVbNCArTphmLG3tVu9I5QH28juKlvmv3
IWCuZwYTNI55aZq1D7Z5Ki6Q1GacBktWuBP6tQH0sYZUttBX9da7QbZVx4VYPSCIHKazcCWccHyI
bui5BUrBdpKuAfFJh9HFeKe69EybBbPuh380D7Ctu6W4avbCdThb++kk0ERlx3CwINAevK8eouUe
uBEVYDqij6yIEnu3Z+3ROBsv/pUl4YVgtk9hX7u8fxGHegoG4M4IF3SrJyJTyIRFKboQT9YKM8Mi
eNG//R0ycZ/mqy2/AHOAQUlHoqNH6kpHy7cJNPCX1rb20SksEACLytKyVua1Iub0W/RXwjZ6FXmk
D9JGOpXtW7RP72TCU7WbE5+gzy44tSGTgTfb83VOoFDRQLgl86HYr9VNXS79TTo60bfVPMHGN5da
z5KpHoDU0OglKQHuMW8WJDlz2b6km7pwaSmhqTAY5xuByGQblfW4VBDL0ABxp0uAmV+2s5W/bEAq
A9WxjYsy2rLTPFkHCQLADhOkZtjletjra4vXRDoJz/Gqcdm6y+fwyyfZd2l+it1GZ049kxeHdqFd
GukanTCbIPUDytKOHmfKJZa3riFiY0Eqw7BD5kvs8hFgxDN7dGlfEiVoAMhYCm/U+ZHjep/aMe5t
+RzPjNMJPYvdvFsiOj0ExiSIMS0sobNf/e6iE9i9S5b1usbVvijX5QH87Xt2lx/HZzzq5juln2Br
7rJjqq7ql+CpGFf1B68cea/NTnkXHri7DvjKYMkNM3qippGpLkJYNI9x4BLXFPV2K21k2mgNZU2e
Eu+0rdzFcKubq2EDkQQaqiutJ0Qaz41L0JUFPgcszqcHp31Y1gtd3Hni0jh03xDZPGpfMrWgdfZU
IxhcdDfhZeJOA9TiMHYyQSLSb1pl40OyS7Kd51qc/e1yH7jqu2pd2hPCxHwYF6NTf3gbRVhYodM+
RJoLcrK+QczFv9gQZ4pni5u3w6A4Qvuj/ez2J63d68EaN4a8N75zxnZoa8CVDvTktUvLci9cR/Yb
4UJ7qi49Mvn3DM3lSsDpcRYcH0kNyloDZTJoxRUvZrYu1qabNm41nRhh9TktNlK2DMQFDSvkD+2O
GAETKxLh0A/89wZplbgNutX4MHQ7I3ZmbSW4WjyTYKYCR8kcwmQ4s4f6hZ1ClN909UAwZQ0GAAB4
C8nRLr6qh8a6NpHrsQ19jUjOuzBBIX+SwxtFweyhPoWnDE/lFoSRf23vM3KQxovGHIVxaAlLgY1L
8SEai4BF/0k7DQo+FeBRK5QBAJdy4IEQ1iFBEx9uh0f/zXyVD0wSyVd06V4NancukI7XfF9ugm27
a17UhwIQBR1hNKVXhRwCqGd4oILJDdJlsSoN13pt0rWJoijd5Qq4qFNmLLEABgvTO/nTNf8sXosA
5wb0RptgY1/78rUVdo/sG29Xqn7hLRuf8S5iw0p0G5UcwsFZ8F3YjWOcSGAUt5RJH7N12O7qK91O
7y4I9nSYvvO9fs2fI0Cqrvnos/3aZk94UBdKAyfRTg6Ftix4WFhHdFDK2FFtg8F2AYJdoUBZJDf2
cU325gd2TmkUxNiivfM9MYdiHmD5AvuBKcw2H+i4ecVd6y7COb3ilBlUm+043esIqeg7Ys/pi4Wt
xBixIx91ZpruxDu6lSs05GErKPh3bO9oujWCaeqK00K7aAd09NHT6ACZUd8Z+MK2I152G2H4gYqx
yF6hwVVf7b4mv3aFYQTl84gg/wn4v7D1XPYty/QS7xRiIJx8mzjmJjyY+wIvmMkueGEcghM7B/+V
dybZdQTFYIFR141oF1dIAgTXzn7bGAX7qrIePawxjDZtqx0N2Kc76urUKVTXw8FXODFvBLyJK+1f
/1ViwpqZyUuMJdkuNtfJkyctp/zzRXgthlcxv3TJEixaswBv5DnsoMI1EgWE1GzPhupxUMu1+QCv
yfPZ1jcZbbcFd8765GGwqsZs4znQbGRbOKSPww28afdqwSbdwu6gyv45arb2iKGF7qSkLqdzRcvP
Ke+iy2P0HjwkRT3r3S5g4ydD5SCixQ1uvKA5ynFH3aYXf43I1mT+3CabZJ+/dabt75JH/wi+HEhD
eW8R7HxRCHhQ3+nPcBBlw2qusMlYexTLvh0jFt+G5+yBry2dxVfxojxSzOBjcUdxRnjB69OhSEbO
vsuXPFxhl7xSu+OgkHzV3g4Bydxlf/Thp5PJsEVR1RzNO4bd9+i7cqFqmJtipX54exOzpseZjz2y
nR+sB7yM1PWKfb9N64W2rFfBZxrRw+I85DY2Kplnkh5XrFGMl/aZUgHrdftM6aMpSd5YcGhY+if1
QXhJHfFDHB2wnTWv6jlmPkT4yS1v3khYUD+qb1atvlw20yKvl/0G2pCy8j68XX33q12EmHcj74Wl
sYU7VgYEn9utuRGd8sUiIpcooTs3+xsJvaDZ1hYfCOx4aekNjra2LtWluSHmvJsQR/A/IvzkXUUR
6oz74I1ddfTN7CclSz1cJu8jBT7f/upgebAqqCv02azyzb29BMo++dSeGZ0P4Zu3Tl3LWw7h0tqR
84K/8JPewowMn54CCpgrgxhsZuNXYS+6cN2UFcmt4ZLZX9/ROlkGB4bVUK+iTb0lP146S9d5splF
YpzhjI10LuZDrEmHYU09zz+ON+n5uZRoyy8p+9C0xXPOwli+JmjZF4OjHhk4PKTgIu+CL+yv5kNC
8NN39Nh9sAgIV8nJXrLHMQWjutAv3nrYGFfmKF4K45Ou217ZQ0LBKEyqra0li+nKDxteGn8JgXvO
PydOCCz6hh2x94VynOM62tvoCzRwys5IRTlpA2QD0PLALO/bA3aLQ4QH5jE/5m/I0a39XN8U6Pqs
vAf/GvA+2d49+WIMd89socctekzxEp6YjmSmHCxnJAot6nt9117qO9Nj8CDuMBKcS6e/c3ZVD9ke
aO9uE19AuT0TGe8QoVHlQHXnyVJ7YW996157l27MvbghUBOWAGbybcdW2hmfObATAlqT+LGUybVx
RFp+NPuerC2j6b26kHYJXCxGFJYt+0fzeRx21rI7eh/9cIcxJqRrTVznKmdLG1W/axxjSv+8Njh8
OMT1NpZv8WV+gYZj2e+Kb+iZsjupDmzOoYWv7/pr/sN8re3GY3FiFkRzaG1Hviwg+wdtO6y5A+Je
WdU0BG94jAM7ph6UPQ1kP1AXYqGkuXWct894Cd8ztmXBaliJn6UJFGvFBH4XmMhn4YINm/lQvNXP
2ClkDp7SRbiRfu1rgIvp7qtrAxF0byXeVqA1s/31u3jQOxyoBTTtSSQtuOKVRryPoenVjwGU09fs
JwoN4Md3eGUDMd6Fv/48RoSVxk3JULHiXS115iqqWMfxPHkA9jFMkcHxLCTQZY1G47r1WpC3opbx
W9+MgdpQOysj3CUhey9UyihE+/Yci1G5TjK+T1B0WJ1HXoZ+/iVCdrNo6Wzg8Z4UZHD1XpUGtktD
/n9/Gczq0KqFvo71INkOPeCvRmVDmVTkrFpf1ldeW93eElqzhf+eU4RFn7BKC4GTyq9f9OmWGIK/
prlAEROBcbFqKshnSWDeEVlWblCwMUf3iAWRwrOK9xQlByXacfoUtehRiM8+FYu+gALlxRLW5wrs
svwpx2JtZxGHOd28eFzvNoQxj5apXeYlZy5P4Pxt4e4u/fFLmaMoYSOyhfVbzGPPkS7XvCqkXmGg
tFtVdtErp+CxJ5bH4WLUbbyesFpQmaFx5hVPan0fVdSr8+9DcyhRi9SfQhQ9WklxrYb6oREmYpsm
lbS35K3XC0qo430sBGXdqKJLZd2RRuMcQxorBPmocPC0Ou8hk9Sr4XE4MmTNJnmBE0uluJDJLx7N
nVXfmE9FO2lO7KMG8obp1hNxw+NgA5OrHnWi4tMEu0viU7usxOHDlDVha3kBjr7A9ZRqX2dDvWlx
WTHPJMmmMti6AvDtRRK5KgHTCWaMce2V7boT/XARqnMXszYOZmINuy5jk2l1FAPLlHKQMBHpZckf
I0XjlSkboBERZyx9ycM/ep9a7VvtET4KHm9d3CaOlrBdaMV2i4H9GJUBp2FYVf/n/8el/olcMyeM
/lcCqYl4ydB0S8WdyYf+ALroQyKD1zUrt1fhDOQWmIKO9UL2wk2dNjbZJetKjbaFIrMYV+Pt7x//
O99l/nRLUkQQeLqu/uC7GIM2NBrRyy4Y4G8PJLxY+5QOIqoYwixQ8iqdapeIV/rvnyuBHfrtsiWC
CSyIfogkfgaSirVeDPIgAeXyQVRWOMUqfR0a/XnU8cJPImr6tDpgwzvoFnpO2smcbHNlA9dw+4+v
Ml/jzycgyYasqKpl8Y1+PAEp1sQReWjleiJYhKgUwEIIX0Fuooo8BSe/oD85A2EYvgPds+6mzWHd
Fjvhzh//MRyMP3wXWUKLqpiqJls/v4sWepIs5CG98jLDUBWxwM9YgWQs3gK8aJ5gqv94EsqfBqCM
xcPAYiLqqv4jGjamYzcVBTl8eka5z+jTm6Fo6CTZabVTg3iT229IzWtReABjsnWNE7Uc2NojB8Bl
kmyV/0VVRyCBOcDEMnt9VeMfebGD7RbHVVU9mWhAihFlapPyeIuWFngJOYIDEeKwVWg2l78/1D89
U1lRDCyy5ky9+jGuRx9MnBj7tWumLIQ6eBhbL/t/vDy/BunPkaPIvDuaCH/LMGSe5n/AmAaczmNj
yZXbVdojbJpLlxq73qD43fDGFJRgjT67TAURTb7Fb3qTGCXtgP9jwL6eXPSAEZXUxbnfe6q559mv
C1P9spqZWVK8JmV1mEYAGoVersXaO4tt8E0KWeX8/WbJv9GzmIMUWddk0TIlS1J/pCBbmjpIvqxw
HLDYmvpGDq0AbH9Lq2VMeaZTFaZuaiibAdqTOJeVTSerQEzOUOMghjCiD1++JX+ZcXWrZ+aC4kMr
mHr/7KVm9Y935I9zh6LSuGPxMmT919//x21XakvPjZCvy8hatBJUGwxXi2nGTklpd4tpqc+e/tdB
20UKtUsfARw1GXsOXv/Xd/nT26MwcYsqinqEoT+GgI+wRBLAuLqxRvfEKIHJzrSRMaAmVJLv6Gu8
T0DSAcfQxuiD9PPvz+6Pry9p2LIqwnnTGYj/PQYt/Cb/OwYHBEXLSpIpMnchItHxRtrqzOuEHD+/
efiyYoAg88Pp5GtkUleacTIDNjls7MMX2Uk8acT+iyaSvhojpuDqH4qkgN2TcMq2Guz942MXeO9w
InbYKCmYRt12piw1M4bq7xcm/fnOmrrBaiyr5m/zEhpUBpBIPmi+04jns3UFVyCqNYeoGFDvaInJ
cd2QSIoiN7///dP/tC4ywmbimQhwT/mxJqiDp7ZqypowzpwegdJETxYkL220lnzjFmkZBZK++cc1
/2nWUkWISSp8H0h2P3By8dBm3Zj0lTsNPEsEN6+6mb/+/cr+9Rk/rizUGhmfKAMWkd9hIjhLNdN/
TL5/HJO8DJJi8V7Q5P45Jq0IVovc8FKUkqP0tADI9LatgQEGL/sy/MIEqeFKK9sDfpkLpiaa8eiH
ExKKvXIXVt2hE/GHmmBP+zGhS2VQMQjG4DUsQGXWKIA7hZEM35n0XNbmcQZG+cZDEXrvM3DM9FBp
/P3GSfOr/N+zvSKKmqmYzD0Wkv0fa4qqFa0iAAtyfcTpdsMybqtJupIRQUEd5TUz6uSGu5uWA7gb
XyjpmhRsfQvCtv7+Vaw/fRPDtNisarJk/Jx0St0QzbFQSrfMvgWfZnsgU782yG1R9fEyVI23UwBW
BMru75/7++4E1aSJsM7QiSY2f92h/5h4LV9qpiomNmCagqUh807W3OxFXnT40Zh0K+9f+6F5xP+4
51wfWQgY5zVF/bk7tmoIzeNo4g5TTfgRKLPZyj4XVfT09yv74+eosijxgJnN1fnK/+PKiCTFXFYZ
uWtSu5k8OLvk3oal94+9pvn7tleRjP/4nB+bLUFJdFJe+ByQFI1gkRSAs21Vk0Q2IAuQcpW+4kMS
5pu8jgbm7eJFJXehjB65fGoNXds5gjVrrpR0paDHkoBMOxE7IXsKUr5xNpr8HeSDHgVbqQK4aX1q
RkRuY78vxGwNP1RYDZqIohe6T0ucKeHJ/tVP8YHJHsf8SNloZe07U+fkaZDue5UOndQZ+QIuOAL4
vFkF+fSBz1zY9Bwo8Uz2yCPp5RftRzcnyBhxQGZUiV8MoAjo/SXHU1pt/tCgVzNfJAOlBNjHAnNT
3ywJrmakPeJj3Jp+8NKnuohwFbqONqgXvwi+oYabpGDRwTY0kxrmJBlOpWnPoiNH05lDc7n2qLDm
Fg3wTsduE5GZaptD8ESs+6Mfnv4+UqQ/LExsKA2NyUBEGab93C0lySRAFm9zkpcBAshBf+2S7KL0
8tWsrHeqEZ0tjvEFO8/dSqNzbQUqkKYeq/8+D7XtmKlXzOvPmlSupKC4TULyKukK1GClIUGeEINp
DCjslPoyFP2nqtMzHq7XLjAlrgdP/Kxq/NVGfMHWRpdKDZ7yjtapABBUsd6JDbhqjXWcmvZKLJRd
d56jRkSACKl1rMpgpWIjbFT+QZSE4NTbZdDj5Ywuqazu8ZJc5Ka7Ypnzq89ozDaKIn2OvkQCrHGE
BwOXvJLf2kxaFwOtx5Db7hHeqIYhocfpqqwmxBV4Fhbz95TVPl7WRnsNdOnz17/r9H2d1xfUt8u6
g1AhI+drEms7KJ6r0RZsK/GtjjrXG5jTJPVZkbMNPgtSx7PDFMhnn8w0P4YNEVQ3YcoPuF1g7gTB
Lejjlyoopn1DpLHs+aRZZPVBbY1PS9Op5pvVPceOeI47C+9WdsYalz9wBmVMeRiu/jFC/rBQyBa0
VIpPGqpM48dk4qVQS+VqRB0NhowcaEjSkEsXukUdMq00J0ytzxABO5KMCjmLyGOP64EmqKf07j++
y7yc/5hAFdlQwU1YsDysn0cUqixd1xdp7oIDQZ6+jUnPnI1q6cpEL9fqUrdFeC8S0NS/DUbzIeXi
FVi6hiHUVFd5V9BNNAV/0zfDPxYx6fdTh8IJTdR1WTKhYv6c2yt/JFei1UkfxTJAvaswkcrSeEFc
7u+8oXrx0gk6oSEnRMTD2QqEftO2ovePRW2GI/+8RfBtWc9MU+N/P8+KzRibvTe24GXNG0SAdI3/
LxVWv7ghmDrsIRrGXZYgTlTyTTXTNJrZc66S+lKFSYSjUf/Q0l2CnYCy/HCG9zcdck+Y8xLx+ajx
QrZQznpVs5x04ax0CdcSNjLEOdhaaj45XquT8kbF/B8P//cttML5SAHJoFHbkOUf+7A6bookxlMF
obU9NrJF6716g0Fld0n1SMbkY9KOSH+UCVhM/vb3D/99B63Oq6lkgIQ2LE37sc+MuwJ3E2R1Updo
N+FXgvo+PlKtc0K93Pdy+jAJiIf+/qF/GFPs2sFdGwYbI0XUf1xxUed563dtQkwTkk+0hISivk16
C/QjOmkElCkZHrnhLY2MCyrqz79//K8t4H+/baqocNmypEq6rv3cmPlhUmQqUcHupDUqvcWO0aHL
SO/EBaXVU5Tolw5zAO1tYiEyAbRFT3WiJP51EM171SqP7fzXZhifxhovfzGYVEzyt3F8UNoDGL9t
lGPRN6p/Pa3fpwm+OIcONu2axtefp7T/2P+UGnVrvU354pjuAwU38GR+RpjwQVD+43Twp4GhUPTT
uU3shLQfHxUgFfbMxordOIZrYODw8I11qrUHA503ljFOlI11//uD+X3DzOVBTFeAnM+Tzc9tl1oA
1hTMGCUQP94q3oj4fATJsBQL6fbrlsdeulJl4x/j8fdtpSpyJFfEebPOB/94CbSaIkbjGbErtO12
TDpXVeNTqIv7v1+e9Kd7qomUuxQTsqD8s4zLtmsIQ36262faRe84w+e8aBTcWCrzl1JQ9rEqO5Go
OSZsAbVmlq0UnFbtSOCemwGp0uDATcZd8P41sv6wXeIeSCL7d1MWdU6E/z20BkEesijC9lvhA5rC
4KpoA3OAt2/CZtd2L5JHWJcewYiS/jXUtHml/fk+zlOfoQEJY6X58dksII0F5Sh2LQ24hIrRjwoI
rAXRyP+HtDNbjhvJtuyvlOU76mJwDH7tZj3EPDE4SpT4AqNECvPomL++F5jVXakQTWzrNivLSqUk
BgJw+HDO3mszrxfkgMF0W2DQBNcAiSQnBptvgKo4C65DTPCLvvOnJfDBqzfgrWdgBPR4qS0D7/GQ
JRBrWAmCaMFrT8HMMOsVzjhEIWWbb3yV36UCE/kwE2TeoGNNKTDQ4ybBJ5bOjraHN5aBVnlruwde
9PbHAeJJ2ElAnzCRU2oFB9f3T42yD3UHkmEqiBVKw2ATela1hH0MkiP6Rl0P5RvZiEut6HaAuOTS
NKpnAM+bcj4GfDDg5pf0lxvrybk0Y3hSXA64KYbhGgomurHXnvwYvRwZS854yGrUaBVAFN9uD0UO
iQTT1AvunLVVqpvfX8S7LxeRA7QvpAkW/2IiyUTF5iEo0h2eTiRVfG09MR48t/ng0PZOvZERLB3O
vUzqxJFcjCLcblZeVnm66y2aTmgTvRZkB/O0qjria4wHmAfowXk2jWXfhsT41H536omK/f0Xfnd1
c9hYeqZH8ZO7//OrNMU6NmLQrDtDwb1o+cdqqLcqeE6y8QtZ5VyRSr/VlX2ejfCZ9+33n//eDecu
CBZ04en6ZUWO18DpkpDZbEz8l/l+1+jLstr/YLI2fz0kUwRjZqTPQPnevHxrB5XkxlQwYzgJLQYJ
539B5DfqLPc2GQ0oD8xZsdXsos6Ri75hlAMkX3RoTMwainiC4YGTw26SbHnn9l0k5GMGM8f0CRsY
kAcqA4HTx9Pwe7MNMRSCE758pyzjObUHwq9LUHa2B5KKD1pZPnMrl7lpnkb9w1n/3ftkWrDuwF54
v3RuUm6S61D92o3DtWa0IJGT8rmlbAoS0kNZk0bf2vSbAPzSa+CqenakTnWIcgQwvx8Y7vwGXE4H
PCiavMKwCCe5WOdIdwLwFFTJDpMxLh1A/x7gBwiUFdTKCO0XJqmiIcyG3QRbglvpqa3ufXU98ZCh
rSlehwDrSpR1O8V2KWaBBDVNfNLEPzppoGwf7Ctb+ldjYz54A8WMksGgW+WzaJLP0mrus7J4loN+
IhgZxzfKSVF/rT17XQUa6lr2S5SqKUHKh8mo7ixoTSUhZAvTeY0Kmu2hl1nrwnROeIzvOgsETOnW
x7C1wFvoGzr8K991AZ46j3nEMZdhr6M4HcifnTO7GA6LxI5g7Ty9/bvrZOu3u1xWVFTC4lusf7Sq
inefvUuFlfkPb9/l1r721VxSyFjZqvqQA1vyku7Q0+RczS9E3ffog0JSTI225gDzzeFOx9J4IJjy
OQ7q722o9pMuHrSIXWbTM2FXdXUPi+NmEnXPtlQukzr8Hn8zJMiRNkSU4Iw3OLx2BSyyZOZMuamD
MlpzXjoGl1cSvdRZ6B7nudhy+S0dAj54qRK3ToeToAjuGkU/y9U+WAbe22AYuuAYicFbzse4n2fF
1G2HOAIgstMaY2EM+V0w+Ac9XhtB9amox2e9RKvjp7eyGD8445jvzIgGk+G8aaZZa13u902Dt5qE
xGI3+cYLuLYvwP4/kyC7rmR+H5dPrWHtrN346szGMhvhTvhFL9xT4VvPXtfc54Qtz0ES27KcK1Vb
NSCgMP18Q70HS5Vs7sM63f/+XX1vdqWmZTjs99mP/XLs7qCtDnVQFLs+RtHm5vuqpb6T9fd1ku+n
MjnovbuxQhxaqDTHnItDR7Lo9fY+bVBHuCHWmfA6dafv8SC+ZJ7+MsGCi71PRjY+J0r/4Ez17uM1
DNqS9GI4012uvkKTcVR7qthhpztXTl8jGvocNOVR16PbgM1Wng7rMQ62o2d/mCv0zsaaz54rz6Zh
S+bqn8cWU17fKFExtghPWZqMZmMQJ96aLRllthbf46w/hJP+Uqb6C3XqDcS2bd77Z9ts77HmL5LG
Q8YMfNrS86vfP8n3tgNcHMcZiz0YJ7eLWTfzawFwnic5NcUXcGObcbK/xDbTZRC6C86nJz2nthTY
9tkJ5EEMwecPruCdcxVPRpeW53DA8i63gaUroibLqS5VY3c/P5/ekbtAATFvvgjZ3et68rnInNOQ
eOcIPxk6jyK2vsRqemnc4FbLxZccyL4mcM26xgdv5zvLsWGhqpGWYE36pTvfwbfMJ+rQKKFbztXF
q21XD6liAEVBdeu1+UfN4PcGi0XMlmkbpslx72KwMDL8wlRTvqM6sCEpdFnDM1lAXl2VTngfhyP/
cfjgdZ6f8cXKS79ety2LDrQw5TxD/e3gXk79UOs+xSscy48TOsYBb7jbXAVF/lHh233vaf/9sy7G
m9TiJBZiLpRJ+Fgq8jGYGpC6OOEY0XM1FADYPGSNwtqGenWeysLFhOMdvVHy0jorLOsPM9E3E+4m
oJ9XlyPps+IRUH1GJ590EnBL6bQtjTYCw6PvlVY+YIkNQehbDcVaKBJH91i29cMb+RiJZkb7ETZf
+SpyYzda7AvtDuxKPO1VaOyr3F0TDHg9Ri+B6a6lylHSuQcPDzYlF3Modk0xbvVKHsu6O8sM6Is2
butJnbW+ekgA+LQaVlMMoGl3lXXj3mpxqVXtjzhuHjrFVQb5ecghmGT+dG+ndEpMSaRRgUl7Gbkg
bNJhWpTfvH2YcDwrBCm/ma9/Icrma6KcXQ2yTButcQlIWw6rTickx4JIs6nwo70RLiVfZSNQSeLG
EwcHTZAbB9UmG1BK69lziTSLyqIiB6s5TsGYwkLNWUeciiSfghEIXmArLJIfPRlEB95gnKC0WrZx
0CPcbHrYdICi+jEmIKJN7tqMTaIlBWCQVE/5ETN1H1kirAT7HA5uuIUshGScCvaCEIYvfoXOOpbW
NicWyNPKWzB6eHQY9ZOX34I6X1kl+zFXH/YqZym0ocYl+IU7soNk8iqxB7mRevB872h79WsXFbdB
nd9qqkFL4aN5Eljai+/KMx7NFN9iTsZ8POxhGS5cB9wtjYNHFziSX2LyBlIsw11o87MS/0on1KoF
HGCF9qbR9vOQGJzqVo7u0XNGTKRc5DwPAEnfom/dWgncQz889VH7pXCDYZW34/b30+W774/hugaT
g4Vs5eLA6lSqakaHCclU/qp2mJHD/mYsSbxAJSRGZ91O8shX/GAefG+TQv2D0ytiCrRKFx9rhyMM
lWDERUb7x9DlOU8y6vn5BzPRu8uRzQ6TDiclZ8A3P09FAnEQ8HoiNgmj3rU9CeYkjXQZbl2qKQVy
OqCb4a2szauIWJzK+Hin8N6Mz6LqOtxjqrCXB0dZZlVW9jYdBTwcaYXitEX/3mvOif98RijAoc9b
+MF0x+S/DiMUryART3oNINmj+NgSyNM0NUnDRGp5ztHPTDpYNrBknyCaHnLmIjNyXkHl74I0fymC
5q4NgwNc8aMcO2AKpE11do1DIaeaHxAUEmAgzvp2NRbOg9WCgUuYLttx7hGm2tKsoZWG4+x00sdn
K592+UTgTuguDemes1BHyP9iKmKmpw4DPrleC9eK7qrytvYKNOwC04DeTM/z0ywgg+H/GpKVFzuf
OUolmQO0YQSfFd+SnH2E3MtO5MnXeoQLc8cuZN6w4OitjCCiUNPFVx6bVLIKyEONqEKpzG1WZkzY
61CDcTRACKd+tCXygxQCBOpNWr5ipAJMqsPmHjqw/Agj+kAQadCIh3Loq82I5t8tmwC8g8ShbcCh
oPfods5B6Zgo0zpYtAMe2y7+PCUl9I1sFonj+Yx8PmDGCv7+HXxvvXQsjugSvRtDdX5H/7ZeRrqy
szzpcuiH9JjMT5mTHsde3yYGcTX/Xx91eUTrSnjDBcjHXehCUszhC+fU2MEkLvtG++BrvbtLdjhX
oUtBjsZx7ufvpVdmWVSi5nslOxWSphfk63AoNvO+PTbGr0ZAvBhOdnDDH3zN93Y9VGkoSbHV4hx2
setxamQFecr0MtD2hYCeZVhemubshvJolDxffv37G/v+J9pU8udg01+qDcCpUbfAMdzVcY0BrH6A
KvNs+ONjkdavDWsIVKf17z/ybeq43GfN+lhqnaiV3Uvxz6RKqP4kKOziIQ2XgpDDDo0jZktJ0Khe
L6bGuVewmciC69N7z3uoEiiO9cgeoe7nVl+Bx7y51VioFGZXfKZZw450zh8fkTbYWgF1guQRN7OP
CaI3Cl0+prhp75Sus5zqaRv4ZbN0Pd63HlcaWQPUto8dHN0V78oxiuBL0bxVS8O/r1OMcQ1MuExa
uyIzPw2yusm1fFz4VGIRNK/ChnhxSdrwyiQ/gdosOePJ7D6vFNAkBICEhBVLTp/5Eo7/19iDOmED
x/v9XX131DJmLVpBtKbRoP48antilTXIe9mur8rXdPwsoY0k/rQHX3c2xbppVzF+x+mjQuZ7Awge
EIVMCrril5OB6rQxLE0n20Gofo0nHp+c1POYNs/ZrMEY6vIW7s/D77/se6s/nScU7/r8j7fd9d9m
Hl3WCYJkyIcJS0gBrmYp0WnNS39d2CQ8G9dpUT3M+5Pff+57M97fPvfy/BxPIu0KW88wNg9bL2WM
xZ4696bxWBfd+fefJQ0e2OVrQgkUkRjHUmaFi1J503sEehDKtLPy+G4Yun4VIVsPqMaaddoQ41L+
sAlzo/s0bUc9xMvuwcygbmjwoH1fuQtb7azgJS2gHznOcB0H1i2syiHzAZxaKSI/zXghgPzsKwEs
z7e/xmgk16aJLG8gdk/BGAxjwDn29KlpQZpMyT1zI+xeyFObMN+zp8UWjdtE4dYmue3xzVzieLFO
7BO2O3lOCtxIlcZ5wwB/veDkRcG4YK+v5Q/EbCgsIdSdfWMbdDYZd40iTY9gSKRU69zuv3aT6AmB
49hjNPYWudfZdwJIzj3wSzJNWIIbGBPJMjBhCCfWcCvS8DDvm6vaevTYEQ+KsUGkwjoIh0cRTMRg
NQ9x0Z6JeyjXbqIdh8Re9+BnIy38oU31uLbD5kDGbHO265C0KMyvJPR+sMS899LIOYCaxgNv66Wo
M01Lhe6ypK5ecroqrMcOHEWji0e7tI80fB8bIso+mOnN9wavRJOBG8KlVXw5njhfBuQWMkE4qXs2
Ad4ju/XNlaGWFSTcaE6HMuYWnIrkzvFjIg0z/zxEcbwL4uy+bmlrliZt34zUDjP+kfvlF/T2hFt1
04yWSI6weOEltADVwWat0w4LsGFDg/j9e/GOU0DgsUDnYTLdUKu8eC8CbUzRVKYwj/xsg34Kh7tO
xXuojbPI+Fbkb5WLCFOfNsJfT7SQsD0pEWaPBRXyACOiJptt1zILN/k9qXrot7A6bUktwIkLv51I
j/RzZ218xwIeX0K8bDQCKFJ9jobWyX2NunD3+y/1a+I36EdEA8a8mfIo/8wj5m8zmnRGL2tMK90N
ZryuKKqDUvMemoIoi9ocNob0y1WRgQ7PTOMhhK/AGT7H3huQDdLkyTZKOAZArfRC74N56D0hBqJt
WkfzLsH9pTAbDPZU+h2TbemFpzZKn7W0ug0LjNG2wIjckHFSw/FW9vAA/PE6HJorm9bXovM5eTbK
/dxvsjB/bRIeFJR6ZG7Z60hagdvzI9rcOxJag9pHaD8+uKf6OzMo2gikAgjcaOxcdjX12A8cykYZ
+uyaIKUEv187Mm34+oHkZzQi3N1hKqJ9Hx5kD3qgiJPpSuqwG/rwRR8r85oGGt3tFGKQ5c/5nG2F
6s0Yn4OJ12VMv5EPma/7vLmGjgr3hGRFWVLjyB3eFjvqtFUMV5XcTl62Eeq47UV3TFYAKvPC3aWJ
FKTt5pylPOtQmCTkWCF14bnzBTclPABQA9KXUqDouplr6r/iU7x7VJUVojWU2lqvSpSnmnXn2dFj
jgxpYbXCWPQleyVP806J/O72TMFO3L4Etr7ybXYzebdDyLaqnCeIpa+BHxyGAPZTENurwCpu5/Wk
cz8Rg/k0bwqb1HpUdf1gtO2LSa+PvvljF5kG3X9+sKU3DyF7/r7v9rJsaJCHR6j13SqI+h9Xvm6d
JatBIOJkS7UQS3pdEZki3VvikDk+QgRkiu1gfpXNbkpn7uioP+XF+P2DsfDeUECQZumIVjjUXnbV
RpoJqWqsbDfERQoW0lqA973LAjVsOc9xfyJ52wmNEM95/sJnk2TGB8qSdzYtGAQ9dOb2vKJfFniJ
u66qbN6gyYLH16flZ8cFMdzJinuDnHQnx2o94SNdRLCWP3qL35n9KZXQ06GMyw7xsvqe02Nv+yzK
d0lLiGSZxztRwDBzAd2vrAp7VYEZ6eTZ9zbvwCbzQ+ChaueXBbnPYeNtzTw++21l7q1xjgDsJBBC
crl0e9+1g38FLXNFYNJD5BEcyt5iy66GPWFd/7WK/df34b+D1+Lmr/2P+tf/8OvvRUnwahA2F7/8
10OR8b//mf/O//kzP/+Nf12R3Fao4kfz2z+1fS3Oz9mruvxDP/1kPv3fV7d6bp5/+sU6R1cz3rav
9Xj3qtq0ebsKvsf8J/9vf/Mfr28/5WEsX//84/mFRwCNGNvz9+aPf//W/uXPPxCgz+fQ//r7J/z7
t+ev8OcfwN2+Fzmg73f+1uuzav78Q/Ocf6KfpKKOYowBiIjnj3/0r2+/Jc1/evNeU9L+RrGPf/WP
f+RF3YR//iHcf+rY/mZDFmsUfUEuQxXt22+Z/xS4PHWEv6jPZq/NH//7+n56kv95sv/I2+ymiPJG
/fnHhTZk7i5QcJolVxY/Dpn2PIT/tgaahh4mrR1S/wmKeuf6LCaiubONvN7ZFQg9r+hCwiGB+xmT
tc+DEs6pPq4jZFzbVvQftYR+bsT/dTlIPnUWDhtLr8H3/vvlJNyU0iw5Q7Ih84gwCUvcAd+7Ee6i
nj/L0i/JE8BWrHXlNUmL6QcHup+ni39/vKDKiDWF/cDldk3GzqTQ6ogjSZlfC6+jBzbg8sawcyQK
Ag2C02SrrmxOyu6iD6qrF9uRtw9nqDBWEJvqLu2Qn797DVA2aBNDHEmHt58Lf0y2DrDObGyJ+a0j
80GLgyOIGPb304Ep68XJ0EMXcXaMlWi2lorolYU6JtdeTR/tlX4uwv51cQjCGW/AaZnPL8ZJXyUs
Elotjin01HWsqq82SSSbqvINMpwiwlsVrgns/f8OUIkIaW6DdJXg1UthkkMgBywxeJu/vW//Hs9/
H79vU+h/Dmxv18XbwByLHpMD22XdaChSqnxDJI5h54ttQD2fvVmpr2B1w1RJgk9Cj7eWmbIpmM81
aqa/p1VmH3gRoy21phj2gKW6DQmL43EcG5fAU8wKJJTG17pxkLJbiaGtwTlRjx0psbBoR8axd4YX
ZPxgJ8lHqxRkp0Ts8PqQ6BgFxZPTyE9abIKPScobXrLkSgLE0ilMkLcTb9LALA+tZJoL/B8qF/Wt
X2ggT5Rn7cPY/ao55qNu5vKD1fCixD3fLQenL9t3z6DI/ItrPSZujpBSXxxpu+qbgDMoAQxgWRJu
40JRHCUAvoqXUYEqz8vr74UfAjb5f7wQ9t02BUy2iNy1n8d6EM/psyM1TNtr+kOrA9PUfetuagfa
9c09drutXY4K+LDYN022bzxtePj90Pn5PPjXvWCLKuz5ZEak6UXthpzoWnOKVhw7n1MoAAo3n5YD
ilJc9jciIlTFLD+a3iy+1s+j1aFkYxrzc6Atf1mFQ08t3MZMxZzeuRuom5BJYt4XgXfDBh2KqtSn
Y2bHZ5M4YkK/3CudmnddGdZnWOQfvDoXZ9O/bgDeCgOFveBBXB5/sBga3aQZwO3RmhdJb50s2QCe
mKAxpfCTvPG77WrRKstp66VR3+Gpyq+MoeD4POXRygpLAwtLCOVytO1D743pWjrpHUoBe0/CMBmk
deLvkZecslqNkLGYvA1OWbxu7UcH7V9nbkcXrGP6PHlyVr04y/lIwn3fScQRv1dxzDk9Xde0sBf2
gCFiiME/+xLil6a0ZWWnYp8qu137o/NkFWV1p6aJ/bveL2giwp6bXLxIPSG+RRl2pFlax842tXOq
grWvh3JFSjZR920yrrUR+2Lq0hdpnBk+VKpoC2yh/mD6/bkx9NejEojkhJyH6y+1C1I4HNS6JeMG
Iv9u0MpsibsLTg82rmPVfWkD0oJ//3q8HdQux6rj4F000KYSVnnxfgzlDO93KwsMtBzYtQfjTRnV
N0ZJI0DatdzIzKOfmlre8e0fnol78yWB+/DBomz8vPaw0AsMq8hk0QdwLb+8qWXYFMTfltqh8RN4
noZ+L1KZbl0HU1I4RMPW7GMdJLznLLJAs65MpVgJFSAXz1TtVqYByfR1cJ8bxN38/i7ZF2ccrg35
iquzVeSVFijZfp7IymQSOPxpkFTkMjpaSvKH3cTLpCMaCtEKR7c2zpZc25XumupoUBIuM9+7nteV
oE/NtVm5kOI6i2MQ9IyFM0Q7uwssqg/VMfFtua3pgy/y3HZ3Q09qFrsy+r5KrgeTvxiPNkKA0T8O
RmufhioNrkgbMM5e5FS7sfHkClHHrR5Aogw8uc4RYZNEF2xU7MG2DmGRevO+L0GisM2SYVPVOKvY
HiUEvkbgKeNibWid3Img1G/6XURGygflXR7hPJL+M9Jo6zkuazgvrkTTNRc9fr6HuTfEJAlb4hAE
cLyV7XzSp5DotsjRNkgGANb7PYs26Yh0TdRi4tqXhePES3ZoIIv8OumJBmcdqfQhB8aB6FKf6f2Z
NSb7WHMWaTOaB2IY4w3brqdMQHGOE2inmJcWYTlYhzF2rAPMiFvUtdE2TZJoIdChQxMkDyYx3UPu
qXjbO/25Cij0ZkFn8rBd+GfkIC9rCWl8mgTOaYPaOzkxOYZwIaPy8PZr+pHWSkk3Jz6PHumypNy9
8YmssqYy3GspaNK+tIpjFJKo7kW1PPTDzm/78Zz3mKvSNjuac1gGzveG8ECXIdQnx6aCVzmNHkll
Mrp1GkvbVlZMUTV/TMuEbO8wvys8+455DRQR2yJ0jE9jhNYsDdV9aGLvhnxlrmWlDUQtOv51wiF+
oWfipmEOJR60KVZdNYVrRy/7Pfv/bRWH6pQpNDKlHbjrxJoJc6OSpyaoKeRIjOTKNoeDyFt/WU34
xNwBTD5utJwoNkiAlfnF1WeubtCmYByGZ8UifJ+mT3EefyHlMZ2MaG20Tbpyu2g4KdEXy6nXHyHV
BPvWsJ/bpk3XpYJZPGlwvArDLyBbpcDVXZ3gtqyzDpsCucBClJHY2+TrtZZzNSepTkPRHfNaLdNG
uvd9MMlF4aBU8ZpmKyefzBqIE3Ee9achhgBl6yG8cOc1J0FjQ5QckUkugfEWipKNQKu8csMmuOk6
A756G+2sVIVPST5e43PeZX7U3c1SVtVbbOSb9g4heALwfY7vtsmEqeKUTM8ifBBJ5d6GBlw/L2Dj
ATJo2w9Os4+8Kl0hwf1BDGRwp3X+D1+n89XbSQaujLjsoWnYzNrpdJUHn3Ho14eCuYbQhvDc+HCg
zcnzvvRz9zLOr6q4R9USCnDx2FnJs3V7gPmdtQrGsX5ou3Yt6xKpEL4PT413XhaiDgyHs2YDcs4g
jE6lXpKnRvHTkElNRgKhLV55NqspXxN0OO0Ya9aqoFy90gyeDWpviHpmDu8ySSl6BRAs30Z4ncNr
znxGquTfjMr/QfKbOhYQMWXAGizlVNz0XnFmJjNXZTjJLcLqBEyPPh4kVoWVgqjNq/HJt77GeX8n
k8g8TT07i5lItC1DER/7vLvSwF/11VjdKyvYBsSl3DROQ11QAUMluWolEU7nHrVBhFsbpYUGITpd
scf5eFSp2y9EHIcbZ4qD2zGunoU1qF2tZLlTQfrs411gwpDnTojqhi8IwCyu3T29yWch/fGI4+2H
Jrr+KmgNyn8FAXw6TxX4Whs9BDYjLI8Oiri7z4JepxkxKlqsvs3JnrrwDgkecCKPjbdwrfpaEYhM
tkd2SPXcWjrVD9kbcJxt9azSproWbrfI2ulboOc9OuqR6OiEDJokqr9ERPumlfuoivopMnzCkezw
2pnDmCg/itXoyeTKJwe1713rYCs+cKBzBP6SKXCqKADAEDu3okZhpvG09ExWC6mjlchdLT4Vlfa5
5ji8tXsSYOpULZkIiu8ZWwocDIRqGkZ5Q4iU2ndecsqKyCc8B9CiOeX3+hD6G0da+06bnkJ7tNZx
BRvf0Nx0j5lw5VfdUw1YtM3UVubKRX1NbCvY5X7JLXVOkYdYTvlXsRzUrSU3ue+ZG6dBpi3sOua1
K9S6VriGtILKfU6qAWrNB8TMUAHT7FMt4gEUWuJ/roR4DfRhBFY5JhyjuZIub63btCy9Reb08nMr
k+JMzm26ivH3rfJQtxcs1vkucjE91gDZDb96HNihLQwR1Lu6bYdT1mGMGito4KrbWoMhrjU6+oPI
PFRxRLFYuT0+BKdBJ702EzrykUA/R4VMnjpUuj29xI0hOFNng71XCqBX1xg3aPH566I9+Up5V9p0
VXdev3k7nJGNB8y+abhlNTbyheFFxbZuc7Ck5kR7Q7ufULshjBHVXjI73SbEaRX5gLLJA+GYTDfo
bLllkNw2WUYkkh6rB4pj7jHIaE5WGAOgPhR32UTgU9zE/drp52a7OVCWFga5HPGAo4jJyZoSVghT
vU4jgct5b3X7fHbYa5yGgKBVLXrGbc+ZYRWGghBnMssZJOZtoCnQnjZnCWn6Ia8uHULXaUgazdMH
VxvSk6VOY1drFHKrdrVQZTAe26nktFgON8oDwUZfZFYE2afS1D7J2gAYQSYQKSiBvR3akmN8UrPm
1ySlpwTo0sP0loOmZYcBh8K12SctSfNqY1a9/FKp8UsHmWc3ZKLdmoT4ahXb7GAU09I3MmetE+S3
yivd30GGpDg2Hy480auXMUYP3LiRfiRCEvvOQNWoEvmPTFF/9jTbOlWhe9s4FYhvZWgLWFnDJmu9
U9c19S378ImPkwHZNXSHyzo8psi3QfzVxUEjwswdcpJ3OL9YNE31ydo4RQgqOrdCRWiSvu7DxNn3
48DpkghMIbVuG02GvhmSknhdguNMcEmnro5pssVktzt9i1UeNeYCTyVY1MqrT5WnkQE8lMeoM4lk
m7r+wDys5xyJpTu6nMcpXztFs0oN6VzXBejIrohpy4uw2Y/YZo9ml55lW79UpjU+RcG8ATO3dThq
VwNYWpHE7Vn5IGt9g7SwupPACS0KfQhut0NuERjQUPKiro9wpDfjTTPAy0lGpsWgS7ydX2TDusvI
e/YUhkUoJIQYWJm/yawovhpTCg6LqtLgZs+fCPew3ZYOQtDE/ppC/DrFPgh5KnkAkc3YPhEEhf41
q82TgAWH8Auq22jvQxIn1xjbk6uBFXxrOcRsDLWnYwchw4ZqFEQl+eo23o+w6Pq98sRTlzsvZRlz
3BX6OvfJkkB7/i3BsMmRhHjyXutuuqyx0ZEPjH9Tbsqa3Bi/JkXM6s6503JQEc1XU5P7ZjgCoCy3
mYE22DaecI7wdqEJm+MAt8YQsXYIKvU9RIwu+9KSCbvrkohpGriuMpy7IRuGje/ZzqrKwyfHOc7F
sCG0QiJah5FTyg8iK+lvmdk3z20fbZXsYR1snGiQq7LIAjZx9mYikXqBnvh+4JVdKzePln35pLwy
2WaDQZAA2TABkUCkhwT+phb5CsUQCZehcSWq2l92sbrSTG/Y6fkmb41m4z10Pfr+erA+e/z/aPDY
+mZ8spF9b6Jw2Ht2BeraphsYYOnXsWS0RrxrR+O7ve6MioAYPb3vCLNdlV48x6WJXVZ/1loiVrNE
olq259ao/YLcFgBvQu5MbFQoI1PYYTyMQsA1o11UQTE3c/zp9nnswFr0VVOyMU7A/JaKAJ5Y47FA
SezHAthBkN92OmEA7tiuDZJufYsQea9cJvqIPApedlgTbhoCTK8GZLsJcXAEQxPKglWN3a+zKhTZ
WamOQ7aPYArHolk3pNTiTeVWNPdtCV4KvWe3p6cfke46C62VAadY9OlN0HTpppuGneGM7Hu7krMH
VPiQBKo16o3daCYssuhLtM5O1qUWMpyD3l9MpRJkhzdEBQ7+yoiIkePQVzRRz14WEVgsAXA703WV
nMlV/dom+hPAHA+59gCcv0VIbefXmktaCoroZSeZ0DmprdgjehvARu3Ko+vZVtErJ96dyMNmXQsy
RLpafGZhuGEv+oLOrGBOYuUOXHjNbt+vhObeEt8Ybc3Z5ljb5NpM1V2a09K1yPldJ164YYe+GJpk
nxVIy9qBWc7VwbZWr6PNEQO35JZp87H2ewEdFZ2ulbGtRFgDWNq810NmiyxDXjK5xVGQdbXMrOSe
U8VhQgKLmhPjBBe6JZB1ZB5zdhJQ4CpWVr5g0ZKLtCW7wk9evNB+xbfHmoGHbaPGeDsO7kPkVyMR
OiELQeyvEQtaKycITrphVRurIVip87oKmIx/mxEUHHk9mQCEAVvMN5wp5fdOY6rsUOwuafsEGzQS
jqd9H6DlWJ19b/WYq3VSFgG5vlhwT45WS+E8c0HjVRHEY3MzyGTtGw5yyAIBDgm8jLVmFvu036z8
ZkrJMqFLbRPQsA40Z9lPJI0ntlWsso7og6L4liLmAAwNXDIxX5KuV2tZAPhLp3TpajB9xlydZrVz
3xhfO9Oul06TngI2gssEAkDuSmJS7dJlph3Cx2kL5Pjs+Xa39HsU7alQt6bJz9R8EN9cyN72+RZK
hwJEuuZC48eBZkpEWZ/RrnJad2/zLlQrx4IorRtkwDlf7drQEToUw/UITId2P44InOFxh/gTjyBl
DxkRZBCTTdgF2bo2OI5DN3bXIhMHj9MEU8W36KkYcDuIgawi9KSDJtkpeyarS2vJhb2kX8Y+3yYA
TK+BZ3vE9UV5cCccHIdlYrULItXNtQqcU1yzumaGvU1S99Ey6uX/Yu88lhxXsi37RSiDQ2NKANRk
6LyZMYGldGiHVl/fC7xdr16VWfeznveEFsGMyABJuPs5+2yBZdMoW3E0Nj2DM35v7a+F0f/C2Yry
pMeQpt8Z8zKEsrMuRM6R0Jm25kGtgpScYQ0SnSwLgufP1pQc3VJ+qfT6j5BszwN8iGzyaYdtgpK8
4i455WKjTILcd561fqn3ZpEHK/D00XXQj+CI+TqldVh01XgFAp3epA9jmd5ijQwflMhcmxYGRKU4
fXI0hXpxNAn0bAJGyqRvWp8gnmRGxCZ+/4ZHLPlmPiKk5wJhzfp+0CotLJaY2IHGJRuDKOvDrJrf
Nnqum+Oo68g2fBYphXbou3t9JPLL0JUTedac3fl/svvjqwIPhXsiy2dzSdbTv57vemvaaesi2HVU
SkcFQUEYrIvHt48HmpIaV3SE7VFtkpc8WLjuzx3hc2PRJPfaNHNSFtRIWmOMIcL2XPt4bumTX0mF
D7NCLwhhUDtKvdPPbpPI++PB/q+vHDPWg1miXpyl92FOzlerQIwzODOgE5IrErqkdmXmw7fu1Fzz
2uYWIkLVF8wJmtSIaqxTPou9qqHVdBpEqYpUR9pE+IGVS1Y3qvc4MEr9k654Dl2xTnu/roLc4SMU
MkrL+ldXZRip51kfdPH44k1Hv6L/cRU8mBqvSuULaphEF5el4/zWHffMSxqrbj/YEJGAtm+tPe0T
iLNhwfCQjbO0QtfRftl2e12tpNvlEnzM5pjJbVjVpEwPRaIfLJXs+W+fAGVkkK50c3Aait2OKS2Z
XRmpne24vMN/+b6knRPSnvwhpZjIPwuneLwZcDU3qf6JNihtUOoASBQgvXXbU2etyasnxmtnmMkz
wRa5SJPbZFWHOQURNTtnJIQjfplgRHNyS8raKjMvmpxsAJFOJ1SHblCtRIEAeniXuR6gS3SNvluH
6qlb0/Vey0IdOKTmQ2qyeOIs1V7tQRwtYzJCmmjj1On4qBbl+mshkeWN6cXNNfrk6nkNyZE1lsHz
EvtPCH4ru2tf9Nz1jy2lxW4thfsmbA6TWIox1JK8vEC+f+psm8NakhiWlQts2Hzx2bH7mUQlAnGW
miWaNPKspyI7zcQMapvncdevKMEhth9aY1TPOlAZIZwqcEu/u8bZGrnG9FeZkGDFeMPGNbx6c5rm
yU6z/KqIWeka17lN6E/2nsElV9LwDpyb08GBGK13bpTEnnixE3K0vCaa4lT+NXbl3atF8oNQkh7N
OQyX1A3rxjZDzSB7h9XyTWlFQfIgivtiJjPAJVz0qLAHdXu292kmL5GXiun7vp05B+SQtm8FMXmG
haVpon62RNw/WYVKj+vo1UCBnK6GPX/6o/tlNYyZAZAoL7z05FCXxhjNszyryTxTqOaHFkcAOhTL
ucxVtXdpbnPLl7dpeTZW02U1TjJiJOnv/BrVQdoR7sFEkLQ6u11ea8r7Xg7NRUn1l6FKPUjnwj66
sEuvXlO9+Uu+9zXV7D2H878nKf2qSvATRCIEEfryr7aOv2ueQXiT8l6XyWqvEC4+RGGLi5ix+3PA
6EiY1z4walevwjRPtNse1vYC9tjWfBqqkad+JCgiS+Tz0EGmLyscpnNTNocS/PAGJ02/FVYmbp1O
ngXzWH/fdfpKqtn25ONnpsoeb95btVK9IZN7SSw9eZumvNunzIABrCgBcN2lMqnK/mX0rR4lGN5L
mNyrJhyUZSPGns2odMjs8kurGncjVgZXwnhBRyp5cL13UWtYyGXAGCv5GQqiV9TQ/hynyXn3Y9M/
Eti7hC7pAA6wKMn0uH96BjNwrpK5ljHppzqjfS7w70/s3N3u49dkFV/1+Ws2xUNoFmSmWWZ+7XSy
VVyXDMelnrVAk6RpmRWlJxuWTh8aQU0yU1YjV8smZ5ShzGIqOy9FzO2QQ60wzjcVhyrpK1Z1Y5yP
0X5qV/vS8sOhffJpyPBSWAoIznny03QSAXtLI/0jdQJ8kPyjtwUyWMbgnPAerMdhOT8eWEevq5X9
tDSPnZT8ALZdoJbVA6MfJjD7x1dq3jD8OjM6iEYEgWS9VBedpj/0TTL0ZtdZqMtt3pXCA9JMVjUR
RKQFVGPnVXTphZBlhnL0/RNE10Fp4egRqTWRN+lILMfVWOG9U4OfeObVqVgbOluzLrV57yP3LM3E
3fU+MQFdSxNiLM7bMjk/O0loXuY89lfxPiFnPIyifpla4p9mtmvsMOenNJNgUoixYmKVW3OE4jfA
epIW+1dnTnT/Q3ZOzI4az+zJwhl+l41FjorVXbQVQYazSUKc0j7l+ZYtLtUfu4Wpze5/BIXDCXaw
liMBRnB8UXA45nSohrY4e7X/Ua9u+pKSRoB+/fdgNc5ZLVzxjLw8Gnt2R1oy1GKtvAmHdIC69Osg
0zKqrCojsxUzgSNdrCxcHKfZOVHZxcsZ1aZFW1XcAJoIQe1LikOgiJ2e+1/MUTMuU0HsX6tvCAh5
YtKJfBdw35O9ZE7mE+cEQOUX7edIL3lCgX+YRMEWhbUhQ7MYhZsVDTNqsbUjemcoSt5vSJPLlDeQ
WoDBFmM503busA9dn01xQn3Qwc5LDtKxXtG04B2/Dk2kIfHAjHFn9xDeh0y3gEHIVis15hh2jT8q
NYm+aMTTuivApmZ+S4WhH7SivfVWWxI5KkKGt/EhITqMkQJBpCjIImP+CTSn0a0B6TmUoeCLrqTf
8dbmlw5IVBYuEG6zQT5ziRYQo5aceJRkflmTxTquuf4sZE02kG90jImRr5cWXo1GEoeDhmpXTUOg
8GKPdJFFtdFKUquycYc9SIgdgLqMzsBr29xVXcw3q9r53VjlsHf9/MWkz6bxyYJCU385HAx7OdH1
CBKw7Phb6etT1AifmPQShmOZr0S+sC8Faz2n0exio0dfzX+2pbAQXmPXsGPzON6L+kcHGH50/Omo
Ej8Gf32VFj7SvRH/ah3tty3NIhpjnGEo/D5T+DwEHlJcWwWjtMalD0oT9ww719qzQXwkonzTDU9G
0ok3W9Y1zEav2s8tKMHUwWvI2fYPbcWcpi/hBevkHFXml1jKb35rTkFtLtjYO56ERUx2tULsG1V0
q1gWcCbGDFPNOOw1lJBeNRfRSt/edaZxd5fsS5+YTDzy9jVrh5/rDCfb/zOlVAtoAXZGOtWXuKpd
doq9lwGKpEO06l9xqQfCTxvcgnIy9mpv2WMBlEaackJXlvmFBt6ZJ7KVNoiDiXQ44c2YtQ2seyUp
09PAyfQDE2FOvGKGnCWWqwCi2EMj+7DnqginrviCoWiNqiWnG7Ipmv2arNK0dJowx91v1azPRR+h
T1uecYZUSDY4GX9QXNG3d4T0LrHFZmFut7f2x84WPWzbpsA6y7IPgNNAHuLSWDFJuSaRo93S/IIi
xvLwul+kkBvh3ENA77OkDo1B7HOxeePQj/suBfg6AmTo3r6Z1g+tVC/+6h18Te+PyKn1c1OPTVRb
y/w8kqW0FZKAXy3HQ8qMFFSbQdzcQgET2dtMC3+ZVGjCnQsXSu+z6WfUpI6fBzBrspBtlVwpVOZn
O225gxoio2Xff2RpYj85yfg0YEn7gswZ47Upf4fiz2AV21fnOhXsCXh9ZgdDY5486RTxpbWMl4na
znCl2g/lCaJlfe2aA4nZH5XnfXdw9z56i3ts8t59qsn48sHp92tK3DYy2utUEgXpi654StfxUg7m
/FYyMtwVVf++Si0moK3yrhYeEBGrfjL9+LAOln+oXQqlusRGKwcABb+nOyprg3uxiVTnMM5ftgyU
xuP+G8RHEePW2FnkWef1WRst+Wav6W+Y7EA5aq3IM57v9uBNh8UgPV2vy5/VOtJiZB2aJs37DmXL
IEDS1L8YJLwTI4vRXJV3xzpFEpx7DQP3+bmi4EJQDPKCa5Xahh2xIT/NWf1VTq3YMVyTR6rSn4bi
1SgMoQOvLBkZrWt36DPsFFXfQxR3CIuTGN+QrDSHVIC4ZdXaXoxRkeTpvvKtCuaCRZ5H7Qc+UFMQ
p0pnFMyUaOQPvdsSebM7/LQaPT/0sbjZyvGuJs5bOWySU+vhhKdMUq8SRbq9KKYIWz/6yBHkuUtq
rGWTWh7xmNZ3Ve4VQTXgRjDpXgdmhd8MvJgfzKP7gPHgi8defDA9rFQXpyFOrWvhH1Z9tsuc5V4W
Gl5EKfaMLehlatdMuGbrRYry4OBScy8JmQSJD+2U3W2wKH4WDHhDRotGJP2mp+gVhyH1X4fW1s+x
xCVazp6DvXQcdE15Q7KFdcySn+HqyGjc9AH41jGWZB4uEnJ7fcmhGycLpjip8Q1RCcFUkCMKY67h
GeQnnZ1zc0QQIYBubvfFaR2522MUEXMLCkkNDSIYdhnM9EZLzhhNFRznzDOzuSFHdSD0T6cUUUxu
Ah1eajSuOXiBOy4cNQ523JUUe0Nvh2BcoUf5q1Nf/CS75G5/qsb2a+uSyoKtKClUOpm9dpz9WdKF
/JHJ/DHbuX4ccKKzioUOvZHE1HYLmVJNcW1zAty8GdW4mybypGm59hZj45DbYZviyAscXT4htW+D
6rerVYGca+uq+pnQbPSxu0qD/+nYxrFW+4pP6UmrKFXNlsMb9kxgJS2uly5mw9oE2Dr5EZpLpDUd
jlgOCiyVbAmvHRbSutbDrxBwzRra686Jj6byhlNGyLGr0RZJg5G4Bk8pABunQXCTFAtlmk9J9JzR
5v4ZwXv2DInqHXX3gLbSuBeTpe0xrKvCzGjig2hE5Hw15pKwRGqVq8V8XZuzb3TZHqerr+/j1v7T
eJWIMlS+hGMdy7SUTEDS7dhACFOTO8QBeh+L/mDRlj7Z3ch8VBAb3uJdUjgSCu1QX0envY1N3O9N
tVysURX3ZhX0n7iWgxxozA3hkqMLnsfQGYnhcmWXcHjh1BmPzYe7sFQ8jXhqfahJtZ7Ay/XusnaJ
ESp4GaE92ut94J2DT4Pkz+VP192I/Nj3iDdcJEO1dDjBizlKoz+afmPQ4WoiAJBoGT3Qu2Zt3u9c
Ky25saFdbaz5XZIxQVlaGWSiVHgpucvzZOsUnXHnRd7QXGEt9BFq5GfNqbrIpAsLDKOG2OD2VeB3
Vnlva7EcxsXB7stw57DPelpQ04vP+fglC5xON55ctBshxuBkv80wSJIRu4KhMfeGBey+zExy6pGZ
iVeOrxKq4FvpG5e85X1rRBafY90P6nmIOm38K+XtC3Rp462ykv4h/cs0+x/2il3ZkBypC/GeTLP/
/vB4bvz3f3g8pxV6w4lAWoSn51pk1Qyju16dUxRP58y1E3Jkty8fTz4eGtfLgq5zCHBtq/agoGjG
TUcWppG1Z20VfcGJwff/etLV9PbccHYRhLt9+fjJLuY+S3qG7KXr0n9P7BZEJrUL03t+u6zWS6w4
JnNdcQ2Pv5w8LufxpY7r0gntAQdIVZ//9UCyR4GT/H896S7UoamT/dSypDk3vLzzauuvLel5e8tW
Nh7s3eHxb//6Ab2JHdrW2gswomj+vloh167YPS788ZBsL9YdxuvYpBllvdOfS2PmYXvbJ5Z/UebL
0V1jdWas+tbkZrm3t+/8HO6e4wCFbt89npo8E68Jab1ZZVayg0rSkvJcnVIQ1h4QfiW30lzS4xgz
ZsVc+7uz2r8ev55vn0yNu/tBVO8doW6uMVMcaz6UhwdP8f9LeN7/7xIeEnC2DLL/s4QH0RKE/O//
puD537/0TwUPghux+S6jG94sgDf/9X8qePR/AEgL8qUAh3TbcmAl/1PB4/0DUzNEX9BYsKrDefVf
Ch7xD8dn+0GOBjEUFoX9/6Tg2f7If6dPGp4J/GThnYHIDKbsf0p4mlmb+6boxEWLxVvfNuoWr6gc
lEnC2+T/mOEgnvVBJaFb9Douken61DZLcvFXcX98NwjlncvCfwH+szCfKL/i6zddHt/ZcyFgbyQl
/Zn8aZX678roXpSmkbZQtRAQRY3Io4rTszFhALQk5UVyqgJYqobMBnRvi12Ko9lUzaan/8YwzLkw
M3kF4pBPRluZH8CfhBbOenc2XG9GaF4+8V4/d702vxKASPvibCvH16EEtUMZX/psPtqJAfRo9M49
1oHbpHwR9jDSqlHsMAMmpHudku9O3xxLVPxAsqMeLrOoWMrYNS8QhqJ0rhAXJHG88xFgvWA+lgZu
7DyPsaG9lZn93YR29jKz60KB1rjo5qej5PTmltZ0WLOCzp8mFlnI8il1nTzJISV/DgOvnVU6LeOU
+dIbTKwKthcOJZ1cCsm51nj+1RtmglFBlE8xFCiMjdj0esIG7t4ybjHGW0adyACprfGptuygrQAx
RK+NdzXM6D1l9RsjWfc6TJ3/5q1gX4ahDuMIONflmf6kjJjusE3KIB1zgq3Tbrw6OHw4ehIfDPYp
CJ+C8HFVUI6U+Nv1y1F1qXedOnLBE9MOBnv09oofv2dkdGqyfU6NP9UqNMLGM8sODc3sAl4d/Zp0
np2VjyWxJVMLpC6lO76use6+2lN/WByjv1uNnCPCY6g4Jtt+8QtxGO0suyW99lksK5hsD905Xihr
iuaLxFrkgjZhm5TVr8CRBLS4ICEL7A+8A8CWjNk14JVt+XjkR3uZQTb3oovnzieXfBozDzA+JlXJ
fBpE/T8GLv67imPjo7POiJzDjAqxFjrtf+cre90wFZA2WkRAkInY1p2wjMer2WMfg/UbcO9AgryZ
vvUo309V2n2z4oygOYseVBAX+T8w9Q0UG/+5BbDuhXARB1ieA0/5P6RjWlqYtTYoiYovmU5FXmZ7
265Jba+n1yEvrZM+4jDcNV0eeIPzWQpdw93MvrQgk41vbukijRPEVJkg5d5zU+DgkJax/JysCaAS
LMYqp28un9uuMzP57v+scSRnlu8vlwfBHfN0xtsidw5kPsbow2x8IkYtgLi2I9MguTkFRBQ4qvt+
4BelAx9L+tjqSaObTmZN2WvBKt319rA+gaDcxgHt+wLbqBmpU6v6SRRMCpLRTEGserKZsSK8W/qp
N+PyhzaudqjHmntwtOTWWmv2LpkULSJxL6S7ekRcjH2U54L8TeHcck3IGzwlgi3quAgGBAY3jL/f
jEX7ZIYNA7Y1I7vVv+RGRsdgdmfH0KzntQWli0US2NkEAwICf5/VxruOQ25eAZbPOoPN6XWujeyY
4F+xkxlELQtSC8TG8jhOf8rY7CFRDx+idVjc6WYDYWq4CfjJfamgOw0u0JuU2dXJMma35bey7BkO
MiWIkDz0AFXiO97DHS3eSiTwMPzlOnMbLj1hchkR5GCrxUnD4Gr38KxK+iTUyg6ezlperI7kjwfb
v83N8aVyqUXJp+GS1BELrzby0LNkGfwYG6HelYgZI4ph/KCJaYZj5oqdIcZfrg8lO80UISJQIISQ
tDClu9D4udfEzgAOkVd7bkeofE4nDSPlJGwUEEPfYpcsQD4dnfRi6TgHKxkITe9XLbC1fAoJ1dSC
bFsjra0dMbXh1/FEGpMUdHGBBYZUnNCpxUfxYvklNiP0mwtc3MKv/ajvnGZnJZZ1Mdblndf0tLrx
m4VmOsqsdLxBiboXK0OmYpjFvaB/CAb62M3t5tgnPQlovpXujbhND8L4MjaLHfSsjkBfYnfvEn3o
tMg6DOX3F1QTR+WZhILHkLedjJjQycx3uGO4f6uM8Ex7aoUPH937+Fts5OOsSDLXd9tf0oOEJkG7
kRwEhSZ2QW/aRr0uqFVveBlggebnr5CXEgf+feUr/+DPYx1WZiuCYfDGAyzOSNXde9eL+dUjLtzV
OAFwIlpui8xoc+bqxDAJK80aQsnGPl2H/UO+Czz5U8NNhrEBrxNQ4h3j2C/KhsagmdWh1ci0azKl
rguWn2IORNfMz3j6w+3Nq3udtVoYwziI4ir9ggeDGYxOzXJIcJnLsmWO3AQeU7eM+JO09V71wo8S
zEshJqXVAS8O3HKAy3qPZFVMzBJGQGwKc2u/yZbBY7OJs1TxQk0C0oplcojFtYwWHNdg+qkPOS4/
rHpoETzI56z1QWs2qnLKOHBOcY1srOLTh3fNvcbO06ztZ6LDXoU0YgS23X4ZK/+jG2xgkZqSfK6I
z5i290G19kXPNHhbCnusYsUbN353h6+tT1KCLZ57XfMpgWYXmjbwEsRKD/54H5FhjU2gnl5VwkQu
KTT7MNXWT5gA1t38WRJfTc1QhkMz0aoI8N+Se7GLIbMz5epSJhYS6Q302OfEIc6wghdkjlMK2JME
jz2uzhmktxtS3rnmtZ7H/rL06fExqoWO0sAfaT9xI8qOGtqjTXrW6v0nE8MmZLiqdpC4vV02God8
ycjXW2zzhKAH1z5rOS+Gs0b1lMkdAVJ7u3y1Y9PdD4ySkYDa936qCLzdViSkyoDgQnUHSDnXHQVV
27lbYix+PquqX0ZofiRCtNd6qZcdBpFNxMHhAMz2v0sDp6ZyGPbCHbRjbNT3uBXes69L/9kjdDSo
5QRDh9y4HablV8DahmvbxWtpnh2sMtIFBw50ivkrRtwXaxOEFpISVqXJqffrhfE55myNBv1HOP57
jKvfsaqJyy5W99qosIGZEbrMmsJKVsYtXhjrd2uihVOiJZfcy06lt+pYVk72fhncP9PE+iNuYw0t
DwbvWJm/4XZlx3xmqG6JmaBYQIc9kPAaUpXEQRbb1bmQHrTBQf7CcLV6wdAGgFipb3psZefWHF6U
m/coT0ZxbwvbuKTDSvBojZ8/3cOpIPPi1EMqF13PSEH29V6bnLuq7rmeZpAXcBdB5t0Vm/xjkzb2
lmXtHRNHmHVYoMmYkIxXVz670r/hlENBVjjdlfnfBAWk5zB6qpJ5CZNu09PrDctkAMFfNx1SVTKw
V6K+T3rS3HDyYLQtJzQ2lhE2PYtw7LeUJ2ktl9Trrw572t4jQhRLGdRTOizMfRf3XYgOkAPCAj5t
TJfXprEYLa2xT8A7RaBlyHGqeCZjMZteNAUJ4fHdlGNFZbl1euCoqZjyaNZbYSRHe131Y7Pp67Hl
A8yVZA23cR7qI3u5wIA4G4z4RXaBreugrl78V1kPZrCMTQlTWH96CCPXzPCj1fa+F27N0GjBhaZd
aEtGiBhBJa2Ppf2EtN1Hattg022rHWRWR7Tm+GixlE5iWL6a5ZpcYUXBjarFfuoM4O+sy0OnGTji
oReTMvYKBPIbtFVdckMT790oEHZTNRWUtNQt7S+RkbniuQKmknjncrJjlacEBuj98+jYJzNPNpq4
Ux6kbD66WhAjbvVY0cxxf5iabg3H7WNPJyO9r9P8JZ+GOmQr0qFxytL27z36ALWgBDHzPymRAsck
QbHBvWqB1bzMSXIfO7jt8yp+SswibYD6gwmzTWORsQhDLhRN2PbmLhnKdLfSXjm6LEbd96rVQeHH
5WiBnoTlrK27Ninck+2X31zSnS9bksCaNNVrjTkcWCxDVVUODXUnblCbbDTVmaULpmB3s4CRmUNq
ALdv99gMmx+di/oMt/4U0txzOUMOGPGE2SeqqS6Ph6HSfynA8T2hNDRgJK5dkj6UiCsv2eDbnP6u
ERgrEt2+aTd+e8w+zCs5ztuQHNeGMegdW13/biABhdfXCmvQ1DYCtC3WqU5XiATrOoSISrnDKoZI
S2taUZyU8zFZ0cNnniFBbvqnok2qfT3B3HNr7ImQHWRBuTCXWMviN9JjP9Aw+OFHmds4MrFOqQut
ZoZv6KdD/e1xVz5EtOOUXHPdfmLwVj8z7y6DbrbrPbyZHwkdEvqKVu1Vqxv7yafyZuJVw/tv/jLo
7rBVy7od1XV9RuIhAhjn1neujMvr6ynEYtEOoayXh2xcjGAuFoZM5nR2t62/x06cZMq6QbeRnxDr
ObShdZjMU8y5hfxQVeYauhVDY4xotjt9Pfpa+QPgsoOgvxswQry33mnR8yYyc0rzbnRemQRmEYjv
RcJtnQdDP1tt+ttK1Q9aXOsyd42LExR9A+yZKNu0w3ObMYjMJwfOg5l/TiuD5AW6oyS0kkOOpczz
Dp7GiwqdeBCIG1A4NPaAoRxOOEjuruNg/ICmetKk5UNkNIwIBrWO8nFamWD7ZujC0g3HxPJ2mk5t
ZXtJGqIYhf6KpCFqEu8lttyNXe2Xh46Iyav96bGz3adKvJoAEZrwmMLGldzryjsVuF9+sRUAflxt
Vpmtaz7N8+fDefJF9Y53XJBgHdRs3P2WUgNsX2hWu7Hbm33aUn5wVpjnn66Y9XsxSuJPffi+FZRY
0xjWU6pTXGOy960hbPwt7403AvoOYMvQbpfJvZq8WRENvoGZ7QYuZhWW1DITh86y/vCppMxGcxHC
lk5C2Z6sVUx7NZBfanSdOtlJ+TI02RcGZJANx37jkmyrwHfQqAo2AL9sfsR5Z17tAQJkZ7kXkWfL
vYdbWHm3YoJswzzePOqt1l0xNbipIc4xnXW/x9BPXmx4PIdh7WkSN9aTTs29zxtqa2k99ypHkNq1
SWQ3G/enTK0vVLlv6EZH12hPc9XD4JtyPJAmkx98WgiE3UMyWp51gBzhNpCwUmCmpMpEwL1J/1/c
EO3VqKURKZf+fLEby74JAsD+ruYqI3YDTIFvRezqe9uhc9BawIOe2j0qdTM9PBSrgOXBhGkl5lM8
rGnUbtFmCBf0qM2MNRp6FXiu0o9ORVObGdOv3GAlTSMFI/S33Wwn2utDfj+1iLzwklK3tN6Ar9Uv
qBUAb8jjDWgooI4o5sOtIkgn9nLFPuUkl5TMj8vjq0aQzjKmxRlyl4P0otaIc1HNlQrN27i6T2mq
Z6/gk9WTPZR0aGwEgcwILzZ4LnTn4bsJFfqZtZI/z3rShuZA84ht4N6VRg29f4qvMY4Sxm4UM7Uo
+qELpX5+qTwOO7iOeK7qa3xu0fMgGOu7jXqc/VydzKp3WlW+AoCKo1gGERm9JgM1kSxcunurir9h
UF1uoaWsrMrxQ2vIvPNg00aMbjMHVmto71NOjqxUw2aXF2M12eD0DDBV+CqOmjpdnkS5ttB/iDUb
16a85GAP0pzzV01BVyvMnPhtBDO7yhcXLzHKp2kDvbSZWRam85jZOfKQDhJl5VzZ56rnWrRUT97Z
pdfrouQvIoBT901vXPctaVq2BFE5p2SB0NhixrHpkjKc0fIgNczxoquCToVBv7cgdbBF86lWRq64
gI5gZiNc07Q0ngcvfhvp2PckQGXHIkEsscxKgzzlnR4vOjPzvZKo5Rbswk2vFbfHvdILgXdu+TJR
Cz/XNerBBwhZG05+WYEyQis2fsUOgiTq5OLYxOPTGkcL2s5nui88bfPuLDIGLSluG9TLbhYCBlIG
d/otaT5WFylRCxpww9rkldy+CbMLKExK0/ei8a1rc+t7DGMTdU0ntiV8WXrAPYODty2zQ0vpxRw6
dS/KhgS2+KfBhpE5YiAKSphfXSObg9yDyLwR1UPp9QYVPC9JpNBLfcUn1Xnde0VBcWxnsna6dr07
Lo68CdSDW7miCreMJr1r3YoOuzKnm6lndah3XhNW61RauxQm4TrGr+UAGJlbVnss2NA5bfX5AOXw
dwV57NJNRYHNDm1SMQrtEA9mWGU+CaZzT1iwsUApKXoIINuDpYz+sE7Tmz0a7mWcmAqO5TwcHwWI
BzFylW0JcWcWZ1P0/PFVwJKyZdBVehE2kNIPVClmmYlwXaffZKG/zm6DxlgzN8rBd2l2iuqhlpHB
CbX3ew+BtTx2gB47azS9k2aD/ejZ7HJ3j2jHTQw84uw+dHn3xS+aj7bWbwN5RR9VeTOgnuxs5J/3
shJQFrR0r+P4d+TIYIK8sIM2eec9r/1GNRi9l8H1mUG7a371oRfjc2hiwlo/tYmtLnPTfTVrwfr2
pxvM3yKIZwjWtsUs3VbvcZnvH42k6rB+AFb/StDLylxwU80SiOJZTEZlzsvvYP/Dx1Df0279rRKv
Rfzzl0YuxOo47sk0U0TEOkbpHuVOSV5EkOGidVgV2pOlYJy5bsNIlAh8yEiK5vFUa7p5Vdr40sOl
ukHU+Jqk2kTl6X9/eP6UsDK2UnquRpv3uGSikEWtE4cxp/y5goQ9gSlk9OpwJMCbYm7aUjoBLS9g
HqOaPRtNty/YxneU0vJipTa0R9toDvRxBhGSuEFBH4wGKuWPDDfETDhYYStTR52Nu2ZXVx0IjdKj
x+dP6cZQU1v9wPlflJ1Zb9tIF21/EQGSxfFVpGbJloc4iV+IpNPhPBfHX39XqS9wO86HDi4aMJx0
tyVTZFWdc/Ze22o+a6Os9p65UgoVY7YznI5zs3hbSg5hS1lgYTD4OFxIHXGMNb1gvIB+DCNr0Yvr
Unk7Y0B2pvmVRVFBI7PLkZPj9WoumqUHOXvlY7KgHTNz5CMg1zgJzjesASEq3maPBEmGpbP8nEyn
veIp3fQDqT3IqFwsKcjHE32yTyU6BMsr8c2Vfga0koWwG5hWV8LbqKFvSOCfR49gdIIxolHZpOLV
mShn5sZFcaDB1o4HfAAxMuCNmewpE4jZ7Uo6dXnWHVIcZxvoC4Puj6c+qrgKMV1MTjrpaSsMnbTl
UXzxcn196CznuSrzjn5e/GYnts1H68Mk1ujuyRqtptVHP3LUxdTD7Fl6ieWW2PrgjjmJKtpcG5rt
WpBnLvuuQ3vJozP8062M9qIVsfYyMNxx6sX/p5kyRO0Xxh7PzZyP23XErlRCFcgwdyLNqbJT+eYk
dMOhpBGy0nG0wmHyQ3TpaVnMcTcIqotK09yT3cJ5I9z84K861YBb6YckjjKOWAQAtH6CUpYhOqeZ
fTGT2Oc6tG0ci/4O/fdhW7b4mYaGhBLNec+nXqBSYN2ZTBcfIZkCcWOfOHlZ4J+zcaujVyKbnlZQ
ZlhwTVsoMPW3BJPtuy/t15qVY60YRGXRVSxj9aSvcTh45K2LvPUpM43mq2eiDHX9atpWhZGGI/yY
Dbw42Rj+MbZkep6HvqXRs0K5KJMvxMtrKV3Qe+decF+7Vts+CJk+I17JQ38FJygpc33kokGSRv7b
6HsPXb5SO0RIX8Zu0s5D3WOPVKXpIFjD3YzTlpetEwk4U3eYmH/F8ecMw8jBBSe1wQVExxv08gbQ
D7NwS0QnHyiGx/JFj4t8IVRC3kaQ9EEZEwPPFkPy0i8W8nfi3ba20TRnV32xU/da6DHSVnVoScz5
ya17beer1G20Mgj8PHTCXiTLXWz0Ge/ba89Zk25VTwDrmu/kR5s/ajhqL776Ujnam1MT9iO7JEZq
MukPdevvhoSlWkrjKTfyBBH1T0+TAv/b+C7izqObYVE9te66naSJph+ZNlb66oYrsTrht25xvYBT
WZoY8K3zrmv4AmoUEXQP5uipn9LP7P/f61b6LzkrF/MSHGiQU2os5Sg46doUr87aBprMEM9mlWof
+aSZMTfdNCjHOL2M4nOyyr/ALRBwNvXGycyISEBWPO/nfJi2/lxheQOuSnpkzz5Orh84hzbMZmif
q16eWtODraaRJCjngflvxIg1b2r7E0egw+j2iFgx7W1XMMzXDAheYeKY4CeLYECw86p892XmMzbw
3fEw2a53k1n53jXYkACivrbWjx7kIepVV7+tGTqcKS12rZmWwMBEHVhYDC9ilZ8cu4oQ1jU0Owxo
W4ZZf9I9bmefTF9WuMhD87Z+KVoH8Y79BQOow5aKqN2NyDwyphnz78IBxR/Lfckw8KT3SMzpawpT
D3GqM45kSntZfesWO1zqotDnzxP0kShfKQfpul28cd7pLKVfqsZ8jjN6N3nVoGya2Fj4iDSE72l/
G62RI4p94ekwrliNhjCKZA6WnVPtmnoD3lGT5IrEe55j3wn8UY93a+7hbSc8fINT5AsePkwZY0to
SYGTDymvhoVAadTUKulLTphOlXq7OWqbr81QeGc/Wqfw/m/ZM5mLIlLPrOriaDV8MoaPQbNST+Bg
RIeyPA4lRVo21PvWXm7RAL4s1hLzOhawIZxluvEcpnse9YCxGCGTnj18ipJvrbbIwDSA7UUeTRNq
oo6IBb+5WjaxPr7PWR6NJZwK2Cef7frHksQZs7aaJnhkYZBN2+QcDxBEsqycz/NExUgm8BPlG01Y
RoAw3oetU67WtQJhVEyQzmGmQPWwXB1FeFdelsXIGdnAu0zXjAOJchZNCEMx1v40caPdx9o5vkgU
OMNrJHEiedNnyKs3Z0ALBl1pDZfU+wt9G93vdPU2QJ3ly+wQjkUz54aZ/sc0VPI5Flsa+H5oK/ea
VD62EUPbzEIVdljcKlN/dWIH04Jyv0HPihFk+gDKl3gB7DCLRxzkO6l8c1guHjOMdBaGukw568Yh
IomB29zBdBdh/gwTKCOMhCklWqx5NRY9qbx6A6Y9QzsQUesizOLxUa4+6puUywYUWjn+vLv3byJi
a3xylSewU+7AZSx/GDp+wYzjDqMUR/kIDeUoNLAWSuUxZPgO10L5DkvlQOzuXkTlSqQgUR5FrcGt
aDAj3ynxuPIxOhga9ZLIqQQDzfX+XYzbMVe2R+nMWB6FMkOi7/gy4Y6clE3SVoZJLCkxo32+3L+7
f9HwU5xGjImVMl3Gyn4548Ns747M/m7YxBHRK7tmff+7Qf3dpOycUhk7mbYit1Nmz+nu+xTKFnr/
oitb6IAeZ3P/Y6RMo52yj7rKagriDGyiMpfGuExzZTf9f39//85QttRVGVQ9jKp3x+qgzKs2LlZL
2VknfK1s5CyxyurKGRKxuLK/ZsoIy893cY9hjhXKJtsqw2ytrLPQfd9NlF6IinDV6vhrR2W0hQNV
h6Yy3xrKhqsrQ67mYc2F4zS95MquO+LbNfDvOsrIuyhLr8mKEEn6ffTib+RDJ4HGItjjA06VIVhE
zvtE5bVp6vQTARM/qyl9E3iIqfxP9JMlQwnAY3FLK0cuYt8p67FithrKjEw0yMbDnezWJePp6UdV
fXXwLhsM/wZlZp5adNBdAJrqc4HXOVWm5y52LgSQm1tqO05tyhqd4JHulVnPdocNAmXIZ3TONgZV
nOtvhhpd8KKs1omdBHWuf6uUCTt5H4zvrjJmCxza9TSTa9fqTG2UfdvHx03esRdYo4Paeig0rDjY
vX1l/J5V5jxGcEtZwi3n64pDfHEhkK1GiaQC93iBi5ytuHuw8ZVTtg64zDtlN7eU8XzEgR4pK/qg
OtGJPTxFtMSJRI9GqtLhQTvMysYulKG9VNb2jEOjhrQyQAl9cRN+IBqGrxV+eF0Z4x0c8mwaAa1j
e+P1/Ey9UFUhZnplq6+w1yubfaYM96Oy3muRE2Tulvdhh8LIZ7xtt9n/ns9+iXk/UQdpbPxEIhnB
hLO/MbEfYfRvlOXfxPtvMs+jyBE/VqgAnPPWjQknwG9wq6/pjxlnmcIIDAoogHsBbl3j/oX+39rU
CjuQwB+ABvdQ47JldoztTSEK9Hxud04XnU3hmgw+KM4sbwmQ32ANbO1XjzGRjwd0ZyXGFLhwEPz8
R66wCLMCJKQKlUDvOA0R1R9KhVEQ8BQcBVZYFGJBh7XAf/0yjW2P8aw9mxk2sL7qO+ou6yUxU3Nj
oKnd4iukBYppChfRZ2Ja97MCPLB3/G1DfODYvjNzvcRNlx9Z4WnGJzu0oXwCChdRwo0wOwAS5Yrq
NmKQJDT3yVeQiVThJka4E/EYN1vqzB+GIlJApsCbUuFJBFahQ62Q0CtcKBaewlkwrPSQ9mYhSV9x
KBX0IoJ+YULB6BUNQ2ExCgXIkJAyGEp+VXyHBjqhxg3ucFORFclxXjKgHzQEwWqPqWmjKAxHoYAc
tUJzRArSMUDrmBW2I4HfQc2JKxuixzKC9qByAfJR4YHSahhmS3brHVWT5rYRNK3vh3TQ2HDMeso3
ou9eHAURgV9cZUBFCCBkbghmpFLAkRXySAmBpFMoEqpyOEUKTxK77SVWwJIWcklu0mwiw6Jsgauh
qQPI0A+IyJvA0PKn2oOxEoGZC1bN37opYx3sNBYLYcWsrKK/RVLgA+PQihJW2R6dhuRLOCsS3kqq
wCudQrCQGVkFWgMcqRZB2dC0Xx0IJ2X0CdPAoSjppXRGF4cM3F8GBXnpdmVt/VXGBdOV5RvKpm8Y
E2ANKjhMgqCm6DtnN0X6e7vQ8qGDsQGG+DZMuInc13IANLNWu0iBZ1xXXuuSUW3k0IizljKoDJJv
1XnTmmxIe84IkoxDvO5N+X5s3rs75EaCu2nh3iwKgAOua1crJI6t4DgOlBwLWg6F3ecsy78bCQA4
m8W4IsjGT6dkD7X9dZnPrYi+mqxEoWQctcOo8KzTrk88msuWR+Wb5l9AROF8bMy/mjp+A6UCO9a0
N1k+c1Cv1/fSL/92xx7KVX2ORu8YN93XUlGCVnBBPr2+ukN1TnOIZgRIoaGELTRq481QtKFMcYfg
qn4vFYmoAElE8VFf6Jf+QB3wHitqkQO+aARjFNlsuC1go0kRjv6lp739w/H8N6JbKV1/1acSGSP4
B2w4VHUA4r/K5dq6FF5WNNFpyPMwXbzPjUMSGJpREvymGPeNwN88dMqSMUTbvMAglmvXnEI/HFw6
81bu9IglcVXGnI7+8OZ+JesqLZ8LeRRdr4PI1yX3/tc3Z0Vr4ibMEk5Z7+HxVu0vBy7Ozk2sLS16
+vmFf/XFABIPs3wweomLbysoHQazsA4lfBWC/nqCKySYnL25PP/hDf4PwKzruLw9H6WhSRz3r28Q
OJEz9NCVThZlHokRYAi3VbLL1xSKIm8c5tmENRm8I5N/sjwKmI2mqP8QZfGbxpjL5Oq6wedoCGJd
PnyGhjX0Woz08ISahiHFmgfQWcO6tN9BuCFeUh9mA0AsqoviD/JG9aP/RYflE/J0Ug6I6BE6WTgf
Cbtt7LsN6mDnJNRIumdcmKWpt7Unvwju6SUxMDoUMrUX/velN9Vn/+GVDZv1kztXdywY4b9eesOr
s7oqYMVjcGsfkX2d5KSFPg7rg4zT/TKVLFv9/Fqt3k+Y/B1ApNtyP+0BdKNjmP4s5wKSrj/Sf6tm
wQx+IHinG6+2XX8rHQ7xaB3+JE8Vv+OSuVJETrmmsLhlPspTl5KWD5Fb1kkMHf0VbT1Nqk1TM3QI
c2GNNwE7CGkGdu7QWkUbREACLwhwsXjiv9ihSswms77EOTN3TUpE1z3eb7N7amQjz4PebIcO/Z4L
cZa5MSLy9Uc5ecN+6jMGDowmNiWCCzh8CVo518G21eOUBNq6ZzR9vTMZ//uT+v3uhGNGQebpZOEx
ZPzwQdUVNj2utHMa6Btveh7gjY6DsR2HL73gJJh2NIANN/vcObm+++/X/n1147Vdw8b0wewTSfCv
NwlQhAn1e++cDN3ZVuvc7xBpDtvGjUJXtU3/+9V+X6482yWaW8GSfZatD68G5ddsUUs6p9TU/gZ7
+gmN9+be3c+N8ufcRH//9+uZann58AzY5JOQjoW0GMvCh0ubt2VL54OAPyza7jbVsoAj8d7o8V/W
g2p2qBFBWtP2j7XnpukqZF6C3bb2aALe6eSdC9Ylbp7votGy8bOgElRVE7FlRL7ucB0Hq4ztx7hv
T5yh/T8sH+bvC6hH6JvrcsEIOeG3+PUDgsMTLVPhWKck0xRJlPZ91nc3Y/DIYHL9+WAY2hfBIMzx
gakjqMKdW8702JQccfJQiDTVvo8IdyosgoHX2rmSFP1mpk38ulafIrtd/wAV/x+3s0+YpGFw2dnv
P15z35xSfW1sOBZ9SoPfZtphAzU5oAA8Ajw2wkoZHWiFx6X+Bxr3B+q72g897mTXETSgCXr7uB+6
NG957dI8EZlbBm0FrcTwUO6MHUZCnP/Qtsflakh8jVYmmXUpTW036/MGjd+fEmgNdXd9uPswyBCD
Y+m249jiw+486ilkSx+6RuG0rFdKPbQqzc+N+y/Zr80nqnIeOM6HmqvVf3iy3d8fbYDkLoGBFuFY
zMI/3Ptq1uXpEF9Pja5/pSfYoBwRyxfb25eieF5TRtDCLmmBRmqEo2cxWuSYIUnivLupeYgKzfje
Ge4BPoT9CJmazn2QGrjvQQYaQexk4y5lcPk4W8ZtTThiNBEMdJza53xsx5ONP3AwR30viXDbyERF
saOpfYjTeCvos2wwjNi7su3Y/RbH36Z14YeZVT6PQh4GCMtnhhJq8GcvJmQkVrCD1aCaNZY4CZzE
RPrVc0wHlcpeZlTvmR4/w43uiaFgUDgZZETLwONGCVPyxC9xZjr7aQYbHjfaBZbu8j5P4qBlqJK0
Mn/uNA5uHGov/QjXAD0mw86eiiob9HVjeaN3qdziRcb5bSDbnuqsMv6wOP6PDZsAX0pWcAQmBcR9
MftXmFGVUj0uWmSfIGV45zW39ygNvgMt955GqZ+9GBlGvqAZyAwKmd6WmyqrXmG02kd97Rgu04KN
cXxLcyj2vjHRJ0DLyLCk6Y5Da+PQrLQNDgXzD2/c/v2J93WXVZbjse8JwvN+XaPiYkS2whnwdJeJ
2mhMwJv/HEDXfodM+u5BuCkK273iko+wPpF9YOLxlj5AV6oH4xUJDSEDDPJQPsAZTwO6zwL1YAfZ
vdDEMY9r+orZW8y0ajsy5dtbEVHXsmHWAD2gNPwvIpuQ1xtaSchEwSSf8IL4ZMzN7X6yktT9l/KG
Y4qF0Z/NbWFi+o+YLZ+tUjzNGrOQovuLbMv6HM5FyqSQJfPQQm7Dq+nvtHcP7g064xRcopqWrZzu
BVf4sYzmctPhBjvUEp2XbU5f/3sLM36365AAR1qWx4LKQ/wx1ElvexCvHltY4R18mj0PvSvbLXI2
/EV+ITaxBH9kqDiNvLZqggZcI5gTRBG538T7Lv/D6n7PsPplUXMEV98ysBCxtlkf30+b9gwuu2Ul
7sCejm6PpMJ1t3Otdw/EmCP7f8olueFug+5x1rFRA+UIK5fBW5rUPWmQRvKHk+7vqz5vCVeT0Imx
YLf8uNJ5K7DdmObhyUxSgcwUYi/9imhi3pAnBu0ZE3md6+jLlX7/cnSIwi310TwLg6SUP3xcv533
1XtBa2wQBsHh9WPuSIk7p+kjeO92jKeeM0J17GW7TxkDbqaBDy2CL7mNmXuG0tGM0B14b9rUPMZ5
ASerLW/M9SP+n8EKW6pdisk0O6/z+v6HN/r77uRwoFBFCeYmCoSPpVkhknR2Gnc6aR2QPLyTOgB5
/YI6lmwBxo4HGrBQstH8P0aRf9D8fVvzaPtpmVy09FmsmFAm1/6UxF0HXiwdNl3nlZdima4JxOZp
eG7auQxY7h6kL5sXVojyzMQSw9HUbM2BZbjO+yZcIFtv19r/GlXyb31F/lkvIiLHCmoSUtwKQF+F
INzOLJqLSlidtKS4jh6YMErrvUCpb/WufbRbbOTdUrpbabYEz2IWAvNGaxtl2s4aPHc/9IVSkbnV
gWaBQB7k+Lu1JgtoyNblkWeanL11OtEbjZA3al5QW3Z1ngVj4fuXRi5yN8LU3d8LkJqBHupXIcET
QotbvMp5XBckCOO2HFzzk7FwnM/gFpdm8xX2EpP7tNhqljSOODh/djp6kFGsXkDv5Ron4DicYfAf
74toRtPwrHvjy9IOX/V6xRuhbSeUVhdAuM+9SfpXPKOlcK34GjefGfhneA58/+R0y+FeSadRByMZ
BXvmj1wNdoKgWmPjwShS9rgyOvSWPf/hzPH7zW8bVPr4jX1S+X4rdtMKhwxqrv6U5oJqDeaBOkM3
AMPwAO+0lgHCtPz/P/22wWNvueTr8MB+PG/KWIcHOCfdyctzudNq61oMo3/OtKo4ZiOc7tUTewmM
YqNUWSVmnn/0CvYAUuW/HyrzQ4FDFgxHLVNFhnokAP72TFVYP4y2sy1G09orqILqwkPEFmzTsEX2
u8e+YR2dJLpq1rCEyq+xutyJdu36bxA3dgmM967ypmuaVt85iNA4NrWgQeg4ayVnJ59R/po8CcZ/
Cuk0QNHtdnbeb+t5Nv+00pOq9usB1uJ3IVPREfwuJuFAttqb/nUigZknUwvR9imZ2xT+ewIoroTj
ArOHvvb9z1gWjdP9u7wi/aZZ0uPkRuspkzihwd3yLXhdvi28stgtQnub53w93b+knOKRuM8cPDs7
vP+VrZHgY9G6AMwt15NJqHjbSlgaCOEYgrQizHMMFI8EnQG4ZpiSEX2T2plWbhIVhfN/v9VRpmgx
jWec4+KUJR68eaf/WfqLdkrrdWZ/74egKwHuB+VcJ2B+RmRLhSCA1M4PmUZcE2ln0alArh15APbK
2as2Un27YBZiIHGq1Jf7d3BUKCj1Sucr7mQOq0J/qmyJWabLXmRk4ZaO2vhALUqcgWPtTU9HZjMn
L+3ApsUqhmKufS1lidBYYxdIQKS5yaekBP7vttjZmCWgF9ecdGN2yevdmfmP/Qq9IJa7eAjsGT/Q
sDCWaQpyPbT0myGhYIiyfVithAN4l847gU1ro/d1TMhLXgQzWhKT4cZzZowETSRD2KNl2c4RXNeC
AOPAWKzuTNgsoUKs0iDRPO/iliKk9xztGsvY3Y9ny9TcrEwxv+Lc2xWWTA4So9j9XTIDv1bM3o/A
N9NAdyv7hVTnNPRz7gbKFybzSIRCp9DkRRP1cMkQP1FcNEjuTeIKOkmvSVbjLYpaEtxjnUgVtMMd
SSUveP6DvOUZ0rVWsC/1jRYm7l3tZ13J6C4e2wzBbJ2jwHImxzne7TpsW9omJmkAmPOImEJW2NsX
7PK4tQ7cg/FmrhLEq6Rk7BPykIjiopz2bdhYff8X3tmDFBMgQysH+9QCLkNjU4dLbZcXVC5K7WRf
7BzlWYyPYi8Rue5xbqmkeuonv+2ZPUbOK4IxcwsfM97XJX7IHAaf9FKN+U/8Ro/oEasVbSigdF4B
WtEsrUNMsY9GfTW3MupOSzoFjD7yqjW+VKX9Bizoi0e8S5gMCb5SXPFHc+h22ujaBxEbWPni+ujo
WPybBFdfN5qfEc5ydq4Kazt1VnoAhDPxotnQzTfe5kY62OP/6VDqObJDr3uuiUqfMJI9342pi5Ll
zq3/aqLvYghD99bm6Hep5uGxNtYhqLSs2noT8irCKD6jhIU77XEb3d3FEQrbG4QejC+QXf/qkm96
vDp7vzeKPcRQ5fYqzKDKkhpbK+U6LgPu19V8WlHGvE5oxDd5qvKu1R9J17pi5DFYbXUH3QjdBXeY
ELUkIL3SjlM/SEkg2KmXHfpWB5ZKBIoY8T1nBebFGcPf1tKWBBd2JJ7RC/Dya/eymIUb6ra+zbQc
sxcJ8jBYEJ94OSPP+mjB23mBzBAHTdeSQpRapEKtTFirQumPsN6GZJoUOpZTBATFwYprH9FQrLbe
BXa61JFAdsmFZklytDJWoV7ngajEoO06kfehBIYQjgywro7Z08xxOT9NHhu+y4SaSGgUejgLzhDP
8r+bHKko2r7moqepUqZgOCkQVl786olKRV5o9RZbGpB+0LqZIBnXchUCMT56Y88p04nbV861hJJV
1hMnJiwrfn+t5GA8+ELL8EQ8Y9wp4TkOrDF9vxbhKH0aKtY8nfn9k5NTmUGqe/Mts6vlhoIq4Q5Y
N+PktjvbSrybFvfGY8PD1FLOBjFizFOKD141cAGRttol8/ATxwzJBv1LTVRvjH7gNTf9iJ1yWULZ
xI8IiL2XPP+LjYEJay+8kyypeqgk29jEtomY19pLTBZjBMcou/mz0b/Sljd2egulOU+q4jQX8bmc
T0ueulhL5LdiASSUliIO4iYfwg5Z0rmGq3tHL7f+t2SIjz4+mVPuI4JbEL/vUsbaG6cApWp3Y/mp
zD8NvQhm3FbnFDU5YenNiSljdtZstrjOt6GWVQ26RheEK6rzfiZaNQaMjf7DqP3HWsLohwfaQe7P
nqyKVp9sePDrprJCTceTNqAwP6ZlpR/jpfzEls9ChUaVq63T6PP7AUMS+raAMzFIuQTAVcEweB9D
nJ3BsN+nqVmDisjy+nMzt1TLg7/X2oanWbeJXBc/89gJF6ECMU2mNJE929sU1VQVM+9GOFufl5Lj
chuFTmW9kyNgbqAhmDvp2Zybi/wR1T0fQ0Z8LZBpiwnwhPNL28cFRgHcYissrp5Gm776MHVLH2o3
ORW4YogrWFu8Er6Rnzv9ag66eKBsQasGn+Zx6gROfmStaJNMsfXo2ZMf1oW1a3oXBHTDtibua4d0
S99zXQ+jLJZd3ebz0RYtnnP1oxkKp4GhaC1IdzwejhkAFoZVYtpQ5NbdS2vGoG3jYUY8cbNsYb+0
LJWl2xNJsNTVfhrlFKydg+FkzLH4RIMXtJEO031usy0Z1Xgpl15ZRtILCRWo8tY5+6b7b07+YKWD
+9WBt9HbbYFfqwayOk/jCyq14K79reFJh0tifytdB1VhViRHX5MQrjXrWlbWsu3G7kZJ+cNM24M3
+hDo9dDiKEVhNP9AzoH7sOyfXFeludWGfbAG9wEI54NJj/vR7Jevi9VEIdDvi9nr/sHsAF6tAqlt
jD0xGOLJ2HNE2w7p6hyI2YrgzOpESlhUHYkFlnOhzSD7kWhm3TmWeQtOtLVe7mOZQYr86GgdxLms
ehc6Cg45OhdZtWdLia3nGN1OAQU8s7qjmQ+Mk6MYo/VIOJLvExQoeBWjbKazQ7RSGifGxR6d8+oV
P1qZ+Q8RsiBBg2cv1+7WziLn14jAQEfrcFKpYMl6rha/eUBfhqTYarQjk2cgL3rnb3MuRwqkgVYQ
BIEle659L7na2CeMxfAubeeE3irA7UXTt7uznOh2ghTKZNutPTlC0tvYPgQZX8rgPgyRjSApeszD
tjWMcEbaup1TekQ1jWio5dwcrj4d86whK6k0nhq6I9nwl27vWsQIVhf5R2JoWyDHTY5AD8M9ITWA
6Bus75OyMOIQxSfcCQZ1yXekxfOhkeKGorUKl6xrEAEM0YkiD5081ujAUHFHEfbMfWra39JIiKu9
9sqolB1NvfgSzZO1Yx5qbJJS4dHx+qR6Jc+d67z4BfkvVqadohJiq1NTgebN9FKJXj8PxGAzRF0C
ucC6L0V/MLD9mhzNn+ntvcIW1s/Fil5livJjkRaEb2Bb3S6uSB6Qk+ymFXszgBL3YgwS48k0pif6
j8YWU0Zxoi1YUjDbN0dLSVrJOzCOtf64shkL5K1H4SUsIDJ/GFbbf6R14qQIKFMmgggsGfu1/fhO
9695cp7ugJM4dwnhUvU8ould4YvkwnlfsIwj6dZa2W01nvxQ61YddSGsX5LF2vNqhZYlhyMijz6M
hTc+aT6oY3zNVzloZIrENpQh28n3VeI+ZrrV7bWywDSz4mOEWYBQpU+/u2O+HudpwLHql8+dkbOh
ldqLHlvNPhNELrlWhvjEBjddpdHRn9vmuVoBJRjEerJzxoeo4bXmMf88iv6lLec3x5iiZ7pF6KGa
3HwcMVnTHgIws2Q9Yr7cKw89waoQjnyseeN6Tnt9fTThW2+6ctLeF1E84kQaHM39GSUZv22nf6Me
1sLOlAR4MB1tV7qgMjeOXV5xvrG4NwplqsIB1jeYjkanny4Cf+jBab3v0AFMnGPnVjIlW6OlJLS9
bbaW7ZPyakB3+kcE3AMnQDzKOBVz0cZpl+kEx+dTa5vbhKiIJ9TYMOUSj0izZHjyROl+m3jA/BVb
0ED+x4mIFv25cdDcsJoc09jDfjwPGQb1SO0ZlFpzmZwy64vTKixl1SNJbvrGCKUKRe/hAB+TcrnF
7VrvLGuNvjgJapsZ4Hqdjbd4tHjmSMl5cFd25Q7p95Im5i0S1qNvz3hAJlFcFrzUMJn9V0/gcUTe
dx1ai/7F0j3ZfdM/jSOKyLFZrUDVD/f7dkITHkwdDJd+QPk7uGJ+nkHFPmSD8N/YffytvaCHx+iz
WxqABCP62LBzYQ3703JcNeo8Kuw3y5+ss1bqGCwJxdvzyXyeu8pmRsdqG2V60PioQ6uujJ8UUqbp
EMcv+WwBaFK8XQm0YMrHg1Ng7KZt6L0U3tdotQGgGP7LBH7lH64IjzVU1DVlW1fjgsHE9sTdhnmx
jhgjVoBbeqvZZlXebWicobmq5mOpS/bJzgJRM44zOIBxWw+cB4pWALgo8nXvFxBGjaK2Lmw1C3wI
EwFSU/2kleFvmaqYQd+VQ6CZ83LUDVwR0WyL3T2oQdRih5gnP5cMm47SlRdzBpY4M2Tx7O7Gj0P8
my1ImPO82UsfqcasS23fkXa/ryOd9IE+Oy80pO/tLWCdf1UjM1wf5yvZklF2wWLN0mw6r4zgX6dq
eeg0XF0WJ7il6jMcjzZG0R5gat3h9TSgm+sgqBXLqM/sNwDN66bti34bKVcTVv3+sWnHngAmH5+V
4YEKluMefzUhhjS/iDHtv5lyECDJxpVpAsqdzRirNaxaCGRAvhzbVAYO8OnCMx8Yls1fCxsLyrIr
i8LhaDtvnWhC3h6TPosdo3+YpMxPhoxOpSzqs9fm32PZavsinnF0WEzBasE87I5Ikuhnt8i2ko3M
yROjBfUAE2d3TwcRGQfJKOu+L4m/cNRGl+Wl46YnvP2YmwrATQxFCCBFnsdYCnCSNg2z2gblWXvp
xS7PTbTGV7i50w4TAExpRiVIwMGcOAxZ7YRrSMCST8Iwyh5g38fB7ZxDGs0PMYLLw2yaP91usa+l
7l0WD19Eb+FJaZdsOiTIMkNdE+8WiuOtQ0VB0TSuwcj1O7jd2+SxNJiCbX2Ypuc7CIqzkc6DT3Ql
ZLY7ZgKpufEQkWo2tkl31ezhtUW1GPQSUnzjOREFO7DyMTaKKy3kaKrny2TPJ48a4tSAABtQ1m1R
/OZQtZzu7GbmozF5/TP1ObenMsiWpPx45cnLfesRX+65HsgDBpQV3+jfh5CH260bx3ooXWSVi5a0
l65thqDo2kejGZbPA7BeBl163D32CNEtXGsuXOEHd7DP8ZjwyYOH2EV2/T51/Id366FNCFY4ExmT
YxUKjRj1ZYurYpN78q0dxOuIDRmb0QLshMjiLAITBoMoYOX/XmoJHrTCbK8Tr3n0J/tNq/13ziqb
1vIKyLw+x1yaGvuiqzDQFNm17WHTqiqzq5Z/GqVF44hj5Rq73mD0utrsXbrqWvrkJLZmwoF3KF4i
8bcBjAt7eLtwrLIPelubnz1iSsrhezzjmbHcKdomZoE/0qDsn03hbbFZgt7tZbzD2XaIccfkq+jJ
BIQdk/jJFefgD2vgIOfSGNg4RkuAoMQRhGAat5r5mgtaYoYxOD/WwKnetVXE1zqpqHY849UvnE0f
O1/FaI+PZgo2W3eLc9aWz3FH4WUJC+5LNJPfY2kosLR8K3MH7GraeMdUmud+iJdtPxGCPBrECP8f
9s5kuW01y7qv8kfOcQN9M6gJABLsRJHq5QlCtiX0fY+nrwXo1pXTmfnfqHmFIxAgKcoiCX7NOXuv
LRCrqCe5cste9MQlX+jNuEcPILtChMd4XcEVjK5SRPciQnXMS7IQtAFhNPocTUkbeLNofIQS9Shc
mRi9O2QBw8R3lUxCJzTYvxYDw47VKC8N17odBlMLTrgfcVYJ+cYSpw3DBPzldjjKEy3QXqrOnyDI
RUAG/GkkskGE5axQlRhjlSRqjcq7P3Ft9h0647zAzpJQrMzie0tf7JUNwkHUvp5ZqYKL/o0sYsFv
WTmDoYWtfYNrbCByd85B72ARmufx3dCB881ibFERHMPFK7gM6M3PkqCKHSwRrOf9/F3w4PLg+LHO
g9wNB32QB5jEYe+u+C6oAku6GbL9QG5BecsUa1fRJI3i5KBTvCTxEqCLFoyeatRUYdnWmXnZeOrA
sttK2U4xBek9et4cY7nd9slGDor80LfJW9fq0Q1L+cqu9SWVnHXTPiza69AS26s0BlPKJK5FUyp5
y31iTdhAJgUuqYE9iRD9K6E67XZoU1KuEsJdJsOoN5Y5sNEbF4tKOyC0CRvw3suM37WQJIqi39bs
tioFXxjXJDZUoHZjmg0veiPvIxXXsyGeMdGK2lju85GW2QRwCOiKA9x0vCDxhAZe0ykV683YyQpo
Y0wJpg6DWhSvs5lI56EGENLVAo7tYeC7w0bUXDY7aet/rweoCWbdcTUTgEygCZHfZDXFBxX0lzOb
upcuzUQRbx7bqAE5fVF59E+UPZFAAdmMOfqnGWMVocDfeAzzi9xt2iiSTs1QnWXCvffChAGcWvrF
OhS3DsQWnWpRSXUKpwvQcLFxG6kk/lRv7stUbu7SOlb3GcE/cypkl/qsD5p61ZLgVJvFD9FMzU3Z
q2DPESdQqDC7LRVf6aFiqtrndD2KurikGiy3IcLNB/4dpFlMzpY23UUpeItkMhf9RnQT36WVqR31
LpVcho+LoU/gAoaKkLmYIZpYEf3ESrSfbqkhu0oNwyOGdnpFs0qTrtInW9OHhm9jMt0quNwwDpep
jQ9SuQomg60qN0t2K9S4ssPRyF6ZjMJkuXJBS2OcKDsP+CmALnjxNMIb1SkI5MKHTThMNsoGYREd
85ogU662Iv11mH6aJMqxVPLZYspjehbr7M238m+dRtFkSh8aYhUe5X7GbYr+EaxHeZS1nkw4vnKY
pjJ6FnN4y2zlqrqcnxpAJVsF1zZ5Z/jFkVHe1RqMcAbO+4LBaArNg8aiaRuO6veymqIn9AYvplRu
wPzW7xr1ziB5NHNTOXWdGN6oDMgSmrKTTDIR1htD3mn5/E4CaIi1IaVzpfTqk++/siN6yKgY3RVB
orhRmNySci/SyYhIAAlDDKZDlOxY0J+GnHK6EPvTfV2KfH3aScPjXcH394lMq2ZqUqEeNFc8Xk8y
S6AbpTwJciR6Ug4Y9zCFSUc3qHoi/61xq6SuXs3FiuAP5XhbVYV4HaT8BT9deZmK5iPvoJHJQ5x6
ySAYz/MkL4S6WTgXE96PZJjVrczWa9d0FnFDitCcg/HSQUEqPCP1XcWIEQVTYnMgkDBW6QuoQGur
5FSjnj74ESlb6SQfZiwy+HmQye5RclLoslLRDuX8fojHZ78gHCkEoXvypeGoLKURfep7Vtts5rKi
ns7o6KazzFDmCuNIVbebHpMuUC/9xC+2Vf60qhpY7aYtTeiu6u9DLJs7vRf5ciw3p9Lv7kVrr+qp
eJsWoVcYhfQYhMPGkMXstaa74qVgKrZ1IbWPRpXtWfi7vY7b3d74eJW5HiHUgIoU3qRyeh2AnjyF
FjZw0zI3feZqaUsA+oyMzCJfyWihT7GLN/X2WIQd8GH+bxwgJKPTko7xO4Cv6/SNd8e/9/cLgV42
/nf+MV9v0Fp6cKuO2lm+mA/ps/6TarBM5CCxUwoGf0gutI3clhVE5EaOikVnYzEKQweYduCN69Ng
3kbDPTp2wpCInUA166nuZnPenF/POMvsNwIYHd8eN+NG3mqHah9dokv/ZL4oH2BvWPWWOmBByjkO
HlFuxndVu+k0Wh+bJNua30faVTuS548w+C/yQ/NaI1rHZ4InilDX2qFw7TcuTjCh3XaDRy0f9ypK
EBwk4jmcssnRyvAh7MptAxANtxSNyq40yx0gxN7z407Fil9bTqxMwt4c8jO2u+JsduHrQC40X1R9
Q99a+Z6wELBZzgqgQRMS4PPilBJ2+laUwAC6UShuJiR3l24Qn+Yg3zZDnz5zEqNMKgLWmFH6TCXZ
0WokCIkWVnjLVfVZ6XUqZjHLzTg/Khg+cv6I++d6QxIrHNbtpR1cHJmHSwK4yr+/GESt31TloLsa
WTiH9bBS7Ctwn583jTCmjlji+lnJ9Cth/4u9v54lDZdGl2UniXbagc7XSQhPGZXbbSWPBRE+ekG/
nLPfbtZ0R3az1ruxqeSHIjMgeYSEquFJpV+2HVPzbn1k9onDibSaCrGU5Qc/Vk4GDcLt+qBPatmh
6oPisPwFwyALv9xf5gZFODw4+SBlh/VApFvGl5vD133rGVibZdhnzk5xLUvL/9nkzNf+7C+JUMvf
r0Ul+0p6uk4glWRNd+XBb4LCm9q0bo5iKXdeAd5t1rQ/f3vTRPnn//PbfXEFwEmqSY2gT/o451W4
rQ0ZI1MTRq3LhAYRSqjyAzuf/NBg60zzePbQMcoMPXKIQ4hGtZyKvx7W+wKjTinpFUdhedfXA/1Y
aqeRlXAc9RHcjYBEQhEZ9XstgrJVE8hAMGN+GGjvf2oH/4/s/zdkf4WSMGqL/0z2f56KjMDef/y/
95yy87T/+V//+PM5f4L9Icj+IWoKoA2sAywMFbTvf4L9JUniIeC/yqKLQ0b7xfXX/sAFgzCaf6KK
KwVJ8pIxEv7XP1TxD8uCwyWKpiKK6Ffk/w3X/zclEAYOjTqOsmiBECBbq8vjF+WINMukl1vVcFaq
l5DyOQXMStjmo62pF6Qjv7wzl0/x4a8erdUT8osm8V/+t98EqFWgiCVbieHs30wfzKL6UzGyl7H9
q4YbL7e15yI5BjeEGD9EKL9fyk30DnZrr24Rp9eg0pzwNDxJp9E19qI9LpmV9szQC1/07xTqxMz+
s6hGNCXT5HOTFQWpFB/eb7rsSaLFrVHVuDEakUIsBehDvhysQRlTQraN5gAxiWSsVsYsnj8YzTzu
hWxCrEAVvT600lAv9XSSTAILjyixYVgfNcmt1JwSCRj/43ropTne+iouQ2p4B1JpRxhR8+BkcVk4
6325j1RS0qfSrWKsmQlYXzw0xAfOJoGC6wCzHswmZNAlTQtjuLQ005fBIFqTUUhiKw7rbdikoJKW
m6XYX3ITbvAaEKIvY0ixjIdKLVSHr0MHNAYzdKxvg5lyOk76w3rIal/ySi3Yfd2FxpvF+GyAI+BN
on24TCTiMrx1Rkn4QNeVbN5HmIhrWoxmDPIuJ8tqjSlRhZ5YTH09rndQ5UTQo/YRFmqJyokJGR0w
47ZQyWdRe7U8rGks65kVU4tcbzY16UuSvF8nQbIuCWRplllwPazzoTQKpQtRGZjYkjMDebI+GLna
pb/cLgChb9LRf65S6CyYyL1eSghuqVvy3Rf+YMRstN4FWRzUOGIzfeOb0auJEPgQtMmH2cfVRl9u
rXeth6+bUhW/aKx5bTofJEv+lfIStyBInPWVr5+KWQcnY2Fnfb3K9czvFbC166loJiXm5Pj+6xXK
iVD9+bKNdqD+ICrdzzKkX7JO9OZYcpF+vfj1TFIJ6eXrsJmEDjSlCI9+PYuqovd6dd6b5GJtLYPK
1PJYGvkBbQgwPTLGY31xsbBPrshkS/mvLZlSkdkVT583lWVhMHnrRPc15a1XBz4reTdAolnvX+/i
E0duBjkU4/8y2X2uOfyUTHOJKAds1D0akwCAEm4yzVa1NiE3uYLPoXQj8MTB4DTIQURHc45MyIpG
epD1iEGNvHGY9jtjmXbXyxY57J+Xcz9310yjNfXL9VrGBlft+kcRL2DCIa5v1r+m+GsZ9LWg+Fof
+Q3cJORrGuISLhrfZKjICJw7rDfXw7g88HXztx9JVTqPlCgEVy1IORInrtAgW5KRCIomfsAqPMyE
9WF9dF7OfruZ+3T9LfRurhr3mtukWOkVxSfFYn0KQA8DVFj38vXr17OWdc6uS/vPnwLNwLdunGKn
Vnm/SHWsDtNyWM/W+wjgZfjOa2omSR9CRFh+cJY69BbsrzafD//yk634LvRCto+XRVEyzflhPRvV
uKxf1tMpyAmIW0/XA8WCt5ApY9MEArkdXw+sz0bX9T93fv229WcEOrskG5oLTYt3Pvnr7dcBgfO1
k+8AyQz7inl2dviOoAPRliEKmKq1Y89JnXB5aUbA9bG+3vUgI0byrEA8fj6q6jPjXTgto97n4yEN
lahWnosJUovOCtefSDRbfsnnz64/td4uJPnP37zeXB9Y7/v8db88JxdoXGIuO0qEhnmKKGzHePmS
/btf83WfPCjm7Mh1+9NoitJVLBaMy7rXHJAQSKnxtt6Kl7vE5XpNQ6J51/sGiTXyevZ1+P0+6omM
1aSPeALvRiYIyArXn8nn8AOWfr75t89dn/b1SLE+7+v2evb7f7X8hV/30X4MkfV6NIt6B3zxBzHL
5aZfplmFmGZjRLop5OKL6lMKjpdpbj0My6xXUR8yUppbpdfDp8Dm35IIWQiTM0c1ob/ttOjmiEVb
D1i17hSgbltlmYe+DqKBaOjr5nqGZu6denS5mZb/RywJZKdlNTpxIBdsHNpM3LRUV22kKzVxhVz8
60FeJuivm7/ct8x6dQIQKSnS5QonuJTIBd7kfGgkt5sqOnXavIsHcOT0//Zmyk4rqdtvvB39XpDE
U6xj4Il0A6QpOx4x6xnT+3u6IUmSfP6f/bKrMdZvUKWCeRoToiXMEQwa6GocNXWymTTAynkUtTBZ
0Xv5y3zZZ5AxP09DiYFpPdRtqC1FISL3JrZ8w+Tvyv7H+t5oKDSLXZGXMyLpc7q8I+u7pC+TXmI0
t7E1I4BqGm2TDdpHFyvVsYtSexrNN0w1AWWFYGclmIOt3CVEKqBM+hjGfHmbZYWFaqo+WEaHVqYv
ackXfbVd71suB0VW0109xvzBDWjF/SCfBgKOqLsaYF385KpL1lPLWneaAkQBw7FYxAF9k+meFoT7
SgvkgyQo0udhVjua0HqCdglYeVKY5xKxMSLgh4pknm1Mz70fsKBKLHAKySBtk/ZF7efGFVVN6cgt
KczisqlcD8tge8AD+ufNzwfIInAwmCC+XPa36+HzClhPIx2wr5kMvRNBHWG3IZyNEKOi2GALRwN0
GvwBzp4MHLydG6KLhuC2HWGzkiXAepnqJQ1A41af09ErRY0qLbX0j2YUM6KgGQLXg7Ss1zSLyPL1
Zq70kjfrppcX6s9ylC6UPfpDYgr9YT2rYHERAQoQOCz4Ema8AuqxM5/ML7eJMCMi7/PuhHL852Mm
Q0evsdH9umt94ufvyDo4SNisW5guQcEufplb6IaVmNRMZQl35rRTY8qSEXFWhtqxIhJhbfOk5aEy
4XWsP7SejcvMtZ59PbD+3OdT5jH6CcuzWRg15cGoKjotNREIJQVNGFgdtko6uIiAOOVil2xpzim6
zX57WO8zBJWHSxogk0T/afmx9cEwGP48K1ASOsQHMNR2VKswQW/qwTf3eaddRl9Xt1wpTOlyuE9R
OnmDHlDT/Lyvrd8DM6g3csnKfL2LtDPBFRXKju3yrK8Hvm4OaDhtS6XrihcPeSf8dJoc+DJtw0O1
d069gLgbMHgoH8zN8Jy/m1J2M7jkKAs4IFz9IT2z7bgTNr4lh7bbZ3cT6v2R/NwNJ7J/rHSW5+5U
36FDqSPgWITakzN5mPqnTn7r6b2FiUfnIEFbkjyp8a0Ue1njZMKRZFD01q3Md8YzAC7jfBFIQUaU
HJ+r8dSNJ6AxvkXg1bGl9EWTWrsG9O4sN4j25JklU+HU49bndW31Q36C6jQzYzvtD7CVRIN8ALWq
W68LHUP4VgNO4fXft0QKoKMTp1s6ulnyjPdOwb/gho86WtfvEnEEsdPLD124we6uokm0sTwoMnyu
7RIbq3golfSMOiFRZ1vyQSv1lvJ+/FhDzxG/pzfitrRPcBwobsbnEe2OTWffmQ/KARr6t+nUuGTO
bpU32j0oM1zhojES0U75ZnmoNfbyT+kKmXOfvIhu+VS5pjtCBrXDW2XX7zCR2tHFoDNh6xc2nbUt
7gnFvJF25feIjWV7RuSKdziBAhRtfSRCg62fFBBP5KKwwm5dvJm++x0/722+17Yz1EdH3SRX4Ry8
Tz/Dp/KjOFUnCMvkwG2yl5z8bbbZj23uUgV+aF5U950UguO++4ZACjGKN3toNa985wgBvBwUIDge
ZadJ3YjBpoBwZbiwqxQvzzZ69dKiaQvvBrphgILqrU5zaguAwE5BKQKatgxHv0eqrLaO+FMtrmCO
pleU/IK40RV3nlzcm0Dvhw6hIh+aM0JpojgwHtqAnALiATelRC+0/lYfT8CZeFn5Xnfyex3RQL8U
tPfSACPrWZl3Bd3dacMIOXNxPHbb2T+FO+squ/lNsB2/tZbT/JSxIdtIRBJrF0RuObrTPYQNXGgg
p5GjDv4+JhxLv6NUnb8p5VGct6+gXGP5micE/Z6HrfijFDblvKGRvnQZltQAe/pu/DRyrkRaTsQS
24Z49FkKD45yK6GSf0IAe9QeejqNRxwbbvGs/QyZByHVNVxJJ/8OvYLxSot6AoUCtdUVlOVBFWHL
rv82PVjlSVZ34om11zX9Jr1DlqIyIX6Hn5Qe+jeQdkADJUiOXu/liUuUYLBPWaPotEqhctkRUAui
Up9zryU2jcL9k/69v2YX86Xaj2hB7BI9U37i6y/0iPhc6vsod3y7+wkl9H1J85A2ORFRhTtK23RR
d3n8hfx6Yq9bWoM3ykG5IlZAN2NlOwJeonfxZngTfqQXAj0cNmkP8gv5Ng9ExVdwfzsHO4zjn5Pn
6rk4ileqA8E23HRHdEBk1+zSyIbWuVfPT9Oddi/slEv8ni9ZwY5S2SS1fZBrrB/GbbGpSJGevPqx
9fqrvFOP4j6Bff5EAbZ/Y3eMe8sdbXUjvCDrMra+i4XJ7R6QbzEWSlhseLbdw+lGxEayMkM2G4hr
/y3bI4rDkxnrONJt8RS4jKnPqnQgPeG+8F1eerHJ7B72E7tfmLU2/oxdfrVeod4+oSFx513yLfPQ
LJROZN4qCGGRGToMmm5wgA49uDpgLLs48XWDbXJWdgQzaM9ch4g5bBIzN5QklrQ/UHbefI5Dxxy3
mjdef+CqP7Hz3OU7INkewD/z0tIvgSHVw8y1QGXa2UK8t8nguec93bfH0QacJBdOzpUa7JBVB2jT
RTfma32xXiqAoKNdBA5RxCgOEJTlsl2dDZrMjsl16PmUd7xgQyS3F78ON0X9yN6LQKiA32httWeJ
7G6uvcxRTqYb7KuTv80O+pPK3+wRlrXDTnRrZI5xrAgi2SnMKY7KrI65YJv7Thdv3qdb2Ktv6iV5
xFrhhd9zydHOS9ve+Zr+zBwJ2LLmYjvAsJH1abujeHQQ0SZ4oeKfJZOFTbvscAhUpAuw7I1QKtHL
b5YMYNl80WO0JYizEULYSlliIKcCduiXp6xnwbIhWc8GTWnxpywPQyOL8J+k/TFRm9iLlp9J193N
f342ZGVWMY3MpqTVYrfodIfU+OZooj0poBjYA/29Q/fXIa7F7kC8ZX9Yz9YHmgbWZiHq1JHIErGG
GrTDPG/DJJH3DZUrcyDWep5VRsr1dBSpPRLsUrmGTvN704QsOGHUFlC4+/EQlgY5HFkexoy71CDi
9bZv8JChpC7Svmmn1xbLaRFy6MEyKRWtZy18KMo+f92uiWP2olBE+IG4pUxrciSWpo+4HMhNYdG7
nH3dJ1n94GV1h4AexrfExa9PfMBsT9jpVjk2bMxZUPiD20AXxYNppKxB9Fzax2Hd4BhmLb0e2kQ7
Vxh6YdpRXfg6YGPhU/rrPnkIeZd68Xatsq1h0etZXZoMuV93qjpJhQaUys2aFq3LnSOqs7pby8Ht
UhJcz1DxLmZaGa8LTmZJl+5TEXWRaVGagqeCLKVkmoAsX+GckKStqjAed09osIb9EA1bQRst76uA
JJp5h44SlwF65C6zo8Vjmc1UYpS2ZlS3iI0JZVaeXR+5o0b87XpTHGh9Yby/Wj3RcgGIVJi0WDqJ
NHgoa7Pa0gMYD/QBxoMljYqnROYumJdPvFa152wqaSSnYwFbf6nXYZzrURaZpWsuvbm1Z/d1+Lqv
78VpL/untfsm9TXOPrUrJvzi1YPY0MNk16OQeLvrl0LcWqJb0o0dDfONgySN0kizlFo+i8dfxWRZ
7r9pmsHAilcYhz6u0XwCDDVVUOf06jsBFIg1B5om26JRnvvGlNi5cUAzZefiQPBkDW9uDc9eP+D1
8HXTbIuIF8nGUGRNvn680rK1FyZDYmNUkfxUTlCmJszSXIJL0fmXnmpZc2cQkIdjoV9WqtZ3fkk1
X3usn7dNEcze2kf5v2bc3zXjqAXTCPvPzbin9zor8vafmnGfz/mzGWdIf6gG3baFpwC7hfbOX804
Q/kDJaEBKUyVdHEhsv1zN467aeEZIiVw+nT/04yT/8CJh61dpTwtkRdt/G+acb+TgEBtSbT2+ANp
Bqr/4ko3pb6bo8LUdoFu/TCJUlCiKylLCFcRC/9dL46246/QIxJ8aTBKAP9MBe6c8jtRzO/6SlYK
hBETJY+tbHayzTCPwqQi/JaJqRZ/No247wB4AuSwclaBAkjMTKS03WffMiM7FGmhAV5pECMgSEjG
CSp8ArnVzKPHyBQfcDhrUJaVI94Tyy3lakARh+BVTRDmjQbrUY1Yy8DcDQ1yawFiw6YX6ssvV8C/
aToav5vjlxeq6fQeoV1JALqWN+KXFmeopyl+JNPaTYEKJdpkBxSbiduR323jXE4gpDtaJP9QxfQj
jRT4V/UFIlTmsJVmj1G228CHZSxmH8QTn9K0H1zCaVJHr9Gi5HJG5kNUbWRGMLlg01Vn0nPShcWB
QMyO9DeAg/ueudaZAxXCcavcGEFyk8a0TkRlIy2+d0EWCzor8VOkq90Bj4dJUTlnXVOGCvLyNAR6
I822YMAipFO5aChNzAyQFG0rwYduBO3LBORiUV3sQlN6zKNJpAMCWsvETBRjOLYthbhtOiMfUjzt
8nK49DofQNjg1IKSO83vNLouiRh86IncID2N7pFBu0gJe9SHmKHxlb8WVUEN0OrfKLeSS6Gng/s3
n9Vv7ej1ooQPYQG6E2lJ68vjv3xWYq2WStbOFumCAgqhyn8g4oitDsvWnODHHJwnfWJ2BoEaa24P
RCkpiPabdW3XCEZh+x2BDWnIMlkxHSMJxR0mqo0/yISaRcOhDDGRa5X5MjZ66sjqkpzQIy4KiQ4m
Gc2rsWsgll96V9NVeu5F9P5yEH1oMRaCMqKlWmGessmu1bDGCdRvsE3MqvU9DZlTlbp6ScP8pNIq
gubEks5EhULM2BGwyFM35Jes4MIzxgRVaw8gJPmGCvHiN1ODBGoBpRLG5cpSeo594RbLx0nD+kt9
UBEbIgZ7yEv8AFwpPkU1J8wzNK2rKCFA8mlW22Ec31rWRCEsfRgbGpA1lcxKu8ssrpi/+Zz+zdgB
PooNOgQdQ/+dLdSoStdNxmDtIoU8QFBuNEADDaYjG+IlV05NXv7//+G/EC6WL7FpiopGVoCp/Qvd
VeuBzZYS/6MyKsdS1y+zCdZGXb4Met49l1F+VoQEIb7ZvSQTVzAxdKgrCxkKcm7u6yj4aKQNnuVd
3/0N+enfXbNwtUyuFoQa1u/0OFlq8jwTUmtnyCerQdlnhPxpzGSNneE4BZyg90if/05M8W/+W3WR
bhB3odBdVn+TJ1i1LJvpIJi7TEs/Rs18EOHHof+MP5oKwG0wJh4m7Ie/+RzE5df+IuFYvqGaTFMM
WizT1L/MUXEgydbAF3cntuzoIpbjA/WbcEhPPnoCcFI019Q+aR310W+MhwRtu12N9Gqw+X1IknXM
+rl3LKYlvnbZjU6WdxUzyPhiMkFfSk/4oLwJvAJEo4ltBlYA4GI6flI9u6gNOLB0ip7zWrjmKpW/
nrd6MuApsFjeVPy/NO0RRJHivo1Lil61eNEVbNWGDkckSbM9IMDGDpRjDqffLr4FsANsIw/YloYj
esPZp/RAN0w36x+t+JiURIb73XBr+ZVvaz7107kyvrUULxKNv2xIjMRNAI8yLGLjUU31Y8QhIvlL
VnVEvmqZjRszSTskj53OzmJaBh7iq05qwGQgEiM9TnxsZbUVdBNZxIhcTUmJFu+Lx05afpapFT3k
dGe0zDmEEIvgcawHPEf8YRZvLjilF32ascwss8NkNPZQVbkLrFk0w2RXs7bFXkz1H6wB/Jbs70Ba
svob+lLle8mehQtRNmDzWtoyAf8yaPsyrflwrsddYMk9wo9tnPe33TQjdPObwumtK2vgyQ6l8oYe
NNuR1riZh1mw0yrA0qBagJjSniJCKKKG94lKl0xU+2kWd9ssZiJireJow0D5L4MGInbBqZClxy5u
JEfG5uyk244B3W27OHdDtbfsvEJbL2g/wBLiR8tmZ0Kk7Wi0QyCVtxiBDW3jwwBpoDoxgwQ4xbPp
A8LIwUDG7OKZ/F6I+zoc7qyCJKWoB+RXNK0nJ2p9U8zqz0RoCA3zpwdYqNS9TI2KJyYWwNPlfI8k
75Rq+Z1Z0R3SR3wCZZFodinJL1aXDuzCCHfOcoM+ACj+NhZczZx9Z+5YYgUSSTmzRMFDmrZCnnds
UoVnHXMppMzJMzPlsZmLV7/oKNM22nM9NZAh0+g+pusNW8GpdB/7qW+c8PuVjt4IuPm7/Zj5BDYt
5oeMnbVvUNfs6n2bmVi8w+GeaKUdhPaNKWaRqyfDTT3FnQuHCL8Db5X61A5pA2C3v8sr7WOqooKt
erkld5j0TFirLujabO/H4TVkYY2KDIG9nkjbxCKVGLcLz8VANfqY34wZxVehu+lUJGiZqYCr0dxt
fMUiZ5XFV5nsx5FsNo3nYmid3liamfZsUWdvJ/C6lcLuGUP5RKgV6Qyh6Zoof7pA72+phUTbfkYU
iaMdqZRS7CGvhlwNXBIUZGB8AFDZDjh+EUNkGKuxgNtBIh8xcIr7cpmclQheUgq331Rxh0O7fZk0
EQ5AFaLfTe9jrTpGcbmnuSo7VYL9gDSEXdZVOzyWWOZLmpWaF6pcDBNECNEoiJDTRiJEIdWIFqsn
s+gcgjyuFuwcOiH9PUBayyml+pF86wSjkHINB0PY9w0k1Eae32gk0fWDzQrGa0F3PmmVdkZIlGwa
KRQYhiixi8wu1VgxCsqBjJ1ncExtIjYhesyT8Qg1iFLikg1WpOXjKBMARXro4mcuFJyXkmdkck0/
k7k0TDLyhAQDMTy2p4AqqZmjqR8mCvL9bNwWUXkE1nI79bCHBeEtK8Yri1bEbdSzIwW6Wj1i5pH8
/rWXcwrWfP5ZLYpHDflNY4h7uWeFqrFaKTQS1PNOuFd8RuY5Z4hVg3wHitZJ4+gaA2nDbTXcNULf
OV0nhCjuCLqrqVDrEt/qVop3kEEooNnjK+SczKZ9bZeL7kUY4pskjhmiMw+7wWutFI3dRDg69Awf
T+GXCM9T5c2iQBp2PytGmz2dOMG2xsZrNP+cVtU9qaX7K9nI4U05KaRJC/mNONK4AHJfGuFTkvXv
lUGhuhf9HSPbuRmPnV69tlX3YDXyt0Q9UN07AN+IkOwW8YYkY3p14A+AYg/PqUaCcuuz6G49LQH9
NBIYPudGbcc9KNAJzFAZZo912hsknVlviUn3XUvG+9TCFJ6BQ9SVDN9XgRyOqLttLpjybVunpBP1
5KgE4FnsZMQiKxPyI+qNi47p1Of+Ax4cJD3FTFo3LY5STl/jnHcnVJ9KcchOWQ2TRtBLGo/D8EyD
mb5cLCbXkiTBHa5GSoxSdVUDXdhS4ZGTONwJI50PpNQ++0aaPpNOu0MvmYFbfr84PJpD07D76O8q
0iVjlS9zWVAzr1RcDjBvhLa8TZQ2dnMTAfmAPbUlwrlqAIY3s/FosL/Z02nFsDFGjJFzU9oZUCyv
Mbu92YbpRrKgeVlh/OZHD3WDymWYGDRDOg0B3os56Mh489pRDT0pjB8MBGNjXOswYlqdQcFv6dcQ
LUbYxqbtKzIbDJUYlU6hIGzSGhiGx9Ka4PPLuB4sYBadBByiYLqdCOsa+awSa/ouRN/4lqOui4fY
1Sz85I11HSXmahRsj01Ze+oo8fGLtEiv+IeCvd5kHiZXY6OEBFCHJVT0su+2YiaeRJOdH+tIG/Zc
Y2uz8lJa6iuuV7lEBWvSxkujniaInh9KJfgBwK9Pgx+ZqoCdqggPYDX12JZZ5LQp7dhSGw6y3zyL
BGf7WbTTMTrZky88JfqihgGJxV6/B201JrtOVF/6enrIGF7sKTVvYwP3emukO6tHdjqwjUwAQ1jG
B/HA6GdMKHiYip8HC96GQa1tyMMz8dAvfoAv8pjmiBREUudwUVieVNJbbEN5tz53mKLAjZjemtki
xAQ2hWKxNBikhdCiOTNcGGq/wzOZvxilBDO2+1igdGCo8C67+VHoyJYe+nCXW6S0wlSj4seYi+5S
67GaGmkyLPSQ52IOaQiLGn1HulOi2hxmxjhqESRsR6Z5HGvrY1z+sxnnlC0H6VNYYmmscDlOFTIT
me0a/UYpHl5b6uxMnS9yIGkvQn2NI/EuGwgVFgwUJfKS3DmoDPF4/7PXpBA8iTmXZBUizHpz3KAu
i23Bkt7DWEQXPL2RIXwZBiF2DaoIe6EcX1qDpk3oH3qsjVaOIbrQhEciy9Q9TvoN+LYeDUeWbCQq
0C7TQEpyBe0Q/GZtjj0ebYDAzrVRadBooicK6CzYAKLYWQ7aDIhYLbIeS7t2Zbk6bwtFoe+cTBn0
nUXEOlI4FSku73m53WEcwv6wnn0dgqVAkcXQl8SOOKZxwQb2ZuBNeWp6+qKqVBb1iF6x/m5RC08L
QzBcqtdxFsWOlc7S8l4iqWiRsnXIUCoExMDCj4GZ0Q1O2/MqJ0qq/AlIabTNF8Ft5MvMHAMiBFI0
KigDktcp8k2pocPNSeXFlMqiUr6JZUqxSfbIJc60u4Df2gDT7n+zdx5Lkitpc30VvkCMQYttalki
S3ZtYNUKIoAIaPX0/0HeIYekGY3GPRdT1j23u0skMoR/7seJaWFV65nXE7zYQKEEW9PvqgaXcizk
n65OnwaAkCv2nD8ukXM/IdnG3WOeYnB245Vj0rgO/eRp0M2bauQLoL1z0ek/9TCeU8vZmIH1HXTe
l3MKlutnj9u7K/QfK4+fLIJIpkWFg/Z90kRL91ogr33nsa93b2NHq1Pdncnoc0xx0LWNma0PMSww
ShipAdVck2QxbfksAPHcLeGuL+59YGsNkISD3dEH5zOi0J5ZFCti8dy/lXPsBVOistyPy8Djbivz
rDHaujhyvWU01S5BG8kLLRvy7JC5oLvpdNMQ9j/dP6ghFycwdA+cuyPsBDyyc8cylg/uHpEGF4qx
NGinRe2tqlq/ZrL91bScVe6v7v1X92eF+CVg74m06uJ9S/bRMvW5e5nuvwocZhdmRWNkwtykqcNX
z6Kz1S3mn5YuzLX0kmNaG2DRUX+GXr1HQbRXi6BhZPJvxpiDC9PBAWgBR8K94Dp+u7eoTHSIzJ3h
HtKR3U0ZRUs/XnwKJvSduF38Uz1Ued4Ex4wSCcQCsg8VR7e1s0TjDeVuXWv+7TCduWuYbRYEq14z
MMfmHGiTC1uKhaLuPrm1cTwyFp/CfPUYF2f8B5t1czt4XE8o0l3VbfaXaCjrpSv+jKAHcNbxDbQW
kG/8VNRtAxBwOGKefK6Xtc8glRpHi1bgv3LZ1hfp735JjEpQN14JNK5oD3DhiH4tV+655982U5Kx
Rd8eS6vAN7J8OkBDb4QWCUNDNl0kvLvMJYrwtTLyr4pOEKC35AeMPPvVRPKvM85bv82P3sj3l9UP
iUFh0hATyrUMI9mmrXHLrACNjbD10Z8exWLwCTW7q5eYigktA1CChjT/USE1xvOuU+XSajZvoLTT
ZQvEpcXVOEwc4bCdflOO9uLS5JBN2LLh6B38vKOuZMIX0FvHHIn8YqWXnHJKbECgOQK4dYlnDQcf
PbXFRMMNanlixjnxNtWiY4Id3BYJtnzUg7otyq3rksivJ0DloLuREZCjA3DT64zW7ePo8h7vFllx
0AmAvGF8bv2aXnQUATVM59KMOa/TSQvSvPlgDrb3J37crqHfzY5mcacCjJHJ4Vw7FtSull2b8etW
2xya0NwVMFCseVLwRXnQyrBlMtvtTN7c95cHvMCVJjVgwlH21fJCbClye7cMtrIMZXBwNcbITK3o
N16sK8NtJoVPio3QtivtB2EHz8TTeZIrTtNkQG8CYjdmd1SJlp+Kny2eXi/9kXbps6CG85+nTo7E
nE2jX0Ujp5NhhLVkGn/nmfNDwrRvEUJkzcMDoIHALooj8wcMLBEp0MxpeCz4b9zaKh6oYwCGcnkB
7GS5Ui9KjF+4z3Xt/MpLtKEwKgECGX9SQZbeAcBIPhOgye7+I03xb27tdL0IlVPMe9RVi/2Ef03L
b862WLbmPlkgpui4gkJmetwYTPftFuDySzGOD5Tm8COjyJEGSidYdWAoASvMBG0K80oZ3UEhNoDR
h0o388CvxpbX9S5uK8Q4lO3h2MLTMSQKj/AKtcA9LYqcC84LkAusEWFYlwA3zRYOeT6BLogJ1nZk
1U96yr5iBxXGFJfeRJSoM8b9hXOLYL5QSpuzHSc4GWgKI7oJRCPrg11YpITuHdUeYKImRAr3Ce2S
fPWINfBYOo2dMNP0pQ/cFOZwpO8eeK5wP2NGD9wK6IVQEYYn+XOIZX+UXQWPN5j/FsZbuzzAboKw
JkL5lZKDxgLB9VjxSSS6mVmTuQbHD/UYSS1DVprdlDB1h2TBg4d+4a6VPN9nMrnI/iKv8DIPwWua
49id3WdI6RaZom2TF+3WLzuOOx3szuUZmx01bEZIlcAIJt66tUUxX/XcNA43AS3/GjMrbVdfbZZK
aBWFtYkmDDydaZ0tC5TF0rBcUApppeF6xGRTGA26miiPk+zlykh46ULd/Iqi6LqouJG8tNV0S/r4
wyh4U4+eJTZ5iJmph24KBoAFvg+OXuQmm4n3M99h86cqYVzDkTq7Zqm4ldjmIXMQSEOANoI1ZU38
HUoXUuaqiPEi1mEZbYf0Jr3xu6Yjgy12sxDpufBTLqwXhnBcAFfhlDhyzQETGu2tVjzG4aEAr6Cr
A850kBJYsh3CxyVILSYFH6nTPhsNnXsoUqaVQXIIINn5XDtIzie8Hu9eC0sd8pqxGbwftZkz6Min
N2/2DyYgrj4Qvwh54gw3oWlYnOAq++iZHAvTLEWKcu11zf2mtLKPMk/kOp3GL98dMBn28tjDzZKF
yb1GmeTX8z5ZARB7wNt5cFvrtarVOpgxcVb5gz2lz5020m1epNQZY2+K8voQ1gbkUu39NLv8swUO
B6Y131I+nC2+l6P0DbWJjLlnL3I/TQBEu6GpHkQINQLJNjsTUQphZLLXtR1h81Dq8zhxTKGJIHXQ
M1dpd5gIpm8t1/4TzVYVrA0iu1t05mQV2Zos//IhNiocEf/5fR0ia1Z6OIlGB+e6Muu9LeJbzVdw
Moscbo/DGtKPYjo3GBJZS6oN7fEIojM+Ep3Y+EgmrzZO99+HSfRo2pZeyS6AiV/Y6hIxkJ2HQDGr
87fwLodVklrxVg3G3oNEDRoEf3grpc0TsfySSJx1uv/q/kFKwcSUvRv0BxiC+4eoyxPuuPBd2kTa
//x/9/8wJ+kFzX/cxhk6YU3kKIvtl7iz00u5iauhwncrpLbWhOW6g4qYTyKZcjVuaA7hCz0bIZ9I
s2uvIpUZp/98cEM6EyHpjNtEV+osnPp0Hw38f1PC/8WUQLDPRBH/P5sSHjCzJP9t/V3rPFXf/7M3
4d9/9b97E9x/Oa7lcYP1kNItb6mg+3dQOHD+ZVvM6tHZHRpGeGD/hzfB9v5FPxfDMZfpmMVf42/9
25xg2//ij5oBPTWha5i4Hf5fzAn4HHBA/C+zn9B0LMwTCI0WZgfb/98w8z59rhBFmgVP6Tp7byzf
3ICVb4G402fePWc2Vyee3JMqoEMbLe4Ym8X2pjqOmbJAPXEX1XVQ3g0jO5PTxlK7dBbqMkwcNUhd
uU/U6gZgCp7on9zFscpeNBBAFA/EqaYryw+7vsKfXUu6q76iTqmNChfkTavKM/2g3OiyZlq1RDCe
q5Ab+eRGxYvPfRVoLvXHoK9ugSWmXWux/yCQhhjUWhzSyOYbK6ncHfRCFmIYsb+oY78yTEdiZdJ9
dpRHTegYFQRBp+HTqGt4WOn4I4VxSIaTmxlz431WePqDw/uIrO73RzvXpxHq+9s4YTFPxFReu3Zu
35oCQpMuW3cDcsJbYUdJ3uCgbxjl7XOOIGcMUQ/TDOiLGoI+qL7pvFRAJSUgsDGHjw3vLfPmZA9D
aDcM23thk22nH2EJmsz3EkSdor+ExaXnen9uqOSL+GG9G/B475QwIjev2ivsrXD7mqoc548YoHxp
Ph1ZEozPTLnQejhwVv1GJSU6yzzcOq62W996GTjXprGDfmuYzU7godwLfckAtLwb5+zZCJlqw+j9
jIZi2FFOCHMUdtl6qjt9CKG8xD0gDIzvoakguffmkzMyWah786HoshGVNk/2Id8CLRoiQBoqZUXG
WygOtkZxmNrAQktOIS45dfYOWWnDCEE9iaBmb6lMfSid37yPqoPM4LGjSBqPKThCgg32ayNFVG/9
ZjsGSfMYWIyFfDcqj2HJjKB2LXIxxHR2Li/Org2TvWNMJAxIWOKUhr8ZU/4AkRFMl8iq7tDKRaYD
C342B/FXEwIohTFhNKnsZ0NAlobxZloqvLhdWB5H/tF1HqX2tjW8+GST/l4FKap9b6diJ6IMeq4X
wDrvQ/vJLhXUTbJW68jOv2rbkJdy+eDP7TmSfXpIVIfxXOY89wlG3gYMYITF0Q9vc+5b1yAdLcZt
bkH4E5Bl6mQvMgWIzZNF0cMUbIZsOgVOlD2lNtj9KvCeRxtUp5kofttUHDJwY2KAVezxQMaYnWNu
KZ0JknVcFJtC+P6JaSQv/wKM1KkPsUR0m1ZP72riTNYvBEg/nbEDE9PwCiZ6WQT8gj1Vr+zJ63c+
QQqItd3qdRhVhxSX/LQj7pYURnD899o16c18Q2FRsA6gKM5+XXNAuA1pe66q0n/yjUJxfVm+/Qlt
SNm6PoyimjetE9Dzvjys6LvpRivPWWhXxNl6GZzTQX4YiVM/hdp6IWSDvGTbVysO3hMRAcsckg3Y
dEYxoPg/C814pG4UtPfA5VrhfbiUcrJymf7OzOfnebQgZSIcTDVHHDbkZGcLmwCJ0vnG7SJv37Wy
pBY58bmi9PPKQFfdRLnkjbaU0dS69GirHq0H+keqa2Yn+6xWX45TURzCMP9koIOPb4Iwbeuk3VVb
VBRMdR0cQyzRJLHbUxKkzHrC+V2Nqnz00XJQdY01fa09oaXwExMqYQ3lM0Fzix9mFG2050S7KhD6
R5pxfgFp3lV2eY2hkz544TjeuMJT6eOXXMCmGYEnQB6h+IqQhmK854AKfORobT070ni0qlY9BoP/
PM9SrGvNfCJgGvdQhQwmg8r/iUq7rbRLrXD2Hg/xvAVaEGzVRvdZdmR86XIXkOmx9zlkN4VP7L5O
ARAltFhTP4l9qRQ/uRgNL1lkPerc3TmJ3V3pR0ZPy2u9ZR/SF69eogXdhzGx8hN98BPrseTp3yb4
sh+a0EUgDnwKJcYel3o4UynZQRtOe7pD6obzVOV/x2kUvtvRFD04tXmqpc29poyGQ5eJdjUQc7t4
hbB2k+GGOw9mQ+GDdcespRH/B+fRtxFrDRsApde9aX/bWJGDuOUDWTPp4DPa7m+Whh2ZFoKgEoH/
4sI+YJ49p4dCOtO5CuRnnpovcTqKcxARTpC5fK2nX2VPkQrJ4rdMiM/C785l6WebGXHsJK2B8vaE
ikzL5UdbFD477VzVD1ZSnOKpXyJ309dsqK/J40/2BfpIV1fhMXZVuI5jkLc6bdNDyBPP/DKsn2my
tx37N6Xx4XsVV5x9jfiJk3657mSQvGQTkFjU+9toyGqvav6nMnEtEntTjHa0YRzcn53GSg5ppT6j
xK0wSRTAJmQCTouey/04i2zfR+SSPGBpiEfWgYO5fu3yziY1W4x7b0HtB3Z/MPDz7fzaX8zCrnEJ
KyJVWrTBPpg9wFljMR9jnL6MgBHD6gmi28B94yq198UNdmP2nvU2mJpkSUb3YVqQU3E89+bwDMXD
sPO02Z/aaJm2uxaxiSIuN1Yuws1QWX+tafouOmm+T+bZ6FX4PuXDjYPR96wSta4m0Pt0Jb/FPV0O
THa65jJXRH5k8J2gG56g6n+WcBRMmy7vCpJHE5byirni/M9G4k/ZMQkCdsXMJ5Vf1VjVGvbErmst
zgDwuOGmldvEaYonRhz1ara+LQYZz3IwzGNOw87Fkna6yyp26sRhPAhWltlI25HcNRP9qtNsXkCI
wbazsCAUIC8Pud1AqLPs7KiL2Fx1kmBERF8db/cVkJFfXn7L4SSdqzEinWciRdWVNG8yjzd+24dn
m5tqD9nw1LjkO3378Q6DbtuHsSnjs2Omp3rS+kjHBZQwLc79GNHRmHjIOw1Y5iaMziEL0EVHdrdm
DsMYr248BpMJIwPiSllJAplR5Z9qrjgVCJWsu+G5Kniy710MsdG9tI1wX2vSXnkL5l+ZlbELIHbi
/msvRfaV24ZiMDj9rg1Xb1UYtdukNYm+B9l1nPHjtU1d8vXIWO0nAwUEK2W053Ve9TIuvgbHAw8M
EqAc4mCNXGQ8pAtrE56XOiTTaOx4pe1tEP8IEINZGjW0QLsV8XGYaducA8wsOugee6/j8JgN5P8r
8xANzGOb2gVmjikE8B80Vs/VjB7GaKdJS3lJu6RWHUrowJw82UJ8IErWZ6citSj0S7a/HyMkpiXC
bresUEtRRiU3g+zUJ+O7DtljFPOT6cpf/0bLgt5zSv8KfIgIG53u+4Qa+JUf/lDuTSTO8OhEzjeF
H92+mA9GUDVrw8yaZ1yZiBrgxYM8R1/wzAtDy9bJ1Tnvp7+2C7edagCfuomZTcFP7TVF5vggwNWd
W2IaXRrBKzPLhNNa1j4VHLVGylS40XZPnFmRDfgprsmlU9dJoP2Q2HIxgiQkrBjj73Lfey8sRsZC
zqQptAvDwMc9g1zZniUFy72NAILiHx+mYHpzGgpNbYu4g6jTBdSS7t1seEw4uzGIA8RddkyNW97z
9HSs0Ypes455aFB/+lXJv7Ap+6x6LB21tePhOaS54SjLk9ll+sDkMtqE5mScXAuwcmsCaIaCy0Fm
3tQ1OlLk9eOtcMr3hECV7NySipaCvbOcb9JEI0qT6arTGlzmOD7pGIncTs1jMzr2UYxg9jwm3rbg
EF4zWNpi+DBAEKrfyJMILoIrv1Qo1OmE4o9lynloA1wXHuU6e25dS60XMbcqEf6uCWZmrMuO0sj+
o6gzaOPLYYivl2H7SKqDWr8m7crlFmA9zjEVBcMcXnxJpXmXl+m+tsoXf4yW4tg021VJ/iwLBxfF
MNCJG5h4gnS+FhKzcwqAcmsOvb1SDrDv+6Fs8IcRmD/+MsTzitxrFp5xE3xluiVaAifvUnVZdewV
CpEv6G51B7VV3Im2oT+V2wAKPZDg0D50I64ND0BsViFEA7l2X2o7qDb3+g2D3XLrTtHWWpt6uNkh
Pe24eylFoM05BTXIl1Wu5qKc9ioSoGddAMKh4L3Lcpx4RnvUcahhuyJfVhy2dx2cTI4YVc6pMjwK
6qLhxnGmFnAWcZfSMlXwVFbCQam1rYPfBlcVMvLmXwbvbPTbgCpBCOtf/cJUdLkHMGYkBOaMf/0A
mb4J2VOhMv6inBPWs41O55dIhplMxBr3YrOOMaBtGCHT1hjCOWS777H4FaccSKUVE/dJm9Z60KWZ
zSswr9HBFoBe2TEruLDZJ7TceBs1ixd8WQZ46RBo3zOvmh+b2XI37Rxg8qrkmiF4xg1qGAhvmc7G
suKHcFDqFTX0M8QmDDQBRxgHxg2IgBiBdkzOzgiu3vAgprcG2OmIMJDDcaVdbEZGXvq4ntLXuZHT
OpW13rm+V9FUMwYb/6VczJZWObOKyq5gAweY3HsUevtC9Ps8mz7uDQQRzoJ13kQDZfc8ljWqG3T/
/lRIiemm/EjpZObxU5gelJ2eSzX9aHCPrhmm6XOmI49Z95ghG0S8oKn87IhprPqQJkHJfGbXB97V
tYQ6uYPmjRJpf5d7pNMRfs/Kcio6JdzfZlD3FKmRMNQxFe4qzQUR42hgX4VzTtUYJWfN5n7hToNJ
rqO2eKEUm594b/7VnF+2PWO1bRL3v1C1eblzhHigAxc6oYo1jH6+uaIKDpg/w4sx8FZLC5Cqw8Sk
vq58gt6Sqjcp+2Cjk8LeTVbQrJM6OGBmUwcY68kmJbNykCUzbml6V2mm+ioc++T5nFacNKLcy+li
0NTYHRnnR/C8QQ5jA5uitj54FAw3hCUl233Lug1orPr23OlXMx9b7p0Hqn7Ca9nLdK2VCq+U2Rxp
dmsOQDPgF/swk01r9HgNp+E8lQ3X8pZFuCRkqaw5uo5R/8XNlT+Q99FpDtqPwO89ppBu+wQSWKXD
nl28fYzg8u4dpJxNRQQ0QbRihL+x5zy8zAM4p9bjvei6LWVztYSSEUMPS5v5T5DNNLhUY8ZRnEtY
NgWX3BLmqxd79iUNZkKGflmtJXdTdg91ozb+aLtW+wgjgtBAS7Wbh60vDIrmWKuHUVvOxRr8/Jiq
qMHvqxBnTb+BcD/NDV4iNj+94LaKiJII4TD8lA0J28lV5oMBp1aE46Ytkug9MUkdGqXcxVnYbUyb
045WmELDGcW8oNyllA/cCGAQUPdE119sbIN0hlAwLXVCNk0H5rIFjrVFlXKYvXl1O15o02PsJA/z
VD9NRTudi5w6oyxqXpfpbsNs2k9C98q9Y5+1ikjvaNzKpVIlC9/lyKHL8ALv2MWR5kyEkh4yZNyE
mSQ/HeE/jfo12+W8ryKXNqZmYH2prR5fV3Yi8jkcxRw8m0VjPungq286LqyDfirNYmc2pN41lZIb
wXZwNG0GDR25c4qqD5OaYNWRS9jJEpGK4ixA/0N6nMxrx3X4msrhM29F814FM4KB+tkKkb44efqJ
g7M4x1Hydd+xMmKIEaTOrWlWaqdn8dYjxMymV78kkvXFru2rtBhaJx01Dixy1pFlhSP7sx232HZs
m4GPvxlsmLgAe1ucnbAFGCU/DoZD5L6J4r3mIQdTC+/85OnmEISm+TpTQsdFxDiEgoeavfrBWr7b
UdgGt2YnPTIkavd24sOoBVYxct6LB3M6DFELeyzmOFdlFlqTSXRm9qcnqiEOBpTi28gR0Jpu8FPL
H5nQmwCnLyIFdWLBmKNNOdTequwvaBjj6iY4Dgq8LQ4S7zEzARRTf42I0RjJg7d1wi44VuO0ajxg
AFG1L5IBwkM6yzP18God42bbxWPlX5XW4lAF3YsOmU/MtTSOfVEfXMtW+z6hoS2Tmd44U5JesXJY
+zJfUvXTSIXA6Dg/u56Ii3PENNZ8mvTiOLBN2xUr+aMDuumQZxFH/MYnESrCq6F/B2O7H0mx4kVu
g01ihD8SwU8rQJ+BK4AUELO7PTWFeaMwmPlDx22Gk83wVH0FDgUwg13Dg1jCplGkYc0K95Yk2GAa
4yPpW/srFp9RJLpzarsEUL3o6Fl+fM4CeAZJODx6Dfkq08KXgmkGHgDrPLu42AghEGMK41lkLi0O
qd8/DGZ/zMhLrEgGyRfVVftwVppVsxy3fcQzi+ufWPfQ3Ny0RswMoNhkKvG3c2aptXYUi4Wh3hv5
PC5u+8ylAMRO6MMTvnp0HI0aObymlBw9OsMxRkO/hOzLFi1BB7ehXrnxJq42i1dx9gRMgGLMttR0
RuiNOAtxg/NJshzXVSQGePQ40kQci0MqOFurjhpCJSMa6XoKsy1q0ndu2WMdWRSLfu7Uqhj8Yo+H
x8HjO7XbPhbFroLgtCtTHe593uoUKFPvXSRP8K5umPT6de45D93Y9e/g5WYmpvXD4AS/eleHL1is
wpfSQSEY0SYC52nwoGSZJuXSSM7ZDkDSUXR0F4gggh+AswzmlroymP5ocq69LJcpxt8qfEYfWetR
y+0wj8Vx5KyHrA8eie7og1pG7wwITpOJCUfYS5FGVeyDwfphoZrTceltu7xNPzy/PASyfq/cX32P
bRGFgyYRwyCsBgHHXOSPIObknIzh0fckA/qyevCWAniku/w5G/WLN7eADMqYCOPkPHDUiY+xISF/
JAxe8SZA/iavv841ZvWosjwsVFQwdp1JQTjdvW1YO5hBsvog+lUd+IrzEXtFZjGLaFTzk24Pbz2U
gj1nMp/GwgZSLdR3IAD9zhKG6cIBI+nFcZgl+c79goM5HXIw0TJnP/I8RIXYH/ZZ7D/4BtjInu6N
DtN2kyEby/xGacbKluF4MpcPxu8xRRosCORbS2q5Td0XAwll10bRl6hGAcOPZRJe1orDPa0bNYor
obQXscwFAVkfaInF5ovXgfEwOXgCGLs798xvnGoddIL+oUbog9uBsaR8ANG8SxZopMW0OeTk73WP
XcypekyCHQG5Cdko3Y6EbZbqsOE0Ll1E/NjQbmusAnXyxLViw3xa7O3CARYUujusCA9NR3nXMOMq
jiwuvDk5SlHEGrw2X6fsPaa4ONO3dt7ma8Pm5x/qN7/T18yJTSIJJAlwVx44UrO4asul1sPVG7oS
kvWvlkX75C1E7GyaoQtM8lhVEFzvH2KO65JQ0nEizIjPl3LmIt72JVxPl54vXee/S40nLmviS9F4
7UmlXB1twla+7uZtF2PORWj20WlUC39HYkyc/P0wVr9Gl82awRHEp0tWhz8oubpb3qzZp27RwZWy
4AL85UMMyWgVJ5O1ubPSDIGdDAms2zgLGu7+AckX/Avzl40Ip/7kuFruScRcwEHDZR1pqdfJ8LNN
wnoXW/LF5xy05rhHrc20zCUcClCNYB2TJ+XSALGlJMuzG5S8qamOVl6q4EOmxsrrvBPqoN5hDcTs
B4R7CmAEcNS1wakRvd9KLlkYUOUAV5MThlDhz7jKf2uaAdvSf52z/E8EnNDQPRaamUEGu6THs3Kk
X6c5mTYxGysx3iPD70+WA5Vp6qcvFwDFqgyX9jlKF0fx1IwBveugZuaAHvF1UojTZIxAvuKxQXbj
hajUm2HjgO0Mg5zf4kilzBRsH1ugdq//uB2djCKbhn7QAQaUSaEmHCJ6tFhT33unt9703FK3J/2D
yyJw9Cu/28WljnZzOb2FuW1v7jOSudH12VbL53q4YMcxHkTQyR+Bhu0tOH24fiNOpem+JmK0dobw
bWgY0/tSwLGFECtWY0DVj8IgK8XAmo0T9XPywM6Yxik2I2djS1RuFKuJ3jDGJ9xlKLZxEgykxB3j
renCDuh0bK8qdPoFVTosHyYc5Tuumrd/nktrbFlB7RDDuPfmpD3pHf+1CH+77XudJjf6cqPV3FXf
fggEqa7DbqWUB7nKwGfdyb+jMW0cOh42HrwSfBn4qC0nOCILYxxpWg8cRtQy13FI5yjfOgn+Mr0J
i+DIa+yp1l8247Wdag5Fd0a5g4a482h09H5xTCGMvw0bqIWpAFCXY5LKgzW2PtzKTvgdWOWXkQI9
UurcSw7A3svYPM3x+OWEmJWEX3LBGfpPocqP5leQPBQmnBYRXYwGA03fLZdq6602mheCqicxIMtM
/a0Muk1ByU7CloDNk8xIh2XZ7HB2F+GbBOcRieAt4Y+efDCBg53Jg7sg78aoHMB/inUxPsQV9hqm
GzieF9jGRJ0qIl3HRKjjxDujkFXVnpz2fmTIvPbaFB/eZWi5DlbmBIFo0s8BIYy1xSQJb5dFyxAX
VgP02C6Z4xjtDo+OTuObtCrUCGV266KRDw5m8pktfEpfYuQnji8x7la2ndge5k1i94yOYb4ukoZx
8nH8lhP+2aYbf99Jl+pQJu0mqGskA6H47jHAE2GBVQS2JKldirm5EJleOxxsAlVdQireXAiXdzKj
kTkwq8sRFc0SB9qj1rGVk3oh/tEP7NtlVXFNssPfxUITtuKZM3OBv5meseKGPrAWXsalMgyvoCc/
ORDHmzGqHsm3Afa/s1VG1zzEdWzsU3PBCEe0nnr8fTMLUuKLMe+NyMjOzFDibaPJIfTF4NA9AOdy
ngzqhZzVyHkSDa+jR9bW0JhxzBcVx+rRJ6DtjeNHAUxmZwfTe7n8tSgGhBJUvDqNeOaE0KEwR48G
689/WJ/lsrY7KT3YmRs8VUZyHq2E7y/CmXi3O0NIfalclyWW8ixENVrveifestZV3FUs7oU4mTQT
6uWrrSJ+7km8FEiq4hHXQrUuIg59uosfDIN/IoxPJSzJsp3l3pO80aWevoNh4coxR2upOf5nl16+
8vuvhvy7xwW/8pvRomwHUBUZszXknffxGRD0eomWlmVT7SYOviXHGeTZIFrT+L3Pl2iJ06+ywr+x
Xw3buq2INWbOjkvp/I+PnHgnLK3Cv1LDPK77rP+gIe+bUN2Ih2yY1yLn+Ftg1+OGbP8Ml9MJhR9U
oqxtxVAtIMIpOJ5C2TWDE7QgRZ6KNKxl2vvOHN5dlz2D5Vyv5oiEbhJSWljnDn7OsnK2eRBQgJFn
0LPCiK0rh0iUiD485ab1t3Lco+OiY46zTZiLzRsBqzuK5ts2xKuTjo/J8qQEdnSOY+9Qmc6twYez
9xs/WlOeOaOWMUXw6RPqGuIGUbYbDY/hZEkhiV29T31GpxluZ9mOZxtF6OzgdZ7s2rnZdVExkYhY
ir3xwivZYgQYXuN+eORk+8xtjeyhWwPLCz1BB4r668LQXnFX3oQGTmN/zj8C3klVBxYv6qfr4JSH
9kManXWcm8lfq8HmlYt7tXWMPxQ3cXrS9MGx0kX7tEfMG6LopeYKSOFWUz+iiNYR8axmKTiyFEC8
vBxPQzfu87xiFVyEOdunVUS+Vpmg1j1JnlknImRFZAyXyXaAsl2arIxmjF+MyNu2AReYtQsIItbF
ky5ITAmPFhu7isilNfkhNlMYBFi015YQu64gJ2kEzU7FDXJBEfxIodMeDZNDDI7wnpHIuU4D1AQc
N106PLYxJgAOJnndfUeZ+mnwEpOtnqhfMekGwr9hY+uvvpRnfYlsndstFraSNJGRgffCwqIn2A92
IAbs2tjluLDT0cnNeq1yshH9TVvDkRuPyS65ykKj3zmkELfsj2oTyhHi4eT3G07O79R2Tgez+22Y
4tCYVnS0S7wwVQ6czHSfsowfXuvLeo/PEiZkRVKMge2hmbqD7CPzNLh/Ih0JJm3x0eUuua49XMGh
/lvrKP8MwVKUTXG0mgRaxZ4kdrzOOEECNlfObrbdP2HZeNusafxVCyMxgmuZUsiy8uYRb2JaHu3G
1Fu+gZi0HgKZ48oV4rK1YQAqYaGDDXRGY6SL1nvnIYB2iSCUNKXF/QhjAF087jKZj8KC2p08PvwX
e2eyHLnRZtlXKas9ZADc4Q6YdfUi5oHBCA5JJnMDyxHzPOPp+4BStaTU31LVona9oSUlDhHBgMP9
fveea7ePZo91x8DVSUqSDZ4MuKjWuRl8FmxYl3HKV0VkfWPyyRDr1RwF0z5tgYj1fofUaNZqhyGW
C5zMvKMGJkSWz8s5BChNT3UdB0csWLSBwzu7p2nrFuhmRxPuKvOsb8j3zg2ADVQNyr1mq930QWns
qWDd07qJ6J6mV4sDtpMptaGAZ88CFRNpKAlgSEwXHbEL85tfgxQLBO3oESjzDcOvkv7rfO8jDLFa
sUsxYyzfFxffu+/pfqvnCQ8zqT2p6TatQc2M1C1RXY1tzJbFpoALR9Ya8GXr6PZgC/29v8x0Q6P/
1RB8gVdC/SwUrE5FI+jWZIC282P5ya6fhRb1sRvwKERjLJf5Fc4f3B9bs1HZykLkKrAe0zv4gLnC
3ekkrRkoY2HI3EMiDW5HyRbxkROUM3drpjIc4ynv6dsJo+fSMZjk8jyay2kNh04B70+nwVmZxUc9
qk2mCEayCuqqZ0ASxUSTGeOiWbBoGJJhEz7uL9DfJkzJPDCHmNCqov7Qzn15iJqqAhhsf3PRgyuT
rnvw3EGYPKdlZZ0n0LqiIsBCSXKzqgw2ydzmwOgQ0w5rrLE0HMd1t8mD6pFTHjdpk/htGc3E0KZN
GlGcJFN8QDV8jYV3HGZDvo7m7CFDKCBP3X/RtfM0t/WSCOg2ZRkf/atyRYZoytgI3ZFG+e5o1uHO
lWN9KhryEpOZHNou93DKwIj1B6aHeMbJhDS7MeG1C6zh0agDbx3y7igT58RgFDqCT52zNGhJt0Cc
jibFEjYghkDb0yporK+MfgnOllpsmjhDiLHHm0kf/YYm4OXMsxRg4DGJdtKdP1UR2MbCr8AHxuNH
VVxoka2Z38gv6SBgs0Lf2UGpDtZZ0b9h/nnHGvirOPXODILpfKXK1OVbdqk7Ptb52LHTG7EhLT9l
oPNlVxUlUhsup7ZINVLQMRYGZdlZfovTlvSS7aiN9KcfBTWAB5Gri3A9GlI6xhGcVTfCJvztJgXl
aEF4TYaKcrZW0nJoP2Vpfxfk1IkL2VdgNOS6pBuK0taCQTNzi00A/bFGSAHomW0DI3irAZe2+fyh
zPYz7yiaG4PVYNvWLoqLct1o7kVOZqL16gHftOnd4RsTG2bi4zabiebk6mOeTt3abTqMLuNTkMUc
7h07JN8RMd3NlndDo5nCp2AYfJx2QztvTTN+7pT16jI+yiTIAB+bqGsVIdfcB7p95x0WDY7pvD8w
kYnmQYRueGZMdRkwHq4q0i07z4YerPzX0IO32bUav/QYnRXu5iRzwsOi4reNwhjTBWIds/+fjXoD
X6FbZRNtmMSCAcSY/a0q06uvx2ZnWbxtXErgMffRhFNlEaUfQ3hf07kG1LeTX0k4MhAo8w9lWzHl
7b1PEVyYXQiULwvTCRuctciQGd3rHC3yHn7H4gYDyc3h7RSIeFtW55ZRfGRzX/YYhbGfj14oa4Sr
LOxgnQbonKbTnoZ8uRKpS1nWvpBR8MJOr0hetiBwPrhat8f3ppD3+pD3D79+qjk4qUnSBhaR9aMJ
MkHkIMucZfjC30tg3j+8l1L9/ul/4b9lQMlXLQdP+AEwh12E2/ferj429docOWdOqrOotnSfTI6E
SeFPuI3avV8nwymO2+H0/q/w//7r/dN/9d/ev+T37/hXXyLlUrAYOR2hGmshN1Tky5s6vIZe7G4D
ax7XZtHizCN9uDGIridUqm3zsP4gB/kt6Kj2JTYxbH0Fu0BW7jl3IceUysx3EjvyWvFVssdm2hJs
Z6+Eh6g8uXaPIDgxdu1a1MKhj+945+1ZYu0daQb8Kl44XgdYHG2YyQ39l4RS7JZJJTKHw6h2Jbvo
DNSSKBS+Y3wsZG8PiG3+p09WYnkXmf5gzRzXhcky1zWTs1UVjABqxwFofg5i0YG+aAJCr6hIMBDa
Tmi2UHCmTM86Fb795rJ0HH21yUfxqbT92xT4eq85wi9DbKMbvtilss4+/WRWyxBUaXShaZh4ea61
Fws0Q4H5scdRZJPYsZcdJUyRly77YTZe9jRYb601fUdcDTez6X8IKoL0iZj2omnLUwFTY9WN+Grm
2pbr2t0nZUcgeeBkD3fgGwzLC3sXboNm84IfGl16ZimY3PSe7cLW5UQEKEYn28jqHjN/7fbGIy4i
GNC282GowfJ7pBlDy6zXJIa+NggUwHmjcTd6fXawa/eZ3DS5X2qWN1ZHuo7z8lXMGQ2Uw9OYsXEw
HVDMQwYsh3QXYksQnN2wE3vqw52TEJVz6jvXOcmCyJthdex5OdGN2dguchFE7HFyd2Nd36dAKU4V
xQNrv1MDg+FvRJl9xu38QHiUxqkYY4SshwAFttJtfS7Gq82sGkLGtqu3KTeaTZSBrJoKD2LzmD3M
U/cUem7DeN3uN3WvQb5Zoz6pDBqyO2XVFlyYPMaMW5IIOXXwIOezCvLo0NKzbNoT0WFB8eyjG1K8
O9HkQLBwOMglK9wXZcL8AE5lUOOV8ApeCyvI7LPU8ysHxdXcehCyvCE8lH5NeJgE3Txah/fnb9VX
oTQSymjeMy0/2fME+93JXnWS3JwR8vKA7y18kT4uINcsTWwJCMuI0o9dzH7HRn56/0GecycUz8kY
kJxDMBItmkEf0j6Ob2NakTWLgYEDNCb8TNgNEH02esOhCvv+0E/OXjjmxNDKZqpenJMIbEB6H+cx
rYMdv7dH0wdvH2i1Nhwfir/BG4f9MB5XTv+Jt2OT9wZH59pJQpqZSxR0Ktm+pclIJPXiOtYrdQmU
6nn+56a07kSs9m2q3+Y8/TjW0AaIEx+ox34TfugzxY67px4enDmbIZzepVSSkRmUSSzPaYVU5H+0
qs7caREj7kfTW1KWExN/9Kg+psbajwkMu0Tc6JOsvpuZ3tdhEj92GBlWZqXW1Fbsh0RGjzmZnVU3
py/a1d7FSNmvc3zYaiZSjKbd+Jol8cE0/HAHKjW8xK3yjrApzL2XoboM8q4YPePQRTUTR0otfYIO
eLzDq9VZHGc+k3hN7nJQM/iLpko/jkg5ARPHElPHrpmgiS+nqEFDdbeJddUukwfmjuCd0+HZTdE5
0i6GprRMHYrS+xKTPsDNRTbdWqLq9vL2ax2keq/hZQ9ywrOMl8+hXbK/T1C3CLJSvM0+Y+/nzX0Y
KOZWZfwal6VY0Yucb0hTVKdZt9zFyGvPS+Sf9c9SGQ0r+IA7xdRhGrcp4ZU1Fa8eRxonYPnnLhv2
w9vv5FmxNER5Je0C1LEE2zKqL8Th+r3FJMIVmILSCrr3HJ/81jYZI5QPPXUO7TLQeP/QlRhUHNMw
8Q36L2MyQl52a1jpDoX1oh+/ZWahF+riS1B185ktU5Esd5Ck3Ug7eKbwk2oqiaOgR7A+qQ6is1w+
zMVS4doyWXynGFt29DKXfG3WLI2dyu7ONqV8c1Z/s6MkR1zle3AAcLBa1jRFDw7MPNgnkXyRZNwj
3hoHrxLMPPv64uJveitLJnglRrPcH1/rZYINiQAcwpB8wy4VHnu3NK99g/tddxIxMDJe8Ctmsx/d
MBm369GQA6eLRBLrU6BO1MgcwIxBert5t0GOC8+z8WNCr+ckIc+qidTVaxlp57NVf3fLLRR6pw/W
crC4q4iPQ8eg2DQxYzmDG10TWd2hn6d7HBk5+7LukvHoay8vHn3tfBkbYnAynN+Mgt51PYzfMxFd
vNvgzOFbnTHTng0nYoJT4k5242bD1O7FBjoVz86w62MU/InIwEySee3ZZfTR7rw3MTj1t6l51WGx
TnPzFrRScVoanI3MxQ9fY0aNi8Ag9ezGW7+3ORvmGLYEWZSNFQYhmrf/PZklPmrwPeGEDTAo5vwC
hA1TnzV7T3qxgHtF7X6yiBuXza01nUdVRd3GqQOw8667c7PqAxoVg6t0SQtk8w5n3GcnvskxCp/z
2kJGj5xNxFCfK4OVTVfxZzutg7Pj46ZsW9Ht2GWXR2KHdCAXxVOBR670zQZ/cWNynK0eB2yjlD/2
X92W+KLLvPe5DEuYHDVXUf6opq6l+HjeVpNFI1dk+XgFMHZNYFBIwFBGMPJ3VKEuj4GLBmtP3z3S
pHkQ74tkkD/sKjy6NZZvDu8KLAsvlNcJ59q5Fnxu6HB7icPiicwX51wyTd9hflizURKrZPikg7k7
B6FDYqazbrWDVXusGStqpei0ppUVBNulD8V86xQEicQOkYCR2y6uMh9a7NLYlxvKG8BxkcNGTO1r
EDosSdYb/KxoFyW2PullTPH+IeNMeEpeh7AtLzkAsEtWR2rrlqirv36KkL9vWjmtBXuVSc7DDc7Q
x3Ai45W5THi60qbP1neo1OrxU1UEs1OjWmIiHg3KIY0FhqNZ78Zk64wtzbC+ao+tbj7qpZk6cJbX
vES5kYkl76rE+OB0trdFB8i3bfjD0mq5RU4vjIN6zqi0V/cSt7TDOLjzGTexZaWIGS7hNUxnWg3h
VcFyos15OEXhlNzcp0ElWIicnEBv0WGQ8MZ0XeeEt+mhWhHeYEtsS7SkktAMbXjNwchyd+v6sIP+
kHP8F+hd52dYJIFBhzyjTWzQ1oQHF4blH8iAXein8HOj+KBoZSde3NiXvjVPkd16D7xcuw5t6pRI
kbcrdJutkhP0e5PJ/5wTSmErhZmd7DDsNDd+eWd7F1lqA1qPjAP2FbLSriJ9P5TA1d+jUAIO+rqo
Nf0JZXNQYxRTRhOxd05S9dymXkP2o7POIsGHT9kafCbLnLfoSeHBLv23NBfDpfGq+Gh34lqSYb78
/sEFnXdIg+45sCrmWpJ9Uo8Dzpy0mpmvNeW2NK3HTnv+P7yMEr70z7lLV1jMu6R2BS/lTwTjISQQ
McM2ObSD/lb2gfXW1XTbJ3CMIfUaCoWjjz7OH8upwfOjU0EBxygecTs62EHS4tjJVDwyf22uWs47
PAsEWGRG/AWx+4kLlzBOp5/NqTGOiVev8JcEtzGJ1YbXvtkWSn1Nrbo5YQ4OH2xiiFguwk9pneIp
GufsxQKEtZGFRDgFewCjpPHvtQWfa5yqM5bQW2uT05NNBXGBiCZkeuvFXeBWf/92W+DdP79OnnDZ
AkJiVVLrJb/6h7dbLjq/CPEFHDqAHGOe9VvlN/tyKHi6sT2xlQRbjOOoPfcmVtaQyi7eA3soOtER
efjezz3zLmRCoSfy7u8Btpgm+YMTON42Y964/uaUWXCFTzbO04dsjO5HMxs3foKX0fCzNyOO+ydj
kGc8PH//3Pi9//LJKZ6gwi5syZ94r/lEijXvZ2zvAK2P2EuRT3dDIaJPYQncBbonRZaSPwTTK7kT
VUMBkREZX9zK4t5VsAmu0/IANjnd5i7DVuan/YrIlPmh9hwAqXWG1M3bagVfEvMKE9trIHT6h3/R
T36vbdHeT4A26YgC+dOzRCpzyl9V69c7d4/5ZzyRyrXu56LJN4AM9JtfZsdMMo0DtfJitvFbBGry
A7ubbp+SgDlI3dmPKUbwFV4kjJjDpLCoG6+oPuqJqESyAi0jtzVnDhpEPAtQj8Cynaoj1UAWsbSz
Hd5q157BX1ruEze9E9byjlaLNLwrPRXec5hlQfDJUtbx6J+bKqctQPXf6fRY+5LOvG6a8LhjBbWd
x7bHx5BoECeW08qnEi1/X2ZjfnI5UG8MiyApmLWCXVKvPlZjcbXq2fnO0npA/fTPSo0EaiPfX7Wd
GzzHvky3HVDMe2J2JC6M7EDoMuI+gQYZ7rhv1zsajMN2gIRWNm/E3jCON0euXfK7g9fe2TEpF9lz
Oxrq8mOulbfyMCngxZKnOHSyQyvqae+0WDH72NY4q1qxTdlmhH5h/QPqWPx1JXK0thwtPBvyrvXz
FcaAJzIEmdyDh2B6MLEuC6TNi+5f096+RUvzuwxqtUVMhP9m0VYXRklwwELPid8d2m29zBwj0/6S
Oei8ktndXpvMyU0Ye302TZApiXfYDUmBbnHVz6270m2TrbMJDbKp3a0o4E61fviGsQ3TBuroWmbz
xWz5ypRyy0PGrPLvL74lXv/TwoKbgtSbElLDhrB+Wljg3RhzZ+vwMOviGsGXvtrw69YqNaL7wOnO
GRj4Qx7kz4XtYZPvze6ZE83VGADXTnXT3RqQr12vbaY/TnAx/FQtYqXAJkNmuexxfwdZj3NwMULO
42eL9N9KGCQAgzj+wEVUbqhXMpO6uVciPNmFA2u3ARUz+syndeVsUjtzdpWzb5h/bWbGWf/wEljq
r396iATS8RR5D9RH66fubt2bJYngKjz0dtlfpzRwL10tmJfZH5Vu24cZ1NqpCqKvWuLdkFH5OkT+
ptbBuFPaRJDLvPItTa5tbz1B08HFnNniOdPA2Sr6lFxuImenqvtXL3rzsSnc+qH/Uo2mebCriZyb
Ic0XwFobHClcaU1MXmUqrq3wse8zxg6L9CVn8HalyvPVCNpoHflJfGqMunvy9MmH5f/coQhtqmws
D11X3FLolFeAsOPdGEyfXBjr2EyzXVNOuMMd9dJMsXMFvCavrJcfUwkYWNkWb1N64B/xDwlKwpp7
u+ocjoYZ8ZDBuHSkihbQv7ONhrm8NoxqNlA/Lu/eEtbsY5Ny5O/N0cUeUs2PpWM9ul1ZnLuqfhSi
de9GDFGPGYfB0ptxHOOXpBpzOBtFSeakzaO92zmkKWZ3383euTUrRgV0WbPkuQ+O1SV7Q4GcC9tA
bgcDQyoxxaCUONB16d7ZTgN0DC8eCKqUo8fQf9OTZ25JU4PacascxHLq39LMuqI4pPu4T+tt6eIk
bnLqByOO7xBQMsg2rsZ8ZxnJLrKT/GaCbsFyin0v4lzuz4jdjkVV1RwO8RlPN5B2A9HcCV1/a1WW
vZdtwlLwwuaK/V+KomeEBJ+bLw4wm009T1i55v7N1KLZzyEmFJKRiJsdAccyh6TQx5wbappmqxSq
WGpcLCxb1yFDHJUkTF2MOauKY9etBrG8VdoR23FCcIkmK2G0nuMF1Lgtpsh8JmdePKThCJhM8Z2h
r9irz+4LTrGV0Jz7cJiqu6ybGPDAev7w9yuLZf/UMs+mTmlbS2W50pLKkz9tkUPLQBjqNTBRE8F6
CRFeU+37axzd9moCNQ1NMHzMyxjksdWk21JLao1C61OfU4s6jgh3RgxXovC88dYYtEd2Hrc1aoie
Hchvhxpkwa7Xg3UQQr22ubkeyym7OIXTXNvJwLpX9eCQQ8iLnm+sPcctOODdxjAJb8u474ENKdkK
y9agZnD9+gznARTGe7dv21XW9nxfgJwy6jzlLiSSiyowP/TO0AG/NJ2LIzPG5oVlMRkuPjM2R6l2
i0sXhiXuft6PkWPpezttq7VQUQN4uIYTZhHdzqb2NRtsfRuSaCtImy05vV0WnjIayr/qqTlGHu5b
y7jZ9hfki/5gFEzLi3g3s4m41+xwuZMMwwF4CP4TFW8GFuTt0PNbAhvQupn580Go4NbmMZYbjmCM
5qA8paOzec/BO/osYAYDbSjnQ4ZiA1Ft8F6I0V4SCjfuDPmQz0AX2HiLU+h4xAFbXR2Iz4ckEzyx
pc0zgxifi2uSszXHmHS39HpYRslmg6BXDacUm0ehzwpc7Q4b+2JqW5wQmKvxuzjPMckblC832/Q+
Xsw4KeaD54IMjvCDzGArtjIgjIdLMg7i7KuXYAzwYio9ah/Aliar+P6O/f+Yn3/C/Fhyue3/vzE/
lyjPvzdF+2fCz6/f9Rvhx/V+ka4Q2mFcIyxwPr8Tfjz9i80Ad8nnmMJhP8jvWlqwwv/4d+n9Ityl
50GS0vBsR7NE/Gf9EJ1Fniccz6K/x/H4yf8dwg+/5s/7HCZEtM5C8deELQERWj+dMUSYeFkrc5N2
BKMIK3wKuq/FuZBIEFRbQ2w8q7KFzjUySoNdo1Oo/TXSn8ZyhGX/h2am73wzQ1UYH6SvKvdlKHEw
/QgmjN2fZy1641uPeALneqbYfhYzbpCx7GkbrFxXMTgtRo1tACpG2jzVjsYYbTpN8xLZ+RILbcqw
O4wVmcZDGNQWrTkuubOvTtiNzE0V9PPF/ZZeAWcK0q6DEepdDzEA3cPsxvCu87yKwgkarS3ud+FU
kmCvfAiWKTDDvd31kPN4JpR+4qXPP5mui628pbBHberUoY/NUw6VulUesB3Yp0Zrfbdh3DbcoIxp
hHIfMMIOq7FVa5yKHSV2+F3U3ZSCzgmvXS5tJHL4mZyu+G0xY4ljCIkBnTdOncj6rMM6oRtRFeRg
zSY19aoamKgdB1wV9R4a0KMciCnGYmYkVBSa8aGY7NLYYUNKvrDYdQIXsJeGlzboF62ZewlwQZNu
YsJQcwiCma4kz3+jva+JdqbPoWPVOIIuyCmiJtEbFlm/9/B5raRib3Dr5lAPH8TgVuKJL/TKbyoc
ww/MidKv3LFmiOkJJLNNTCQ62lGlDYRuckT7SYUJNSTCG/z7jAIfxnW+eM4tJyRj7OTBtor1HK07
ejhQZIcRTU7aLKcqFUBoCDHiMbEKirCbyqemVQPi2OV92Y4PXmen+MI5a8ckWScTVEfNUw1WzC2x
nQHNlyAN51aVt3lsEIVBo9o5JIMG1AoD9g6rRBMX0y6ktYJERoTOBmKhMtwfjh4E91NvHhJOo/TL
EawpqOheGgA1xL8+4vxzzsgeUi1pK/IvsixnGvJy1QOp6Lxm0Kue2727j91hQfGlqUHVhNlkwX1Q
dhP066jJ7J2yVWPel2R4nmJZcjcdEgeVM12Ul4tBCE2/5I4Bmm+q0PVPPiuKkIABVTezi0E0Z2cF
vqEZ7hUGwK09VRQ2cqw+JZycP5Yym556LcQjqk2AWTqiPTuRw83UC8Cwop2+bB3napUmkZuxTam+
lnbybNQNvdO5He4de4i+VPiW96NhO+fMdMtD0UgfoESW7+1yRCMxeJlnV2Fjmc283rKDEGeJXH2J
AspC55ybHhl+Y+NFxvic1srG/+UW50xX+m4MTeiL8KE2AYLnya8k/mQnGJ5UFXBoaKGAZzHT7QB8
59H0A+fFnCrORKEXOffNLL4zQpk+4+issUv38qHoBv9h6MG65JaVP5R5H/B6NOF6CPvmwS2C7kuf
WuWxMyNBnNCEmJx0Ory46cgXppUiejBYH1H4ooOo4uSoJi4Vak2SnfCi4pC4cbYMDHOfhoIgIYRS
T9vaUMFdUPgREcDCih9TVshrPcf5p3yUmMA7L7gpVcO5rmN/qx3d7qI8crfzNNaHprabg+zK/MET
rC4RE+ILGKh+3xsYX+ScOLceueCzDcSRH1WUL9gEW0x1lKLUOQSzVMf9dY4DokOxmbI2YCVynEje
cI4g7DqhzO4TMkgbeqHMH5kZ5091lzX3FuQrb6UQmBQBz8w+ymY2Xs1ybi5tr6n5GCbgTIA3k/IW
ilQ/UCaZ7aZpDDa2yPQmQPbeZn3pbWP8bIyoe0E6xwSvbcdc5p3Vjo+zqqC7+MLCROHjgGincjr4
ge2u7XSAAJa5IDQauj84S1DBHXVar5nk5F87ywYUqU2WW7MLn/qiVvf16DT3TPKKrb8osHZUYm/I
kvFolxRzyyQ2dvSkiVMVWeSAkIU3Ltb/ixHbKXerKd+7bUDBSObpTe47+ms9SGNLgiy6M0U87Sgy
YWJli3I/uPSSiIhsE91X9b1btzZb2DKkyCidLmHnTlvbNsEjzONSgm7EDNEzcXLcDHIJEfE1qiQM
Wi4liselvqTZ5L5giYr38OmdcxuOmCGT3tzbM6xhPzPre14DzZKcA4lPhqLYe6ZJ4qi01IGqUnvr
+S45bmJ0q8Key51JG84mryVjXrLOx8qmg4FQZHuPeMYYDQfWKUwoZA5TZl4t6+Z2DBAZMKlbh1n1
/oVxb7+bBPg2bgjufuSKhoQz+/uqhFDjSzO5tFNtf0uDob53SGGyAXAGyEkFRyMzjMjzM0kzMga4
oGvGo5EgzDHfj9ddLKqt0B1/8Wnqj6RAHSwJXb4TQlh3hknOCrab96p1pshfuPYVJnG34YZJZMqL
Ydq1rTz5BhNJLm8W0ZYhVtpyt4CuNu0qkIg/QgmA1IrMZGfg4np0XbomTKeztvHQAGHvmZQF2SyA
17nY8iZFOXXmxadunutN3FPi5BppuTW6rL/nJFXvZz9OtvBGAIQQB8Q5KJBGI51vM3Pudo4RshdH
Xx0PUSDgLDPuOvVN2VyQBCM81Bw2wyiifMDDngKZlLdD1xN1m9NhPgf4EZcbLmdrTWQ8U32xRVOZ
j12MlUjNHNF0m8L+9+J6O1pcGZnMpx0TOaqoAZxTHUdNehtjHFD5gHEjNrt9OGTLDWQozhP3u40V
kOAZS4t3aba457HJ0Hwze7iVHEq6Y0TudVmb6V00dd0jkVhjDVidRmir4JA7Re0OJyh/9oryoaBm
mWkELgHtNWSRPX/kvKe6PZQpyHgS/PHnoqY2ODZ7uc8pY6VnfsQPuzaqMnzoVVoeMfLjAPPxqr+W
XTHviKuU9zLFxQAGV9p6EwNdsndN0jSAA4DhkvOPAiKLoaVgrDKzGOY7xKc5Jdc3q/Z5lDM8NfaX
NdPzuhwu3NTTYi2skE0cw6KUUHwFRW8Xc8zG/QVCEN4j4PygM8iKdHS2fUFHkPac/8+cgvbfi/vP
2ffmfy3Hq69FiQ80CNv//edPm18/D74Xm8/t5z99ss3RkqaH7ns9PX5vupRv5Qf99pX/1f/5b9/f
f8o/nG+EgwDxd+eb189NyHu8LfI/Ikx/+7bfDjiWpX7hLOIo5bgcSxxJFdhvCFPLlr9oBFTIoTbH
jt/PNqZJmkxTkaAsPv7hbOP8wmaRKNGiLeC75tH957O/4egPoCn89Pm/wRG9FVHeNv/x7+/y5K9f
dvzGGYrTEbolEzRTWSYy3c86y1zMdIKRNX1IMICxiCbTsWkDnB0mcesO/HcmMJ+7Nqwj+KKQfQsO
QdRyFoOVnZqS8mSv9g4ktE38N8mPP7ySvz3aPz46W/zp4PX+6DxqZLVpekhBtvOTwBw46HE6bOUD
k74V+EN5Sb3FQ+gazjFKrQdCo48Oly0RV4q5poJRLX0rmLOCRkJdd6Pte+LTx9gbuk5858/4xZlM
oiJbAwcPP9plOJ4L7gJrUfhf/uHh/1kf/+3hC9PkPKS04u/P0/vD4K0O2mSoC0uSNxnLt3ouYlrH
0KATeDfrcpY227zQu4V014nhbSI1fGvhr2ZKh3cilNEdxSunqnXzew1nyEWpa93W+uCV9TEqDHeT
Z2xBIPXUx75vHm1tN2c/sLBnZzjMS1Pf0b/48A/PaXnJ//yG0cytLdP1XI7YnMj//JxsEQU5NybB
/ozMQd3gcO05BOzMITh2NlAagoPOXcL7g9gDYyy/qIyTY4XT3Sj9YR+51Yf3+aeG6oLH17qX7rMd
RXjh4kQ+KsiFOKHgfXhBu/37h75cNH996Fw7kiuKq0r89G7Ky9zvgtKzH6wShrYy4sfJ2g9ZVdOp
R4mSDvrwnC8wsGhK6CJJx09ls8YZsnMco+cGYwH7qBm+UOIw7gRg+tWQkKVnL72ueApntlYXow+i
NUYXb2XXecitFappMZhnWFi0TekG502UeNiDGSHy3qCFCfcOSR5SC8Jqxm2bYXqoojmGBxyGO468
8FaGEnuduOLdMdepBPE1+3P4UIKsrHyAHh31OcdqCu6jUBEwXD4k3EJ7hFtHhd26TszLNFbR0QGb
sINkspK+KVdDUEyfKKpoV+4QvfZG0V2YJqRblopx35i+WLmcNXbSbPvr+7+GpL8lMRK1uXA8oC4X
YNH9Y0EzpVthPRwGhVCYPKtZ1ut6TKytYcl2NcV1dRwbs96Ar/82KWAEIP8/EpUlzDy6knK88uBk
TX34+7/3T1zm5fLTtlpkJWU7FnOqn2QbGH/Y2iBePkCHuut1twzCauQCspnvFcToPfeDWDK9U/Mh
jFDD2YETDw2KYD3bvnUJSdZ0uFespJ5p3LAeBmMTJPjIgGzNm7n2Lp6Te6//8LD/PNH+7WF7LMyI
Tjxy76crjJGAjkenth5mh/ycqcJHdJar0PQz2Spzd1Vux/zhl0Jp7eYXSYg8MpKnxvtseqZNNib6
4S5jyAH17NhkS/45zLaiymlBC8HC/f3DfR/y/bQgANMW7P3RyZDbfrqqes/LE5qirIeMlocbZok1
QCjKFtK7sKPUz3Vzdke5y5xY3lmgqO+sIP4QJW57/PsHIha7x18eiGeiIpg8Gujff16ZiLQh45v8
lfAD0EWEi6h+TUOmFEW0dGga3UvWU0BF5waAmEtgj966Jc1xfX8pp4ZT6DSk91AL6BQitAHEw4zt
Y1nl7JwaC6tZbNy9z2vCnNTvmOmjHfWPPUVe93lF6ZBveWRYCeLVujLvDCOfTkacfnzHmv39U/3J
9PD+FhHClGwpLIY0f1nJbGkUXmX65kMzRl9lxzRpQMDEWy70Jo2dx4n6EFW4D4aBAFL6Y/opVuJi
Tb3a2pGYd2XcdvvJnetjqJHD28ykFcMY9zP1Wpvq/xB2Xj1uA92W/UUFMIdX5Sx1ctt+IdqJmSxm
Fn/9XaTvXHs8M9/AgCCpJVmB4dQ5e68tMLH/5zfs/J8ncubj5FUt/1z7X6kOOGONCXlvPC1AHAP+
0J6DNKKc7rtUrXuHB4CZP2Mc3rmpve0YfgOMTaxjQ45bx6Jfxz4CumP8bnu9d9EjFkSMZL6iwuvX
nIAZxXhmeoyM5D5MjGIMpzePnoX+ghh1LTLxvZTwSAv+hwOgyhMINUScsqGM1ky8fbqbX7pc5Rfy
pUyG+GfXGJ9TzZiBZfCSvaTWSfSDFZz2u2LywPh6/ZGzAllw49RutMJ4FE1o/xIJFsxY6k+ic09m
QrZSmegvuh+ayGJEvdKN0jrZDd7NIh+vgYMePo/qrTV/KKM2+91//t6t+Vjxzz7hGuwSGoozRL7e
P4fABM8M63Nff/J9mU14b/tnFU3leXJrTG/CGZ+F3w/rmPriotSEXWJQx4Uc2Av4SLnGSrhrLAhm
+t4qxK3rgG3ZFpHAiRaioq2iTeiV6izDt440zYBe/k7i7N04iIdWkNb8Q6Gsl7BwfNSmCQ3ownml
e4yu1DhPZgeQu5QanrxguJIiu6PDeJBemb301QRBs7WYa7FahmeCLT1x5TYnAPVolIyc/vM39U+P
f9mlXNMiRECz+L5s7Z9vClAFwpXA0p9GWbzDjYXS0kWf04wNscE+vfEg/RCGVFfrIM7zs60wPiDd
X6EtkmcVZAwLpboWpqt+r6l+L1gev3+sv4vgJdz9798QVQHHNBYOmm7jJv33neVtiNYlVc0Tej4A
f7jcHv6caOanbwHd2UvtigsqZKRHyLZpfCA/Y+1qrzxHivVv3LeZ9gdb1facrmVea4888rjrtYsK
/OtklADcA9bl1twxZwQd79IFe9xFEEtNmo2W9jyY74PDeVEMk76apGMdUrf9gGE5HPG/FmKCDZfZ
5CVaRbgeM7lnjO/T8kfKbtEvYcDOxm8C89F6aa7zWMI/iKDOxn60012igAqCVoED+HJn5tq4GWya
B7qubmn6kaSqu6AjlxmHZmoPlrqlQdSoru+g8zD1l2Sm+vRm1hFhqesmhFVkg18hSKmE0Au88P+j
+jB863+fT5NFwe/ADmXO8k0IGt58MvqrtJ+81CfmVIVPggbVLRcTFmuRuWsbNta6FBfbrn7Ewdju
MN96xzaJT75ZRK8tHZrjYDOxjNxv3lgTJKc6iwxLd5o2lqSjRel9dN2aiLuhZd5vh1YDMuxb1oSs
bUh22yoIZreSKQUE9fShYTtqK1jEwfjW9o52RcGR+Old6wV8C0Kd91FSf487Z08SLE5pIo2i56E3
nJe8FafURFRqJAZBFdZ27PELeezSK1Cy3bWA8M+AS6dWReFH01bbcMZJzl1CU2XMnl3cyhusfNeo
d/wDKd3rBMX/SUYe4DiP/qJWSw34tWVAgnIHxLvpePl9zeiextw6ucFognYAfKzHCCjSMb3bxF/l
JcwgU9AgdrMCRC+DicbWCgQXI4iM1HhmDhE8IfxyuktBI3XTVsm7Prj1IcEHSHJluZ1SeBjoJdjS
MkYxEZOkrHLjexh5RKwmst+7SePueVkTByyy+HYgC4INHTecDVRRKwGV0J2EbZt9VjVy7Y7l9Xpq
NNrizGT6SqiLL/V8WzfbxqceqIO5d+nJEKpOl9wUjPrVGPjO1hzz7+Bk1KGoIz6nbd0Q8V+QQsf3
bI39EgdRHFVrLYUE05uDiWKASVautSX9L9pfdv8zMYbsrA3NLe8zwnW8YNzUnVo75Ao84dmz2JfZ
e2FE/9ATEWCWUYIg8QpHqdbfltSEvk2+wlT9QLET7RJEv0/gCVecM3T8Dc4DW+fnOommR1wOO7Iw
400Nag9iK/ELsikPVepkZD80P6wMDN/oomuoe097JXSJ8DZtQqBEZJjwAMVBnz2YtsnUEWQLE45p
C2SIBKA5kCFTzkOyqxxG6bdXuWH9E+z9Irqgx/6JwZUssLpJrpmO3YPCHs1D0JDEpOLmltWgkHKy
uT3dy88GybS0M0g4Dzjf+pWvVkgb8mtAF7KDC7rSLG98chsHX7Uh1n3Bx3LoKN29zMCN6iGxiOMI
mqLNlMYdcqzHqnNQErAKC6ejq+npbch+lRk72JiRCs7g7ebzngNKrjJsxqsyg3DT2XhJmcCW4HOo
wDkgw/EUpnNunb7bD7WPjTWt6ztUm+ZuZWSwTYiYtwnZXWdEp+G2tC1JMjsUD08bP1k8i5awVtAa
EN77KPj8/XSQhPdCdrO0R9a22kNNangkR4ajDAhavqQmgbnc5YQxoyQj4zuKwxtk/BNkIvuSR85H
F6ATsd3pELejc9eznuApVKirwBb2OvSAbzquKbdG7X9XkbXOevPrGHhi3yczg3Zsu2zlsuXDqya0
1JxCjrVR+9Ntk/HmzxeuxG5VeTSFWNu5ZyxgKfrn7IfKkUtP7dAeBXbLEu4KIRTWKw2sa10HISQc
E9a6X/cHPao/gaqZYyeMM3Ew040pMnpLB7cUOlfBZvsNH+IP8nndPbxNhNat318mzJMUY4Cs9Ho8
S/uNQJaGUR/4oBzwveVP7mOpZcIkvsPQim+BW9/CKIgOocyDPVRCZsaYo7ZeX+FWaRJnGzV9eRqY
u5B84z66cvxagdbKqjF6sVJrixsZJLU5fab7Xu1ymtgrvYM3XvVu+UrYgcSCxuFLv3OcijadTA4N
AQT0RJoA9gFcawdxfusgVtV7pl1RL35GrW4euzp4mIAFVo3fWYhYjTcRTSNpLMjiVGzDbuhY0p3+
usrqndv70SA4lNVsdepnBBbLIvn7pkGiybLOrU5e4t85KjM+m1FOduFN2nYaOVb/vo0sYRXAelgD
f8FHPXMWlotoFFcDYMxunDllXWXXf10Au9fmiZNbWGwfI0fZresZPwLNr0+WSV3kzNbaFKXCKZ4v
cLOoUyDdlWAeC48mXlec7k7RgMnMMPJjEgqFsqn/+H03eV+RY6R7OWOm6oU1RQbKqYtzg46JDd+i
yptTDoncZUmP/xCTMYljXXNaLiLdJGNA46LNou+ErMAFyzLCv/yGYVWpKUBv2VtohW8Aleq9188M
lSLPtsns3c4ULkUzivyN2evx2S3YWaaaXEg5qRf4R8DOjRzuN4FO3Wgf+6Yt+ZDonZaLf25Os09v
Egy9mSDArrHkuOqb4pMBk4viAP7TcjHNsMI/N2slrEPfEA2cAGUV8wXnYnlabi7XwgHAEZIm/gLH
cVfrxECbMDfrkdl5Bo6FPIhw7WZI6AYO9qQ4YQOKDH8DV3Dal075iq0Cw2XYNQRqKLSKSb0RXnuu
q5LBH1kh0rkOA4ILUwOhUrs9DCLPGVYtIQTYgyusBJZDOng1aJtsGNbekJS3zH9t2zrehUiet8LI
Pga8JdOAIZVjJcbtnpkupmc4GjM0RpIwEdngWxWAzoaYsBVJbnxR9CtOQ639Er748CFVxMJl94xY
4aZzDk4yw5oQ+TG734Q9gReUOBcCnYBblDiuKs79maVXB2LHChHvhtmI105NThkRzpk8/QWc97JW
z3CXiRfHjtNNFLS0M8EqMMJykSebzZnW0IEAZzaIfPBTuoKEBqfzBaevox/WzX65KxFVcVoet1xb
7vvz2N/P/X/++c8r2BHNwbYn3vrf/zNvOKSu/vw3stIgo6vx/Ndrp8tjjApaoF64KO8UT/nz4nKu
ivC3/qyB40wIPvkUJYenaZ32Lb/IxFpveYXlL3+et7yV5WaKhZCafx6vKYFNj3yirBh3CdnN59Kz
57w/Fkhe2f5IkmAvRhPL9QSYzWAMCHYhgPGwXEyGgWMr0cy1nbQc8JW+M1RPqJHuVSDkdZCldsry
0na1s+ak3ib1IbrSK6cZJo3vURI7EHYi+1T0eNLTwcZzUdg+gUtt9DJ4Hnvy8uflomMddMIbnK6N
Ss5ZyGZsrZe/cBa0T4SQn+uE8KXlcctdy8VyM7cL6yBsKJDziyz328ihfl+Dw0PXQCO58c8TqOQz
zsRMHvBsewfgd0Rni/aYp+R82zUnT/KiydTJwOh5+WQfks/hQNZvbnuIyDiGoOfAL7lcLXLkDutm
IcMtdywXAFKwkCcz7qKcvbpdRYrKEhi9XPhlD3hC54SwXCxsTRfNXbr6c6f3P3/+c9/yvOXRy31/
XmYMUdb6jccxZtAmvKKuQRPBmHcJ3GkeqJJ0fA3hd+wMZgAUQPmYn/5cFJXj/H2nsu2///zPzeV5
bRMXf71CqCIPBPP/vOz/7SmUA1C+dOIro45ex+9H5+iT/vvqZI68iz/PhLwCOIJTjm2R4xUZwSHw
4v/15v887M9/KuLg77e9/OGfxy3TsD/3/fXBl7/885TBJxFnMq++KR817dMWqvX8EccOl4VEJsbX
hAS8aV+0+Sqijhw7y/zNyLQvcpKHSHjOXfuw/GZ/ftHlJvpoFmB5CYBs9fv6cvefhy7Xlh86Lvtw
oskyP6HvdXzQgJCnvQmpsNcM6v4BIe0WsuOmYiG+AETB3dvTdtkCxslIms/jfCTxl0OHQxAqMnb4
BiM5Jfgs82PaUDwVBiDO5aJuPMKG/9wO7FCsBV5N4KuOhFNls8Jg41peNJrPqLahY7U1gnMmgEbZ
ot7FGuFAy7e6/C41he/OqMpXyaruGMwVDE7wFoPMWxa32+UL/OfrX+776yeSy2b6+1v/czVIJZtN
3HVfvS78TjwHUyw7RmJQThjOO+IN/cotnjqMUzObGuCWPT6D+UiBQfrmQ8NGIBoPUhD5wg75IiTy
MsO00iGFT9BFW9m2zb73gVyXlJIQk6f6ygjiOlZG9W4/BDKhi1c8BbodYj5UEBxCPPwl8vsu0r+h
ELduVYlOH9n20WhvXarVZz+3niocx4i3KZgJtbPVzQK5tUXCseKcx5SoqWp4W5VzjbvodaqFS4lg
vSZDleyRpX4rOVgRfZIQkz6QTybIqVuPsf+VGFz9hprMxYJuBkdNiTPib1pjjvbVjzxn1xvJdGg9
/QsJQnBLhnjVGbkgPaKVd0RFu7orgIFowbgrBhb0wlIf8TR+LURfnqEpCZq4LJ6YMBnUBr4DNguj
tZliDQKdPB7R7n+fGADvhhzWNujK8KE12wjbS2HVT0moPqFCdY+qcHHt52qnNZ1/CGxyXFzNf0aX
Gj+7DZl7xNq89UCVtgyHs42uZLgxVeltk3ywP4yehpmpT+G+CePjwM5wD0u6VXGU9bsqLq9+or3b
yrI5xQb+Os7RfvG13wrldUQGFN8X2HcvCd/IiuRAH/TBAakiD8CJjlkMkSNxeixs6ZPla/krUHmT
ssj6NqLW/AQVDwV0eS4JENyBkwaMjzWzc/BAtVMPHIxMk0GlnAoTvC2NSc+A3+M72uFb70v7HAec
B4Mx3TEd+pWX9ClTLXfWGg6RtV0BOMIeYEU4Nrzik5eyFjNfR3xjHzPRYBUaZHzrZZjtXbQx7dhd
UuIhVrbeVA8D2B+IHn2fNcj0q9IDXy1G6uwAY3zZ33vVVQdXH9VzHNVgsbWVcO3uyWhHWiimYkaZ
e+kZ51HDppaw0ONEJzz3NllBeCwShphJAZo5yvZdi289STddT1BI1stPYe/qR4vk6KoPMlzR9BA1
mwSZOkixOCNqOY+D+NodgO09ITf2L1mUdyvEm1iW9G/Q7gdYiIwTVBOqFdJXEB9OZR9Nx97jo/Ih
nXmCw4XEquFRHpVe8yPHyndLfP0T8xsqWFboO10ftuzd5Q2g/05TQ74287o467X7EknTuOQfEyPn
T63/zZDqWZGg8aTH1lezssZHOAY2sejqyggvv9kubENqlf5Yl4Q9qbL5VI9Q4IwqvWZGnVwabfxe
1PSowi5yrkrApu4G5ki+1kL6KbpXpFrbQUvG7YJtLpry02B6SIyq8YgoAnisOV76OQfGjXvyxmzW
v0V97vXJR6OX8O74glGmW/jE1fSWyKx+nRkvAci31NyFTogqNCfjsoQZHNsZrWKmonrmUiKBKEuQ
aO5r3NF7hjbjmmJzTm8NtQuEqHJfZswPqkKFZx/oe2HD/SOialWn5LkS42ud28l/H3sjuyCtJK7G
wIShTfQIlTaB6AQJgd0Ls0+RG8lBr0y48e4aZB0m/zz5rAbeOat9jFp1+1mUKIqNPguu5Az8VG3x
OZLujoegrDOwCQmtk+dqRN+F9ODFIE2ELRt8eDBJ3CdUZcziv/nZpN8K6d3QszZH5YovGqviW4s1
HwyVsZYYb7BhQZNg7Prd0MpXf2xe2xDSUUjQDxlc1ySXn0tR3xy7HvcaBDeCUL5oLVEtJVKabeLX
xEoyftTNnxpydd2vP/TPRlBMVxGJbV0fJdrA11h9jZElH8ve+joYnXMAHPnc2skvO4WsP2bMTYC3
yyzH+cha9rVhQo0LS9XHXD1DndG2/eiAsiAs5mXo6TDCxSOZ02n22BPx5iTiDWP1wXUvRpYYr5Hp
bUbGARcbldiKyYO7zmfGtfJ67axC7QjgcNfb6n2yoBqTMNfe7L4gP7sknNh3XzQAwZD0Whr90UjG
fe/tRcAKUAkXuSD9KGjDpDPEw6XQMKHZuM/aTr4YjUdLy5T3qEPg7EGyuuTTt3JQ9ZNHu64zhhdK
OWc7MD0Ys0F9NpuUqNbs0phJ9OLjo9zrUVKdqiWprhiiN2EG/ZOr0QibCJshkrN76tX3GIj6N9E4
1UZWMHjalI2WbmTBMnoAFewS6lH34UAPKJVPCnbA2suaOcZxDkbN6CZ001Pfgk9f7gnMENb5WPxM
Ez87QFVHQlk6e20sLp5li8PUUEPB08C4HLDDyBIsp+T/sZKe6NBk7HYDnq9V1eUpreE0eVNwwWpi
JNfKy5N7i4qPzRq3/ODXXGCPHYk7PtUxFkO2CQIyjHPXcGJwHayOkgQ/x8ZqPhvHQhV/CK12CXuc
D9toJLeqgDZQU1RSegGSyFr8H51C9NC1h4ka6uE67f5kauSOjp5wt9BQW069lnjJUgdgsfUL6/vw
SdrJKdWcGKFIFj83GRFm6Lv3WplMDzDFH2akymtDcNmqYU59ap+IGVRnp7LgDCKQYezCUt5y99Wc
PTlaOecwuqKGc+xLB9dEFLH5inYiWdhcl2ZonTzstdRKwwfNeQwk2MNXHiCvq5X4iIdgKfowhW71
8BTKL/yX03HgW9gpffocOSRQKC0iQFv0DZN7U6HYpWUa8M2sIbO/tSUBrBr0zk1eBy5M0vQ9zNqA
iZ4BnWYwml3tKFpzGrNdGUSwCxHIg2XOPltW9taDOSsMWqw+0EvAD4NDPTC+pnZhIC6zUnKmw/tY
0/1MHN5EIkx3HeMEH0zl7WkL01whJkBzPhjekZXkdnu+SDPPhy9mARrUscOfYc1krmTO9DSOgrKy
JV/Wf4yEEmyMInshgava9DGpeHj6cDr2CVuFmu76ZCYnn7Xy0LrNfdJJg3DC8VPMqpkO8hS/BiTt
hGFgrytbTXv4T2sP7Ck0px8xcdl7rWd3bREQbRO3uYmUEOxRmZiJLPdds35R1eFnJxQKWl/B5tLJ
nwxznu3O0H6YIqaR7DvvnL3klnyHDZgO40lm7ls05dMHqKoAPMEEgNWsqBn71DtbqVPD/KvEHpAZ
kFh78I9NeOIUCv6gKr65Um79uIGFGOsTyFksEjn4pMsURv4FGtkdxyh1PeqRbZx18aFJWWnU1NIX
luKdn7pPopkrryA7dAGG31T3nrAY1r/TD0mTZcqmy3IHFVruBuCxEN472sIO9ol8QAAxAzzwRjtf
/DD76kV5jnTcqS5QjTFIjuFZa+HzpemgzQhMfz2E5sMrcu9h45sNsLkwC43PjAQPtLLpq1jTl2qm
sVUcDBrGMXD3aMOVGMxWaNuCU9WZzwmaGfBPTnuoREO17KTZkWEVzx4Z2GUU+1FGeJnmG5eFLBBB
O14lb9IVcBS0FsaxqyFE8r2HHH1F6q32Zcwzucl0TiguQ9Vi7HFWUtNjaDIP0h1/VLZ+H9VODphY
YJ8Tapr6D1Sgd/An3oaMqWM6zWzlHKJvbruPKim/SJ1ApQ5SMQgAfECTC9CV6dueLGVt5uMlaCJa
1O16/pwo0R990iA242IcSswz9hnofr41HUd9ODqc2+4GIDYiVqgqeo9sLG/8cBoGMJbo4jdbS++5
BaxiDCibHFwfMWmr27R16S6ZNju9BRw2c25FZJL2mH61pXJ/Fk3wYRHcbGrjM8aPO6G5X4Bi+HfX
l++Fn+qn1rDyrSEbRb1JWlCV2PYBkOEZVBN5sjFSvwi09pWUwD1R1SAWRZ/f0GKdovk1czLY1gaB
4L7+2gMMMeGaMGmbvFMb2Yy+NO8ZDMEWr4F9zkrwRolCO4e4MN9rsjf2ukXeJGrbX/TGyXIq+LLI
QmbHhVssHXWYoNeUQ3ClPGpOnunsIUlPNy1GbVCPj56A8zD/UlmD/jAiX650kqQ2dllOd/LooHOa
dbD1BH18kxQEvTX3gWofJMJ3xxTgX2lhIMqsq97C/RwhL16NqH/KACenpQMuLMhAoKGa2uEFOhGu
ABgezfp+kWeGcQaQQkSI1QUi2choGHLYiPNHyMNl1MtNPRfjqRhv33qT+U2HPWCRlxCasvbAZdwG
1XzXvXJtMaC+9N7MzCZmDzgdGAy9VIyAJ9iCUbxZtnFkshsiZ+VxiIdfyBD3kV7xXNBEKEgy5qMG
4+oYKzICqXPVEYoLZWyDDEejOCrTk4N61Aly/TlahZ8iT1yY0pQ3gjMEFkjASIDbEEQnm7DifL9c
pIhdr1Wu3ofU7Q5UfvllygFm4O2jjRGBHU9QImVw5Igwzg8sb14bUvTa9HNTW0glfbiMgSPxjKAb
2Q4Da5Bl7FQCRcXWYF6ToPr0362BOZUuTAnF484xvfA4nCfITSfY1JeC9QjpTka+SWfCcup7P5j4
HzgYdGfMhE9VmurnMHEAhybqjGGFH1yzxRUK6rSkM230UWCFVD9ZX8OvUvY3YyyyTULW4GGISn3F
muic2fZnBnze0UsjH0Gu9qOc5IA2qCCkxrKbc9dFLdMKeZDkPDIRE2TmiC7YaEaLStcC6FfgccPz
Gx6sOiPQYKjSVebn1ZEWsEE0CDcjOVroCEiJFS7Oi9JKy21TlP2a/Ixhz4qYjDp2LgwcMjsXpQbj
N58eTpYLgDNqBUKjIVkIN6fukwmLPgH11bbpuwODCPPdLn9o5K26MNAuLauxI3X4O9tMc27M55au
xlOa+jch6dK0mpbvuohIcoX9q20jLKgm6p4wtKwn2xdn+gurxkoKXIYmAH+YoY4WQNsMvWg3QZtY
R0GXrw06rycjIT+gzxrqeWRdO7KDWiC78Tue0fRq16Rl2iHufxpc8TaLXH8fAexeo8McyGGmzpSo
fs+8mLICdjFVqYPTOKjdaiNYiblBgtHxh4xxJI0yfBhhf4/mJLOx1ZEow3Y+c96F6yoJQ4pZLcKB
ME6FNeejkBpxwAdt4jXK0MmRY8jUt7rlWVntW4BYa5iy+VaYybgpFdSJ1ni2VPKzHJixhk0x7lOy
Dy9+nvoHm0HZumj1X6LRzKvb5NuJZPT7MAwNAJ/4NLGVrsfa6w7FbHLEWdncAZrpNxg+S3y7ZOSF
EFLDXOxo46l0/eGBL5pkzjnxaLjDSXyTUlxxi8IUd6Hgd74GFEtXVxJyrVVLxtnVDbO7qGoSkecF
SVjZyS2fuvepi3YA2Y0fQ+/ONiYD9H9HmDmHRL914te+Jr/I6t1b1RjVVz/vd7WVfTcMP2Q9brxU
togPaYCKAqd3vAKMkT91BDv47YysEzLYQtFpqMylT7OieCC/NI9Bzd6QyWhLMdaskhYetUvvAXq4
T9o8cSEsGQYgoow8G2LNBre/GmOFKKo0tm7gBIdaBha9LAbnQ02cZ6spVuvzDCfR9eQUStYIjC+Z
tEuyiSPEl1OM2FGaw6tpKz4hY34GBoGxHRO8GG16wmfe7Ehrhp3ZBYCJ9Y4JBhYG8Hwx8zvtw6eC
squa7ziVn/s0FafONpJn3WQYQrCwVSsYCVgSPI/Fi2ZlDvtrWIDVCb8RsdAzZnwOOVzcIlH8yhVs
cpMluZcSstJEfr5VPYLLpis47k8ZYWks9dbMUcSuz+IT9JeUANEhuXjqTsgSUcCQF8Ek6gQ0N28i
Kfxt6sXkqeYB7nmG9Ks2MNqTVzKzb3LLPaWtokxLO2PXlrHOwMnasUcXCCXZUUHut4G4G0TJpH1t
QcDXurOWAo6JUDdlwCrHiJgEDrMDsQXr1o3kvuyrF9LkPETgV5MR/gGdNzkhZFD87q9pzTNMj+le
S1/dFei4dQ1MdjcVwbuSNfEzhkesEwF+d3N4cDaKL6JxPy8tmMwdrLUdGfoh/WKWmc4MF0FQuW7Z
3SZrZIjYa5smTLu9qH/GNRmxYzxYj6Lvf5DycPYzIP5NoqHUx6G5dkf7xW4IXK5KG9lEpagOSv+p
J+/omMqaNas5BnRJ5S8+9pNZxW95ERqbhpbp2iRzZVVIm+Kon5Eps4QjCrSvrY4h3AtTbWPkbb7J
TWjuoO2cu9GBHFTWbpyDliUi7o0zFdNOREFFdl5J+8+lsjZNmT0bevbm9fGzP4bWMQzjcQtCH5Gn
1uc7zQe2X+Y2Yfdud5YMEbSbBeH8ZEvzZ4fE4qITkDrqCfkvPuqJWKvZ3HzY0EkuiCwgRwRlCsFU
U4zns+pIDsSrQ4HRo3FspH2NUvJQkzS4g7ffeW5pfwzyahCgeDFz+kh5gvvETqYfKckHa1KE2Z5q
GEFdDGdJ78qfixg+GL1vBQS+9xW9KpINbSImNT4kqTtTc3fAYtvGmz2Ow6/JJAybFRPiOAu4sv6N
giu+txMh32Y9ZuQNlI/eiWk2lpm5S6Dv7FL25jXd5jUh6PW1HLyLjRH1mb4tmdwEPm2opt7apIr3
jJtRD8S2d0Fw9AWXfH2uQjwSnUtIYA38GlR71kIbbkjX8kZGH7VzcQJnrbQcTVJSnoO+05hs+8z2
/TB6VYwkkOqiDylKfZ1Ujr1BVUxCi6Zfpkxa1wBZ9IhTxVIvcNjBoUY1UThJba+X1mMSVniV24eR
jnTphUp3Vpt8rlgMXxJHfCLjJSR4cqLsSOE2xbN40Rc4npmeFoMengb/WbqJe14uMmGxzTU52LrA
RLlp/YxYoyIcRj23Gsh9VMmNKrm8FKkzvqdE6BBzuy30CHtDkfqv0vJfMnaEcwieyWn8ea9OacaN
GS0uEKJ3lHDN3ZAeHnkt4xi/1TzargKTjetnvyq/J65DTpzIGnk101w7M2Rpj4q8V1A7UXuy0fzr
qbhU5Ky9EViSPtXQIap9EZfpG2dn/VIQAQsTYW8JIyE4ciCNVFeMbAj1uPp6vRZT2mAQzjxEHDWU
oLm3oNfPLFHEYcmxniDjVxHzD82r4wNxlJGIzlXP0T41xUvRcsvo7I1qdf+q8vQoythFcl+TyKgb
X+Oq87Z6XrNHeRUwZo9wvng0VgNFLYSjEZxWQQ8rMrC0GhiyAYodVJKXHIL04IBCBLmQyuktkaG6
7p2i2LAYcYAwVi9aY477QY92bWS6z4ULmb5Fq1d6+i0v0q/tNCtoetk8F3D/i4EUiIS12lmWNhkc
BY1CErbbcyWifTka2p3sBtCjHBytiRJcmfrDjGS8L5hQzuE4+Q42qQPHwiXNj4p4j0a3Pnl0WCK8
tX7lGNA/xDcx9M6+8OS0c8u6IJX1E8yw8RAFgPdb6BE0VuNrUKTROsz69pJ5oVwFY5ff6vSbT3Jr
7Bn5R8LRdGUiX8HxA5k0bYdtYZjJztYTjkZOXG6gzsmVGHTzs93THE6Jmyqz4JQ14tWUrbw1Icct
1wLwW9X6hjC06akewV8E46+Cofy2j1hd0PJRDycKkjsMUJDPxedakw3pZlOFNE9DRhNPPRrZor12
BSDb3mb9YHgrfejtK6Yj+0qy0PecbMhj6SlxZ9j/AkVRX9Ouq28jAGKNQEKaQS+cc/yVqnL3DAww
aIi4ELg0IW8+0/dOX4T4RZhtuWdm2K9By+vPg0wvI52Ra6aRjO2FMVtbEkcXJzXvBCqXdwg3+S1r
3n7fMHq2CyTZaxEj2HOswj0LE8GqKAZrG1sWXzKLs9fYGNhI8MZfzJYo276DRTnUk3tYDBfGQAVl
NKwoGRWV+OCRNyaOd6lmbJ8RivIyqOS9G+jkabr2gJtD8UBybTZWYu1KvaYTZRyWlSIfAdVvgsm6
afl95/xrz24R2Dru3ojh5Lsatvcopnk3JuPDDllxhsFTHelkBzQsywIP8MNgZNs0KMleyRA48WOt
qWn0DepQ9+pM1ceUJ/1unEMMAGI6O6tOv4Tz8cR1AzD0rXgKmz5Bn65GCLmu2FBGuodeVVsW1U8L
Ape5gdhXA0lC1Tx2lA2n/cFHs2dJQpHnirWgLEYSk6xkx8mBZpcHB135q6KFANk35VkTDs0nzsOV
3qDJwlVPjPm5suGxNXLmn/f4zfhMaBKJ8/Y6GnLhqH8iiJfhyPCdBmZ6UORUEx2Re2td1mR0xMj5
TQPwnhz0s9Sm5M46WbIUgL3gRTaziEKWmEVDGq6trb/S0O/pdNNjPUB2Ua9WYiVPIYeskKiBXnPV
y9DYPEKLPXRl+rqXc3kWw0udjAvNBYxGiWBEUipvE9QduhwsNEqPjFfX5JMi4c0tA3uNSZt38ORP
x0yto6AuvhUDGMDY2qQidr5C1HFdovTczmw5MHX/xd6ZLDeObNn2V57VHGkAHO3gTUiwJyWFemkC
k6Jx9I2jx9fXAiPvi8i0fPdazcssk0YGKYoiQcfxc/Ze2zsZy+IJ5qLb63xuWm2uFSGOFH/kmKgk
VnuzdOnf5Sd89RkuWtLBR4xBKxTU/pkh1rGUdXJ3BdQ6I63epk3aY4Xcgpmmc1N5bRzMbLjOQFde
Qud9lE77zIf1FA8eNIdYgeITHeoCZ2TfueBiI8t86kX5aZn1cBN6OzP3G/bPbICq0Kf+cPJ7OHzM
OdWusLvqzXTBGOXxQ25CrdY6p72by/xg1cm6tKNsfZ3MgVEb0DsM3p68ED49MwZBW5vGjWklJ3d6
7CwE6FOZ+SyQ2XRbRiMCLWd4sz3BH0lUuVmKvcZO6ZxZnxpy3B2ZLQFDiZrTZucGTDDlesqc6NSW
OiuHkYbPedRuvAj3SAErcVXUM4x6FdMNkSiYs9mSQTNB+ihyWrDtcOqmfrh7lIiVTjbRXHnyTOlU
kxwHgs5Olb7pnHnvhYJRieaIA6F7T0ilx5NvjcNpYlIEX0gcuyGtLwrBys735k/yd4Hrgko5Xa+V
dlWchtQgD0ARJgYn4igtLq7XCDXEGapN9JKy5uKSqOksodWtjU5AGeG0hm9EnE4sUU535f2AfYhJ
Mh9z0UfIEsmLW5VugV8hnY3HSUm1rl1s7Ep6INKJPr0oxvdXe1nBePVhTr4ixLqtIXO9NexXIt94
q0a3uxdguk/uQORLO1RE4Ghw79LFVBDTDGzK+WKSYvRFJO/IEu2H1kp31uSDxNA7fZ2fQFOCXSpN
kqzbH2Wcv0ZU/jvGD3R1Ua9zUp7dLbXtkZEZ9ReJSrEcXy0dvL4ReWPgk964Qub9cdVHAOOkPT3E
9WW2BvI8pYm6fCBgD0BYBaCxf4zg2521iJWSNtRHxwtJ0OqtUFP8MIiZWNk2X2OlO4tepT31lvWc
G+M98jw/kEn5NSGcbGeEWjCZtnG0Z/tCYFsZNC3uXd/qggQe49H3+pNiXHTyw/xcdTINhgobr1VS
dQuSyYLKL4/MjJ8kvvcjZZJDQm7zTPeUswMAydVPiawyb2LCV7fxIlwuNEhRXkxuYAaIZ13ho9ug
7/a2TU73JB6Etp6KiFly9dhlXr2RHqtEoYcYz5lOrZNiIge8A3TVjDTMlW/QVhzIcwE6kmyaHNZs
l5b2lzh2MvSp9iG5oIEMn0RTM4xntQdehiIldjN6o8X0gTS83uv2UWqac6GVRdlvajA+dfPJy9zv
hM7sB86bu5zJS94t2aKOF+O6pKc72zbngancI6wiLhcJQhHReK77vRgAtmr5J0aXcteXMfGcZHbg
LGn2DQmIjTPsUrJCvg77plRkwg/dfWmqWy8aVKBsLQuGjv4nYAlnFae9CCDSGVTapnFb9y2Z39iW
cwICaamtsBO5rC9VtTIr0EpDyC4PyGkw+UW92fsZee+N45IMJAGwdG6eXcai+zomBn3JMD2IyX2q
DUYktZsS1GwluMVJb920AGdWzC2wCJZm4Hi+cWGD8kWFhjpWtnqTQr8xyya/a21zK+JBXhrPuJtg
idGozcKAhXA6RhJDvV7ozMOYP7H/WzSPw41mwcFRc3N/9RO0lvGIwLM8tMSk31hW8pCost/PhfPc
Wm7G1tqdcKlo3+yBM0UepfVGW7JNxnDApsfUCQCxIc5F235IBdQ87qdFQGr/ND7/L/HxPxBRYPnq
eLz/HfGRfif/VVX8OxLlz5/7F/PR+8PQLQPjOB0+x/UdDHZ/IlF84w/Hwq76OxBF2H9QVArqAZvf
7ps+BJU/YY9C/8NwGRmS38SMEWit9z8Bopim8VdMBHpY2wY6witzhPAt4vj+au2L3bi206pJDxlf
1L0/tO+d5dxAgKTTXYzh0YMs5Gv9DDc/9cBCFAc5TunabiN9r0wsRFaFat6d7lIl2pPvz7d+iFHK
0aqPbCzTtTS672OOVqSUc0keX8ruXA4/+tIszg3oRQhmJTAK/BpNgRCP5u0kp93kqm5D/u+NSF51
+mMp+IUAkJ9HVKlLHlJExm4rfigUutvRlidryLOTfdfJCZlu1bznNev02NXudkrA8s+k73VfZSQi
CBeMhxgUrlH2kBdHAiYyGegUOhTYvG93TH6B0ukQuUvadntkjP5tkpLFNmtFsU2Yj/iQu29SzcYt
ZTcdKaw90vgxhoCX6dPRyOVXTRn+0cpbgT1AxIxkw7cInekNWmPg+SFgydYA8eUy8zsnLuUJOYwk
gscUT7mgNVKwZG9Uomk01yqiY1ypMxbh/KqQ7u78uok2toioSbpF9Z61mInzy+Tj2aOdeZnAWu3L
tNrlYTzcZdH8AK8FkzgT3wdP/xz78tBHRf+dHiYev/BtIHtonft00eDaY5QHUxLUQ1DH8Uy0QEPK
1Ah4NnXM5yL0rMA0pkejKqad30BiWTKpsAfiAg17tG12f/IYH98xVKVXjHCC7XNaHmbSyuxZy87+
AvdUPLFYWCFxqRBXlOvro6c2urFLcNZjTOZbdmJ6jxekYk+h84RJTlqVp/ucgnHvsLwn7AIqzd9P
ig6xb2JrEfyRZCYcr9Wg60m5Hdr4ax/ZCdQ1LvSFQ329gHGU/nbzeu/1cdd7/+nm9Y7QSvTdaFvn
6y0N/tE679nf4w4gePhvv+P6fNX1nuvVObf8bS2d++sPXy+uL8NKPMKNafbXosmPv17F9RHX5yTt
Ey92W8NwW/6C/+/Lu/7s9V4rFcbG0+ELXH/i1x3XmzKRRINfr/72+n4+UpuRlqLrlzKdVr898Ler
1wdef83cAFIL7WqNLYsqxCvJzVguGsNsqbOZINJp1M8DTU+2gwTf91NKV8q34SnK8bFAaZYy6/11
oU0Wo98lh8zRmILKzFKBv/zbOFAPiBBV2/B2ffj1XztvnhaYDNktiGrsoXmBc1ZuatOUKhBJ3eyn
/syG5UJg21LncigZeq6dQyDt5+s1EeXMqdHOYBUf21PmEqXNdBHTjUkNUOuEAcG90Y29A1LuDIRT
nLXlwrdj82yt6UYDmAXZ9ULzWFD4c5eJ8IedfX8OXUr6QrN5q0HSbvtqsM6kk1vn67U2o5htpume
qAC/EXzAGgcWInMbrRmj55DxY/Dr39yIOWSnq+O4PGJS4VeFEDnIUrGPAdGcqrxwTtGA/xxYRLll
KKqf55E9EBxBT50JQwRjxBxVLRHV9ryeMyKcro+6XlCgGD9vCi9KCEtJX7GkYnFM8DSFTPVFvvgq
/KmAQt3tTc+3adbw/6TX1CQwqgwptqFVfE1DnDjAM/MtEzxildyU3VTLgL8eoOrXsFSnMicvuVsg
FnM5nl2qs/OURHQ58/IxL6bxXC4XY4L4gr6Jv7GXR5jqDrKnOOWs9MeBDJLojv3Fsq1gBKb3i8Ir
Lg8RpfM5WS56lALHhk6aPtoGkXBa4CHOWRUEDm36mA6pE6flRRTvDvXaGfghMj/K6Yas1QF//1lD
bXXWQ0g4TULfcq7CI0yOP/99HmS9uG4TWsj8W7Ic9Ndrn7WFKRh4OukBg8ZIFQoq6xQq9XPhDx3O
1sq8LSwksVW7yJU9tTXiPlr3vcrOoc8rkbOWEK6Ayad96C3FwDG3ztM4EyK5ZDjS3kQJ4adiU1Q0
DYUm7V0l7OfrgaWERsxClOUr5YXZpcbbfJkbwO6NNant9aalNc2WgSwYAR0APCVnGRDp162QraxJ
7JGrOJFfMpnfKUB0m9L1UHSmNBxT2ihrwfj6gLubSG0N5lNXSuPWtfNdiW7xJQaPsBf0C02GX/uf
pgmbgEOmD1gbriaHq91hChNga2rowV/g76lbgVw7WR4zLLag67Wf//jr9vUHk2v87fX+vz38etPk
49n6oru9/mrXREFTsQvCW8VT//qB357651WMkE9NaEZbIlP+9Uquv+/66+drXK4awmotHRIPf3sR
vz1eIW5bmxIYhNSNdmlgwrW+XiBT/vPa9WZqJvSF//pv1zu63op2lhVlEDlNDV+YCnWHAb17I7ql
4s/GTRkSozA5n+j7P9tQ1oGe15/O7L4bo+ovgApwoPYxeQ34dS0MzPw1h2x0+AJZbOsoBE2aBRZD
FqPHwJ+6QYUsDAtCudZaQFjjHFfbhibMIa+MF9i2BwcJQdxAapiXsL7IkGvbre7ps++jYrpvjYH4
sIEwP6lFt1q1IXeCXpct4qAqDcxGfb7SpDMg08uNteWViFONOTkAzjjbcUikdrZq3LAMDIMJbDNQ
pHn1gTCVQLfQAjYtT186NnPmutrY0nwdCgL+4HG625yobJXrF9dEmVa3DebOVcr4Muq7EcstAjOn
BM48WPUI49W7SUq1TVMyxsklfM+rvF91se2v5egxgU6ZKNpGHpTNHAeM/TrQOJxqWQhXuu7gACyB
7iT6QUMEsCr6xj+UXK79BVxtl+EhbaOlRAExHaJLj2JoACYeigDbSbgWEgp/6YlDxN4b/Lg+4hki
7gAJGmknDamNtT/WAULAl8ygAgszm0mvQN3H56DiJtmHED1WeSpRwtkNKWdRxJswZB9V3xxSslA7
Ar1WqfgW4wbd5vqDQ9M4kFaFnl4w+M+bV2TuYQDsBR0RTZWUzeMxzFCRVCrNMJtq/mIbeKxMF3T5
nFTbdnbeAWbKU6SrZkuKMXFsoXM32V3OKEu9F89uR3QN87bdoJXNMoR8bZwwDfzR/RxcXW3MsQoQ
WDJnxQUrfOju3lAMgTmgdZGj3Lk6zAuvqd4B6UaBf3G94Y5okpA8ZT87GIzgFzJOz+R3Dd/JWnvt
yzyH3yNcLm7Z1AHztrUed87Bn8WedwzISyHHlU5Ltc8uDJ1uIa3o6Bh9Ng3AnRfI2SqzsYCXunpC
TcBYny5X+cO11KJm6hCCRzy8+CiLMA4avdwru19HU05bHqQWqO3ogrp7B/CZsxtdXKY1GM7iHoiF
8k8C+4FlEgBXG9AE5mn6As8B/3GKyWngWEKGtXfp1KzslgPUq/RbpfUPeXcksc1Y+Zzg1uVsqxWh
6HxS1rIm+09+pHUbXBX2Govpiv5jtosz/MlMvvGFoMiK6CgE5A1hy5HjOR1oRycOKhzcqQn9JMOU
T0btPluJ4isVyn2vdLHvBnPPXCI+unQX7cK9yAlima8flYnAsjTKW3fiNdr9vimw8hNYApRIJt2+
E8PeICZdYGXWM8ujz0HUVDg9+3b75Ij4Y1yis8YspTvrmGKXdTe1APagtSwrWI6pQLxIBg5xScE0
2YixNf+JQM/nJG0IMK0y5GkoH3dobJyE93YuUBWaw84ukIVjciq3UNEtJuO3joF4uyYii9ZjMSN6
1rBp9SWbo4SvpXwNu0w/DM34OsCP35A3dcMsxTt3iwKkLW6hDuHjztooMAZiIwH0aR9jpLJtgdoo
nBOT7jKvO6kaTLt1Tpyoz6gbjAV0mvTZxmK+MaMlnqqKmF34vD8Eh5HZniCsyTCD66izmdRJk4zV
5rKUOICU1w5Co13hZu2qbBvnGDsRbjEgN6MOWw+xKZK4IA5Z9tEdbo0lW7Qd5H3o+N6pJK4ErTHH
o+Yw5pxsIoiACK0K6d1hKFsVIwrW8cOTRYHWyUPTxBoCnTGmkPIjSl5KeTTdmCyVf/D0H2bookFw
cxVMEuW6ldb87V1ya/Rtxiact9Y0dkWTwft2qyLQ+DQSe5DknFbfpH1O2k8P7cfKwmgaFPH4zo4V
Nn5vJOtiZq3yFuUdpV24R08WM7ErOYJFf1Fugp4Ooa2GcyO4yq2MLkfxhkus9Wd9wUveR7P7VvSM
62MYUSviwdJV06MoB3rzahSqJTE7O3rUT7OsU+pvC9ceDTsW9mzNjEJsbOUR9qAt0e5Hbw7DBxg8
5Avf5U4RnsJJeqtJovamhbEyWwKLBEiVIXKOrFQD6WRvApeKyiK26Zr1bmqK6EgUZp0esTTXb6rg
pGS17Y8qxluf80ajyOrNgGY030dzuDD+7lly4kfltuws8vxO9Ai3Yz3/GhqcAcFerQwFN7TG5bMf
in5det7GTewv0tcOIhWBlZHxMPVdUPoGtsJJFescwd7KQGjCUXAWXn7LqOoeHvRF6vdy6C46gKIa
IBYDKKnaUwGYqdQtxn3Z82DzMThM6PwRpHgmn+15GUE7A4j54r5i51nbYUy1yciswrMmU484RMNa
D26ISLFw3q28a9dlD/XWaLqVH301k7IMOmtomWvHp9AlL0pv/Djoy3WdYmPqnLumoQutkYmtEo+Z
z2RU2zs4Z+DeCfMrPP1LWvD1I+1pCNKi+ZYVcj/EmbUjdvurAy773tK+e3m/7xrp34+1Ha9mdkPO
SPJ3bewru39VCYWFN90NpqTyz+VH0XF4aWndr/JIUiLP65LhqllhaCvjfjWZKg9IG/w+1Nab09I3
YREZ10kFuIEQE5sjBSEzfa1MmnyImrv3PVTnnBiLwOlZdiu7/GhpATMu62LShaI35o0foojDlRhp
bJmieGSYgo75qcrnb9FcIeK2JpLjHe91dipjX0baPjTn27Lkc40YhOPC09exPb63aKvg9EzgU1ra
CON9jE3FkMVXHE5MAsGNApyrtP2kF+9trcECbEnDIs7xCMXipveS+NBE/RzkKb3w2gIo04cKSUZa
vhf0aAo9vZ+G4l2zAbTEbRVM/aR27QJIG6R8ItRgQhW32C9SdGIER0uCsNmdZsved7b9ehv73tGt
5c4yPAyt9gX4P7YV8g+3vo1X1HHgIst466ch64eu1n4Jg0c18wtqgWrVQ7MTo96g96z828mDgJHZ
4tQz241FipFr8JnrKH/ejX3oBw1wGD8bb6fhhy1atR1zjUSyFlyeN8N3zPPopeukBQvceig6/XmK
CKDzUMu1SUcEWClOUhxtoQ+H9zSdw5WPUxu/KnFUlncyx6E4jaadY7moXyGewWe33e9aW36XJstm
6Jj+qopiHJpNmWyi3ESbF96UvjXcTjmtDo1gV7Kt2H1GXnyApmpVYH8RnFFGeMm8ouBtz3h0GyQU
cZwYQeaVZBbP1g3okGbl1h6uiGp2TgDTn/ZYk94rZyPnTDAyTu5iSxobPfeJ7lLLlt21dzj7rVXe
ZTh+Gmw8CNyRq1nydhAw7itUkLlyHuKO/OUFaznG0mZhmzBtF0w8sfA2Z+q6MjU+I4qmDhX2pnKV
vU1qF0Asm9LtKrbG+dLhzq359h9jq6HvwJ8+JQhoOvclDVGppmbeB90MsjcVZyNLg9yzsXrOavFm
DjGgKnHRNflUlIuKfPYUk6mMEHGHOFR7emj7JuZMi67J9tUbzXDn4AB6awluML92dGbQo83xgWH7
8zDVJ1hmfmAo4a1tvA3YTZm3F5x1u5OfdJwUNUmyTUXiMYGYrqYorAHgbURVn00Q8l0CRkjOfjCN
pMQN5WLoJeJ51dd3vRndA9/Gj5eYnK7G9lGXZ8co+iMmzW7dAPDKzSU4zQQW5fod4e+5z+ZlZPSP
1xFdWffShA0DO0Bsqc0OB33ljcuUHftmcuvksApm0jNSad/Rej/ZeXsxiOCkP95deJ+slRvemszZ
t07rvUwMjoORgWHlD/dpZT3XoqPiBfYUFFp6nxkdMULVZG+yjRFj4iBtd6EvM7vrgzSpwdr4xCOI
3TQO93ESEounRRfdq93T3BHbu6qsnOxDbzel5hY6UHGAaDFshcE+xlH2oTb6BMRlgVJmHIFbcChW
E7s5EYp9Q5c/2kLOe/URGayRX0RIdM2bsYCqRyy4oJSW3sbXzG/XQTGbINxzNP8rRZWMfRgqyEGN
PB2K1BOBDt4+DyvU17b/3NO7fnGitjqOUDXWkDMLWuvfRPbQkd5NS156u9ZL72OzijeTcr1NzskB
NN73vOqGM3nQyBc6qCrVGOhubm88wCGbUGXxZjDIu27GIt+WRbwfgZ1rDiZkuom0sNq9R598w67H
WafUxFZu2ava8dtNN5b7q/DIYekI6z5d95G5iI1upWtBl0bIxZFM4Mg4PJpJf6c8+FHhtCS0+doj
ykS04jqxIfhqSwKCfJzB1tgehgR6RTSdPMR4K3Jc8iVpGJ2iAxeqwVo5NcpgB23alPm0SIGTubjF
5oPVyh/A7DKEjy6SE4IRRdGRcuFSblizj5cKwjv8NH3Xcy4kcCLFnexjMOzK9jFpGpNAcDY9eWIa
p7xXB2YNjCl0ErWkqwkiabdIbR8NRxScwtv70Y3lBrLQInJ26MUZpFfxWntwy7g8Ob0Dd+27Bn5T
PFEEF55cZRxQhqj2rlnUK+nb08aN8RtNQ8UpsIL5TgLDuvdJ4uk4W9ZZphPtaX93dTM+VYN8Iwzc
I1iJk52VkMBkv7dZyfqRAUdLQ8bmrvsxyQoIfIb+eXCHfaemG6SrNGGaxMJKjnLJwovBO8bWBkvQ
NA9Aip1HFYL0NTrmplWrm1ubpZ94ozcpR0qVwnuWKHh4j6EEmKD116Jj86wXxE511RKxCWbcmA/U
bwyPdIIz5vpd0LI2cK5ndb0iy6u8zLE28RG9phOMKam0T0WTwtBHQd+7rjfsSNxKbj18OPdaZsMa
iYgGLUZIuwg3aENY3/1ZPkO4QZ0cjSnjJBNlmRg+UFDk20hPnuf6RiatvChUh3dxltbbmdp8U6jn
ArIF5xMaOa6WbVur3tqZzvljRDCZ5olHlCwWon7IHwUo3M3YUpaaevHSCHrA82iCipy/sRWcbVPf
FAyNiDn9EvGJ0eNOOM/fiYESutXpQYzovjrf+WLVyY90tG77vH9UyJo2iJjKtdFWc8C3EmSX7Dfi
ownHfKfVjkZflQ3pLBy1tqb4MWNndsAted/NmDfcEQOOeVE4TnbM/yoqefaq8TNNIzB7lv5MVxRq
iNXet8uXlH5kQM61htfQOg6tjE/Y4NPPuVfLoWbFaA3xKJYi9LcxCqmk04gSiyzSqtDrEPG1ajVm
52B1843PSBUF9LAdEusZM6DNEdqwK4vmHzNpX5uWHOUQqt+6/hrKfiei4cHrCdeS4zd77kasLdpR
efVrOJIiVJQYJiLh078K/R95h7ygqu33WWTGntMmOu4MuBVTllsOixbOW4EqUKDJJK8lWjfL2RFF
JBFNjPH9eoGdnpVXPaKdh2ISEtndgfoDCfJF163HgRzKldEQfjxn7ktN0CpBJ+AsERG6umQPPH8a
VmlsxlqdIuQgVGxsFaWysFKAEc0sJzkDQocZNLLTGcrbikOE7zU2+GyQEd3j7FUhe99ElSHWnGwb
sM10bemxIMwvfH+fdzCLSck8Snc6COVSWuukuFjfiC16VFl3m5EOBgdwBLiJc9iYUK04Anxr26BE
dAMNrhJqkIe++QS3OpxqId7zFsIp8aKBAZkF5lqjH5zxGzVm8gB+Ng/srj/NHpn1Pfx53m425QO6
VIJYbZtNW0zEkKQLtmozXNBMRb/P/bxyYeXdmNg1yT1v6LwUd+C4wPJa2hREauClsWJXwKdvfNzJ
ezvhz8908S2VqNoNlX1rU0bgUY35y4V8GExdyOCK8hKsigbnR+v6VcaCFiCMpC+JhQT3Xr7FE3TR
HfAEpaI+ROq2qzy54wu0MpKhO5ITFB80+JtejHyZnFsOjXrCGN+EKLuMbDspkLlxncC8SwKgNsyg
kEPvIsRaK6gLZA0XRny2tAtZ7UxVVH5rJc15KmgegqEqdy6t46Po6b404qUMB2SChc38wVE3MeWr
nTEe7zTMIdpwp8UGKAdBRYJGkxC9hHPmoNSmG9ouaHJtWycGAifhtzuCDu7aTH9zbL1fG1G57fvS
RwQIaQgCKWJitkeJN6JNwsxg9LtcLz7YWV1m/WBC9Lwdav9mnKqQtqD23lb0wno6BXDYiRkUCN00
JwKpgOtyM9lOvy0j3cB/eNMX3+KpQqs0HMyG8yZxRGu370xOJ9bX2OnyICofRHY3dBNeHLKiIL4T
nlEBktlohRUu9u9irdFl0LR7T+yHBk2fMkhBsNM8oAlE31y/8+iW7grNLzigwKb4mbjElvOIi3hn
e9Di1ZSpoOpnyJhxpu/JqWUHjTWBdmffQacQQM8LbzrZCfFDqOd6AlrGi0l4coCsXw9gJwEaAH6o
9ZToGOREXHyZU/OD2RSKdpje00joGFJWI43pQg92RpPgU0W+vGdt/uFGIU0USFObJDFxqrJR2iiD
JGg3u4vz8lwaCx1QFucC6HpDoPzBmBHPm6K/Y/KPYS4BAow0l6ohdGjkZDSqe8idGnEmF33sXyJ8
pJu5TXmDU0T4fTs6dNKjZyoRgXUGwYVOgDSM+sPc0FKdtPfQbbZhY/Wv7uTsNB3NZNxYGRgO8tcm
EML43gkDCRWe/9KL5uOgSdoIEBd3nMVpfzbjh8uRwEBi3+pRz/HRoHewMhLUzbMthoXwUD51C2Gr
XRiD3YIAs68swl+3r9fUcvevf7v+iCc1ED7Xn7nevl7722Niptjr2Y51vgoLxJCoRAw1M7ljmmc+
/PY0P3/rPz6llwmQCVNjBj8fdP09nA0ZQv/65T9/0k0KRKlDQpWGBDYKcSykiwPtb6/v5/NgQTwT
aOFvf3tapboTe6Z49/dnvt7++cDrX9J49kc0hP3m+tQRrSfeiuWN/PmDyxt5fdz1jbv+W5QXeDIL
xKXXm7/eUd02Crg6xilW2lPY2zQbfHqVgL3eYfZoQaQ7ANLkoC5G1wPUzDR2LlBNBUZldpIpJ13T
wPTTsymmZv5CVL2jB95o+ocEc4yjW0ZAvBR66rl7yljhEvL1LEN+ZcuPUrRMkBdT4G8SXOIixukD
FgNLSLvSwi6B2EBmIz6PJx8K0yTQs9gkLvafPX5RBCZE8NldegNUmJHJBI0HRkux8uTZKKZTXydf
lxEGsNGlVqguFYjotAErCuz1PJgWkEnmwpQYrr3VoP+LfGS9n6E3CDLLggasNBpMfzXk4R1cdmud
kHyxEnbMUY9G1ZsB+PCFLWb/1pEskUXfgTCzTzVUD1UTShILvPyxs+uYxRPOEBF/hqXBcYioqXLz
NLT556x4e0tGXKJyNxLsCh3D5gkXjMI6xrjG5aBdiQxEWOjvcfzuaKQZq8iZPgS9vGnQXtHpALg3
xzPSnLWgZ7uCXZ2t7VjtKqJCN1EktnYzvSHLYefQbklqkwi8SL4Zm5DAesXI3Kqe88z5Vg5iDPp6
+ja4OXA5IIg8YQk6QnIONLo23/QQSaT5WGaUt2ATaAL2VRqUL51OF3ScIxIml7REEEvwlfbDkgVb
GAlRLooBOhLcCt2Rt6v1iudLTyEsjEBNdAYsUWTrrmU17THB4BczjEM7WDCstO61Hkx95Vrp4wD8
QnOqZM2w523OTDw0OXAfXX1O0M2zz4mT2kZD4rFtC1ImY2c4u8oMYst+qGlx1iPeMMKxCTCfixuW
sY0/Il6wW03DrIf+E/zBUZ9DnA9QRZDAwShvHBBU5Xr0FuSQltXbdtpyL2MmX80rvyuxzvnP4CeO
WLk+8jG+myemllbUQVvCDmIbmYWWB+jZVfPkVG7zH6IdzEWw9ytAYRH0OaYtBNkOglIJXd9fBX1R
SCRe3NGcwmhPJHiv+Uc3ZbIQG9ldpqPuiK3w0a5qsdFy3FWARMOtB31ll3d46jRxaJS5Y4ZikDQr
u5MBgu6LNU6rMYIQl3IglG4DYwqC0m+yyX9IfjD+mgT084U7OoeD8Gzh0Pf/6wuf4wIyDT3aA4Ng
nGIOIu6Cdh6IeCZnXdLSGkw8ZvpZdGsnUXychF/+p9fwD28e/Q9Q3IsU0qPK++triOs4ccYoh4fX
AVCvMvOQGkl0oPIz1nh3tX2ZDR5ulAdPqykZ8JQ6t3NUVG///r0Qf8vgXj5EpKKWb0Gq8gxwQH99
HSkQNRw7rjx0VUhGsaesQ9cyntdZBIcmee1nuSDInEfDk/XFSwk9hcWCd8U6VGGjXXq/rc8U9CtV
eMNFIpjhfIV5OTKiYWNJlmkUocYldOUptOyj1w4kWmrgWiuXebjSmEkXWVhucCR/OF7f70es9alf
uufrRbxca7P59d//2f9w7LpY0Ukscw1P91x3+Xh+y5no9NaL2j6SB9yB+XpoqhKoGGQxQ7rbyjYh
Uszq3NcDe0tY8bZZHfKxYL6fzZTtI+wX2e9zfbD2hp3Dx7RwN/YAdVZ40vtdNkfmfuFudWEpttdX
/r/y6P8gjxYOx+dvH3JAeOWfUZM3ZF7+3/96+d60/+c5VpJQ44/fBdJ//uSfAmnX/cNl1TI8n2G4
b5Dz9f8E0p75h2NzTJBKYjkoy5a7CBloIwId9T+QZxk6WfW+I1Cxcrz8Syft/mH4ngNwxfF1y1wU
138Livx3wZF4PpBc/2VZZSHloLRsDk36FXSo/3pokl0/gLmUEbouO9l6Zvk97+tmTUT2beO26kQ/
PttkVUm8T9d9tJ2Xw39gKm90NzBPiD1gSek57ctd3JF3VxRpGNhWrq2aQW6x/uF7CW+7kS07hiyk
gVL667SuQvBg9JkGGV5iZH5Q3wAIHk0B3koxMlx3pko3EK1fhg92v2Rxo3mmUb/3umoIXFntYT0x
VS5pIulIgfoWMXRdH5Q3lhTfWo4mUyO0uRg+XBnlZ4v8v8RBx2SE46mX2Xwe0FhyrsI1E9W3eT9z
IsV6lKEIitJoNWSmcfCjhs1UWFy0kvRdUHDOxqCeZhkNRNr1W4ZLWDXFfDc6wNbJ5LU2NcEDi2GN
mJwp9WnWkSQ9Cl+tARjmO8RCNZoNTd9kMUtVZY4PaWd7yAgC1dOXQrLA/L37YJdmYQhkpcYEhSvF
BNhNLwsBA6qjqbqoYaTxEeNudGpsvoYGMQsYGgnB/83eeSxHzqzb9V00x4lEwg80QaE8yaqib04Q
ZLMbHkh48/R3gfdIv64GUmiuCYPdbENWAcjP7L12zaKwJjN2THoGkLEiRJ6hXQzxkTGM+1i4LY6n
vDpOFmM6abX3cId9/VAo+ay6YUQBrD3rUt/Sxb/a8XizyAAcRntX2+B4WEiUTQ0J8W1htEe3vK2F
dh5Zftm4qIbeexGO+jRZsQ2K5URmkPGbzfDoO/e4ftXIo5LRqEM0ZPsxpvAVrBKXW1egFRU6m6TV
uyfsroXGUUHrm3QO93JkAQyXobNPY4QEbTaGU1RZ6KgFhI5BvCdVm90ts8SuOukVaEJyRGtWRonU
QnzTqiO+w9T36bCogBMaeqQOPS812x2qdfaTLSCiigvc70gv3Ijasc59ktfvJFcRWXCmpmm44CK6
A8yxAXPUkZzIYlPNMtrnBa2hO/0GdvIsZKF2+kq2QBh8L5s4ZVBlPJJgfAeW5SZz71JljAbq8cOM
coe2F4e+iptLwxSZink8wKty/QwPloUyfdsXkKiQI+6ShnZ30rL4Dj+nXxB+hpRT35NrxlqurE/t
oBafZePemPs5IOUl3kYGeJ4+CrdF379JvJbHiPyfbR83AU8CbrNJwdKjRlNNeBc22m2QFvKjmpQT
Y8Tl3Oz1dhiDyjQYgBXVNi/YVuhJ/JS1JsTTBVda1+p+rZwHppD1PZzS3dB140v8bEqFj/6RlHJt
T4yU5RO+/p12rCwgqXxbbv0QcvJ7peBeNNti3+cNkUiD6umcmnFbuV38PlrXMEftxnIf8t7Skr4Z
OsRsbLht3tP0sbZyJASjCgZHMoLQrQenWce8TCGb+a3Upz+zNjj7eLAeans69noDj1gHtWvhMF4y
vQriabjOM2q2HovxZnBpxLDABsy1DhDxaljP0Y1H9c4T4a0dLqFsly3KZP6F/MEpK7BVGaNAqSTJ
MybYxgFudBBVBi4KTMB+nIiDaD+hkVgbvf2c8LoHjnAQpohPAUd4G0ULgSfS3Dk4Exy2Mojt2+ig
uSgnrKj53UuRB0Vhmvu8WY41Xpq7fERpJ4wQ4YAXviAMOdX5ExrlatsRkYBFywRLFzM1KckCbar4
j0KFqnujcUnGltWG4VwYng+nKR5fHc8oTrH5Gtr0pfaU+8PoHpMsdm8DvFca34KpxwIYxmtoosAn
A0LCpjuq7o4F6R87/Zto9itZOGs/6nWBlck/Yw8tkiLFnwlJBwwonp2iaLdj+ztKjPEBKnK2qXIh
fPhe4F1tPfAIzyptaB+zi1oOq3/c0YmlLggAIoDcumJzjgcPkrUZ3WyiBsFydNpcbFSieHebpNiH
1hzYXdP6tAOab5LYmDls0TLjPKneOsP82DSx+VIo8KKQDWpKbUAS8G3CVdFTAUWDYAktTdf8ItHF
LiYiGQNTD0gseqnFoXVhJg3jflKEzQK9iYKBUzJsQnkrPAEekMFwjeP71BIjGOjW1lqjBjSIRoOc
ttGIid7KJrXFgChoGu2ASK2nJofck3tRSv6492F7DsXdXyx976lrAt3J6xsGoumoH6YFHLSbzZcc
GEtuo2SYVnCOIpsdmrrfdCBgAbHkvoiavWGrAq0QWX4Jk1HkL0QN4UdPLYNrJ3nlLCD0LhPZ3tEi
/WGIjePQcKwBt7saWeteSTgGIIvUyoSJMEkzPtt4DDgjE0r0EhohOVF3ia3u2wNQWu3CNs9PY3t4
cMyeE3IQZ1N4T0mrGadq0LKr1gs+5GNx1FL7EKuWwbTDhrl/Wpz6hbbpOQu5UKLsLa5K15/c8Y30
7eKkT/VuVP18rGD9EuBj7ItIW4LR8I51ohbyVI48VzFsaiSmQjx02R3fIFOq0d2AqWwevBHcUrW4
yncd/lyzeLt58G4ESs63sK9JtpmX756wPwxAtbvjVvtQzfhIY6SBsuT69+qBNS8XJjXHeEC91m0A
kp4YcMqqByNRVBdrtIKKiWTAzCMOqhGfpqn+wJlmBzlVf+p+Zs1T46zXE1TrCN53iUWWMlAZxPu4
DYY2/lVMxnPTu9kOE+8j+ngfGSQKXs/DIRbOa9NNvnEhjkAA79qGxCGD44jx1RwMOGo5FIZ7Z3hP
ZHIICeANihqXcBEdrKlASdW4kBZk9FE7jDcTXcsOQGJZKi3xy1DR9s+F/IhDYo8XjwOedRdzzDe7
yUiQqotnPXPerH7a8Q9v7FOFiezAZDhG1F6iLPTYtC4Rbyj4WlgMyaelLSMYjeh3FTNla9xsb0jj
bCMM4QbiFRMaGVGG9F4GMlycxLXvpI1WgLA/PbAdj2PMkkxmqLuQUX6mHRCKvCsQlZBrZ9WVvdG0
4bGYu9e8Rw5U1egtKzQjDnygOfK6u2hCc704w0vtGXC3Up5c7ahl91UKW9JxFnVfTex/oCRL9SXC
2ngwGJxYjt0FE/yY0zKT75HEt0RX1jlTFiLkpNnqzXJLNLZbFqPcJXqflccTsf6wG+2ZAGWIKMw+
fZMcD2AmGqYcJ75vzayF9rnc8sRCDGcggAtd/S/inmjdbDNMWlw8spLH0uikR8VcLXdXnFv4Rjqx
t2tkunN4n49UK/mdi2TDKnnWoZJodkULl7Br4Vy6EUIEHMQzC2+oQE1zH4UkUS/OV5oxk53GVcKc
I3SSUHWwBA4SMqAmxRehih+mrOxjC/oVRk/CGMSD8bAoYP6XUvCILscF99NcPoZ1fdEdQk6tPn1M
F3IK4luI4n4LoY2SMoeWUXpustGXpvBVVTw7DAur1iSUjmGU6Bv4S8IgAkA8VlBYHjpqHyemRPdc
zrFRxb4l14d7atZ7AoXDoH+0xKhvpqq54fO/c9GYhCSm+dUwAYfXyNPDspP6JlYPTtnFCKZp0A48
kfrt0i7Nr8Ks3yh5qe0gDG6MgalPqdprX85YM3Xk4Ca5Qso06ues61zGmD+6KjwgraG53N283g5Z
Soq/g6kaatPQvzCjQWRXNsTRuFO4W7qCgauWIrIwDD/DinDslmkMwlT2p1yDOoUYwYYS/WENR6cm
ddHoXxvR7rTUoUg15cMQuQYkSiIKx6WSPuiP4zwYQzB5zuTj0kERzXMVnyy1mbbgnp9dlA2ak13S
UCwU1n39UStWp6Wh+jVBnHNNi+KtXdQmU9zx1UwcAnnL+9nBvlrh+X4PVfobMR1Elmy6IKj70xtI
gFMTDwA5TVdBs3HHeBnjKIPoAiWpEdrYyNcvcf1Vodke7TH5ao3hLFyuUQjAzMtz+RXndxr5Oijy
q2QXj/XbbM1/ZJ09tikBvFSs5OhM8q69NzVrX9blfakj+Kza1gyslJF0i3HNEfEXY5vFpxL5ID38
6DIgn5YroJBT26tPuqibPcyvI6EhQkM3KOW5yOsPln7dPiqxXUINfyyGaG+FGJ1YrKE0IPoZ0NBm
ebSV92hN0SeEPF7hZtugMc8lqQxN9Blq/dFriFXAghfR3jjmGl7LtDXU+8BDhEj4yknkzjEpGLdI
BolQNAJQjwc7jL88/WValu1C9zYgwFaEfOm292I6U+K3DFy953D2flN9/nIGniFEtW80yCL6vYc7
t7FxBnG0MMCmNyiJ1+Px54TXBfBqGavXREMZrY3+4rZXEyEC62DnEThagOkVXYdegj5LsRpMKRYC
+s1oQHGQ36V5cVMmonPbwK6L5AjaYOFLbbpYdgxWprmmi3wvm+qQwnm3BvJcQp7QGmIryOQCyHdl
tQirJ1n7PBcmXk0uR0SQUyRvldBfjbo55KaO7jizvsjBCytkI1Bz/aTOnj3TuE9Vc4HAf5VhDg3h
V8+cS8uqu4jUQKfVAgXpb1EquXtvkjLd6YZAW8oWMuWprB/DSto8vE043OZHXalnyCX3JJSRirKV
Gka3dXUwQQr2LOq92vrqC++O+hcyRzxhgTThH9Q2Ozuo0ZA5lZ4HWT1xFFAI4NeoKe3stHxwZL8l
Jeu3Z023PJyYCCCvF9K5WmAuDDU8J4nc1AVDg/WtKZNyY3kFO82Dhx+wAu6jyfoprYBm6CNygonw
QEmYjdKI/qnkqfOMQ2yojWvJN3eBQ5PybB85kdbXXBvd56ZiIwPzLVT3w6g+HeIeSolPcrBt1uJO
gEbwyjSP2AwFRQMZVIjGj9UvYxC2iPYr0wt0cx3dM4y/a8aKmWBE5O4D4/9HZccN5kx91chkygdX
f82ITDwaI/UUE5d7LRPiLrHavaiW9tgNPDQUPr1xoY/CwIh7RQuQ3hwjgjVSu1U0yqueyB32nP39
KTK6+yQSl6lnAsDBlcL2g7Y8ak9JJYEOQvfRQsCIXQunXXLhV8DrQYuHZ4wsd0uGOLMEPdlU9Z/K
5hsIZ2jE3EPL5OSXtnbegH0Oh4ouIrbHBac7yuEl9XoWJMsDQHk/09CJ9or2VcSfDWVdgpwlzKti
K3RQPpHaM7mijIuMBytO+53zYLv3TU1ZkMaSZh4hoVF/OYPxpY1sBCjj0pHTwgZ/veHqeZhn2MsT
LRqWj+SwqOoLkqt7LEwkqQz4xo1ejNhs2quKakz3WvVm2+l5As3hhy2Lbg0Sk0gutYvl0AvLahN2
1rMZufccfdcBM4VvC2fvzNqzPWgXzCevsmUEU7VMq4TydloisR6SyNFXywdxWLVvGCCMOuS1YdUf
uC53skHBpQAEwZPL7klSch+SSD+zC4l3LoDThhiDk5blu4H0o01Fst+W4f4zMTD9Plbyg4RKimj1
2xzAq0yNHaRVbh0N4WxTaQg0tdVnFeK4HVez8zoYl9WDiJLuuUyyY+ghoY1R4+dMPANLxKdowWOK
VSwZMAo57RoTh1cGdBWYotDbw5qkb9fH7yJF5obLpPDjpTm0iseGzqhzW2SkCo8DSh9HnsmH4yab
nlLsBpRb4aYouw/dlanfUdiMiBdGVC9HS1fYqK0OexMDtq4P30EgobVGKDVmYld6LRkCjaEf9GZ8
YNaf0I8ynEyWStFR/C0GbtDeqekk0dzbXUa/MD7lJCsgMGp6P6kQV7YeXcmYO8aZFZi9k0q7kZ5S
BvxpeJNrlgAK6/1kdNlBypDubrEOnKmOn7sw/QYwYRdKcbIdOWxHh8RDJD4HpLunJs6JmsXrZ5oh
0d4t4w3ohMPj1H9Xxkh6BPAYTu6RaZVxX/dosfVIjIFntttK9utOdbrrFINKUKbAJJurM1V7nVGs
P07DtK21XabXvy30ntzB6fcyYcMC+mpuqER/O6H1p3D0cjfmGJ5610nPgxJPjdceBCnBgdlH105E
NyPRQGUNXNWeg8mSbCtFl0MtiNqKHQfM8Si9qhzpSgs/102HO+Ii7hcdJaBs1lvUKILGWZFZCkMW
rOxjKZ/DpdwuYH1Dojo2wHIfcrFSCtPuxj7sudcqhgMoMkpNGgEAsVM34P2CMgg3UGgwMKlMNEJ/
BZnBNuYHyMbZnoWI2Dj7JuxeqzZiHhvZW+WlxRbp6caURksSDZNRLO2oBraQeLxvTcgXe2EiZacR
IbMWEBAGqodwKHAl0ndoCeIXp5nK0xqDocAqUZAVSCAdil/Qc5t48DYLiOzwLtdbOKX170YzYfxx
Ka8t083LZ3ly1g8RxItTnObWztbbqwED+oB4HkNHSm1R2c5pjNt/fwbgakG0BDjYCzXtxI1CR0iv
EyDcsU8/H4o4t08zjryTnGsuwJ/f7DyUV9LgVm95Zp76KOlBCsgWXYKsT1GvPzCQsXZVTdSqKgX+
FNgsyBlVdTLXD+iSQRN2qxtpLic+NSJQ30xhaDZS/YDacd4zTq5PahkOY1EAEyyROBprkOnPZ2NH
UePOxxwdNKu7+NhXt0Jn47hts+YcAh7I/Z//PSY456RIe7XLyssDZvLu5uf//flmfj5jJI4pav1e
/vk9qlAMvkoeCP6UpwF0E+IJB4Bus7gbsK6azxgaFaYt//0hLmlb2ay8GWtM4rSm78U/SYI/nzou
sBG/XsUj7poJmHScP6W07upE8IXWtM4QY9I9d546dQmpiTFBzKzZe3Ojl7yIPx967potC/vPf35L
Wu6JKlftyeNhpPbPF2Bk/ftv/fxeOhd6MHc82v/5wojpOjBqirlK8XhbU0lpJavTPx+8ZnVx//w6
IRKvbvA3pzg1ObGJSSlkr+2dXjuVbdQFXUTcKkrdJycPi/sKU8kyaJymIwPsugjPBVi1o4vQNBfD
gr8ZYYsYMAc3JB5A73IBUx0rzFU9ZKxNVdKspJ6m8eDJCI+IkltRcvCPcy8e8xAxnqJGSjlLgfoj
4aXOSe4ccg+QHzDkJf8X6ONg/1mk1h1UORzpCay7fk72TecWW8VUSpueZIQ3qKC6ZQqJnN50n8Fz
ke0GUJ3o5OJlxkkNl40kOC7Kc2oaa0DQsAGCMOyyVfUd5upOQ6ShdCfe8ow+zdG0HgJA4i05Slzm
/RVpdXsWS7zVK8ABCu7NQs4s542RHmBicao60WkxPIinEOk2C/I8xjCohotMHEox9ydoML9qrXgR
E0zPlHkQSYXkIN3oE41NbCnnmIc97RKhNTwkDfZBey3t+VBRxMnoi943vypNT3Z2mHssbWCrmmPQ
lOq7ltWlFQ+RKQ+1QatizPvcYe5ZWK+Z3kEqaIw/hWY/NTTVhJ+ccbTncL4qRp+oA808JWVJvmRr
jDoAsyJzj8QcNSxPEsuPhum5nZ1Tmj0PEnh5ZIyXsDcfvUYdRy8loWImZql6ZRhPvw+mglayfJlN
nrikXSANHD7iwruu/61yUS2QK4IqldCvOEm/S1RPAxN8FnHze4gXBiJ47GuieLLIoDHBkfLl0c9j
8V72PFlx13yPjfHe8RMieMCwTPa00cv2Vzwzw67kU9PdVX2CxzbSV5td+7b+dGCbPPc+s+1l7y3d
pzNEVw8HlVXhC2a0exqpJ7rhIY1cOjesRcJ6VtANIO8wTVJ5uQ+VeKm7aT9IMtzjpP9ux47yij6X
CThnpTwqAROv7fBCTOHWEgWm1tw9SojPiQRlHbOoses1Zz4p/mRI/NiY4M9FtJwmVbOJo4bTEi/D
DF7DN8AJKen9RpO9nFvFDEpH+LoBMtHBU7dHsH81dV9n0d3HDROHvYUt0CfOyYIy7w44+BP7ivJ4
1crCamGXkVdluS2arseQyo9QstlbXzoWRcYnDhMSzbWPhwITV0Dijuc7vfWu2SOyNPtJ79M9W0rz
HpiDnw6dtgklM+9QZ+AbwnfE6Ax3at43VVLuGvTWPg74eyTPb7irP3lWGkFZGb+GqnHpZfmZ6wYN
2TD/zpoZJm8OXL0hhmjMEdmGzbNtZgwQZpvCxrhEpSKqZ6yxvDEXRsJp3ekM6w62U4lT3qVfcwkD
Vba3xG7/wlfS/GVB4lagyIoswv8SbwETyiJC8C4GBnI6MmM+FkCgfuW5m9r07havfgx743vEFoJ4
nZlrheGX2HHsvHyyfilJnJrcn/ZbtnAlXfPVTrhJw2TgdqxeG0e/ePAyd4CmwFYBwM7rV5osgOzs
7jcQe1Y/X5OiT4s2bUZLWRTWMxt1k4uU4a83OnRuhsa0sd4aBIT5CaiczEuSoP4l+qVGpoIfNU14
S9zmbDnVm9CsBxMlYMAYIY2Xt3aojxI7HsiZXdKtKHjpmpss6XHQWfphsOPnNLbqnWs3a5nK8s7V
zH0UQZfvYBnwuq61O92WJ/dzazMYIVbAdw9Ms9+12CAZweUwP2fgsZvG/qgpwVpM6JylkMKU+1h7
9pfrsLnhsimN/o+slpuqr46strPJGJCwESZ+fAHmCIvgOkQihx0uRiCaeLiVo6NhaqcJe6Ef9ybR
HSjk5/QTm/PBs6sd3xqGcJtZnDeK6xwyiaFYQG46Ty9xpTDFZ9pjkeV3avjSsLP47tCBYhTHucYZ
Yzf4+EgDfwiJWTagky3Qo8gBcnO/dkhPNrRDZs8PzKlutmNfjby7lb3ml6UdwHe//Py/c4ffVcDL
oNvLd41TPcYQEXyJKkFfKLlNkXB12ujsKZCoiLJ51xMd5gCSZusatagJ5j/aqiB3ZczJs/aIFkM2
S9Zb7Hutw70Ed5e4nKa898rwEUN/YMzYngvz02OO64PF+614buEFPLVN/ZKS19o28dlaVZnecEpi
noqTd3WZJhmASLl1CSNjC/vZ5vNJm52PznX/uvmXqBD0sTt7LtE+tCQDiNLBKbNaAhtx4OE6MhRm
wjqJwzI2H4xxV4ZvShvZ7UsetFpZf6ZR8YiY4tJ41gbE/HLoAHEGQ0H0ATXIXSyiE5bCZ0uYb4qc
O7vgB6C2PCazk0Ovcj7mCDUDdFtfIaVQrGF8jfEpNfmW7StkGjIAC9adPSNjbJ4v6TCdCB8QVvdb
RNQ4kniqsSXTb7jjoN3n3XARHAZ6zMrGnI8KujbvC3NJV+nFpoZgn6/ivHRmJ6ZSuW/IjsExJe/d
BDudMN/xCK3bq/BchV1Qok7onTmnS2SXInA91upX2g9vbdYJQCbJxcAfhLc2uY1d+U10Iat3s393
83rbdu1XPZsfRV2+ljllQZ+81PbwixBebE/ldKPWKHf0jw4HQDLhN8k+Y2JnPLYT+OZZNJTNl8X7
GaIP5mZw/Akji5vr2cGdn6JU624pZCVsflLUeMrUZFzyUCeZqk7KgL5t2VjcSpURJA7vqOqxMZZj
wpVgNTV7SsJAJCiGEsE3JSN7ST377GoUASEHBWsxAxdmfS+KlczCC4OcIEXRjH8CV/mvFnS1wIta
Qu/zTZeTEgnJmcnr1dJEDJT+mE7m5zhkJi/1szujk0sRreo46zUPTYNRlL/X+zuE0rxpO9T1U4Hc
VZJ5PuE0MIUDPG/g6WOzhRuN+c5y2LS5jV34tnRmHqX9IXI669L2GQ2o1H5XNf+Kpb2WK4+9rTFx
FtQtVmO+IQ04mKXdbIVNdEbMyPin3He6b2kzn+oiomQ9TV+P5ks5hBQqNY9M9OF61v3WTL6LVtO/
WgIlFrKdlxWOkpZbGyHPRjaWh6xDPxJcsRy0U60nLxnZrLuoyiwaq6sAvX7u2ZQYxbo2W9jIVCxI
q/DZS+x3EbMXiMLpfobL3InhbLdutgWBcw5X611aqj9zXfLIkMutJJreSeBDtkV2rmiHmCqwCunc
2neMFFWT82m0yeJnjhU4U4p1sk23djYdSrxQJhv+DZm+NhJHV+KlNMZ9pVlvZGKOR5wGTOmg0m2c
5K3Gg99TRO5DFx2xJ7MbJRAahdl5R3hzaJbG21BuNSDYftxl7Lh7FIgCnixMk5nh6tDXE48MkNqM
K4g547nCm2vuSi1+rOuo3uphFfrEAtlVBNG6fZdLqm/HyVgg96xJDysonzRCHSsBrz4WIXKUTmxv
Ng4bV5ZBZ9XSVVSt9aCHg7M33OmFS4G8E/KJrXEk8KUigzJ9GQWoPuQ70SYpOcjqsNum01gFyMOI
NyEBm6qZn5xH1LFEO4RjNdm0bc6twr0Ccj+jyHNwNs22R3BnWtYHFR2XZWWj0xCKGvb5AG6aetFE
NZrZVw/3/q6ykvucudWenTMWVD17JPvkS0UZGU3W0cseGprsW68v5ymOjCMrs04svCVdQWXDgQWY
HpU1ble884A5lbD8RaVopZjmqb6gjoyF33jTS8dYaJQki5B7VQ+SKErRvHZtVQSG9e6p3zaBcoHW
gmDAV/pYJMtjaTCma9hZzm00PobZza2i88JMxNEYi1VM7+0+H3f5ov1tloWVUjISJ7eQk0F62RFr
2V/pFTDCw3kP6/HF1D4ICv0jzGUzlrI8GyXKGWNI7had2G8PYgDlOxjLsXyQS/66pomFpYcJjGFb
urSY5PNyh8/J3vUKxEXbPQz6JAJzlgwHO7T3sZ5smUdD18oIJlnwweHbKIN4NQvyrlHbpMe2x+Qe
M0Sd8xA/gbe3J9M9VKWzd6dXxjPMCG3N2bnd8FVK1jKFCp/GyXnXJemYff3Sl2C80MI0e62wMXAT
LNzO33rDRDYnuDBs2NpEuZ1sij6seUzAuhP9PnNxWetjZAWcoVymeXsliY3wSIIrAofs0I6UzNpj
Vh+56ScsKF/2xfuYI38K+w9yk3Zl17CXV2FNQTXesxC/nyc2BwIG5o3drGOUf+xycDdZyNaj76FW
jbSf0VIc2sW5uAkelmJBdk3KOfzFRV6syKTQYtRpGbu4TfbDKDO8V/rXiBduk+W4TqL0wNkX4V17
6bH5b1gTIz7JC3KStZi8pOKaWli5SmO4eaV8Gpxv6H4E9bjxyqn5Ul3/buN2V01xn2Pt4thjX45k
CQQr+J4wXO4M0a94gLYFqWOeWHcfssTewq9hlt6KA10fCSkuqb7pPWwEuypekgSIdGEsvjIbA9LS
MgUdNJm+/FtDl8SDEenwwO0vc8ZEgYnXhk+oP8am6I7AKng0z/Z7/+VWMj5kNdskRoy9owvfWkO0
0o6Wq1S7OKSlzcYX16rvY2kne9e1/W4hgtOqX/CU1tAVlyesIdkp4f6l4MvTbSeViSMOHhYuTrlF
JbOXHfyYuDzoRjdu2G89LREpPVZ0gaszB3qYoAaXyXGQw6XVLLbzUz8E+VSkmziZ5mDlTnvlgPPZ
mjG2iLtUM7CcMF5BTomRvGqIjp/M1YtwYJlDANk8DgdyhaUa+hvUBBaI6YBCb2CHGxHqIKbvH/Xx
/xdq/1+E2lJ3XKDT/weOdVV2n+V/kWj/++/8W6KtC/NfJBbYjil0nQWHiUJ6/NN2//2/abpu/wtj
mA7k1PSQvQr+p/8h0fb+JQTGNSFt17JMDCn/U6Jtmv8ybNPyHEMKy7JtU/9/kmgb/7tEW1g29Q3O
ERBoLj2fa/5XibZaqow09Dm+2HN7g9RurAic8kAAxOTDij8uJYEahIWci95Nt/mQfLit252Mia02
klNoX/G5FwSD6kuUolj66yImzlVn/ZJu92iqJkWAaRKYNwB9J5yY2sQrD4ifXluLUe5oXbxVF8c4
0hXP2dx9LQtINSdldJig4WYw9SvOiLyX5d6GDn3Js1ncVvhJ2UJY0TI2FWFPCBRxE9iEJsTaDJZG
pSOivNbL8qpZxZvBGb6v/kZjtSVKHA0RNYrem+WOqm/Z1zlFRBTm+4i/RosAmSBNovc8Z3VHjfw9
mWtlarm0XiYUANYWwsQZO5OmGw2fhIpSDHXVtkfO6CMVSYHxEpYzxCYp4TwH8n7G2z/iWk285Lsm
w6Qc8hUCRPohqj4mBnvh4kuZmAckyLMItgWlkVfTXioQP1Zmn0TMqiD2mNOZOvIGl5/cJLj+jkWS
iix7B0Qu2UaK2SqBGluJTTdI5XwlkLXECH+pS+TYKrOCjl3hJjG8Jy1hqbs04toNtFm9xlGwZHHl
2+qp5RrYarq1+NLM3/UGek0t80+9t6FTJjHjA89igaps4kRdd2ek7S8v5QS1F6PaghY6SY/KQ9Xx
DmPANtUdmBoM/naJDUSC4f/3j7qWfdyHng+P9gIKDsCZ2JRmNNOWU27OC/JVGrRLPbJvJij7L907
OQMFHG16t7jzTBjF2B0x7746Cs9u4cBJRjTyiXZ7OhjgPSZ2fEc0X2UA3DgEd4joILanB81Afpcu
I9KsFblbCmtXTq6+h+y24065Lxbvi5Ckfm9nzgeJxeWmioEDDTOFpHjA/5tuRkN9Fp2ZojwnwEW0
6UOtN1lgK/Z48CwQn56Y2jCCa1LymnJE97n868G3O8ZF/y6SHLHvRF4Ifq7txC4wMKAI+p0dnTv7
0Fa/M60j76PkmLbRLu5RSc93ODawk8byBiSKSqcBQxbHr2Hs5WezhqLaIQDk+2H9khY6hl4dRcLk
p1PyOCE/sEEA1OZvixCzGMe6aC6ONpa7SGev3AFtArGSO3pgOW7qZ3A744YJ2+xWbwh5kSxhZyWO
Ltw0XokX2nQ+yUj/7niAbcTCwd3McpcsbA9m1CnmDLCknO4NwX6zS9EwFDg7UKCPXOpwwTZDq5dI
bFme62telKfUAWr1GmazCvfxnCOFXLXrljsdHYX9oWExOPVlFzQDCjUT9HSTAGwIqam2S1n0QZ8f
eNdQiU10B6JGruu64oM1RkDAi4/CaccTeBM61jeveIn2D8BLNl47ePuN7vLeds6w0yKU56V5nLhm
mwgirw1NWFTynCXjJ5OkXdX208Hqk9RfbLAStiAStk8K2GdDNR5TGb8rL34QFfri2IUlMVRccknG
FNskZzpwERcRghiD5mTi1bUR/g4iVVfRH7G5487T0GRV+XvEZoSyeTLYEBE3I/wYqlTftDPB2FhY
SavUxdDtpKl9ukbxmOXxp1Uml7IwrIvm0MOOIWDIOppvaT/fx9RR2zzXKULSrttMAgV51BFP1VY7
YSdULvhgO4gNB4YiwJimANlSb+Uo9VOZnTqEC0CDBsbAJckuaP6Y96ylUHPKsa+cRmvlFkXi/M9v
/fyJFm8C28H//Dv/+bX1L/4vv5Zs+QNsi1yjZGifsqUaTz+f6aNxXTT728gILY0NfS9zoVDtNnhD
LVedfn758yGj6d9S3f7thoVo49ppJyaT3gWb1DpeY9vbsr9hCT1GlxYxCKuiwUfDBvs2hhnOgzqw
Y0duXAKZHmKkXWIB2ZCwtNx462bP7STF9M+nPx/a/2DvPJYjV5Yt+0UwgxbT1IKyWCSLNYGxFLQM
6K9/KyLvOclm17W2N+8JDCqRmRARAffta0N+xZgKSQkWLsVJTbA3LE5CJvuu64xuMjYlVPG1Ni3e
I3xaqqNhHcWyJUyX9ouVVKe6CFHWmMvXyi9XVlb5d4tDNZ5Icpy7+nsdSetJTWqZlbQpoOpFAYKw
NbJT45y5r7JT7LgPbhS9dmHxKCYScxHOzhQA3fqdHxwtTycz2tZRcWgzhqmGvHKOQfiri54I1lP6
rdaJRl7Ndh6PY/dcUE5+AmDkZ2I+RAX0MbOMdtPkv3eJHNdbzRkL0j/UWTpbzXfTfeqJezCAkKoF
FOoMtepJ9+7I4PKaamlldTBlNtczfwaDpLnCI43caNnATCBtJBO2ahJoenvC14cfrGaNjuaxjSoS
kVjNHLQ2RxvsUr48BXTgGeZHtV3R4l7pBcSoy5OVZdnJfgT49GQTnzoV1SmGgk6wKOY1xNBvIvRM
Rx7O71THVbuic48JaZKdDoGmKCn4KkbB6xD1M9wnGTE1dQeod5fOHtCi5v5/kADq69Tk0zoz6tuN
GM1+VYxdoW8TeUYKkWKEUYNfUmepxRUFOFfzW52b64SsBfe3PF8fJimv/56jf0Hk3Z/UZOlmICsJ
GZJ0qbR5bcOkWKWtwTkZ3Qn/CkJAg7waykZJTawwcbaegTovm3J1Oywaj29kA7BpdPOPOcPtmqMe
9E24H/05iVFfxj+1Kfbntcplq9y2SmhfFwtsHIuD2jJ5E/ICtaloXCC/ywBkZeXNwBAve6ht6Bh2
ONzF6VrM9uF6pKEcig34W+JD8tG6JtYvh7l8hdyi5j58jVomj/zsjw336b+7qDl1mMvPuX7VdR+1
DrH61p41yDNYxH7/tPG/LqoNn455+amXr1PbLyvUOfvwNz7Mqr1Cv18YgUwZwNtWqz6crA8HUbN/
/ScfDvdh+4dZ9dHr5NOP9gqbUj+/39k5A/PGEvEZN6f4XM3GFO0a3diTbMRwWm4IZ6MmHitnqUvL
0BLIWbXskLLuJx752HnyBPX90TLhBohUiU79r7OkLOO11qTmGhlXR3FkjiBp6pB3eZXbnTQz9/S1
+qhaVhMD+xUQ7AY+wQPOkHXuUzAnqFW0iTeP8k/YC0AFYWLqRje6tYchaFY5IBel9rjIT2w6ok2U
1PdegfQiRaFRyTbcly2+WpyUTuO6rFZqUsqh5j59pBrz7jB0DIuqoTypSSv1JWrOzNDe2ynjgKCY
ipM6CPVuwYynJscbQgox1urrC7VWzX5YO/rWt9JhQOIKUjoQyEHBVs2biwVivopJuvSplh+7ocbO
KvUDbTtl5jPGCO+R6fIeJLslNenkXCoLIEBlp1tzzn+UqIcC6hd2BFbO1BmZCNL6g/IcQKCLRobq
Ur/uoAZF21CeG6v7VYwAc9QBeTHl58ujhmLT+bZ3dJPx1zIGD+g/fNRunNEwc5/CZsx2pWoQ1Dp1
GmRl8pHPXX+fKXvMYa4q0sL/nMUaxTLYdQBgJ3y4MSx2CkoRpH6HkdK3wSCAWC8BCV+1i5IatTC5
CGw5W2qWxAInkDZQpyYfeBKu8qH1ZYIKy5CASBIGB0WaTwflr2D2Dfi5xJC0c8+kcExerCDrZETW
2qnjq98Vusl07Mz7xSo7Rm/W42XHfy+tWiz7/meKaT1JmYo0c5VmZC4UVEb2UIOc00TMX+vlcrbM
zBrFoa6yObeoaqaornBLOGtdOd72umcfsCFuTr4c+yidFPfCnzouoIjI86+uhFCH/ndRbUh86zcZ
dMbjQbtxsILjKfHQ5Ss3CH8IG+jL1VZizNSVUbd1pA/Au3m9CCv7csuqbWoyy0t+XVT/9XJDy4v9
t0W1s9pFbb1+9tOhunKYGHvIWmHup3+fQ7VYoJDACkM+ptcn8rJyScgT65HMFsorEOGkedDBfqmd
1dfyrkkfpGYn9ahdZtXzrX4NI79/HkCsfvmi60+OalQDE+NELei/2rLfV14YsRZqy1Y9JoRN0K5Q
4P6d2G69D+IhO1QijvWt2v0yG8qzBuiGdDLDJ9kwqDtVzV0n13UzviW72TC3tUHl77/nQv0nNekG
gy5fzQZqdKJmL7+eiDyIj9upIv88MC+qedkBai8YHOcCczH7BwXK/BC7PZlkcY7qZOOu9Z/Tfj33
13WYnPBmjlACMQeXR21QX3ldVHPXyfUyXtddj/fps0n5TJ5OKsU5Narh7L24LUkWs6yePM541p3V
8uXHLzUKoUQbUQfJ20Jd0+u9FSzveDKWR3WPJaZOSlDNxn3PUEbdKX+fVYe4NFVTNYuDX+cbqNZ4
oMiJakvUoppT666Lap0rR8H/q/3UzmP4cwRtflTfr37foG7Q6zMTKkXh5WZWawMSiWTR/33u1Nxl
LzX7efnDUT/s9fkLPn+KxGey7kClLDrYUHkfq25EzanP/m3ddRe11VSjQDV7najrcV1Uc+pz//Wo
qJF5kK8fUTt++qq/rft01E/fFMkGf9K3bR/3vKPLoT2RBGtolr161q+TxbdqclmyP7muVHPXdRfH
G7V8Mci57KmaW3Xw664ftqhZKouGlYGc9nJHu0sZ/KfNU0/Qh+XL7Oe1alk9DB8fT0iVU4IAMFsM
QnoMjpufOh65pm4/5Evm8vLUQaWtg33XEHwLxudsKvEHEb3+THNC7maqvUfiwqiTF/JhULDwKIbD
vxju/Fba5cFtLO3ZRIQPH7pqEIUNT/Cik13VTsFWT7P4COKLfK/zBT0ntWgWVTOVQEe5zOgQvKjD
1MYubqgAJtxInATjEBGt/aFo9iNiKgMw7U5TbdznP3xpTkjTgPzkpWopJuSoCI2I0tG9qo71OoEG
+E9v+6HLVbN/2/3TOtV1q3WXb/jb5y7fMGbBjUvhCyqHQj6aauKrZ/e6HMhx30TonLCYen7l8igf
rsvKv27/9HHX6WYQ4R7COHgpRG3kxwvfK9N7teeQNWJnTs2j2jCrR/Dvs0mEUsDJq59G0rrIABJq
BOcRwUmHsxVQdYqK4p9eedNrNRe6eoEC60FX/pYVub1LRHsgYIfGXLdy6vic0+B39ouokwejdW/8
KaAMdnhPfBh40rXQFIXz5vTOl3DSf+Kt66xl87xNGPofRsOvILyi77ET9JxLSRa4N2Id8KImNo1A
J4zzA8iCVFr/EGfcd1p/br+7UezszIiRISbqHV/xEKHQP4Rjl23zGdFVsnTdZoyrBdStOATU0KwN
Jzsb9LMHuniJfQPIWyGN0LTwxe37tyieKCjIC6RjFsBg4mxE+VCDlATCVw3pYhSIM7oQDzy/N00W
kYKZcveIKAUW5oQMwQ+EWYT3N0GLuWbO6dGWReMCKFlQXyooXivt6pdmBPc2ph68Knd7t9b+FNo0
bwuwxluwHVRrOy+5a1MpQGCuqSvvAY7rezyjd/NghxAh2ApKv3q3efQLWSKBy1buclYH7I7NH1ZQ
dnf9jGwmaKBPp87Oa0MX0kb5a/bro6MNKD/jaYJrXvTbOSsfmkoHITJTw4GFDtUDno9rECplVEPI
c3L7mA+oxUjorgSZ08YmvLa46c4MS/SCVFwQucm3vLYROafKr6lK95C39klDDrMrJh2DOMp/U50k
QkBGeWfU+L1ADSSXre0zCqsK4CYbqyPiqZXW01g1/tmZGxt2H8DYRjwHS2htPC8KtrYfPKVTN68z
XSSPqdN/i+GzZcWkfa0CdO+Lb3zVMHFZQ82yVzRQ6bk3wttyaZFVRejqamtcz0A0zmXrLNtyMJx1
P9p7P2jecSvA0gPk6KZGL4DEoxA3noE43NXKt96/K2cYxWbeIcLBcgbVjPdcIGLi7ZO3Sjs3dqWA
+gXBgb87EXQuCTNRebIujOGHS55/HdjVCfyje9NYQOW9OlvL1j+2ZKtHvGkzlesco5Nuzsubto/2
sW30QPxw5bAoorK1rVYnb/YUTbuMAGvTtwfAtl2EANolVxEY7dtiiV8FRYzb3EAwhQphEeUvj/r6
H7Ol/wD/DiJiyNJT6VS4g1TGhlvOuOtmYuXkW9Z2O56DJfGfRswNvZG2M7TrXTVGNxN+bYfRoV9B
M4i2qor2c/878pLyIRuzX74BzUD49RYnZpJzHdVuUBFNd3wye/3H4iJloKXIiCCgkaAbessm5GfQ
6lGjN803aVm1TQJUsxqU+QGSBqn6HGBN/L50LhpYK2f4Sf69De1v1c6sRgwDXPHdHUklpPO3aERd
unTmjTua3zUfNkWlobgMhq0uvsz1z7Jx4sdUR19d1+W0i0RLsCnW1gPeNTee3+Id4o5vpudykxAj
npOEUhnN+2mECFEGrcBBSdJmXcTzXmXUayravmKKU2wMgYa1Cqd8rWHBFQhaDODhOJDoBhRzcol5
XaD9r4NfBaG2Yhr3wOmWmzwuH70mOxOOnbaed4T4QmVV/hok9IbUXZRooWet1Z78iO8I8KY1iXuW
jrO3rezR9HN31SZ3dH+uk7UIx71jxHXczs0Tbl3mT4TY9VC9jiVm97aPDRMVWWuRcyI1Iz+P6TBh
mkQNazS/mM7wGoxQjHMcmYCGclHK/qFwivNImefW0hbo4nURH3y7c1dGw1PbU6DOj3ZeBgeVdRNi
NEb6COyQVYgXm/HOCndmKicX8+y3WK/Yafhohsm2akMoYH0nNnAAzm0ug+S6xkmojFu/Tw52W093
9gRaKbEFPcRMv1REzbImATDfMJ5ZNUP7x65s99DAUe3iZL2gLt4PFl59CYiRzl7KY9fi41JAjDk2
Nm+ErmkDtDR4yiPozFRoz+O+46LOzQiNqEal75Nk3tUkbZKgbg8J4o5VKs3iafl5AnusiHICu7u2
gmezeDZJ2YlCaD94qztypmZLKijSoz9a1P3EAm5Zd9bjMFreEewn1W3ggSY7y9YxwqzSiaNbazGf
HR2FVzln2RnLn5M1vzei1u5yoEt5Hee3o6ZhPoDm60hSDgkWmkLpQoh7zJ5AQbnyigGrgKFAV9+K
sx95zqon3v9K+3h2USJS0saNWs72qrdorFDjIwvxsi9ElzfQ4pM9Qlrcia0g3VtZ/D01qrvUx4EK
1mnGISv0gpF5a2oD1eMpJYo0b32IgtvEGL4hWBsktyTFTSR/7rwirUciNIxuTdek8rHx70IdzZzV
gjIFAUm2yp0encQBm55j4GBXy4HSruB8MmpywROP41nXnnNY+oge0egEoWuvreRVF6O/zd/DkKy+
tvT5bkp5e8VDCmrjy6C79XrQHps8S06m4z5Os7UnMQcEy9oRPLLAccw3wcgj3vjImKHUrpep/052
mwc05EAVHLlDiNzPKYznbI67R4ThLVU35t6Px2Ofc4ZKGhdEdenZ0BuqFsJtW9+Mkwi+REk0Hlvw
EUmxbE0X3o8H93YscHkKg/GQ4mmdkVHOYYWm2JrMVBTSjFvY/TXNySyCbj3mjMdBBW9LE+w1DP9p
C8mVpm9Jnnoq8KhRcBlNN+i+Z/TGK0MTaNI1as1F0zyHxoO3YKg9DsgrvlvBkq1hlxHaQi5uYVqA
qHWSgR+AQWVMdZCTzPK21WTSsj87g4nFQ3a2tW/zmHl7KnZ46nMNHFsi3haKXZrWWr5O8PYT0XAa
ymxEClqZkGW1fWnWSAx95w3W0RZ97nnUctxioZSsrKnIDxRNv/giPhhe2Ryh1UF5ofCCTu6I75VG
Zj+GjeAissICZI/fMgpm7SGmFKtj3FQH0cYy6uVLijUutTWxZq+WSMdZLJzuwhHPJPwbtyaAy1UL
v3dGxzg48a+6XG4mywu35Gs5E4mxi0H8UCaGj9X9Uuib2npCJeGvROJom6mjQ81diQduGWDWy4le
iUxw3/AIJpTLYwCJCjrcRA72d9A2AsRjyId9VG/xn2LO3lCagPcnLnHTlt0XE6rqLnYG5zBF/o+4
yL5SkIFHVpTqq87zu51A7YWpu/MUe68F7z+ko304ERQ1bg2IBYWD1vI7LMFmn/SM5mftrI3LeDPK
XNWMplpUjFuoF13D2tlUZRZ/SQZx9qrFO+KMTtY+7vCppFFuzCbfzIZH1ncEQA8nD/meaaGIHMf+
xZ/9Py20PQq8AYwFSJiHeL4dkAFksJbXrt9RpIMrT4zCNMDd45hoD4FJQSyGEsiszfZoetJeB9MI
LCldWPMBEGgHif+IPagTniYu1QHzJnunfStHk4F6FVRnMyGZXvhHekP7KaF18Kg6ntrnYvE3LmGq
s94CEgDjnRfjzwVXprDEQyBBAoRVV7ou7Nsuj9PNUg+HVBsCcPvVxu1B91dOMB/HMLzTxYBWtjl6
MleYkO9ckn7cl2nTboAOUvKX6Mm2sGQLRONnifEB2fspYBzEqCrfL2Lu8MeMuO+DkUF4pu81NHor
q9MPU1rYj8WyQfRCIjQ+BFr8Vs7tHfWi7V1XzkhJ4la7zyNj1yLcd+O6vut4gaaOubzLkmlnd/LV
ZMQFd/a/F4VJghB7lHXt+g13v/8cu81mZgQwhfWX1MP73cBuduigxwHSIxgr0k0OhDkvl21EWnKT
4ik/N8YvDwzJpoZ1gvNLmEN6tYp1XqR7Xhu+NRXwtB7NAbQFQUHwSMUgZnGUPDSHoGz3U4+SIPDw
PJjHk7n0z9TYe6cyfeh1CAUgQuO1XxbvkKFvvIQAEH5meK7MqCx6wxkwBKvc1RAdISaJ84g6/y7I
iyeKl386vjN+q/zgtYFDtqJe/1eSau4m7A3UNl59mCzur9y+azOgTHnrvQqUPSRIjW0XuflpKbEF
LLHY0UAR7fQJXVLYRAeYJC81LMAn0cFUKHIAcgtipzTRnst0TiD8YkJZzWAaIM3zrra8unHbbPUp
hwLMtXSdlDunEpuonZdtOPUxFdMOypWq3vgI09YVsTsj3gyadTda4whbCchRPYPvKSn2xS9yPZq5
sY+8YEZVS+1qDmS8dXFiTGwGOuY0Iel1YBaACtQwVn806W92mjeSh8npcjM0Xwa0QsKbiFUM5LGY
m1dOCA0gAoMyNcJfRRQzrfrYy7Yj0c+c3v/UjvNhzIBMRh3mDnNH8Dn3bzId1lbSd85rwetSGpHK
r1ClrZ0W2GGIhG0ZqNjy9a4ABu+gCictNrXo013YRch9UY8xDr7vgAnJ0sSYlizPxMnxKOSOixxg
SzGHuHSMyHjjxaXqhbfkwRd7ikNWeVHMh1mkjwUVdtjDT0ceaoDDYcJP6bz7MiwgY0/YoKBkxdSn
HR5T7GmcEPFW7NlkTqAHbvTASTe8nfPAcQdi503rH5WOcYoDK96Fc/6ipxbNPJ3WGLt4hHox2RE/
Dk9t9WUaxYufIPbtXtJOCmSjrFpjwTiUqXvkarSRcOERrbUg4uLZ/oLF1ITAqqces6Pm36pAu/tx
ALUOQhZ570dcX909irJy71GO7BhptulbdNvGYhj3hlkgpwsZzEB6NOFvbmFx/ck5l+tGm4N9nWS/
UcT/IH+/lz/xmLr9d4co1yp08+cWqqqezt3B6SLkxGmBKW3Zbsb+mxmK3eAFN0mwixyrByfTOec/
TYPaOAwj/oHnfzF5BaFkHn9hG4usKKROzaFsDU0W9hb0whHuS3d95S0rZ8IHhcAwGrwWB1yzf17M
/lthRCY+fF4MYb290wGBkhGoPKIgpdhmPUJ7Kr+fUl/mYF04sEYnYxDzfd9g/ixA6GySBoF1aRnR
1utTuKhGd6GH/39t8f9LW2zpFgDz/64tvvs9vP/6P6XFl4/8Iy02kBZbSItdA+i5S7ncVVpsgon/
R0tsoiWGw4ynruOjE/SNf7XElsMmx2Wtb5uY/IFn/l/gng0KrNEKf6DoIyT2PA8SQmBRxm7+XyD4
uLNhsbW1dRsT1EiHFtVJa6V4nclq27jP1yRuqOaHVlnH770kOndZ7Ny08p1yMdvnsMKRdXCIbrha
iEsDddEwvWoN+WhH2nsNDAMKnEkoTjOmdyMekPCPYtsjeFyPNrUgOnkuYAQkTYGQVJP33BbhvA2g
mxEbKR9CUTl7wz+1WSRuh9llsC+ZSG09U/ScpLSLy0lYsX9o0+7J6qfmpnXsr74VGVKO12F3BHNA
HwcJsxmOeqfpvMM41c7oJ/HSRe1XnmNMz/Tq1cIj0iqnu8APBaNHRAfWME5gcVN0znZzj/IsXM3o
55CwEXOjqdqGjHrWyegZ55AiiVzviwfNhzAIfH4TmMiGCfZRqp3mj5rNS1qGFXFp6q89tggpZUOB
kx+qMKrfqko8JPp8u9Qx9txDY0hQ9cmPwdxAHBfbSV8es/ENB1v4h4Yrts0yCoBxxpcgAnekPkF2
AIGqGyxr0y8TjJ36ALUc/a4nMDbG9iYHKYtJT5g9OEtSM8wDxmrtjDHZGwU+d1Vjc7LrP31v0GLr
/TruhCzwhIlglSGuZb9cAllrQRFLDlP5TPQ8vOM1yDXOyyyc+5HOC6u1e7shHEEXgY4iGP94Ynyb
nKKBAoX3Xpp4mwCDdN7XvU2aJjExl5yOsczFcQltiq112nLoemtPvn44FfG6EVAN76BULukdxf8d
8Tr00p0/nIaeoVPiRbKPAGOSLrTIg2Y81O2Y3Vpzm279Nrh185kApZdZ2xwDP97AT+EDJZeUdmUD
4zrOTbWk2lfwkXWOjwBGV/WOgTjPgT+jfmbkXm88kMkPdaOfccDobrwn/BWjQ0SB1trt/zjtEN42
RvWjxBZmL6SunncdF+xPPJ5gDLxGtoDs4I82pyekSiuojvVIlgbfoNUwDNadBcBwLKL2bFnQtJfR
es1qH3oxofuW2PdkoImB0HvGWKZYl6G9bAybVIqdRM8BDscEjC1u206vN2Gh35nxJPaxMAtkIBN2
1FxFZAj4pcMs4PU7mwASWvmByN7RHemYoDtT3YhQx3dNnvkxd7bErDMGGOUr3BNx41f02ML6auVx
/9b05RPY7mddh29bDblzCBLJ1ZjO0zBG55awxRGnWm83JqG/no1xobA+oXwzarV3zUpujVGMjHED
QcacNsQP8ULUtGNmW/pdK18BwkVWeSXFq+kV1W1h8tZVVwzrPC919nkYW3d+4d/EtlkcZHNVNuuC
wAkAZe0NWeBtp/s9vNW6uvH08GbxK3gg8HZWMWHBs9A5BzO25hsdK9zbBFbdHu3Em+nU4Tmidpfq
RVJajiBUG/qdtXKBuG8WbcrvwyATIAqS8JjUdn5LXHRkuM4YLmoZomGmMmwdgV1SPFR05m5sUnFW
YtU1EGTQDcfYAycLN2mBwbgXUiOKHP1rX1TwuHwXIGdCaX/hgqrQtT0VVssD/7ObLc6EOc+wtAgz
VWlxE+eOe5nkaXpbOuFReFTsllxyDaIQlWxddx9Y02+0Jc5TFiXAPNOOQoN5OPfltHEc6MYNJZ2z
VhM/j4ozbT/gGCANlA1ToqGINGpiSbYNxauMKa/Lag7cL8pidHD/bJ+RrHC+WFbbr4uXPdVKr5Xc
H7Xpw6zaROk87jKT8aAOoXZR6z8dsUd1i2LUfPbfTT+pT70htUWLklbVcFcus5pEsMRyWc2pndTk
+pnM445AucQ+vkh4x7puun7muk59Wm0gl4KrTY+wnpr3flmrlX//BZr6XWqHy9epo3yYvXxMfctl
lsjemcc9h8n2z4//cOjrD1ObL1vUyg/Ln/6n2jy1IT4+XguP5N/jXvcT7fA0OxGDyut5VB+7/MHr
X79+RM193l2t/PDv/vsvu3zyw+HVKUBuTebr+gvrGrd5R+QVCjKNM62Orya22wh9q47/4UeoTWql
mqsD/GFyp0VDPL1FxM4uH7jsRVn6KiNaUXQE99ysg3/Tkt28TSvsUqsINzcfGsyOUfRjoRnVyZvR
iaS1VKhhwsLtotZeN3WtmQOI106f1qtFR35YHeG69XIUEbUc68MRQ3iSaQ0aamqy5oyuLNVTFOAD
wpaVmtUaRIWX5TkhlhKXib/5sLIMs+GYVa+XXdQG9bkwno3dpIP4yZKAdkBz4YAVAYLLcl5o+rGn
zP3g3GTo9mfEoCc119oI2CzYsGsbUMbGLE7Ip+6SIES0L5939YjWqimozTuzg7bVG9UZf3O6Kwiu
4Py98giNai3E8NsTv2nJ7VVZzt9zDTv6lUFl7GmRk1kKmtTE7XmP/tvidT/1Ma4GNaQDZSme1x+m
qT5PQnjUWcPl1acfZRy0u7YV2KoFSwxf1xrfwsJ9AgRBnsIlkVRLXeIVKaYWm6lb2+TkDmQbLIY4
yGF7CrkCzT0FHkxQghC4MUeRZKoxgSnJGK3KeMsr4M0eMIrmxPQDO+fDCTjUcFKLdbcY+wGPT21y
47OakFgNEKLRm1eowwC2tn55JtVTkUTikir1iZqQOF6ZI14HStCgpA1q0ifan9pwxm0NTq8i/G4l
e3dyH9pRJOeZbMV6Rka5nmqidXD9DvmErM4h0WLbGC/j6OWQDnQR5A8Lg83OSttNY1LHAxzcohQK
jEIxpui1JDEubXG30JE8rdyheUNRTMGv0dCdcanS6QtZYAq8yICAzs8wmnYbKJJEAMIjgk9nXgzk
n7FxMuwzQF3cEVAGbS56GqXVcmjTR9fZtDiuXdSsk0meKEfuv1UEtyLqTXosgG5qDpM+BlmVQwgU
4w91Dbizm+4Q9U2+ZgCAZkyef09Oxs43jk3+xZdKL12K9QkMZXRduXXQG3LEV6kYsAVQd0ryc5GE
LSVDA4Z5vZRqmlJs5DShXxxI7CE9TSx8SqR+U6mYrpNolgJ8q7DvRq00qAOwiXorLaoz+7gw6uZM
RDSGPS1Re9cbUM19WjejbsKYgoi4L1vDwIOko0U7wSgQPtYAjc6Uf+nDsuvFCawzCt3LRDYunxRu
V3VcUJMhKxbM3dXtpP6euuEKJW9Vckm1xQ+RiHv68arEuoq6ruu6TDO3Uvv8Sdh0EQNdVZHUBFHQ
04lmc5UPqrnr5KqspDdhuJraByegs7fkJGroGdXkujhj3TpGgNPKmdrIZHQWULu0XJdZywbWM/gO
XtoSWWi2Gje0uqvl5NMisPJdgScGAisqbHpZf3OdzLL+Qi1G2J/uuS1O/mjB9ctG83enz+TurBCC
spzEsai3Ew4rMvETHmy7RErS/yHsZG+V9Feduv8qB+7y8iTMFgIyhcb7nmpR8nXcRgv6lnn0WuAO
1LpNdVoD1yN7ABbLEPuZPk/9IZtH2qkMMrb6QPm+4CVwRVAp35iku3my2ulkUtaRot4YdPPeDz17
Yw6ee0pASa5wziGwFev5GQreTZSkX8exo1RV1FCGW5sIsXwgeuXwKVXHpW8i45WKpstToOkbikOI
Oi5UtVHjEZ17CnraaCZzJwWpnVVkO9BpX5VYVF14NafaE7Xogck/2U/lhMd9S4RfQsjbs52/Y+dj
nYK2dM6enGi8DGpNl4F8Ey3Gn7JXC8bklNfoX4Pg5DK0PiR6vBvi/qWvA20XtTmM89wirzbEUOpN
w7lJCAzvl3hMz51d4r0i6scmI61m44LHc57jC0C0dDNTE7lpdcKQmk8LMngVcp7FzA6xnhyMWhwt
kO+8ECBEyJQyUdIaoXxLvbtcBpXikKChqw3cPjyVJZVrtuE368Bn2KzLsfYke1WPzA/8Fe3FoswU
E8y7vLCHrSeCB18i0v22/Tq6e4vXXkgO8uh2xeocuMRGfQ8UeWuN7UlRepvIk3igCWOZjnoHF8fN
QuiUacl+XozU58VGpcEWM3DQ0/VlrdaprUsaozaAfBf3tDXLEj2HYR7uMGuvzsL+scDcPZkCyHCR
4jvF4SbSjaekGZ4dTZDWKfB86kG5UZi+ELWUJ6D0U7HvM/OG9NI9tDJirIvHKPwPZRHVOW6Gb4aI
5q0/dtswGs3dQEZjNVEOQukHD72clJoWIWbSf9uCZ9FvqesT+pMfNsmhPaUVbJlcTtRcP+NnHwZG
d4J6SIx5uPf8KQWsFkPLoy0h5pqTgVA78PQi5oAg2PY7CmDJKuIcPnSJf9BDMV7+W1wP3lqfRn/V
uLLRlZMBBNYJDhu6455mZl5ewUi+RFq38LK9GOvFg27judkL2gWkZeDD15aXzLdpV/obCxdVv6N3
UGenmGVZgQ3DErJ1FVDXhiCRl00yi3LugypRrVSqQ03MZ8r9473axZQPl5q7TtRu7lXRqJbVAbKk
JLNmcAHl4T/sp2aBHGRbSAZ/Lp9V64p0PCYlRiOl8zPTkaBVeY5bTNVFVHjb2kY46VNZZMttsEDK
mVsoSun4JW0pcrFMcurAfwmhaTMsWksgvpgAewQ/orF4WeqZ7B9Iahgdg8TUDJL416CfcOtXLMv3
hW9QVphT5hv35JBB95LtGUj1ttN5pFL9ZziJBYBA8L1SxSwzMaVwaLy1LfpxRSAVuaqeYTeOq9uX
xYx/GlSV+Jb9XVg+2d5oDO892HW30A+xiMiS+d1rYd+QMXs2iX0dCDFR+zw4w/dMO6vto5UDOEJk
R0lQG+Ky2j+70zK92zjErZMi9O6aCBhzKXrKpwm5vMdm9aWECn0T5RX0H1LaGEVA4FIbARBiWp+9
iwBId7+49TGNvPIZlN6dOipnjVs9cezbIKnGe4e48Ept6HztLU5Jso11a54cmwR2MeOcpWOK/FDp
0OumYHlrjMnblSV+8o0IlhecNo7qT8zdSGpfJNZNLRrjgbcfHgjG6w++i6hCzCgkQr0NH70lMc4o
bPCZkX9lIaawBG72rdBaQFYgjPdG3sffqFQiO8VJ6Od4Qhjt4vTr5f6jk/nksdTZiajZTbrEehii
2bgpLSgL6pAzRTPD5JAkhf18qOYKUwnyhm9FDCNPfjKuAFl0wrLwVfKyp36Yvqv1OrYqqwLu1r05
F9bt4kJzseUH8HG/83O9eSYyWB3F1KJf1NzoHRN09d/thtspaYV7HEa9/5pkeEPIz421U6wHOMp3
8Vy7dxXKh8sFdPzy2dRByDRThpdB32cnw0nJFcpTooszRIzx+0I6Ht61Be9a9xzSOfmNOuoSewZs
I24xJDnhvbrt1AftBmWtU5lfbH1OzrGP/aD6+aXB8NL0qpcEsxuj0CekT7V9jL0qeEwjAqzBbJU/
y94+Uftnvk7+QpWwqUWnCO3GYzRpqMHlHn1UHh1XS78hDsb5eG6hNtMgPcK0wYYc5etPKDWYZiXz
tz4pg21sNQtVc0RHjco9BNjjXY5TzD2KqDx+Y7QF5zay/JOBNvdhpm75chyM4LfpqA1vOUrVLdDS
gvFDGT+0LY546puiotpQrxS+icCrt1ldjGdeDIx7wsTUuMtf20I+QFvQfY8kOKoLTTp6qMX3egil
TB3DJW1WdI7/fZGUx6k20hvQ0eEdPhjDZY+ejOywLOLd/x/2zmS5cSbL0q+SVutGGmY4FrXhTJGS
qFmhDSykiMA8z3j6/tyVmYoK+yu7a18bCqQ4YnS/95zvtI61STKbhLI51m8cqSRWnzJxDvAT8T0r
xbQpJs06tygAbryWNrf6EH84uLTBz+oJetW3G5hk8XXXef41l4jg81l0Latk9t6H3kVc5XrtdSq6
hV3QAPA0tNkHqEG5ggkbjjaTPVrXlj2W1/Cwq03ajAakI6iJ/GqSz8W617ToJtBI34OC0G9qy87e
c+2k3sFYKmtNQnB3UwFfPfcBMuuAGOjvg/2inoC8el43ek1iojFXZxvfOcjnTr8pezYPmrM1pfvm
By0dSpFjp98jW6m4ti0tne1iuF8E2SKD4dY/WhjEmdvb32sr10jX4z1q9s8TAYpiO9C8f9a68P7z
3fzooRKl8xxombalm5WePEOzAXLG6HgjEXwXbCz11NTq5lXex/W9U9qkOaTkWRM64NyXLg0N9ZSi
nNYFxdnv9OaTTZXWzY1p2OMpdaDhm0NVv+hZfVFP5eh57PWme6a0ku46DomrehHR7Vj6ZF3rRftu
AX+x5S+2mNSu3M7V7ox5Ng8MnrT94lrJgxdSkkZf2vzAx0lre9DeEs0uNuQUoNm6ibzJPnWhmLZx
zuFlLzZAM1YP6FdUbE38bLedTEGZjCuTNOfbqdVgSNqVHBm9qGcufYCQbzCMuykY/MM4I8vshuY0
9XX/gFkCSrN8wzkEnGP785uWVPgrEQhcj3oYnacepVkfeNHr0qfE5citV/mv+tBbT16kDbulAOiT
AvQgkkkicSnbfBjDtVpBNTM5TLxLczegDTzG0TDvO5hTD/EA80M9JXDDnaBd9RbonKuF6Y/XnqmV
58A2iq0Tt92rkRsn9VQqdd9jUllgPI/lCdlKvje0CW8a9OU7sGwzYBnL/ujzZmv6jfYt7S1Q7F3Z
nhEHRDdOQlo6g8juPRd3c587H5OWcVH0Pe3WQl57VdU28oFy6F+QTlyr94o6/ZeWhMkj/QXUi1M/
geXh0u2Ffcm1jfcYYh8naGC8+s4ybEnnmE7JUoS3eVviSpHfR92ouz3xsTdCZ2cy5KlJvUy+Xj3D
Cq/+l7tVdETL/j9744hy/21vXEYZ/23zPS27Pzrk6oX/6JD77t9JBPcdXLtQcpjeQtj6J3xLcrls
l2Bk0xFAvvTf8pEVfMslANnVYWzRMf9Xw9x2/k6IsW55vEwA4LL+R/Ation/tWGOU8GzyZu3TL4h
Rm5MXv8VvmX7ompdoknOVOYk6ETdZAxqpIh42WMFNPemLFZostw+pCathq/76kHyNOBIabCI0Q9R
72ws3MxUHIbcNo7wyZnVZU0QrNNxRjxi49PfZsrt6skxfiMValNEWIysP6mbcRR6foitwT+mVJ/k
dIuuVF0cPlkS8r5jBiTo1tG+D/NQAg1X/Tq/B6EBCzXKn7nWvUWzda9jxzkUww2X1oV6b7x1Z8M5
BsNtqtE9glwqhevVUxsuj0R79udRxjmCM/RTxETunFa7JBIGXjFRrENb3I1xcrKDCGQBrCmCRMsT
PPpuQ1efRKLAPnSGkaNor+mD5WQXREX9YZVYB03Xu1Bbfq0F6WF1eDfr3QtEKG9jOjVKfkwFg1jo
pOUUPiBjwbJygjOA1Qqukv/LnTZ5w8QVHHPJA8JYFVV37ZMpjyfs2u4cTBkLzNR8vnXS4s6w4jen
cpnGQe4nXo95N1eoRb93da1E/P42+E64smwT4WA4MqMG4CrfsIvaFxwJOITxjU8FZn0CTqkHTTMR
XP68Q3zl72GbLJhrBtJYivuS5Oh1UFJLhU5pJ9Y56oq3KmStQkJCCU2xFlD8ciI36VslBJlh9YNR
NwCgvSc/Mp5bgc8uHJODn7vXvhGw3jHqefWdSclWo66dkoGwUA4fYZNvorD+gbVxgvsA0dhekaQH
TGlBLeYiuR/Hj5EwVmGB4837bhem+wga7tJmMAIcmRuym0hXsfR42vgEG6aee2x0GzGzEUnssQPV
0K5/mabL1FdfmPMy8F+Fd75n3mad8RNzwcbMqsd8oO+H6tJYRZHzK6dShwT9RClB8h1xh7kjqqiF
H60lzsYHiryavZ4dr4neYL1gp/LKmcEtPGUPG3Gdeetx9N8rJ8s2zdjcFsUrfjYo4thSGCrTA12c
8sF4SU1WFRggBkA2hOMhOFsTOlT2p0ovSZQSd6Extysk3VheluwSZ8di1G4JGIR5DQ/Mc2/NYW7X
1kLIsh1r+7FE2tam84/FmG4yl0s4hsjbHqkOV1crWvcOrzTyu0aaZGo9fW6M4MUq/Juud8kv1+dt
GGsOgvN+WmmV+cPu9IvWX3kddK06RSpTieSAhQ1/kcCjMHkG6U3VkzO6P3oKXJs0N1caNKRV1GQP
XM8W5BLw57GNWwLRSYkBCyBufKUNBFLXrgdTjOAtL6hWdRbcOFl9yMlWrdFfYDE9NFZrr3UE+IYZ
XzeiexxxBBFCS05OwZ7sohBdFW6GhjNEgb3OXa0hPDsZ110Fe/RhHAQb2UOQERJ7MjvXzlIXmz51
tdXohHfdZJ2WTD9RbHFYqTqql7VICUfOqvkXH/Atj+2LFtUdKub43c6noz6gV2ibBxKI31kmbml0
D0LTfBlq16dHUrdSSgfJOa7DexwyEMLHAdNDKX8Pwl42FKlrHKTpxEgM+47D8D+fmUCm2CxbQwyE
of9KOu0Q+jeF3zx2jY56BjcXfH1Gv4l16aNr5K3YFbL2zrXi59EGMtYG/gpFy3HUIOjq5XgB+n6P
ZS7jKsHulbwNFgi2vHV/gViEoiNT1kJtOrmZ/uAn7Mymg6jD68afunMToEVFbn7bZvFPOpMAgLLx
vrOaiC/ZPVLdhIwyE9XiL0W0jVp3KxYuKVEfPIDQ/mit8l6vhjdsvtT/l+LGpplA5Ji/55dvhGdf
Ir84jslYIPzLv2vItWFzbQbTfipp6rU28TiEBNZGwegz0+9xPay8Yf5lmAU13npvx8mvKSxOybTs
NLPqtqg05zVCBfQJWCdj+NhZj+oQ02RSkwtb3mh1jCDLGdbUOZ50mb5DftRWB11O2Duq8tzF+9Xv
cQP5H+Q5/jL76JII52OZ8YeAKuJN4vgad+G8Jfk9Xy8Ma6G52jfxYJ/CrDikif2CTPWnF5hXZYmX
LlpwBkW2dw7MYedP48mbDWw1+XKJg/6EaZEQLTTy6DmIyiW1BAxihCpZD+/1IM3WeXe2rOOU5hc7
J7VCMHbGkezgKPeBpNlrk2JGlhV32ZD9DBNZUGibnT9MkNvgGYupvCDOWsfy6JqYclsaUjkjin6C
AtsOo4MNoQtwIgHwGKHWEr/htglK/dY/1NC9qTQNmzQt+jXjlRtRBB9DsSCtkVC/YnnvzPB5muL7
kA5SOSA77fraIs9UGjg9slKCTuwcixKKRrjSVFslKqkBinRzJlrzMkcMJ8Zg7VAbXxX4sSJ33OvO
co9ddF7VCfOuoF43LpamLrWvdRiKm6RL92PiHiqiiGvHe5km/H9yb/fNytgj9bI2YTLvwsn8Fo4x
FqXWekdsg1UqpCybII59LSIdSNj005+6rZZ719loPdGZpHpvEFs69d8SL+j2i6Bfigm270ltLbX2
HtwdHNJRO3b+wUCCu56m8s6ShZAlOgm/Q7mbr2jRpKhd3YtBhBjJTutJFI9+7e/aKv1uQ8wmtQqV
+cKOiPZ4Vbn5iYkYicJOxfluAlpNZPS+LEpJWNZHrFzsN2Q50VXohjVTColKrl+dMa9hFfB4pbPn
FsEsZ+Hmeix1rm7sIZbdEC2aHdzKvnJ1m5IvX7iKlyd/Qj8zEnyb+N9iY4iPyeL+iFJz73p4OiiH
vPu2J9aVA+Uj8o9jaklbhLtq6+wNWby+L6tkL1prP6REX+k6UXVjWGd7G2jzKXbMTY9nc0Wc0qNb
cYi7ef3dQjZUzJxymqb+ac1tuhP1k5XqgLgrEheKjMCMjvFQUGocDtZTidGOGZp49sqNUwlgQxgF
cN28pCmx807UwHzNbmcXWX1YJvduHvwsigaBhc/wCaTrpplf3E5cBTGhQlgyON+MHdD/6d2qKhIK
8PkARV8wotlj9mj4lbXyvuU3g03kT2hQcGgyzogAUh+FbSe4HfQXTQP3Zw3sCYEe7oaWlwBhfJkq
HArAcFfQEukTd+OVbU/dqu/HYVW6OSqv4cEQ1YfjXyxffxsd8aOFtom6YDynrSCZyU6u5whualk+
BX40oczXL61XoXInP0aQ77AyO4J29NHeULWjgybCW2jThHocez1mfJSG3zIrfU/qkPyc5SaykvvO
TIDT69ce7HiS4/ST1dIwbwmzA1G+a00q/Mw+KVzK0K0FjrSwyKtzT6Xj+Csjyx76zD3jPkULT0MQ
Ne2OQvplLMMXp8Q9ji/o5NQW590E2+9SbLTCftTMCMmiS73bT9pNEU+vZL3CA++qS8DAmp/SRxid
G/prCRehCPg+kVbQVve+eXCy9EdhUMoNF0QeHhctMX8kAIog72hU4YtsJ+YFcLxzYkSuQeck0BrI
H8d5PQaPcet19CXI6w2i+Fr3SdxeImIDvOGutJDGJC0nuDnK7gPN4bOxgHDooKAhNuF7aEePrlgY
phQBWKIZVzRBMS8pcQU7t/6A/nufaDUtSBCYkxhfvWj4MffdT3MBl66V77FP2F2ls66iILnvNeT8
pI9dNf6wH+wuOUBcv0fav5+d8Ww0wck1pRIrbN76EDMGaMtdXO4xFlQkoBzQmr5CqT0RW/0r6rjE
zkb2NppkVBri0E0M6One3Rn0BdeiER9Rp8UrHYKToae3vjF4JF+4713m4gj3CJSWQejUqLiOw9dB
9Dc2JOy4OfHEmrmf9ZrLf/9gl+LdSgLyljIcrodyykHyGh5mL51goLFvPeCm0wcnnHsLnKIf3I0V
abUhReku2QZllG5RXKZw5+s7YgrA4vtlc4gMWpzJ02QX2JdDLv/rIHcy0DgLDObRhwara+wviX1i
QLBretK+amc6xmKx12UP/SrybsdAvzVJsqaPCbunnpgEteQMiHw3mP25Ju3SbLCSY5uh1GJuhO5/
APe9pwzqHJq+vsyj8axX4hvZ0WeN0j6HLgcYeZBk92H5w71BnEK+HjXzOMQcU13q/phb4y7VxB52
OuOBJT5HBWeo2n8GQYKVpqWkb8USSevZt40Vr9POeE4JawOwva+DYSKTIT8kHoXk4DEZpbQkk6Na
u1+NbsIFMB5XDpXqnsScXWwBhLZKSMIz5yjf7wiq/BaMRneUrmAjjIpt9Kihht8UXtfR3BDBlZuT
M4pDO8i9J8uOnpGiwnbzbirWa1j1667Mfvamvjfq4VxQBTSHn3EU/AiX8dX3SBuO3OfQZrztiyvm
3xe78n7VBEKAWJ42HgrrKaowcDNCivzSwb/xkZjF0TCmcxPfTgbXyzAo96IksCIL9oZFe8ZksIAd
k5hs9MHb2CXXOST3uK2RMySus04LqWjS64bWYvYdTC9oW0m/WKboW9Tc2ikO7JAkgjWSm3MXp/cm
aIGtP0c/E2FDUnh0uO6Z7vajl12/iWjwA3LiTwCXwtF8YqnUYtKRWOu6BDeouzm4g6hiX8fGNeeH
ggD5EFP8pzxGKRn88DaK6/EIHaze+lX1Q70OPKm5qjABbH6jXylyUSHJdg5BTp+frx6bKrPfJxq9
JjLm6E//CyM2oJOaZUQoNlmqxEpJoG4gNOx7MAfDpnDJ5czr0V3TDfEyeBGi3f6GFSNn4m0YSWn8
pL+4dpLvurR9UNIqNxW3I22lHSmxshgzEm3rSGO1LNBk3gztOQJPrLQP6tcW8nc5TksKmdQ+KC2Q
WvoNfaQEEU5kBgeLnZbyO3KhL0GQul9qYbEhRbE2yLktCA4C0S2LPFmr2djevhbVsz2lIQIUVyAp
lHKiJRu2buHGnwIMNHDTGk4fw7qXBSbgF9hrjGX0spPN9OXoKau1knZc89uO3Br1mFr/6hVqST32
G2NNPWhlfsZYPzrUtr/pxv7+E1xHdI0Mb5eykH9x7dR/cFIx+/QzQMqS+KbWzydhCiGByWibcsfs
1O/d1G5Fm0Wf69cuPFIoNRtTuB847HWUQIruGGIzK0gfxDA93/+mWEpcAu7DZReGNS10nTnQIVza
3l1R2qHF8scH//Yd1KKXAZg2TOTa6pmfWy+OSI4qBomTkXwiJYfqG1if9IU2030mDexqVX2iJ387
arDbA6hTK+/PNWjVEdHDe6Et7c6KcDxuExG9aT3MWbVy1Q0AY1RdouAa909FTakPl7wZh536LnAA
bzN30XeVTk7tus050EdT26lvr95CvVIt/beP+X2FuZvLzUbtCUOSUUsoA+o/7Bzm5HoHGwr+1+4j
n+DWC0+wGRZX4XxQkrapd8bDXDhrcFOE4VKW+qSV/bef65bZMYjsau0XBHCrz1Yfqb7tklwLhm4M
DUu3OX7uSXLtqz1J3f16rPTsrTwjOebibbGoE8HtZRdP0YXV89XN19Eaf+2in4vq/wtl0AP4j7Xa
Ez5fAuZ4rxG+U+w+t2pR43g3w+b4dYSrn6deoh5Td0O5F+rDsGs7MNiRF+/U/2zFclLP+Hr9n7ug
uv/FWPt8jbr/ufjH/9XdPx773G0rxe1U/8LFQukYBhAyhB4WxsHAFLbWZaa8+p2m7/Sr0IQzAQo+
kTmTDgwgtcVHbGJbF1vo0t15SUq5UpxNspQWsvG6Mb0rhEWinCQSoECk1nhX5KeSJg1IWJOE8DLV
m4OFCqyqtf6gzWBl1Q2yn+6qMRospuo+0gBYs5Uejhuv9Eh1NwMDB/MQUQUlvYDCDs//68VCBNVu
FOZDmkGtztzHWRJwR3kTxCNXAXU/MF2a52qxNxsgIY2+R7A3huQ4QO5X/wihUeKh73euxOr+IZz5
uvslkvlr6Ndv8pw/n6ru//b/Ty2NvPzGk1eCTzGT6ezAYt59fdxvT/9cVJKd3x79/Ba/PfD1qV/v
8lePfX26+u/kOm9F0MBStlpn+8c/v17/+XF/JTAC0BTuqrh7+nw7hUn7q7f57at+vU1HCYzcK+ZS
Xx+VsHMZKDqjIkPXiN0V5O/X4qQ0nPnsH/oAa/a/2i+QCf5BnFePqbuqL6PutlO6A5RNVHEvzR6+
7MvUUv+tbmb1YJgSeAqSPdxSNOcyEslrLF+Gk//X/TQHp0yhikGoIj4qlry68T+Jj/L06TdVsyst
4051ZhxFuevkZVHnAodFiEkNIlROa0tCTcPF3KyeCA47uZo+ezq1oid2qRSVp2LLfJmOEDpOSKWq
oRNK0bQO0IFwVhe4GOLmzA7oMymau7qvSyi5uouo8C2nd7A1pFjYlAetWmL4sIca0VCphJsU60u8
C5naAKAviAhMiKUk1HVBZodQmibtP5f+eKxpdI9Z6EiYndTMdlIzq24wxDdXn48l+gTrqyR6wia7
gicMtm/vo5qxpNyesVTiqiU4L/9YUo/FStvqGNjo56Q4tkrPryIFJsIj6KrJ7a/uu435HJRlAGqL
bau6bTGdEdhDcjN/dd9mGQjA7JqKsRzX1fJGLakt/cdjmEpbCoP1R6J6b58duM/lUG7ooaCmhv5l
rTan2sRfHbnfQPdosQoCtBh6FV19UM25WEEm1eKc0xHhnAypMgUwP8SQ5tUWtJVS/WuLqgeTAjAe
ATq3PXHK0uvftHuXs7yWRPWVLbdtMFiE3Kr7GAySXZ1nT46EUWdDV44n6IvdcXa/BTpaU0Xu/7r5
q8eowBy0uDX2kYExZdbQqqqbrqAM0Hoq2/Ofj81g7YGvUl329cDeNGHVXS3xO/Hx1ZEaJHGT7fDq
KBS22k6h2kRqsecUEpghATRty77+tSXUhvnaOlFjMEn1ZmIj5Sb4ulGd0a+7nwdl55bbdE5/qs2i
NtBfbSq1fcbSrA4h5S61USrX38HPcvfqSPvcROrIEwnkCfAHtEQir+YYpqI+e/MBaWemrxNT+nU4
aRwdwgYtRqE0E9LqI6CTsB3lulPZCZmQ9jl1/3PRDwFZ6RHzZ7UKdbkeP9e3XFJ3DXtg7hjTAJNH
S5yYYtum4kWdINWx489I/eCHckB9Hktoa45uSf2sErSm3VxMa0uyN015Zog0w8QsQbRtpKNhnopx
S/+SQrP6r4o1CJBGbd2lelb7Um1X9VUpb77uqiX1mCMBviMDCLWnYVtu6J9xtvlfacX/l7TCJoXs
30krmFeX//G3n+q9jj/+8z/Mzxf8Q1Ih9L87hu3rutQcGr6DAuKfkgph/10YUmrhuySJoY1AzPBP
BoHxd4oY9G6puLr8cax/SSos8XfL93SyoCwTfIBB1Nn/gEFg80a/Ewhsz/dJKnUcz7CEYdrijzSz
YNTCIYKSd2QH3HjCnrHaTi1MgRZfVei8W/28TsS7GIz7ykfek/kEIQ+teK19Uewc+j1U5UI4X/Zw
pK1AsYH/+1ayAIIfLlmZU3sZp+Cq9LzlUAiSt/3mrjIwW1UDxVRjzE2QdHTdIDrSoo3845LclB19
2Dmjm+zo39JUj7ZeITjqH4tyn80LSBgAJMjPzSujJVLwt613+aQv/K0ABsD1uWvZXn+xSkyddc5a
IYjOlZul+vh+Hxchzzb+j98LQhNG/BxYof0DlEALwCmsuSqGNaRpe8iM5Ai3VbCdFusGwdjBXNI3
zcBHlVSUpmd+aVf56bqnIbgk4dmvsBu0iU/+ZunuxKDhGfHd19lDa/zvv7vB5vtjgwqZS2fYLuFb
nnBtCzHO798+iOj6u6j9jkEYvOY1peDKyu/yydXRbvrlfl6M22J8KZiJkXUMpK1mAne0G/FSJtq4
N2S090RSJ33+rF57pbl1ger0KOhcmYabwH41ZT5uXr8PFWoNy6R2UooQ7yY1ydbJTlYmE8ZQaRjE
7cak8NIQa37mTtquqqA71Vmc4ZybTvjcKest1ykn6FU0iVdzCJ88sEXrMjaOOjiG1eAeDZn864pL
GGHhaKu+J08tfYIHqZKCB/OYa0ifKbe6aw0+nF2hFfGnTRpHcsjzjoy7XkXu8DFTH5F5xIAAYVNH
t0ImFbfSbGe48Grd7gcZS+FaYu1FEsxHWL/tNsLmTtj8Sz1OPK8lDbkkFtnVnqualOSBuOQOHvsq
kgnKEVHKBNnJeR7YJzqR0GZ6/VyP7C2jzGBGOXWcbVLC6e6vG5nT3PEmmkxujnv7zibKOQwQT5qE
O3sy5dmHlJrOj5NMf06JgRbR0aCRsgrq7hI74mTrFYYFNLEEeranNBe7MEu+LYu79QNE+GVD2bu1
pYE9b69BO1o7HXAqQBxzDyX2+5LOYu060KzR+2/6oXmtHCwr5Ui2dQ3ua1uXmGpssaF+f8qx+9ID
AS6LfgQuSSasWzMgjdswN1ZgnFEREa0JfdMSKSBbNElUUyE30W8gaTz3uveg6VZOtCyyxbyL4uK7
5tIjzrvR2wT6AOiiXO7oryBAqeZv+fDUDDOI3rp4rsgMaLr23SMMPLH7V6wkAh9b8aNN4jszIjfc
IEC8kUniMZHiKKS+Lc5agzsMS47M8QUKVCj6DQr9UyVTySfdfvUI+pqIK691csvLxNzD+yvQQ5Bp
XhFuDv8V2yXyT0hXggYuLkudKPSFSPS0G25J09tHZncmUw20crIW03hs0+bDM+9kcnzv50+tAbgY
o8V3ogG32JeuUivZLnRCSpnNXi7zauKKP4XECQri2yOUnhsN0J8jk91LIt5tot5F6j3KcpetLeek
YgYSQVejigg0rkAY0COhGuLyPnHb76XZfouyYU8a087hSFoVUf/WiYPF1GVVenTeCnFoDUm48wNj
BVhl4/kBJ1b3cZH59V723grxK+C7NMTbF8TcE7xRUSbkhO61RBBN/iUenFdQqFdGEt2mQXxK62QP
Y+ZpYojLeP7iOc5HACV9Vdjf7Xls9p5B9m8R3Iukuk58wL56SIVAc+4zu9kCKKOBb/r0KgP6oks+
7PPQ+Flw5K1EhKdnsDPyDuYdukNM2C4DJkdH7WUuoKqtKVjFLVWR1ivvScjeGSnhmgtmac4aM+l2
mXULVHlTMlPjne9mT1ziKb0DwHnjW9qhQsJO6x8oAhkPW/yqnK5h4I7tzRynoCdCBAm0xI9t0B+T
hhTxLHg3nfysFdEDIrpm7c7TU0XS3WYJnGYVjPrl83PTbtkELgAeJpDhknzPUg/kin03tzgSGw6l
Jo+P+Lm2VkJ4CWzsxQ6/DXUJjXeYfmbgW4nYRvKhETbVQWWojDv5j8T3XtMRTffkv5tdcA/9DcUB
6aPk7q7RIL2JyTqH4hSkR6/1wx3B9a/LcdYlxtLAyFUF+zKDcxn7aHTrHoANbfuVXrn7ErAWRqkG
Imzk1LvejR6D0THo4fVHKEg2LBq6r60R7gx7vGXqciw64wXamJ002Sb1vBvXK19CvyH7z3mV5MEV
zS+iwb/rHiwcuB7nJaaZgu6HvMuQ+mwE9w214Krq0cX1nfcICAHkJrOLcV4gL8LTW3tc3vAWxgHX
r2dyNA/E8slxsgknyLZus6ohznG6uB7OsLDwng18PEna/ohiqTzrrR9Wi9ihYzpWsNAEMaLPfIBE
zr9mv76vbP+MiJproKB3HFlv5kRTssqKTdKEhL0seA1txN1TDotppoXtpouGp3f4NVn9nYvMfgrz
d1ef9KuJ4EqUIu4Z/yOX9niSJYih2pmzcxsi4NkyhzmWWf8ITnTEsDFzfuHaMxv85tT4yGuyySwE
MQReC0LoHUjPVLqTwPxeacELtqtrK+hBqltlgexd31u2K81B17nHlMQ0HW01NDMit7lY+f5sX1cm
wpJZPCQO+YTCe83F7K96yhCbNwIHYHYv2951rO8OA5Gki3aNRp4m0NgeWQURnWnj3djCRBYIAK6u
OveyCH6gbhF771OZWI34LuOuudiyu6Z3IJdihHGisrrbCJTzWuR+dQ3iVT+R2/hjEfpjPQ0L6A4f
yiM7vNa2zRo+6NDryP8dP9uMbvkTI2ODP5Ycwpm2WT4ne+ZrR4SKbJ7OCrbCeeygyJ6H4OhJDF+T
exd05Wxsmyyl2OqoN8x7KqpPzMuJAdVonhtmvYb3hGmTK2gorswOca2+sqMKfyou/EDj23LeCpaO
0Ep32TvsEtdgaJPrMehfFmF7nItzd6WZ57GzH5C1oCZLu29y1XVBEnICp67pOK+Y1H7gHcRpEemv
I/YUR4PM79reS2jkDygBQPt2Bgx649VrzGrn2aCI7ewHbl2KtYy2SSRFdujXJz/TLjTD3mwuiOtF
ZvMGxZML0glUfVOu6rp8FkQCYoK7idz62M/uvWaOt0nVLMx3Hxl+Xmn99IiAwJHyZU5Ni3+E49zy
KsiwzpP6dVwe1zYYpDybs6P8WEKUd2bqP4jE/dkmYHPmyXuuvPhu4Be6dkuOoH0QwY0717ea3/DF
7ZEIWXA6uFa6RqBX9f3s0g/vy5Cjwkv7dk99BCG5tXUreJpOS3cyn70jNCxrTXcZxRH1Ik71Bg7E
uqiexm7+RvOwv6JBepg0mzlzhmfadOZyXYyxB84svprKpca/ryUECDDy8UGdVa7d7MQSb6kadKfS
Hy/kUknoCHG/dWG2m8q0rgwS6LfIkjdOP1Tn1EYuA8Zql5jMYMAffYguMfAzTqsZvNd+ifMn0CeM
FbQYDIAtHgnocNGJtWzGHshmqj8YeFmLuNgGTrLvy5DD3xiPjEt6iKH+zzhsgm2xwD8TCSs+Hcf4
PJt099O2gQ2MrGidB80NclX9viDxY2WE8V2d041MfRCfVQFYcchJcsBmRYv/OKGy2GgZHq2gsTaV
oJk+mbSxdNKj82zUj7WnnTLb6TYzQLdVEdoSPpFfe3n9EAHJRDKTdZshInw6M6EcORweWg2F1l3c
cg3ZKTugXKJqByI435QtcrpOupQHeaNL4s/XXbVkzO6pcQGYqX+OMFNRnhTABb5eYF2yZpkYGVEq
/HoLtYRmedh5g3ape+pm5aj7iCPwTJrWPgoX96j1HqLcIaayFsnCiWaGxMDJHUbdKGyNeiN1t5rM
S5Ekw+4zr0/1fdRiqgfML4KKyAUBCo2uXhFZAS7akUJfYmrHyjSOeaNFK8tDrRZPRNoCSKJUClf5
isvHg2eHyMXn4NF2KlYLon/1NmpJfUSo6sXqwUyWlrEtTJsW8jJK1LTOD7PbxujpdLZXPZ7jNvSO
gzdua2z1eNiM4uhjbD8Ffh8CbxbLTeLLGZPlVHtLaw8itpcTu0x022hGdAtQ19hpM9Lfum6LbVYh
iAwNIpUjCN3baQSWW+G+56hcHlDCa+sp6EysO5BvmwSKKyMYRnNZPWxDdMMbWyrP8I05d45pxFdm
Di43tGsAJhSQpL7f2qInWeXlrF2XgagZt8MjbNNEv00jClRDiRMUoppN3NI5jprnjlQORonFtgZq
Nxt5fa3jy7hoOYMHkSMDWWZ/p8EAhN3P57fOFJ7HwflGfeFjaZb0mOeMUtsmoJm9y0i/Oca5U0k/
mX1PzPGVPxOO7IDQIzuG80MBsGfb5RWjwMjJ3hYuSCKxSDjHq3eq5XnWFgOQ57C5y227OZlG420p
gj/YhjldjwuTKT2f213XFxiuKHVEKCJujSlmrl44R+b49rEdguSu8zugyBwyDDWK96E7L6nmU5Lj
AtZqeXEi7sRaoVxrn8I57ggh9hldehonimjIXj0vvCsDJMsy4XAHYTt8HJfil1Vz/h5xTdAy6Y7+
GFhX8zB+q4nm2Hujt1yzi4iNMAmqGIFsHCDEMcb0xGl0Ne800Nt3kvu5qyieZOjwQ8QkbeXPt7Y7
XNI08fdpH77DzJuPVWm/Z5MXnSAvpdvJhQGCTjG56YIuJuJ7hKsVgj/vieKel3p+1FzN2KTErhNS
YN47vi8eSZYpjhrUv3VJ+jyzevcy4Z1BWI5lHAU3I9YiEea5kjeDbiNaQpoc+QZe9qUjZ9FzL2mF
pgj84HULAO3iYx0dEyM7CKtrT+E0PmVeBq7Jx1+5eBcBRb1P7hvDAvmauYcoBKTN1OR+nv8ve+e1
3Di2bdlf6R/ADXjzSoAEPeXdC0LKlOC9x9f3AFSnmK2uc7rv+42KYgAkCDIpmL3XmnPMjBZJBfy2
L9QXYtIRwZGtuuk1BWT2QLprr/vyOiPTYyWWLx6jEYebmLLDJG8Ry5Kv1bQqzkVJPoWa+upOTwY7
1JQbv4/FrYDCgikSMZVJLeur/kGCd8MYXT/pOVo/WTbwzydy7g6dvw9R04MAJt27i4s7CZVylHWG
OwYAJyeYsTtBml67aoi3YQMhW8x3bRYflE7MDxpHLg7ojYBMFPMN1BJN2cE/rjdGkD17s43fyFpH
8sgr6AumoGIaOoXBAdFNCiE7qX/wqcrMMvgYWG/m9WeQtjqSuOE2HCVrk2sTMUBqrBHzxzxe0gry
7GsZ45QQCAcPi2VnjkRlFyiL2/YzSprg0g6IzFLlqbMYyQxT5YJKrG4rjlyS3NM9CWDO1E7KTsKK
XQD2sNMR3jFjCcglVfhGUnOHuNhfC028r9LMv43G4uwpabemFpcxAUntYEKanQmHAsCjIylptFan
p0lMrI0VpZkbRsmeaimll8YYKCggwRqbg9rH7WFuuFXkIqSozSeEdxCSB1cf69I2W6VwgyHD8gCL
l/F0RKpWZu48DKdxa11EhPvcq3HK+sZ49uJJ3lfwojlsZMsNG0s/azpaGbXKRgKpvL2KUBqWRv/S
dJJ4qp7LSggf2gEyC1WOGw8RuDwwYExFDcsWPAXA4uAlVTgJ8jA7dRjaVaStt3pPErxSy+tB81Kn
HszfZC+N7tS35WFAl2No0wapv+ZQK90UvklpTVcfoYY3W3gHTI+owA1JZG0Lse3sqiHiJn6kZ30y
uhno2fQeKafoRYtDmtMcmJL6IOe1eEvNcgVbTyXTZOxR2KDatvbG/LAsheERnCYeuVIgxKaaFwcy
XaiocXckzMjvIjyzHfI/qxjXnkgtSSCkDA65gHp+hPNqp0Ih7JOg/MoEaVzXMyAqol68kkSrhSc/
ekBvWngx34thMShUFMpkn5Y7M+tF7wLTU3EmE2mXzriE+mK06Yd42qsWE/gG7PM6ga+9D+qZgo3S
jhmGaS9PLQ9jbT0NZDNu0FHR/lRDedp3htz9tRjnZYipJcaGoIn7cX5YlmTsYMwDm/6vdWKDQgdC
LNEes01PreZG4MJLYR7OCH/GyOiDrzDfyb7JMm3om3Y+RKTJzAOXBUciR7rliDMJZnnOW4Yu15d1
7v0QfOI3LvN0sGPL+OO9yw6Wh+sbfqyK4oycwlIm2xWczdX1LaXBeBacOQi9v7/M8iosfd7yxyKh
CRBdA6Jxru/+Y6PlSVPQSbVGHW///BcsL//4CMsk1GfwYQMsLwSlp68aeTDs6wf8eMc/7eW6iTRw
5mJ53xTzaJELob9CgZ6gy53NnRDp6XjmQbReXi5nOp7cz33oqLqD1SrSbSMHeXkwAPXuKZ6ifVnW
zfmVgUw/uIMJGa7jyORNhxrn6F3LXXQU7pPMfCAGJrfl+QjgvPplUfJZa8AwxDWHOGGb86EAsZgJ
vlcN+BLl5N5qpn3qDaUrKGkwHpK6oihAY+EbmhOp4tuQTbuq638Had5vsFDovndq5WJPTgC2kg7J
azBqMpcM9A8cRZifGKdr3aMa48Gq4uI+DI2vIC8ullY6vmLd5JL/DjkuJ+4vxt2tf1UtNtbwpsSz
vhpaCL8FnUem3S/0svFwaCauPOVDr2FSUPBpViIg2BafhT7BMIqmYiuUw684TWHvFgPgEKFVbfyj
fHoznpRc+CJbxucec5/16mMU9w9BORbrVjZvlg5C5uF2IDrjl0LOAAqGxibS5rlSP02YRCvN7C6p
2G1lcpBFKkBiBV4gCJpPNRPsQBkORhAD0fFdWfLf5PnfLNCuqIlrk8yDoUUeA8SAT+udhvFf1OK8
bRHz+n52L8TZoR8suyHMLi7noCf1ImvtU0gxLKCYnpRP3aiBPKhBDKuq24TC79pURceqw4tcDvem
ND3GeTdsofkiCrHyI8lAW9DZ+4SxWxx78b5AhLtNrfGu8PXu3HlfBnlvYOfjEDAyE2Svrle1rpxK
X0kAG6J65qKmrgyvWlU4aVa9xGzASh4HxfRXZT9tzEPFYMsuYtNyLOoQVokrZ7ao2mrE8N8Xyrum
fBzjsf/CYIUU3QLOBSy235SDt5Na71yi+bM669RkJZdJYFWhfBbN6EGVLJEocOveGJxoPJWaiqi9
O5WmttXDEfUv4ttapbwp/Oqt8hh3UuzmvvpU4OCRo2fyfsl28VrFNYvoQK88XVt9HzF6De9MWfYc
Uy8+cogBK6u21uTHoFmKFMMeWyXc9KWubTh6QGHLwM98fHYO9DVhbnnZbUETIlVyogoLDYE4vqTY
NKWNmjOQ9+eJjI50xCnT35UA73uSiY6o0WmoFoNotMBpXHurKeIHLPqM+tPIXJCZ+t7syBy7s4SQ
XJ7J/G20yUU11MaWBw/RHBE8fk6EVoX/Ms0IFaSkCJZcH9eG5j0SYOhmYv3EpGzHXEJfpR1/OxU0
9MpXtRua/OCocS9zpk+HPEg+83ADO+w+T6wvsxfLdZcXBF6TxaRMM8/Qkt9qUdGxWwwOVoXIVqmo
knqXIRTXoYpi23UM6vfyc55gD8tTg0JQEtKRqIn3E4eyWHFJibdxASuO/tOgtiYgJiikBr+b5ccv
oyXu2gGLlEbVdOInKIBIkn33lnCTI7yScw3/FZOWfaFJ5/l/j5gPmxRjjQKnso4b7q+CVsF0GLjS
QHF0rIpsxrg1HXDjWGATqgzVxM0xBzykVmDL8C9BU4p0Ow+Q5KdJ7oQ9dKNm0oGTyf4ZUDxFHcq/
jBB8tPx4YqzMIX1HhvXNnTvpMwrFrzXlnkOdx8FmMhUSqIdqcHI8ebRv+3Vlxi8V5ZG1ksJ/Uary
3ksMuHNqconriXKT8JIOJNtD5VZXs1rL099kkDN8X35IKcLXPWnpmdkKXS18mur4VmvWL4LSKPLV
0pvpQqmS10Rs4EIaPhv6kFUc34VEeRs9idWQOB7nhjTdrnJVN0HjmnriVn2JAzrFY2zEeDz7EvUG
oVpAU+NpWBlaGtljTxAOoFonS1Oyv5v5n98YoWNimS4rRaOSZ7hJ6TFjVpkPDorOB2LkqTXxphGE
ft1hyZHLoHYjefTXpbiraaRVCckfvqzS81O/OpPZcKmh9BQuw1ywxzMe2Vm7A0bjO3JLJvssAwos
4ZccRMeYXNJqrqfLXUQEAKXCw8m0oGkDvl4VihC6BkyhoSl2njz+KjmDKsrOxLw9dSGlm2YMX73h
axDGAqOD4tR5de4l2rsCpW88ZJNI6VTUv2JKBpuioHVARcaGlQg2dMoIXRErO2Uyg+LLzMeZahBv
VGqwiPU03Hl0jaP4l5LI8PuTiYpgBIDN8vvbCfcPUX6nQtAejRgi2sTZIEvyRUi7Yd1K6ntTt4SF
tUkF8pPvRB6RkwkYVrxMv0Rx2tp6BuHdHBqHs51fH2qazQgiKpc/hfpAYw3PjgWDqi9HDgiPbM3U
Eu7M2U2fFo1kNxjlcgwR7qBYsYNJORE+KxSQ1A3o7LSaMHAT9TkHhvIpTi5Jbk3OOPVQ1XxbUQr5
1LblABHSICHkLIpZuS5azGVKe7JETPkoYyu7nBgcyIm/XRr+/xMG8v8AntDikCGQ/PswkMfmPfhT
lfPXG/4VBSLCLNFE0zQxHaHyUP+IAplTQmgoWpokghMR58yOf6lySAaRZF03ddHSJUtS/0gGMUgG
EUVF1DiUiQyRtf+OKgekyg8RCgEjZIKIikp5XJUtXeEf+6eMIy/zMMhHczzpEsXJJPaR5hszWfWP
Rd1oaW91s+rse/HnBmri0u832k1fxxOFGwOjdqAhpEHd7WKsAyzQW09drvWbNlfnHn7oZiPZcgbZ
pFxMjiCbMIJ6KjJYafoaSAi9AVoN6WEcQ9BA8TzPFtAwzKMd5kkGl3B6MJHB3YFJ7r4PotdAmF6o
3Bn0T/twW6gIDON+cOW0LYkdBBplqVBEklJnqtzGpOSGM0R2+ZfQR8ryy7LIENyc7pdFNcV3czCn
vHc6j6zGAA3jX2+AJvqvn+KP3Szv+uNXWrZanhR10w1rANFtFHTit/JTipmnvCx6T6/tEy5iwQP3
FupSfz8sstBF4/tPz6l9QxV9eeVbF7wsqj8EpVeJ8HUf14/JFkHxsv5/Lf7nT1/2dtWt+mGh7caw
GiCO/Js6/vWFpU5/XV2WCPRDprAsLp2AHy9fS/voF1HchAgx/2ljSdPRj/zc4/ezSxlfwwuQ4Jal
zxAaMOTK4Ltj8OM7XT9v2dePj1pWg/mgEGjrONf3Ek7MQG1ZDzxTpm7ccVMcZ+pntjyGs0wYDwNH
57KYzEUAhgD7xK9ytCG8+r1hNr9w3eR7H8vW3xvNL19X/3g5/s5Vn6eR34vLVj92t6z++5eXj/jj
WxKFhn9vxlKurCRjpDn3H+L5yy5blosjx+qFwqlmp9n3+tK5WDZaNl9WJyGI9v3d8uzyxHVPUB0Z
ki7rS3tjWbq+M1sk9tf3mALerzYlO6cCkqQUaMpBrFTJSrsutgR67ZHwlfvl9QFwKS1QJjCIERmw
SDHYjBYsMqGuEBvU21RDn3jNpMhCMqZpcm2MRhi3UzgwA8hAuZozsPV7Ea4R0CV+TSxps/Hve3F5
lrriQY38wF3Wlofljct219U/drk8uby8bHh93/Ic2kWMq1EWbEp/Qk7SpfkHyqUAWUh1mOYamJiR
W6FrBj37pHlb8NjLg1IPXNRB2POIQhRnAGVp9EZEK0Od6vc92S571fD0LW3EufR4RlXxsPgIv218
i7NJ145VWgOBnyXZi4VoWbo+LM9lukL3SqZSv3jHvn2WaRlxYa+UZzUqmXkYEkX2qlRcP+iHPRjg
YZ/oUrkJJ+khJIeZuYlfi2jcvQcUrbc1zA+7qED+NuEsQ2HQ7CyrKSIyteFfIXctI+W5qhfJPTIB
UFDkznURQ7YZKLxg/42qtFzfAv07u1el9klTunfFbKVNWvvlIcza4mDVGAdwFXOHEBVvM0gT0wSk
a0UrbsvZG4Eplzg+wfhrqTYrFSkeluRZbW2GFc6PuQk3zjr/BcNeF3OSxLJ4fTLsxIuCKePb6nf1
Hi5L1wekFtJmZswvVq7lIZ6dAEYm7YDfIz0KdFGE438pxQa1aKUXjlD0nAJjSuyW7pM3JIg4Zqv2
RrY6JJfzwarMD9fD7/ocMx0oTCihnMQQDwIWPdecodUFKom9Vs2xLtf1ZamUW8DoOE9GOiuIygwE
WzHUGv7CSsEFj3zbdbisByYvDSVkBDDqVMhVowGRjqrPGUWoAq3Zg+RFRTnsvxdxUFhtLe9Q8W28
nrR6+lO0OQtx7o1xAgaZBbaMvLDloWx3ao8wTG8jc09xxdzXCnynkKhuhDkK9VX0s+A9fTwVkPbX
CicyrHKc5+FWGm/raDPeo9ZTgl19P7yZgUu730SDz7T6KdkKX3lADi+VA7D+aEvsmOTMVUzz0S38
F9pUxQAxfDu2L+tfSnEuwUjVW5kkxWDdDbK9NrpwTZtB8wOanSiT7XA6++IN1exS/d1674Q2s+uo
ggJgg2VMiAp+6onMEtZi8J4qRyYlWbI3h0NrbhN/E6AbgsCbvwTjLp0+kR9EGozSYB/2G83fdbot
CmQuop2xO4r9FNN0datqO0U5IIM1PpECj0gzUKC160raVtEp158CxS2Toxes4Wuk40GNj1lwqsRd
IULTxD28JqJLDVw0lVPbkNjr1vycsrCqueCofC1AsuhfrJ1gAtKyha+hQOgFuKVvX5iFIx5gj15x
Qama0sbCGtgeR/MuS9y+fU5JJ279m6L5rXdutaceFxP8C3TA1cJ9NNoUmrJkFwiabZpbtd03GEJo
WSUrCoieePa7vU4nN6VLs1XeexQQaLfFdl/EOzk+pvWuK8kUO5PFUCP+5fdVHkLlaQKGdoM8CtVH
bbmz5fFLJlfipXoyhf0gbpUviqQS47WLdEpr5BBbT1tDUgk9HItugmDgKToM1rq/+KEjPTan0FFM
GiV27CHJQrqJ+2Y3KC4QZqSHWvXZGLi4D35+MmNbCoH0bPTpaMof0cSQeo+2dlVPR9G6zQUn112z
coNpXxk3dKOiEAMK5wVqaToWUfyV+4BJTz7H0QGqBb93NK1E3wXqRvS88AVcg0kw1zCBw3QI9nPb
jXkwf8DOJdtd++KcVbXfwYTG0ymBQDR76SuvbjPoW5OtiPMPxu8kUPcj44CjUzbAGu1IT01TWylt
HSUHWvy3HG8o7UzazNlmbGzE2RrolOgUtnRE7Z7qrnkQmy0aBfFY3MHik9QHiyBZcaviAN/RevIq
Z+5C5odkWpPDVzVHA90hDLSCWLV6pdL7Hlfr4W1AaLWCC2LRqrlt5B3R4auuO2rNZow2A528la/7
2GBp7uz66QBxRvqM3qCx6dAl+tqVRaeX7/r0aECIe5AFRyVDLDuFxiV80QZqa67e7SWdEbidvlrA
pzkVfDedI+YoJYd304BETZ2j5G+qaCeiWvYDstk2eElRYdPT6fuDDONaW6F3rXB2E9c50r6Cg7Rq
hGNUfTSpG/v0kqWH1rwQIFxFlHtX02jrvymeW49mY2tr5Yx2i0KLwb3ZoiS4D7x1oW76V6om2I6j
kdyBTZG6TIvylxn9zIWzWClAVWiy48wT3Ciw0bjxm585mI2TdVYOqZttcwAJzQbcotmuoFOtan4w
xaaDwjcJBYzY6655ZOKEWbs4tC+a8lKiME/WdMvu5N8eVb1qy1czJrSd6ioxz1Xh8p282jXTI31e
XVmRc/NYPMOlUAlxtg7JQWyp1m1y+Z7oRPTSFpdiqT92/VEXN8FHG54nC+zRTkANl0FeQ4uHVCg8
d+isIB1GdviYPacnNDkXQDnrZroLws2ErqF8U5QLYLg2BymcMYYjw9XpSldJTiA3BPUEMAZha1o8
jjkYwDVaJSu57cgYiO30Fm2mpG7BqKDlHtEh3VjPlPWtX/mTgaRpO2yB8dxTpS9wVN8ih6HqJ62H
Z6u2TRq2mdPHAClXKeey4EQvooLhj4azvIL9WxNvTfkHKkngEGooMArm7DsWwoOGYnJ6UCdygm5h
TcT1uyXSA+DGgEKVzgl/ZIgsKy0iuMKG2aPm9w9t8DBOexMwd9NQG923ydrQ3ay996OvfnztqBEy
n1yFwXNKb6BrTrJ/6QJiLFkRNwo+s8RNzDsadgABYw8++bbjyhLuizk49r0vjpJwqGOXX4imfkXc
QQlFHuU20iA8nhQaVxPLSCd/m+98y0vwEqoH9h4fmNAERPVS00WU+aDbpdvf5UTSoU9u1vRe8JBn
zLMdpVxTrGo+QD3lblChEXEeyH3UbX0v28Iq2hg2p/ovjRrzczE6iDbW1U69VeLNtCEw9zDe6NVa
efO2TWRTXTbWHGkUvnpb/I1+M3ryHyLqb/cG0o4131yiA7AKngdEHR5u/5X/qN6Yv3H7nfzTZ/WM
OFs7R2DtCMaAJkSONUcsKyBCbewCd7VD6XULm24VrkjSWAUb7e7X6pOe0K96ozs7UE3yjXLOtvLN
yEWBAcCjCjIM9ftz9CwqM8esetbuOg/qFhwsoOVrD5wXxbp1kJzYtM83dbfTGyd2ldzxbjxj3cmP
SbgxUbbXNogjDceEQXq7HQCpoMdCes7G79c7MM9psA0aO3+r3eKCnYBavkjUzB3TJcQw2Ez8ajOu
Ue87nU2Mn0yAtkro8nna0zpJJefDWpU2QQ0y/bSN9LxTW6d/86gpHqFVbuFt1mfhl/gkAQzEHv2O
H3md7vNbbZveio/+Pj5ZEbeEVQolKTp3zSp/zN3ZdeGGt+YrpVdek57TGB+HPX0YfOt1zFfLYE/s
cppodgCo2rd5LlwRLn1Lp0xrQH+ttGc8yBxnPCE+Sg/Uebt7+ak+Z0626W6044Ax5yY+6DZl4mm1
aclT4keztaNyrM/dTbXz3DdytabjdCzPCog0298iwj9awfrE6Q2WCSvQdBzQ8JL8yT1jtQEhshqz
e7ZA+L5ipnMkWvu12aGCqN/JJdl7+7f6fTimZ1IUCepyGX0c5X12DFCebGp+R6zF68SxViSur6IT
vK4Vmzgg3zfWRrajm2anw4J7iM/Fg/AS3g1O+x49WKvoAeTZV/nUr4udtipIpFs1r/6zTrfcsR4A
DAI9Inqbx7RZVQ6Z9R/NM1cyDh1+YcJ2E3piNkcs/Wqu4f3NdFcdZ0DdLj4LW9TCR+2BCFMHzaFr
3WR2uDFegdoJjROcdEhCr60t2yBJba5Qog0XS38VlG1O+jxLMGlt13cZlOySA4fDU/TQHPuv+Azf
6li+w29BImy8iF8v6Tm8Q6rxFbxmv9OtyC/BNYbewYEaNIQiVB732X17ymR7076Jj+Etmk9aUxxW
nFTh6kH8zBw2FAd7fJSw4q8erA/sIzJ/2fhQ3qZb8119rF7HMxdCLpDqe/Ua/VLt/hz5znAfH+KD
/Igh6qa8VR/jNTnmK9GVTzzakyPwAR+gPrn6bGo7c6gVakdjS2NpH7zMB91WeB6y+fJGvghXuPIN
6Wt7ogXNk5Tob6VtduGWuC8/OVbzRwhNu+kQberH6eBzjWmec8hdJ+5O8edy3DfP0SWgM8LdhbPI
GQ4pf6/IgTzV6HvUn+TmgqUjD4bzOfzErtE88xonEy05AnUJXg/5aWhbcsPiZ8Lpzz3jY/qI7gXP
npkcPe33jUSLaXQ10Owmp4nwIZ64LqPv2Aw7wePUzW70vb8ddgN/kPE8/K5eS2agK2XD8Q7ykyH5
L/BtwCafhMu0kTb+NueOFElbQMLiU6+8xK6483fhbgAytOowH62VvXBSTg1gaOMu/RwZ2tU4FX7D
CS3pTqDYt4ab+Nmkp2ptgtvxTnSNy3Rsx9v4VB0YUmiwGNDEveY2Tdytd/MZ3iJTbZHz0NtCUs5Q
eR9dwtvpeVgugMtVwmN0y40IbeFj/olGlYuKuALAxRuBatLO5PrBbfCjP+ESUZ+aXeYMO4mp2ntz
KffWR5rAULD7OwyR5jtL1StpJcfuQhuRbz0dfaxFd11jt6Q+IXm+N57Fx+oS04aa3PR2Hh+8SR/l
G1+RxK1Qc7Dpj8fpmRsiUnP+jHSisvlizIWNIUJ/QgDgjGthJVercT+uP7otIzzmmnfK2XRosnOt
CGx/XV24lnKbfJvSUz+69WNy4ZKXXPoTv2u8Fe1yLRxoyksXeU8zdMUQyJbexF0Cg/torc0dJz7s
Scsu1qWTben/OLqL1Mwl+GHbNI724D9Xm8LBSsWti8vYk7/9CJxirYEm45423OpH2k7c8KIL33so
1xIXSdEeNszGnlE0+B/G7+mVSBXtt/SqXUzu3dEGeu5zcdB3zSGobeuOoI7eWLcRCnvugwwHqcNw
0D7SaOfyXO16u3KEg3RvuqXLCJU9uzcw+O4YU/SfmGzKN3/fHXIXkthnx3Vim27RDNp4fzbRfXgb
32qHbNPfAYC2pWfSkThbB8GRHzvOzFvOWe+J2iJ/QPVToSsXrsWn8X18L26qh/guPTfHjKug8cu6
BA/GvXSp8OLtIL+56dm8JWDTiV4/Ike4Gw4dp7Oynf/Th1XQk7tt60/ye3IjaJA1V32yRRPddLbw
IhJeEa5ihlA2yMAXMzhxpxGfau9I+Avj4r2+j9ehO/c8d8wXbqONdGaYyVErP1rSKsFAg8NxNzz4
e3VHHy+LNrj5J+NTpF9u+rexPvJXnBrHeGgeEIL4e53jiLiKh/zOeuZLfPguA/xZa74AkeKOgRXM
Htr/+G6/YV4LWmmhKi0PSykOlPFKmcPalqLTEom4LElziWpZ+q5GmVK7yfvollkIZdwlFXB5WChY
19VlyZ9RCDKtcXupQi3fxxQTYoNRvPaGdI9fbNgFAJZLry92CtQ4qamNndQzFuzCQy284Z8NJJT4
M8qs7ORwO4q5vzc5q/sZkiP0W8mI860oonylJu9WCWDL5YGpC4B2feeXaPKrmfSxLNW1Um0npXfk
mQpTR3NVH6QM7oEFILIs4tQMuQv0XC5RKOA8B2McIt2NzEffrNL15CtUSDKA7dOs0V1C/aaIftKo
lDeVSm0wJFZsL81PDVhr0c5KtdOM8YfU6FRfZJxgASPqAq4nofbDPChPbZKDTqQKMQyavzFVLToC
YiTOGgbk3o1XhND18rOsKFxwS+FCjXZbkVnHhZPvpPgKMdr589AZBkTsMbWXYMTGmNsjy2I76JQ0
Qvha6VLSXWq8S113WSIqlWZdX5aH1PNT9xqD+E/RiIXQhtsq8Dd+NkKraBewy4x46eaHZXV5EAsK
V13PDGypgy4PhQDlc70s6p5327Qp2tK5TPtdq8WCAmiiDHkkJ1TYhnOYqzgHwQ5zpXz8ewlbZP79
3PLCj9Vlu+Vt8ZInm5IsK5k5he76MxbrT3EwbXqrXADmMFpB5D7TkE8rNbIMpOecNAX/riVzD21L
tS8lZXAjEm5Tb9e3PoG3LdG3i8xvEfwNczDusoR26gCgOyZxfiBlS8+ktTcn88JjNLqDpLSXtqyk
TTcHEk4yqtiSqjo1Uv3JkM129722vGCJhKEi50QouWyyPLm873t9WUSEYGVGcVAmaq4aF/xvheAi
BKy1ObX0WxS4PL08LHLBhIbl/rp6fbWsPSquXeIum12f/96L0lbkm15f0vvs1oTTv8lLA8+UGEp2
N4raKbTogq7keoypMnQrbw5VbuZAbm9xyKhELlvS8JrPIcwE8+yury1L/gzqMZfM6eUNil6S6ry8
tDyUS+qzOgdA5wXhp8tGy5uoXmNelxY70Px5w5LE/b2r67Pf68sblrcuO42W3O9l8bq/7y2XJ69v
v77ne/c/Nwcfm22qagYSz7akv//dywf2BmHb/Ry7fd3Ndbuf3+yP9R/7+X7l+tHlHA4uWxGd5znz
fNnl9+Lyxj/+dd+LyzsxMsyC0fmP8scn/bHr73+gNYeaQxrHhjFvuuxwebh+8esLy3NGPcO0lif/
+OTr5j/+Mf/8Da4fMb1NjfpIm+61nh1OC8Bnmt1Sy8OP536s/tMm9ACoa/3YjbTYsq6bL0vXbZbd
5gtE77rN9eV/eu7nxyy7+LHb720MZbpr6LdtFhqRufRigS7nbllH+wVOtICIrqyi66qxdDiv7CJz
6aour38vLm/PqTXJpta6/7SLZYvl4bqb7w+df+3vb/Nv33f9Jv95N8t2102W/V2fG+Yu2P9oj/5/
iEAKwp//SAS6R+cc/C/7vcoTMBb/hwrp+61/qZAM8780dmXoui4idUAz9DcaSPkvBRkR+BbDMk0Z
PdHfIiRF+y9Clkg/YiCiqzJbXdFA6JNUU9SgLPxL1fTfQAPJivyTJQODCJUUullkUoqkiPyr/xQh
taEcZ1UU5tuKoFFX8jqDAJD2IVVlk/7PM1hUZm51SbDB0HW4ZCXtGI2HbkJu2Wpoay4GOfdY8Lz0
TEqOZ5CLYE3WBEVH2iu5Pzhq4Hlrj6oC2L5tB/Y6ihKDqOWYigvOWxvefrAKQ0oDvT4QYHg20yS6
t2JxLVaZ8jjSBnbSQRE2EpFvzqA3ZJ7HikvEE7x9LJ92Al5xo1azQVACaysaeFS0LIu2MmLeTUEm
jZH52gEYEF5t5n2yBKqPL7oiTitfQxPMdrkHbnZAG18xiEHg5FvED4XreFStjdf4HolA+rkmraQm
pPnekJggpp2ib2HYb0OhywEgSMVBpNqllL25S8NRc+VgeLQCc04MiKqjoLkYr8IDLlaQmVZfUwIa
BjoutOKjCL9kEpLs10TpCg8hycp99ruKMftnWPucLpcJi4hb8ha4EQKz0eS1GtYv6CSPiCSCp1mj
GUUhDteQ3j4GIKAOmnFoc0PakxfxUdUhM3PyqnaSvzNCSXvAgIpUHIRQJlOwzNIgPfqDB/VR9kmS
73zbW6fg89+nrj6mCk1LzTooZCutI6+/U8Qo204JoEVdTEycSiu/Qxhr6ekdZkMo2kKtXvpRTXdQ
KoAmBh79QgwcB60VDsy+kn0QY0qMOgvYtFU8kpjQbJR2LJ0J7doxKXCmBQEhzWQKeTW98X5mDyjk
jFSZWt2ShfCcoZ0+ipXxNIA2tRWNEvfoicZdH0NI7YCQeGU7zoaR3rbaLlqPfYk1o6FKGnokKrbU
iWRP2cmVf6eOobIpEwgvZRHg2c1uRDJEMcuXoT3IYewQ/DEdxniipNxotxVMvjt+UEew9O3U1/1D
QZSDXVsi+RzEZALDiXRnKpi3xXHe20LsK7QXfqNkRrxtELul4ttc5cprkUrFO2li0THxuuxW6GjS
qmKNC0zu9Ge8/ds+GjVI4LQ/ciO5GDoxLvFQ+Bz3tALRIZ9SAn9v6u5B98XiEAzpnZnJ67Bt7lUL
t9TI/cAM/OBQSNQzarynzPa0LeNM49YrcELIJJVJmU9AAxkn4TBQVm9Uhd6/tIuSsl03iCvtoW4q
+pptfWiE6ZagrXg7WXF5mH5HQj6RoSzWHEDpvT40NL/C8Tb3vd9pa87tS5GOSEtroyZleBOUTNmj
FOucFM5O2h4HmyrDryiyfitIonQgQk0S3ozReijDqgQ/46RRqbn8oYIeGfsYmUfBQlNO9rpAS61G
ioBbTkzp4mBgPY5JRhLSrAdhijDIQ3IhFv5sGPohB2xFXKpJDdYXxbUaycywTGttCXXnWkFBAz9n
ZD0UrYt4JVjXg1xdmFnbFjGUFjGrD5X8lGHtSmf2fCZK4RmyrWRHFpVdSTBuGH09cAkybvq+JXBb
IV8jwyAQ5mmOzHzUjyLN4bRDp2+1Ld4SUdXdqKxAU8QkbEh6eR780DjmjeXRPYJJMoa0nOEQCCfV
bO/Souz3UagHjtnTQen9VlkLUUkVrLBCfh/5TTLooSZlTEs9aH/XegwoypddwU/ibaSAR2nU6tNo
x9lBjgO8EYVg3UdmegNLIMZuXAmPCTgSOP9xY+O2ptajAwbFHQXI2hdupiAa12DwOyJszS/V8p4q
JUCBIWXUo4jScPNnuJXheTRRUUel5/G9hws/rR2EY3pXZp9EVLaPVSut8kF1ItXCtIolhjQsOoMx
c3eT6Cs/6nYVCRRrAc0VgRPi4HRdQiWLm0Bg0jQ1/jd7Z7LcOLNt53fxHCfQJLqBJyTYihQlUW1N
EFJJhUTfd/n09wPL9n/vCTvCnntQDBYlURQJJHLvvda35p+wKhCm1kvmvYGSp2vrtwRB2ToeGgay
fI9PYlmTolDy3KikwJxeChcTN2YxF3hZeKKTAGRbL34rrz6SHtuRCTL+zo0oX5vIB/omIQ9+lsy+
smwDvQ9MXkYEs84UrLc0wFgM10KDSUAXzVtzjjkppf5azVO7Lq10WMUqBXcERnLLS99PvjwQiuae
kMpPD54hCfBSB2yC+rFfvB8Iv7qN1djNhui7nGV+EiBBchyX2puIo5e5neKNXfnWYWYYitnzy56A
ajmWN+18p80Plqo/zEh9eTILH5vm4ExieGqJSJtT+xHxc/wQxYaBP2hgsO8QATeX/BGtiB/BZbDE
zZyaTW5FQa804lIEJBqSfYbC9eEtRdW6sYy1ZqX+MTM6fBDCb8kSz7tA18/eYKtLB8iMUIQCwUqR
fCllR8FIEChz+422ONRJgiMGq56PUWsX93j068XRpbDZ4wDNHZoFmKBpsBSJvZnljKNP1SDHxbz3
U5GuldW8WZ0Dga+LjZWx0DgI4PqcmcpNnZ8clEoZ1ToKY61N4pLkAMtqkwUWRNKhrB4cJ4leplzb
I+3fAPdS+1aJb1xJ8qwSxqmZxXDC6P7MhKA/F+1eL/N3wx2rpxzRTlmr3/Smoo3CVo0TOmYyZbcX
UEuZZh2SpQmpaUejbz48J633dQZs268IoQIYkqzdlsmx76r8apjdIQ2R28Ss39vaDs3FYsxOwzMe
fcfZJIUWv8/pIcHDuMeNlW5M19C3ogCrCEu7e0sHcfXi6bEtDPk+mKSo2+S8VElvP+OgeWFZQusq
uzfXiL6lGNq1k6btvRv3DaC4Dh1KV+p7ZM9lkHZ9dhXxSDhXRsANzuB+p5NGvE5kG75PzvzLnLvu
3ogLEfjJCZu9+Bz0yKPbOIZ3nWPcezXYHynx37RO537a0nsPq/BT6mo86CIXzwj66MBGmXuSjRLP
g9u8DULnfDGiYet55MvZDtFojZT5XsGA3ODcE+vKndJjb09PIh+GszU0RWAqrdo7C2MrlD+1VoPc
cZrkisez3w2eYRyws9mXZOT9sAXcRRQMck8MwKECOIhaJ2FpzE6jOf9ITz+50q0O9SQXTJ+xxYQS
wWdmsJLGRrhrZpx8KOA58/vu5BRPKZEAq1riAkNm90zeCb/ct4bfhNavK6d+ij3yrutQbw/VTOBj
WV55q3TMtXF16DsL4nmoyD/JmujOq5NPDKzOOqm9ng/FDsrGAJM5xUzxk4dln0XA2tbMQmcHGcBm
aEWuuudtIVWA+qqZWfX40PuqfTDHQ1g2kMBCQeCRofyrcglwlqVCVcN2lbWa5k2mBHKQ8Mfk4r8W
HcqmqrCY0i0HTtoQC5OWkbbS3JzBZ4HgqsXZKTvh7PNCfyAbEePWmyDu59vq/Y/QrOJ3HU01famK
C1wiUFlgJ7DIEAGh9jp5S4ZSRM6Ortnxps0T5nG2kh/hQ2HF5xCf709ELqkUUn3MrXUlu/yrRfb/
VFgDtMT+zHrECoKQkdC/+uSMXnwxOCwxu47dzhnJDzMYedvsSplqVZtSGc1P2PE50iJxLh5RdniR
EO1pf4BoybvaA6qQ6CSTas4ET6x12g0tbrGdNUa6GTrVdaHC+MERQU5i5KvXiyP7OMlwrNIvZahJ
2ufpd+WlKfg1Y0YyNr3VSHnqiogUf1b+Rzo057Dm5Seuq+9tBI1TLF4JpumAmpl/xpzYTfY9jBh6
BHFWnBZbyoRvq4Ad4Jj9HXEqJmA2RDGmGb/eWvuUHojJSlRf9vIztx8cRdMfpchHDIV8Lzv0azVq
baDKFA3Trkwyddfq8rXQSxeR2fTt2WjAErMkB7LuIFt44SsdfH3FxgNkYRSNf29Yn5FVVI9ah0AL
ZFxylPHBcznicCjfl8Yw7NiAnScTbF5YKZJUF7Hy7eamWI5BmBhlje8pNtAywPfi3BB4RRtMb+UI
F505YTaYiDoI80F/D8xKdzuA881CdQ6JXgrSigCFukreDMhr276r77XWjXeGPRVriWRrHZv0dMe2
v4tcEEm2FIgV7doJLL2fj2SqzceRvSW2QlTLeGy+CF1CKNcnmM4yFa8wjsAkm5Og9WJqOkWj3aTZ
CZ1qYI4gH2sbTRqEJO/A9kTV7hMJ2RtXfjnpkJ66bzn4EfVDcsnt3ibidvTJjWnvyimLYE7YAmnD
cYZ/tksh5xECIeTZ0EICVNJkr2wvuXguwtYEHW6UJy76XZdse5W9lnKZNKcifkrHjOQjJuq9zwZZ
psmTkbu7yq5/fF3qVy0Jy9WIW2GTFUjAUtyeQawGlAUagwlV6FtoZ++FyTCw7Eaxw5Pej5ySbdLK
I1p1DB1Wd1UJpCAt8j6SqdzPzSD3SNXf+8z9EImz6yoD4Z/8krYP+yAXb1pzlljm6o6xeVgbZBkl
XLTAqV56wF1d6m8VSiR9zMizqDXCC53w6C0rm9RnoOTDgcLkLi0Splr3GXCyMCePODMDYevzDhrR
rpHDsC8mYkF6oo5uKVEh1ywwonhxe2pAVHzkJfZkEJPjp5GMqMO6mdxjyDw5H8XR6uvPIVH9GtPh
k9aOCb+WyCHgG+ldLF+J+ft0JuuBc/eh6NO30Kqco49wFXDLvcBCFbCxvz1RqSZjX1fpvkbvJ9qK
C0dlMWjQmQG56s2McvMuLDmPZeNRFg5dSF4hEgd7Ofz6NB+pgmgfSD8D7OSbh7DROUtBf8y5tcdZ
6Byb0c92aapdBlzPnQ12yp8hILuL6zQCowAZH2GfkZlDEPteG+hzf2XheYx7iz1OziYyD804GOAI
opweVUi07SUWaXO3ADbnSwWs94CVXjv2AFnuGjsKD1r3jTuDmbC/WL/6XqMIbO69afa2cYqed85J
/Lv9/bnGGNIuvWcqK/sorNo+Jmzejr7EIm7zfFUlvLWICELTDS1H2c574ffjVaj8I3O6iwlTft2P
4xyU2iJLa7xnoy5JrvJdAkGjCt6gjH6zG8LVGUU4jgl+0U37BVS0FfiD9oQ+MTH6J8ODH5QSfLIa
XAaDXnavqw6cq8JlzeX1VXcwWGqOPGMf+s49FBgeYDp8qDusqCSKpkxnx4VI6YqUSIZ+2omBMS2Q
lxd3jGXQG/PPWHy09ZRfTfPHUf5rPsURJDxvNQ7oE9LeSkGieeYuk5d8Hmfc0y5J1Boon6wNQjkZ
d4mLnK5GpSLZMinT3XXgEZLI+NUbQVv0NsIu/aOjB3gsYU3as3IJF+2TfTmuVEiGlUysPrCMT5+O
xMquO4Rn8PqjlNqmmetpHZk/mGf8830/+/4vk06Zx2yszxdfH/J7L7pzWqZYfjujbjQZFtmzvpIz
BLioW0Q11njpJomZW0/MrR0inorz5GSy1Yeo10YbPeuPMUmQ8Kw2NhAGMYceWFTje5zwdGXNUgPQ
GeG4dO5CLXJXceING1I26guc0O/ELl/0igg9hQqhzm0F6QZl4JgO0zozfJcwqUhe3JYEZc+CiDP0
Zh+EacwYvywtxvioYnwq4JrDet+QMVYRCJ0WNaDA8qem1kWwGe1jd/DWWjZdqhdwy7txqtc5wDFf
E1AjZfbQ+lm7aeNfplwEAeQwsmykO5t0ORw/H6KkFaLMe87rLUyiI7lUP1XH4WBaNRHp9by2m/Es
NZTJeZhC1psDNcwosqviU8fmS6TztQYUs5ZA9NLQQnYo9GnhK37OBSJOi6ucb7VMjxevPGWc69io
e9XZdW2uCyV7Fou4ZOqPWHx7ifymb+jL5ApDtN+kaGe7qXlPnfRjdMaftoPHzSdn1PDLSDu2Q/tR
RvzBzZB9ltI4DxN6pQL5M57KABDbwe3CfaQX315TH6ZyQnLe2cewaNd6gmZcsFNe5Try8KHTD4JR
94mi6k5PtIeqDFd0ey5RkzzHQ3X1ZBUvKzzwCd6F1nniHOkiUobi4ccx0cy3hvMWDdN96fDm0KJo
kuqJBtMxNrWvOEQFITIBwiXBvQeRRLDMR120D/VNa9Q5Uktaq+BbH5rOQb8CUckchGTX+qb85rca
xU+i2pccZKqKpk3ijQg7HHCK0+84TOvAaOazFltf2lRfl8DDIYm/B914ctUY6P5wUGnxMWRoPhMg
1ksCGVrm7JMcdTR64/RtdOUqNDtOHz4HChUinGmbUiYc/BggvR0ZL5aDXRKPQgRZ1W8Rj1bdR1nb
zyNVwFgm24zFnJClfTuINZIAMkC0XZ67MIqgitGUA7WsIcy2JAd3ZSQMvq1vT/oB3VHA1y7Wxr7L
Xm2n5DWGLWC+hNyqmi95Wh1koCpnr/qiDfwgDyL/LmsL8lJztpqRC6sO9kWNcEAzMZ/LjuA2U9yF
9nwoR3SDyVS8MhjFMmEgs03Zl3WE8c6kKM7iQCIxRzi8JpAsqNHEbjK87yYcP8SAwCIx2D+WhYeK
qLjUmBE06wGgFbOk14K/vUwRZHNMAT7K8XhBH1+ByOSDTcF+2eFWRCZ/gEUfF8MXkrQYWwOx8WAs
0GjVDULopmdvLW0NDTdVUJiI19R6SVOPQD76H9jSVooedMfcm2bo9KcSKWVU6r80mgCo6qkP6QGq
tENLHYAmI8Gj2+KP8k9bWPedjdi/pqvde/3G7PokIN5NP9flD3ASlHPVJrbw0RS9p+2d/qlWuTjo
eLTocSDtTecNfl0+kf6p9adsnXngZTtfnkNcmFTl2TZTIa4LAOOA49mY0swp6rjaxhpLr2EbhOYW
464ZwMsZckDQGU5fUSp/FQvUI5YQbuJ8TRWerY18RK5ONgfN0zvsa5nck+hBuKqOErEOoyDJ23in
NbSlRMVZp/Vk9OkJ0V9whgjoo8YEBYz/ae5pVYXlfNI4rcys9oIYrFaSGfa6dZHIC8MiXTfv2Xjm
OGGL5NNBA3SY9BotnR+vNQ79RQpIKLxrQwOJbec0IX+evJUyEehZdk6D3z3mscceCJ9TP9gvEdaJ
erx3bOOzyH4DqLZePMmEoCHgzAz15A6csQHvxB4PScl4Pot0AMpZszUAy6+gBLHHgCapWWIjcZ4H
BZnv29bExZH0Je1y0aEkovlZxySLNxFZ4yH6zcau9s3Q9Pf2RfW/yaZFcqpK1Iisz8IGhWlqcxmM
w/A8m7q/0rQnVeGFaSEYUVOgJpawMNLCXwY74wpEBllLVTrtuC6KvTn1eE4IoQx8G3OHFRavM124
JoqeKz+z0XLFb2m3WFdHcRlYtHyD1KTY8R/0WjwbcoZWCgIEGS8i5DjKLEAS9lPVJs1hBgC47dPh
Cw3Pc+fgHhFtxLoT0VctzWajt+3VyxCO9p3vog4Gcw8taD50cwEvlg4QWkeuEBWN+m0Di3bl+T6S
OwEg1bKk/yCKdmsTYrqaI4CrHAenxlcwPTtzn3YFexRI7kXi52vSt/eOwr821Jg7gYxv4uQNB2P1
IBCfGg2HYVdEmz6L242edxsJfgdC+CsbXBDNlYtrhp4IO5Dsd19q5qo0X6LUrQ+pTxFm+7l10SMF
cyV3OK6tEqkdcI2sfslDl5xFO8zW9pxR5I14IPPws+qh/40EPq4GOPl0pZBUZDxtOlBv1wNqQqrz
ERhhOx8nK/8eO1zcJgpTpTkfwikuCrggzNJdPRCfnAzqvWjTGLlrcZ1cXpT+6LklKw9d/cYe2Q//
Mt3xCnEOMbcx6pvKpqEQwW8CLVRvqSrqbDGlTE4gevhMTeTgW56JX9bjbSIIHTemdm+g3ApSmLyi
mw2oT/gjruRdXeOJhdtNKOB0szvmY/iohe61tcIL2wJa/8rf0MZEQ59YgbuojVtzpNZMGIalNBSY
QzzNt7QUl156q2cYOrChiOhPPn/bc3N29dAEUc/Yz4qrJzPeGH7C5lvsYGPfV3nzqxk7jtgMGDWE
5mkCwIp7eqLvrsFBsR0XDKGFUH+pDSy1YTtz7vI3Z2JyKFOHPZde/yy6P1+S0+zT7rJ2qd4/mtP4
xnRxk8Mgb0xg0n7/R/GWDPZC9cqaQK94lhEyFsdebH1aYbsx0/wbQ8MU4ZSbEfYaJvRYfzyZOvYt
8t43+eA8NtjfVIuTN0pxzUTnOm5/tS72krJ9ZZcntnHv3feTe9acJIgaqtYVifDPQ98RTBEel+dq
7PRclDhe6PF1+KH8Zs3EgmKLSAKurbEYd2Fc3EX5pXaLd9+cH0bdecKzGnThDnb7u2m6Jz5JXLOB
ORe7v4gxl30Kq4+1mQsDMIUfryZ2Jk1pbzIWqQbqOD0EhWlVUepUYNEqlso4R1Y7KyK7i/eJRkdn
JcHkDqfcQSw2olIXz7xr5F2TBa3DgmQe0kz+xR77y/J59RoN3Ty58CvvdTiFpfMIt+DXWNHVUgkS
caen1p5GFOgC21K4D8dxD5qZeJAMl1STc2UU9NYroEm06etHJ+vfaq/h7W65AphPpuPhMrBXiaMe
nKTZNFa5ZZz9kdhWuyqT+rH1HwvDua9neWg8MhYkmjS2xUgU7dcYQ4oDNDHsi3Pd9NaqSrXnqSDB
wx8fk4ROFdE4DGtkk+yyLHmdtOmbqSKmu7ZbV130YPVIdL3CoRc+7KeuuROg01etBs0xxaxWDeJS
m9EWJPE3YHyAuXXl0SZ7pfeMhttoBnyquA/gtFyc+1D8orF1l81I0YqJpjV8SrLRd8Vo7mGasNEP
RpZH0T9EzrTpOEaAUp5jYeBBlAfYHs9mwsZbs7aqm3dpW+3DUCNztYH/xNSlKo5hNTFVMoLQA6iQ
2f01pAncLWY+v9hNggQAFsWTifA+j4vrcuCT+vFZZnQ9uKaVwz2J0evBqgNQqe8ZqfKN5t9nqb1p
O++FQfv7mJYBOP47KmyWq1p/M0ZMZPr8p1jYcFPePs6c8isDfd2qHEb08kaB/zI81YM4mHqzwzqe
rkT4bNJ9qNi/lLl5P8XxfZFUn4yvP4CL7o2kYzZu5sCDfxcCtw5jT5JD4CKRbM+K6nXalzLa7z4H
Mmp6Ly2hzKyAznfRkeKZOuj0TaxQ9StzzF/E5th9+Eu3w0eh2j9pLV+KIt2mdvrIzPkw5orwNQat
6Cv8Irnow04r62dHAkmdOJX97MvUmQM71rWI4k1s979pw+wRVs99+tlo+lOTtR85Z71WVKdeJu9m
NX6MnUaag4D/kLp7qIQPihEs8Djam2azrVMuQDgy4MIcpZsEXGPA3UYvpmU8kKITkILxzWsFtSfX
skX5mL/oTNIcrp+1kT8k0zPzpZ9w9u7ryLxvs/RXRsZQ5Cb7TEanWE33noPmRCvOyhJ3jVX9xCBE
m3S4s7X+3eKkchbGJFjrIGZmmuqPWRt/FLl5JPCGfh4Fbo9VjBPszdbskx3DFqXZWLkkEMXVvSRN
yhoYpujdeLFUdRlN4hqJkNJyg/Yz10svOrZhekLa+0xz6dpwTVkpJiIlwMZoVpuu5NBm9QRdRJQ9
p2duPvR4mcMngObaqltHaNXWTt/dOeVSfTXNJkPp7F7s2cRaYSN+8YtZEuXi7UMzfwijB/jCW1l5
0yqmf8U6Q3Se2yLUDwuaVgiWoQHPqCcqQD/YcaKLGLK93xXPBkygwcIGXtrWqivrTadXl6wDKOxe
rWQ82LOFOIEOf2S+23Nh7fKJFpA7X0lC4FeM5BLYzUUN4pzM5oOv1V/WJPcRFlaZq1PIFLVVqIHT
9lfex09l/uxLiYLedd9m7xeEwcNkT79LrWKSYpj3XZs+hSSPTy+jgY2y3w5Nexrb9l2K+cPtjU2e
+q9y8W2Cjs5E2/2ezfgs6IIzFtlVeskU02Q7ZTXlYepM7LfRHrJdzmiMyQa6mBihxOjTi8NsPaXl
OZFqF6bskVgxNo7FxzTi9XUJb16hucHQZxRbwKIVTIUr2em4kF3jhenW2ceWijrgSI2zj0X2KgZO
+1FFPLu602k/QDTfQxPn8KPxZIsH9rw/M18PDW9Dugf0i4tT58+QBKEfPE4qfiMF5urY9tZnG8F0
gHa5XJcVyuSk2mqapEENVsAxxJ/l96az86hjBZa1PEvy6laNiVRn+YW5MK5ubscBIWynKeqffLlo
EzlSZPxi5iaBNvhx142hziS1RIvomDpEDruMKCpNMn9evmnK67fexXIg4x+zlfgJc+e5NKtH4POu
XGMMyMri6iEpEb0K0pwwmzas2dWCUlaKK7kfQGXHWUImUyBIomsd9Yr4epfYIKe1Fjcy5A9BU0Rr
aHKz2ekQQtNgblPtjGehXAGxCcYJfpU7XPwQb6QuDuHYXmbNPc+RdYig/CUwrMX70NPEnp8HFQdT
DCzD6y8i/oiWVuZY/iSj90W39eAUzEDxmTqR+1X7L4xo9lGY/YTCO4cyBHACxN3T208VOk8hOOux
lzCO6eD0OM0NRjlam4GLY4ms8nRHC2/dk7FUME0LgE9eMpDnRjryVqa92CiuWmu3cLXAZay6TjpC
eQZkA0ygirWw6ABMufmxLJlRO707eV2smf4s0WcXx+ustZ/oNfSNvW+yPKKaONuzxKk7DMdCW/1/
+ef/jfzTRKkJre3/jJ57+CmKds6GzyL+L+LP//GD/1P8Kf7l+KYDYo56XPcYgf2j/tTJjPQNErv/
Zj/+J/WnMP9lOr7jkSdpGRDibCSbbckZ/d//m+X/y4Vl57j0xC3fWaIc/x/Un4apA7r7L9GQHqog
y0JKYArXMJx/j4bMIJervNLn/ZRVV1KGFRzN5EqeHAI6DK4tJsNII0ww0xlP67SuPVO02xxVWFtk
9t6v3eypAlzS4sxTtymUwl7vxCJC2REBaZh09kLEw51Kt30cfWgsudZVwSSJIvAkuVMnygYPYzgw
gLznn0X1F1nT0zSi5PYR+oU4RcJY4dBEqMdzQRn1LA2lmeyO4r7O7PCh/EqaIT40sH7pTeFrHn25
p1JyNiIjdCwtcIa2dVoFAhjqbnbFkm8RvfkWs4RMswmj8QG9NqOT3PVt95LIpzjhKjX7w05yYpEP
6X7IsG92WKsY8Ed/xtbZtZYRbuSSX4cG6yRK4KqpOTFVz7JjphjEuUtwSj5AS6sdq90i42G+W7AQ
RjEe3Qx2NH1JgyY0lRqj84lJv9l8sf//w6y9DkpLe3HcAc1Kog+rfsbANGRoSweJd9XBeEu+GIZW
LznEoj2n1nlc9E3UlpitBrY4hT+y91WYoIXrHaYUNLXr9/UB69S4afwUqZac0eNBjC+d4RxHorsz
nK9WtunJ4pptaZZ7dlxw/lPSAqypqhRrGGwbnfT4YJjcdLtg74UD4dqd6yVpcvFJd0OCiUXA2i1s
DYJw/CZMGudyAlSCIAPTbSXboFR0ylAuPDu0IodmVHu/8vZYKFPPpprWut+hUX42E72rSTmX3ndz
Ku6l4nRmN9AWVH7XdmeVZRq92uiCes/du7E07336hlMpPlwj7y5hVJ2myqfbyVjd913slzq4pFF5
7Di1+Rm1QIX/OKHdOPp3s2JnN6bNIYs8F0B6+MKcMl875JpuSBXPN3NmrbaEHOgrLZUjUyI14Ces
2yB1xLDPPXPa9whB6LmN9q6W3w1AXaYqNOZz9riGm2/tQvupU9Gu00ktbFG+FEXWU+dt5ai5h0QN
1ONJfypaioRwRCukO5lx4kdqpIgcJ2HGG0foCC5mET30A1zdkTH9QZGGEiSD+6uTEmfrRHcAr2K0
aWvEP6rT3ycfRsZgouoWE4ktbv09EkwfIDi6+k6Ja7YNf+XaeMr14qqkwRFXsHvyIsHQEfR2SulA
/q0eGIP17jfZtWUQHBDYo4K+bQ5NqPGnZlW7ozdwLj9j5cyrYcI+OpvXOdbzfVSMj77mbXWj3veI
voJ2zqNdFofP0aj9eDHFXTqN7BJodhtkNbp1ep0dWW/yTl8Ckoo/OfB91aL2lSq0OF5CHU/b1jOi
5mR7mJQ9YkTWRcu6NRftHS/WeuRd/oqT8QjwGMUUC9ImM7nCuyV1g19fLN9/bozm1DaUI467MADI
Zbjr0hc/bU5jqO9EpRjkOSp/TEH7D9/pSEdQTZCYZlADMtYR81VdvWH9nlZJDw5IKZW8MzoHYW6T
IgC8QVVbpCC4i80QjgPtfI8cFYapBjKAdCQSSXxZTqaORo16YAKoMrrk3YUheYe26T8XaKxXBqIh
pAWGu0XPh6SlZOS3cENqQw+IK+ghHA1bvUSdbEXDfTUhrEINp60M4e5GFe9btBrRvJtWpl+8MINA
GZfXu8q/S/saQgi1vs76YPs7QuHMfWOqIA4XdZ5Xv9ve2AZjZtW7sqDu0i0I15UBTLiPt/3A1oPG
E7tYw272/ZRCGh7CYAQcByMmgYHcHua6cJHq2e2rEix0Y/fc2Q6Jw6MX7fGlJoRCyruhNrBHWfll
NsWjO5jbsRzndRVVIEySmRBG6MvE2XpP7yqzUFaHvWJUfJiHjiGga0OyJvNoous3W7RaqJusJNMJ
/2N7bR3HMU3u1QyHosfweE6d2Ak6+3e9LNd+zzB6hk7o5+5vDVGqWeThTjNzjt9GN6nuBemKKSFy
znjUnDCg//0tcuMJjwaD1xA4U+MagUP+/Aqg65fqCOPo4+KtQ9XGxjBxAWZHBiMLo6FD5ZBYskfb
86UPMQWVJXeaEqSXVcY+KiE7+0RRajKkckoQzphdwATqT+0UrymRrpiU6chYTbxWBrBvwwN61NsI
MhAhnEOVPpnlzKHQmWhVGutqUf8QiMrovoYqpBFIQN1qMIxwBIS1KKha+lmqn7c2gbazRSJY3RHY
mC+BqLO1Sbr7bggf64bxT24iofE5iJYsSd/4qGWGXrWd5TaSJHdo5nDo9BEiuGngz3BQHmXelZIL
KbFLf9te+iwT8hCFE2ZrVS6X4kz0a6Dz3F8jNcRi4eDUStl4OGH0SAVyKEy5IcXvkRSVQ5lwyM1M
NNcyjH8Num2fIw17eQ8niL4DM0pyhVZM+FeRb93DlCXjJwWpZRjM73wGkjf9Hrz7395QJ+vG25lJ
+Amb/gV1n4dro9lEdj5RSFNc1PPvVPOiAH4dwxqS4gxfMCFNf4++e+gdWCy1/RbP3m9b0hDtm9fW
03YYDx4MMTI4VXOQ1O1FS04sCuHacH1Uk8kl5AV2RaIBfjxrgom25ljECqTOIc64yLoDCB/WgnXP
JIFr27zpQuZL7DZ2WRUe4uFAcK9PfsBI/tXcfk0rL8fwoaWOxITqnYyqZjsiom1vEkdNmuKlHIZX
TMz0tSbvTJFL4JllEfEF2J9BomBubB6isnxrenx8Dasbhb67i432xfcb6vA5/Tan2ttOmnWpiuFF
JUQTJkZqrH27o/xyzbuIXhsH92IygOhSoboYe/YrdRZgmX4qYvpJdf2tDc42zYspoFRbOJAM871n
9N9IdxA8hfoM3g0djyU5+lC3bCEXVOytaHtis8HJs+od4A5hMjBwLrCP66O158oebf7x34+dDRQG
tDr4G2bfUEYhlIZ1RkI2iEt6ov/55vaYM4Xj3y9wALDldAbgEwtbOPtfNzdPdwNA+KBF2xtDMrFB
u8buYgm+/Z+TMzsMtPvyOm+PoYbLWQ1OtqFhA08sLudDUl1zij5S7hptVdB/OLYoY/7epMhn/967
fcGuRie4/SHI8qCahgsu0l8M2ze6wNwVh1bAUb49fiN+3u7dbm7f0fY1TCe22P88dLt3e46/z/nP
0xkV2oG7ak6rQ1J/qcSxjuVwjWLdPzgu4aKVlt7LqIBnn4exON6+wVWzvos9wjltAYz1hhn1blzW
v79iea1hD/tz4poFCRHDeTPgMG9yFwrv7e7twX9u/u2x2zP+22Nh3AbMKRqGhDzV/+5HPeYB6wRV
AesWCznxRuDSmLsS6MINk1ps5Q5Za6CZ+L9w7desmgEILqjQfz7WJDIhh+pkQaxuH3M2LT7t29dR
kb7mKXG+dKZ5TMdWsG8FaYbLM9y++Xbv356wSVEIOAyHNzdG6T83ujuQbLPc3B6LGa0FDVTR1e0l
3J4qvR1jtyf8e5f05LclWn5zg5TeMBC3e6laAMdZh64MzfH3TUnqZ9II1DhytjoFk/N5cfk6ZXZY
UgRtxlnQNf5+bFFU89N/79/e+wSQ56q0uzDQi4l3olve8xvE9XbvxnS93YzdOa3I1jD/MhYmQBB/
797IC5kX7ewa5Gfjdm+30+h247oJn0K1nFGFja/NiylqjIrUKbUAAqyCk2hGbX28/fd2T1/+K4ak
Rlm93GUuQBgGjomwcB0Ue+WH5nv93ZK3t4wE9zM5ig88vG61qnkmP65oWErMjtCIOtzRN5qejPYk
5iZ98mJ7ZzfhexM22dHVxnhTs5X+D/bOs7eNLFvXf6Ux30u3crjAHOCKmbIsWZbjlwIty5Vzrl9/
n12kLInt7jPTbGCIg0MbBTFtsoo7rL3WG3CbKtB0sVwEVOttl+r5fZppeBnaybtUQ9ERYnq48rOB
5RLcmJgv2cxhwAIsWUQeKvLSuoFghN8QoBV2HMI3MB8gHYbrtgG9GkXwXUZL2xqh/LZoYpgZgWZT
cITLoPREEV4kbWwMEWbglqOrrsHAUGmhV6pqxgqJlee8ttha55oZbV0LDzfDy29kfICp5qhXTd9+
adU0WOo5MCbfK6tFGKtoqHpDtIVW+IMRfq+z0G9KOH2U0wN/3chyvAQsOMxj/F7TurqtQRVjxGF6
m0HCbdixXcR5nRJ0eRsAgCIiVMoyEOoSAP4iFSDTiFYDEQVc54QU3bYTfW5oS5aW6c/nB49eMz3r
CFnn59dllfmlLG1BPXGup+fQjke1a/pzBNqD4gcECsGjH4U8gCIO0939gW0JGOCIdb7BvytkOyMg
8YUJ5nll5miFsAg5e5csqXVue+FTOjVEmjXfN1kKh6pIOJtSPnp+zhXup63wQZ0eK8QWX8YkdXpj
I9793MTz3bTCaRWiEP5wk/1qJJxYB69aTD5kOMIIkqRQFX8+xIDqVwDFBA8vo0Nh19FP/R/W2xae
WyG2oFRjxWPPTzzfNUuhGlwCy181qbV/yfSsFw07tcKW/Pm1eYUMokKchxvdk98Z3h3BKsRBMA9k
fkPd1N+gd2EvsYFOttPvgAcHT0y/q5dkzjCb/lTFoiVrxicFjZVZKUzjpsPQoJKt+lSv23Ik3+5Y
CEkKICyoVXXbhbm6tgmcDCEaTVyebae/HCFicfSYjnHUTO1U5DYz3Z1jIF1uU7H8Ot10ysBjC+z5
woU7viNvGmykkRJlQBDZDdeqYAeCR+Mg/moFXjeWurVga211M0fsq1XXbFy9RcnQuGSTAzZx+gbj
NCFm4rtNX7DsdEpVqezPp0+HOGMss1x7q8H/34axRN2q/ToI/ZquGVZ5LqsrVyyQqhlQwbXtd1T8
sUae1scw8uqr6X4fY36M/68TLkIYgXgBGzgtW944AKlG4t+OcLhBAX46hDUaIetJAEBOpBKDTSF3
4CAPhMc6WvfiUNUReAeLy62IHja9b3qiMYQSfjytH+F0bKJymPsJfevFq0Qbz584fdb09j98bC91
8NzC9Nf0vufHnu8+N/P89Z4fCwsGq+uRM6us8KM7STpMz04v3qs27L/783v82PbXo6IKbNvTdZpO
T1LBJJkGsMpGsCHGoWm3WJ2bKOdEeBUy3rPBCihuYUM3igUN0wkEXgzHz9Y62ZPt9CCwcUyscVTX
Q3DqY+fNJjuGzIMxqZeacilPXWbquVM/eT70FvqtwKSA+4RA1qmyayGqy5gybgPoDJSIULIbqRqg
h5RRpKvFOpzv5ZXE95m+hFy27zvVTOFRoSAZaMkao9gKCl1uzW2bApWd4PLLKaAxX2810HwbXy8h
RUidG24SEYFiHXqrxDUwMZZssIQRBU/RBr5NiDN3o1GvSiXe5jGFn6BOfsCTL/63sPD4rxQWNA2E
+58VFu4pLDxW1ePjK0mJ/bsOVQVbucBJwJItVdE1w9BN6gMCMPzPf0iOfKEphmaZyElYSI3ZuNcc
jG0088K0FUIrXZURpECL4rmqoF84tmaS/3QIwzSqFf9OVUGVf6cpYauOMM/RZUUzZYyDka94qSlh
DaUm+R3WuD7+yLNp2CiiA3e6VpMn+NgIhatMA+QwGyGHImCdQUgVD07PTAcpEapYtVDFmu73kl+9
eHp6YnosbSjg9w3JcEvomv6cVGXPI4Cd7u//tLVyo8YOrjgmgGN8W/biNSSKD2o4kxBNM613QPeH
pVRoN6HYxChVxVQ5/dm5OEOBWubRYtqP6CEoCUWjCJKJciWiATC2OmlT6KY3U3sq+bodfTTEil2A
Qrs04PLU41Wn4dGcwO5SZMY/HIGuu+xVhK4sM70KRgXIWlVA+HFw/AB1gzedtwMMSD61zz+Q6OzA
JpCvutF0+Qv0cv/toIaM+l5aRvrorn1JaJQ11GryPL6p5fa2032YREOXzQbFhRsslXPIoUgGo0ft
Y528gPa8klUvWBt6uQ28Priqa2vpdIhuyKn/OS+1q0GIrek2k5yeAXv34gAYcUOCploFeo0C9Qq4
HIWi7kPkt/5SuHo3Xa9fyl2+VGEXkcu+rzqQrqbrIPkRw6hN0cJWkuQdtEnUQwEOzPABN5a28972
EOAMsTUm2QXPiexXnpc9RB+gdoMM2b+V5UslAfIrDxnBeoXJdtY4yrIrwUCgob6oKQJn8vhB8u+6
OvwSg29OA4T0dRTOIW5i86i1ytIZ8Z4UJkXU+9EgsSVyahawNs94n1hIVstBCdYyQIyg0ZdIf2BX
HKAxocAMUW2y1qFvX0MfQsBaV35IqWQikqg62yLObzVI6O/UaGsQB1M8wCp8gD7hyZa+tJMON0aS
nfNUUfDYkMY7Cw+MpY/juzSQTwpih/SK5V72JdiWRuu/qAG7jygLFPAB1IdS1/zWiVbM4RrL8c9U
lup1HgAr0+zxawBziAQhfjxiBI3v0flK5oPa38ppnpIygziCz7s20339watFsl5D/D+26DZumG9g
WasQmcpV1YDvrFUTURDKP0kMmUzu7titkc8r3GrZFXZ+mXqDgBIue7/GHyGyo7WHI7tdm+WWNOcS
2sVmhJOUlyYARglhCPedo0YbrEPnqd22M7M03qtB+y1upJAyevaurvErVEbS0g0VJqY11mh12Phw
WBWEYRQ3Jx0pqcHMCqq7tOwAweOcmPURWTUDGzqANiZXI8U2TiR1EBKHrBLlhXIFtOa+lOFXBZJy
JY/rQte/B2oD0SRK8NHM5DcQ+ycYrg9WrR2gs2Tf6B3gYhp2iHKA/ObgZSLoQ4xaci5VbXDgaaAy
F5SfW6PxgMGtpshBIXBzqT1eKXIHCHjolkrdAKjLSN0ZENhSgcog0bOocEcNRmcdsy+XMkBNZE8c
FEnydxnaJ/gLfa6wwb2kSKEuBp2NWQE+ctZoXk3t0EPPX79PFPNrZAHhQTfRQHO/SL6aFf7ZsMXx
DXJbUpzL7ppK8CPopXqN/Rn7cIEZ01Wdwk1UfYrpZmtLgznuwUOtRxj5EmbbruN3UHpBODnXio7g
+4ACbSvgE0a6CmVgur7j4NKg9uHKKdlyWJ3yvRg2XgLXxYM5qeQaSL7Uh9rL0IDxDac6vTHFh2QF
eqUA4Va+hTi3K18LntlM60vjtpH17zGCPZkH1iXob/s2qN8OkCLYPpQesjLv3d7xPlZYfXKBgp6A
L92U9DG5GUyULgcEyVUJMd6AqkcbWliXp1BUIwcgufygRtxLZG/nIVVLrRq4D5wHIcaRxFD3/bvB
w1Zc9Zk5SZbjyIm4TR3j75zTG30cLgshNq+bH7UeglAfSCnS0F486+1UBdWKEqGHOYmUYnsCziNb
jF0B5o7SG2JGAUUbePTAydsURIjRDeai7exHvWd6aU20sweHcZ5vmqEFvGamm9xlpUIz87Oh/5AS
Cq2KZFD+jAM4NQGU6PyHnaXqNnLbtVQqzdrr4vs+QTO3h1eySlEvnYdwKW/JVs/CtMIyS3I3o8K8
2XzPMTRau6P20RG02D5SJHS7O+RmUkcl24WgOBK7Xo7tuRcPG8u6C9G9LiWsWGDfV7MO/g1dWOo2
6QDxJlGS9s2IBkSu0Y5WG1dgZ1B4+Nq2mAeUoXapK+B0iwZQmQynifJ1+o0a664fcFeARNFI/Q0i
KTDlZGcb+kV1pTk3soU6+pBGMfVx90uZyd3G9htWGR/+f+KvDEOF7V5TZIq1EdOYeIDND/OiM3Tc
D7wxuZVyCf1mA+k9WRW0h6za+IPZQHknodRfVQpDUuup7ZR++G7ow3ZWfSyRf1hKxCDzfMRFtdOo
njk9nklGgeGDAcwvBIiUIUqOQAXqvqghYIB6XySsRaPaoeIiJ5R5UyaNLvpheC1o606LSShiqRrK
jbqpEEXIcfodrvOGcq09DMCX408odhizvGjmsU7FwAjSH6mDoYZjgPRLfZggKYuKVw03KBLdl2ZV
LyMzHN60CFITNhQzKBj6nacEi1AajavIH6+Yp98GZu4tDa34WLIzWQ2y+VYKl20V9yupkm+AO/gw
GwrkpxEGANsBS8XUzTtJAuNhFMj8ZepShC9skdy56SVXoSK/tVLjPSPnsyy42GT/+xUpzy3+SO3+
EBFIRBX+U5Z6lxv2XNLhdxlCE1ZvDUjGflZRKQE9UnQZkq6OvM3EQfPVrwlL+ly27eue7MXCiJjU
seF95+c5Pc93viKVlGATnq17z9BWrif3zHV6ISDbxr3cUjPw3eGLbKP81JGolWwfDhSYWhWGU7rL
gxDMh+DWt5GkEWUmyZ0cIfc7VOHMC8l6Yam3LmycGKysWLrOd3eoCiCZLgIeQPAApKO3QTyxxr7s
G3N+tQTdeOPBDdkrz5qSrlEvdMCemDprlsPurixsWD8DO7F4mDVqgIeiUUG6i+ZuIsUblOdloyW5
LObvEKYxqD1SDWqKKnhRlXea2IF2kUolBHkMuLWBpc07jag60u5QdfHmkol57pTiRqwBFAifWcmp
vE3qDIY8bN9qZQrCBHV7C+TLekqlI5eEAr5iQgENriduv6Wp7apHMtEzfWPZ9f5Nr0HpH3SQkMpQ
o6xNPnGdQdCuBZdfp1yCcgWWQqiGbrTg/eB/hGkILLaBZzJ9HdNBqiUK/I3lJMEybtnOKwU+5Ng4
b0Nkp1PgAFjv+cEMTjIxoaPGS0BC96ETcbYDkfSy6aXr0YmMTdJMChj6XrzYE3UWmertQgmVx8KQ
6kWUmPDN8CcprIJ6PmVlGJRgIOugLeZyUMHjc7GrGISjpi+yPon7Va/cDyFl2GWlJ96cQSJr9h0l
tHLdwQXTVLNaovbT+hQIuiomcTWAVIosvV7DX16MLdmAujQ/28I6rUqhDvuOjvGB0FHOZBlbYDv5
mgRltRrjdDtivb21iKNEzp5k8teifZ+E9mMXMF/4cgbcW5FWmRpvnUL70AMRwY38PigkdbZXcagE
Wzk0d05AnWM0fHfr2Pzy8uDC1egooWUMJ8WLP44OMso1JB4vcT4TB/pLIINvstTE6jqTl/DOH1tE
aRZkeFwPd49B9n/UfXyliFxdLt/n6BNuvFoj9SQ2EfBrl76J0Uxs5+WsyYaWaBRt5dTJiku6EYwY
b5HKxGByTjIi7aN3UmEU8HPbhWHLBdgbUnVunGHp0rY5/tbVsEmcu3LAhikXh857iC172IwopyzV
Iv2ooViYXMqj4qyQhEBqT0PTw8Nq1y6MaqWxcdOhtCxx//1CREGxP2GysSjW1tRXixx/hDIZwbb0
6QdA9gCJtbmfD+1VEBTv2w42RCYEhSW8n4fRVjZDs7bGWNpWQb0jevhI6hWZN7O6MhyUwJpQX+J4
LCOyQBIPK8PIyYt54xv6tkHZICgQe6qMpl/AfcOdOYnVrRRl1sbKPiGQ1eOgBKJ8GtR6l7xTCxW6
UO9QbRK9UBVZQ1PPolUfk9N3vUxZWu1XC5W0jZsnVOFkqZx5Tfwm7im6hqbkMK2oCAnsXfsQEGJH
CAu3Vgn4Bmh9pePhtpoglRVE1wHGrNvhNjHiZoZNH470mnefDSS/6rD2r5pkNDc1yR+YhEDOzTBZ
Or710bOQfvKtUYhE0UmMAoMntEIApKZxwGc3OemjZgg3nksqOKucj+ggEi8o2NZN3Xzw0cBg4okW
jvnFCtSvfkRpBhmZN6GqXJma1qB8NV7FnkEgZMDfyEcgSUKFoJQJqS2jL/GEB/4Ut2SxviYptFc1
S9p5Yf+YxA2mgyxjI3/pGto7GAv0UbF31cnH7Q9x3mB/W/XLDnWa/UOFCbtC89t8MR1c00L8Pfaa
N0AypyB9MWrKOxbSaqsUHlm0CHi5VBc7QxvhgAeAcWHDtHRMCuHkS8nfAVcWqD+bRL6ZrTtSEmai
10s/htuPp2a7rD8FTEZbd5T1bQCDfv9X1JkzLyqYrVmHQEAZFUCEFMxkKkEDBS4vATzoGvA7cHW7
km2lXtxCpPdXsllYa2oac6sAwdeK554P02NxSBXKk7DBQRCSd2YJuvxheAcjyML/MIvQpXmnCqUx
L3WHB500y2wQWhBhFrGAZqbztsCsczVZHWYiYV8X+E/AEAJ4Wdo2znLZ505kDwHYh7js+MJfTX7M
17mLuCEK3wwX/AIv4xIWJ+Iy76b6+nM50BWrpOIT7YZFjYGkOMgQ/tZpo861ykyYNjLCWMsdEaHm
IOQHNfTop2Xt+WEVPpLBGBoS6EyyOIwNVbtadxaRLYwOA33nAvhcKq7aXY0WnSocmXxH+uia2oWQ
EOuuUhNbT5BamLnlfVywVcdWJkXRBLqsqzpL5gCZ1QUhe3Tv9NvpkEgAeZrsvVFb1ax2lA+FozUs
nO4iKB3018LgKitBJrRqna/KSkXK3tBXVRivLKkYr3163kxXvJSqoKK/kUOruoRpFQ2a96VP70gB
p01N3SvFDN6HQbjTWygfVWxUV+7ovvPT0nqf54QGMrY3sPpXVeoat64TMK/68fe6lFau09rbIMf/
o9DHDMVVVPyQBsuQYINR2/jalWHBQo1gm6KIkKEion4d5YQ6g9N8SasQ+wr+56H2qcpD9VKHB4zT
fZBdRXLBxfKiWRdW3ayx5X5j6MZj3cT3vpw4a0SMIDJo1srv2J65ftbfjRRjxjTdgfVVHtKC4p3Z
fRrURIMnZCJqGaI4pnqqv+1s7FMsr3+bB8V32bFBo41sLbMaiSESO+1Vlzkbo1at61auQQknA5IO
due8CfJvClC1q/ymjxP9jh2ICscvQTc0cBCiZUbMhhHAg8rO18sVIU/UQKn10LQfzJTEfIcUA7vb
eVmkwryrFCjA3n3j6eGd0e2G3o++qjp2NHKNZluv3YPj3tmfYopQb1kVvXlZG8o9LHjwfagI9CgV
4g+ZDm/qeKyWI/CylTVUzhs/A7cUVrUyKxPgZx4wGCzEtnluKPM2j4aVpf0oQQ5uTCPsViPhCBsQ
G/Ojyr3PxoEoVibACC29vy6qaligj4c2r919i6WgujHS6pMPmGwG+YMFV6BSGsez5mQtiQPFIiwR
UW6HIAKWiXinqzXKzIU8i1cc0z9EXfzPygaRESm8nx4iFhq2t0XsNOS1OAyidhJ2WoGaFr61k09B
K/K3tThIwEmdymDwORCeUHeaZQodMFbkDMat9yESsjRliwaQp/nLCXcw4UcGtbxlV9/tH1KnpGuu
mh/qvkCt5SdoYoJP2GaxRB8BMUax4hT+bSXQNntQhSjvAW1LKKP4xAoJaNiZqVYE16bw955MOKaD
2iPG4NJ9ZRltxMb0S3zAyCBsp6DHrTjp6a9YCeNllCofp51OxrbGSnxl1fdKuu7pKKaifFcK218h
6AVA23TWkgm2UvUEIqUlYeiQVoHDRLplQJc49/jx2j42iXKdZs3pkRRBVVwe0kt45Mwf0m2PQ/IM
CSuAHOQLLvXefGwHdGgG3b6y7VAh/TcKeSwQrdmd7yHgpXRCkAotgdCNgFVjazVaZI8DoeihuQr2
y1lxExZ8VlvouMsVxq2neu6idU2KjEPnXtNb83k8ZEyRmTr3UW8MFqU9+jd2vci7tF1lCKngpQDA
WVj7oi0xd3Ix1QBE1qzbEGu8RRN5MN1VdQPU4y7CMo+kFowYaRv1/TL3YcmizQVCN28/RCFaQXrh
LQYbUyjKGigy8xNcltKAvcuAkK1dKcOyDLFq0x6bIU3ZHMGO6Tx/xz7+pvH6VeREZHoqt14Cn5ip
JBeZHttlX7BEW1XvXvIrRQpoYQnfOLKL7QLCer+XM3MUlbncHtJ5HnCxrbFI5laFsFqtBQ3E9ku9
s99EKIshjGl9SyMH0Yj4TVIMINcZq7DxPxmdtQ0xX1P76KZwcN8tEe0GBUG9DMHRnCTvnE8muInQ
CKuxmodfPF41gxKtrGZ83yugbwheqfUGZK8rPO3iQsvfQLUmtSmFyk02KPNExbRLtoM3GhcHjhdT
ual2kCCItCKnuDbJlcZS+NjL5HQ7p3jTUw+YaWXyFdEy8KyJO1zKcYxH4PhWqaSrQbMRXqul9yT6
3y+wjZlJufK5rUj7ijA27XYyu+vLUJWru2QMPiOYq95VOaddFQCc9Toh4Uw4GMTeezYCoXZdDyjU
eYEPKDwH3+iy4qHQjwN7cm+q3rVFTNxWtX/dix+6GPTiDUZefYY6gW6qD1Zhj0ur/pg6mKjGiPlQ
+vlo6JWy8BtdX1l1fN1ZpEIcE9Ue0s0wO22QvMigsWQArPVda1P5irpOXeU6DlnNUilyZ428tMv+
UxMG1gau8L1tx0vFHJx5zpzFqlbCuzUAUDTdOtL6mmS+AlBbgVaK8to6Nsw7FTucy6B13IWMGeCo
mNeYrVxWFQphcZJjb16hepAguhq51w3it0hrlJhiUjWRXSRABxN+7iBh29p1CAUZeIjLAGJ1j1JP
4mjOXNUeJaf+rqn+WzXNsDaVspjA+Ivn3/oNWl6D116SNfQuZcKDSxInJLBgKNgCPc1nv1ESDc8m
5JAphAfAgseCiyUzqaDJJpVfjVL/0T+kVAkvYy+9ljAVeZN4/qc0fGCn6pO8q6MFZrXNiGaubKps
2fJbtLAFYpaslS5B9Kvy+0qng1jj+8KQbfZL2lz39PSqCXChxSWx70x3NpqfQ6XDeWjQkOMd0HaO
vHLeIIGWR0jy5tmwbDtSArqPSoUna5CwSbMIgV4jCSE8fM7wWpqHCMbotfot0BB0KTpQ7/6YfUwT
UuVKE2Dwo8C5bspsWQteQUQ2MR2Ue5zminJYei5jDvjKvRs45doVJP0suo90oJdOOKZzE5F2M3Hg
WYSQY1U0/T0FSH5umGSkwPRpVE7AwNxZJEY6op6q1rqlmSIYiARvpFMeCvL1mGbt3LakO7TF6ve+
rn7KBudLGuWY8Sq+s6qZ0ivffKu6wQ8v1OENdugHQT6nKh+G1IxSViOfCCr0qviyEoI3VkzsAY4a
51tqCogsSJumI2/sDKGyMLUMGYvMgD2qON4lrBy8CAPpWwVH0nDBBigV/PogzxdWr+gLLNGDSwvO
kiE9MNjnfinzM6a9UOcDY+P50sxSb7TkqlUYaUX4AV0AOI/IVqPRS7Gi8pSPVlxDWgJZP9rwD1N0
zUAPk8CD265n5ZvIGdHlirHCHm4qTLXKGE1sWfMrmrmGyASWW4neF7n2Qy1helIyoe/A+bagJrm+
02ySIr727/H4Yza8Mo2UClBhchkcmmj9vLh2cU6spPirLHByUoARY8NUUmjqTUhyEOEZ6aowQNzq
4MDwDiACiesblM9Q/29HzBSTzMJFLzcQd8p1DIcZ9WXpm7PaSrVFj1i1VBQZwszOQw1YDC5Jbl57
4bhpxYCqyBG5EtoLQN2sImc7YOQMEdaJyiTVm7JeXhqqJ9wT2YMOTcUeSLYWtok6buqivGlSc8jT
GfqKX8luPhRZCtYnQDi+21iKI98HmUU5CP8DTQSJnvYQDPUVoHcBpET9vk82pkyNyLG8hf3dWilp
Is/i1MIvIRQpI0EcASnty/JNrIY7KmzFMqhRBCB7b8x1KXxfZnjDGlZ01w50MbmnYJcypFHlQO4j
zlPUR1K08s2qv9etbJskZYh5J84HvU8F0sdRC3mHktHlM6ladgY34DKAID1SN9p6pbWMLcgJ4Ce3
rky4DuIetzPlMzQ8uqaKtErRKtg7450cpzv9ITRi7a2ao1rZABcsjUzfGAjxj51lLoAkYKaWVtkC
3Wbg2nb1gznGmhWyZc8gwlwBuaewwpyxAv8IyWFsFnbifEOC88oaKQWHHU6+YGqo5ZpLRaQOs1bP
YntVIzi2ckWM+3ywRBgcqgBujh57vivBqoBq46HPU6SVMgsE2judXOynP4MJHEwWoUAmyc1nQyKA
e6xs2VYT2KoXry9dlfp3En/Ip7dPr3nx57450XwmkgmmyvCYIE1CuF4ZlZEqnkCai8P03ue7+y/x
/Hkvmj56+f7zhg6okSf833o3RJtGfNEJwOWJxrsJBDZ9tGL6Cr6tcgMlTf0gj1qwstCbW+pe/UBS
bFg3NQzAIrOzdUp0vchD88EconXbfgqKjNVQQ9Z+8DP09sstYkdfILAMX30oc6lvWRiuN+hsq/Ar
2CxRdpnAesd/Tki6wmaDUzfNV1dsVYifDofQNkGETPdBHTgK4v085asO2ODpz0q2wm1ikO9FUCNL
ro6fn9qzUjLW+1biCTX4s31TDZ9amt7p6Dg+AHAlcmYN3j8kXvz8tfZtPd//1Wt+9Zgu1fbGqqAI
kkA3KpzNOoHytPRBm093fdFPq5/PTn9Nj03PTnenw9TA891fvfdXTSUNvhShxm9RiuIIhTbySgIq
z9mSAxT3f/mglpfsOZ6fz8Sbguc3Tfenp82C3Q/Sup0oHZQNXZp6NX+6mTUc/pyemg7oEZAikzbP
bz/6iOmuBu3jfxgK7f889P/Xe8zmu3q3mNBl75rHcrh7rJq4rp6I3+LZ2yxI6/vsr73ozxv67V/C
tQH2Ooa1Td9p+sJ/1kS8q4O6+f4It12/UB1NJczWgZJzg6uOTgRgmulpSVHAvZm64ZiGKYsb2DYI
+i+u0R9dhT8/wf3l/PPX/NkZ7K/P5vs//wHaTaDqXqkG/LtXQXEuTEW2LVO2p5MUZ/nqKhjGhaFa
umNqiAn8R87/IWvSWnRDBDLTlzBFVd9/pede+wdnf9TCiz7gXBiAwy1ZXMeXp+04F7Jiayp1on3n
2KsznNGPb5naqb+9Zl8AljQMGYjmdDv+7WV+e8j6mnl2Z6/I8rFexh/89rvvyGfNA4LI4KHmR34e
/+qFxfhWQYzuz54GX3YB27ywdVnTBN50f/sP9f+jM3gx/mX92DPu370Ipn6h6DpkaedwETCFe3kR
FANxEGC64F/Org9YfK8TZz9ducDZjlSfZvxyBFj0kQnWfABRn9H41wxEXk49fetCh5FsWLa17+HH
S6CKaoyB7IsMglvczm4J1EjYnTwNOheaqlmsf4wCcTu+CiIQsGxVVc39R51RL0BN69ROQByE0qtN
Fuxw+gyql1OAo17omqMYBmvhdNsHXmd0EQy++IkjQbMuVJgNpkNSZLodL4VTnGQxFcqHaPHcFgMb
GPypF4GgR4SCqnboCVzVlz3BMi50kLq6hlPddDu7nqDqhnnqVdC1C0cjg0Z8tT/Lo6uAqhWTInDT
w/U+o4GgKLLGAn7ShkDFQNYxDEXVjs7bZh4A16WrBAPT7ewCAmGie3JEoDPbUdSC8LT/9Y8XA1m+
UDUmAcX8T+2H/jAehNPtnLoY6qwGlm45lq3sz/9oNbANIiIZ5hYz5XQ7vyWRcOXkXiBfKKpOLzAO
27/jq+AQNjNDGPbzTPkf2Rv/YV9glpL/xd3xURuvdkjEfui6W4cd0NFYsLULHTk/S3/KHZzdjIDc
lLL/Uv9tjuAPrwIjQrMd2I/6r0eEoqC6iBOfxTb63IICtjXqqQsC5y9bhso/ruSrcEAlPzYpR6Jb
Jm7nFw6wIJx8+uaFxmxPCPzrBJnDDlrsj8kkntuvzxRln3r6KICKmZ64d/8bi0j7ZScgS0IG1ZZN
57CDPrtVkfSuzcR1UlCERCokSVjQuv4z9nl5FRyNPCLIeoWMzHQ7u1WRmEXsa0+7ChqUbgJs5ylb
cjwhiGwK2wf6yv4qnN+IMBX11P0BWVN0cFkSocRPt6OtomOzXpA8Jq+8HzL7y35O2wSR0TmxL7Bh
piygqWwIjyYEgwmBS6OjEzDdzm9CcNjCnHr6MhIG5MTs40XRUcimKCSLngoHZ3j6pLVPPH3dYFEU
xbEXffzlfGg6F6rCLopJ80w7AaIUJ68Kon4iBoEQzH559pZ5YckKxUXncPb73nZGM4AK+fTUIcCa
qFikigyTuO/V6ZMulVkOhZL4dNvvxs7p9Nnhn7wMUBvTiPoNFtbpdrQ5stgi2oauIJ1+pouhqrA7
OHEi0CiQqOQMf+6Dj4aCTXnZMBls6qHEeH6BEYZ6J18Flnzkmn+WScRlfTkiRArdsiijGofE6Rle
BcvmpzstPLQuxJjHffXXQbIi0xmoNar/OSjB0Sb/uZTKei1kjU47f8JflXwDIfDPEf+qFzgXhAwi
l3KuhRQ2Cdp+E//X0yVsGDVKhmyZD2nio/AY1wemBKZOcsxP4TOX/axWB0U5eatEAhEanIO+9S/7
gkXOiElTlQ85JeHUcXZX4eRaAqVF1BGx+9API+Jow4g82AXgI8EX3C/H59ULTi8lqZSSMIBQRKj5
ciqgksaiSAjKbPkUPJzbz2+q+z7516cCHXiBbmJEw1DY315fBYYGBUWBwXsaBWc3CHSmxFOXBU6S
6jlJxEO+4GgQUFezQNcY9vleBSK4k3cLMvti6uuHpW+CkrwaEdaFjZeeSKrsu8r5bRp0dnQn9gWN
TYOtMSgOydJjtKVDVoX5UJafqo/7mOScpkWBmTvxKoC6QjBSdZ6iYQHjetUXCKQUm5wy4Nvptr/s
Z3QVRKX51HlBA2eAKx4L5CFEOJ4XxIihtAYOeX8Vzm7T8Ctx0X8XgMiIQCHUQbzssDU66gvUFzR0
5pDOOtecssZKvp+s/vpKSSYJJCo4PLJG0+0oXrBlUNqaRaD03FfOK15AGed0RL5COKDZ6CsezvJo
6wAoWwOPyxpxuEpnt0Zohnby7Cgy63QDWQz+6XY0L1j0FYcqCxPH/vmzC53h0QljPzroXx8RVJ1N
okau51Ph8fUaQWKJ6gObSOds0UhYMZ68jWQDgbSxCot/Py8czY6kE8CiCQS3fLhM02X/l1bKf+FF
Pzk/OIvF3xeCEhQ8Vr8iBf3RC566wO+fP1BcBI9F8DhevfB+yB/3n73P0Ij7//UqdzPlC148+ZQ/
mD7n8PbDCf7+o1991tNZPT24Dh7LXfngD9MTw+Frvt0lUIb+X7z7tkt2LzkojEHG5/M3+ec/Xn3P
F6Pgv2m4io7aFUWak9stgzFLXzc8MadObzjapdWuevqKEx1pwiKf2vJsFwc/svLI53QP8T257SzO
yt337OW33vNoTm8ZGfWHOnho6leNTxSFUxufP8a7blc+vmx5D/c9ueUDL+a37Mdvsyxukm+v7WVF
Eu/pU8Wo+mu9e8lVD76/7oV7pOqp33/1mJXe6698AL6d2vKaKx4ET+f+gm13asOb7zv/VQc8YNRO
bjeOgzQLXo/IPRTy5KbT78HuaBbZQ4tObjnrXneLPVbn1Gavfj837YEfJzdMA81DNLzqF3s0xalN
Y84XVL+7zHuowqltX++C9NXsAWLt71hernflEO/S7y8vx6GwfvpXrqrdg99Uj3X9qk8fStcntx88
+IG3e80n3eOnT29aWGpk9auejXeGKDOe3nZV4SyAxMqruelQyv07Ws8Qxnj6nlNwtq+Pntx0ltZH
c4iqTDXHU1t++/it3B1FT4dy3ulNt7vX69ahQnZ6w91v612CMFfwelk/wPT+jva3j2X1+GqmohAh
Clt/R+PXj33w8GoZo3FRL/o7Gv+SldFTS1MX1MASPT3w18OQtzgQ+b/NdmXGSvl6cO7xICd/9+kD
5rvoeOyTImI/fGrzN37w+orvixMnNxvFRCSvdzUkF0Su++Smy0fvmLI/EbRObfgW16JqiNvd0TZB
3VcqTm3+zs++P/62qX63tu2T36c2/x6lsl93xENe+e/5gN93xANB6tTm/9Qz6o9dqX7mg/5sJ3z/
2L/eVR4Si6d+5w/1zn/q0GJOORCHT23242OZsLK9annPuTi55YCdzVH3PqQXT2360451J/Xq10Pz
QCg/uXGcwX77+Ksvv8+Tn9x+UD1g/B68itwOGceT2x4waEy9V7/mPov35y3/KtP0E9Ly+/zTkwLM
r972OrkmXvEQP+7K//r/AAAA//8=</cx:binary>
              </cx:geoCache>
            </cx:geography>
          </cx:layoutPr>
        </cx:series>
      </cx:plotAreaRegion>
    </cx:plotArea>
    <cx:legend pos="r" align="min" overlay="0"/>
  </cx:chart>
  <cx:spPr>
    <a:noFill/>
    <a:ln>
      <a:noFill/>
    </a:ln>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295275</xdr:colOff>
      <xdr:row>4</xdr:row>
      <xdr:rowOff>14287</xdr:rowOff>
    </xdr:from>
    <xdr:to>
      <xdr:col>6</xdr:col>
      <xdr:colOff>352425</xdr:colOff>
      <xdr:row>18</xdr:row>
      <xdr:rowOff>90487</xdr:rowOff>
    </xdr:to>
    <xdr:graphicFrame macro="">
      <xdr:nvGraphicFramePr>
        <xdr:cNvPr id="2" name="Chart 1">
          <a:extLst>
            <a:ext uri="{FF2B5EF4-FFF2-40B4-BE49-F238E27FC236}">
              <a16:creationId xmlns:a16="http://schemas.microsoft.com/office/drawing/2014/main" id="{B697DDEB-2AAC-083F-118C-5DE9266692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1757362</xdr:colOff>
      <xdr:row>13</xdr:row>
      <xdr:rowOff>52387</xdr:rowOff>
    </xdr:from>
    <xdr:to>
      <xdr:col>11</xdr:col>
      <xdr:colOff>252412</xdr:colOff>
      <xdr:row>27</xdr:row>
      <xdr:rowOff>128587</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AC413911-A01D-EE3D-CAA4-BB814EFC5F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272087" y="2528887"/>
              <a:ext cx="390525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295275</xdr:colOff>
      <xdr:row>67</xdr:row>
      <xdr:rowOff>14287</xdr:rowOff>
    </xdr:from>
    <xdr:to>
      <xdr:col>6</xdr:col>
      <xdr:colOff>352425</xdr:colOff>
      <xdr:row>81</xdr:row>
      <xdr:rowOff>90487</xdr:rowOff>
    </xdr:to>
    <xdr:graphicFrame macro="">
      <xdr:nvGraphicFramePr>
        <xdr:cNvPr id="10" name="Chart 9">
          <a:extLst>
            <a:ext uri="{FF2B5EF4-FFF2-40B4-BE49-F238E27FC236}">
              <a16:creationId xmlns:a16="http://schemas.microsoft.com/office/drawing/2014/main" id="{7B2BD7B2-0CBE-0D69-A1BD-E39139BD1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133350</xdr:colOff>
      <xdr:row>4</xdr:row>
      <xdr:rowOff>14287</xdr:rowOff>
    </xdr:from>
    <xdr:to>
      <xdr:col>12</xdr:col>
      <xdr:colOff>438150</xdr:colOff>
      <xdr:row>18</xdr:row>
      <xdr:rowOff>90487</xdr:rowOff>
    </xdr:to>
    <xdr:graphicFrame macro="">
      <xdr:nvGraphicFramePr>
        <xdr:cNvPr id="3" name="Chart 2">
          <a:extLst>
            <a:ext uri="{FF2B5EF4-FFF2-40B4-BE49-F238E27FC236}">
              <a16:creationId xmlns:a16="http://schemas.microsoft.com/office/drawing/2014/main" id="{498DAF9C-CD1C-F722-F3F2-EFC604593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2</xdr:col>
      <xdr:colOff>482600</xdr:colOff>
      <xdr:row>11</xdr:row>
      <xdr:rowOff>49480</xdr:rowOff>
    </xdr:from>
    <xdr:to>
      <xdr:col>12</xdr:col>
      <xdr:colOff>266700</xdr:colOff>
      <xdr:row>23</xdr:row>
      <xdr:rowOff>102054</xdr:rowOff>
    </xdr:to>
    <xdr:graphicFrame macro="">
      <xdr:nvGraphicFramePr>
        <xdr:cNvPr id="3" name="Chart 2">
          <a:extLst>
            <a:ext uri="{FF2B5EF4-FFF2-40B4-BE49-F238E27FC236}">
              <a16:creationId xmlns:a16="http://schemas.microsoft.com/office/drawing/2014/main" id="{FE14A1A2-DA0E-4F19-B39A-2A545080E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482600</xdr:colOff>
      <xdr:row>5</xdr:row>
      <xdr:rowOff>42182</xdr:rowOff>
    </xdr:from>
    <xdr:to>
      <xdr:col>12</xdr:col>
      <xdr:colOff>343477</xdr:colOff>
      <xdr:row>10</xdr:row>
      <xdr:rowOff>173181</xdr:rowOff>
    </xdr:to>
    <mc:AlternateContent xmlns:mc="http://schemas.openxmlformats.org/markup-compatibility/2006" xmlns:tsle="http://schemas.microsoft.com/office/drawing/2012/timeslicer">
      <mc:Choice Requires="tsle">
        <xdr:graphicFrame macro="">
          <xdr:nvGraphicFramePr>
            <xdr:cNvPr id="5" name="Sales Period">
              <a:extLst>
                <a:ext uri="{FF2B5EF4-FFF2-40B4-BE49-F238E27FC236}">
                  <a16:creationId xmlns:a16="http://schemas.microsoft.com/office/drawing/2014/main" id="{3C96D99D-A1CE-94B4-0FE3-92D089417BDC}"/>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1645392" y="1167864"/>
              <a:ext cx="5872760" cy="10212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5</xdr:row>
      <xdr:rowOff>114300</xdr:rowOff>
    </xdr:from>
    <xdr:to>
      <xdr:col>2</xdr:col>
      <xdr:colOff>439882</xdr:colOff>
      <xdr:row>13</xdr:row>
      <xdr:rowOff>66842</xdr:rowOff>
    </xdr:to>
    <mc:AlternateContent xmlns:mc="http://schemas.openxmlformats.org/markup-compatibility/2006" xmlns:a14="http://schemas.microsoft.com/office/drawing/2010/main">
      <mc:Choice Requires="a14">
        <xdr:graphicFrame macro="">
          <xdr:nvGraphicFramePr>
            <xdr:cNvPr id="9" name="Retailer">
              <a:extLst>
                <a:ext uri="{FF2B5EF4-FFF2-40B4-BE49-F238E27FC236}">
                  <a16:creationId xmlns:a16="http://schemas.microsoft.com/office/drawing/2014/main" id="{8FC81DD2-5C68-DAA9-3AFD-D717A6828270}"/>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0" y="1239982"/>
              <a:ext cx="1602674" cy="1436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24495</xdr:rowOff>
    </xdr:from>
    <xdr:to>
      <xdr:col>2</xdr:col>
      <xdr:colOff>452582</xdr:colOff>
      <xdr:row>23</xdr:row>
      <xdr:rowOff>11075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C340505-FAD0-F90D-7D01-CF341C0FD2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20144"/>
              <a:ext cx="1615374" cy="1693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33421</xdr:colOff>
      <xdr:row>24</xdr:row>
      <xdr:rowOff>133686</xdr:rowOff>
    </xdr:from>
    <xdr:to>
      <xdr:col>2</xdr:col>
      <xdr:colOff>498703</xdr:colOff>
      <xdr:row>34</xdr:row>
      <xdr:rowOff>167106</xdr:rowOff>
    </xdr:to>
    <mc:AlternateContent xmlns:mc="http://schemas.openxmlformats.org/markup-compatibility/2006" xmlns:a14="http://schemas.microsoft.com/office/drawing/2010/main">
      <mc:Choice Requires="a14">
        <xdr:graphicFrame macro="">
          <xdr:nvGraphicFramePr>
            <xdr:cNvPr id="11" name="Beverage Brand">
              <a:extLst>
                <a:ext uri="{FF2B5EF4-FFF2-40B4-BE49-F238E27FC236}">
                  <a16:creationId xmlns:a16="http://schemas.microsoft.com/office/drawing/2014/main" id="{A4A63C56-2A07-040A-8CC5-3300A572CFA2}"/>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33421" y="4834335"/>
              <a:ext cx="1628074" cy="20126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73270</xdr:colOff>
      <xdr:row>5</xdr:row>
      <xdr:rowOff>73269</xdr:rowOff>
    </xdr:from>
    <xdr:to>
      <xdr:col>22</xdr:col>
      <xdr:colOff>781538</xdr:colOff>
      <xdr:row>22</xdr:row>
      <xdr:rowOff>97693</xdr:rowOff>
    </xdr:to>
    <mc:AlternateContent xmlns:mc="http://schemas.openxmlformats.org/markup-compatibility/2006">
      <mc:Choice xmlns:cx4="http://schemas.microsoft.com/office/drawing/2016/5/10/chartex" Requires="cx4">
        <xdr:graphicFrame macro="">
          <xdr:nvGraphicFramePr>
            <xdr:cNvPr id="21" name="Chart 20">
              <a:extLst>
                <a:ext uri="{FF2B5EF4-FFF2-40B4-BE49-F238E27FC236}">
                  <a16:creationId xmlns:a16="http://schemas.microsoft.com/office/drawing/2014/main" id="{1819C716-32E4-4ED2-B8CE-CD41550D73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569570" y="1187694"/>
              <a:ext cx="5804143" cy="328197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512884</xdr:colOff>
      <xdr:row>25</xdr:row>
      <xdr:rowOff>0</xdr:rowOff>
    </xdr:from>
    <xdr:to>
      <xdr:col>13</xdr:col>
      <xdr:colOff>165099</xdr:colOff>
      <xdr:row>41</xdr:row>
      <xdr:rowOff>109904</xdr:rowOff>
    </xdr:to>
    <xdr:graphicFrame macro="">
      <xdr:nvGraphicFramePr>
        <xdr:cNvPr id="32" name="Chart 31">
          <a:extLst>
            <a:ext uri="{FF2B5EF4-FFF2-40B4-BE49-F238E27FC236}">
              <a16:creationId xmlns:a16="http://schemas.microsoft.com/office/drawing/2014/main" id="{AC9942E1-CB9F-4C2F-84BD-9A42381C7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25</xdr:row>
      <xdr:rowOff>0</xdr:rowOff>
    </xdr:from>
    <xdr:to>
      <xdr:col>21</xdr:col>
      <xdr:colOff>742218</xdr:colOff>
      <xdr:row>40</xdr:row>
      <xdr:rowOff>148441</xdr:rowOff>
    </xdr:to>
    <xdr:graphicFrame macro="">
      <xdr:nvGraphicFramePr>
        <xdr:cNvPr id="35" name="Chart 34">
          <a:extLst>
            <a:ext uri="{FF2B5EF4-FFF2-40B4-BE49-F238E27FC236}">
              <a16:creationId xmlns:a16="http://schemas.microsoft.com/office/drawing/2014/main" id="{EE2947D4-4DA4-4AB7-A73D-303326C30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zul Mohammad" refreshedDate="45180.74821701389" createdVersion="8" refreshedVersion="8" minRefreshableVersion="3" recordCount="3888" xr:uid="{4CB246A0-D632-42D1-9ADD-26FB44E5374D}">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ount="4">
        <n v="1185732"/>
        <n v="1197831"/>
        <n v="1128299"/>
        <n v="1189833"/>
      </sharedItems>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02-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12-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4">
      <sharedItems containsSemiMixedTypes="0" containsString="0" containsNumber="1" minValue="9.9999999999999964E-2" maxValue="1.1000000000000001" count="78">
        <n v="0.5"/>
        <n v="0.4"/>
        <n v="0.45"/>
        <n v="0.6"/>
        <n v="0.55000000000000004"/>
        <n v="0.65"/>
        <n v="0.7"/>
        <n v="0.25"/>
        <n v="0.35"/>
        <n v="0.3"/>
        <n v="0.39999999999999997"/>
        <n v="0.8"/>
        <n v="0.70000000000000007"/>
        <n v="0.75"/>
        <n v="0.60000000000000009"/>
        <n v="0.35000000000000003"/>
        <n v="0.54999999999999993"/>
        <n v="0.45000000000000007"/>
        <n v="0.64999999999999991"/>
        <n v="0.2"/>
        <n v="0.19999999999999998"/>
        <n v="0.30000000000000004"/>
        <n v="0.24999999999999997"/>
        <n v="0.65000000000000013"/>
        <n v="0.75000000000000011"/>
        <n v="0.49999999999999994"/>
        <n v="0.85000000000000009"/>
        <n v="0.70000000000000018"/>
        <n v="0.80000000000000016"/>
        <n v="1"/>
        <n v="0.75000000000000022"/>
        <n v="0.90000000000000013"/>
        <n v="0.95000000000000018"/>
        <n v="0.8500000000000002"/>
        <n v="0.50000000000000011"/>
        <n v="0.44999999999999996"/>
        <n v="0.40000000000000008"/>
        <n v="0.49999999999999989"/>
        <n v="0.59999999999999987"/>
        <n v="0.25000000000000006"/>
        <n v="0.19999999999999996"/>
        <n v="0.14999999999999997"/>
        <n v="0.35000000000000009"/>
        <n v="0.4499999999999999"/>
        <n v="0.54999999999999982"/>
        <n v="0.20000000000000007"/>
        <n v="9.9999999999999964E-2"/>
        <n v="0.20000000000000004"/>
        <n v="0.85"/>
        <n v="0.95000000000000007"/>
        <n v="1.1000000000000001"/>
        <n v="0.9"/>
        <n v="0.79999999999999993"/>
        <n v="1.05"/>
        <n v="0.55000000000000016"/>
        <n v="0.29999999999999993"/>
        <n v="0.40000000000000013"/>
        <n v="0.45000000000000012"/>
        <n v="0.3000000000000001"/>
        <n v="0.15000000000000002"/>
        <n v="0.39999999999999991"/>
        <n v="0.49999999999999983"/>
        <n v="0.15000000000000008"/>
        <n v="0.25000000000000011"/>
        <n v="0.10000000000000002"/>
        <n v="0.34999999999999992"/>
        <n v="0.44999999999999984"/>
        <n v="0.80000000000000027"/>
        <n v="0.90000000000000024"/>
        <n v="0.24999999999999994"/>
        <n v="0.6000000000000002"/>
        <n v="0.35000000000000014"/>
        <n v="0.65000000000000024"/>
        <n v="0.20000000000000012"/>
        <n v="0.30000000000000016"/>
        <n v="0.15000000000000013"/>
        <n v="0.25000000000000017"/>
        <n v="0.10000000000000003"/>
      </sharedItems>
    </cacheField>
    <cacheField name="Units Sold" numFmtId="3">
      <sharedItems containsSemiMixedTypes="0" containsString="0" containsNumber="1" containsInteger="1" minValue="0" maxValue="12750" count="86">
        <n v="12000"/>
        <n v="10000"/>
        <n v="8500"/>
        <n v="9000"/>
        <n v="12500"/>
        <n v="9500"/>
        <n v="8250"/>
        <n v="12200"/>
        <n v="9250"/>
        <n v="8000"/>
        <n v="8750"/>
        <n v="10500"/>
        <n v="12750"/>
        <n v="10250"/>
        <n v="11000"/>
        <n v="10750"/>
        <n v="11750"/>
        <n v="11500"/>
        <n v="9750"/>
        <n v="9200"/>
        <n v="7000"/>
        <n v="5500"/>
        <n v="6750"/>
        <n v="6250"/>
        <n v="5000"/>
        <n v="6000"/>
        <n v="6500"/>
        <n v="7250"/>
        <n v="5250"/>
        <n v="7750"/>
        <n v="7500"/>
        <n v="5750"/>
        <n v="4500"/>
        <n v="4250"/>
        <n v="4750"/>
        <n v="2750"/>
        <n v="1250"/>
        <n v="1750"/>
        <n v="2250"/>
        <n v="1000"/>
        <n v="4950"/>
        <n v="2000"/>
        <n v="750"/>
        <n v="1500"/>
        <n v="2500"/>
        <n v="3500"/>
        <n v="3250"/>
        <n v="4000"/>
        <n v="3750"/>
        <n v="3000"/>
        <n v="1950"/>
        <n v="500"/>
        <n v="4450"/>
        <n v="250"/>
        <n v="4700"/>
        <n v="10700"/>
        <n v="11250"/>
        <n v="7450"/>
        <n v="1450"/>
        <n v="4200"/>
        <n v="0"/>
        <n v="950"/>
        <n v="8700"/>
        <n v="5450"/>
        <n v="8200"/>
        <n v="5200"/>
        <n v="7700"/>
        <n v="7950"/>
        <n v="6200"/>
        <n v="2950"/>
        <n v="6700"/>
        <n v="3450"/>
        <n v="10200"/>
        <n v="10450"/>
        <n v="6950"/>
        <n v="9450"/>
        <n v="5950"/>
        <n v="2200"/>
        <n v="7200"/>
        <n v="3950"/>
        <n v="6450"/>
        <n v="3200"/>
        <n v="5700"/>
        <n v="2450"/>
        <n v="2700"/>
        <n v="1700"/>
      </sharedItems>
    </cacheField>
    <cacheField name="Total Sales" numFmtId="165">
      <sharedItems containsSemiMixedTypes="0" containsString="0" containsNumber="1" minValue="0" maxValue="8250" count="758">
        <n v="6000"/>
        <n v="5000"/>
        <n v="4000"/>
        <n v="3825"/>
        <n v="5400"/>
        <n v="6250"/>
        <n v="4500"/>
        <n v="3800"/>
        <n v="3712.5"/>
        <n v="6100"/>
        <n v="4625"/>
        <n v="3600"/>
        <n v="5100"/>
        <n v="4750"/>
        <n v="4950"/>
        <n v="7320"/>
        <n v="5087.5"/>
        <n v="4250"/>
        <n v="5250"/>
        <n v="6500"/>
        <n v="7500"/>
        <n v="5500"/>
        <n v="6825"/>
        <n v="7650"/>
        <n v="5637.5000000000009"/>
        <n v="5550"/>
        <n v="7150"/>
        <n v="6987.5"/>
        <n v="7200"/>
        <n v="7637.5"/>
        <n v="4812.5"/>
        <n v="5687.5"/>
        <n v="7000"/>
        <n v="7475"/>
        <n v="5362.5"/>
        <n v="5060"/>
        <n v="7800"/>
        <n v="5225"/>
        <n v="5850"/>
        <n v="2250"/>
        <n v="3150"/>
        <n v="2450"/>
        <n v="2200"/>
        <n v="2125"/>
        <n v="2975"/>
        <n v="2362.5"/>
        <n v="2187.5"/>
        <n v="2000"/>
        <n v="2625"/>
        <n v="3500"/>
        <n v="2400"/>
        <n v="2600"/>
        <n v="2700"/>
        <n v="2537.5"/>
        <n v="2500"/>
        <n v="3200"/>
        <n v="2775"/>
        <n v="3700"/>
        <n v="2712.5"/>
        <n v="2800"/>
        <n v="4275"/>
        <n v="3000"/>
        <n v="2925"/>
        <n v="4400"/>
        <n v="4875"/>
        <n v="4162.5"/>
        <n v="3125"/>
        <n v="2812.5"/>
        <n v="4675"/>
        <n v="3750"/>
        <n v="2587.5"/>
        <n v="4125"/>
        <n v="4050"/>
        <n v="3375"/>
        <n v="3099.9999999999995"/>
        <n v="3875"/>
        <n v="3162.5000000000005"/>
        <n v="3299.9999999999995"/>
        <n v="3625"/>
        <n v="2875"/>
        <n v="2750"/>
        <n v="4200"/>
        <n v="3250"/>
        <n v="4387.5"/>
        <n v="4712.5"/>
        <n v="3412.5"/>
        <n v="5600"/>
        <n v="3900"/>
        <n v="3575"/>
        <n v="5800"/>
        <n v="3737.5"/>
        <n v="6150"/>
        <n v="4350"/>
        <n v="5037.5"/>
        <n v="6200"/>
        <n v="6337.5"/>
        <n v="6475.0000000000009"/>
        <n v="5200"/>
        <n v="5625"/>
        <n v="5550.0000000000009"/>
        <n v="4262.5"/>
        <n v="3987.5000000000005"/>
        <n v="5425.0000000000009"/>
        <n v="5250.0000000000009"/>
        <n v="3850.0000000000005"/>
        <n v="3712.5000000000005"/>
        <n v="4225"/>
        <n v="4900.0000000000009"/>
        <n v="5850.0000000000009"/>
        <n v="4550"/>
        <n v="5600.0000000000009"/>
        <n v="2475"/>
        <n v="3037.5"/>
        <n v="4062.5"/>
        <n v="4537.5"/>
        <n v="2137.5"/>
        <n v="1237.5"/>
        <n v="962.50000000000011"/>
        <n v="500"/>
        <n v="962.49999999999989"/>
        <n v="787.5"/>
        <n v="787.50000000000011"/>
        <n v="400"/>
        <n v="1000"/>
        <n v="900"/>
        <n v="337.5"/>
        <n v="750"/>
        <n v="1125"/>
        <n v="600"/>
        <n v="2970"/>
        <n v="1100"/>
        <n v="875"/>
        <n v="1625"/>
        <n v="1125.0000000000002"/>
        <n v="800"/>
        <n v="700"/>
        <n v="1925.0000000000002"/>
        <n v="1462.5000000000002"/>
        <n v="2062.5"/>
        <n v="1350.0000000000002"/>
        <n v="1375"/>
        <n v="2550"/>
        <n v="1250"/>
        <n v="625"/>
        <n v="1624.9999999999998"/>
        <n v="975"/>
        <n v="1500"/>
        <n v="1200"/>
        <n v="1949.9999999999998"/>
        <n v="1450"/>
        <n v="2175"/>
        <n v="1575"/>
        <n v="1837.4999999999998"/>
        <n v="1687.5"/>
        <n v="2275"/>
        <n v="1662.5"/>
        <n v="1487.5"/>
        <n v="1750"/>
        <n v="2025"/>
        <n v="1400.0000000000002"/>
        <n v="1575.0000000000002"/>
        <n v="1399.9999999999998"/>
        <n v="2100.0000000000005"/>
        <n v="1312.4999999999998"/>
        <n v="1275.0000000000002"/>
        <n v="1137.5"/>
        <n v="1800.0000000000002"/>
        <n v="1499.9999999999998"/>
        <n v="2325.0000000000005"/>
        <n v="1562.4999999999998"/>
        <n v="2887.5000000000005"/>
        <n v="4650"/>
        <n v="1912.5"/>
        <n v="1600"/>
        <n v="2900"/>
        <n v="2850"/>
        <n v="4725"/>
        <n v="1012.5"/>
        <n v="300"/>
        <n v="687.49999999999989"/>
        <n v="562.5"/>
        <n v="612.50000000000011"/>
        <n v="200"/>
        <n v="2225"/>
        <n v="112.5"/>
        <n v="450"/>
        <n v="2820"/>
        <n v="1050.0000000000002"/>
        <n v="825.00000000000011"/>
        <n v="550"/>
        <n v="812.5"/>
        <n v="1750.0000000000002"/>
        <n v="1500.0000000000002"/>
        <n v="2100"/>
        <n v="1300"/>
        <n v="2625.0000000000005"/>
        <n v="2450.0000000000005"/>
        <n v="3087.5"/>
        <n v="1350"/>
        <n v="1462.4999999999998"/>
        <n v="1200.0000000000002"/>
        <n v="1170.0000000000002"/>
        <n v="1050"/>
        <n v="1875"/>
        <n v="3325.0000000000005"/>
        <n v="1650.0000000000002"/>
        <n v="1225.0000000000002"/>
        <n v="1800"/>
        <n v="2199.9999999999995"/>
        <n v="1649.9999999999998"/>
        <n v="2062.4999999999995"/>
        <n v="3300"/>
        <n v="1950"/>
        <n v="4800"/>
        <n v="3562.5"/>
        <n v="3600.0000000000005"/>
        <n v="3900.0000000000009"/>
        <n v="2700.0000000000005"/>
        <n v="2400.0000000000005"/>
        <n v="2800.0000000000005"/>
        <n v="3375.0000000000005"/>
        <n v="3300.0000000000005"/>
        <n v="3575.0000000000009"/>
        <n v="2250.0000000000005"/>
        <n v="2812.5000000000005"/>
        <n v="3450.0000000000005"/>
        <n v="3737.5000000000009"/>
        <n v="2550.0000000000005"/>
        <n v="3562.5000000000005"/>
        <n v="4050.0000000000005"/>
        <n v="4387.5000000000009"/>
        <n v="2850.0000000000005"/>
        <n v="3750.0000000000005"/>
        <n v="1275"/>
        <n v="1700"/>
        <n v="1900"/>
        <n v="1999.9999999999998"/>
        <n v="1924.9999999999998"/>
        <n v="2112.5"/>
        <n v="2437.5"/>
        <n v="1650"/>
        <n v="5312.5000000000009"/>
        <n v="4375"/>
        <n v="4025.0000000000005"/>
        <n v="3675.0000000000005"/>
        <n v="4462.5000000000009"/>
        <n v="5075.0000000000009"/>
        <n v="5062.5000000000009"/>
        <n v="3500.0000000000005"/>
        <n v="4200.0000000000009"/>
        <n v="2925.0000000000005"/>
        <n v="2600.0000000000005"/>
        <n v="3000.0000000000005"/>
        <n v="2975.0000000000005"/>
        <n v="3150.0000000000005"/>
        <n v="1787.5000000000002"/>
        <n v="2337.5"/>
        <n v="4000.0000000000009"/>
        <n v="4550.0000000000009"/>
        <n v="3250.0000000000005"/>
        <n v="3187.5000000000005"/>
        <n v="2762.4999999999995"/>
        <n v="2112.4999999999995"/>
        <n v="1225"/>
        <n v="2437.4999999999995"/>
        <n v="3849.9999999999995"/>
        <n v="6750"/>
        <n v="6600"/>
        <n v="5737.5000000000009"/>
        <n v="4887.5000000000009"/>
        <n v="5750"/>
        <n v="6587.5000000000009"/>
        <n v="6000.0000000000009"/>
        <n v="4687.5000000000009"/>
        <n v="4312.5000000000009"/>
        <n v="4312.5"/>
        <n v="4500.0000000000009"/>
        <n v="3150.0000000000009"/>
        <n v="2800.0000000000009"/>
        <n v="3400.0000000000005"/>
        <n v="4062.5000000000009"/>
        <n v="3825.0000000000005"/>
        <n v="5225.0000000000009"/>
        <n v="6375.0000000000018"/>
        <n v="4400.0000000000009"/>
        <n v="4275.0000000000009"/>
        <n v="5462.5000000000009"/>
        <n v="2799.9999999999995"/>
        <n v="4815"/>
        <n v="2712.5000000000005"/>
        <n v="3487.5"/>
        <n v="4612.5"/>
        <n v="3262.5"/>
        <n v="2537.5000000000005"/>
        <n v="5885.0000000000009"/>
        <n v="6450"/>
        <n v="5400.0000000000009"/>
        <n v="6825.0000000000009"/>
        <n v="7312.5"/>
        <n v="5775.0000000000009"/>
        <n v="4250.0000000000009"/>
        <n v="4950.0000000000009"/>
        <n v="4125.0000000000009"/>
        <n v="3625.0000000000009"/>
        <n v="3500.0000000000009"/>
        <n v="3725.0000000000009"/>
        <n v="3875.0000000000009"/>
        <n v="5950"/>
        <n v="6125"/>
        <n v="300.00000000000006"/>
        <n v="674.99999999999989"/>
        <n v="525"/>
        <n v="225.00000000000003"/>
        <n v="1780"/>
        <n v="525.00000000000011"/>
        <n v="87.5"/>
        <n v="375"/>
        <n v="250"/>
        <n v="675.00000000000011"/>
        <n v="412.49999999999994"/>
        <n v="700.00000000000011"/>
        <n v="675"/>
        <n v="1000.0000000000002"/>
        <n v="312.5"/>
        <n v="437.5"/>
        <n v="1687.4999999999998"/>
        <n v="350"/>
        <n v="262.5"/>
        <n v="337.49999999999994"/>
        <n v="999.99999999999977"/>
        <n v="580"/>
        <n v="1349.9999999999998"/>
        <n v="2612.4999999999995"/>
        <n v="1649.9999999999995"/>
        <n v="1462.5"/>
        <n v="2012.4999999999998"/>
        <n v="2300"/>
        <n v="3437.5000000000005"/>
        <n v="2337.4999999999995"/>
        <n v="2587.5000000000005"/>
        <n v="1400"/>
        <n v="1425"/>
        <n v="1312.5000000000002"/>
        <n v="1487.5000000000002"/>
        <n v="1687.5000000000005"/>
        <n v="1437.5000000000002"/>
        <n v="1087.4999999999998"/>
        <n v="1875.0000000000005"/>
        <n v="1199.9999999999998"/>
        <n v="3100"/>
        <n v="4537.4999999999991"/>
        <n v="2375"/>
        <n v="3987.4999999999995"/>
        <n v="3712.4999999999995"/>
        <n v="2012.5000000000002"/>
        <n v="2025.0000000000002"/>
        <n v="2612.5"/>
        <n v="2474.9999999999995"/>
        <n v="4399.9999999999991"/>
        <n v="2749.9999999999995"/>
        <n v="150.00000000000003"/>
        <n v="1680"/>
        <n v="450.00000000000006"/>
        <n v="0"/>
        <n v="187.50000000000003"/>
        <n v="1890"/>
        <n v="500.00000000000011"/>
        <n v="350.00000000000006"/>
        <n v="87.500000000000014"/>
        <n v="249.99999999999997"/>
        <n v="824.99999999999989"/>
        <n v="1237.5000000000002"/>
        <n v="375.00000000000006"/>
        <n v="700.00000000000023"/>
        <n v="150"/>
        <n v="225"/>
        <n v="75"/>
        <n v="99.999999999999986"/>
        <n v="285.00000000000006"/>
        <n v="499.99999999999994"/>
        <n v="1099.9999999999995"/>
        <n v="2249.9999999999995"/>
        <n v="749.99999999999989"/>
        <n v="1374.9999999999995"/>
        <n v="1562.5"/>
        <n v="1312.5"/>
        <n v="1300.0000000000005"/>
        <n v="712.49999999999989"/>
        <n v="750.00000000000023"/>
        <n v="687.5"/>
        <n v="1100.0000000000005"/>
        <n v="699.99999999999977"/>
        <n v="1450.0000000000005"/>
        <n v="862.49999999999977"/>
        <n v="1662.5000000000002"/>
        <n v="900.00000000000011"/>
        <n v="1250.0000000000002"/>
        <n v="2124.9999999999995"/>
        <n v="750.00000000000011"/>
        <n v="600.00000000000011"/>
        <n v="1880"/>
        <n v="175"/>
        <n v="2722.4999999999995"/>
        <n v="2887.4999999999995"/>
        <n v="3024.9999999999995"/>
        <n v="1099.9999999999998"/>
        <n v="650"/>
        <n v="1072.5"/>
        <n v="1512.5000000000002"/>
        <n v="1512.4999999999998"/>
        <n v="1787.4999999999998"/>
        <n v="5075"/>
        <n v="6400"/>
        <n v="5525.0000000000009"/>
        <n v="5100.0000000000009"/>
        <n v="4675.0000000000009"/>
        <n v="6375.0000000000009"/>
        <n v="5437.5000000000009"/>
        <n v="3674.9999999999995"/>
        <n v="3850.0000000000009"/>
        <n v="2437.5000000000005"/>
        <n v="2112.5000000000005"/>
        <n v="3087.5000000000005"/>
        <n v="5950.0000000000018"/>
        <n v="4987.5000000000009"/>
        <n v="3450"/>
        <n v="2762.5"/>
        <n v="1237.4999999999998"/>
        <n v="4024.9999999999995"/>
        <n v="5362.4999999999991"/>
        <n v="4900"/>
        <n v="4887.5"/>
        <n v="8250"/>
        <n v="8100"/>
        <n v="7125.0000000000009"/>
        <n v="6650.0000000000009"/>
        <n v="6175"/>
        <n v="7150.0000000000009"/>
        <n v="8075.0000000000009"/>
        <n v="7012.5000000000009"/>
        <n v="3799.9999999999995"/>
        <n v="4037.5000000000005"/>
        <n v="6800.0000000000018"/>
        <n v="4800.0000000000009"/>
        <n v="4725.0000000000009"/>
        <n v="5937.5000000000009"/>
        <n v="3025.0000000000005"/>
        <n v="1899.9999999999998"/>
        <n v="3915"/>
        <n v="1699.9999999999998"/>
        <n v="1837.5000000000002"/>
        <n v="1799.9999999999998"/>
        <n v="4785"/>
        <n v="6012.5"/>
        <n v="4350.0000000000009"/>
        <n v="3250.0000000000009"/>
        <n v="3125.0000000000009"/>
        <n v="2500.0000000000005"/>
        <n v="4650.0000000000009"/>
        <n v="2725.0000000000005"/>
        <n v="2875.0000000000005"/>
        <n v="3400"/>
        <n v="3280"/>
        <n v="4100"/>
        <n v="2362.5000000000005"/>
        <n v="3575.0000000000005"/>
        <n v="2137.5000000000005"/>
        <n v="2340.0000000000005"/>
        <n v="2475.0000000000005"/>
        <n v="562.50000000000011"/>
        <n v="1950.0000000000002"/>
        <n v="1012.5000000000001"/>
        <n v="625.00000000000011"/>
        <n v="1950.0000000000005"/>
        <n v="787.49999999999989"/>
        <n v="4262.4999999999991"/>
        <n v="4224.9999999999991"/>
        <n v="7350"/>
        <n v="7225"/>
        <n v="6300"/>
        <n v="2475.0000000000009"/>
        <n v="2887.5000000000009"/>
        <n v="1750.0000000000005"/>
        <n v="4875.0000000000009"/>
        <n v="5625.0000000000018"/>
        <n v="3800.0000000000009"/>
        <n v="1124.9999999999998"/>
        <n v="2695"/>
        <n v="1187.5"/>
        <n v="974.99999999999977"/>
        <n v="1687.5000000000002"/>
        <n v="3975"/>
        <n v="3375.0000000000009"/>
        <n v="2400.0000000000009"/>
        <n v="3750.0000000000009"/>
        <n v="2300.0000000000009"/>
        <n v="1700.0000000000005"/>
        <n v="1600.0000000000005"/>
        <n v="2000.0000000000005"/>
        <n v="2002.5000000000005"/>
        <n v="4062.4999999999995"/>
        <n v="850"/>
        <n v="687.50000000000011"/>
        <n v="2170"/>
        <n v="875.00000000000023"/>
        <n v="550.00000000000023"/>
        <n v="2480"/>
        <n v="1137.5000000000002"/>
        <n v="1749.9999999999998"/>
        <n v="1050.0000000000005"/>
        <n v="937.50000000000023"/>
        <n v="1900.0000000000005"/>
        <n v="812.50000000000023"/>
        <n v="1200.0000000000005"/>
        <n v="412.50000000000006"/>
        <n v="737.50000000000011"/>
        <n v="1999.9999999999993"/>
        <n v="2924.9999999999995"/>
        <n v="1574.9999999999998"/>
        <n v="2249.9999999999991"/>
        <n v="712.50000000000011"/>
        <n v="650.00000000000023"/>
        <n v="1812.5"/>
        <n v="937.5"/>
        <n v="637.50000000000011"/>
        <n v="600.00000000000023"/>
        <n v="2010.0000000000002"/>
        <n v="800.00000000000023"/>
        <n v="1875.0000000000002"/>
        <n v="487.50000000000023"/>
        <n v="2345"/>
        <n v="1125.0000000000005"/>
        <n v="1000.0000000000005"/>
        <n v="850.00000000000023"/>
        <n v="1650.0000000000005"/>
        <n v="1187.5000000000002"/>
        <n v="1062.5000000000002"/>
        <n v="1837.5000000000005"/>
        <n v="325.00000000000006"/>
        <n v="1725"/>
        <n v="825"/>
        <n v="690.00000000000023"/>
        <n v="2024.9999999999993"/>
        <n v="1599.9999999999998"/>
        <n v="1100.0000000000002"/>
        <n v="787.50000000000023"/>
        <n v="899.99999999999989"/>
        <n v="3087.4999999999995"/>
        <n v="1350.0000000000005"/>
        <n v="1800.0000000000005"/>
        <n v="5600.0000000000018"/>
        <n v="6400.0000000000018"/>
        <n v="1187.4999999999998"/>
        <n v="2175.0000000000005"/>
        <n v="1437.4999999999998"/>
        <n v="1274.9999999999998"/>
        <n v="1424.9999999999998"/>
        <n v="1912.5000000000002"/>
        <n v="1662.4999999999995"/>
        <n v="1375.0000000000002"/>
        <n v="1837.4999999999995"/>
        <n v="4225.0000000000009"/>
        <n v="3437.5000000000009"/>
        <n v="2375.0000000000005"/>
        <n v="2125.0000000000005"/>
        <n v="2750.0000000000005"/>
        <n v="3025.0000000000009"/>
        <n v="3937.5000000000005"/>
        <n v="2700.0000000000009"/>
        <n v="2025.0000000000005"/>
        <n v="1575.0000000000005"/>
        <n v="1462.5000000000005"/>
        <n v="4300"/>
        <n v="3570"/>
        <n v="1724.9999999999995"/>
        <n v="1799.9999999999995"/>
        <n v="5774.9999999999991"/>
        <n v="3600.0000000000009"/>
        <n v="3037.5000000000009"/>
        <n v="2925.0000000000009"/>
        <n v="3127.5000000000009"/>
        <n v="6187.5"/>
        <n v="7525.0000000000009"/>
        <n v="6562.5"/>
        <n v="3237.5000000000005"/>
        <n v="1812.5000000000005"/>
        <n v="3412.5000000000005"/>
        <n v="2760"/>
        <n v="1150"/>
        <n v="1249.9999999999998"/>
        <n v="4252.5"/>
        <n v="2999.9999999999995"/>
        <n v="4749.9999999999991"/>
        <n v="6125.0000000000009"/>
        <n v="6662.5"/>
        <n v="2012.5000000000005"/>
        <n v="1925.0000000000005"/>
        <n v="2275.0000000000005"/>
        <n v="2380.0000000000009"/>
        <n v="3900.0000000000014"/>
        <n v="5437.5"/>
        <n v="5812.5"/>
        <n v="2310"/>
        <n v="950"/>
        <n v="812.49999999999977"/>
        <n v="874.99999999999977"/>
        <n v="3577.5"/>
        <n v="3999.9999999999995"/>
        <n v="3900.0000000000005"/>
        <n v="2200.0000000000005"/>
        <n v="2900.0000000000005"/>
        <n v="1275.0000000000005"/>
        <n v="1600.0000000000002"/>
        <n v="1250.0000000000005"/>
        <n v="1557.5000000000007"/>
        <n v="3250.0000000000014"/>
        <n v="4600"/>
        <n v="6187.5000000000009"/>
        <n v="3412.5000000000009"/>
        <n v="999.99999999999989"/>
        <n v="437.50000000000006"/>
        <n v="2340"/>
        <n v="875.00000000000011"/>
        <n v="962.50000000000023"/>
        <n v="990"/>
        <n v="950.00000000000034"/>
        <n v="549.99999999999989"/>
        <n v="1062.5"/>
        <n v="599.99999999999989"/>
        <n v="1425.0000000000002"/>
        <n v="2980"/>
        <n v="2499.9999999999995"/>
        <n v="3374.9999999999995"/>
        <n v="937.50000000000045"/>
        <n v="875.00000000000034"/>
        <n v="1875.0000000000007"/>
        <n v="900.00000000000057"/>
        <n v="1185.0000000000007"/>
        <n v="3937.5"/>
        <n v="1625.0000000000005"/>
        <n v="675.00000000000034"/>
        <n v="600.00000000000034"/>
        <n v="1290"/>
        <n v="399.99999999999989"/>
        <n v="449.99999999999989"/>
        <n v="2680"/>
        <n v="1912.4999999999998"/>
        <n v="1800.0000000000007"/>
        <n v="525.00000000000023"/>
        <n v="850.00000000000057"/>
        <n v="550.00000000000034"/>
        <n v="825.00000000000023"/>
        <n v="1375.0000000000007"/>
        <n v="562.50000000000045"/>
        <n v="800.00000000000057"/>
        <n v="2062.5000000000005"/>
        <n v="562.50000000000034"/>
        <n v="1562.5000000000005"/>
        <n v="1140"/>
        <n v="275.00000000000006"/>
        <n v="249.99999999999994"/>
        <n v="337.50000000000006"/>
        <n v="299.99999999999994"/>
        <n v="975.00000000000011"/>
        <n v="2380"/>
        <n v="1500.0000000000005"/>
        <n v="412.50000000000023"/>
        <n v="375.00000000000017"/>
        <n v="700.00000000000045"/>
        <n v="450.00000000000028"/>
        <n v="400.00000000000023"/>
        <n v="1187.5000000000005"/>
        <n v="450.0000000000004"/>
        <n v="612.50000000000045"/>
        <n v="3187.5"/>
        <n v="450.00000000000023"/>
        <n v="1090"/>
        <n v="250.00000000000006"/>
        <n v="199.99999999999994"/>
        <n v="2280"/>
        <n v="1012.4999999999999"/>
        <n v="1400.0000000000005"/>
        <n v="337.50000000000017"/>
        <n v="975.00000000000034"/>
        <n v="650.00000000000034"/>
        <n v="350.00000000000023"/>
        <n v="412.50000000000034"/>
        <n v="1512.5000000000005"/>
        <n v="874.99999999999989"/>
        <n v="1980"/>
        <n v="877.5"/>
        <n v="1485.0000000000002"/>
        <n v="450.00000000000011"/>
        <n v="187.49999999999997"/>
        <n v="624.99999999999989"/>
        <n v="1374.9999999999998"/>
        <n v="780"/>
        <n v="500.00000000000017"/>
        <n v="400.00000000000011"/>
        <n v="374.99999999999994"/>
        <n v="940.00000000000023"/>
        <n v="225.00000000000009"/>
        <n v="149.99999999999997"/>
        <n v="950.00000000000023"/>
        <n v="175.00000000000006"/>
        <n v="3120"/>
        <n v="437.50000000000011"/>
        <n v="1249.9999999999995"/>
        <n v="770.00000000000011"/>
        <n v="112.49999999999997"/>
        <n v="900.00000000000023"/>
        <n v="150.00000000000006"/>
        <n v="900.00000000000034"/>
        <n v="312.50000000000006"/>
        <n v="857.50000000000011"/>
        <n v="2274.9999999999995"/>
        <n v="1300.0000000000002"/>
        <n v="3270"/>
        <n v="945.00000000000011"/>
        <n v="2599.9999999999995"/>
        <n v="1710.0000000000002"/>
        <n v="437.49999999999989"/>
        <n v="1700.0000000000002"/>
        <n v="2762.5000000000005"/>
        <n v="1499.9999999999995"/>
        <n v="2024.9999999999998"/>
        <n v="1032.5"/>
        <n v="1557.5000000000002"/>
        <n v="2349.9999999999995"/>
        <n v="2624.9999999999995"/>
        <n v="1299.9999999999998"/>
        <n v="612.5"/>
        <n v="2180"/>
        <n v="3134.9999999999995"/>
        <n v="3574.9999999999995"/>
        <n v="1760.0000000000002"/>
        <n v="1787.5"/>
        <n v="1732.5000000000002"/>
        <n v="3124.9999999999995"/>
        <n v="2374.9999999999995"/>
        <n v="2080"/>
        <n v="2997.4999999999995"/>
        <n v="3437.4999999999995"/>
        <n v="1622.5000000000002"/>
        <n v="2874.9999999999995"/>
        <n v="3162.4999999999995"/>
        <n v="699.99999999999989"/>
        <n v="2452.5"/>
        <n v="3420"/>
        <n v="1920.0000000000002"/>
        <n v="3867.5"/>
        <n v="2242.5000000000005"/>
        <n v="1625.0000000000002"/>
        <n v="2997.5000000000005"/>
        <n v="3705"/>
        <n v="1787.5000000000005"/>
        <n v="975.00000000000023"/>
        <n v="2080.0000000000005"/>
      </sharedItems>
    </cacheField>
    <cacheField name="Operating Profit" numFmtId="165">
      <sharedItems containsSemiMixedTypes="0" containsString="0" containsNumber="1" minValue="0" maxValue="3900" count="1356">
        <n v="3000"/>
        <n v="1500"/>
        <n v="1400"/>
        <n v="1338.75"/>
        <n v="1620"/>
        <n v="1250"/>
        <n v="3125"/>
        <n v="1350"/>
        <n v="1330"/>
        <n v="1299.375"/>
        <n v="3050"/>
        <n v="1387.5"/>
        <n v="1260"/>
        <n v="1530"/>
        <n v="1187.5"/>
        <n v="1485"/>
        <n v="3660"/>
        <n v="1526.25"/>
        <n v="1575"/>
        <n v="1487.5"/>
        <n v="1625"/>
        <n v="3750"/>
        <n v="1650"/>
        <n v="1618.75"/>
        <n v="1706.25"/>
        <n v="3825"/>
        <n v="1691.2500000000002"/>
        <n v="1662.5"/>
        <n v="1665"/>
        <n v="1787.5"/>
        <n v="1746.875"/>
        <n v="3600"/>
        <n v="3818.75"/>
        <n v="1732.5"/>
        <n v="1684.375"/>
        <n v="1750"/>
        <n v="3737.5"/>
        <n v="1608.75"/>
        <n v="1771"/>
        <n v="3900"/>
        <n v="1828.7499999999998"/>
        <n v="1755"/>
        <n v="787.5"/>
        <n v="1102.5"/>
        <n v="857.5"/>
        <n v="660"/>
        <n v="1225"/>
        <n v="743.75"/>
        <n v="1041.25"/>
        <n v="826.875"/>
        <n v="984.375"/>
        <n v="600"/>
        <n v="918.74999999999989"/>
        <n v="1080"/>
        <n v="675"/>
        <n v="1300"/>
        <n v="944.99999999999989"/>
        <n v="888.125"/>
        <n v="1125"/>
        <n v="708.75"/>
        <n v="1600"/>
        <n v="971.24999999999989"/>
        <n v="1295"/>
        <n v="949.37499999999989"/>
        <n v="810"/>
        <n v="1900"/>
        <n v="1496.25"/>
        <n v="1120"/>
        <n v="877.5"/>
        <n v="2500"/>
        <n v="1540"/>
        <n v="945"/>
        <n v="2437.5"/>
        <n v="1456.875"/>
        <n v="1170"/>
        <n v="2250"/>
        <n v="1406.25"/>
        <n v="843.75"/>
        <n v="2337.5"/>
        <n v="1312.5"/>
        <n v="776.25"/>
        <n v="2062.5"/>
        <n v="1417.5"/>
        <n v="1443.75"/>
        <n v="1518.75"/>
        <n v="2475"/>
        <n v="1085"/>
        <n v="775"/>
        <n v="1356.2500000000002"/>
        <n v="937.5"/>
        <n v="1581.2500000000002"/>
        <n v="581.25000000000011"/>
        <n v="1155"/>
        <n v="725"/>
        <n v="1268.7500000000002"/>
        <n v="862.5"/>
        <n v="1375"/>
        <n v="525.00000000000011"/>
        <n v="1487.5000000000002"/>
        <n v="840"/>
        <n v="1470.0000000000002"/>
        <n v="630.00000000000011"/>
        <n v="1837.5000000000002"/>
        <n v="1649.3750000000002"/>
        <n v="840.00000000000011"/>
        <n v="2160"/>
        <n v="1218.75"/>
        <n v="1950"/>
        <n v="1365"/>
        <n v="1966.2500000000002"/>
        <n v="1160"/>
        <n v="2340"/>
        <n v="1340.625"/>
        <n v="2145"/>
        <n v="1470"/>
        <n v="2055.625"/>
        <n v="2152.5"/>
        <n v="1137.5"/>
        <n v="1876.8750000000002"/>
        <n v="1305"/>
        <n v="2518.75"/>
        <n v="930.00000000000011"/>
        <n v="2218.125"/>
        <n v="1295.0000000000002"/>
        <n v="1820.0000000000002"/>
        <n v="1462.5"/>
        <n v="2812.5"/>
        <n v="870.00000000000011"/>
        <n v="1526.2500000000002"/>
        <n v="832.50000000000011"/>
        <n v="1278.7500000000002"/>
        <n v="996.875"/>
        <n v="2120.6250000000005"/>
        <n v="542.50000000000011"/>
        <n v="1443.7500000000002"/>
        <n v="787.50000000000011"/>
        <n v="1155.0000000000002"/>
        <n v="928.125"/>
        <n v="1901.2500000000002"/>
        <n v="490.00000000000011"/>
        <n v="1196.2500000000002"/>
        <n v="962.5"/>
        <n v="1608.7500000000002"/>
        <n v="877.50000000000011"/>
        <n v="1065.6249999999998"/>
        <n v="2047.5000000000002"/>
        <n v="560.00000000000011"/>
        <n v="980"/>
        <n v="866.25"/>
        <n v="630"/>
        <n v="1050"/>
        <n v="731.25"/>
        <n v="1215"/>
        <n v="1237.5"/>
        <n v="585"/>
        <n v="1168.75"/>
        <n v="562.5"/>
        <n v="1440"/>
        <n v="750"/>
        <n v="780"/>
        <n v="812.5"/>
        <n v="984.37499999999989"/>
        <n v="1040"/>
        <n v="1710"/>
        <n v="1000"/>
        <n v="1023.7499999999999"/>
        <n v="1925.0000000000002"/>
        <n v="910"/>
        <n v="1800"/>
        <n v="1450"/>
        <n v="1181.25"/>
        <n v="2227.5"/>
        <n v="845"/>
        <n v="1700"/>
        <n v="1100"/>
        <n v="1093.75"/>
        <n v="1980.0000000000002"/>
        <n v="1134.375"/>
        <n v="942.5"/>
        <n v="855"/>
        <n v="433.125"/>
        <n v="336.875"/>
        <n v="200"/>
        <n v="336.87499999999994"/>
        <n v="618.75"/>
        <n v="275.625"/>
        <n v="160"/>
        <n v="990"/>
        <n v="350"/>
        <n v="315"/>
        <n v="135"/>
        <n v="262.5"/>
        <n v="900"/>
        <n v="210"/>
        <n v="1188"/>
        <n v="385"/>
        <n v="306.25"/>
        <n v="393.75000000000006"/>
        <n v="280"/>
        <n v="962.50000000000011"/>
        <n v="1150"/>
        <n v="511.87500000000006"/>
        <n v="320"/>
        <n v="393.75"/>
        <n v="360"/>
        <n v="1031.25"/>
        <n v="472.50000000000006"/>
        <n v="687.5"/>
        <n v="1020"/>
        <n v="437.5"/>
        <n v="250"/>
        <n v="812.49999999999989"/>
        <n v="960"/>
        <n v="341.25"/>
        <n v="1200"/>
        <n v="525"/>
        <n v="400"/>
        <n v="420"/>
        <n v="974.99999999999989"/>
        <n v="435"/>
        <n v="652.5"/>
        <n v="472.5"/>
        <n v="735"/>
        <n v="375"/>
        <n v="826.87499999999989"/>
        <n v="506.25"/>
        <n v="682.5"/>
        <n v="498.75"/>
        <n v="595"/>
        <n v="300"/>
        <n v="489.99999999999989"/>
        <n v="735.00000000000011"/>
        <n v="459.37499999999989"/>
        <n v="573.75000000000011"/>
        <n v="900.00000000000011"/>
        <n v="524.99999999999989"/>
        <n v="813.75000000000011"/>
        <n v="546.87499999999989"/>
        <n v="866.25000000000011"/>
        <n v="2406.25"/>
        <n v="1484.9999999999998"/>
        <n v="1649.9999999999998"/>
        <n v="1754.9999999999998"/>
        <n v="1293.75"/>
        <n v="1006.2499999999999"/>
        <n v="2805"/>
        <n v="1599.9999999999998"/>
        <n v="1759.9999999999998"/>
        <n v="1949.9999999999998"/>
        <n v="1010.6250000000001"/>
        <n v="2557.5"/>
        <n v="1595"/>
        <n v="1739.9999999999998"/>
        <n v="1856.2500000000002"/>
        <n v="999.99999999999989"/>
        <n v="1035"/>
        <n v="956.25"/>
        <n v="560"/>
        <n v="1689.9999999999998"/>
        <n v="997.49999999999989"/>
        <n v="2598.75"/>
        <n v="1979.9999999999998"/>
        <n v="1884.9999999999998"/>
        <n v="1868.75"/>
        <n v="2983.7500000000009"/>
        <n v="1051.875"/>
        <n v="354.375"/>
        <n v="119.99999999999999"/>
        <n v="240.62499999999994"/>
        <n v="303.75"/>
        <n v="1175.625"/>
        <n v="196.875"/>
        <n v="245.00000000000003"/>
        <n v="80"/>
        <n v="1223.75"/>
        <n v="44.999999999999993"/>
        <n v="218.75"/>
        <n v="225"/>
        <n v="118.12499999999999"/>
        <n v="1410"/>
        <n v="315.00000000000006"/>
        <n v="288.75"/>
        <n v="192.5"/>
        <n v="243.75"/>
        <n v="1787.5000000000002"/>
        <n v="330"/>
        <n v="494.99999999999994"/>
        <n v="454.99999999999994"/>
        <n v="439.99999999999994"/>
        <n v="398.125"/>
        <n v="1543.75"/>
        <n v="412.5"/>
        <n v="206.24999999999997"/>
        <n v="337.5"/>
        <n v="175"/>
        <n v="180"/>
        <n v="365.62499999999994"/>
        <n v="1443.7500000000005"/>
        <n v="420.00000000000006"/>
        <n v="468.00000000000006"/>
        <n v="367.5"/>
        <n v="1828.7500000000005"/>
        <n v="577.5"/>
        <n v="540"/>
        <n v="428.75000000000006"/>
        <n v="472.49999999999994"/>
        <n v="427.5"/>
        <n v="478.125"/>
        <n v="765"/>
        <n v="550"/>
        <n v="549.99999999999989"/>
        <n v="879.99999999999989"/>
        <n v="577.49999999999989"/>
        <n v="412.49999999999994"/>
        <n v="1320"/>
        <n v="568.75"/>
        <n v="715.00000000000011"/>
        <n v="719.99999999999989"/>
        <n v="780.00000000000011"/>
        <n v="1890"/>
        <n v="1072.5"/>
        <n v="1019.9999999999999"/>
        <n v="1170.0000000000002"/>
        <n v="975"/>
        <n v="1430"/>
        <n v="800"/>
        <n v="1820"/>
        <n v="1080.625"/>
        <n v="1959.3750000000002"/>
        <n v="640"/>
        <n v="1260.0000000000002"/>
        <n v="780.00000000000023"/>
        <n v="945.00000000000023"/>
        <n v="720.00000000000011"/>
        <n v="1400.0000000000005"/>
        <n v="506.25000000000017"/>
        <n v="715.00000000000023"/>
        <n v="787.50000000000023"/>
        <n v="1137.5000000000002"/>
        <n v="421.87500000000011"/>
        <n v="1207.5000000000002"/>
        <n v="747.50000000000023"/>
        <n v="892.50000000000023"/>
        <n v="1225.0000000000005"/>
        <n v="534.37500000000011"/>
        <n v="1417.5000000000002"/>
        <n v="877.50000000000023"/>
        <n v="997.50000000000023"/>
        <n v="855.00000000000011"/>
        <n v="562.50000000000011"/>
        <n v="446.25000000000006"/>
        <n v="340"/>
        <n v="285.00000000000006"/>
        <n v="551.25"/>
        <n v="450"/>
        <n v="240.00000000000003"/>
        <n v="770.00000000000011"/>
        <n v="769.99999999999989"/>
        <n v="494.99999999999989"/>
        <n v="422.5"/>
        <n v="853.12500000000011"/>
        <n v="495"/>
        <n v="390.00000000000006"/>
        <n v="853.125"/>
        <n v="742.49999999999989"/>
        <n v="739.37500000000011"/>
        <n v="1140"/>
        <n v="2175"/>
        <n v="1308.125"/>
        <n v="1316.2499999999998"/>
        <n v="1478.7500000000002"/>
        <n v="1593.7500000000002"/>
        <n v="2266.875"/>
        <n v="1811.2500000000002"/>
        <n v="1235"/>
        <n v="2205.0000000000005"/>
        <n v="1115.6250000000002"/>
        <n v="2283.7500000000005"/>
        <n v="1518.7500000000002"/>
        <n v="1732.5000000000002"/>
        <n v="2250.0000000000005"/>
        <n v="1560.0000000000005"/>
        <n v="1050.0000000000002"/>
        <n v="910.00000000000011"/>
        <n v="1650.0000000000007"/>
        <n v="595.00000000000011"/>
        <n v="625.625"/>
        <n v="1072.5000000000002"/>
        <n v="1265.0000000000002"/>
        <n v="862.50000000000011"/>
        <n v="935"/>
        <n v="1546.8750000000007"/>
        <n v="800.00000000000023"/>
        <n v="1820.0000000000005"/>
        <n v="1225.0000000000002"/>
        <n v="1300.0000000000002"/>
        <n v="1753.1250000000007"/>
        <n v="840.00000000000023"/>
        <n v="343.75"/>
        <n v="500"/>
        <n v="309.375"/>
        <n v="425"/>
        <n v="637.5"/>
        <n v="690.62499999999989"/>
        <n v="633.74999999999989"/>
        <n v="487.49999999999994"/>
        <n v="1154.9999999999998"/>
        <n v="656.25"/>
        <n v="325"/>
        <n v="650"/>
        <n v="1687.5"/>
        <n v="796.87500000000011"/>
        <n v="1980"/>
        <n v="1434.3750000000002"/>
        <n v="1328.1250000000002"/>
        <n v="1221.8750000000002"/>
        <n v="1976.2500000000002"/>
        <n v="1500.0000000000002"/>
        <n v="1171.8750000000002"/>
        <n v="1293.7500000000002"/>
        <n v="1078.125"/>
        <n v="1125.0000000000002"/>
        <n v="850.00000000000011"/>
        <n v="990.00000000000011"/>
        <n v="893.75000000000023"/>
        <n v="1015.6250000000002"/>
        <n v="712.50000000000011"/>
        <n v="956.25000000000011"/>
        <n v="1045.0000000000002"/>
        <n v="1800.0000000000002"/>
        <n v="1593.7500000000005"/>
        <n v="1100.0000000000002"/>
        <n v="1320.0000000000002"/>
        <n v="1068.7500000000002"/>
        <n v="1092.5000000000002"/>
        <n v="2126.25"/>
        <n v="743.75000000000011"/>
        <n v="839.99999999999989"/>
        <n v="1912.5"/>
        <n v="700.00000000000011"/>
        <n v="2166.75"/>
        <n v="678.12500000000011"/>
        <n v="1743.75"/>
        <n v="2075.625"/>
        <n v="1141.875"/>
        <n v="634.37500000000011"/>
        <n v="2648.2500000000005"/>
        <n v="1491.875"/>
        <n v="1522.5"/>
        <n v="2681.25"/>
        <n v="2902.5"/>
        <n v="1588.125"/>
        <n v="1162.5"/>
        <n v="1763.125"/>
        <n v="3237.5000000000005"/>
        <n v="3363.75"/>
        <n v="1890.0000000000002"/>
        <n v="1278.75"/>
        <n v="1819.9999999999998"/>
        <n v="3412.5000000000005"/>
        <n v="3290.625"/>
        <n v="1046.25"/>
        <n v="2775.0000000000005"/>
        <n v="2598.7500000000005"/>
        <n v="978.75"/>
        <n v="1395.625"/>
        <n v="2475.0000000000005"/>
        <n v="2700.0000000000005"/>
        <n v="906.25000000000023"/>
        <n v="2632.5000000000005"/>
        <n v="1400.0000000000002"/>
        <n v="931.25000000000023"/>
        <n v="1162.5000000000002"/>
        <n v="2975"/>
        <n v="3144.375"/>
        <n v="3062.5"/>
        <n v="187.5"/>
        <n v="105.00000000000003"/>
        <n v="202.49999999999997"/>
        <n v="612.50000000000011"/>
        <n v="157.5"/>
        <n v="150"/>
        <n v="78.750000000000014"/>
        <n v="623.00000000000011"/>
        <n v="157.50000000000003"/>
        <n v="30.625000000000004"/>
        <n v="112.5"/>
        <n v="120"/>
        <n v="90.000000000000014"/>
        <n v="75"/>
        <n v="778.75000000000011"/>
        <n v="202.50000000000003"/>
        <n v="70"/>
        <n v="123.74999999999997"/>
        <n v="669.37500000000011"/>
        <n v="210.00000000000003"/>
        <n v="183.75000000000003"/>
        <n v="804.37500000000011"/>
        <n v="405.00000000000006"/>
        <n v="270"/>
        <n v="918.75000000000011"/>
        <n v="214.37500000000006"/>
        <n v="202.5"/>
        <n v="708.75000000000011"/>
        <n v="300.00000000000006"/>
        <n v="109.37500000000001"/>
        <n v="131.25"/>
        <n v="590.625"/>
        <n v="105"/>
        <n v="91.875000000000014"/>
        <n v="101.24999999999999"/>
        <n v="449.99999999999989"/>
        <n v="240"/>
        <n v="174"/>
        <n v="607.49999999999989"/>
        <n v="914.37499999999989"/>
        <n v="371.25"/>
        <n v="288.74999999999994"/>
        <n v="742.49999999999977"/>
        <n v="748.125"/>
        <n v="641.25"/>
        <n v="961.875"/>
        <n v="825.00000000000011"/>
        <n v="534.375"/>
        <n v="573.75"/>
        <n v="911.25"/>
        <n v="675.00000000000011"/>
        <n v="905.62499999999989"/>
        <n v="860.625"/>
        <n v="600.00000000000011"/>
        <n v="1164.375"/>
        <n v="479.99999999999994"/>
        <n v="540.00000000000011"/>
        <n v="520"/>
        <n v="607.50000000000011"/>
        <n v="1113.75"/>
        <n v="680"/>
        <n v="810.00000000000011"/>
        <n v="1282.5000000000002"/>
        <n v="712.5"/>
        <n v="1366.875"/>
        <n v="764.99999999999989"/>
        <n v="1402.5"/>
        <n v="825"/>
        <n v="776.25000000000011"/>
        <n v="1012.5"/>
        <n v="854.99999999999989"/>
        <n v="489.99999999999994"/>
        <n v="875"/>
        <n v="765.625"/>
        <n v="831.25"/>
        <n v="779.99999999999989"/>
        <n v="570"/>
        <n v="656.25000000000011"/>
        <n v="818.12500000000023"/>
        <n v="399.99999999999989"/>
        <n v="500.00000000000011"/>
        <n v="790.62500000000023"/>
        <n v="434.99999999999989"/>
        <n v="750.00000000000011"/>
        <n v="479.99999999999989"/>
        <n v="669.375"/>
        <n v="1705.0000000000002"/>
        <n v="1240"/>
        <n v="1394.9999999999998"/>
        <n v="1670.6249999999998"/>
        <n v="1265"/>
        <n v="989.99999999999989"/>
        <n v="2722.5"/>
        <n v="1569.3749999999998"/>
        <n v="1918.1249999999998"/>
        <n v="2137.5"/>
        <n v="949.99999999999989"/>
        <n v="2392.5"/>
        <n v="1518.7499999999998"/>
        <n v="1406.2499999999998"/>
        <n v="1670.6249999999995"/>
        <n v="1209.9999999999998"/>
        <n v="799.99999999999989"/>
        <n v="1687.5000000000002"/>
        <n v="905.625"/>
        <n v="490.00000000000006"/>
        <n v="1436.8750000000002"/>
        <n v="989.99999999999977"/>
        <n v="2535.0000000000005"/>
        <n v="1979.9999999999993"/>
        <n v="1889.9999999999998"/>
        <n v="1815.0000000000002"/>
        <n v="1099.9999999999998"/>
        <n v="2925.0000000000005"/>
        <n v="665"/>
        <n v="153.125"/>
        <n v="60.000000000000014"/>
        <n v="672"/>
        <n v="140"/>
        <n v="0"/>
        <n v="87.5"/>
        <n v="91.875"/>
        <n v="65.625"/>
        <n v="39.375"/>
        <n v="756"/>
        <n v="175.00000000000003"/>
        <n v="122.50000000000001"/>
        <n v="35.000000000000007"/>
        <n v="87.499999999999986"/>
        <n v="180.00000000000003"/>
        <n v="236.24999999999997"/>
        <n v="245.00000000000006"/>
        <n v="433.12500000000006"/>
        <n v="150.00000000000003"/>
        <n v="60"/>
        <n v="78.75"/>
        <n v="52.5"/>
        <n v="30"/>
        <n v="34.999999999999993"/>
        <n v="337.49999999999994"/>
        <n v="480"/>
        <n v="99.750000000000014"/>
        <n v="174.99999999999997"/>
        <n v="549.99999999999977"/>
        <n v="899.99999999999989"/>
        <n v="262.49999999999994"/>
        <n v="687.49999999999977"/>
        <n v="809.99999999999989"/>
        <n v="914.37500000000011"/>
        <n v="625"/>
        <n v="843.74999999999989"/>
        <n v="673.75000000000023"/>
        <n v="399.99999999999994"/>
        <n v="584.99999999999989"/>
        <n v="585.00000000000011"/>
        <n v="320.62499999999994"/>
        <n v="412.50000000000017"/>
        <n v="275"/>
        <n v="660.00000000000034"/>
        <n v="314.99999999999989"/>
        <n v="652.50000000000011"/>
        <n v="388.12499999999989"/>
        <n v="962.50000000000023"/>
        <n v="2025.0000000000002"/>
        <n v="1687.4999999999998"/>
        <n v="1485.0000000000002"/>
        <n v="2887.5000000000005"/>
        <n v="1856.2499999999998"/>
        <n v="2062.4999999999995"/>
        <n v="2193.7499999999995"/>
        <n v="1552.5000000000002"/>
        <n v="1181.2499999999998"/>
        <n v="3120.0000000000005"/>
        <n v="1499.9999999999998"/>
        <n v="2543.7499999999995"/>
        <n v="1275.0000000000002"/>
        <n v="1718.75"/>
        <n v="1581.25"/>
        <n v="1874.9999999999998"/>
        <n v="708.74999999999989"/>
        <n v="1495.0000000000002"/>
        <n v="682.50000000000011"/>
        <n v="405"/>
        <n v="1235.0000000000002"/>
        <n v="1215.0000000000002"/>
        <n v="956.24999999999966"/>
        <n v="2437.5000000000005"/>
        <n v="2324.9999999999995"/>
        <n v="2274.9999999999995"/>
        <n v="2145.0000000000005"/>
        <n v="1349.9999999999998"/>
        <n v="3412.5000000000014"/>
        <n v="700"/>
        <n v="658"/>
        <n v="244.99999999999997"/>
        <n v="125"/>
        <n v="93.75"/>
        <n v="952.87499999999977"/>
        <n v="168.75"/>
        <n v="1010.6249999999998"/>
        <n v="481.24999999999994"/>
        <n v="359.99999999999994"/>
        <n v="236.25"/>
        <n v="240.62499999999997"/>
        <n v="1058.7499999999998"/>
        <n v="404.99999999999994"/>
        <n v="274.99999999999994"/>
        <n v="866.24999999999977"/>
        <n v="171.87499999999997"/>
        <n v="165"/>
        <n v="162.5"/>
        <n v="428.99999999999994"/>
        <n v="529.375"/>
        <n v="328.12500000000006"/>
        <n v="421.875"/>
        <n v="253.125"/>
        <n v="415.62500000000006"/>
        <n v="562.49999999999989"/>
        <n v="378.12499999999994"/>
        <n v="715"/>
        <n v="390"/>
        <n v="312.5"/>
        <n v="123.75000000000001"/>
        <n v="721.87499999999989"/>
        <n v="1425"/>
        <n v="1268.75"/>
        <n v="890.625"/>
        <n v="2600"/>
        <n v="1105.0000000000002"/>
        <n v="701.25000000000011"/>
        <n v="2200"/>
        <n v="1087.5000000000002"/>
        <n v="551.24999999999989"/>
        <n v="770.00000000000023"/>
        <n v="609.37500000000011"/>
        <n v="528.12500000000011"/>
        <n v="653.125"/>
        <n v="617.50000000000011"/>
        <n v="450.00000000000006"/>
        <n v="378.12500000000006"/>
        <n v="721.87500000000011"/>
        <n v="584.375"/>
        <n v="650.00000000000011"/>
        <n v="478.12500000000006"/>
        <n v="1800.0000000000005"/>
        <n v="1312.5000000000002"/>
        <n v="1190.0000000000005"/>
        <n v="1000.0000000000002"/>
        <n v="1995.0000000000005"/>
        <n v="510"/>
        <n v="531.25"/>
        <n v="247.5"/>
        <n v="1068.75"/>
        <n v="220"/>
        <n v="828.74999999999989"/>
        <n v="227.5"/>
        <n v="495.00000000000006"/>
        <n v="240.00000000000006"/>
        <n v="1265.6250000000002"/>
        <n v="690.625"/>
        <n v="828.75"/>
        <n v="247.49999999999997"/>
        <n v="1811.2499999999998"/>
        <n v="1608.7499999999998"/>
        <n v="1785"/>
        <n v="1466.25"/>
        <n v="3712.5"/>
        <n v="2430"/>
        <n v="1781.2500000000002"/>
        <n v="1995.0000000000002"/>
        <n v="3217.5000000000005"/>
        <n v="2422.5"/>
        <n v="1753.1250000000002"/>
        <n v="1680"/>
        <n v="760"/>
        <n v="1147.5"/>
        <n v="812.50000000000011"/>
        <n v="385.00000000000006"/>
        <n v="934.37500000000023"/>
        <n v="455"/>
        <n v="975.00000000000011"/>
        <n v="807.50000000000011"/>
        <n v="2430.0000000000005"/>
        <n v="1700.0000000000005"/>
        <n v="1440.0000000000002"/>
        <n v="2671.8750000000005"/>
        <n v="1721.25"/>
        <n v="599.99999999999989"/>
        <n v="1058.75"/>
        <n v="1822.5"/>
        <n v="569.99999999999989"/>
        <n v="1761.75"/>
        <n v="503.12500000000006"/>
        <n v="509.99999999999989"/>
        <n v="1670.625"/>
        <n v="459.37500000000006"/>
        <n v="539.99999999999989"/>
        <n v="2153.25"/>
        <n v="1106.875"/>
        <n v="2031.25"/>
        <n v="2362.5"/>
        <n v="1203.125"/>
        <n v="2537.5000000000005"/>
        <n v="2778.75"/>
        <n v="859.37500000000011"/>
        <n v="948.75000000000011"/>
        <n v="2712.5000000000005"/>
        <n v="2705.625"/>
        <n v="2175.0000000000005"/>
        <n v="2103.75"/>
        <n v="1875.0000000000002"/>
        <n v="2160.0000000000005"/>
        <n v="1093.7500000000002"/>
        <n v="2092.5000000000005"/>
        <n v="681.25000000000011"/>
        <n v="1251.25"/>
        <n v="2275"/>
        <n v="2559.375"/>
        <n v="720"/>
        <n v="520.625"/>
        <n v="1640"/>
        <n v="2050"/>
        <n v="2125"/>
        <n v="893.75000000000011"/>
        <n v="2187.5"/>
        <n v="843.75000000000011"/>
        <n v="770"/>
        <n v="928.12500000000011"/>
        <n v="2000"/>
        <n v="2131.25"/>
        <n v="748.12500000000011"/>
        <n v="783.75"/>
        <n v="819.00000000000011"/>
        <n v="367.50000000000006"/>
        <n v="270.00000000000006"/>
        <n v="225.00000000000006"/>
        <n v="673.74999999999989"/>
        <n v="250.00000000000006"/>
        <n v="673.75"/>
        <n v="1491.8749999999995"/>
        <n v="1478.7499999999995"/>
        <n v="2205"/>
        <n v="2528.75"/>
        <n v="2047.4999999999998"/>
        <n v="1636.25"/>
        <n v="2520"/>
        <n v="2170"/>
        <n v="1592.5"/>
        <n v="1190"/>
        <n v="866.25000000000023"/>
        <n v="437.50000000000006"/>
        <n v="350.00000000000006"/>
        <n v="1010.6250000000002"/>
        <n v="660.00000000000011"/>
        <n v="905.62500000000011"/>
        <n v="1706.2500000000002"/>
        <n v="1968.7500000000005"/>
        <n v="1347.5000000000002"/>
        <n v="1520.0000000000005"/>
        <n v="1466.2500000000002"/>
        <n v="419.99999999999989"/>
        <n v="393.74999999999989"/>
        <n v="1347.5"/>
        <n v="356.25"/>
        <n v="341.24999999999989"/>
        <n v="459.37499999999994"/>
        <n v="1987.5"/>
        <n v="1044.9999999999998"/>
        <n v="1897.5000000000002"/>
        <n v="2268.7499999999995"/>
        <n v="742.5"/>
        <n v="2413.125"/>
        <n v="2700"/>
        <n v="2591.875"/>
        <n v="2625"/>
        <n v="643.12499999999989"/>
        <n v="1856.2500000000007"/>
        <n v="960.00000000000023"/>
        <n v="581.875"/>
        <n v="1581.2500000000005"/>
        <n v="1875.0000000000005"/>
        <n v="920.00000000000034"/>
        <n v="510.00000000000011"/>
        <n v="800.00000000000011"/>
        <n v="1588.1250000000005"/>
        <n v="1687.5000000000005"/>
        <n v="600.75000000000011"/>
        <n v="2234.375"/>
        <n v="2550"/>
        <n v="962.49999999999989"/>
        <n v="2323.7499999999995"/>
        <n v="446.25"/>
        <n v="297.5"/>
        <n v="275.00000000000006"/>
        <n v="868"/>
        <n v="306.25000000000006"/>
        <n v="805.00000000000011"/>
        <n v="192.50000000000006"/>
        <n v="992"/>
        <n v="398.12500000000006"/>
        <n v="874.99999999999989"/>
        <n v="367.50000000000011"/>
        <n v="350.00000000000011"/>
        <n v="450.00000000000011"/>
        <n v="665.00000000000011"/>
        <n v="325.00000000000011"/>
        <n v="950"/>
        <n v="420.00000000000011"/>
        <n v="165.00000000000003"/>
        <n v="699.99999999999989"/>
        <n v="258.125"/>
        <n v="472.49999999999989"/>
        <n v="999.99999999999966"/>
        <n v="1169.9999999999998"/>
        <n v="1124.9999999999995"/>
        <n v="415.625"/>
        <n v="249.37500000000003"/>
        <n v="260.00000000000011"/>
        <n v="593.75"/>
        <n v="328.125"/>
        <n v="223.12500000000003"/>
        <n v="240.00000000000011"/>
        <n v="804.00000000000011"/>
        <n v="280.00000000000006"/>
        <n v="284.37500000000006"/>
        <n v="170.62500000000006"/>
        <n v="938"/>
        <n v="393.75000000000011"/>
        <n v="297.50000000000006"/>
        <n v="320.00000000000011"/>
        <n v="1120.0000000000002"/>
        <n v="577.50000000000011"/>
        <n v="425.00000000000011"/>
        <n v="643.12500000000011"/>
        <n v="300.00000000000011"/>
        <n v="130.00000000000003"/>
        <n v="227.49999999999997"/>
        <n v="690"/>
        <n v="241.50000000000006"/>
        <n v="1012.4999999999997"/>
        <n v="1119.9999999999998"/>
        <n v="480.00000000000011"/>
        <n v="559.99999999999989"/>
        <n v="449.99999999999994"/>
        <n v="824.99999999999989"/>
        <n v="959.99999999999989"/>
        <n v="440.00000000000006"/>
        <n v="354.37500000000011"/>
        <n v="1959.9999999999998"/>
        <n v="2380"/>
        <n v="1954.9999999999998"/>
        <n v="1923.75"/>
        <n v="2887.5"/>
        <n v="3239.9999999999995"/>
        <n v="2850"/>
        <n v="2660"/>
        <n v="2502.5"/>
        <n v="3230"/>
        <n v="2100"/>
        <n v="1389.3749999999998"/>
        <n v="1000.0000000000001"/>
        <n v="680.62500000000011"/>
        <n v="1496.2500000000002"/>
        <n v="1785.0000000000002"/>
        <n v="2240.0000000000005"/>
        <n v="2560.0000000000005"/>
        <n v="2008.1250000000005"/>
        <n v="607.5"/>
        <n v="468.75"/>
        <n v="551.25000000000011"/>
        <n v="415.62499999999989"/>
        <n v="506.25000000000011"/>
        <n v="761.25000000000011"/>
        <n v="503.12499999999989"/>
        <n v="1549.9999999999998"/>
        <n v="1704.9999999999998"/>
        <n v="1849.9999999999998"/>
        <n v="2860.0000000000005"/>
        <n v="1619.9999999999998"/>
        <n v="1718.7500000000002"/>
        <n v="919.99999999999989"/>
        <n v="1439.9999999999998"/>
        <n v="818.12499999999977"/>
        <n v="1704.9999999999995"/>
        <n v="914.37499999999977"/>
        <n v="446.24999999999989"/>
        <n v="498.74999999999989"/>
        <n v="612.5"/>
        <n v="206.25"/>
        <n v="406.25"/>
        <n v="247.50000000000003"/>
        <n v="1045"/>
        <n v="701.25"/>
        <n v="1380.0000000000002"/>
        <n v="1150.0000000000002"/>
        <n v="637.50000000000011"/>
        <n v="453.75000000000006"/>
        <n v="487.50000000000006"/>
        <n v="984.37500000000011"/>
        <n v="1250.0000000000005"/>
        <n v="581.87499999999977"/>
        <n v="511.87499999999994"/>
        <n v="412.50000000000006"/>
        <n v="643.12499999999977"/>
        <n v="880"/>
        <n v="515.625"/>
        <n v="360.00000000000006"/>
        <n v="703.12500000000011"/>
        <n v="1020.0000000000002"/>
        <n v="945.00000000000011"/>
        <n v="818.125"/>
        <n v="937.50000000000011"/>
        <n v="1690.0000000000005"/>
        <n v="997.50000000000011"/>
        <n v="1375.0000000000005"/>
        <n v="831.25000000000011"/>
        <n v="765.00000000000011"/>
        <n v="771.87500000000011"/>
        <n v="1210.0000000000005"/>
        <n v="892.50000000000011"/>
        <n v="275.62500000000006"/>
        <n v="721.875"/>
        <n v="1006.2500000000001"/>
        <n v="850"/>
        <n v="1080.0000000000005"/>
        <n v="1200.0000000000002"/>
        <n v="720.00000000000023"/>
        <n v="585.00000000000023"/>
        <n v="796.25"/>
        <n v="1620.0000000000002"/>
        <n v="909.99999999999989"/>
        <n v="875.00000000000011"/>
        <n v="1845"/>
        <n v="618.75000000000011"/>
        <n v="1935"/>
        <n v="1014.9999999999999"/>
        <n v="1606.5"/>
        <n v="453.125"/>
        <n v="517.49999999999989"/>
        <n v="1535.625"/>
        <n v="1550"/>
        <n v="2351.25"/>
        <n v="815.625"/>
        <n v="1347.4999999999998"/>
        <n v="2400"/>
        <n v="2598.7499999999995"/>
        <n v="968.75"/>
        <n v="2536.8750000000005"/>
        <n v="759.37500000000023"/>
        <n v="2325"/>
        <n v="2289.375"/>
        <n v="1181.2500000000002"/>
        <n v="781.87500000000023"/>
        <n v="1237.5000000000002"/>
        <n v="1776.2500000000002"/>
        <n v="3093.75"/>
        <n v="3386.2500000000005"/>
        <n v="1395.0000000000002"/>
        <n v="1898.7500000000002"/>
        <n v="3281.25"/>
        <n v="888.12500000000011"/>
        <n v="725.00000000000023"/>
        <n v="1365.0000000000002"/>
        <n v="675.00000000000023"/>
        <n v="1104"/>
        <n v="474.99999999999994"/>
        <n v="603.75"/>
        <n v="460"/>
        <n v="499.99999999999994"/>
        <n v="1701"/>
        <n v="920"/>
        <n v="1049.9999999999998"/>
        <n v="1924.9999999999998"/>
        <n v="1899.9999999999998"/>
        <n v="1478.75"/>
        <n v="2730"/>
        <n v="1680.0000000000002"/>
        <n v="1595.0000000000002"/>
        <n v="3062.5000000000005"/>
        <n v="2665"/>
        <n v="2035"/>
        <n v="1575.0000000000002"/>
        <n v="857.50000000000011"/>
        <n v="805.00000000000023"/>
        <n v="796.25000000000011"/>
        <n v="952.00000000000045"/>
        <n v="1560.0000000000007"/>
        <n v="1640.6250000000002"/>
        <n v="2718.75"/>
        <n v="2730.0000000000005"/>
        <n v="1627.5000000000002"/>
        <n v="1740.0000000000005"/>
        <n v="1653.75"/>
        <n v="2906.25"/>
        <n v="1085.0000000000002"/>
        <n v="704.375"/>
        <n v="575.00000000000011"/>
        <n v="924"/>
        <n v="380"/>
        <n v="324.99999999999994"/>
        <n v="870"/>
        <n v="349.99999999999994"/>
        <n v="1431"/>
        <n v="787.49999999999977"/>
        <n v="1512.4999999999998"/>
        <n v="1705"/>
        <n v="475.00000000000011"/>
        <n v="1160.0000000000002"/>
        <n v="510.00000000000023"/>
        <n v="480.00000000000023"/>
        <n v="437.50000000000011"/>
        <n v="623.00000000000034"/>
        <n v="1300.0000000000007"/>
        <n v="1330.0000000000002"/>
        <n v="2300"/>
        <n v="1421.8750000000002"/>
        <n v="1495.0000000000005"/>
        <n v="1365.0000000000005"/>
        <n v="1378.125"/>
        <n v="936"/>
        <n v="605.00000000000011"/>
        <n v="336.87500000000006"/>
        <n v="440"/>
        <n v="604.99999999999989"/>
        <n v="396"/>
        <n v="844.99999999999989"/>
        <n v="870.00000000000023"/>
        <n v="420.00000000000023"/>
        <n v="930.00000000000023"/>
        <n v="380.00000000000017"/>
        <n v="255.00000000000006"/>
        <n v="219.99999999999997"/>
        <n v="239.99999999999997"/>
        <n v="1192"/>
        <n v="629.99999999999989"/>
        <n v="1249.9999999999998"/>
        <n v="2040"/>
        <n v="2193.75"/>
        <n v="826.87500000000011"/>
        <n v="340.00000000000011"/>
        <n v="875.00000000000023"/>
        <n v="375.00000000000023"/>
        <n v="350.00000000000017"/>
        <n v="750.00000000000034"/>
        <n v="315.00000000000017"/>
        <n v="474.00000000000028"/>
        <n v="1115.625"/>
        <n v="1968.75"/>
        <n v="2170.0000000000005"/>
        <n v="1207.5"/>
        <n v="1140.0000000000002"/>
        <n v="1163.75"/>
        <n v="2156.25"/>
        <n v="650.00000000000023"/>
        <n v="270.00000000000017"/>
        <n v="700.00000000000023"/>
        <n v="240.00000000000014"/>
        <n v="516"/>
        <n v="140.00000000000003"/>
        <n v="159.99999999999997"/>
        <n v="179.99999999999997"/>
        <n v="1072"/>
        <n v="511.87499999999989"/>
        <n v="721.87499999999977"/>
        <n v="892.5"/>
        <n v="1560"/>
        <n v="1210.0000000000002"/>
        <n v="630.00000000000023"/>
        <n v="210.00000000000011"/>
        <n v="195.00000000000011"/>
        <n v="720.00000000000034"/>
        <n v="297.50000000000017"/>
        <n v="220.00000000000014"/>
        <n v="288.75000000000006"/>
        <n v="550.00000000000034"/>
        <n v="196.87500000000014"/>
        <n v="320.00000000000023"/>
        <n v="825.00000000000023"/>
        <n v="1960.0000000000005"/>
        <n v="1080.0000000000002"/>
        <n v="980.00000000000011"/>
        <n v="225.00000000000014"/>
        <n v="375.00000000000011"/>
        <n v="625.00000000000023"/>
        <n v="240.62500000000003"/>
        <n v="456"/>
        <n v="110.00000000000003"/>
        <n v="99.999999999999986"/>
        <n v="214.37500000000003"/>
        <n v="135.00000000000003"/>
        <n v="952"/>
        <n v="165.00000000000011"/>
        <n v="150.00000000000009"/>
        <n v="218.75000000000003"/>
        <n v="245.00000000000014"/>
        <n v="180.00000000000011"/>
        <n v="160.00000000000011"/>
        <n v="210.00000000000006"/>
        <n v="475.00000000000023"/>
        <n v="157.50000000000014"/>
        <n v="245.0000000000002"/>
        <n v="660.00000000000023"/>
        <n v="900.00000000000023"/>
        <n v="1275"/>
        <n v="481.25000000000006"/>
        <n v="183.75000000000006"/>
        <n v="157.50000000000006"/>
        <n v="381.5"/>
        <n v="87.500000000000014"/>
        <n v="69.999999999999972"/>
        <n v="105.00000000000001"/>
        <n v="87.499999999999972"/>
        <n v="798"/>
        <n v="354.37499999999994"/>
        <n v="805"/>
        <n v="529.37499999999989"/>
        <n v="1299.3749999999998"/>
        <n v="131.25000000000006"/>
        <n v="118.12500000000006"/>
        <n v="196.87500000000003"/>
        <n v="341.25000000000011"/>
        <n v="227.50000000000011"/>
        <n v="140.00000000000006"/>
        <n v="122.50000000000007"/>
        <n v="144.37500000000011"/>
        <n v="192.50000000000011"/>
        <n v="529.37500000000011"/>
        <n v="306.24999999999994"/>
        <n v="693"/>
        <n v="1039.5"/>
        <n v="330.00000000000006"/>
        <n v="769.99999999999977"/>
        <n v="263.25"/>
        <n v="206.25000000000003"/>
        <n v="112.50000000000001"/>
        <n v="275.62499999999994"/>
        <n v="643.125"/>
        <n v="168.75000000000003"/>
        <n v="519.75"/>
        <n v="56.249999999999993"/>
        <n v="218.74999999999994"/>
        <n v="262.50000000000006"/>
        <n v="234"/>
        <n v="150.00000000000006"/>
        <n v="75.000000000000014"/>
        <n v="120.00000000000003"/>
        <n v="56.250000000000007"/>
        <n v="149.99999999999997"/>
        <n v="282.00000000000006"/>
        <n v="67.500000000000028"/>
        <n v="225.00000000000003"/>
        <n v="200.00000000000006"/>
        <n v="52.500000000000014"/>
        <n v="131.25000000000003"/>
        <n v="498.75000000000006"/>
        <n v="281.25"/>
        <n v="499.99999999999983"/>
        <n v="231.00000000000003"/>
        <n v="33.749999999999993"/>
        <n v="187.50000000000003"/>
        <n v="180.00000000000006"/>
        <n v="45.000000000000014"/>
        <n v="891"/>
        <n v="393.74999999999994"/>
        <n v="315.00000000000011"/>
        <n v="93.750000000000014"/>
        <n v="506.24999999999989"/>
        <n v="257.25"/>
        <n v="236.25000000000003"/>
        <n v="269.99999999999994"/>
        <n v="520.00000000000011"/>
        <n v="144.375"/>
        <n v="292.5"/>
        <n v="1308"/>
        <n v="455.00000000000011"/>
        <n v="330.00000000000011"/>
        <n v="153.12500000000003"/>
        <n v="183.75"/>
        <n v="330.75"/>
        <n v="1039.9999999999998"/>
        <n v="684.00000000000011"/>
        <n v="260"/>
        <n v="1428"/>
        <n v="680.00000000000011"/>
        <n v="1560.0000000000002"/>
        <n v="880.00000000000023"/>
        <n v="413"/>
        <n v="1690"/>
        <n v="26.25"/>
        <n v="101.25"/>
        <n v="67.5"/>
        <n v="939.99999999999989"/>
        <n v="187.49999999999997"/>
        <n v="224.99999999999997"/>
        <n v="849.99999999999989"/>
        <n v="329.99999999999994"/>
        <n v="389.99999999999994"/>
        <n v="438.74999999999994"/>
        <n v="536.24999999999989"/>
        <n v="245"/>
        <n v="763"/>
        <n v="1097.2499999999998"/>
        <n v="453.74999999999994"/>
        <n v="1251.2499999999998"/>
        <n v="371.24999999999994"/>
        <n v="704.00000000000011"/>
        <n v="536.25"/>
        <n v="633.75"/>
        <n v="606.375"/>
        <n v="90"/>
        <n v="175.00000000000006"/>
        <n v="909.99999999999977"/>
        <n v="374.99999999999994"/>
        <n v="1093.7499999999998"/>
        <n v="831.24999999999977"/>
        <n v="832"/>
        <n v="1198.9999999999998"/>
        <n v="438.75"/>
        <n v="1105"/>
        <n v="486.75000000000006"/>
        <n v="487.5"/>
        <n v="1495"/>
        <n v="979.99999999999989"/>
        <n v="545.125"/>
        <n v="125.00000000000003"/>
        <n v="822.49999999999977"/>
        <n v="962.49999999999977"/>
        <n v="299.99999999999994"/>
        <n v="1006.2499999999998"/>
        <n v="743.74999999999977"/>
        <n v="519.99999999999989"/>
        <n v="564"/>
        <n v="109.375"/>
        <n v="156.25"/>
        <n v="816.74999999999989"/>
        <n v="948.74999999999977"/>
        <n v="309.37499999999994"/>
        <n v="343.74999999999994"/>
        <n v="140.625"/>
        <n v="171.875"/>
        <n v="137.5"/>
        <n v="405.62500000000006"/>
        <n v="1121.25"/>
        <n v="1063.125"/>
        <n v="658.125"/>
        <n v="244.99999999999994"/>
        <n v="455.625"/>
        <n v="1103.625"/>
        <n v="1539"/>
        <n v="1389.375"/>
        <n v="236.24999999999994"/>
        <n v="1547"/>
        <n v="1286.25"/>
        <n v="341.25000000000006"/>
        <n v="1350.0000000000002"/>
        <n v="845.00000000000023"/>
        <n v="672.75000000000011"/>
        <n v="633.75000000000011"/>
        <n v="325.00000000000006"/>
        <n v="1106.8750000000002"/>
        <n v="218.74999999999997"/>
        <n v="406.25000000000006"/>
        <n v="1049.1250000000002"/>
        <n v="156.24999999999997"/>
        <n v="1296.7500000000002"/>
        <n v="446.875"/>
        <n v="446.87500000000006"/>
        <n v="1535.6250000000002"/>
        <n v="528.125"/>
        <n v="365.625"/>
        <n v="1194.375"/>
        <n v="1102.5000000000002"/>
        <n v="625.62500000000023"/>
        <n v="243.75000000000006"/>
        <n v="281.25000000000006"/>
        <n v="682.50000000000023"/>
        <n v="487.50000000000011"/>
        <n v="515.62500000000011"/>
        <n v="1575.0000000000005"/>
        <n v="910.00000000000023"/>
      </sharedItems>
    </cacheField>
    <cacheField name="Operating Margin" numFmtId="9">
      <sharedItems containsSemiMixedTypes="0" containsString="0" containsNumber="1" minValue="0.1" maxValue="0.65000000000000013" count="22">
        <n v="0.5"/>
        <n v="0.3"/>
        <n v="0.35"/>
        <n v="0.25"/>
        <n v="0.45"/>
        <n v="0.35000000000000003"/>
        <n v="0.2"/>
        <n v="0.15000000000000002"/>
        <n v="0.4"/>
        <n v="0.55000000000000004"/>
        <n v="0.30000000000000004"/>
        <n v="0.15"/>
        <n v="0.24999999999999997"/>
        <n v="0.45000000000000007"/>
        <n v="0.1"/>
        <n v="0.39999999999999997"/>
        <n v="0.60000000000000009"/>
        <n v="0.50000000000000011"/>
        <n v="0.44999999999999996"/>
        <n v="0.65000000000000013"/>
        <n v="0.55000000000000016"/>
        <n v="0.49999999999999994"/>
      </sharedItems>
    </cacheField>
    <cacheField name="Months" numFmtId="0" databaseField="0">
      <fieldGroup base="2">
        <rangePr groupBy="months" startDate="2021-01-02T00:00:00" endDate="2021-12-26T00:00:00"/>
        <groupItems count="14">
          <s v="&lt;02-01-2021"/>
          <s v="Jan"/>
          <s v="Feb"/>
          <s v="Mar"/>
          <s v="Apr"/>
          <s v="May"/>
          <s v="Jun"/>
          <s v="Jul"/>
          <s v="Aug"/>
          <s v="Sep"/>
          <s v="Oct"/>
          <s v="Nov"/>
          <s v="Dec"/>
          <s v="&gt;26-12-2021"/>
        </groupItems>
      </fieldGroup>
    </cacheField>
  </cacheFields>
  <extLst>
    <ext xmlns:x14="http://schemas.microsoft.com/office/spreadsheetml/2009/9/main" uri="{725AE2AE-9491-48be-B2B4-4EB974FC3084}">
      <x14:pivotCacheDefinition pivotCacheId="2043556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x v="0"/>
    <x v="0"/>
    <x v="0"/>
    <x v="0"/>
    <x v="0"/>
    <x v="0"/>
    <x v="0"/>
    <x v="0"/>
    <x v="0"/>
    <x v="0"/>
    <x v="0"/>
  </r>
  <r>
    <x v="0"/>
    <x v="0"/>
    <x v="0"/>
    <x v="0"/>
    <x v="0"/>
    <x v="0"/>
    <x v="1"/>
    <x v="0"/>
    <x v="1"/>
    <x v="1"/>
    <x v="1"/>
    <x v="1"/>
  </r>
  <r>
    <x v="0"/>
    <x v="0"/>
    <x v="0"/>
    <x v="0"/>
    <x v="0"/>
    <x v="0"/>
    <x v="2"/>
    <x v="1"/>
    <x v="1"/>
    <x v="2"/>
    <x v="2"/>
    <x v="2"/>
  </r>
  <r>
    <x v="0"/>
    <x v="0"/>
    <x v="0"/>
    <x v="0"/>
    <x v="0"/>
    <x v="0"/>
    <x v="3"/>
    <x v="2"/>
    <x v="2"/>
    <x v="3"/>
    <x v="3"/>
    <x v="2"/>
  </r>
  <r>
    <x v="0"/>
    <x v="0"/>
    <x v="0"/>
    <x v="0"/>
    <x v="0"/>
    <x v="0"/>
    <x v="4"/>
    <x v="3"/>
    <x v="3"/>
    <x v="4"/>
    <x v="4"/>
    <x v="1"/>
  </r>
  <r>
    <x v="0"/>
    <x v="0"/>
    <x v="0"/>
    <x v="0"/>
    <x v="0"/>
    <x v="0"/>
    <x v="5"/>
    <x v="0"/>
    <x v="1"/>
    <x v="1"/>
    <x v="5"/>
    <x v="3"/>
  </r>
  <r>
    <x v="0"/>
    <x v="0"/>
    <x v="1"/>
    <x v="0"/>
    <x v="0"/>
    <x v="0"/>
    <x v="0"/>
    <x v="0"/>
    <x v="4"/>
    <x v="5"/>
    <x v="6"/>
    <x v="0"/>
  </r>
  <r>
    <x v="0"/>
    <x v="0"/>
    <x v="1"/>
    <x v="0"/>
    <x v="0"/>
    <x v="0"/>
    <x v="1"/>
    <x v="0"/>
    <x v="3"/>
    <x v="6"/>
    <x v="7"/>
    <x v="1"/>
  </r>
  <r>
    <x v="0"/>
    <x v="0"/>
    <x v="1"/>
    <x v="0"/>
    <x v="0"/>
    <x v="0"/>
    <x v="2"/>
    <x v="1"/>
    <x v="5"/>
    <x v="7"/>
    <x v="8"/>
    <x v="2"/>
  </r>
  <r>
    <x v="0"/>
    <x v="0"/>
    <x v="1"/>
    <x v="0"/>
    <x v="0"/>
    <x v="0"/>
    <x v="3"/>
    <x v="2"/>
    <x v="6"/>
    <x v="8"/>
    <x v="9"/>
    <x v="2"/>
  </r>
  <r>
    <x v="0"/>
    <x v="0"/>
    <x v="1"/>
    <x v="0"/>
    <x v="0"/>
    <x v="0"/>
    <x v="4"/>
    <x v="3"/>
    <x v="3"/>
    <x v="4"/>
    <x v="4"/>
    <x v="1"/>
  </r>
  <r>
    <x v="0"/>
    <x v="0"/>
    <x v="1"/>
    <x v="0"/>
    <x v="0"/>
    <x v="0"/>
    <x v="5"/>
    <x v="0"/>
    <x v="1"/>
    <x v="1"/>
    <x v="5"/>
    <x v="3"/>
  </r>
  <r>
    <x v="0"/>
    <x v="0"/>
    <x v="2"/>
    <x v="0"/>
    <x v="0"/>
    <x v="0"/>
    <x v="0"/>
    <x v="0"/>
    <x v="7"/>
    <x v="9"/>
    <x v="10"/>
    <x v="0"/>
  </r>
  <r>
    <x v="0"/>
    <x v="0"/>
    <x v="2"/>
    <x v="0"/>
    <x v="0"/>
    <x v="0"/>
    <x v="1"/>
    <x v="0"/>
    <x v="8"/>
    <x v="10"/>
    <x v="11"/>
    <x v="1"/>
  </r>
  <r>
    <x v="0"/>
    <x v="0"/>
    <x v="2"/>
    <x v="0"/>
    <x v="0"/>
    <x v="0"/>
    <x v="2"/>
    <x v="1"/>
    <x v="5"/>
    <x v="7"/>
    <x v="8"/>
    <x v="2"/>
  </r>
  <r>
    <x v="0"/>
    <x v="0"/>
    <x v="2"/>
    <x v="0"/>
    <x v="0"/>
    <x v="0"/>
    <x v="3"/>
    <x v="2"/>
    <x v="9"/>
    <x v="11"/>
    <x v="12"/>
    <x v="2"/>
  </r>
  <r>
    <x v="0"/>
    <x v="0"/>
    <x v="2"/>
    <x v="0"/>
    <x v="0"/>
    <x v="0"/>
    <x v="4"/>
    <x v="3"/>
    <x v="2"/>
    <x v="12"/>
    <x v="13"/>
    <x v="1"/>
  </r>
  <r>
    <x v="0"/>
    <x v="0"/>
    <x v="2"/>
    <x v="0"/>
    <x v="0"/>
    <x v="0"/>
    <x v="5"/>
    <x v="0"/>
    <x v="5"/>
    <x v="13"/>
    <x v="14"/>
    <x v="3"/>
  </r>
  <r>
    <x v="0"/>
    <x v="0"/>
    <x v="3"/>
    <x v="0"/>
    <x v="0"/>
    <x v="0"/>
    <x v="0"/>
    <x v="0"/>
    <x v="0"/>
    <x v="0"/>
    <x v="0"/>
    <x v="0"/>
  </r>
  <r>
    <x v="0"/>
    <x v="0"/>
    <x v="3"/>
    <x v="0"/>
    <x v="0"/>
    <x v="0"/>
    <x v="1"/>
    <x v="0"/>
    <x v="3"/>
    <x v="6"/>
    <x v="7"/>
    <x v="1"/>
  </r>
  <r>
    <x v="0"/>
    <x v="0"/>
    <x v="3"/>
    <x v="0"/>
    <x v="0"/>
    <x v="0"/>
    <x v="2"/>
    <x v="1"/>
    <x v="3"/>
    <x v="11"/>
    <x v="12"/>
    <x v="2"/>
  </r>
  <r>
    <x v="0"/>
    <x v="0"/>
    <x v="3"/>
    <x v="0"/>
    <x v="0"/>
    <x v="0"/>
    <x v="3"/>
    <x v="2"/>
    <x v="6"/>
    <x v="8"/>
    <x v="9"/>
    <x v="2"/>
  </r>
  <r>
    <x v="0"/>
    <x v="0"/>
    <x v="3"/>
    <x v="0"/>
    <x v="0"/>
    <x v="0"/>
    <x v="4"/>
    <x v="3"/>
    <x v="6"/>
    <x v="14"/>
    <x v="15"/>
    <x v="1"/>
  </r>
  <r>
    <x v="0"/>
    <x v="0"/>
    <x v="3"/>
    <x v="0"/>
    <x v="0"/>
    <x v="0"/>
    <x v="5"/>
    <x v="0"/>
    <x v="5"/>
    <x v="13"/>
    <x v="14"/>
    <x v="3"/>
  </r>
  <r>
    <x v="0"/>
    <x v="0"/>
    <x v="4"/>
    <x v="0"/>
    <x v="0"/>
    <x v="0"/>
    <x v="0"/>
    <x v="3"/>
    <x v="7"/>
    <x v="15"/>
    <x v="16"/>
    <x v="0"/>
  </r>
  <r>
    <x v="0"/>
    <x v="0"/>
    <x v="4"/>
    <x v="0"/>
    <x v="0"/>
    <x v="0"/>
    <x v="1"/>
    <x v="4"/>
    <x v="8"/>
    <x v="16"/>
    <x v="17"/>
    <x v="1"/>
  </r>
  <r>
    <x v="0"/>
    <x v="0"/>
    <x v="4"/>
    <x v="0"/>
    <x v="0"/>
    <x v="0"/>
    <x v="2"/>
    <x v="0"/>
    <x v="3"/>
    <x v="6"/>
    <x v="18"/>
    <x v="2"/>
  </r>
  <r>
    <x v="0"/>
    <x v="0"/>
    <x v="4"/>
    <x v="0"/>
    <x v="0"/>
    <x v="0"/>
    <x v="3"/>
    <x v="0"/>
    <x v="2"/>
    <x v="17"/>
    <x v="19"/>
    <x v="2"/>
  </r>
  <r>
    <x v="0"/>
    <x v="0"/>
    <x v="4"/>
    <x v="0"/>
    <x v="0"/>
    <x v="0"/>
    <x v="4"/>
    <x v="3"/>
    <x v="10"/>
    <x v="18"/>
    <x v="18"/>
    <x v="1"/>
  </r>
  <r>
    <x v="0"/>
    <x v="0"/>
    <x v="4"/>
    <x v="0"/>
    <x v="0"/>
    <x v="0"/>
    <x v="5"/>
    <x v="5"/>
    <x v="1"/>
    <x v="19"/>
    <x v="20"/>
    <x v="3"/>
  </r>
  <r>
    <x v="0"/>
    <x v="0"/>
    <x v="5"/>
    <x v="0"/>
    <x v="0"/>
    <x v="0"/>
    <x v="0"/>
    <x v="3"/>
    <x v="4"/>
    <x v="20"/>
    <x v="21"/>
    <x v="0"/>
  </r>
  <r>
    <x v="0"/>
    <x v="0"/>
    <x v="5"/>
    <x v="0"/>
    <x v="0"/>
    <x v="0"/>
    <x v="1"/>
    <x v="4"/>
    <x v="1"/>
    <x v="21"/>
    <x v="22"/>
    <x v="1"/>
  </r>
  <r>
    <x v="0"/>
    <x v="0"/>
    <x v="5"/>
    <x v="0"/>
    <x v="0"/>
    <x v="0"/>
    <x v="2"/>
    <x v="0"/>
    <x v="8"/>
    <x v="10"/>
    <x v="23"/>
    <x v="2"/>
  </r>
  <r>
    <x v="0"/>
    <x v="0"/>
    <x v="5"/>
    <x v="0"/>
    <x v="0"/>
    <x v="0"/>
    <x v="3"/>
    <x v="0"/>
    <x v="3"/>
    <x v="6"/>
    <x v="18"/>
    <x v="2"/>
  </r>
  <r>
    <x v="0"/>
    <x v="0"/>
    <x v="5"/>
    <x v="0"/>
    <x v="0"/>
    <x v="0"/>
    <x v="4"/>
    <x v="3"/>
    <x v="3"/>
    <x v="4"/>
    <x v="4"/>
    <x v="1"/>
  </r>
  <r>
    <x v="0"/>
    <x v="0"/>
    <x v="5"/>
    <x v="0"/>
    <x v="0"/>
    <x v="0"/>
    <x v="5"/>
    <x v="5"/>
    <x v="11"/>
    <x v="22"/>
    <x v="24"/>
    <x v="3"/>
  </r>
  <r>
    <x v="0"/>
    <x v="0"/>
    <x v="6"/>
    <x v="0"/>
    <x v="0"/>
    <x v="0"/>
    <x v="0"/>
    <x v="3"/>
    <x v="12"/>
    <x v="23"/>
    <x v="25"/>
    <x v="0"/>
  </r>
  <r>
    <x v="0"/>
    <x v="0"/>
    <x v="6"/>
    <x v="0"/>
    <x v="0"/>
    <x v="0"/>
    <x v="1"/>
    <x v="4"/>
    <x v="13"/>
    <x v="24"/>
    <x v="26"/>
    <x v="1"/>
  </r>
  <r>
    <x v="0"/>
    <x v="0"/>
    <x v="6"/>
    <x v="0"/>
    <x v="0"/>
    <x v="0"/>
    <x v="2"/>
    <x v="0"/>
    <x v="5"/>
    <x v="13"/>
    <x v="27"/>
    <x v="2"/>
  </r>
  <r>
    <x v="0"/>
    <x v="0"/>
    <x v="6"/>
    <x v="0"/>
    <x v="0"/>
    <x v="0"/>
    <x v="3"/>
    <x v="0"/>
    <x v="3"/>
    <x v="6"/>
    <x v="18"/>
    <x v="2"/>
  </r>
  <r>
    <x v="0"/>
    <x v="0"/>
    <x v="6"/>
    <x v="0"/>
    <x v="0"/>
    <x v="0"/>
    <x v="4"/>
    <x v="3"/>
    <x v="8"/>
    <x v="25"/>
    <x v="28"/>
    <x v="1"/>
  </r>
  <r>
    <x v="0"/>
    <x v="0"/>
    <x v="6"/>
    <x v="0"/>
    <x v="0"/>
    <x v="0"/>
    <x v="5"/>
    <x v="5"/>
    <x v="14"/>
    <x v="26"/>
    <x v="29"/>
    <x v="3"/>
  </r>
  <r>
    <x v="0"/>
    <x v="0"/>
    <x v="7"/>
    <x v="0"/>
    <x v="0"/>
    <x v="0"/>
    <x v="0"/>
    <x v="3"/>
    <x v="4"/>
    <x v="20"/>
    <x v="21"/>
    <x v="0"/>
  </r>
  <r>
    <x v="0"/>
    <x v="0"/>
    <x v="7"/>
    <x v="0"/>
    <x v="0"/>
    <x v="0"/>
    <x v="1"/>
    <x v="4"/>
    <x v="13"/>
    <x v="24"/>
    <x v="26"/>
    <x v="1"/>
  </r>
  <r>
    <x v="0"/>
    <x v="0"/>
    <x v="7"/>
    <x v="0"/>
    <x v="0"/>
    <x v="0"/>
    <x v="2"/>
    <x v="0"/>
    <x v="5"/>
    <x v="13"/>
    <x v="27"/>
    <x v="2"/>
  </r>
  <r>
    <x v="0"/>
    <x v="0"/>
    <x v="7"/>
    <x v="0"/>
    <x v="0"/>
    <x v="0"/>
    <x v="3"/>
    <x v="0"/>
    <x v="8"/>
    <x v="10"/>
    <x v="23"/>
    <x v="2"/>
  </r>
  <r>
    <x v="0"/>
    <x v="0"/>
    <x v="7"/>
    <x v="0"/>
    <x v="0"/>
    <x v="0"/>
    <x v="4"/>
    <x v="3"/>
    <x v="3"/>
    <x v="4"/>
    <x v="4"/>
    <x v="1"/>
  </r>
  <r>
    <x v="0"/>
    <x v="0"/>
    <x v="7"/>
    <x v="0"/>
    <x v="0"/>
    <x v="0"/>
    <x v="5"/>
    <x v="5"/>
    <x v="15"/>
    <x v="27"/>
    <x v="30"/>
    <x v="3"/>
  </r>
  <r>
    <x v="0"/>
    <x v="0"/>
    <x v="8"/>
    <x v="0"/>
    <x v="0"/>
    <x v="0"/>
    <x v="0"/>
    <x v="3"/>
    <x v="0"/>
    <x v="28"/>
    <x v="31"/>
    <x v="0"/>
  </r>
  <r>
    <x v="0"/>
    <x v="0"/>
    <x v="8"/>
    <x v="0"/>
    <x v="0"/>
    <x v="0"/>
    <x v="1"/>
    <x v="4"/>
    <x v="1"/>
    <x v="21"/>
    <x v="22"/>
    <x v="1"/>
  </r>
  <r>
    <x v="0"/>
    <x v="0"/>
    <x v="8"/>
    <x v="0"/>
    <x v="0"/>
    <x v="0"/>
    <x v="2"/>
    <x v="0"/>
    <x v="8"/>
    <x v="10"/>
    <x v="23"/>
    <x v="2"/>
  </r>
  <r>
    <x v="0"/>
    <x v="0"/>
    <x v="8"/>
    <x v="0"/>
    <x v="0"/>
    <x v="0"/>
    <x v="3"/>
    <x v="0"/>
    <x v="3"/>
    <x v="6"/>
    <x v="18"/>
    <x v="2"/>
  </r>
  <r>
    <x v="0"/>
    <x v="0"/>
    <x v="8"/>
    <x v="0"/>
    <x v="0"/>
    <x v="0"/>
    <x v="4"/>
    <x v="3"/>
    <x v="3"/>
    <x v="4"/>
    <x v="4"/>
    <x v="1"/>
  </r>
  <r>
    <x v="0"/>
    <x v="0"/>
    <x v="8"/>
    <x v="0"/>
    <x v="0"/>
    <x v="0"/>
    <x v="5"/>
    <x v="5"/>
    <x v="1"/>
    <x v="19"/>
    <x v="20"/>
    <x v="3"/>
  </r>
  <r>
    <x v="0"/>
    <x v="0"/>
    <x v="9"/>
    <x v="0"/>
    <x v="0"/>
    <x v="0"/>
    <x v="0"/>
    <x v="5"/>
    <x v="16"/>
    <x v="29"/>
    <x v="32"/>
    <x v="0"/>
  </r>
  <r>
    <x v="0"/>
    <x v="0"/>
    <x v="9"/>
    <x v="0"/>
    <x v="0"/>
    <x v="0"/>
    <x v="1"/>
    <x v="4"/>
    <x v="1"/>
    <x v="21"/>
    <x v="22"/>
    <x v="1"/>
  </r>
  <r>
    <x v="0"/>
    <x v="0"/>
    <x v="9"/>
    <x v="0"/>
    <x v="0"/>
    <x v="0"/>
    <x v="2"/>
    <x v="4"/>
    <x v="3"/>
    <x v="14"/>
    <x v="33"/>
    <x v="2"/>
  </r>
  <r>
    <x v="0"/>
    <x v="0"/>
    <x v="9"/>
    <x v="0"/>
    <x v="0"/>
    <x v="0"/>
    <x v="3"/>
    <x v="4"/>
    <x v="10"/>
    <x v="30"/>
    <x v="34"/>
    <x v="2"/>
  </r>
  <r>
    <x v="0"/>
    <x v="0"/>
    <x v="9"/>
    <x v="0"/>
    <x v="0"/>
    <x v="0"/>
    <x v="4"/>
    <x v="5"/>
    <x v="10"/>
    <x v="31"/>
    <x v="24"/>
    <x v="1"/>
  </r>
  <r>
    <x v="0"/>
    <x v="0"/>
    <x v="9"/>
    <x v="0"/>
    <x v="0"/>
    <x v="0"/>
    <x v="5"/>
    <x v="6"/>
    <x v="1"/>
    <x v="32"/>
    <x v="35"/>
    <x v="3"/>
  </r>
  <r>
    <x v="0"/>
    <x v="0"/>
    <x v="10"/>
    <x v="0"/>
    <x v="0"/>
    <x v="0"/>
    <x v="0"/>
    <x v="5"/>
    <x v="17"/>
    <x v="33"/>
    <x v="36"/>
    <x v="0"/>
  </r>
  <r>
    <x v="0"/>
    <x v="0"/>
    <x v="10"/>
    <x v="0"/>
    <x v="0"/>
    <x v="0"/>
    <x v="1"/>
    <x v="4"/>
    <x v="18"/>
    <x v="34"/>
    <x v="37"/>
    <x v="1"/>
  </r>
  <r>
    <x v="0"/>
    <x v="0"/>
    <x v="10"/>
    <x v="0"/>
    <x v="0"/>
    <x v="0"/>
    <x v="2"/>
    <x v="4"/>
    <x v="19"/>
    <x v="35"/>
    <x v="38"/>
    <x v="2"/>
  </r>
  <r>
    <x v="0"/>
    <x v="0"/>
    <x v="10"/>
    <x v="0"/>
    <x v="0"/>
    <x v="0"/>
    <x v="3"/>
    <x v="4"/>
    <x v="3"/>
    <x v="14"/>
    <x v="33"/>
    <x v="2"/>
  </r>
  <r>
    <x v="0"/>
    <x v="0"/>
    <x v="10"/>
    <x v="0"/>
    <x v="0"/>
    <x v="0"/>
    <x v="4"/>
    <x v="5"/>
    <x v="10"/>
    <x v="31"/>
    <x v="24"/>
    <x v="1"/>
  </r>
  <r>
    <x v="0"/>
    <x v="0"/>
    <x v="10"/>
    <x v="0"/>
    <x v="0"/>
    <x v="0"/>
    <x v="5"/>
    <x v="6"/>
    <x v="18"/>
    <x v="22"/>
    <x v="24"/>
    <x v="3"/>
  </r>
  <r>
    <x v="0"/>
    <x v="0"/>
    <x v="11"/>
    <x v="0"/>
    <x v="0"/>
    <x v="0"/>
    <x v="0"/>
    <x v="5"/>
    <x v="0"/>
    <x v="36"/>
    <x v="39"/>
    <x v="0"/>
  </r>
  <r>
    <x v="0"/>
    <x v="0"/>
    <x v="11"/>
    <x v="0"/>
    <x v="0"/>
    <x v="0"/>
    <x v="1"/>
    <x v="4"/>
    <x v="1"/>
    <x v="21"/>
    <x v="22"/>
    <x v="1"/>
  </r>
  <r>
    <x v="0"/>
    <x v="0"/>
    <x v="11"/>
    <x v="0"/>
    <x v="0"/>
    <x v="0"/>
    <x v="2"/>
    <x v="4"/>
    <x v="5"/>
    <x v="37"/>
    <x v="40"/>
    <x v="2"/>
  </r>
  <r>
    <x v="0"/>
    <x v="0"/>
    <x v="11"/>
    <x v="0"/>
    <x v="0"/>
    <x v="0"/>
    <x v="3"/>
    <x v="4"/>
    <x v="3"/>
    <x v="14"/>
    <x v="33"/>
    <x v="2"/>
  </r>
  <r>
    <x v="0"/>
    <x v="0"/>
    <x v="11"/>
    <x v="0"/>
    <x v="0"/>
    <x v="0"/>
    <x v="4"/>
    <x v="5"/>
    <x v="3"/>
    <x v="38"/>
    <x v="41"/>
    <x v="1"/>
  </r>
  <r>
    <x v="0"/>
    <x v="0"/>
    <x v="11"/>
    <x v="0"/>
    <x v="0"/>
    <x v="0"/>
    <x v="5"/>
    <x v="6"/>
    <x v="1"/>
    <x v="32"/>
    <x v="35"/>
    <x v="3"/>
  </r>
  <r>
    <x v="1"/>
    <x v="1"/>
    <x v="12"/>
    <x v="1"/>
    <x v="1"/>
    <x v="1"/>
    <x v="0"/>
    <x v="7"/>
    <x v="3"/>
    <x v="39"/>
    <x v="42"/>
    <x v="2"/>
  </r>
  <r>
    <x v="1"/>
    <x v="1"/>
    <x v="12"/>
    <x v="1"/>
    <x v="1"/>
    <x v="1"/>
    <x v="1"/>
    <x v="8"/>
    <x v="3"/>
    <x v="40"/>
    <x v="43"/>
    <x v="2"/>
  </r>
  <r>
    <x v="1"/>
    <x v="1"/>
    <x v="12"/>
    <x v="1"/>
    <x v="1"/>
    <x v="1"/>
    <x v="2"/>
    <x v="8"/>
    <x v="20"/>
    <x v="41"/>
    <x v="44"/>
    <x v="2"/>
  </r>
  <r>
    <x v="1"/>
    <x v="1"/>
    <x v="12"/>
    <x v="1"/>
    <x v="1"/>
    <x v="1"/>
    <x v="3"/>
    <x v="8"/>
    <x v="20"/>
    <x v="41"/>
    <x v="43"/>
    <x v="4"/>
  </r>
  <r>
    <x v="1"/>
    <x v="1"/>
    <x v="12"/>
    <x v="1"/>
    <x v="1"/>
    <x v="1"/>
    <x v="4"/>
    <x v="1"/>
    <x v="21"/>
    <x v="42"/>
    <x v="45"/>
    <x v="1"/>
  </r>
  <r>
    <x v="1"/>
    <x v="1"/>
    <x v="12"/>
    <x v="1"/>
    <x v="1"/>
    <x v="1"/>
    <x v="5"/>
    <x v="8"/>
    <x v="20"/>
    <x v="41"/>
    <x v="46"/>
    <x v="0"/>
  </r>
  <r>
    <x v="1"/>
    <x v="1"/>
    <x v="13"/>
    <x v="1"/>
    <x v="1"/>
    <x v="1"/>
    <x v="0"/>
    <x v="7"/>
    <x v="2"/>
    <x v="43"/>
    <x v="47"/>
    <x v="2"/>
  </r>
  <r>
    <x v="1"/>
    <x v="1"/>
    <x v="13"/>
    <x v="1"/>
    <x v="1"/>
    <x v="1"/>
    <x v="1"/>
    <x v="8"/>
    <x v="2"/>
    <x v="44"/>
    <x v="48"/>
    <x v="2"/>
  </r>
  <r>
    <x v="1"/>
    <x v="1"/>
    <x v="13"/>
    <x v="1"/>
    <x v="1"/>
    <x v="1"/>
    <x v="2"/>
    <x v="8"/>
    <x v="22"/>
    <x v="45"/>
    <x v="49"/>
    <x v="2"/>
  </r>
  <r>
    <x v="1"/>
    <x v="1"/>
    <x v="13"/>
    <x v="1"/>
    <x v="1"/>
    <x v="1"/>
    <x v="3"/>
    <x v="8"/>
    <x v="23"/>
    <x v="46"/>
    <x v="50"/>
    <x v="4"/>
  </r>
  <r>
    <x v="1"/>
    <x v="1"/>
    <x v="13"/>
    <x v="1"/>
    <x v="1"/>
    <x v="1"/>
    <x v="4"/>
    <x v="1"/>
    <x v="24"/>
    <x v="47"/>
    <x v="51"/>
    <x v="1"/>
  </r>
  <r>
    <x v="1"/>
    <x v="1"/>
    <x v="13"/>
    <x v="1"/>
    <x v="1"/>
    <x v="1"/>
    <x v="5"/>
    <x v="8"/>
    <x v="20"/>
    <x v="41"/>
    <x v="46"/>
    <x v="0"/>
  </r>
  <r>
    <x v="1"/>
    <x v="1"/>
    <x v="14"/>
    <x v="1"/>
    <x v="1"/>
    <x v="1"/>
    <x v="0"/>
    <x v="9"/>
    <x v="10"/>
    <x v="48"/>
    <x v="52"/>
    <x v="2"/>
  </r>
  <r>
    <x v="1"/>
    <x v="1"/>
    <x v="14"/>
    <x v="1"/>
    <x v="1"/>
    <x v="1"/>
    <x v="1"/>
    <x v="1"/>
    <x v="10"/>
    <x v="49"/>
    <x v="46"/>
    <x v="2"/>
  </r>
  <r>
    <x v="1"/>
    <x v="1"/>
    <x v="14"/>
    <x v="1"/>
    <x v="1"/>
    <x v="1"/>
    <x v="2"/>
    <x v="8"/>
    <x v="20"/>
    <x v="41"/>
    <x v="44"/>
    <x v="2"/>
  </r>
  <r>
    <x v="1"/>
    <x v="1"/>
    <x v="14"/>
    <x v="1"/>
    <x v="1"/>
    <x v="1"/>
    <x v="3"/>
    <x v="1"/>
    <x v="25"/>
    <x v="50"/>
    <x v="53"/>
    <x v="4"/>
  </r>
  <r>
    <x v="1"/>
    <x v="1"/>
    <x v="14"/>
    <x v="1"/>
    <x v="1"/>
    <x v="1"/>
    <x v="4"/>
    <x v="2"/>
    <x v="24"/>
    <x v="39"/>
    <x v="54"/>
    <x v="1"/>
  </r>
  <r>
    <x v="1"/>
    <x v="1"/>
    <x v="14"/>
    <x v="1"/>
    <x v="1"/>
    <x v="1"/>
    <x v="5"/>
    <x v="1"/>
    <x v="26"/>
    <x v="51"/>
    <x v="55"/>
    <x v="0"/>
  </r>
  <r>
    <x v="1"/>
    <x v="1"/>
    <x v="15"/>
    <x v="1"/>
    <x v="1"/>
    <x v="1"/>
    <x v="0"/>
    <x v="9"/>
    <x v="3"/>
    <x v="52"/>
    <x v="56"/>
    <x v="2"/>
  </r>
  <r>
    <x v="1"/>
    <x v="1"/>
    <x v="15"/>
    <x v="1"/>
    <x v="1"/>
    <x v="1"/>
    <x v="1"/>
    <x v="1"/>
    <x v="3"/>
    <x v="11"/>
    <x v="12"/>
    <x v="2"/>
  </r>
  <r>
    <x v="1"/>
    <x v="1"/>
    <x v="15"/>
    <x v="1"/>
    <x v="1"/>
    <x v="1"/>
    <x v="2"/>
    <x v="8"/>
    <x v="27"/>
    <x v="53"/>
    <x v="57"/>
    <x v="2"/>
  </r>
  <r>
    <x v="1"/>
    <x v="1"/>
    <x v="15"/>
    <x v="1"/>
    <x v="1"/>
    <x v="1"/>
    <x v="3"/>
    <x v="1"/>
    <x v="23"/>
    <x v="54"/>
    <x v="58"/>
    <x v="4"/>
  </r>
  <r>
    <x v="1"/>
    <x v="1"/>
    <x v="15"/>
    <x v="1"/>
    <x v="1"/>
    <x v="1"/>
    <x v="4"/>
    <x v="2"/>
    <x v="28"/>
    <x v="45"/>
    <x v="59"/>
    <x v="1"/>
  </r>
  <r>
    <x v="1"/>
    <x v="1"/>
    <x v="15"/>
    <x v="1"/>
    <x v="1"/>
    <x v="1"/>
    <x v="5"/>
    <x v="1"/>
    <x v="9"/>
    <x v="55"/>
    <x v="60"/>
    <x v="0"/>
  </r>
  <r>
    <x v="1"/>
    <x v="1"/>
    <x v="16"/>
    <x v="1"/>
    <x v="1"/>
    <x v="1"/>
    <x v="0"/>
    <x v="9"/>
    <x v="8"/>
    <x v="56"/>
    <x v="61"/>
    <x v="2"/>
  </r>
  <r>
    <x v="1"/>
    <x v="1"/>
    <x v="16"/>
    <x v="1"/>
    <x v="1"/>
    <x v="1"/>
    <x v="1"/>
    <x v="1"/>
    <x v="8"/>
    <x v="57"/>
    <x v="62"/>
    <x v="2"/>
  </r>
  <r>
    <x v="1"/>
    <x v="1"/>
    <x v="16"/>
    <x v="1"/>
    <x v="1"/>
    <x v="1"/>
    <x v="2"/>
    <x v="8"/>
    <x v="29"/>
    <x v="58"/>
    <x v="63"/>
    <x v="2"/>
  </r>
  <r>
    <x v="1"/>
    <x v="1"/>
    <x v="16"/>
    <x v="1"/>
    <x v="1"/>
    <x v="1"/>
    <x v="3"/>
    <x v="1"/>
    <x v="20"/>
    <x v="59"/>
    <x v="12"/>
    <x v="4"/>
  </r>
  <r>
    <x v="1"/>
    <x v="1"/>
    <x v="16"/>
    <x v="1"/>
    <x v="1"/>
    <x v="1"/>
    <x v="4"/>
    <x v="2"/>
    <x v="25"/>
    <x v="52"/>
    <x v="64"/>
    <x v="1"/>
  </r>
  <r>
    <x v="1"/>
    <x v="1"/>
    <x v="16"/>
    <x v="1"/>
    <x v="1"/>
    <x v="1"/>
    <x v="5"/>
    <x v="1"/>
    <x v="5"/>
    <x v="7"/>
    <x v="65"/>
    <x v="0"/>
  </r>
  <r>
    <x v="1"/>
    <x v="1"/>
    <x v="17"/>
    <x v="1"/>
    <x v="1"/>
    <x v="1"/>
    <x v="0"/>
    <x v="1"/>
    <x v="5"/>
    <x v="7"/>
    <x v="8"/>
    <x v="2"/>
  </r>
  <r>
    <x v="1"/>
    <x v="1"/>
    <x v="17"/>
    <x v="1"/>
    <x v="1"/>
    <x v="1"/>
    <x v="1"/>
    <x v="2"/>
    <x v="5"/>
    <x v="60"/>
    <x v="66"/>
    <x v="2"/>
  </r>
  <r>
    <x v="1"/>
    <x v="1"/>
    <x v="17"/>
    <x v="1"/>
    <x v="1"/>
    <x v="1"/>
    <x v="2"/>
    <x v="1"/>
    <x v="9"/>
    <x v="55"/>
    <x v="67"/>
    <x v="2"/>
  </r>
  <r>
    <x v="1"/>
    <x v="1"/>
    <x v="17"/>
    <x v="1"/>
    <x v="1"/>
    <x v="1"/>
    <x v="3"/>
    <x v="1"/>
    <x v="30"/>
    <x v="61"/>
    <x v="7"/>
    <x v="4"/>
  </r>
  <r>
    <x v="1"/>
    <x v="1"/>
    <x v="17"/>
    <x v="1"/>
    <x v="1"/>
    <x v="1"/>
    <x v="4"/>
    <x v="2"/>
    <x v="26"/>
    <x v="62"/>
    <x v="68"/>
    <x v="1"/>
  </r>
  <r>
    <x v="1"/>
    <x v="1"/>
    <x v="17"/>
    <x v="1"/>
    <x v="1"/>
    <x v="1"/>
    <x v="5"/>
    <x v="0"/>
    <x v="1"/>
    <x v="1"/>
    <x v="69"/>
    <x v="0"/>
  </r>
  <r>
    <x v="1"/>
    <x v="1"/>
    <x v="18"/>
    <x v="1"/>
    <x v="1"/>
    <x v="1"/>
    <x v="0"/>
    <x v="1"/>
    <x v="5"/>
    <x v="7"/>
    <x v="8"/>
    <x v="2"/>
  </r>
  <r>
    <x v="1"/>
    <x v="1"/>
    <x v="18"/>
    <x v="1"/>
    <x v="1"/>
    <x v="1"/>
    <x v="1"/>
    <x v="2"/>
    <x v="5"/>
    <x v="60"/>
    <x v="66"/>
    <x v="2"/>
  </r>
  <r>
    <x v="1"/>
    <x v="1"/>
    <x v="18"/>
    <x v="1"/>
    <x v="1"/>
    <x v="1"/>
    <x v="2"/>
    <x v="1"/>
    <x v="14"/>
    <x v="63"/>
    <x v="70"/>
    <x v="2"/>
  </r>
  <r>
    <x v="1"/>
    <x v="1"/>
    <x v="18"/>
    <x v="1"/>
    <x v="1"/>
    <x v="1"/>
    <x v="3"/>
    <x v="1"/>
    <x v="20"/>
    <x v="59"/>
    <x v="12"/>
    <x v="4"/>
  </r>
  <r>
    <x v="1"/>
    <x v="1"/>
    <x v="18"/>
    <x v="1"/>
    <x v="1"/>
    <x v="1"/>
    <x v="4"/>
    <x v="2"/>
    <x v="20"/>
    <x v="40"/>
    <x v="71"/>
    <x v="1"/>
  </r>
  <r>
    <x v="1"/>
    <x v="1"/>
    <x v="18"/>
    <x v="1"/>
    <x v="1"/>
    <x v="1"/>
    <x v="5"/>
    <x v="0"/>
    <x v="18"/>
    <x v="64"/>
    <x v="72"/>
    <x v="0"/>
  </r>
  <r>
    <x v="1"/>
    <x v="1"/>
    <x v="19"/>
    <x v="1"/>
    <x v="1"/>
    <x v="1"/>
    <x v="0"/>
    <x v="1"/>
    <x v="8"/>
    <x v="57"/>
    <x v="62"/>
    <x v="2"/>
  </r>
  <r>
    <x v="1"/>
    <x v="1"/>
    <x v="19"/>
    <x v="1"/>
    <x v="1"/>
    <x v="1"/>
    <x v="1"/>
    <x v="2"/>
    <x v="8"/>
    <x v="65"/>
    <x v="73"/>
    <x v="2"/>
  </r>
  <r>
    <x v="1"/>
    <x v="1"/>
    <x v="19"/>
    <x v="1"/>
    <x v="1"/>
    <x v="1"/>
    <x v="2"/>
    <x v="1"/>
    <x v="14"/>
    <x v="63"/>
    <x v="70"/>
    <x v="2"/>
  </r>
  <r>
    <x v="1"/>
    <x v="1"/>
    <x v="19"/>
    <x v="1"/>
    <x v="1"/>
    <x v="1"/>
    <x v="3"/>
    <x v="1"/>
    <x v="26"/>
    <x v="51"/>
    <x v="74"/>
    <x v="4"/>
  </r>
  <r>
    <x v="1"/>
    <x v="1"/>
    <x v="19"/>
    <x v="1"/>
    <x v="1"/>
    <x v="1"/>
    <x v="4"/>
    <x v="2"/>
    <x v="26"/>
    <x v="62"/>
    <x v="68"/>
    <x v="1"/>
  </r>
  <r>
    <x v="1"/>
    <x v="1"/>
    <x v="19"/>
    <x v="1"/>
    <x v="1"/>
    <x v="1"/>
    <x v="5"/>
    <x v="0"/>
    <x v="3"/>
    <x v="6"/>
    <x v="75"/>
    <x v="0"/>
  </r>
  <r>
    <x v="1"/>
    <x v="1"/>
    <x v="20"/>
    <x v="1"/>
    <x v="1"/>
    <x v="1"/>
    <x v="0"/>
    <x v="2"/>
    <x v="2"/>
    <x v="3"/>
    <x v="3"/>
    <x v="2"/>
  </r>
  <r>
    <x v="1"/>
    <x v="1"/>
    <x v="20"/>
    <x v="1"/>
    <x v="1"/>
    <x v="1"/>
    <x v="1"/>
    <x v="2"/>
    <x v="2"/>
    <x v="3"/>
    <x v="3"/>
    <x v="2"/>
  </r>
  <r>
    <x v="1"/>
    <x v="1"/>
    <x v="20"/>
    <x v="1"/>
    <x v="1"/>
    <x v="1"/>
    <x v="2"/>
    <x v="0"/>
    <x v="3"/>
    <x v="6"/>
    <x v="18"/>
    <x v="2"/>
  </r>
  <r>
    <x v="1"/>
    <x v="1"/>
    <x v="20"/>
    <x v="1"/>
    <x v="1"/>
    <x v="1"/>
    <x v="3"/>
    <x v="0"/>
    <x v="23"/>
    <x v="66"/>
    <x v="76"/>
    <x v="4"/>
  </r>
  <r>
    <x v="1"/>
    <x v="1"/>
    <x v="20"/>
    <x v="1"/>
    <x v="1"/>
    <x v="1"/>
    <x v="4"/>
    <x v="2"/>
    <x v="23"/>
    <x v="67"/>
    <x v="77"/>
    <x v="1"/>
  </r>
  <r>
    <x v="1"/>
    <x v="1"/>
    <x v="20"/>
    <x v="1"/>
    <x v="1"/>
    <x v="1"/>
    <x v="5"/>
    <x v="4"/>
    <x v="2"/>
    <x v="68"/>
    <x v="78"/>
    <x v="0"/>
  </r>
  <r>
    <x v="1"/>
    <x v="1"/>
    <x v="21"/>
    <x v="1"/>
    <x v="1"/>
    <x v="1"/>
    <x v="0"/>
    <x v="2"/>
    <x v="9"/>
    <x v="11"/>
    <x v="12"/>
    <x v="2"/>
  </r>
  <r>
    <x v="1"/>
    <x v="1"/>
    <x v="21"/>
    <x v="1"/>
    <x v="1"/>
    <x v="1"/>
    <x v="1"/>
    <x v="2"/>
    <x v="9"/>
    <x v="11"/>
    <x v="12"/>
    <x v="2"/>
  </r>
  <r>
    <x v="1"/>
    <x v="1"/>
    <x v="21"/>
    <x v="1"/>
    <x v="1"/>
    <x v="1"/>
    <x v="2"/>
    <x v="0"/>
    <x v="30"/>
    <x v="69"/>
    <x v="79"/>
    <x v="2"/>
  </r>
  <r>
    <x v="1"/>
    <x v="1"/>
    <x v="21"/>
    <x v="1"/>
    <x v="1"/>
    <x v="1"/>
    <x v="3"/>
    <x v="0"/>
    <x v="25"/>
    <x v="61"/>
    <x v="7"/>
    <x v="4"/>
  </r>
  <r>
    <x v="1"/>
    <x v="1"/>
    <x v="21"/>
    <x v="1"/>
    <x v="1"/>
    <x v="1"/>
    <x v="4"/>
    <x v="2"/>
    <x v="31"/>
    <x v="70"/>
    <x v="80"/>
    <x v="1"/>
  </r>
  <r>
    <x v="1"/>
    <x v="1"/>
    <x v="21"/>
    <x v="1"/>
    <x v="1"/>
    <x v="1"/>
    <x v="5"/>
    <x v="4"/>
    <x v="30"/>
    <x v="71"/>
    <x v="81"/>
    <x v="0"/>
  </r>
  <r>
    <x v="1"/>
    <x v="1"/>
    <x v="22"/>
    <x v="1"/>
    <x v="1"/>
    <x v="1"/>
    <x v="0"/>
    <x v="2"/>
    <x v="3"/>
    <x v="72"/>
    <x v="82"/>
    <x v="2"/>
  </r>
  <r>
    <x v="1"/>
    <x v="1"/>
    <x v="22"/>
    <x v="1"/>
    <x v="1"/>
    <x v="1"/>
    <x v="1"/>
    <x v="2"/>
    <x v="3"/>
    <x v="72"/>
    <x v="82"/>
    <x v="2"/>
  </r>
  <r>
    <x v="1"/>
    <x v="1"/>
    <x v="22"/>
    <x v="1"/>
    <x v="1"/>
    <x v="1"/>
    <x v="2"/>
    <x v="0"/>
    <x v="6"/>
    <x v="71"/>
    <x v="83"/>
    <x v="2"/>
  </r>
  <r>
    <x v="1"/>
    <x v="1"/>
    <x v="22"/>
    <x v="1"/>
    <x v="1"/>
    <x v="1"/>
    <x v="3"/>
    <x v="0"/>
    <x v="22"/>
    <x v="73"/>
    <x v="84"/>
    <x v="4"/>
  </r>
  <r>
    <x v="1"/>
    <x v="1"/>
    <x v="22"/>
    <x v="1"/>
    <x v="1"/>
    <x v="1"/>
    <x v="4"/>
    <x v="2"/>
    <x v="26"/>
    <x v="62"/>
    <x v="68"/>
    <x v="1"/>
  </r>
  <r>
    <x v="1"/>
    <x v="1"/>
    <x v="22"/>
    <x v="1"/>
    <x v="1"/>
    <x v="1"/>
    <x v="5"/>
    <x v="4"/>
    <x v="2"/>
    <x v="68"/>
    <x v="78"/>
    <x v="0"/>
  </r>
  <r>
    <x v="1"/>
    <x v="1"/>
    <x v="23"/>
    <x v="1"/>
    <x v="1"/>
    <x v="1"/>
    <x v="0"/>
    <x v="2"/>
    <x v="5"/>
    <x v="60"/>
    <x v="66"/>
    <x v="2"/>
  </r>
  <r>
    <x v="1"/>
    <x v="1"/>
    <x v="23"/>
    <x v="1"/>
    <x v="1"/>
    <x v="1"/>
    <x v="1"/>
    <x v="2"/>
    <x v="5"/>
    <x v="60"/>
    <x v="66"/>
    <x v="2"/>
  </r>
  <r>
    <x v="1"/>
    <x v="1"/>
    <x v="23"/>
    <x v="1"/>
    <x v="1"/>
    <x v="1"/>
    <x v="2"/>
    <x v="0"/>
    <x v="2"/>
    <x v="17"/>
    <x v="19"/>
    <x v="2"/>
  </r>
  <r>
    <x v="1"/>
    <x v="1"/>
    <x v="23"/>
    <x v="1"/>
    <x v="1"/>
    <x v="1"/>
    <x v="3"/>
    <x v="0"/>
    <x v="20"/>
    <x v="49"/>
    <x v="18"/>
    <x v="4"/>
  </r>
  <r>
    <x v="1"/>
    <x v="1"/>
    <x v="23"/>
    <x v="1"/>
    <x v="1"/>
    <x v="1"/>
    <x v="4"/>
    <x v="2"/>
    <x v="26"/>
    <x v="62"/>
    <x v="68"/>
    <x v="1"/>
  </r>
  <r>
    <x v="1"/>
    <x v="1"/>
    <x v="23"/>
    <x v="1"/>
    <x v="1"/>
    <x v="1"/>
    <x v="5"/>
    <x v="4"/>
    <x v="3"/>
    <x v="14"/>
    <x v="85"/>
    <x v="0"/>
  </r>
  <r>
    <x v="2"/>
    <x v="2"/>
    <x v="24"/>
    <x v="2"/>
    <x v="2"/>
    <x v="2"/>
    <x v="0"/>
    <x v="10"/>
    <x v="29"/>
    <x v="74"/>
    <x v="86"/>
    <x v="5"/>
  </r>
  <r>
    <x v="2"/>
    <x v="2"/>
    <x v="24"/>
    <x v="2"/>
    <x v="2"/>
    <x v="2"/>
    <x v="1"/>
    <x v="0"/>
    <x v="29"/>
    <x v="75"/>
    <x v="87"/>
    <x v="6"/>
  </r>
  <r>
    <x v="2"/>
    <x v="2"/>
    <x v="24"/>
    <x v="2"/>
    <x v="2"/>
    <x v="2"/>
    <x v="2"/>
    <x v="0"/>
    <x v="29"/>
    <x v="75"/>
    <x v="88"/>
    <x v="5"/>
  </r>
  <r>
    <x v="2"/>
    <x v="2"/>
    <x v="24"/>
    <x v="2"/>
    <x v="2"/>
    <x v="2"/>
    <x v="3"/>
    <x v="0"/>
    <x v="23"/>
    <x v="66"/>
    <x v="89"/>
    <x v="1"/>
  </r>
  <r>
    <x v="2"/>
    <x v="2"/>
    <x v="24"/>
    <x v="2"/>
    <x v="2"/>
    <x v="2"/>
    <x v="4"/>
    <x v="4"/>
    <x v="31"/>
    <x v="76"/>
    <x v="90"/>
    <x v="0"/>
  </r>
  <r>
    <x v="2"/>
    <x v="2"/>
    <x v="24"/>
    <x v="2"/>
    <x v="2"/>
    <x v="2"/>
    <x v="5"/>
    <x v="0"/>
    <x v="29"/>
    <x v="75"/>
    <x v="91"/>
    <x v="7"/>
  </r>
  <r>
    <x v="2"/>
    <x v="2"/>
    <x v="25"/>
    <x v="2"/>
    <x v="2"/>
    <x v="2"/>
    <x v="0"/>
    <x v="10"/>
    <x v="6"/>
    <x v="77"/>
    <x v="92"/>
    <x v="5"/>
  </r>
  <r>
    <x v="2"/>
    <x v="2"/>
    <x v="25"/>
    <x v="2"/>
    <x v="2"/>
    <x v="2"/>
    <x v="1"/>
    <x v="0"/>
    <x v="27"/>
    <x v="78"/>
    <x v="93"/>
    <x v="6"/>
  </r>
  <r>
    <x v="2"/>
    <x v="2"/>
    <x v="25"/>
    <x v="2"/>
    <x v="2"/>
    <x v="2"/>
    <x v="2"/>
    <x v="0"/>
    <x v="27"/>
    <x v="78"/>
    <x v="94"/>
    <x v="5"/>
  </r>
  <r>
    <x v="2"/>
    <x v="2"/>
    <x v="25"/>
    <x v="2"/>
    <x v="2"/>
    <x v="2"/>
    <x v="3"/>
    <x v="0"/>
    <x v="31"/>
    <x v="79"/>
    <x v="95"/>
    <x v="1"/>
  </r>
  <r>
    <x v="2"/>
    <x v="2"/>
    <x v="25"/>
    <x v="2"/>
    <x v="2"/>
    <x v="2"/>
    <x v="4"/>
    <x v="4"/>
    <x v="24"/>
    <x v="80"/>
    <x v="96"/>
    <x v="0"/>
  </r>
  <r>
    <x v="2"/>
    <x v="2"/>
    <x v="25"/>
    <x v="2"/>
    <x v="2"/>
    <x v="2"/>
    <x v="5"/>
    <x v="0"/>
    <x v="20"/>
    <x v="49"/>
    <x v="97"/>
    <x v="7"/>
  </r>
  <r>
    <x v="2"/>
    <x v="2"/>
    <x v="26"/>
    <x v="2"/>
    <x v="2"/>
    <x v="2"/>
    <x v="0"/>
    <x v="0"/>
    <x v="2"/>
    <x v="17"/>
    <x v="98"/>
    <x v="5"/>
  </r>
  <r>
    <x v="2"/>
    <x v="2"/>
    <x v="26"/>
    <x v="2"/>
    <x v="2"/>
    <x v="2"/>
    <x v="1"/>
    <x v="3"/>
    <x v="20"/>
    <x v="81"/>
    <x v="99"/>
    <x v="6"/>
  </r>
  <r>
    <x v="2"/>
    <x v="2"/>
    <x v="26"/>
    <x v="2"/>
    <x v="2"/>
    <x v="2"/>
    <x v="2"/>
    <x v="3"/>
    <x v="20"/>
    <x v="81"/>
    <x v="100"/>
    <x v="5"/>
  </r>
  <r>
    <x v="2"/>
    <x v="2"/>
    <x v="26"/>
    <x v="2"/>
    <x v="2"/>
    <x v="2"/>
    <x v="3"/>
    <x v="3"/>
    <x v="25"/>
    <x v="11"/>
    <x v="53"/>
    <x v="1"/>
  </r>
  <r>
    <x v="2"/>
    <x v="2"/>
    <x v="26"/>
    <x v="2"/>
    <x v="2"/>
    <x v="2"/>
    <x v="4"/>
    <x v="5"/>
    <x v="24"/>
    <x v="82"/>
    <x v="20"/>
    <x v="0"/>
  </r>
  <r>
    <x v="2"/>
    <x v="2"/>
    <x v="26"/>
    <x v="2"/>
    <x v="2"/>
    <x v="2"/>
    <x v="5"/>
    <x v="3"/>
    <x v="20"/>
    <x v="81"/>
    <x v="101"/>
    <x v="7"/>
  </r>
  <r>
    <x v="2"/>
    <x v="2"/>
    <x v="27"/>
    <x v="2"/>
    <x v="2"/>
    <x v="2"/>
    <x v="0"/>
    <x v="3"/>
    <x v="10"/>
    <x v="18"/>
    <x v="102"/>
    <x v="5"/>
  </r>
  <r>
    <x v="2"/>
    <x v="2"/>
    <x v="27"/>
    <x v="2"/>
    <x v="2"/>
    <x v="2"/>
    <x v="1"/>
    <x v="5"/>
    <x v="22"/>
    <x v="83"/>
    <x v="68"/>
    <x v="6"/>
  </r>
  <r>
    <x v="2"/>
    <x v="2"/>
    <x v="27"/>
    <x v="2"/>
    <x v="2"/>
    <x v="2"/>
    <x v="2"/>
    <x v="5"/>
    <x v="27"/>
    <x v="84"/>
    <x v="103"/>
    <x v="5"/>
  </r>
  <r>
    <x v="2"/>
    <x v="2"/>
    <x v="27"/>
    <x v="2"/>
    <x v="2"/>
    <x v="2"/>
    <x v="3"/>
    <x v="3"/>
    <x v="23"/>
    <x v="69"/>
    <x v="58"/>
    <x v="1"/>
  </r>
  <r>
    <x v="2"/>
    <x v="2"/>
    <x v="27"/>
    <x v="2"/>
    <x v="2"/>
    <x v="2"/>
    <x v="4"/>
    <x v="5"/>
    <x v="28"/>
    <x v="85"/>
    <x v="24"/>
    <x v="0"/>
  </r>
  <r>
    <x v="2"/>
    <x v="2"/>
    <x v="27"/>
    <x v="2"/>
    <x v="2"/>
    <x v="2"/>
    <x v="5"/>
    <x v="11"/>
    <x v="20"/>
    <x v="86"/>
    <x v="104"/>
    <x v="7"/>
  </r>
  <r>
    <x v="2"/>
    <x v="2"/>
    <x v="28"/>
    <x v="2"/>
    <x v="2"/>
    <x v="2"/>
    <x v="0"/>
    <x v="3"/>
    <x v="3"/>
    <x v="4"/>
    <x v="105"/>
    <x v="8"/>
  </r>
  <r>
    <x v="2"/>
    <x v="2"/>
    <x v="28"/>
    <x v="2"/>
    <x v="2"/>
    <x v="2"/>
    <x v="1"/>
    <x v="5"/>
    <x v="30"/>
    <x v="64"/>
    <x v="106"/>
    <x v="3"/>
  </r>
  <r>
    <x v="2"/>
    <x v="2"/>
    <x v="28"/>
    <x v="2"/>
    <x v="2"/>
    <x v="2"/>
    <x v="2"/>
    <x v="5"/>
    <x v="30"/>
    <x v="64"/>
    <x v="107"/>
    <x v="8"/>
  </r>
  <r>
    <x v="2"/>
    <x v="2"/>
    <x v="28"/>
    <x v="2"/>
    <x v="2"/>
    <x v="2"/>
    <x v="3"/>
    <x v="3"/>
    <x v="26"/>
    <x v="87"/>
    <x v="108"/>
    <x v="2"/>
  </r>
  <r>
    <x v="2"/>
    <x v="2"/>
    <x v="28"/>
    <x v="2"/>
    <x v="2"/>
    <x v="2"/>
    <x v="4"/>
    <x v="5"/>
    <x v="21"/>
    <x v="88"/>
    <x v="109"/>
    <x v="9"/>
  </r>
  <r>
    <x v="2"/>
    <x v="2"/>
    <x v="28"/>
    <x v="2"/>
    <x v="2"/>
    <x v="2"/>
    <x v="5"/>
    <x v="11"/>
    <x v="27"/>
    <x v="89"/>
    <x v="110"/>
    <x v="6"/>
  </r>
  <r>
    <x v="2"/>
    <x v="2"/>
    <x v="29"/>
    <x v="2"/>
    <x v="2"/>
    <x v="2"/>
    <x v="0"/>
    <x v="3"/>
    <x v="18"/>
    <x v="38"/>
    <x v="111"/>
    <x v="8"/>
  </r>
  <r>
    <x v="2"/>
    <x v="2"/>
    <x v="29"/>
    <x v="2"/>
    <x v="2"/>
    <x v="2"/>
    <x v="1"/>
    <x v="5"/>
    <x v="6"/>
    <x v="34"/>
    <x v="112"/>
    <x v="3"/>
  </r>
  <r>
    <x v="2"/>
    <x v="2"/>
    <x v="29"/>
    <x v="2"/>
    <x v="2"/>
    <x v="2"/>
    <x v="2"/>
    <x v="5"/>
    <x v="6"/>
    <x v="34"/>
    <x v="113"/>
    <x v="8"/>
  </r>
  <r>
    <x v="2"/>
    <x v="2"/>
    <x v="29"/>
    <x v="2"/>
    <x v="2"/>
    <x v="2"/>
    <x v="3"/>
    <x v="3"/>
    <x v="20"/>
    <x v="81"/>
    <x v="114"/>
    <x v="2"/>
  </r>
  <r>
    <x v="2"/>
    <x v="2"/>
    <x v="29"/>
    <x v="2"/>
    <x v="2"/>
    <x v="2"/>
    <x v="4"/>
    <x v="5"/>
    <x v="31"/>
    <x v="90"/>
    <x v="115"/>
    <x v="9"/>
  </r>
  <r>
    <x v="2"/>
    <x v="2"/>
    <x v="29"/>
    <x v="2"/>
    <x v="2"/>
    <x v="2"/>
    <x v="5"/>
    <x v="11"/>
    <x v="10"/>
    <x v="32"/>
    <x v="2"/>
    <x v="6"/>
  </r>
  <r>
    <x v="2"/>
    <x v="2"/>
    <x v="30"/>
    <x v="2"/>
    <x v="2"/>
    <x v="2"/>
    <x v="0"/>
    <x v="3"/>
    <x v="13"/>
    <x v="91"/>
    <x v="116"/>
    <x v="5"/>
  </r>
  <r>
    <x v="2"/>
    <x v="2"/>
    <x v="30"/>
    <x v="2"/>
    <x v="2"/>
    <x v="2"/>
    <x v="1"/>
    <x v="5"/>
    <x v="10"/>
    <x v="31"/>
    <x v="117"/>
    <x v="6"/>
  </r>
  <r>
    <x v="2"/>
    <x v="2"/>
    <x v="30"/>
    <x v="2"/>
    <x v="2"/>
    <x v="2"/>
    <x v="2"/>
    <x v="5"/>
    <x v="6"/>
    <x v="34"/>
    <x v="118"/>
    <x v="5"/>
  </r>
  <r>
    <x v="2"/>
    <x v="2"/>
    <x v="30"/>
    <x v="2"/>
    <x v="2"/>
    <x v="2"/>
    <x v="3"/>
    <x v="3"/>
    <x v="27"/>
    <x v="92"/>
    <x v="119"/>
    <x v="1"/>
  </r>
  <r>
    <x v="2"/>
    <x v="2"/>
    <x v="30"/>
    <x v="2"/>
    <x v="2"/>
    <x v="2"/>
    <x v="4"/>
    <x v="5"/>
    <x v="29"/>
    <x v="93"/>
    <x v="120"/>
    <x v="0"/>
  </r>
  <r>
    <x v="2"/>
    <x v="2"/>
    <x v="30"/>
    <x v="2"/>
    <x v="2"/>
    <x v="2"/>
    <x v="5"/>
    <x v="11"/>
    <x v="29"/>
    <x v="94"/>
    <x v="121"/>
    <x v="7"/>
  </r>
  <r>
    <x v="2"/>
    <x v="2"/>
    <x v="31"/>
    <x v="2"/>
    <x v="2"/>
    <x v="2"/>
    <x v="0"/>
    <x v="5"/>
    <x v="18"/>
    <x v="95"/>
    <x v="122"/>
    <x v="5"/>
  </r>
  <r>
    <x v="2"/>
    <x v="2"/>
    <x v="31"/>
    <x v="2"/>
    <x v="2"/>
    <x v="2"/>
    <x v="1"/>
    <x v="12"/>
    <x v="8"/>
    <x v="96"/>
    <x v="123"/>
    <x v="6"/>
  </r>
  <r>
    <x v="2"/>
    <x v="2"/>
    <x v="31"/>
    <x v="2"/>
    <x v="2"/>
    <x v="2"/>
    <x v="2"/>
    <x v="5"/>
    <x v="9"/>
    <x v="97"/>
    <x v="124"/>
    <x v="5"/>
  </r>
  <r>
    <x v="2"/>
    <x v="2"/>
    <x v="31"/>
    <x v="2"/>
    <x v="2"/>
    <x v="2"/>
    <x v="3"/>
    <x v="5"/>
    <x v="30"/>
    <x v="64"/>
    <x v="125"/>
    <x v="1"/>
  </r>
  <r>
    <x v="2"/>
    <x v="2"/>
    <x v="31"/>
    <x v="2"/>
    <x v="2"/>
    <x v="2"/>
    <x v="4"/>
    <x v="13"/>
    <x v="30"/>
    <x v="98"/>
    <x v="126"/>
    <x v="0"/>
  </r>
  <r>
    <x v="2"/>
    <x v="2"/>
    <x v="31"/>
    <x v="2"/>
    <x v="2"/>
    <x v="2"/>
    <x v="5"/>
    <x v="11"/>
    <x v="27"/>
    <x v="89"/>
    <x v="127"/>
    <x v="7"/>
  </r>
  <r>
    <x v="2"/>
    <x v="2"/>
    <x v="32"/>
    <x v="2"/>
    <x v="2"/>
    <x v="2"/>
    <x v="0"/>
    <x v="4"/>
    <x v="8"/>
    <x v="16"/>
    <x v="128"/>
    <x v="10"/>
  </r>
  <r>
    <x v="2"/>
    <x v="2"/>
    <x v="32"/>
    <x v="2"/>
    <x v="2"/>
    <x v="2"/>
    <x v="1"/>
    <x v="14"/>
    <x v="8"/>
    <x v="99"/>
    <x v="129"/>
    <x v="11"/>
  </r>
  <r>
    <x v="2"/>
    <x v="2"/>
    <x v="32"/>
    <x v="2"/>
    <x v="2"/>
    <x v="2"/>
    <x v="2"/>
    <x v="4"/>
    <x v="29"/>
    <x v="100"/>
    <x v="130"/>
    <x v="10"/>
  </r>
  <r>
    <x v="2"/>
    <x v="2"/>
    <x v="32"/>
    <x v="2"/>
    <x v="2"/>
    <x v="2"/>
    <x v="3"/>
    <x v="4"/>
    <x v="27"/>
    <x v="101"/>
    <x v="131"/>
    <x v="12"/>
  </r>
  <r>
    <x v="2"/>
    <x v="2"/>
    <x v="32"/>
    <x v="2"/>
    <x v="2"/>
    <x v="2"/>
    <x v="4"/>
    <x v="5"/>
    <x v="27"/>
    <x v="84"/>
    <x v="132"/>
    <x v="13"/>
  </r>
  <r>
    <x v="2"/>
    <x v="2"/>
    <x v="32"/>
    <x v="2"/>
    <x v="2"/>
    <x v="2"/>
    <x v="5"/>
    <x v="12"/>
    <x v="29"/>
    <x v="102"/>
    <x v="133"/>
    <x v="14"/>
  </r>
  <r>
    <x v="2"/>
    <x v="2"/>
    <x v="33"/>
    <x v="2"/>
    <x v="2"/>
    <x v="2"/>
    <x v="0"/>
    <x v="4"/>
    <x v="10"/>
    <x v="30"/>
    <x v="134"/>
    <x v="10"/>
  </r>
  <r>
    <x v="2"/>
    <x v="2"/>
    <x v="33"/>
    <x v="2"/>
    <x v="2"/>
    <x v="2"/>
    <x v="1"/>
    <x v="14"/>
    <x v="10"/>
    <x v="103"/>
    <x v="135"/>
    <x v="11"/>
  </r>
  <r>
    <x v="2"/>
    <x v="2"/>
    <x v="33"/>
    <x v="2"/>
    <x v="2"/>
    <x v="2"/>
    <x v="2"/>
    <x v="4"/>
    <x v="20"/>
    <x v="104"/>
    <x v="136"/>
    <x v="10"/>
  </r>
  <r>
    <x v="2"/>
    <x v="2"/>
    <x v="33"/>
    <x v="2"/>
    <x v="2"/>
    <x v="2"/>
    <x v="3"/>
    <x v="4"/>
    <x v="22"/>
    <x v="105"/>
    <x v="137"/>
    <x v="12"/>
  </r>
  <r>
    <x v="2"/>
    <x v="2"/>
    <x v="33"/>
    <x v="2"/>
    <x v="2"/>
    <x v="2"/>
    <x v="4"/>
    <x v="5"/>
    <x v="26"/>
    <x v="106"/>
    <x v="138"/>
    <x v="13"/>
  </r>
  <r>
    <x v="2"/>
    <x v="2"/>
    <x v="33"/>
    <x v="2"/>
    <x v="2"/>
    <x v="2"/>
    <x v="5"/>
    <x v="12"/>
    <x v="20"/>
    <x v="107"/>
    <x v="139"/>
    <x v="14"/>
  </r>
  <r>
    <x v="2"/>
    <x v="2"/>
    <x v="34"/>
    <x v="2"/>
    <x v="2"/>
    <x v="2"/>
    <x v="0"/>
    <x v="4"/>
    <x v="10"/>
    <x v="30"/>
    <x v="134"/>
    <x v="10"/>
  </r>
  <r>
    <x v="2"/>
    <x v="2"/>
    <x v="34"/>
    <x v="2"/>
    <x v="2"/>
    <x v="2"/>
    <x v="1"/>
    <x v="14"/>
    <x v="10"/>
    <x v="103"/>
    <x v="135"/>
    <x v="11"/>
  </r>
  <r>
    <x v="2"/>
    <x v="2"/>
    <x v="34"/>
    <x v="2"/>
    <x v="2"/>
    <x v="2"/>
    <x v="2"/>
    <x v="4"/>
    <x v="27"/>
    <x v="101"/>
    <x v="140"/>
    <x v="10"/>
  </r>
  <r>
    <x v="2"/>
    <x v="2"/>
    <x v="34"/>
    <x v="2"/>
    <x v="2"/>
    <x v="2"/>
    <x v="3"/>
    <x v="4"/>
    <x v="20"/>
    <x v="104"/>
    <x v="141"/>
    <x v="12"/>
  </r>
  <r>
    <x v="2"/>
    <x v="2"/>
    <x v="34"/>
    <x v="2"/>
    <x v="2"/>
    <x v="2"/>
    <x v="4"/>
    <x v="5"/>
    <x v="26"/>
    <x v="106"/>
    <x v="138"/>
    <x v="13"/>
  </r>
  <r>
    <x v="2"/>
    <x v="2"/>
    <x v="34"/>
    <x v="2"/>
    <x v="2"/>
    <x v="2"/>
    <x v="5"/>
    <x v="12"/>
    <x v="29"/>
    <x v="102"/>
    <x v="133"/>
    <x v="14"/>
  </r>
  <r>
    <x v="2"/>
    <x v="2"/>
    <x v="35"/>
    <x v="2"/>
    <x v="2"/>
    <x v="2"/>
    <x v="0"/>
    <x v="4"/>
    <x v="18"/>
    <x v="34"/>
    <x v="142"/>
    <x v="10"/>
  </r>
  <r>
    <x v="2"/>
    <x v="2"/>
    <x v="35"/>
    <x v="2"/>
    <x v="2"/>
    <x v="2"/>
    <x v="1"/>
    <x v="14"/>
    <x v="18"/>
    <x v="108"/>
    <x v="143"/>
    <x v="11"/>
  </r>
  <r>
    <x v="2"/>
    <x v="2"/>
    <x v="35"/>
    <x v="2"/>
    <x v="2"/>
    <x v="2"/>
    <x v="2"/>
    <x v="4"/>
    <x v="29"/>
    <x v="100"/>
    <x v="130"/>
    <x v="10"/>
  </r>
  <r>
    <x v="2"/>
    <x v="2"/>
    <x v="35"/>
    <x v="2"/>
    <x v="2"/>
    <x v="2"/>
    <x v="3"/>
    <x v="4"/>
    <x v="29"/>
    <x v="100"/>
    <x v="144"/>
    <x v="12"/>
  </r>
  <r>
    <x v="2"/>
    <x v="2"/>
    <x v="35"/>
    <x v="2"/>
    <x v="2"/>
    <x v="2"/>
    <x v="4"/>
    <x v="5"/>
    <x v="20"/>
    <x v="109"/>
    <x v="145"/>
    <x v="13"/>
  </r>
  <r>
    <x v="2"/>
    <x v="2"/>
    <x v="35"/>
    <x v="2"/>
    <x v="2"/>
    <x v="2"/>
    <x v="5"/>
    <x v="12"/>
    <x v="9"/>
    <x v="110"/>
    <x v="146"/>
    <x v="14"/>
  </r>
  <r>
    <x v="3"/>
    <x v="3"/>
    <x v="36"/>
    <x v="2"/>
    <x v="2"/>
    <x v="3"/>
    <x v="0"/>
    <x v="8"/>
    <x v="20"/>
    <x v="41"/>
    <x v="147"/>
    <x v="8"/>
  </r>
  <r>
    <x v="3"/>
    <x v="3"/>
    <x v="36"/>
    <x v="2"/>
    <x v="2"/>
    <x v="3"/>
    <x v="1"/>
    <x v="2"/>
    <x v="20"/>
    <x v="40"/>
    <x v="42"/>
    <x v="3"/>
  </r>
  <r>
    <x v="3"/>
    <x v="3"/>
    <x v="36"/>
    <x v="2"/>
    <x v="2"/>
    <x v="3"/>
    <x v="2"/>
    <x v="2"/>
    <x v="20"/>
    <x v="40"/>
    <x v="12"/>
    <x v="8"/>
  </r>
  <r>
    <x v="3"/>
    <x v="3"/>
    <x v="36"/>
    <x v="2"/>
    <x v="2"/>
    <x v="3"/>
    <x v="3"/>
    <x v="2"/>
    <x v="21"/>
    <x v="111"/>
    <x v="148"/>
    <x v="2"/>
  </r>
  <r>
    <x v="3"/>
    <x v="3"/>
    <x v="36"/>
    <x v="2"/>
    <x v="2"/>
    <x v="3"/>
    <x v="4"/>
    <x v="0"/>
    <x v="24"/>
    <x v="54"/>
    <x v="96"/>
    <x v="9"/>
  </r>
  <r>
    <x v="3"/>
    <x v="3"/>
    <x v="36"/>
    <x v="2"/>
    <x v="2"/>
    <x v="3"/>
    <x v="5"/>
    <x v="2"/>
    <x v="20"/>
    <x v="40"/>
    <x v="149"/>
    <x v="6"/>
  </r>
  <r>
    <x v="3"/>
    <x v="3"/>
    <x v="37"/>
    <x v="2"/>
    <x v="2"/>
    <x v="3"/>
    <x v="0"/>
    <x v="8"/>
    <x v="30"/>
    <x v="48"/>
    <x v="150"/>
    <x v="8"/>
  </r>
  <r>
    <x v="3"/>
    <x v="3"/>
    <x v="37"/>
    <x v="2"/>
    <x v="2"/>
    <x v="3"/>
    <x v="1"/>
    <x v="2"/>
    <x v="26"/>
    <x v="62"/>
    <x v="151"/>
    <x v="3"/>
  </r>
  <r>
    <x v="3"/>
    <x v="3"/>
    <x v="37"/>
    <x v="2"/>
    <x v="2"/>
    <x v="3"/>
    <x v="2"/>
    <x v="2"/>
    <x v="22"/>
    <x v="112"/>
    <x v="152"/>
    <x v="8"/>
  </r>
  <r>
    <x v="3"/>
    <x v="3"/>
    <x v="37"/>
    <x v="2"/>
    <x v="2"/>
    <x v="3"/>
    <x v="3"/>
    <x v="2"/>
    <x v="28"/>
    <x v="45"/>
    <x v="49"/>
    <x v="2"/>
  </r>
  <r>
    <x v="3"/>
    <x v="3"/>
    <x v="37"/>
    <x v="2"/>
    <x v="2"/>
    <x v="3"/>
    <x v="4"/>
    <x v="0"/>
    <x v="32"/>
    <x v="39"/>
    <x v="153"/>
    <x v="9"/>
  </r>
  <r>
    <x v="3"/>
    <x v="3"/>
    <x v="37"/>
    <x v="2"/>
    <x v="2"/>
    <x v="3"/>
    <x v="5"/>
    <x v="2"/>
    <x v="26"/>
    <x v="62"/>
    <x v="154"/>
    <x v="6"/>
  </r>
  <r>
    <x v="3"/>
    <x v="3"/>
    <x v="38"/>
    <x v="2"/>
    <x v="2"/>
    <x v="3"/>
    <x v="0"/>
    <x v="8"/>
    <x v="9"/>
    <x v="59"/>
    <x v="67"/>
    <x v="8"/>
  </r>
  <r>
    <x v="3"/>
    <x v="3"/>
    <x v="38"/>
    <x v="2"/>
    <x v="2"/>
    <x v="3"/>
    <x v="1"/>
    <x v="2"/>
    <x v="26"/>
    <x v="62"/>
    <x v="151"/>
    <x v="3"/>
  </r>
  <r>
    <x v="3"/>
    <x v="3"/>
    <x v="38"/>
    <x v="2"/>
    <x v="2"/>
    <x v="3"/>
    <x v="2"/>
    <x v="2"/>
    <x v="26"/>
    <x v="62"/>
    <x v="74"/>
    <x v="8"/>
  </r>
  <r>
    <x v="3"/>
    <x v="3"/>
    <x v="38"/>
    <x v="2"/>
    <x v="2"/>
    <x v="3"/>
    <x v="3"/>
    <x v="2"/>
    <x v="21"/>
    <x v="111"/>
    <x v="148"/>
    <x v="2"/>
  </r>
  <r>
    <x v="3"/>
    <x v="3"/>
    <x v="38"/>
    <x v="2"/>
    <x v="2"/>
    <x v="3"/>
    <x v="4"/>
    <x v="0"/>
    <x v="33"/>
    <x v="43"/>
    <x v="155"/>
    <x v="9"/>
  </r>
  <r>
    <x v="3"/>
    <x v="3"/>
    <x v="38"/>
    <x v="2"/>
    <x v="2"/>
    <x v="3"/>
    <x v="5"/>
    <x v="2"/>
    <x v="23"/>
    <x v="67"/>
    <x v="156"/>
    <x v="6"/>
  </r>
  <r>
    <x v="3"/>
    <x v="3"/>
    <x v="39"/>
    <x v="2"/>
    <x v="2"/>
    <x v="3"/>
    <x v="0"/>
    <x v="2"/>
    <x v="9"/>
    <x v="11"/>
    <x v="157"/>
    <x v="8"/>
  </r>
  <r>
    <x v="3"/>
    <x v="3"/>
    <x v="39"/>
    <x v="2"/>
    <x v="2"/>
    <x v="3"/>
    <x v="1"/>
    <x v="0"/>
    <x v="25"/>
    <x v="61"/>
    <x v="158"/>
    <x v="3"/>
  </r>
  <r>
    <x v="3"/>
    <x v="3"/>
    <x v="39"/>
    <x v="2"/>
    <x v="2"/>
    <x v="3"/>
    <x v="2"/>
    <x v="0"/>
    <x v="23"/>
    <x v="66"/>
    <x v="5"/>
    <x v="8"/>
  </r>
  <r>
    <x v="3"/>
    <x v="3"/>
    <x v="39"/>
    <x v="2"/>
    <x v="2"/>
    <x v="3"/>
    <x v="3"/>
    <x v="2"/>
    <x v="28"/>
    <x v="45"/>
    <x v="49"/>
    <x v="2"/>
  </r>
  <r>
    <x v="3"/>
    <x v="3"/>
    <x v="39"/>
    <x v="2"/>
    <x v="2"/>
    <x v="3"/>
    <x v="4"/>
    <x v="0"/>
    <x v="33"/>
    <x v="43"/>
    <x v="155"/>
    <x v="9"/>
  </r>
  <r>
    <x v="3"/>
    <x v="3"/>
    <x v="39"/>
    <x v="2"/>
    <x v="2"/>
    <x v="3"/>
    <x v="5"/>
    <x v="5"/>
    <x v="25"/>
    <x v="87"/>
    <x v="159"/>
    <x v="6"/>
  </r>
  <r>
    <x v="3"/>
    <x v="3"/>
    <x v="40"/>
    <x v="2"/>
    <x v="2"/>
    <x v="3"/>
    <x v="0"/>
    <x v="2"/>
    <x v="9"/>
    <x v="11"/>
    <x v="157"/>
    <x v="8"/>
  </r>
  <r>
    <x v="3"/>
    <x v="3"/>
    <x v="40"/>
    <x v="2"/>
    <x v="2"/>
    <x v="3"/>
    <x v="1"/>
    <x v="0"/>
    <x v="26"/>
    <x v="82"/>
    <x v="160"/>
    <x v="3"/>
  </r>
  <r>
    <x v="3"/>
    <x v="3"/>
    <x v="40"/>
    <x v="2"/>
    <x v="2"/>
    <x v="3"/>
    <x v="2"/>
    <x v="0"/>
    <x v="26"/>
    <x v="82"/>
    <x v="55"/>
    <x v="8"/>
  </r>
  <r>
    <x v="3"/>
    <x v="3"/>
    <x v="40"/>
    <x v="2"/>
    <x v="2"/>
    <x v="3"/>
    <x v="3"/>
    <x v="2"/>
    <x v="21"/>
    <x v="111"/>
    <x v="148"/>
    <x v="2"/>
  </r>
  <r>
    <x v="3"/>
    <x v="3"/>
    <x v="40"/>
    <x v="2"/>
    <x v="2"/>
    <x v="3"/>
    <x v="4"/>
    <x v="0"/>
    <x v="32"/>
    <x v="39"/>
    <x v="153"/>
    <x v="9"/>
  </r>
  <r>
    <x v="3"/>
    <x v="3"/>
    <x v="40"/>
    <x v="2"/>
    <x v="2"/>
    <x v="3"/>
    <x v="5"/>
    <x v="5"/>
    <x v="23"/>
    <x v="113"/>
    <x v="160"/>
    <x v="6"/>
  </r>
  <r>
    <x v="3"/>
    <x v="3"/>
    <x v="41"/>
    <x v="2"/>
    <x v="2"/>
    <x v="3"/>
    <x v="0"/>
    <x v="2"/>
    <x v="3"/>
    <x v="72"/>
    <x v="4"/>
    <x v="8"/>
  </r>
  <r>
    <x v="3"/>
    <x v="3"/>
    <x v="41"/>
    <x v="2"/>
    <x v="2"/>
    <x v="3"/>
    <x v="1"/>
    <x v="0"/>
    <x v="30"/>
    <x v="69"/>
    <x v="89"/>
    <x v="3"/>
  </r>
  <r>
    <x v="3"/>
    <x v="3"/>
    <x v="41"/>
    <x v="2"/>
    <x v="2"/>
    <x v="3"/>
    <x v="2"/>
    <x v="0"/>
    <x v="30"/>
    <x v="69"/>
    <x v="1"/>
    <x v="8"/>
  </r>
  <r>
    <x v="3"/>
    <x v="3"/>
    <x v="41"/>
    <x v="2"/>
    <x v="2"/>
    <x v="3"/>
    <x v="3"/>
    <x v="2"/>
    <x v="23"/>
    <x v="67"/>
    <x v="161"/>
    <x v="2"/>
  </r>
  <r>
    <x v="3"/>
    <x v="3"/>
    <x v="41"/>
    <x v="2"/>
    <x v="2"/>
    <x v="3"/>
    <x v="4"/>
    <x v="0"/>
    <x v="24"/>
    <x v="54"/>
    <x v="96"/>
    <x v="9"/>
  </r>
  <r>
    <x v="3"/>
    <x v="3"/>
    <x v="41"/>
    <x v="2"/>
    <x v="2"/>
    <x v="3"/>
    <x v="5"/>
    <x v="5"/>
    <x v="9"/>
    <x v="97"/>
    <x v="162"/>
    <x v="6"/>
  </r>
  <r>
    <x v="3"/>
    <x v="3"/>
    <x v="42"/>
    <x v="2"/>
    <x v="2"/>
    <x v="3"/>
    <x v="0"/>
    <x v="2"/>
    <x v="5"/>
    <x v="60"/>
    <x v="163"/>
    <x v="8"/>
  </r>
  <r>
    <x v="3"/>
    <x v="3"/>
    <x v="42"/>
    <x v="2"/>
    <x v="2"/>
    <x v="3"/>
    <x v="1"/>
    <x v="0"/>
    <x v="9"/>
    <x v="2"/>
    <x v="164"/>
    <x v="3"/>
  </r>
  <r>
    <x v="3"/>
    <x v="3"/>
    <x v="42"/>
    <x v="2"/>
    <x v="2"/>
    <x v="3"/>
    <x v="2"/>
    <x v="0"/>
    <x v="30"/>
    <x v="69"/>
    <x v="1"/>
    <x v="8"/>
  </r>
  <r>
    <x v="3"/>
    <x v="3"/>
    <x v="42"/>
    <x v="2"/>
    <x v="2"/>
    <x v="3"/>
    <x v="3"/>
    <x v="2"/>
    <x v="26"/>
    <x v="62"/>
    <x v="165"/>
    <x v="2"/>
  </r>
  <r>
    <x v="3"/>
    <x v="3"/>
    <x v="42"/>
    <x v="2"/>
    <x v="2"/>
    <x v="3"/>
    <x v="4"/>
    <x v="0"/>
    <x v="20"/>
    <x v="49"/>
    <x v="166"/>
    <x v="9"/>
  </r>
  <r>
    <x v="3"/>
    <x v="3"/>
    <x v="42"/>
    <x v="2"/>
    <x v="2"/>
    <x v="3"/>
    <x v="5"/>
    <x v="5"/>
    <x v="20"/>
    <x v="109"/>
    <x v="167"/>
    <x v="6"/>
  </r>
  <r>
    <x v="3"/>
    <x v="3"/>
    <x v="43"/>
    <x v="2"/>
    <x v="2"/>
    <x v="3"/>
    <x v="0"/>
    <x v="0"/>
    <x v="3"/>
    <x v="6"/>
    <x v="168"/>
    <x v="8"/>
  </r>
  <r>
    <x v="3"/>
    <x v="3"/>
    <x v="43"/>
    <x v="2"/>
    <x v="2"/>
    <x v="3"/>
    <x v="1"/>
    <x v="4"/>
    <x v="2"/>
    <x v="68"/>
    <x v="155"/>
    <x v="3"/>
  </r>
  <r>
    <x v="3"/>
    <x v="3"/>
    <x v="43"/>
    <x v="2"/>
    <x v="2"/>
    <x v="3"/>
    <x v="2"/>
    <x v="0"/>
    <x v="27"/>
    <x v="78"/>
    <x v="169"/>
    <x v="8"/>
  </r>
  <r>
    <x v="3"/>
    <x v="3"/>
    <x v="43"/>
    <x v="2"/>
    <x v="2"/>
    <x v="3"/>
    <x v="3"/>
    <x v="0"/>
    <x v="22"/>
    <x v="73"/>
    <x v="170"/>
    <x v="2"/>
  </r>
  <r>
    <x v="3"/>
    <x v="3"/>
    <x v="43"/>
    <x v="2"/>
    <x v="2"/>
    <x v="3"/>
    <x v="4"/>
    <x v="3"/>
    <x v="22"/>
    <x v="72"/>
    <x v="171"/>
    <x v="9"/>
  </r>
  <r>
    <x v="3"/>
    <x v="3"/>
    <x v="43"/>
    <x v="2"/>
    <x v="2"/>
    <x v="3"/>
    <x v="5"/>
    <x v="5"/>
    <x v="26"/>
    <x v="106"/>
    <x v="172"/>
    <x v="6"/>
  </r>
  <r>
    <x v="3"/>
    <x v="3"/>
    <x v="44"/>
    <x v="2"/>
    <x v="2"/>
    <x v="3"/>
    <x v="0"/>
    <x v="0"/>
    <x v="2"/>
    <x v="17"/>
    <x v="173"/>
    <x v="8"/>
  </r>
  <r>
    <x v="3"/>
    <x v="3"/>
    <x v="44"/>
    <x v="2"/>
    <x v="2"/>
    <x v="3"/>
    <x v="1"/>
    <x v="4"/>
    <x v="2"/>
    <x v="68"/>
    <x v="155"/>
    <x v="3"/>
  </r>
  <r>
    <x v="3"/>
    <x v="3"/>
    <x v="44"/>
    <x v="2"/>
    <x v="2"/>
    <x v="3"/>
    <x v="2"/>
    <x v="0"/>
    <x v="20"/>
    <x v="49"/>
    <x v="2"/>
    <x v="8"/>
  </r>
  <r>
    <x v="3"/>
    <x v="3"/>
    <x v="44"/>
    <x v="2"/>
    <x v="2"/>
    <x v="3"/>
    <x v="3"/>
    <x v="0"/>
    <x v="26"/>
    <x v="82"/>
    <x v="117"/>
    <x v="2"/>
  </r>
  <r>
    <x v="3"/>
    <x v="3"/>
    <x v="44"/>
    <x v="2"/>
    <x v="2"/>
    <x v="3"/>
    <x v="4"/>
    <x v="3"/>
    <x v="26"/>
    <x v="87"/>
    <x v="113"/>
    <x v="9"/>
  </r>
  <r>
    <x v="3"/>
    <x v="3"/>
    <x v="44"/>
    <x v="2"/>
    <x v="2"/>
    <x v="3"/>
    <x v="5"/>
    <x v="5"/>
    <x v="20"/>
    <x v="109"/>
    <x v="167"/>
    <x v="6"/>
  </r>
  <r>
    <x v="3"/>
    <x v="3"/>
    <x v="45"/>
    <x v="2"/>
    <x v="2"/>
    <x v="3"/>
    <x v="0"/>
    <x v="0"/>
    <x v="9"/>
    <x v="2"/>
    <x v="60"/>
    <x v="8"/>
  </r>
  <r>
    <x v="3"/>
    <x v="3"/>
    <x v="45"/>
    <x v="2"/>
    <x v="2"/>
    <x v="3"/>
    <x v="1"/>
    <x v="4"/>
    <x v="9"/>
    <x v="63"/>
    <x v="174"/>
    <x v="3"/>
  </r>
  <r>
    <x v="3"/>
    <x v="3"/>
    <x v="45"/>
    <x v="2"/>
    <x v="2"/>
    <x v="3"/>
    <x v="2"/>
    <x v="0"/>
    <x v="26"/>
    <x v="82"/>
    <x v="55"/>
    <x v="8"/>
  </r>
  <r>
    <x v="3"/>
    <x v="3"/>
    <x v="45"/>
    <x v="2"/>
    <x v="2"/>
    <x v="3"/>
    <x v="3"/>
    <x v="0"/>
    <x v="23"/>
    <x v="66"/>
    <x v="175"/>
    <x v="2"/>
  </r>
  <r>
    <x v="3"/>
    <x v="3"/>
    <x v="45"/>
    <x v="2"/>
    <x v="2"/>
    <x v="3"/>
    <x v="4"/>
    <x v="3"/>
    <x v="25"/>
    <x v="11"/>
    <x v="176"/>
    <x v="9"/>
  </r>
  <r>
    <x v="3"/>
    <x v="3"/>
    <x v="45"/>
    <x v="2"/>
    <x v="2"/>
    <x v="3"/>
    <x v="5"/>
    <x v="5"/>
    <x v="26"/>
    <x v="106"/>
    <x v="172"/>
    <x v="6"/>
  </r>
  <r>
    <x v="3"/>
    <x v="3"/>
    <x v="46"/>
    <x v="2"/>
    <x v="2"/>
    <x v="3"/>
    <x v="0"/>
    <x v="0"/>
    <x v="6"/>
    <x v="71"/>
    <x v="22"/>
    <x v="8"/>
  </r>
  <r>
    <x v="3"/>
    <x v="3"/>
    <x v="46"/>
    <x v="2"/>
    <x v="2"/>
    <x v="3"/>
    <x v="1"/>
    <x v="4"/>
    <x v="6"/>
    <x v="114"/>
    <x v="177"/>
    <x v="3"/>
  </r>
  <r>
    <x v="3"/>
    <x v="3"/>
    <x v="46"/>
    <x v="2"/>
    <x v="2"/>
    <x v="3"/>
    <x v="2"/>
    <x v="0"/>
    <x v="22"/>
    <x v="73"/>
    <x v="7"/>
    <x v="8"/>
  </r>
  <r>
    <x v="3"/>
    <x v="3"/>
    <x v="46"/>
    <x v="2"/>
    <x v="2"/>
    <x v="3"/>
    <x v="3"/>
    <x v="0"/>
    <x v="26"/>
    <x v="82"/>
    <x v="117"/>
    <x v="2"/>
  </r>
  <r>
    <x v="3"/>
    <x v="3"/>
    <x v="46"/>
    <x v="2"/>
    <x v="2"/>
    <x v="3"/>
    <x v="4"/>
    <x v="3"/>
    <x v="25"/>
    <x v="11"/>
    <x v="176"/>
    <x v="9"/>
  </r>
  <r>
    <x v="3"/>
    <x v="3"/>
    <x v="46"/>
    <x v="2"/>
    <x v="2"/>
    <x v="3"/>
    <x v="5"/>
    <x v="5"/>
    <x v="20"/>
    <x v="109"/>
    <x v="167"/>
    <x v="6"/>
  </r>
  <r>
    <x v="3"/>
    <x v="3"/>
    <x v="47"/>
    <x v="2"/>
    <x v="2"/>
    <x v="3"/>
    <x v="0"/>
    <x v="0"/>
    <x v="3"/>
    <x v="6"/>
    <x v="168"/>
    <x v="8"/>
  </r>
  <r>
    <x v="3"/>
    <x v="3"/>
    <x v="47"/>
    <x v="2"/>
    <x v="2"/>
    <x v="3"/>
    <x v="1"/>
    <x v="4"/>
    <x v="3"/>
    <x v="14"/>
    <x v="153"/>
    <x v="3"/>
  </r>
  <r>
    <x v="3"/>
    <x v="3"/>
    <x v="47"/>
    <x v="2"/>
    <x v="2"/>
    <x v="3"/>
    <x v="2"/>
    <x v="0"/>
    <x v="20"/>
    <x v="49"/>
    <x v="2"/>
    <x v="8"/>
  </r>
  <r>
    <x v="3"/>
    <x v="3"/>
    <x v="47"/>
    <x v="2"/>
    <x v="2"/>
    <x v="3"/>
    <x v="3"/>
    <x v="0"/>
    <x v="20"/>
    <x v="49"/>
    <x v="46"/>
    <x v="2"/>
  </r>
  <r>
    <x v="3"/>
    <x v="3"/>
    <x v="47"/>
    <x v="2"/>
    <x v="2"/>
    <x v="3"/>
    <x v="4"/>
    <x v="3"/>
    <x v="23"/>
    <x v="69"/>
    <x v="81"/>
    <x v="9"/>
  </r>
  <r>
    <x v="3"/>
    <x v="3"/>
    <x v="47"/>
    <x v="2"/>
    <x v="2"/>
    <x v="3"/>
    <x v="5"/>
    <x v="5"/>
    <x v="27"/>
    <x v="84"/>
    <x v="178"/>
    <x v="6"/>
  </r>
  <r>
    <x v="0"/>
    <x v="0"/>
    <x v="36"/>
    <x v="3"/>
    <x v="3"/>
    <x v="4"/>
    <x v="0"/>
    <x v="2"/>
    <x v="34"/>
    <x v="115"/>
    <x v="179"/>
    <x v="8"/>
  </r>
  <r>
    <x v="0"/>
    <x v="0"/>
    <x v="36"/>
    <x v="3"/>
    <x v="3"/>
    <x v="4"/>
    <x v="1"/>
    <x v="2"/>
    <x v="35"/>
    <x v="116"/>
    <x v="180"/>
    <x v="2"/>
  </r>
  <r>
    <x v="0"/>
    <x v="0"/>
    <x v="36"/>
    <x v="3"/>
    <x v="3"/>
    <x v="4"/>
    <x v="2"/>
    <x v="15"/>
    <x v="35"/>
    <x v="117"/>
    <x v="181"/>
    <x v="2"/>
  </r>
  <r>
    <x v="0"/>
    <x v="0"/>
    <x v="36"/>
    <x v="3"/>
    <x v="3"/>
    <x v="4"/>
    <x v="3"/>
    <x v="1"/>
    <x v="36"/>
    <x v="118"/>
    <x v="182"/>
    <x v="8"/>
  </r>
  <r>
    <x v="0"/>
    <x v="0"/>
    <x v="36"/>
    <x v="3"/>
    <x v="3"/>
    <x v="4"/>
    <x v="4"/>
    <x v="16"/>
    <x v="37"/>
    <x v="119"/>
    <x v="183"/>
    <x v="2"/>
  </r>
  <r>
    <x v="0"/>
    <x v="0"/>
    <x v="36"/>
    <x v="3"/>
    <x v="3"/>
    <x v="4"/>
    <x v="5"/>
    <x v="2"/>
    <x v="35"/>
    <x v="116"/>
    <x v="184"/>
    <x v="0"/>
  </r>
  <r>
    <x v="0"/>
    <x v="0"/>
    <x v="37"/>
    <x v="3"/>
    <x v="3"/>
    <x v="4"/>
    <x v="0"/>
    <x v="2"/>
    <x v="28"/>
    <x v="45"/>
    <x v="71"/>
    <x v="8"/>
  </r>
  <r>
    <x v="0"/>
    <x v="0"/>
    <x v="37"/>
    <x v="3"/>
    <x v="3"/>
    <x v="4"/>
    <x v="1"/>
    <x v="2"/>
    <x v="37"/>
    <x v="120"/>
    <x v="185"/>
    <x v="2"/>
  </r>
  <r>
    <x v="0"/>
    <x v="0"/>
    <x v="37"/>
    <x v="3"/>
    <x v="3"/>
    <x v="4"/>
    <x v="2"/>
    <x v="15"/>
    <x v="38"/>
    <x v="121"/>
    <x v="185"/>
    <x v="2"/>
  </r>
  <r>
    <x v="0"/>
    <x v="0"/>
    <x v="37"/>
    <x v="3"/>
    <x v="3"/>
    <x v="4"/>
    <x v="3"/>
    <x v="1"/>
    <x v="39"/>
    <x v="122"/>
    <x v="186"/>
    <x v="8"/>
  </r>
  <r>
    <x v="0"/>
    <x v="0"/>
    <x v="37"/>
    <x v="3"/>
    <x v="3"/>
    <x v="4"/>
    <x v="4"/>
    <x v="16"/>
    <x v="37"/>
    <x v="119"/>
    <x v="183"/>
    <x v="2"/>
  </r>
  <r>
    <x v="0"/>
    <x v="0"/>
    <x v="37"/>
    <x v="3"/>
    <x v="3"/>
    <x v="4"/>
    <x v="5"/>
    <x v="2"/>
    <x v="35"/>
    <x v="116"/>
    <x v="184"/>
    <x v="0"/>
  </r>
  <r>
    <x v="0"/>
    <x v="0"/>
    <x v="38"/>
    <x v="3"/>
    <x v="3"/>
    <x v="4"/>
    <x v="0"/>
    <x v="0"/>
    <x v="40"/>
    <x v="111"/>
    <x v="187"/>
    <x v="8"/>
  </r>
  <r>
    <x v="0"/>
    <x v="0"/>
    <x v="38"/>
    <x v="3"/>
    <x v="3"/>
    <x v="4"/>
    <x v="1"/>
    <x v="0"/>
    <x v="41"/>
    <x v="123"/>
    <x v="188"/>
    <x v="2"/>
  </r>
  <r>
    <x v="0"/>
    <x v="0"/>
    <x v="38"/>
    <x v="3"/>
    <x v="3"/>
    <x v="4"/>
    <x v="2"/>
    <x v="1"/>
    <x v="38"/>
    <x v="124"/>
    <x v="189"/>
    <x v="2"/>
  </r>
  <r>
    <x v="0"/>
    <x v="0"/>
    <x v="38"/>
    <x v="3"/>
    <x v="3"/>
    <x v="4"/>
    <x v="3"/>
    <x v="2"/>
    <x v="42"/>
    <x v="125"/>
    <x v="190"/>
    <x v="8"/>
  </r>
  <r>
    <x v="0"/>
    <x v="0"/>
    <x v="38"/>
    <x v="3"/>
    <x v="3"/>
    <x v="4"/>
    <x v="4"/>
    <x v="3"/>
    <x v="36"/>
    <x v="126"/>
    <x v="191"/>
    <x v="2"/>
  </r>
  <r>
    <x v="0"/>
    <x v="0"/>
    <x v="38"/>
    <x v="3"/>
    <x v="3"/>
    <x v="4"/>
    <x v="5"/>
    <x v="0"/>
    <x v="38"/>
    <x v="127"/>
    <x v="156"/>
    <x v="0"/>
  </r>
  <r>
    <x v="0"/>
    <x v="0"/>
    <x v="39"/>
    <x v="3"/>
    <x v="3"/>
    <x v="4"/>
    <x v="0"/>
    <x v="0"/>
    <x v="32"/>
    <x v="39"/>
    <x v="192"/>
    <x v="8"/>
  </r>
  <r>
    <x v="0"/>
    <x v="0"/>
    <x v="39"/>
    <x v="3"/>
    <x v="3"/>
    <x v="4"/>
    <x v="1"/>
    <x v="0"/>
    <x v="43"/>
    <x v="126"/>
    <x v="191"/>
    <x v="2"/>
  </r>
  <r>
    <x v="0"/>
    <x v="0"/>
    <x v="39"/>
    <x v="3"/>
    <x v="3"/>
    <x v="4"/>
    <x v="2"/>
    <x v="1"/>
    <x v="43"/>
    <x v="128"/>
    <x v="193"/>
    <x v="2"/>
  </r>
  <r>
    <x v="0"/>
    <x v="0"/>
    <x v="39"/>
    <x v="3"/>
    <x v="3"/>
    <x v="4"/>
    <x v="3"/>
    <x v="2"/>
    <x v="42"/>
    <x v="125"/>
    <x v="190"/>
    <x v="8"/>
  </r>
  <r>
    <x v="0"/>
    <x v="0"/>
    <x v="39"/>
    <x v="3"/>
    <x v="3"/>
    <x v="4"/>
    <x v="4"/>
    <x v="3"/>
    <x v="39"/>
    <x v="128"/>
    <x v="193"/>
    <x v="2"/>
  </r>
  <r>
    <x v="0"/>
    <x v="0"/>
    <x v="39"/>
    <x v="3"/>
    <x v="3"/>
    <x v="4"/>
    <x v="5"/>
    <x v="0"/>
    <x v="38"/>
    <x v="127"/>
    <x v="156"/>
    <x v="0"/>
  </r>
  <r>
    <x v="0"/>
    <x v="0"/>
    <x v="40"/>
    <x v="3"/>
    <x v="3"/>
    <x v="4"/>
    <x v="0"/>
    <x v="3"/>
    <x v="40"/>
    <x v="129"/>
    <x v="194"/>
    <x v="8"/>
  </r>
  <r>
    <x v="0"/>
    <x v="0"/>
    <x v="40"/>
    <x v="3"/>
    <x v="3"/>
    <x v="4"/>
    <x v="1"/>
    <x v="4"/>
    <x v="41"/>
    <x v="130"/>
    <x v="195"/>
    <x v="2"/>
  </r>
  <r>
    <x v="0"/>
    <x v="0"/>
    <x v="40"/>
    <x v="3"/>
    <x v="3"/>
    <x v="4"/>
    <x v="2"/>
    <x v="0"/>
    <x v="37"/>
    <x v="131"/>
    <x v="196"/>
    <x v="2"/>
  </r>
  <r>
    <x v="0"/>
    <x v="0"/>
    <x v="40"/>
    <x v="3"/>
    <x v="3"/>
    <x v="4"/>
    <x v="3"/>
    <x v="0"/>
    <x v="39"/>
    <x v="118"/>
    <x v="182"/>
    <x v="8"/>
  </r>
  <r>
    <x v="0"/>
    <x v="0"/>
    <x v="40"/>
    <x v="3"/>
    <x v="3"/>
    <x v="4"/>
    <x v="4"/>
    <x v="3"/>
    <x v="36"/>
    <x v="126"/>
    <x v="191"/>
    <x v="2"/>
  </r>
  <r>
    <x v="0"/>
    <x v="0"/>
    <x v="40"/>
    <x v="3"/>
    <x v="3"/>
    <x v="4"/>
    <x v="5"/>
    <x v="5"/>
    <x v="44"/>
    <x v="132"/>
    <x v="160"/>
    <x v="0"/>
  </r>
  <r>
    <x v="0"/>
    <x v="0"/>
    <x v="41"/>
    <x v="3"/>
    <x v="3"/>
    <x v="4"/>
    <x v="0"/>
    <x v="0"/>
    <x v="24"/>
    <x v="54"/>
    <x v="164"/>
    <x v="8"/>
  </r>
  <r>
    <x v="0"/>
    <x v="0"/>
    <x v="41"/>
    <x v="3"/>
    <x v="3"/>
    <x v="4"/>
    <x v="1"/>
    <x v="17"/>
    <x v="44"/>
    <x v="133"/>
    <x v="197"/>
    <x v="2"/>
  </r>
  <r>
    <x v="0"/>
    <x v="0"/>
    <x v="41"/>
    <x v="3"/>
    <x v="3"/>
    <x v="4"/>
    <x v="2"/>
    <x v="1"/>
    <x v="41"/>
    <x v="134"/>
    <x v="198"/>
    <x v="2"/>
  </r>
  <r>
    <x v="0"/>
    <x v="0"/>
    <x v="41"/>
    <x v="3"/>
    <x v="3"/>
    <x v="4"/>
    <x v="3"/>
    <x v="1"/>
    <x v="37"/>
    <x v="135"/>
    <x v="198"/>
    <x v="8"/>
  </r>
  <r>
    <x v="0"/>
    <x v="0"/>
    <x v="41"/>
    <x v="3"/>
    <x v="3"/>
    <x v="4"/>
    <x v="4"/>
    <x v="0"/>
    <x v="37"/>
    <x v="131"/>
    <x v="196"/>
    <x v="2"/>
  </r>
  <r>
    <x v="0"/>
    <x v="0"/>
    <x v="41"/>
    <x v="3"/>
    <x v="3"/>
    <x v="4"/>
    <x v="5"/>
    <x v="4"/>
    <x v="45"/>
    <x v="136"/>
    <x v="199"/>
    <x v="0"/>
  </r>
  <r>
    <x v="0"/>
    <x v="0"/>
    <x v="42"/>
    <x v="3"/>
    <x v="3"/>
    <x v="4"/>
    <x v="0"/>
    <x v="0"/>
    <x v="31"/>
    <x v="79"/>
    <x v="200"/>
    <x v="8"/>
  </r>
  <r>
    <x v="0"/>
    <x v="0"/>
    <x v="42"/>
    <x v="3"/>
    <x v="3"/>
    <x v="4"/>
    <x v="1"/>
    <x v="17"/>
    <x v="46"/>
    <x v="137"/>
    <x v="201"/>
    <x v="2"/>
  </r>
  <r>
    <x v="0"/>
    <x v="0"/>
    <x v="42"/>
    <x v="3"/>
    <x v="3"/>
    <x v="4"/>
    <x v="2"/>
    <x v="1"/>
    <x v="44"/>
    <x v="123"/>
    <x v="188"/>
    <x v="2"/>
  </r>
  <r>
    <x v="0"/>
    <x v="0"/>
    <x v="42"/>
    <x v="3"/>
    <x v="3"/>
    <x v="4"/>
    <x v="3"/>
    <x v="1"/>
    <x v="41"/>
    <x v="134"/>
    <x v="202"/>
    <x v="8"/>
  </r>
  <r>
    <x v="0"/>
    <x v="0"/>
    <x v="42"/>
    <x v="3"/>
    <x v="3"/>
    <x v="4"/>
    <x v="4"/>
    <x v="0"/>
    <x v="38"/>
    <x v="127"/>
    <x v="203"/>
    <x v="2"/>
  </r>
  <r>
    <x v="0"/>
    <x v="0"/>
    <x v="42"/>
    <x v="3"/>
    <x v="3"/>
    <x v="4"/>
    <x v="5"/>
    <x v="4"/>
    <x v="47"/>
    <x v="42"/>
    <x v="174"/>
    <x v="0"/>
  </r>
  <r>
    <x v="0"/>
    <x v="0"/>
    <x v="43"/>
    <x v="3"/>
    <x v="3"/>
    <x v="4"/>
    <x v="0"/>
    <x v="0"/>
    <x v="21"/>
    <x v="80"/>
    <x v="174"/>
    <x v="8"/>
  </r>
  <r>
    <x v="0"/>
    <x v="0"/>
    <x v="43"/>
    <x v="3"/>
    <x v="3"/>
    <x v="4"/>
    <x v="1"/>
    <x v="17"/>
    <x v="46"/>
    <x v="137"/>
    <x v="201"/>
    <x v="2"/>
  </r>
  <r>
    <x v="0"/>
    <x v="0"/>
    <x v="43"/>
    <x v="3"/>
    <x v="3"/>
    <x v="4"/>
    <x v="2"/>
    <x v="1"/>
    <x v="44"/>
    <x v="123"/>
    <x v="188"/>
    <x v="2"/>
  </r>
  <r>
    <x v="0"/>
    <x v="0"/>
    <x v="43"/>
    <x v="3"/>
    <x v="3"/>
    <x v="4"/>
    <x v="3"/>
    <x v="1"/>
    <x v="38"/>
    <x v="124"/>
    <x v="204"/>
    <x v="8"/>
  </r>
  <r>
    <x v="0"/>
    <x v="0"/>
    <x v="43"/>
    <x v="3"/>
    <x v="3"/>
    <x v="4"/>
    <x v="4"/>
    <x v="0"/>
    <x v="41"/>
    <x v="123"/>
    <x v="188"/>
    <x v="2"/>
  </r>
  <r>
    <x v="0"/>
    <x v="0"/>
    <x v="43"/>
    <x v="3"/>
    <x v="3"/>
    <x v="4"/>
    <x v="5"/>
    <x v="4"/>
    <x v="48"/>
    <x v="138"/>
    <x v="205"/>
    <x v="0"/>
  </r>
  <r>
    <x v="0"/>
    <x v="0"/>
    <x v="44"/>
    <x v="3"/>
    <x v="3"/>
    <x v="4"/>
    <x v="0"/>
    <x v="0"/>
    <x v="24"/>
    <x v="54"/>
    <x v="164"/>
    <x v="8"/>
  </r>
  <r>
    <x v="0"/>
    <x v="0"/>
    <x v="44"/>
    <x v="3"/>
    <x v="3"/>
    <x v="4"/>
    <x v="1"/>
    <x v="17"/>
    <x v="49"/>
    <x v="139"/>
    <x v="206"/>
    <x v="2"/>
  </r>
  <r>
    <x v="0"/>
    <x v="0"/>
    <x v="44"/>
    <x v="3"/>
    <x v="3"/>
    <x v="4"/>
    <x v="2"/>
    <x v="1"/>
    <x v="41"/>
    <x v="134"/>
    <x v="198"/>
    <x v="2"/>
  </r>
  <r>
    <x v="0"/>
    <x v="0"/>
    <x v="44"/>
    <x v="3"/>
    <x v="3"/>
    <x v="4"/>
    <x v="3"/>
    <x v="1"/>
    <x v="37"/>
    <x v="135"/>
    <x v="198"/>
    <x v="8"/>
  </r>
  <r>
    <x v="0"/>
    <x v="0"/>
    <x v="44"/>
    <x v="3"/>
    <x v="3"/>
    <x v="4"/>
    <x v="4"/>
    <x v="0"/>
    <x v="37"/>
    <x v="131"/>
    <x v="196"/>
    <x v="2"/>
  </r>
  <r>
    <x v="0"/>
    <x v="0"/>
    <x v="44"/>
    <x v="3"/>
    <x v="3"/>
    <x v="4"/>
    <x v="5"/>
    <x v="4"/>
    <x v="44"/>
    <x v="140"/>
    <x v="207"/>
    <x v="0"/>
  </r>
  <r>
    <x v="0"/>
    <x v="0"/>
    <x v="45"/>
    <x v="3"/>
    <x v="3"/>
    <x v="4"/>
    <x v="0"/>
    <x v="3"/>
    <x v="33"/>
    <x v="141"/>
    <x v="208"/>
    <x v="8"/>
  </r>
  <r>
    <x v="0"/>
    <x v="0"/>
    <x v="45"/>
    <x v="3"/>
    <x v="3"/>
    <x v="4"/>
    <x v="1"/>
    <x v="0"/>
    <x v="44"/>
    <x v="142"/>
    <x v="209"/>
    <x v="2"/>
  </r>
  <r>
    <x v="0"/>
    <x v="0"/>
    <x v="45"/>
    <x v="3"/>
    <x v="3"/>
    <x v="4"/>
    <x v="2"/>
    <x v="0"/>
    <x v="43"/>
    <x v="126"/>
    <x v="191"/>
    <x v="2"/>
  </r>
  <r>
    <x v="0"/>
    <x v="0"/>
    <x v="45"/>
    <x v="3"/>
    <x v="3"/>
    <x v="4"/>
    <x v="3"/>
    <x v="0"/>
    <x v="36"/>
    <x v="143"/>
    <x v="210"/>
    <x v="8"/>
  </r>
  <r>
    <x v="0"/>
    <x v="0"/>
    <x v="45"/>
    <x v="3"/>
    <x v="3"/>
    <x v="4"/>
    <x v="4"/>
    <x v="3"/>
    <x v="36"/>
    <x v="126"/>
    <x v="191"/>
    <x v="2"/>
  </r>
  <r>
    <x v="0"/>
    <x v="0"/>
    <x v="45"/>
    <x v="3"/>
    <x v="3"/>
    <x v="4"/>
    <x v="5"/>
    <x v="18"/>
    <x v="44"/>
    <x v="144"/>
    <x v="211"/>
    <x v="0"/>
  </r>
  <r>
    <x v="0"/>
    <x v="0"/>
    <x v="46"/>
    <x v="3"/>
    <x v="3"/>
    <x v="4"/>
    <x v="0"/>
    <x v="3"/>
    <x v="47"/>
    <x v="50"/>
    <x v="212"/>
    <x v="8"/>
  </r>
  <r>
    <x v="0"/>
    <x v="0"/>
    <x v="46"/>
    <x v="3"/>
    <x v="3"/>
    <x v="4"/>
    <x v="1"/>
    <x v="0"/>
    <x v="44"/>
    <x v="142"/>
    <x v="209"/>
    <x v="2"/>
  </r>
  <r>
    <x v="0"/>
    <x v="0"/>
    <x v="46"/>
    <x v="3"/>
    <x v="3"/>
    <x v="4"/>
    <x v="2"/>
    <x v="0"/>
    <x v="50"/>
    <x v="145"/>
    <x v="213"/>
    <x v="2"/>
  </r>
  <r>
    <x v="0"/>
    <x v="0"/>
    <x v="46"/>
    <x v="3"/>
    <x v="3"/>
    <x v="4"/>
    <x v="3"/>
    <x v="0"/>
    <x v="37"/>
    <x v="131"/>
    <x v="188"/>
    <x v="8"/>
  </r>
  <r>
    <x v="0"/>
    <x v="0"/>
    <x v="46"/>
    <x v="3"/>
    <x v="3"/>
    <x v="4"/>
    <x v="4"/>
    <x v="3"/>
    <x v="43"/>
    <x v="124"/>
    <x v="189"/>
    <x v="2"/>
  </r>
  <r>
    <x v="0"/>
    <x v="0"/>
    <x v="46"/>
    <x v="3"/>
    <x v="3"/>
    <x v="4"/>
    <x v="5"/>
    <x v="18"/>
    <x v="44"/>
    <x v="144"/>
    <x v="211"/>
    <x v="0"/>
  </r>
  <r>
    <x v="0"/>
    <x v="0"/>
    <x v="47"/>
    <x v="3"/>
    <x v="3"/>
    <x v="4"/>
    <x v="0"/>
    <x v="3"/>
    <x v="24"/>
    <x v="61"/>
    <x v="214"/>
    <x v="8"/>
  </r>
  <r>
    <x v="0"/>
    <x v="0"/>
    <x v="47"/>
    <x v="3"/>
    <x v="3"/>
    <x v="4"/>
    <x v="1"/>
    <x v="0"/>
    <x v="49"/>
    <x v="146"/>
    <x v="215"/>
    <x v="2"/>
  </r>
  <r>
    <x v="0"/>
    <x v="0"/>
    <x v="47"/>
    <x v="3"/>
    <x v="3"/>
    <x v="4"/>
    <x v="2"/>
    <x v="0"/>
    <x v="44"/>
    <x v="142"/>
    <x v="209"/>
    <x v="2"/>
  </r>
  <r>
    <x v="0"/>
    <x v="0"/>
    <x v="47"/>
    <x v="3"/>
    <x v="3"/>
    <x v="4"/>
    <x v="3"/>
    <x v="0"/>
    <x v="41"/>
    <x v="123"/>
    <x v="216"/>
    <x v="8"/>
  </r>
  <r>
    <x v="0"/>
    <x v="0"/>
    <x v="47"/>
    <x v="3"/>
    <x v="3"/>
    <x v="4"/>
    <x v="4"/>
    <x v="3"/>
    <x v="41"/>
    <x v="147"/>
    <x v="217"/>
    <x v="2"/>
  </r>
  <r>
    <x v="0"/>
    <x v="0"/>
    <x v="47"/>
    <x v="3"/>
    <x v="3"/>
    <x v="4"/>
    <x v="5"/>
    <x v="18"/>
    <x v="49"/>
    <x v="148"/>
    <x v="218"/>
    <x v="0"/>
  </r>
  <r>
    <x v="1"/>
    <x v="1"/>
    <x v="12"/>
    <x v="1"/>
    <x v="1"/>
    <x v="5"/>
    <x v="0"/>
    <x v="19"/>
    <x v="27"/>
    <x v="149"/>
    <x v="219"/>
    <x v="1"/>
  </r>
  <r>
    <x v="1"/>
    <x v="1"/>
    <x v="12"/>
    <x v="1"/>
    <x v="1"/>
    <x v="5"/>
    <x v="1"/>
    <x v="9"/>
    <x v="27"/>
    <x v="150"/>
    <x v="220"/>
    <x v="1"/>
  </r>
  <r>
    <x v="1"/>
    <x v="1"/>
    <x v="12"/>
    <x v="1"/>
    <x v="1"/>
    <x v="5"/>
    <x v="2"/>
    <x v="9"/>
    <x v="28"/>
    <x v="151"/>
    <x v="221"/>
    <x v="1"/>
  </r>
  <r>
    <x v="1"/>
    <x v="1"/>
    <x v="12"/>
    <x v="1"/>
    <x v="1"/>
    <x v="5"/>
    <x v="3"/>
    <x v="8"/>
    <x v="28"/>
    <x v="152"/>
    <x v="222"/>
    <x v="8"/>
  </r>
  <r>
    <x v="1"/>
    <x v="1"/>
    <x v="12"/>
    <x v="1"/>
    <x v="1"/>
    <x v="5"/>
    <x v="4"/>
    <x v="1"/>
    <x v="48"/>
    <x v="146"/>
    <x v="223"/>
    <x v="3"/>
  </r>
  <r>
    <x v="1"/>
    <x v="1"/>
    <x v="12"/>
    <x v="1"/>
    <x v="1"/>
    <x v="5"/>
    <x v="5"/>
    <x v="8"/>
    <x v="28"/>
    <x v="152"/>
    <x v="224"/>
    <x v="4"/>
  </r>
  <r>
    <x v="1"/>
    <x v="1"/>
    <x v="13"/>
    <x v="1"/>
    <x v="1"/>
    <x v="5"/>
    <x v="0"/>
    <x v="7"/>
    <x v="22"/>
    <x v="153"/>
    <x v="225"/>
    <x v="1"/>
  </r>
  <r>
    <x v="1"/>
    <x v="1"/>
    <x v="13"/>
    <x v="1"/>
    <x v="1"/>
    <x v="5"/>
    <x v="1"/>
    <x v="8"/>
    <x v="26"/>
    <x v="154"/>
    <x v="226"/>
    <x v="1"/>
  </r>
  <r>
    <x v="1"/>
    <x v="1"/>
    <x v="13"/>
    <x v="1"/>
    <x v="1"/>
    <x v="5"/>
    <x v="2"/>
    <x v="8"/>
    <x v="34"/>
    <x v="155"/>
    <x v="227"/>
    <x v="1"/>
  </r>
  <r>
    <x v="1"/>
    <x v="1"/>
    <x v="13"/>
    <x v="1"/>
    <x v="1"/>
    <x v="5"/>
    <x v="3"/>
    <x v="8"/>
    <x v="33"/>
    <x v="156"/>
    <x v="228"/>
    <x v="8"/>
  </r>
  <r>
    <x v="1"/>
    <x v="1"/>
    <x v="13"/>
    <x v="1"/>
    <x v="1"/>
    <x v="5"/>
    <x v="4"/>
    <x v="1"/>
    <x v="49"/>
    <x v="147"/>
    <x v="229"/>
    <x v="3"/>
  </r>
  <r>
    <x v="1"/>
    <x v="1"/>
    <x v="13"/>
    <x v="1"/>
    <x v="1"/>
    <x v="5"/>
    <x v="5"/>
    <x v="8"/>
    <x v="24"/>
    <x v="157"/>
    <x v="42"/>
    <x v="4"/>
  </r>
  <r>
    <x v="1"/>
    <x v="1"/>
    <x v="14"/>
    <x v="1"/>
    <x v="1"/>
    <x v="5"/>
    <x v="0"/>
    <x v="9"/>
    <x v="22"/>
    <x v="158"/>
    <x v="59"/>
    <x v="2"/>
  </r>
  <r>
    <x v="1"/>
    <x v="1"/>
    <x v="14"/>
    <x v="1"/>
    <x v="1"/>
    <x v="5"/>
    <x v="1"/>
    <x v="1"/>
    <x v="22"/>
    <x v="52"/>
    <x v="56"/>
    <x v="2"/>
  </r>
  <r>
    <x v="1"/>
    <x v="1"/>
    <x v="14"/>
    <x v="1"/>
    <x v="1"/>
    <x v="5"/>
    <x v="2"/>
    <x v="9"/>
    <x v="24"/>
    <x v="146"/>
    <x v="215"/>
    <x v="2"/>
  </r>
  <r>
    <x v="1"/>
    <x v="1"/>
    <x v="14"/>
    <x v="1"/>
    <x v="1"/>
    <x v="5"/>
    <x v="3"/>
    <x v="15"/>
    <x v="47"/>
    <x v="159"/>
    <x v="101"/>
    <x v="4"/>
  </r>
  <r>
    <x v="1"/>
    <x v="1"/>
    <x v="14"/>
    <x v="1"/>
    <x v="1"/>
    <x v="5"/>
    <x v="4"/>
    <x v="1"/>
    <x v="49"/>
    <x v="147"/>
    <x v="204"/>
    <x v="1"/>
  </r>
  <r>
    <x v="1"/>
    <x v="1"/>
    <x v="14"/>
    <x v="1"/>
    <x v="1"/>
    <x v="5"/>
    <x v="5"/>
    <x v="15"/>
    <x v="32"/>
    <x v="160"/>
    <x v="135"/>
    <x v="0"/>
  </r>
  <r>
    <x v="1"/>
    <x v="1"/>
    <x v="15"/>
    <x v="1"/>
    <x v="1"/>
    <x v="5"/>
    <x v="0"/>
    <x v="20"/>
    <x v="20"/>
    <x v="161"/>
    <x v="230"/>
    <x v="2"/>
  </r>
  <r>
    <x v="1"/>
    <x v="1"/>
    <x v="15"/>
    <x v="1"/>
    <x v="1"/>
    <x v="5"/>
    <x v="1"/>
    <x v="21"/>
    <x v="20"/>
    <x v="162"/>
    <x v="231"/>
    <x v="2"/>
  </r>
  <r>
    <x v="1"/>
    <x v="1"/>
    <x v="15"/>
    <x v="1"/>
    <x v="1"/>
    <x v="5"/>
    <x v="2"/>
    <x v="22"/>
    <x v="28"/>
    <x v="163"/>
    <x v="232"/>
    <x v="2"/>
  </r>
  <r>
    <x v="1"/>
    <x v="1"/>
    <x v="15"/>
    <x v="1"/>
    <x v="1"/>
    <x v="5"/>
    <x v="3"/>
    <x v="21"/>
    <x v="33"/>
    <x v="164"/>
    <x v="233"/>
    <x v="4"/>
  </r>
  <r>
    <x v="1"/>
    <x v="1"/>
    <x v="15"/>
    <x v="1"/>
    <x v="1"/>
    <x v="5"/>
    <x v="4"/>
    <x v="8"/>
    <x v="46"/>
    <x v="165"/>
    <x v="213"/>
    <x v="1"/>
  </r>
  <r>
    <x v="1"/>
    <x v="1"/>
    <x v="15"/>
    <x v="1"/>
    <x v="1"/>
    <x v="5"/>
    <x v="5"/>
    <x v="21"/>
    <x v="25"/>
    <x v="166"/>
    <x v="234"/>
    <x v="0"/>
  </r>
  <r>
    <x v="1"/>
    <x v="1"/>
    <x v="16"/>
    <x v="1"/>
    <x v="1"/>
    <x v="5"/>
    <x v="0"/>
    <x v="20"/>
    <x v="30"/>
    <x v="167"/>
    <x v="235"/>
    <x v="2"/>
  </r>
  <r>
    <x v="1"/>
    <x v="1"/>
    <x v="16"/>
    <x v="1"/>
    <x v="1"/>
    <x v="5"/>
    <x v="1"/>
    <x v="21"/>
    <x v="29"/>
    <x v="168"/>
    <x v="236"/>
    <x v="2"/>
  </r>
  <r>
    <x v="1"/>
    <x v="1"/>
    <x v="16"/>
    <x v="1"/>
    <x v="1"/>
    <x v="5"/>
    <x v="2"/>
    <x v="22"/>
    <x v="23"/>
    <x v="169"/>
    <x v="237"/>
    <x v="2"/>
  </r>
  <r>
    <x v="1"/>
    <x v="1"/>
    <x v="16"/>
    <x v="1"/>
    <x v="1"/>
    <x v="5"/>
    <x v="3"/>
    <x v="15"/>
    <x v="21"/>
    <x v="136"/>
    <x v="238"/>
    <x v="4"/>
  </r>
  <r>
    <x v="1"/>
    <x v="1"/>
    <x v="16"/>
    <x v="1"/>
    <x v="1"/>
    <x v="5"/>
    <x v="4"/>
    <x v="0"/>
    <x v="32"/>
    <x v="39"/>
    <x v="54"/>
    <x v="1"/>
  </r>
  <r>
    <x v="1"/>
    <x v="1"/>
    <x v="16"/>
    <x v="1"/>
    <x v="1"/>
    <x v="5"/>
    <x v="5"/>
    <x v="2"/>
    <x v="9"/>
    <x v="11"/>
    <x v="168"/>
    <x v="0"/>
  </r>
  <r>
    <x v="1"/>
    <x v="1"/>
    <x v="17"/>
    <x v="1"/>
    <x v="1"/>
    <x v="5"/>
    <x v="0"/>
    <x v="2"/>
    <x v="9"/>
    <x v="11"/>
    <x v="12"/>
    <x v="2"/>
  </r>
  <r>
    <x v="1"/>
    <x v="1"/>
    <x v="17"/>
    <x v="1"/>
    <x v="1"/>
    <x v="5"/>
    <x v="1"/>
    <x v="0"/>
    <x v="9"/>
    <x v="2"/>
    <x v="2"/>
    <x v="2"/>
  </r>
  <r>
    <x v="1"/>
    <x v="1"/>
    <x v="17"/>
    <x v="1"/>
    <x v="1"/>
    <x v="5"/>
    <x v="2"/>
    <x v="2"/>
    <x v="26"/>
    <x v="62"/>
    <x v="165"/>
    <x v="2"/>
  </r>
  <r>
    <x v="1"/>
    <x v="1"/>
    <x v="17"/>
    <x v="1"/>
    <x v="1"/>
    <x v="5"/>
    <x v="3"/>
    <x v="2"/>
    <x v="25"/>
    <x v="52"/>
    <x v="152"/>
    <x v="4"/>
  </r>
  <r>
    <x v="1"/>
    <x v="1"/>
    <x v="17"/>
    <x v="1"/>
    <x v="1"/>
    <x v="5"/>
    <x v="4"/>
    <x v="0"/>
    <x v="24"/>
    <x v="54"/>
    <x v="158"/>
    <x v="1"/>
  </r>
  <r>
    <x v="1"/>
    <x v="1"/>
    <x v="17"/>
    <x v="1"/>
    <x v="1"/>
    <x v="5"/>
    <x v="5"/>
    <x v="4"/>
    <x v="10"/>
    <x v="30"/>
    <x v="239"/>
    <x v="0"/>
  </r>
  <r>
    <x v="1"/>
    <x v="1"/>
    <x v="18"/>
    <x v="1"/>
    <x v="1"/>
    <x v="5"/>
    <x v="0"/>
    <x v="2"/>
    <x v="6"/>
    <x v="8"/>
    <x v="240"/>
    <x v="15"/>
  </r>
  <r>
    <x v="1"/>
    <x v="1"/>
    <x v="18"/>
    <x v="1"/>
    <x v="1"/>
    <x v="5"/>
    <x v="1"/>
    <x v="0"/>
    <x v="6"/>
    <x v="71"/>
    <x v="241"/>
    <x v="15"/>
  </r>
  <r>
    <x v="1"/>
    <x v="1"/>
    <x v="18"/>
    <x v="1"/>
    <x v="1"/>
    <x v="5"/>
    <x v="2"/>
    <x v="2"/>
    <x v="18"/>
    <x v="83"/>
    <x v="242"/>
    <x v="15"/>
  </r>
  <r>
    <x v="1"/>
    <x v="1"/>
    <x v="18"/>
    <x v="1"/>
    <x v="1"/>
    <x v="5"/>
    <x v="3"/>
    <x v="2"/>
    <x v="31"/>
    <x v="70"/>
    <x v="243"/>
    <x v="0"/>
  </r>
  <r>
    <x v="1"/>
    <x v="1"/>
    <x v="18"/>
    <x v="1"/>
    <x v="1"/>
    <x v="5"/>
    <x v="4"/>
    <x v="0"/>
    <x v="31"/>
    <x v="79"/>
    <x v="244"/>
    <x v="2"/>
  </r>
  <r>
    <x v="1"/>
    <x v="1"/>
    <x v="18"/>
    <x v="1"/>
    <x v="1"/>
    <x v="5"/>
    <x v="5"/>
    <x v="3"/>
    <x v="2"/>
    <x v="12"/>
    <x v="245"/>
    <x v="9"/>
  </r>
  <r>
    <x v="1"/>
    <x v="1"/>
    <x v="19"/>
    <x v="1"/>
    <x v="1"/>
    <x v="5"/>
    <x v="0"/>
    <x v="0"/>
    <x v="9"/>
    <x v="2"/>
    <x v="246"/>
    <x v="15"/>
  </r>
  <r>
    <x v="1"/>
    <x v="1"/>
    <x v="19"/>
    <x v="1"/>
    <x v="1"/>
    <x v="5"/>
    <x v="1"/>
    <x v="4"/>
    <x v="9"/>
    <x v="63"/>
    <x v="247"/>
    <x v="15"/>
  </r>
  <r>
    <x v="1"/>
    <x v="1"/>
    <x v="19"/>
    <x v="1"/>
    <x v="1"/>
    <x v="5"/>
    <x v="2"/>
    <x v="0"/>
    <x v="18"/>
    <x v="64"/>
    <x v="248"/>
    <x v="15"/>
  </r>
  <r>
    <x v="1"/>
    <x v="1"/>
    <x v="19"/>
    <x v="1"/>
    <x v="1"/>
    <x v="5"/>
    <x v="3"/>
    <x v="0"/>
    <x v="28"/>
    <x v="48"/>
    <x v="79"/>
    <x v="0"/>
  </r>
  <r>
    <x v="1"/>
    <x v="1"/>
    <x v="19"/>
    <x v="1"/>
    <x v="1"/>
    <x v="5"/>
    <x v="4"/>
    <x v="4"/>
    <x v="28"/>
    <x v="170"/>
    <x v="249"/>
    <x v="2"/>
  </r>
  <r>
    <x v="1"/>
    <x v="1"/>
    <x v="19"/>
    <x v="1"/>
    <x v="1"/>
    <x v="5"/>
    <x v="5"/>
    <x v="3"/>
    <x v="29"/>
    <x v="171"/>
    <x v="250"/>
    <x v="9"/>
  </r>
  <r>
    <x v="1"/>
    <x v="1"/>
    <x v="20"/>
    <x v="1"/>
    <x v="1"/>
    <x v="5"/>
    <x v="0"/>
    <x v="4"/>
    <x v="27"/>
    <x v="101"/>
    <x v="251"/>
    <x v="15"/>
  </r>
  <r>
    <x v="1"/>
    <x v="1"/>
    <x v="20"/>
    <x v="1"/>
    <x v="1"/>
    <x v="5"/>
    <x v="1"/>
    <x v="4"/>
    <x v="22"/>
    <x v="105"/>
    <x v="15"/>
    <x v="15"/>
  </r>
  <r>
    <x v="1"/>
    <x v="1"/>
    <x v="20"/>
    <x v="1"/>
    <x v="1"/>
    <x v="5"/>
    <x v="2"/>
    <x v="3"/>
    <x v="27"/>
    <x v="92"/>
    <x v="252"/>
    <x v="15"/>
  </r>
  <r>
    <x v="1"/>
    <x v="1"/>
    <x v="20"/>
    <x v="1"/>
    <x v="1"/>
    <x v="5"/>
    <x v="3"/>
    <x v="3"/>
    <x v="32"/>
    <x v="52"/>
    <x v="7"/>
    <x v="0"/>
  </r>
  <r>
    <x v="1"/>
    <x v="1"/>
    <x v="20"/>
    <x v="1"/>
    <x v="1"/>
    <x v="5"/>
    <x v="4"/>
    <x v="4"/>
    <x v="32"/>
    <x v="111"/>
    <x v="148"/>
    <x v="2"/>
  </r>
  <r>
    <x v="1"/>
    <x v="1"/>
    <x v="20"/>
    <x v="1"/>
    <x v="1"/>
    <x v="5"/>
    <x v="5"/>
    <x v="0"/>
    <x v="22"/>
    <x v="73"/>
    <x v="253"/>
    <x v="9"/>
  </r>
  <r>
    <x v="1"/>
    <x v="1"/>
    <x v="21"/>
    <x v="1"/>
    <x v="1"/>
    <x v="5"/>
    <x v="0"/>
    <x v="1"/>
    <x v="23"/>
    <x v="54"/>
    <x v="254"/>
    <x v="15"/>
  </r>
  <r>
    <x v="1"/>
    <x v="1"/>
    <x v="21"/>
    <x v="1"/>
    <x v="1"/>
    <x v="5"/>
    <x v="1"/>
    <x v="1"/>
    <x v="23"/>
    <x v="54"/>
    <x v="254"/>
    <x v="15"/>
  </r>
  <r>
    <x v="1"/>
    <x v="1"/>
    <x v="21"/>
    <x v="1"/>
    <x v="1"/>
    <x v="5"/>
    <x v="2"/>
    <x v="2"/>
    <x v="31"/>
    <x v="70"/>
    <x v="255"/>
    <x v="15"/>
  </r>
  <r>
    <x v="1"/>
    <x v="1"/>
    <x v="21"/>
    <x v="1"/>
    <x v="1"/>
    <x v="5"/>
    <x v="3"/>
    <x v="2"/>
    <x v="33"/>
    <x v="172"/>
    <x v="256"/>
    <x v="0"/>
  </r>
  <r>
    <x v="1"/>
    <x v="1"/>
    <x v="21"/>
    <x v="1"/>
    <x v="1"/>
    <x v="5"/>
    <x v="4"/>
    <x v="1"/>
    <x v="47"/>
    <x v="173"/>
    <x v="257"/>
    <x v="2"/>
  </r>
  <r>
    <x v="1"/>
    <x v="1"/>
    <x v="21"/>
    <x v="1"/>
    <x v="1"/>
    <x v="5"/>
    <x v="5"/>
    <x v="0"/>
    <x v="31"/>
    <x v="79"/>
    <x v="90"/>
    <x v="9"/>
  </r>
  <r>
    <x v="1"/>
    <x v="1"/>
    <x v="22"/>
    <x v="1"/>
    <x v="1"/>
    <x v="5"/>
    <x v="0"/>
    <x v="1"/>
    <x v="27"/>
    <x v="174"/>
    <x v="110"/>
    <x v="15"/>
  </r>
  <r>
    <x v="1"/>
    <x v="1"/>
    <x v="22"/>
    <x v="1"/>
    <x v="1"/>
    <x v="5"/>
    <x v="1"/>
    <x v="1"/>
    <x v="27"/>
    <x v="174"/>
    <x v="110"/>
    <x v="15"/>
  </r>
  <r>
    <x v="1"/>
    <x v="1"/>
    <x v="22"/>
    <x v="1"/>
    <x v="1"/>
    <x v="5"/>
    <x v="2"/>
    <x v="5"/>
    <x v="26"/>
    <x v="106"/>
    <x v="258"/>
    <x v="15"/>
  </r>
  <r>
    <x v="1"/>
    <x v="1"/>
    <x v="22"/>
    <x v="1"/>
    <x v="1"/>
    <x v="5"/>
    <x v="3"/>
    <x v="5"/>
    <x v="24"/>
    <x v="82"/>
    <x v="20"/>
    <x v="0"/>
  </r>
  <r>
    <x v="1"/>
    <x v="1"/>
    <x v="22"/>
    <x v="1"/>
    <x v="1"/>
    <x v="5"/>
    <x v="4"/>
    <x v="3"/>
    <x v="34"/>
    <x v="175"/>
    <x v="259"/>
    <x v="2"/>
  </r>
  <r>
    <x v="1"/>
    <x v="1"/>
    <x v="22"/>
    <x v="1"/>
    <x v="1"/>
    <x v="5"/>
    <x v="5"/>
    <x v="12"/>
    <x v="22"/>
    <x v="176"/>
    <x v="260"/>
    <x v="9"/>
  </r>
  <r>
    <x v="1"/>
    <x v="1"/>
    <x v="23"/>
    <x v="1"/>
    <x v="1"/>
    <x v="5"/>
    <x v="0"/>
    <x v="3"/>
    <x v="6"/>
    <x v="14"/>
    <x v="261"/>
    <x v="15"/>
  </r>
  <r>
    <x v="1"/>
    <x v="1"/>
    <x v="23"/>
    <x v="1"/>
    <x v="1"/>
    <x v="5"/>
    <x v="1"/>
    <x v="3"/>
    <x v="6"/>
    <x v="14"/>
    <x v="261"/>
    <x v="15"/>
  </r>
  <r>
    <x v="1"/>
    <x v="1"/>
    <x v="23"/>
    <x v="1"/>
    <x v="1"/>
    <x v="5"/>
    <x v="2"/>
    <x v="5"/>
    <x v="27"/>
    <x v="84"/>
    <x v="262"/>
    <x v="15"/>
  </r>
  <r>
    <x v="1"/>
    <x v="1"/>
    <x v="23"/>
    <x v="1"/>
    <x v="1"/>
    <x v="5"/>
    <x v="3"/>
    <x v="5"/>
    <x v="31"/>
    <x v="90"/>
    <x v="263"/>
    <x v="0"/>
  </r>
  <r>
    <x v="1"/>
    <x v="1"/>
    <x v="23"/>
    <x v="1"/>
    <x v="1"/>
    <x v="5"/>
    <x v="4"/>
    <x v="3"/>
    <x v="28"/>
    <x v="40"/>
    <x v="43"/>
    <x v="2"/>
  </r>
  <r>
    <x v="1"/>
    <x v="1"/>
    <x v="23"/>
    <x v="1"/>
    <x v="1"/>
    <x v="5"/>
    <x v="5"/>
    <x v="12"/>
    <x v="29"/>
    <x v="102"/>
    <x v="264"/>
    <x v="9"/>
  </r>
  <r>
    <x v="0"/>
    <x v="0"/>
    <x v="48"/>
    <x v="0"/>
    <x v="4"/>
    <x v="6"/>
    <x v="0"/>
    <x v="2"/>
    <x v="33"/>
    <x v="172"/>
    <x v="265"/>
    <x v="9"/>
  </r>
  <r>
    <x v="0"/>
    <x v="0"/>
    <x v="48"/>
    <x v="0"/>
    <x v="4"/>
    <x v="6"/>
    <x v="1"/>
    <x v="2"/>
    <x v="38"/>
    <x v="177"/>
    <x v="266"/>
    <x v="2"/>
  </r>
  <r>
    <x v="0"/>
    <x v="0"/>
    <x v="48"/>
    <x v="0"/>
    <x v="4"/>
    <x v="6"/>
    <x v="2"/>
    <x v="15"/>
    <x v="38"/>
    <x v="121"/>
    <x v="189"/>
    <x v="15"/>
  </r>
  <r>
    <x v="0"/>
    <x v="0"/>
    <x v="48"/>
    <x v="0"/>
    <x v="4"/>
    <x v="6"/>
    <x v="3"/>
    <x v="1"/>
    <x v="42"/>
    <x v="178"/>
    <x v="267"/>
    <x v="15"/>
  </r>
  <r>
    <x v="0"/>
    <x v="0"/>
    <x v="48"/>
    <x v="0"/>
    <x v="4"/>
    <x v="6"/>
    <x v="4"/>
    <x v="16"/>
    <x v="36"/>
    <x v="179"/>
    <x v="268"/>
    <x v="2"/>
  </r>
  <r>
    <x v="0"/>
    <x v="0"/>
    <x v="48"/>
    <x v="0"/>
    <x v="4"/>
    <x v="6"/>
    <x v="5"/>
    <x v="2"/>
    <x v="38"/>
    <x v="177"/>
    <x v="269"/>
    <x v="1"/>
  </r>
  <r>
    <x v="0"/>
    <x v="0"/>
    <x v="49"/>
    <x v="0"/>
    <x v="4"/>
    <x v="6"/>
    <x v="0"/>
    <x v="2"/>
    <x v="34"/>
    <x v="115"/>
    <x v="270"/>
    <x v="9"/>
  </r>
  <r>
    <x v="0"/>
    <x v="0"/>
    <x v="49"/>
    <x v="0"/>
    <x v="4"/>
    <x v="6"/>
    <x v="1"/>
    <x v="2"/>
    <x v="36"/>
    <x v="180"/>
    <x v="271"/>
    <x v="2"/>
  </r>
  <r>
    <x v="0"/>
    <x v="0"/>
    <x v="49"/>
    <x v="0"/>
    <x v="4"/>
    <x v="6"/>
    <x v="2"/>
    <x v="15"/>
    <x v="37"/>
    <x v="181"/>
    <x v="272"/>
    <x v="15"/>
  </r>
  <r>
    <x v="0"/>
    <x v="0"/>
    <x v="49"/>
    <x v="0"/>
    <x v="4"/>
    <x v="6"/>
    <x v="3"/>
    <x v="1"/>
    <x v="51"/>
    <x v="182"/>
    <x v="273"/>
    <x v="15"/>
  </r>
  <r>
    <x v="0"/>
    <x v="0"/>
    <x v="49"/>
    <x v="0"/>
    <x v="4"/>
    <x v="6"/>
    <x v="4"/>
    <x v="16"/>
    <x v="36"/>
    <x v="179"/>
    <x v="268"/>
    <x v="2"/>
  </r>
  <r>
    <x v="0"/>
    <x v="0"/>
    <x v="49"/>
    <x v="0"/>
    <x v="4"/>
    <x v="6"/>
    <x v="5"/>
    <x v="2"/>
    <x v="38"/>
    <x v="177"/>
    <x v="269"/>
    <x v="1"/>
  </r>
  <r>
    <x v="0"/>
    <x v="0"/>
    <x v="14"/>
    <x v="0"/>
    <x v="4"/>
    <x v="6"/>
    <x v="0"/>
    <x v="0"/>
    <x v="52"/>
    <x v="183"/>
    <x v="274"/>
    <x v="9"/>
  </r>
  <r>
    <x v="0"/>
    <x v="0"/>
    <x v="14"/>
    <x v="0"/>
    <x v="4"/>
    <x v="6"/>
    <x v="1"/>
    <x v="0"/>
    <x v="43"/>
    <x v="126"/>
    <x v="191"/>
    <x v="2"/>
  </r>
  <r>
    <x v="0"/>
    <x v="0"/>
    <x v="14"/>
    <x v="0"/>
    <x v="4"/>
    <x v="6"/>
    <x v="2"/>
    <x v="1"/>
    <x v="37"/>
    <x v="135"/>
    <x v="198"/>
    <x v="15"/>
  </r>
  <r>
    <x v="0"/>
    <x v="0"/>
    <x v="14"/>
    <x v="0"/>
    <x v="4"/>
    <x v="6"/>
    <x v="3"/>
    <x v="2"/>
    <x v="53"/>
    <x v="184"/>
    <x v="275"/>
    <x v="15"/>
  </r>
  <r>
    <x v="0"/>
    <x v="0"/>
    <x v="14"/>
    <x v="0"/>
    <x v="4"/>
    <x v="6"/>
    <x v="4"/>
    <x v="3"/>
    <x v="42"/>
    <x v="185"/>
    <x v="190"/>
    <x v="1"/>
  </r>
  <r>
    <x v="0"/>
    <x v="0"/>
    <x v="14"/>
    <x v="0"/>
    <x v="4"/>
    <x v="6"/>
    <x v="5"/>
    <x v="0"/>
    <x v="37"/>
    <x v="131"/>
    <x v="276"/>
    <x v="3"/>
  </r>
  <r>
    <x v="0"/>
    <x v="0"/>
    <x v="50"/>
    <x v="0"/>
    <x v="4"/>
    <x v="6"/>
    <x v="0"/>
    <x v="0"/>
    <x v="32"/>
    <x v="39"/>
    <x v="58"/>
    <x v="0"/>
  </r>
  <r>
    <x v="0"/>
    <x v="0"/>
    <x v="50"/>
    <x v="0"/>
    <x v="4"/>
    <x v="6"/>
    <x v="1"/>
    <x v="0"/>
    <x v="43"/>
    <x v="126"/>
    <x v="277"/>
    <x v="1"/>
  </r>
  <r>
    <x v="0"/>
    <x v="0"/>
    <x v="50"/>
    <x v="0"/>
    <x v="4"/>
    <x v="6"/>
    <x v="2"/>
    <x v="1"/>
    <x v="43"/>
    <x v="128"/>
    <x v="193"/>
    <x v="2"/>
  </r>
  <r>
    <x v="0"/>
    <x v="0"/>
    <x v="50"/>
    <x v="0"/>
    <x v="4"/>
    <x v="6"/>
    <x v="3"/>
    <x v="2"/>
    <x v="42"/>
    <x v="125"/>
    <x v="278"/>
    <x v="2"/>
  </r>
  <r>
    <x v="0"/>
    <x v="0"/>
    <x v="50"/>
    <x v="0"/>
    <x v="4"/>
    <x v="6"/>
    <x v="4"/>
    <x v="3"/>
    <x v="42"/>
    <x v="185"/>
    <x v="190"/>
    <x v="1"/>
  </r>
  <r>
    <x v="0"/>
    <x v="0"/>
    <x v="50"/>
    <x v="0"/>
    <x v="4"/>
    <x v="6"/>
    <x v="5"/>
    <x v="0"/>
    <x v="41"/>
    <x v="123"/>
    <x v="210"/>
    <x v="3"/>
  </r>
  <r>
    <x v="0"/>
    <x v="0"/>
    <x v="51"/>
    <x v="0"/>
    <x v="4"/>
    <x v="6"/>
    <x v="0"/>
    <x v="3"/>
    <x v="54"/>
    <x v="186"/>
    <x v="279"/>
    <x v="0"/>
  </r>
  <r>
    <x v="0"/>
    <x v="0"/>
    <x v="51"/>
    <x v="0"/>
    <x v="4"/>
    <x v="6"/>
    <x v="1"/>
    <x v="14"/>
    <x v="37"/>
    <x v="187"/>
    <x v="280"/>
    <x v="1"/>
  </r>
  <r>
    <x v="0"/>
    <x v="0"/>
    <x v="51"/>
    <x v="0"/>
    <x v="4"/>
    <x v="6"/>
    <x v="2"/>
    <x v="4"/>
    <x v="43"/>
    <x v="188"/>
    <x v="281"/>
    <x v="2"/>
  </r>
  <r>
    <x v="0"/>
    <x v="0"/>
    <x v="51"/>
    <x v="0"/>
    <x v="4"/>
    <x v="6"/>
    <x v="3"/>
    <x v="4"/>
    <x v="39"/>
    <x v="189"/>
    <x v="282"/>
    <x v="2"/>
  </r>
  <r>
    <x v="0"/>
    <x v="0"/>
    <x v="51"/>
    <x v="0"/>
    <x v="4"/>
    <x v="6"/>
    <x v="4"/>
    <x v="5"/>
    <x v="36"/>
    <x v="190"/>
    <x v="283"/>
    <x v="1"/>
  </r>
  <r>
    <x v="0"/>
    <x v="0"/>
    <x v="51"/>
    <x v="0"/>
    <x v="4"/>
    <x v="6"/>
    <x v="5"/>
    <x v="12"/>
    <x v="44"/>
    <x v="191"/>
    <x v="215"/>
    <x v="1"/>
  </r>
  <r>
    <x v="0"/>
    <x v="0"/>
    <x v="52"/>
    <x v="0"/>
    <x v="4"/>
    <x v="6"/>
    <x v="0"/>
    <x v="5"/>
    <x v="24"/>
    <x v="82"/>
    <x v="284"/>
    <x v="9"/>
  </r>
  <r>
    <x v="0"/>
    <x v="0"/>
    <x v="52"/>
    <x v="0"/>
    <x v="4"/>
    <x v="6"/>
    <x v="1"/>
    <x v="14"/>
    <x v="44"/>
    <x v="192"/>
    <x v="215"/>
    <x v="2"/>
  </r>
  <r>
    <x v="0"/>
    <x v="0"/>
    <x v="52"/>
    <x v="0"/>
    <x v="4"/>
    <x v="6"/>
    <x v="2"/>
    <x v="4"/>
    <x v="37"/>
    <x v="117"/>
    <x v="195"/>
    <x v="15"/>
  </r>
  <r>
    <x v="0"/>
    <x v="0"/>
    <x v="52"/>
    <x v="0"/>
    <x v="4"/>
    <x v="6"/>
    <x v="3"/>
    <x v="4"/>
    <x v="43"/>
    <x v="188"/>
    <x v="285"/>
    <x v="15"/>
  </r>
  <r>
    <x v="0"/>
    <x v="0"/>
    <x v="52"/>
    <x v="0"/>
    <x v="4"/>
    <x v="6"/>
    <x v="4"/>
    <x v="5"/>
    <x v="43"/>
    <x v="145"/>
    <x v="213"/>
    <x v="2"/>
  </r>
  <r>
    <x v="0"/>
    <x v="0"/>
    <x v="52"/>
    <x v="0"/>
    <x v="4"/>
    <x v="6"/>
    <x v="5"/>
    <x v="12"/>
    <x v="49"/>
    <x v="193"/>
    <x v="149"/>
    <x v="1"/>
  </r>
  <r>
    <x v="0"/>
    <x v="0"/>
    <x v="18"/>
    <x v="0"/>
    <x v="4"/>
    <x v="6"/>
    <x v="0"/>
    <x v="5"/>
    <x v="24"/>
    <x v="82"/>
    <x v="284"/>
    <x v="9"/>
  </r>
  <r>
    <x v="0"/>
    <x v="0"/>
    <x v="18"/>
    <x v="0"/>
    <x v="4"/>
    <x v="6"/>
    <x v="1"/>
    <x v="14"/>
    <x v="49"/>
    <x v="166"/>
    <x v="149"/>
    <x v="2"/>
  </r>
  <r>
    <x v="0"/>
    <x v="0"/>
    <x v="18"/>
    <x v="0"/>
    <x v="4"/>
    <x v="6"/>
    <x v="2"/>
    <x v="4"/>
    <x v="38"/>
    <x v="116"/>
    <x v="286"/>
    <x v="15"/>
  </r>
  <r>
    <x v="0"/>
    <x v="0"/>
    <x v="18"/>
    <x v="0"/>
    <x v="4"/>
    <x v="6"/>
    <x v="3"/>
    <x v="4"/>
    <x v="37"/>
    <x v="117"/>
    <x v="195"/>
    <x v="15"/>
  </r>
  <r>
    <x v="0"/>
    <x v="0"/>
    <x v="18"/>
    <x v="0"/>
    <x v="4"/>
    <x v="6"/>
    <x v="4"/>
    <x v="5"/>
    <x v="41"/>
    <x v="194"/>
    <x v="287"/>
    <x v="2"/>
  </r>
  <r>
    <x v="0"/>
    <x v="0"/>
    <x v="18"/>
    <x v="0"/>
    <x v="4"/>
    <x v="6"/>
    <x v="5"/>
    <x v="12"/>
    <x v="48"/>
    <x v="195"/>
    <x v="135"/>
    <x v="1"/>
  </r>
  <r>
    <x v="0"/>
    <x v="0"/>
    <x v="53"/>
    <x v="0"/>
    <x v="4"/>
    <x v="6"/>
    <x v="0"/>
    <x v="5"/>
    <x v="28"/>
    <x v="85"/>
    <x v="118"/>
    <x v="9"/>
  </r>
  <r>
    <x v="0"/>
    <x v="0"/>
    <x v="53"/>
    <x v="0"/>
    <x v="4"/>
    <x v="6"/>
    <x v="1"/>
    <x v="14"/>
    <x v="49"/>
    <x v="166"/>
    <x v="149"/>
    <x v="2"/>
  </r>
  <r>
    <x v="0"/>
    <x v="0"/>
    <x v="53"/>
    <x v="0"/>
    <x v="4"/>
    <x v="6"/>
    <x v="2"/>
    <x v="4"/>
    <x v="38"/>
    <x v="116"/>
    <x v="286"/>
    <x v="15"/>
  </r>
  <r>
    <x v="0"/>
    <x v="0"/>
    <x v="53"/>
    <x v="0"/>
    <x v="4"/>
    <x v="6"/>
    <x v="3"/>
    <x v="4"/>
    <x v="41"/>
    <x v="130"/>
    <x v="288"/>
    <x v="15"/>
  </r>
  <r>
    <x v="0"/>
    <x v="0"/>
    <x v="53"/>
    <x v="0"/>
    <x v="4"/>
    <x v="6"/>
    <x v="4"/>
    <x v="5"/>
    <x v="37"/>
    <x v="165"/>
    <x v="289"/>
    <x v="2"/>
  </r>
  <r>
    <x v="0"/>
    <x v="0"/>
    <x v="53"/>
    <x v="0"/>
    <x v="4"/>
    <x v="6"/>
    <x v="5"/>
    <x v="12"/>
    <x v="45"/>
    <x v="196"/>
    <x v="231"/>
    <x v="1"/>
  </r>
  <r>
    <x v="0"/>
    <x v="0"/>
    <x v="54"/>
    <x v="0"/>
    <x v="4"/>
    <x v="6"/>
    <x v="0"/>
    <x v="5"/>
    <x v="34"/>
    <x v="197"/>
    <x v="290"/>
    <x v="0"/>
  </r>
  <r>
    <x v="0"/>
    <x v="0"/>
    <x v="54"/>
    <x v="0"/>
    <x v="4"/>
    <x v="6"/>
    <x v="1"/>
    <x v="0"/>
    <x v="35"/>
    <x v="140"/>
    <x v="291"/>
    <x v="1"/>
  </r>
  <r>
    <x v="0"/>
    <x v="0"/>
    <x v="54"/>
    <x v="0"/>
    <x v="4"/>
    <x v="6"/>
    <x v="2"/>
    <x v="2"/>
    <x v="41"/>
    <x v="124"/>
    <x v="189"/>
    <x v="2"/>
  </r>
  <r>
    <x v="0"/>
    <x v="0"/>
    <x v="54"/>
    <x v="0"/>
    <x v="4"/>
    <x v="6"/>
    <x v="3"/>
    <x v="2"/>
    <x v="37"/>
    <x v="120"/>
    <x v="185"/>
    <x v="2"/>
  </r>
  <r>
    <x v="0"/>
    <x v="0"/>
    <x v="54"/>
    <x v="0"/>
    <x v="4"/>
    <x v="6"/>
    <x v="4"/>
    <x v="16"/>
    <x v="36"/>
    <x v="179"/>
    <x v="292"/>
    <x v="1"/>
  </r>
  <r>
    <x v="0"/>
    <x v="0"/>
    <x v="54"/>
    <x v="0"/>
    <x v="4"/>
    <x v="6"/>
    <x v="5"/>
    <x v="3"/>
    <x v="38"/>
    <x v="198"/>
    <x v="293"/>
    <x v="3"/>
  </r>
  <r>
    <x v="0"/>
    <x v="0"/>
    <x v="55"/>
    <x v="0"/>
    <x v="4"/>
    <x v="6"/>
    <x v="0"/>
    <x v="3"/>
    <x v="47"/>
    <x v="50"/>
    <x v="214"/>
    <x v="0"/>
  </r>
  <r>
    <x v="0"/>
    <x v="0"/>
    <x v="55"/>
    <x v="0"/>
    <x v="4"/>
    <x v="6"/>
    <x v="1"/>
    <x v="0"/>
    <x v="38"/>
    <x v="127"/>
    <x v="293"/>
    <x v="1"/>
  </r>
  <r>
    <x v="0"/>
    <x v="0"/>
    <x v="55"/>
    <x v="0"/>
    <x v="4"/>
    <x v="6"/>
    <x v="2"/>
    <x v="0"/>
    <x v="36"/>
    <x v="143"/>
    <x v="276"/>
    <x v="2"/>
  </r>
  <r>
    <x v="0"/>
    <x v="0"/>
    <x v="55"/>
    <x v="0"/>
    <x v="4"/>
    <x v="6"/>
    <x v="3"/>
    <x v="0"/>
    <x v="39"/>
    <x v="118"/>
    <x v="294"/>
    <x v="2"/>
  </r>
  <r>
    <x v="0"/>
    <x v="0"/>
    <x v="55"/>
    <x v="0"/>
    <x v="4"/>
    <x v="6"/>
    <x v="4"/>
    <x v="3"/>
    <x v="39"/>
    <x v="128"/>
    <x v="295"/>
    <x v="1"/>
  </r>
  <r>
    <x v="0"/>
    <x v="0"/>
    <x v="55"/>
    <x v="0"/>
    <x v="4"/>
    <x v="6"/>
    <x v="5"/>
    <x v="18"/>
    <x v="38"/>
    <x v="199"/>
    <x v="296"/>
    <x v="3"/>
  </r>
  <r>
    <x v="0"/>
    <x v="0"/>
    <x v="56"/>
    <x v="0"/>
    <x v="4"/>
    <x v="6"/>
    <x v="0"/>
    <x v="12"/>
    <x v="48"/>
    <x v="195"/>
    <x v="297"/>
    <x v="9"/>
  </r>
  <r>
    <x v="0"/>
    <x v="0"/>
    <x v="56"/>
    <x v="0"/>
    <x v="4"/>
    <x v="6"/>
    <x v="1"/>
    <x v="14"/>
    <x v="41"/>
    <x v="200"/>
    <x v="298"/>
    <x v="2"/>
  </r>
  <r>
    <x v="0"/>
    <x v="0"/>
    <x v="56"/>
    <x v="0"/>
    <x v="4"/>
    <x v="6"/>
    <x v="2"/>
    <x v="14"/>
    <x v="50"/>
    <x v="201"/>
    <x v="299"/>
    <x v="15"/>
  </r>
  <r>
    <x v="0"/>
    <x v="0"/>
    <x v="56"/>
    <x v="0"/>
    <x v="4"/>
    <x v="6"/>
    <x v="3"/>
    <x v="14"/>
    <x v="37"/>
    <x v="187"/>
    <x v="298"/>
    <x v="15"/>
  </r>
  <r>
    <x v="0"/>
    <x v="0"/>
    <x v="56"/>
    <x v="0"/>
    <x v="4"/>
    <x v="6"/>
    <x v="4"/>
    <x v="12"/>
    <x v="43"/>
    <x v="202"/>
    <x v="300"/>
    <x v="2"/>
  </r>
  <r>
    <x v="0"/>
    <x v="0"/>
    <x v="56"/>
    <x v="0"/>
    <x v="4"/>
    <x v="6"/>
    <x v="5"/>
    <x v="13"/>
    <x v="44"/>
    <x v="203"/>
    <x v="156"/>
    <x v="1"/>
  </r>
  <r>
    <x v="0"/>
    <x v="0"/>
    <x v="57"/>
    <x v="0"/>
    <x v="4"/>
    <x v="6"/>
    <x v="0"/>
    <x v="12"/>
    <x v="34"/>
    <x v="204"/>
    <x v="301"/>
    <x v="9"/>
  </r>
  <r>
    <x v="0"/>
    <x v="0"/>
    <x v="57"/>
    <x v="0"/>
    <x v="4"/>
    <x v="6"/>
    <x v="1"/>
    <x v="14"/>
    <x v="35"/>
    <x v="205"/>
    <x v="302"/>
    <x v="2"/>
  </r>
  <r>
    <x v="0"/>
    <x v="0"/>
    <x v="57"/>
    <x v="0"/>
    <x v="4"/>
    <x v="6"/>
    <x v="2"/>
    <x v="14"/>
    <x v="38"/>
    <x v="139"/>
    <x v="303"/>
    <x v="15"/>
  </r>
  <r>
    <x v="0"/>
    <x v="0"/>
    <x v="57"/>
    <x v="0"/>
    <x v="4"/>
    <x v="6"/>
    <x v="3"/>
    <x v="14"/>
    <x v="37"/>
    <x v="187"/>
    <x v="298"/>
    <x v="15"/>
  </r>
  <r>
    <x v="0"/>
    <x v="0"/>
    <x v="57"/>
    <x v="0"/>
    <x v="4"/>
    <x v="6"/>
    <x v="4"/>
    <x v="12"/>
    <x v="37"/>
    <x v="206"/>
    <x v="304"/>
    <x v="2"/>
  </r>
  <r>
    <x v="0"/>
    <x v="0"/>
    <x v="57"/>
    <x v="0"/>
    <x v="4"/>
    <x v="6"/>
    <x v="5"/>
    <x v="13"/>
    <x v="35"/>
    <x v="138"/>
    <x v="184"/>
    <x v="1"/>
  </r>
  <r>
    <x v="2"/>
    <x v="2"/>
    <x v="36"/>
    <x v="2"/>
    <x v="5"/>
    <x v="7"/>
    <x v="0"/>
    <x v="8"/>
    <x v="32"/>
    <x v="151"/>
    <x v="149"/>
    <x v="8"/>
  </r>
  <r>
    <x v="2"/>
    <x v="2"/>
    <x v="36"/>
    <x v="2"/>
    <x v="5"/>
    <x v="7"/>
    <x v="1"/>
    <x v="2"/>
    <x v="32"/>
    <x v="158"/>
    <x v="225"/>
    <x v="3"/>
  </r>
  <r>
    <x v="2"/>
    <x v="2"/>
    <x v="36"/>
    <x v="2"/>
    <x v="5"/>
    <x v="7"/>
    <x v="2"/>
    <x v="2"/>
    <x v="32"/>
    <x v="158"/>
    <x v="64"/>
    <x v="8"/>
  </r>
  <r>
    <x v="2"/>
    <x v="2"/>
    <x v="36"/>
    <x v="2"/>
    <x v="5"/>
    <x v="7"/>
    <x v="3"/>
    <x v="2"/>
    <x v="49"/>
    <x v="198"/>
    <x v="305"/>
    <x v="2"/>
  </r>
  <r>
    <x v="2"/>
    <x v="2"/>
    <x v="36"/>
    <x v="2"/>
    <x v="5"/>
    <x v="7"/>
    <x v="4"/>
    <x v="0"/>
    <x v="44"/>
    <x v="142"/>
    <x v="207"/>
    <x v="9"/>
  </r>
  <r>
    <x v="2"/>
    <x v="2"/>
    <x v="36"/>
    <x v="2"/>
    <x v="5"/>
    <x v="7"/>
    <x v="5"/>
    <x v="2"/>
    <x v="34"/>
    <x v="115"/>
    <x v="306"/>
    <x v="6"/>
  </r>
  <r>
    <x v="2"/>
    <x v="2"/>
    <x v="37"/>
    <x v="2"/>
    <x v="5"/>
    <x v="7"/>
    <x v="0"/>
    <x v="8"/>
    <x v="28"/>
    <x v="152"/>
    <x v="222"/>
    <x v="8"/>
  </r>
  <r>
    <x v="2"/>
    <x v="2"/>
    <x v="37"/>
    <x v="2"/>
    <x v="5"/>
    <x v="7"/>
    <x v="1"/>
    <x v="2"/>
    <x v="33"/>
    <x v="172"/>
    <x v="307"/>
    <x v="3"/>
  </r>
  <r>
    <x v="2"/>
    <x v="2"/>
    <x v="37"/>
    <x v="2"/>
    <x v="5"/>
    <x v="7"/>
    <x v="2"/>
    <x v="2"/>
    <x v="33"/>
    <x v="172"/>
    <x v="308"/>
    <x v="8"/>
  </r>
  <r>
    <x v="2"/>
    <x v="2"/>
    <x v="37"/>
    <x v="2"/>
    <x v="5"/>
    <x v="7"/>
    <x v="3"/>
    <x v="2"/>
    <x v="35"/>
    <x v="116"/>
    <x v="180"/>
    <x v="2"/>
  </r>
  <r>
    <x v="2"/>
    <x v="2"/>
    <x v="37"/>
    <x v="2"/>
    <x v="5"/>
    <x v="7"/>
    <x v="4"/>
    <x v="0"/>
    <x v="41"/>
    <x v="123"/>
    <x v="309"/>
    <x v="9"/>
  </r>
  <r>
    <x v="2"/>
    <x v="2"/>
    <x v="37"/>
    <x v="2"/>
    <x v="5"/>
    <x v="7"/>
    <x v="5"/>
    <x v="2"/>
    <x v="47"/>
    <x v="207"/>
    <x v="204"/>
    <x v="6"/>
  </r>
  <r>
    <x v="2"/>
    <x v="2"/>
    <x v="38"/>
    <x v="2"/>
    <x v="5"/>
    <x v="7"/>
    <x v="0"/>
    <x v="2"/>
    <x v="21"/>
    <x v="111"/>
    <x v="187"/>
    <x v="8"/>
  </r>
  <r>
    <x v="2"/>
    <x v="2"/>
    <x v="38"/>
    <x v="2"/>
    <x v="5"/>
    <x v="7"/>
    <x v="1"/>
    <x v="16"/>
    <x v="47"/>
    <x v="208"/>
    <x v="310"/>
    <x v="3"/>
  </r>
  <r>
    <x v="2"/>
    <x v="2"/>
    <x v="38"/>
    <x v="2"/>
    <x v="5"/>
    <x v="7"/>
    <x v="2"/>
    <x v="16"/>
    <x v="47"/>
    <x v="208"/>
    <x v="311"/>
    <x v="8"/>
  </r>
  <r>
    <x v="2"/>
    <x v="2"/>
    <x v="38"/>
    <x v="2"/>
    <x v="5"/>
    <x v="7"/>
    <x v="3"/>
    <x v="16"/>
    <x v="49"/>
    <x v="209"/>
    <x v="312"/>
    <x v="2"/>
  </r>
  <r>
    <x v="2"/>
    <x v="2"/>
    <x v="38"/>
    <x v="2"/>
    <x v="5"/>
    <x v="7"/>
    <x v="4"/>
    <x v="3"/>
    <x v="37"/>
    <x v="202"/>
    <x v="302"/>
    <x v="9"/>
  </r>
  <r>
    <x v="2"/>
    <x v="2"/>
    <x v="38"/>
    <x v="2"/>
    <x v="5"/>
    <x v="7"/>
    <x v="5"/>
    <x v="16"/>
    <x v="48"/>
    <x v="210"/>
    <x v="313"/>
    <x v="6"/>
  </r>
  <r>
    <x v="2"/>
    <x v="2"/>
    <x v="39"/>
    <x v="2"/>
    <x v="5"/>
    <x v="7"/>
    <x v="0"/>
    <x v="3"/>
    <x v="21"/>
    <x v="211"/>
    <x v="314"/>
    <x v="8"/>
  </r>
  <r>
    <x v="2"/>
    <x v="2"/>
    <x v="39"/>
    <x v="2"/>
    <x v="5"/>
    <x v="7"/>
    <x v="1"/>
    <x v="5"/>
    <x v="45"/>
    <x v="154"/>
    <x v="315"/>
    <x v="3"/>
  </r>
  <r>
    <x v="2"/>
    <x v="2"/>
    <x v="39"/>
    <x v="2"/>
    <x v="5"/>
    <x v="7"/>
    <x v="2"/>
    <x v="5"/>
    <x v="47"/>
    <x v="51"/>
    <x v="162"/>
    <x v="8"/>
  </r>
  <r>
    <x v="2"/>
    <x v="2"/>
    <x v="39"/>
    <x v="2"/>
    <x v="5"/>
    <x v="7"/>
    <x v="3"/>
    <x v="3"/>
    <x v="49"/>
    <x v="207"/>
    <x v="149"/>
    <x v="2"/>
  </r>
  <r>
    <x v="2"/>
    <x v="2"/>
    <x v="39"/>
    <x v="2"/>
    <x v="5"/>
    <x v="7"/>
    <x v="4"/>
    <x v="5"/>
    <x v="41"/>
    <x v="194"/>
    <x v="316"/>
    <x v="9"/>
  </r>
  <r>
    <x v="2"/>
    <x v="2"/>
    <x v="39"/>
    <x v="2"/>
    <x v="5"/>
    <x v="7"/>
    <x v="5"/>
    <x v="11"/>
    <x v="45"/>
    <x v="59"/>
    <x v="257"/>
    <x v="6"/>
  </r>
  <r>
    <x v="2"/>
    <x v="2"/>
    <x v="40"/>
    <x v="2"/>
    <x v="5"/>
    <x v="7"/>
    <x v="0"/>
    <x v="3"/>
    <x v="21"/>
    <x v="211"/>
    <x v="15"/>
    <x v="4"/>
  </r>
  <r>
    <x v="2"/>
    <x v="2"/>
    <x v="40"/>
    <x v="2"/>
    <x v="5"/>
    <x v="7"/>
    <x v="1"/>
    <x v="5"/>
    <x v="47"/>
    <x v="51"/>
    <x v="159"/>
    <x v="1"/>
  </r>
  <r>
    <x v="2"/>
    <x v="2"/>
    <x v="40"/>
    <x v="2"/>
    <x v="5"/>
    <x v="7"/>
    <x v="2"/>
    <x v="5"/>
    <x v="47"/>
    <x v="51"/>
    <x v="74"/>
    <x v="4"/>
  </r>
  <r>
    <x v="2"/>
    <x v="2"/>
    <x v="40"/>
    <x v="2"/>
    <x v="5"/>
    <x v="7"/>
    <x v="3"/>
    <x v="3"/>
    <x v="49"/>
    <x v="207"/>
    <x v="317"/>
    <x v="15"/>
  </r>
  <r>
    <x v="2"/>
    <x v="2"/>
    <x v="40"/>
    <x v="2"/>
    <x v="5"/>
    <x v="7"/>
    <x v="4"/>
    <x v="5"/>
    <x v="41"/>
    <x v="194"/>
    <x v="318"/>
    <x v="16"/>
  </r>
  <r>
    <x v="2"/>
    <x v="2"/>
    <x v="40"/>
    <x v="2"/>
    <x v="5"/>
    <x v="7"/>
    <x v="5"/>
    <x v="11"/>
    <x v="32"/>
    <x v="11"/>
    <x v="192"/>
    <x v="3"/>
  </r>
  <r>
    <x v="2"/>
    <x v="2"/>
    <x v="41"/>
    <x v="2"/>
    <x v="5"/>
    <x v="7"/>
    <x v="0"/>
    <x v="3"/>
    <x v="20"/>
    <x v="81"/>
    <x v="319"/>
    <x v="4"/>
  </r>
  <r>
    <x v="2"/>
    <x v="2"/>
    <x v="41"/>
    <x v="2"/>
    <x v="5"/>
    <x v="7"/>
    <x v="1"/>
    <x v="5"/>
    <x v="21"/>
    <x v="88"/>
    <x v="320"/>
    <x v="1"/>
  </r>
  <r>
    <x v="2"/>
    <x v="2"/>
    <x v="41"/>
    <x v="2"/>
    <x v="5"/>
    <x v="7"/>
    <x v="2"/>
    <x v="5"/>
    <x v="21"/>
    <x v="88"/>
    <x v="37"/>
    <x v="4"/>
  </r>
  <r>
    <x v="2"/>
    <x v="2"/>
    <x v="41"/>
    <x v="2"/>
    <x v="5"/>
    <x v="7"/>
    <x v="3"/>
    <x v="3"/>
    <x v="33"/>
    <x v="141"/>
    <x v="321"/>
    <x v="15"/>
  </r>
  <r>
    <x v="2"/>
    <x v="2"/>
    <x v="41"/>
    <x v="2"/>
    <x v="5"/>
    <x v="7"/>
    <x v="4"/>
    <x v="5"/>
    <x v="49"/>
    <x v="212"/>
    <x v="322"/>
    <x v="16"/>
  </r>
  <r>
    <x v="2"/>
    <x v="2"/>
    <x v="41"/>
    <x v="2"/>
    <x v="5"/>
    <x v="7"/>
    <x v="5"/>
    <x v="11"/>
    <x v="25"/>
    <x v="213"/>
    <x v="214"/>
    <x v="3"/>
  </r>
  <r>
    <x v="2"/>
    <x v="2"/>
    <x v="42"/>
    <x v="2"/>
    <x v="5"/>
    <x v="7"/>
    <x v="0"/>
    <x v="3"/>
    <x v="30"/>
    <x v="6"/>
    <x v="168"/>
    <x v="8"/>
  </r>
  <r>
    <x v="2"/>
    <x v="2"/>
    <x v="42"/>
    <x v="2"/>
    <x v="5"/>
    <x v="7"/>
    <x v="1"/>
    <x v="5"/>
    <x v="25"/>
    <x v="87"/>
    <x v="323"/>
    <x v="3"/>
  </r>
  <r>
    <x v="2"/>
    <x v="2"/>
    <x v="42"/>
    <x v="2"/>
    <x v="5"/>
    <x v="7"/>
    <x v="2"/>
    <x v="5"/>
    <x v="21"/>
    <x v="88"/>
    <x v="324"/>
    <x v="8"/>
  </r>
  <r>
    <x v="2"/>
    <x v="2"/>
    <x v="42"/>
    <x v="2"/>
    <x v="5"/>
    <x v="7"/>
    <x v="3"/>
    <x v="3"/>
    <x v="32"/>
    <x v="52"/>
    <x v="56"/>
    <x v="2"/>
  </r>
  <r>
    <x v="2"/>
    <x v="2"/>
    <x v="42"/>
    <x v="2"/>
    <x v="5"/>
    <x v="7"/>
    <x v="4"/>
    <x v="5"/>
    <x v="24"/>
    <x v="82"/>
    <x v="284"/>
    <x v="9"/>
  </r>
  <r>
    <x v="2"/>
    <x v="2"/>
    <x v="42"/>
    <x v="2"/>
    <x v="5"/>
    <x v="7"/>
    <x v="5"/>
    <x v="11"/>
    <x v="24"/>
    <x v="2"/>
    <x v="325"/>
    <x v="6"/>
  </r>
  <r>
    <x v="2"/>
    <x v="2"/>
    <x v="43"/>
    <x v="2"/>
    <x v="5"/>
    <x v="7"/>
    <x v="0"/>
    <x v="5"/>
    <x v="20"/>
    <x v="109"/>
    <x v="326"/>
    <x v="8"/>
  </r>
  <r>
    <x v="2"/>
    <x v="2"/>
    <x v="43"/>
    <x v="2"/>
    <x v="5"/>
    <x v="7"/>
    <x v="1"/>
    <x v="12"/>
    <x v="26"/>
    <x v="109"/>
    <x v="117"/>
    <x v="3"/>
  </r>
  <r>
    <x v="2"/>
    <x v="2"/>
    <x v="43"/>
    <x v="2"/>
    <x v="5"/>
    <x v="7"/>
    <x v="2"/>
    <x v="5"/>
    <x v="28"/>
    <x v="85"/>
    <x v="108"/>
    <x v="8"/>
  </r>
  <r>
    <x v="2"/>
    <x v="2"/>
    <x v="43"/>
    <x v="2"/>
    <x v="5"/>
    <x v="7"/>
    <x v="3"/>
    <x v="5"/>
    <x v="34"/>
    <x v="197"/>
    <x v="327"/>
    <x v="2"/>
  </r>
  <r>
    <x v="2"/>
    <x v="2"/>
    <x v="43"/>
    <x v="2"/>
    <x v="5"/>
    <x v="7"/>
    <x v="4"/>
    <x v="13"/>
    <x v="34"/>
    <x v="214"/>
    <x v="328"/>
    <x v="9"/>
  </r>
  <r>
    <x v="2"/>
    <x v="2"/>
    <x v="43"/>
    <x v="2"/>
    <x v="5"/>
    <x v="7"/>
    <x v="5"/>
    <x v="11"/>
    <x v="47"/>
    <x v="55"/>
    <x v="329"/>
    <x v="6"/>
  </r>
  <r>
    <x v="2"/>
    <x v="2"/>
    <x v="44"/>
    <x v="2"/>
    <x v="5"/>
    <x v="7"/>
    <x v="0"/>
    <x v="14"/>
    <x v="25"/>
    <x v="215"/>
    <x v="330"/>
    <x v="5"/>
  </r>
  <r>
    <x v="2"/>
    <x v="2"/>
    <x v="44"/>
    <x v="2"/>
    <x v="5"/>
    <x v="7"/>
    <x v="1"/>
    <x v="23"/>
    <x v="25"/>
    <x v="216"/>
    <x v="331"/>
    <x v="6"/>
  </r>
  <r>
    <x v="2"/>
    <x v="2"/>
    <x v="44"/>
    <x v="2"/>
    <x v="5"/>
    <x v="7"/>
    <x v="2"/>
    <x v="14"/>
    <x v="32"/>
    <x v="217"/>
    <x v="332"/>
    <x v="5"/>
  </r>
  <r>
    <x v="2"/>
    <x v="2"/>
    <x v="44"/>
    <x v="2"/>
    <x v="5"/>
    <x v="7"/>
    <x v="3"/>
    <x v="14"/>
    <x v="47"/>
    <x v="218"/>
    <x v="333"/>
    <x v="1"/>
  </r>
  <r>
    <x v="2"/>
    <x v="2"/>
    <x v="44"/>
    <x v="2"/>
    <x v="5"/>
    <x v="7"/>
    <x v="4"/>
    <x v="12"/>
    <x v="47"/>
    <x v="219"/>
    <x v="334"/>
    <x v="17"/>
  </r>
  <r>
    <x v="2"/>
    <x v="2"/>
    <x v="44"/>
    <x v="2"/>
    <x v="5"/>
    <x v="7"/>
    <x v="5"/>
    <x v="24"/>
    <x v="32"/>
    <x v="220"/>
    <x v="335"/>
    <x v="7"/>
  </r>
  <r>
    <x v="2"/>
    <x v="2"/>
    <x v="45"/>
    <x v="2"/>
    <x v="5"/>
    <x v="7"/>
    <x v="0"/>
    <x v="14"/>
    <x v="21"/>
    <x v="221"/>
    <x v="136"/>
    <x v="5"/>
  </r>
  <r>
    <x v="2"/>
    <x v="2"/>
    <x v="45"/>
    <x v="2"/>
    <x v="5"/>
    <x v="7"/>
    <x v="1"/>
    <x v="23"/>
    <x v="21"/>
    <x v="222"/>
    <x v="336"/>
    <x v="6"/>
  </r>
  <r>
    <x v="2"/>
    <x v="2"/>
    <x v="45"/>
    <x v="2"/>
    <x v="5"/>
    <x v="7"/>
    <x v="2"/>
    <x v="14"/>
    <x v="48"/>
    <x v="223"/>
    <x v="337"/>
    <x v="5"/>
  </r>
  <r>
    <x v="2"/>
    <x v="2"/>
    <x v="45"/>
    <x v="2"/>
    <x v="5"/>
    <x v="7"/>
    <x v="3"/>
    <x v="14"/>
    <x v="45"/>
    <x v="162"/>
    <x v="101"/>
    <x v="1"/>
  </r>
  <r>
    <x v="2"/>
    <x v="2"/>
    <x v="45"/>
    <x v="2"/>
    <x v="5"/>
    <x v="7"/>
    <x v="4"/>
    <x v="12"/>
    <x v="46"/>
    <x v="154"/>
    <x v="338"/>
    <x v="17"/>
  </r>
  <r>
    <x v="2"/>
    <x v="2"/>
    <x v="45"/>
    <x v="2"/>
    <x v="5"/>
    <x v="7"/>
    <x v="5"/>
    <x v="24"/>
    <x v="48"/>
    <x v="224"/>
    <x v="339"/>
    <x v="7"/>
  </r>
  <r>
    <x v="2"/>
    <x v="2"/>
    <x v="46"/>
    <x v="2"/>
    <x v="5"/>
    <x v="7"/>
    <x v="0"/>
    <x v="14"/>
    <x v="31"/>
    <x v="225"/>
    <x v="340"/>
    <x v="5"/>
  </r>
  <r>
    <x v="2"/>
    <x v="2"/>
    <x v="46"/>
    <x v="2"/>
    <x v="5"/>
    <x v="7"/>
    <x v="1"/>
    <x v="23"/>
    <x v="31"/>
    <x v="226"/>
    <x v="341"/>
    <x v="6"/>
  </r>
  <r>
    <x v="2"/>
    <x v="2"/>
    <x v="46"/>
    <x v="2"/>
    <x v="5"/>
    <x v="7"/>
    <x v="2"/>
    <x v="14"/>
    <x v="33"/>
    <x v="227"/>
    <x v="342"/>
    <x v="5"/>
  </r>
  <r>
    <x v="2"/>
    <x v="2"/>
    <x v="46"/>
    <x v="2"/>
    <x v="5"/>
    <x v="7"/>
    <x v="3"/>
    <x v="14"/>
    <x v="47"/>
    <x v="218"/>
    <x v="333"/>
    <x v="1"/>
  </r>
  <r>
    <x v="2"/>
    <x v="2"/>
    <x v="46"/>
    <x v="2"/>
    <x v="5"/>
    <x v="7"/>
    <x v="4"/>
    <x v="12"/>
    <x v="45"/>
    <x v="196"/>
    <x v="343"/>
    <x v="17"/>
  </r>
  <r>
    <x v="2"/>
    <x v="2"/>
    <x v="46"/>
    <x v="2"/>
    <x v="5"/>
    <x v="7"/>
    <x v="5"/>
    <x v="24"/>
    <x v="34"/>
    <x v="228"/>
    <x v="344"/>
    <x v="7"/>
  </r>
  <r>
    <x v="2"/>
    <x v="2"/>
    <x v="47"/>
    <x v="2"/>
    <x v="5"/>
    <x v="7"/>
    <x v="0"/>
    <x v="14"/>
    <x v="22"/>
    <x v="229"/>
    <x v="345"/>
    <x v="5"/>
  </r>
  <r>
    <x v="2"/>
    <x v="2"/>
    <x v="47"/>
    <x v="2"/>
    <x v="5"/>
    <x v="7"/>
    <x v="1"/>
    <x v="23"/>
    <x v="22"/>
    <x v="230"/>
    <x v="346"/>
    <x v="6"/>
  </r>
  <r>
    <x v="2"/>
    <x v="2"/>
    <x v="47"/>
    <x v="2"/>
    <x v="5"/>
    <x v="7"/>
    <x v="2"/>
    <x v="14"/>
    <x v="34"/>
    <x v="231"/>
    <x v="347"/>
    <x v="5"/>
  </r>
  <r>
    <x v="2"/>
    <x v="2"/>
    <x v="47"/>
    <x v="2"/>
    <x v="5"/>
    <x v="7"/>
    <x v="3"/>
    <x v="14"/>
    <x v="34"/>
    <x v="231"/>
    <x v="348"/>
    <x v="1"/>
  </r>
  <r>
    <x v="2"/>
    <x v="2"/>
    <x v="47"/>
    <x v="2"/>
    <x v="5"/>
    <x v="7"/>
    <x v="4"/>
    <x v="12"/>
    <x v="47"/>
    <x v="219"/>
    <x v="334"/>
    <x v="17"/>
  </r>
  <r>
    <x v="2"/>
    <x v="2"/>
    <x v="47"/>
    <x v="2"/>
    <x v="5"/>
    <x v="7"/>
    <x v="5"/>
    <x v="24"/>
    <x v="24"/>
    <x v="232"/>
    <x v="349"/>
    <x v="7"/>
  </r>
  <r>
    <x v="2"/>
    <x v="2"/>
    <x v="58"/>
    <x v="2"/>
    <x v="6"/>
    <x v="8"/>
    <x v="0"/>
    <x v="9"/>
    <x v="33"/>
    <x v="233"/>
    <x v="350"/>
    <x v="5"/>
  </r>
  <r>
    <x v="2"/>
    <x v="2"/>
    <x v="58"/>
    <x v="2"/>
    <x v="6"/>
    <x v="8"/>
    <x v="1"/>
    <x v="1"/>
    <x v="33"/>
    <x v="234"/>
    <x v="351"/>
    <x v="6"/>
  </r>
  <r>
    <x v="2"/>
    <x v="2"/>
    <x v="58"/>
    <x v="2"/>
    <x v="6"/>
    <x v="8"/>
    <x v="2"/>
    <x v="1"/>
    <x v="33"/>
    <x v="234"/>
    <x v="228"/>
    <x v="5"/>
  </r>
  <r>
    <x v="2"/>
    <x v="2"/>
    <x v="58"/>
    <x v="2"/>
    <x v="6"/>
    <x v="8"/>
    <x v="3"/>
    <x v="1"/>
    <x v="35"/>
    <x v="130"/>
    <x v="285"/>
    <x v="1"/>
  </r>
  <r>
    <x v="2"/>
    <x v="2"/>
    <x v="58"/>
    <x v="2"/>
    <x v="6"/>
    <x v="8"/>
    <x v="4"/>
    <x v="2"/>
    <x v="38"/>
    <x v="177"/>
    <x v="225"/>
    <x v="0"/>
  </r>
  <r>
    <x v="2"/>
    <x v="2"/>
    <x v="58"/>
    <x v="2"/>
    <x v="6"/>
    <x v="8"/>
    <x v="5"/>
    <x v="1"/>
    <x v="34"/>
    <x v="235"/>
    <x v="352"/>
    <x v="7"/>
  </r>
  <r>
    <x v="2"/>
    <x v="2"/>
    <x v="49"/>
    <x v="2"/>
    <x v="6"/>
    <x v="8"/>
    <x v="0"/>
    <x v="9"/>
    <x v="28"/>
    <x v="151"/>
    <x v="353"/>
    <x v="5"/>
  </r>
  <r>
    <x v="2"/>
    <x v="2"/>
    <x v="49"/>
    <x v="2"/>
    <x v="6"/>
    <x v="8"/>
    <x v="1"/>
    <x v="1"/>
    <x v="33"/>
    <x v="234"/>
    <x v="351"/>
    <x v="6"/>
  </r>
  <r>
    <x v="2"/>
    <x v="2"/>
    <x v="49"/>
    <x v="2"/>
    <x v="6"/>
    <x v="8"/>
    <x v="2"/>
    <x v="1"/>
    <x v="33"/>
    <x v="234"/>
    <x v="228"/>
    <x v="5"/>
  </r>
  <r>
    <x v="2"/>
    <x v="2"/>
    <x v="49"/>
    <x v="2"/>
    <x v="6"/>
    <x v="8"/>
    <x v="3"/>
    <x v="1"/>
    <x v="35"/>
    <x v="130"/>
    <x v="285"/>
    <x v="1"/>
  </r>
  <r>
    <x v="2"/>
    <x v="2"/>
    <x v="49"/>
    <x v="2"/>
    <x v="6"/>
    <x v="8"/>
    <x v="4"/>
    <x v="2"/>
    <x v="41"/>
    <x v="124"/>
    <x v="354"/>
    <x v="0"/>
  </r>
  <r>
    <x v="2"/>
    <x v="2"/>
    <x v="49"/>
    <x v="2"/>
    <x v="6"/>
    <x v="8"/>
    <x v="5"/>
    <x v="1"/>
    <x v="47"/>
    <x v="173"/>
    <x v="355"/>
    <x v="7"/>
  </r>
  <r>
    <x v="2"/>
    <x v="2"/>
    <x v="59"/>
    <x v="2"/>
    <x v="6"/>
    <x v="8"/>
    <x v="0"/>
    <x v="1"/>
    <x v="21"/>
    <x v="42"/>
    <x v="356"/>
    <x v="5"/>
  </r>
  <r>
    <x v="2"/>
    <x v="2"/>
    <x v="59"/>
    <x v="2"/>
    <x v="6"/>
    <x v="8"/>
    <x v="1"/>
    <x v="25"/>
    <x v="47"/>
    <x v="236"/>
    <x v="216"/>
    <x v="6"/>
  </r>
  <r>
    <x v="2"/>
    <x v="2"/>
    <x v="59"/>
    <x v="2"/>
    <x v="6"/>
    <x v="8"/>
    <x v="2"/>
    <x v="16"/>
    <x v="47"/>
    <x v="208"/>
    <x v="357"/>
    <x v="5"/>
  </r>
  <r>
    <x v="2"/>
    <x v="2"/>
    <x v="59"/>
    <x v="2"/>
    <x v="6"/>
    <x v="8"/>
    <x v="3"/>
    <x v="16"/>
    <x v="49"/>
    <x v="209"/>
    <x v="358"/>
    <x v="1"/>
  </r>
  <r>
    <x v="2"/>
    <x v="2"/>
    <x v="59"/>
    <x v="2"/>
    <x v="6"/>
    <x v="8"/>
    <x v="4"/>
    <x v="3"/>
    <x v="43"/>
    <x v="124"/>
    <x v="354"/>
    <x v="0"/>
  </r>
  <r>
    <x v="2"/>
    <x v="2"/>
    <x v="59"/>
    <x v="2"/>
    <x v="6"/>
    <x v="8"/>
    <x v="5"/>
    <x v="16"/>
    <x v="45"/>
    <x v="237"/>
    <x v="281"/>
    <x v="7"/>
  </r>
  <r>
    <x v="2"/>
    <x v="2"/>
    <x v="60"/>
    <x v="2"/>
    <x v="6"/>
    <x v="8"/>
    <x v="0"/>
    <x v="3"/>
    <x v="28"/>
    <x v="40"/>
    <x v="43"/>
    <x v="5"/>
  </r>
  <r>
    <x v="2"/>
    <x v="2"/>
    <x v="60"/>
    <x v="2"/>
    <x v="6"/>
    <x v="8"/>
    <x v="1"/>
    <x v="5"/>
    <x v="46"/>
    <x v="238"/>
    <x v="359"/>
    <x v="6"/>
  </r>
  <r>
    <x v="2"/>
    <x v="2"/>
    <x v="60"/>
    <x v="2"/>
    <x v="6"/>
    <x v="8"/>
    <x v="2"/>
    <x v="5"/>
    <x v="48"/>
    <x v="239"/>
    <x v="360"/>
    <x v="5"/>
  </r>
  <r>
    <x v="2"/>
    <x v="2"/>
    <x v="60"/>
    <x v="2"/>
    <x v="6"/>
    <x v="8"/>
    <x v="3"/>
    <x v="3"/>
    <x v="35"/>
    <x v="240"/>
    <x v="361"/>
    <x v="1"/>
  </r>
  <r>
    <x v="2"/>
    <x v="2"/>
    <x v="60"/>
    <x v="2"/>
    <x v="6"/>
    <x v="8"/>
    <x v="4"/>
    <x v="5"/>
    <x v="37"/>
    <x v="165"/>
    <x v="315"/>
    <x v="0"/>
  </r>
  <r>
    <x v="2"/>
    <x v="2"/>
    <x v="60"/>
    <x v="2"/>
    <x v="6"/>
    <x v="8"/>
    <x v="5"/>
    <x v="11"/>
    <x v="46"/>
    <x v="51"/>
    <x v="362"/>
    <x v="7"/>
  </r>
  <r>
    <x v="2"/>
    <x v="2"/>
    <x v="61"/>
    <x v="2"/>
    <x v="6"/>
    <x v="8"/>
    <x v="0"/>
    <x v="3"/>
    <x v="28"/>
    <x v="40"/>
    <x v="18"/>
    <x v="0"/>
  </r>
  <r>
    <x v="2"/>
    <x v="2"/>
    <x v="61"/>
    <x v="2"/>
    <x v="6"/>
    <x v="8"/>
    <x v="1"/>
    <x v="5"/>
    <x v="48"/>
    <x v="239"/>
    <x v="363"/>
    <x v="2"/>
  </r>
  <r>
    <x v="2"/>
    <x v="2"/>
    <x v="61"/>
    <x v="2"/>
    <x v="6"/>
    <x v="8"/>
    <x v="2"/>
    <x v="5"/>
    <x v="48"/>
    <x v="239"/>
    <x v="106"/>
    <x v="0"/>
  </r>
  <r>
    <x v="2"/>
    <x v="2"/>
    <x v="61"/>
    <x v="2"/>
    <x v="6"/>
    <x v="8"/>
    <x v="3"/>
    <x v="3"/>
    <x v="35"/>
    <x v="240"/>
    <x v="364"/>
    <x v="18"/>
  </r>
  <r>
    <x v="2"/>
    <x v="2"/>
    <x v="61"/>
    <x v="2"/>
    <x v="6"/>
    <x v="8"/>
    <x v="4"/>
    <x v="5"/>
    <x v="37"/>
    <x v="165"/>
    <x v="365"/>
    <x v="19"/>
  </r>
  <r>
    <x v="2"/>
    <x v="2"/>
    <x v="61"/>
    <x v="2"/>
    <x v="6"/>
    <x v="8"/>
    <x v="5"/>
    <x v="11"/>
    <x v="34"/>
    <x v="7"/>
    <x v="366"/>
    <x v="1"/>
  </r>
  <r>
    <x v="2"/>
    <x v="2"/>
    <x v="52"/>
    <x v="2"/>
    <x v="6"/>
    <x v="8"/>
    <x v="0"/>
    <x v="3"/>
    <x v="27"/>
    <x v="92"/>
    <x v="367"/>
    <x v="0"/>
  </r>
  <r>
    <x v="2"/>
    <x v="2"/>
    <x v="52"/>
    <x v="2"/>
    <x v="6"/>
    <x v="8"/>
    <x v="1"/>
    <x v="5"/>
    <x v="31"/>
    <x v="90"/>
    <x v="368"/>
    <x v="2"/>
  </r>
  <r>
    <x v="2"/>
    <x v="2"/>
    <x v="52"/>
    <x v="2"/>
    <x v="6"/>
    <x v="8"/>
    <x v="2"/>
    <x v="5"/>
    <x v="31"/>
    <x v="90"/>
    <x v="263"/>
    <x v="0"/>
  </r>
  <r>
    <x v="2"/>
    <x v="2"/>
    <x v="52"/>
    <x v="2"/>
    <x v="6"/>
    <x v="8"/>
    <x v="3"/>
    <x v="5"/>
    <x v="32"/>
    <x v="62"/>
    <x v="369"/>
    <x v="18"/>
  </r>
  <r>
    <x v="2"/>
    <x v="2"/>
    <x v="52"/>
    <x v="2"/>
    <x v="6"/>
    <x v="8"/>
    <x v="4"/>
    <x v="12"/>
    <x v="46"/>
    <x v="154"/>
    <x v="370"/>
    <x v="19"/>
  </r>
  <r>
    <x v="2"/>
    <x v="2"/>
    <x v="52"/>
    <x v="2"/>
    <x v="6"/>
    <x v="8"/>
    <x v="5"/>
    <x v="26"/>
    <x v="23"/>
    <x v="241"/>
    <x v="371"/>
    <x v="1"/>
  </r>
  <r>
    <x v="2"/>
    <x v="2"/>
    <x v="62"/>
    <x v="2"/>
    <x v="6"/>
    <x v="8"/>
    <x v="0"/>
    <x v="5"/>
    <x v="29"/>
    <x v="93"/>
    <x v="372"/>
    <x v="4"/>
  </r>
  <r>
    <x v="2"/>
    <x v="2"/>
    <x v="62"/>
    <x v="2"/>
    <x v="6"/>
    <x v="8"/>
    <x v="1"/>
    <x v="12"/>
    <x v="23"/>
    <x v="242"/>
    <x v="79"/>
    <x v="1"/>
  </r>
  <r>
    <x v="2"/>
    <x v="2"/>
    <x v="62"/>
    <x v="2"/>
    <x v="6"/>
    <x v="8"/>
    <x v="2"/>
    <x v="12"/>
    <x v="31"/>
    <x v="243"/>
    <x v="373"/>
    <x v="4"/>
  </r>
  <r>
    <x v="2"/>
    <x v="2"/>
    <x v="62"/>
    <x v="2"/>
    <x v="6"/>
    <x v="8"/>
    <x v="3"/>
    <x v="5"/>
    <x v="34"/>
    <x v="197"/>
    <x v="374"/>
    <x v="15"/>
  </r>
  <r>
    <x v="2"/>
    <x v="2"/>
    <x v="62"/>
    <x v="2"/>
    <x v="6"/>
    <x v="8"/>
    <x v="4"/>
    <x v="12"/>
    <x v="28"/>
    <x v="244"/>
    <x v="375"/>
    <x v="16"/>
  </r>
  <r>
    <x v="2"/>
    <x v="2"/>
    <x v="62"/>
    <x v="2"/>
    <x v="6"/>
    <x v="8"/>
    <x v="5"/>
    <x v="26"/>
    <x v="28"/>
    <x v="245"/>
    <x v="376"/>
    <x v="3"/>
  </r>
  <r>
    <x v="2"/>
    <x v="2"/>
    <x v="19"/>
    <x v="2"/>
    <x v="6"/>
    <x v="8"/>
    <x v="0"/>
    <x v="12"/>
    <x v="27"/>
    <x v="246"/>
    <x v="377"/>
    <x v="4"/>
  </r>
  <r>
    <x v="2"/>
    <x v="2"/>
    <x v="19"/>
    <x v="2"/>
    <x v="6"/>
    <x v="8"/>
    <x v="1"/>
    <x v="24"/>
    <x v="22"/>
    <x v="247"/>
    <x v="378"/>
    <x v="1"/>
  </r>
  <r>
    <x v="2"/>
    <x v="2"/>
    <x v="19"/>
    <x v="2"/>
    <x v="6"/>
    <x v="8"/>
    <x v="2"/>
    <x v="12"/>
    <x v="21"/>
    <x v="104"/>
    <x v="379"/>
    <x v="4"/>
  </r>
  <r>
    <x v="2"/>
    <x v="2"/>
    <x v="19"/>
    <x v="2"/>
    <x v="6"/>
    <x v="8"/>
    <x v="3"/>
    <x v="12"/>
    <x v="24"/>
    <x v="248"/>
    <x v="2"/>
    <x v="15"/>
  </r>
  <r>
    <x v="2"/>
    <x v="2"/>
    <x v="19"/>
    <x v="2"/>
    <x v="6"/>
    <x v="8"/>
    <x v="4"/>
    <x v="13"/>
    <x v="24"/>
    <x v="69"/>
    <x v="380"/>
    <x v="16"/>
  </r>
  <r>
    <x v="2"/>
    <x v="2"/>
    <x v="19"/>
    <x v="2"/>
    <x v="6"/>
    <x v="8"/>
    <x v="5"/>
    <x v="11"/>
    <x v="47"/>
    <x v="55"/>
    <x v="325"/>
    <x v="3"/>
  </r>
  <r>
    <x v="2"/>
    <x v="2"/>
    <x v="63"/>
    <x v="2"/>
    <x v="6"/>
    <x v="8"/>
    <x v="0"/>
    <x v="23"/>
    <x v="25"/>
    <x v="216"/>
    <x v="381"/>
    <x v="8"/>
  </r>
  <r>
    <x v="2"/>
    <x v="2"/>
    <x v="63"/>
    <x v="2"/>
    <x v="6"/>
    <x v="8"/>
    <x v="1"/>
    <x v="27"/>
    <x v="25"/>
    <x v="249"/>
    <x v="382"/>
    <x v="3"/>
  </r>
  <r>
    <x v="2"/>
    <x v="2"/>
    <x v="63"/>
    <x v="2"/>
    <x v="6"/>
    <x v="8"/>
    <x v="2"/>
    <x v="23"/>
    <x v="32"/>
    <x v="250"/>
    <x v="322"/>
    <x v="8"/>
  </r>
  <r>
    <x v="2"/>
    <x v="2"/>
    <x v="63"/>
    <x v="2"/>
    <x v="6"/>
    <x v="8"/>
    <x v="3"/>
    <x v="23"/>
    <x v="47"/>
    <x v="251"/>
    <x v="383"/>
    <x v="2"/>
  </r>
  <r>
    <x v="2"/>
    <x v="2"/>
    <x v="63"/>
    <x v="2"/>
    <x v="6"/>
    <x v="8"/>
    <x v="4"/>
    <x v="24"/>
    <x v="47"/>
    <x v="252"/>
    <x v="384"/>
    <x v="20"/>
  </r>
  <r>
    <x v="2"/>
    <x v="2"/>
    <x v="63"/>
    <x v="2"/>
    <x v="6"/>
    <x v="8"/>
    <x v="5"/>
    <x v="12"/>
    <x v="33"/>
    <x v="253"/>
    <x v="385"/>
    <x v="6"/>
  </r>
  <r>
    <x v="2"/>
    <x v="2"/>
    <x v="55"/>
    <x v="2"/>
    <x v="6"/>
    <x v="8"/>
    <x v="0"/>
    <x v="4"/>
    <x v="28"/>
    <x v="170"/>
    <x v="136"/>
    <x v="8"/>
  </r>
  <r>
    <x v="2"/>
    <x v="2"/>
    <x v="55"/>
    <x v="2"/>
    <x v="6"/>
    <x v="8"/>
    <x v="1"/>
    <x v="14"/>
    <x v="28"/>
    <x v="254"/>
    <x v="135"/>
    <x v="3"/>
  </r>
  <r>
    <x v="2"/>
    <x v="2"/>
    <x v="55"/>
    <x v="2"/>
    <x v="6"/>
    <x v="8"/>
    <x v="2"/>
    <x v="4"/>
    <x v="45"/>
    <x v="136"/>
    <x v="356"/>
    <x v="8"/>
  </r>
  <r>
    <x v="2"/>
    <x v="2"/>
    <x v="55"/>
    <x v="2"/>
    <x v="6"/>
    <x v="8"/>
    <x v="3"/>
    <x v="4"/>
    <x v="46"/>
    <x v="255"/>
    <x v="386"/>
    <x v="2"/>
  </r>
  <r>
    <x v="2"/>
    <x v="2"/>
    <x v="55"/>
    <x v="2"/>
    <x v="6"/>
    <x v="8"/>
    <x v="4"/>
    <x v="5"/>
    <x v="49"/>
    <x v="212"/>
    <x v="387"/>
    <x v="20"/>
  </r>
  <r>
    <x v="2"/>
    <x v="2"/>
    <x v="55"/>
    <x v="2"/>
    <x v="6"/>
    <x v="8"/>
    <x v="5"/>
    <x v="12"/>
    <x v="45"/>
    <x v="196"/>
    <x v="139"/>
    <x v="6"/>
  </r>
  <r>
    <x v="2"/>
    <x v="2"/>
    <x v="64"/>
    <x v="2"/>
    <x v="6"/>
    <x v="8"/>
    <x v="0"/>
    <x v="4"/>
    <x v="31"/>
    <x v="76"/>
    <x v="388"/>
    <x v="8"/>
  </r>
  <r>
    <x v="2"/>
    <x v="2"/>
    <x v="64"/>
    <x v="2"/>
    <x v="6"/>
    <x v="8"/>
    <x v="1"/>
    <x v="14"/>
    <x v="31"/>
    <x v="225"/>
    <x v="389"/>
    <x v="3"/>
  </r>
  <r>
    <x v="2"/>
    <x v="2"/>
    <x v="64"/>
    <x v="2"/>
    <x v="6"/>
    <x v="8"/>
    <x v="2"/>
    <x v="4"/>
    <x v="33"/>
    <x v="256"/>
    <x v="390"/>
    <x v="8"/>
  </r>
  <r>
    <x v="2"/>
    <x v="2"/>
    <x v="64"/>
    <x v="2"/>
    <x v="6"/>
    <x v="8"/>
    <x v="3"/>
    <x v="23"/>
    <x v="47"/>
    <x v="251"/>
    <x v="383"/>
    <x v="2"/>
  </r>
  <r>
    <x v="2"/>
    <x v="2"/>
    <x v="64"/>
    <x v="2"/>
    <x v="6"/>
    <x v="8"/>
    <x v="4"/>
    <x v="24"/>
    <x v="48"/>
    <x v="224"/>
    <x v="391"/>
    <x v="20"/>
  </r>
  <r>
    <x v="2"/>
    <x v="2"/>
    <x v="64"/>
    <x v="2"/>
    <x v="6"/>
    <x v="8"/>
    <x v="5"/>
    <x v="28"/>
    <x v="24"/>
    <x v="257"/>
    <x v="392"/>
    <x v="6"/>
  </r>
  <r>
    <x v="2"/>
    <x v="2"/>
    <x v="65"/>
    <x v="2"/>
    <x v="6"/>
    <x v="8"/>
    <x v="0"/>
    <x v="23"/>
    <x v="20"/>
    <x v="258"/>
    <x v="393"/>
    <x v="8"/>
  </r>
  <r>
    <x v="2"/>
    <x v="2"/>
    <x v="65"/>
    <x v="2"/>
    <x v="6"/>
    <x v="8"/>
    <x v="1"/>
    <x v="27"/>
    <x v="20"/>
    <x v="107"/>
    <x v="394"/>
    <x v="3"/>
  </r>
  <r>
    <x v="2"/>
    <x v="2"/>
    <x v="65"/>
    <x v="2"/>
    <x v="6"/>
    <x v="8"/>
    <x v="2"/>
    <x v="23"/>
    <x v="24"/>
    <x v="259"/>
    <x v="395"/>
    <x v="8"/>
  </r>
  <r>
    <x v="2"/>
    <x v="2"/>
    <x v="65"/>
    <x v="2"/>
    <x v="6"/>
    <x v="8"/>
    <x v="3"/>
    <x v="23"/>
    <x v="24"/>
    <x v="259"/>
    <x v="117"/>
    <x v="2"/>
  </r>
  <r>
    <x v="2"/>
    <x v="2"/>
    <x v="65"/>
    <x v="2"/>
    <x v="6"/>
    <x v="8"/>
    <x v="4"/>
    <x v="24"/>
    <x v="33"/>
    <x v="260"/>
    <x v="396"/>
    <x v="20"/>
  </r>
  <r>
    <x v="2"/>
    <x v="2"/>
    <x v="65"/>
    <x v="2"/>
    <x v="6"/>
    <x v="8"/>
    <x v="5"/>
    <x v="28"/>
    <x v="28"/>
    <x v="249"/>
    <x v="397"/>
    <x v="6"/>
  </r>
  <r>
    <x v="2"/>
    <x v="2"/>
    <x v="66"/>
    <x v="2"/>
    <x v="7"/>
    <x v="9"/>
    <x v="0"/>
    <x v="1"/>
    <x v="32"/>
    <x v="207"/>
    <x v="303"/>
    <x v="1"/>
  </r>
  <r>
    <x v="2"/>
    <x v="2"/>
    <x v="66"/>
    <x v="2"/>
    <x v="7"/>
    <x v="9"/>
    <x v="1"/>
    <x v="0"/>
    <x v="32"/>
    <x v="39"/>
    <x v="156"/>
    <x v="3"/>
  </r>
  <r>
    <x v="2"/>
    <x v="2"/>
    <x v="66"/>
    <x v="2"/>
    <x v="7"/>
    <x v="9"/>
    <x v="2"/>
    <x v="0"/>
    <x v="32"/>
    <x v="39"/>
    <x v="156"/>
    <x v="3"/>
  </r>
  <r>
    <x v="2"/>
    <x v="2"/>
    <x v="66"/>
    <x v="2"/>
    <x v="7"/>
    <x v="9"/>
    <x v="3"/>
    <x v="0"/>
    <x v="49"/>
    <x v="146"/>
    <x v="354"/>
    <x v="1"/>
  </r>
  <r>
    <x v="2"/>
    <x v="2"/>
    <x v="66"/>
    <x v="2"/>
    <x v="7"/>
    <x v="9"/>
    <x v="4"/>
    <x v="4"/>
    <x v="44"/>
    <x v="140"/>
    <x v="398"/>
    <x v="3"/>
  </r>
  <r>
    <x v="2"/>
    <x v="2"/>
    <x v="66"/>
    <x v="2"/>
    <x v="7"/>
    <x v="9"/>
    <x v="5"/>
    <x v="0"/>
    <x v="24"/>
    <x v="54"/>
    <x v="399"/>
    <x v="6"/>
  </r>
  <r>
    <x v="2"/>
    <x v="2"/>
    <x v="67"/>
    <x v="2"/>
    <x v="7"/>
    <x v="9"/>
    <x v="0"/>
    <x v="1"/>
    <x v="21"/>
    <x v="42"/>
    <x v="45"/>
    <x v="1"/>
  </r>
  <r>
    <x v="2"/>
    <x v="2"/>
    <x v="67"/>
    <x v="2"/>
    <x v="7"/>
    <x v="9"/>
    <x v="1"/>
    <x v="0"/>
    <x v="32"/>
    <x v="39"/>
    <x v="156"/>
    <x v="3"/>
  </r>
  <r>
    <x v="2"/>
    <x v="2"/>
    <x v="67"/>
    <x v="2"/>
    <x v="7"/>
    <x v="9"/>
    <x v="2"/>
    <x v="0"/>
    <x v="32"/>
    <x v="39"/>
    <x v="156"/>
    <x v="3"/>
  </r>
  <r>
    <x v="2"/>
    <x v="2"/>
    <x v="67"/>
    <x v="2"/>
    <x v="7"/>
    <x v="9"/>
    <x v="3"/>
    <x v="0"/>
    <x v="49"/>
    <x v="146"/>
    <x v="354"/>
    <x v="1"/>
  </r>
  <r>
    <x v="2"/>
    <x v="2"/>
    <x v="67"/>
    <x v="2"/>
    <x v="7"/>
    <x v="9"/>
    <x v="4"/>
    <x v="4"/>
    <x v="38"/>
    <x v="116"/>
    <x v="400"/>
    <x v="3"/>
  </r>
  <r>
    <x v="2"/>
    <x v="2"/>
    <x v="67"/>
    <x v="2"/>
    <x v="7"/>
    <x v="9"/>
    <x v="5"/>
    <x v="0"/>
    <x v="33"/>
    <x v="43"/>
    <x v="401"/>
    <x v="6"/>
  </r>
  <r>
    <x v="2"/>
    <x v="2"/>
    <x v="68"/>
    <x v="2"/>
    <x v="7"/>
    <x v="9"/>
    <x v="0"/>
    <x v="0"/>
    <x v="31"/>
    <x v="79"/>
    <x v="95"/>
    <x v="1"/>
  </r>
  <r>
    <x v="2"/>
    <x v="2"/>
    <x v="68"/>
    <x v="2"/>
    <x v="7"/>
    <x v="9"/>
    <x v="1"/>
    <x v="3"/>
    <x v="33"/>
    <x v="141"/>
    <x v="402"/>
    <x v="3"/>
  </r>
  <r>
    <x v="2"/>
    <x v="2"/>
    <x v="68"/>
    <x v="2"/>
    <x v="7"/>
    <x v="9"/>
    <x v="2"/>
    <x v="18"/>
    <x v="33"/>
    <x v="261"/>
    <x v="403"/>
    <x v="3"/>
  </r>
  <r>
    <x v="2"/>
    <x v="2"/>
    <x v="68"/>
    <x v="2"/>
    <x v="7"/>
    <x v="9"/>
    <x v="3"/>
    <x v="18"/>
    <x v="46"/>
    <x v="262"/>
    <x v="404"/>
    <x v="1"/>
  </r>
  <r>
    <x v="2"/>
    <x v="2"/>
    <x v="68"/>
    <x v="2"/>
    <x v="7"/>
    <x v="9"/>
    <x v="4"/>
    <x v="6"/>
    <x v="37"/>
    <x v="263"/>
    <x v="196"/>
    <x v="3"/>
  </r>
  <r>
    <x v="2"/>
    <x v="2"/>
    <x v="68"/>
    <x v="2"/>
    <x v="7"/>
    <x v="9"/>
    <x v="5"/>
    <x v="18"/>
    <x v="48"/>
    <x v="264"/>
    <x v="405"/>
    <x v="6"/>
  </r>
  <r>
    <x v="2"/>
    <x v="2"/>
    <x v="69"/>
    <x v="2"/>
    <x v="7"/>
    <x v="9"/>
    <x v="0"/>
    <x v="6"/>
    <x v="21"/>
    <x v="265"/>
    <x v="406"/>
    <x v="1"/>
  </r>
  <r>
    <x v="2"/>
    <x v="2"/>
    <x v="69"/>
    <x v="2"/>
    <x v="7"/>
    <x v="9"/>
    <x v="1"/>
    <x v="13"/>
    <x v="45"/>
    <x v="48"/>
    <x v="407"/>
    <x v="3"/>
  </r>
  <r>
    <x v="2"/>
    <x v="2"/>
    <x v="69"/>
    <x v="2"/>
    <x v="7"/>
    <x v="9"/>
    <x v="2"/>
    <x v="13"/>
    <x v="47"/>
    <x v="61"/>
    <x v="158"/>
    <x v="3"/>
  </r>
  <r>
    <x v="2"/>
    <x v="2"/>
    <x v="69"/>
    <x v="2"/>
    <x v="7"/>
    <x v="9"/>
    <x v="3"/>
    <x v="3"/>
    <x v="49"/>
    <x v="207"/>
    <x v="303"/>
    <x v="1"/>
  </r>
  <r>
    <x v="2"/>
    <x v="2"/>
    <x v="69"/>
    <x v="2"/>
    <x v="7"/>
    <x v="9"/>
    <x v="4"/>
    <x v="5"/>
    <x v="41"/>
    <x v="194"/>
    <x v="408"/>
    <x v="3"/>
  </r>
  <r>
    <x v="2"/>
    <x v="2"/>
    <x v="69"/>
    <x v="2"/>
    <x v="7"/>
    <x v="9"/>
    <x v="5"/>
    <x v="11"/>
    <x v="45"/>
    <x v="59"/>
    <x v="257"/>
    <x v="6"/>
  </r>
  <r>
    <x v="2"/>
    <x v="2"/>
    <x v="70"/>
    <x v="2"/>
    <x v="7"/>
    <x v="9"/>
    <x v="0"/>
    <x v="3"/>
    <x v="21"/>
    <x v="211"/>
    <x v="187"/>
    <x v="1"/>
  </r>
  <r>
    <x v="2"/>
    <x v="2"/>
    <x v="70"/>
    <x v="2"/>
    <x v="7"/>
    <x v="9"/>
    <x v="1"/>
    <x v="5"/>
    <x v="47"/>
    <x v="51"/>
    <x v="409"/>
    <x v="3"/>
  </r>
  <r>
    <x v="2"/>
    <x v="2"/>
    <x v="70"/>
    <x v="2"/>
    <x v="7"/>
    <x v="9"/>
    <x v="2"/>
    <x v="5"/>
    <x v="47"/>
    <x v="51"/>
    <x v="409"/>
    <x v="3"/>
  </r>
  <r>
    <x v="2"/>
    <x v="2"/>
    <x v="70"/>
    <x v="2"/>
    <x v="7"/>
    <x v="9"/>
    <x v="3"/>
    <x v="3"/>
    <x v="49"/>
    <x v="207"/>
    <x v="303"/>
    <x v="1"/>
  </r>
  <r>
    <x v="2"/>
    <x v="2"/>
    <x v="70"/>
    <x v="2"/>
    <x v="7"/>
    <x v="9"/>
    <x v="4"/>
    <x v="5"/>
    <x v="41"/>
    <x v="194"/>
    <x v="408"/>
    <x v="3"/>
  </r>
  <r>
    <x v="2"/>
    <x v="2"/>
    <x v="70"/>
    <x v="2"/>
    <x v="7"/>
    <x v="9"/>
    <x v="5"/>
    <x v="11"/>
    <x v="24"/>
    <x v="2"/>
    <x v="325"/>
    <x v="6"/>
  </r>
  <r>
    <x v="2"/>
    <x v="2"/>
    <x v="71"/>
    <x v="2"/>
    <x v="7"/>
    <x v="9"/>
    <x v="0"/>
    <x v="13"/>
    <x v="30"/>
    <x v="98"/>
    <x v="410"/>
    <x v="1"/>
  </r>
  <r>
    <x v="2"/>
    <x v="2"/>
    <x v="71"/>
    <x v="2"/>
    <x v="7"/>
    <x v="9"/>
    <x v="1"/>
    <x v="11"/>
    <x v="23"/>
    <x v="1"/>
    <x v="5"/>
    <x v="3"/>
  </r>
  <r>
    <x v="2"/>
    <x v="2"/>
    <x v="71"/>
    <x v="2"/>
    <x v="7"/>
    <x v="9"/>
    <x v="2"/>
    <x v="11"/>
    <x v="23"/>
    <x v="1"/>
    <x v="5"/>
    <x v="3"/>
  </r>
  <r>
    <x v="2"/>
    <x v="2"/>
    <x v="71"/>
    <x v="2"/>
    <x v="7"/>
    <x v="9"/>
    <x v="3"/>
    <x v="11"/>
    <x v="24"/>
    <x v="2"/>
    <x v="214"/>
    <x v="1"/>
  </r>
  <r>
    <x v="2"/>
    <x v="2"/>
    <x v="71"/>
    <x v="2"/>
    <x v="7"/>
    <x v="9"/>
    <x v="4"/>
    <x v="26"/>
    <x v="48"/>
    <x v="260"/>
    <x v="411"/>
    <x v="3"/>
  </r>
  <r>
    <x v="2"/>
    <x v="2"/>
    <x v="71"/>
    <x v="2"/>
    <x v="7"/>
    <x v="9"/>
    <x v="5"/>
    <x v="29"/>
    <x v="22"/>
    <x v="266"/>
    <x v="7"/>
    <x v="6"/>
  </r>
  <r>
    <x v="2"/>
    <x v="2"/>
    <x v="72"/>
    <x v="2"/>
    <x v="7"/>
    <x v="9"/>
    <x v="0"/>
    <x v="11"/>
    <x v="6"/>
    <x v="267"/>
    <x v="412"/>
    <x v="1"/>
  </r>
  <r>
    <x v="2"/>
    <x v="2"/>
    <x v="72"/>
    <x v="2"/>
    <x v="7"/>
    <x v="9"/>
    <x v="1"/>
    <x v="26"/>
    <x v="22"/>
    <x v="268"/>
    <x v="413"/>
    <x v="3"/>
  </r>
  <r>
    <x v="2"/>
    <x v="2"/>
    <x v="72"/>
    <x v="2"/>
    <x v="7"/>
    <x v="9"/>
    <x v="2"/>
    <x v="26"/>
    <x v="23"/>
    <x v="241"/>
    <x v="414"/>
    <x v="3"/>
  </r>
  <r>
    <x v="2"/>
    <x v="2"/>
    <x v="72"/>
    <x v="2"/>
    <x v="7"/>
    <x v="9"/>
    <x v="3"/>
    <x v="11"/>
    <x v="28"/>
    <x v="81"/>
    <x v="12"/>
    <x v="1"/>
  </r>
  <r>
    <x v="2"/>
    <x v="2"/>
    <x v="72"/>
    <x v="2"/>
    <x v="7"/>
    <x v="9"/>
    <x v="4"/>
    <x v="26"/>
    <x v="31"/>
    <x v="269"/>
    <x v="415"/>
    <x v="3"/>
  </r>
  <r>
    <x v="2"/>
    <x v="2"/>
    <x v="72"/>
    <x v="2"/>
    <x v="7"/>
    <x v="9"/>
    <x v="5"/>
    <x v="29"/>
    <x v="31"/>
    <x v="270"/>
    <x v="200"/>
    <x v="6"/>
  </r>
  <r>
    <x v="2"/>
    <x v="2"/>
    <x v="73"/>
    <x v="2"/>
    <x v="7"/>
    <x v="9"/>
    <x v="0"/>
    <x v="26"/>
    <x v="29"/>
    <x v="271"/>
    <x v="416"/>
    <x v="1"/>
  </r>
  <r>
    <x v="2"/>
    <x v="2"/>
    <x v="73"/>
    <x v="2"/>
    <x v="7"/>
    <x v="9"/>
    <x v="1"/>
    <x v="28"/>
    <x v="30"/>
    <x v="272"/>
    <x v="417"/>
    <x v="3"/>
  </r>
  <r>
    <x v="2"/>
    <x v="2"/>
    <x v="73"/>
    <x v="2"/>
    <x v="7"/>
    <x v="9"/>
    <x v="2"/>
    <x v="24"/>
    <x v="23"/>
    <x v="273"/>
    <x v="418"/>
    <x v="3"/>
  </r>
  <r>
    <x v="2"/>
    <x v="2"/>
    <x v="73"/>
    <x v="2"/>
    <x v="7"/>
    <x v="9"/>
    <x v="3"/>
    <x v="24"/>
    <x v="31"/>
    <x v="274"/>
    <x v="419"/>
    <x v="1"/>
  </r>
  <r>
    <x v="2"/>
    <x v="2"/>
    <x v="73"/>
    <x v="2"/>
    <x v="7"/>
    <x v="9"/>
    <x v="4"/>
    <x v="13"/>
    <x v="31"/>
    <x v="275"/>
    <x v="420"/>
    <x v="3"/>
  </r>
  <r>
    <x v="2"/>
    <x v="2"/>
    <x v="73"/>
    <x v="2"/>
    <x v="7"/>
    <x v="9"/>
    <x v="5"/>
    <x v="11"/>
    <x v="47"/>
    <x v="55"/>
    <x v="329"/>
    <x v="6"/>
  </r>
  <r>
    <x v="2"/>
    <x v="2"/>
    <x v="74"/>
    <x v="2"/>
    <x v="7"/>
    <x v="9"/>
    <x v="0"/>
    <x v="27"/>
    <x v="25"/>
    <x v="249"/>
    <x v="330"/>
    <x v="1"/>
  </r>
  <r>
    <x v="2"/>
    <x v="2"/>
    <x v="74"/>
    <x v="2"/>
    <x v="7"/>
    <x v="9"/>
    <x v="1"/>
    <x v="30"/>
    <x v="25"/>
    <x v="276"/>
    <x v="421"/>
    <x v="3"/>
  </r>
  <r>
    <x v="2"/>
    <x v="2"/>
    <x v="74"/>
    <x v="2"/>
    <x v="7"/>
    <x v="9"/>
    <x v="2"/>
    <x v="27"/>
    <x v="32"/>
    <x v="277"/>
    <x v="337"/>
    <x v="3"/>
  </r>
  <r>
    <x v="2"/>
    <x v="2"/>
    <x v="74"/>
    <x v="2"/>
    <x v="7"/>
    <x v="9"/>
    <x v="3"/>
    <x v="27"/>
    <x v="47"/>
    <x v="278"/>
    <x v="397"/>
    <x v="1"/>
  </r>
  <r>
    <x v="2"/>
    <x v="2"/>
    <x v="74"/>
    <x v="2"/>
    <x v="7"/>
    <x v="9"/>
    <x v="4"/>
    <x v="28"/>
    <x v="33"/>
    <x v="279"/>
    <x v="422"/>
    <x v="3"/>
  </r>
  <r>
    <x v="2"/>
    <x v="2"/>
    <x v="74"/>
    <x v="2"/>
    <x v="7"/>
    <x v="9"/>
    <x v="5"/>
    <x v="5"/>
    <x v="32"/>
    <x v="62"/>
    <x v="154"/>
    <x v="6"/>
  </r>
  <r>
    <x v="2"/>
    <x v="2"/>
    <x v="75"/>
    <x v="2"/>
    <x v="7"/>
    <x v="9"/>
    <x v="0"/>
    <x v="14"/>
    <x v="21"/>
    <x v="221"/>
    <x v="423"/>
    <x v="1"/>
  </r>
  <r>
    <x v="2"/>
    <x v="2"/>
    <x v="75"/>
    <x v="2"/>
    <x v="7"/>
    <x v="9"/>
    <x v="1"/>
    <x v="23"/>
    <x v="21"/>
    <x v="222"/>
    <x v="424"/>
    <x v="3"/>
  </r>
  <r>
    <x v="2"/>
    <x v="2"/>
    <x v="75"/>
    <x v="2"/>
    <x v="7"/>
    <x v="9"/>
    <x v="2"/>
    <x v="14"/>
    <x v="48"/>
    <x v="223"/>
    <x v="349"/>
    <x v="3"/>
  </r>
  <r>
    <x v="2"/>
    <x v="2"/>
    <x v="75"/>
    <x v="2"/>
    <x v="7"/>
    <x v="9"/>
    <x v="3"/>
    <x v="14"/>
    <x v="45"/>
    <x v="162"/>
    <x v="101"/>
    <x v="1"/>
  </r>
  <r>
    <x v="2"/>
    <x v="2"/>
    <x v="75"/>
    <x v="2"/>
    <x v="7"/>
    <x v="9"/>
    <x v="4"/>
    <x v="12"/>
    <x v="46"/>
    <x v="154"/>
    <x v="315"/>
    <x v="3"/>
  </r>
  <r>
    <x v="2"/>
    <x v="2"/>
    <x v="75"/>
    <x v="2"/>
    <x v="7"/>
    <x v="9"/>
    <x v="5"/>
    <x v="24"/>
    <x v="48"/>
    <x v="224"/>
    <x v="349"/>
    <x v="6"/>
  </r>
  <r>
    <x v="2"/>
    <x v="2"/>
    <x v="76"/>
    <x v="2"/>
    <x v="7"/>
    <x v="9"/>
    <x v="0"/>
    <x v="14"/>
    <x v="25"/>
    <x v="215"/>
    <x v="53"/>
    <x v="1"/>
  </r>
  <r>
    <x v="2"/>
    <x v="2"/>
    <x v="76"/>
    <x v="2"/>
    <x v="7"/>
    <x v="9"/>
    <x v="1"/>
    <x v="23"/>
    <x v="23"/>
    <x v="280"/>
    <x v="425"/>
    <x v="3"/>
  </r>
  <r>
    <x v="2"/>
    <x v="2"/>
    <x v="76"/>
    <x v="2"/>
    <x v="7"/>
    <x v="9"/>
    <x v="2"/>
    <x v="14"/>
    <x v="34"/>
    <x v="231"/>
    <x v="426"/>
    <x v="3"/>
  </r>
  <r>
    <x v="2"/>
    <x v="2"/>
    <x v="76"/>
    <x v="2"/>
    <x v="7"/>
    <x v="9"/>
    <x v="3"/>
    <x v="27"/>
    <x v="32"/>
    <x v="277"/>
    <x v="332"/>
    <x v="1"/>
  </r>
  <r>
    <x v="2"/>
    <x v="2"/>
    <x v="76"/>
    <x v="2"/>
    <x v="7"/>
    <x v="9"/>
    <x v="4"/>
    <x v="31"/>
    <x v="33"/>
    <x v="281"/>
    <x v="427"/>
    <x v="3"/>
  </r>
  <r>
    <x v="2"/>
    <x v="2"/>
    <x v="76"/>
    <x v="2"/>
    <x v="7"/>
    <x v="9"/>
    <x v="5"/>
    <x v="32"/>
    <x v="21"/>
    <x v="282"/>
    <x v="428"/>
    <x v="6"/>
  </r>
  <r>
    <x v="2"/>
    <x v="2"/>
    <x v="77"/>
    <x v="2"/>
    <x v="7"/>
    <x v="9"/>
    <x v="0"/>
    <x v="28"/>
    <x v="30"/>
    <x v="272"/>
    <x v="429"/>
    <x v="1"/>
  </r>
  <r>
    <x v="2"/>
    <x v="2"/>
    <x v="77"/>
    <x v="2"/>
    <x v="7"/>
    <x v="9"/>
    <x v="1"/>
    <x v="33"/>
    <x v="30"/>
    <x v="283"/>
    <x v="430"/>
    <x v="3"/>
  </r>
  <r>
    <x v="2"/>
    <x v="2"/>
    <x v="77"/>
    <x v="2"/>
    <x v="7"/>
    <x v="9"/>
    <x v="2"/>
    <x v="28"/>
    <x v="21"/>
    <x v="284"/>
    <x v="431"/>
    <x v="3"/>
  </r>
  <r>
    <x v="2"/>
    <x v="2"/>
    <x v="77"/>
    <x v="2"/>
    <x v="7"/>
    <x v="9"/>
    <x v="3"/>
    <x v="28"/>
    <x v="21"/>
    <x v="284"/>
    <x v="432"/>
    <x v="1"/>
  </r>
  <r>
    <x v="2"/>
    <x v="2"/>
    <x v="77"/>
    <x v="2"/>
    <x v="7"/>
    <x v="9"/>
    <x v="4"/>
    <x v="31"/>
    <x v="34"/>
    <x v="285"/>
    <x v="433"/>
    <x v="3"/>
  </r>
  <r>
    <x v="2"/>
    <x v="2"/>
    <x v="77"/>
    <x v="2"/>
    <x v="7"/>
    <x v="9"/>
    <x v="5"/>
    <x v="32"/>
    <x v="31"/>
    <x v="286"/>
    <x v="434"/>
    <x v="6"/>
  </r>
  <r>
    <x v="0"/>
    <x v="0"/>
    <x v="78"/>
    <x v="4"/>
    <x v="8"/>
    <x v="10"/>
    <x v="0"/>
    <x v="2"/>
    <x v="11"/>
    <x v="176"/>
    <x v="435"/>
    <x v="4"/>
  </r>
  <r>
    <x v="0"/>
    <x v="0"/>
    <x v="78"/>
    <x v="4"/>
    <x v="8"/>
    <x v="10"/>
    <x v="1"/>
    <x v="2"/>
    <x v="2"/>
    <x v="3"/>
    <x v="3"/>
    <x v="2"/>
  </r>
  <r>
    <x v="0"/>
    <x v="0"/>
    <x v="78"/>
    <x v="4"/>
    <x v="8"/>
    <x v="10"/>
    <x v="2"/>
    <x v="15"/>
    <x v="2"/>
    <x v="253"/>
    <x v="436"/>
    <x v="3"/>
  </r>
  <r>
    <x v="0"/>
    <x v="0"/>
    <x v="78"/>
    <x v="4"/>
    <x v="8"/>
    <x v="10"/>
    <x v="3"/>
    <x v="10"/>
    <x v="20"/>
    <x v="287"/>
    <x v="437"/>
    <x v="1"/>
  </r>
  <r>
    <x v="0"/>
    <x v="0"/>
    <x v="78"/>
    <x v="4"/>
    <x v="8"/>
    <x v="10"/>
    <x v="4"/>
    <x v="4"/>
    <x v="30"/>
    <x v="71"/>
    <x v="83"/>
    <x v="2"/>
  </r>
  <r>
    <x v="0"/>
    <x v="0"/>
    <x v="78"/>
    <x v="4"/>
    <x v="8"/>
    <x v="10"/>
    <x v="5"/>
    <x v="2"/>
    <x v="2"/>
    <x v="3"/>
    <x v="438"/>
    <x v="0"/>
  </r>
  <r>
    <x v="0"/>
    <x v="0"/>
    <x v="79"/>
    <x v="4"/>
    <x v="8"/>
    <x v="10"/>
    <x v="0"/>
    <x v="2"/>
    <x v="14"/>
    <x v="14"/>
    <x v="171"/>
    <x v="4"/>
  </r>
  <r>
    <x v="0"/>
    <x v="0"/>
    <x v="79"/>
    <x v="4"/>
    <x v="8"/>
    <x v="10"/>
    <x v="1"/>
    <x v="2"/>
    <x v="30"/>
    <x v="73"/>
    <x v="170"/>
    <x v="2"/>
  </r>
  <r>
    <x v="0"/>
    <x v="0"/>
    <x v="79"/>
    <x v="4"/>
    <x v="8"/>
    <x v="10"/>
    <x v="2"/>
    <x v="15"/>
    <x v="9"/>
    <x v="219"/>
    <x v="439"/>
    <x v="3"/>
  </r>
  <r>
    <x v="0"/>
    <x v="0"/>
    <x v="79"/>
    <x v="4"/>
    <x v="8"/>
    <x v="10"/>
    <x v="3"/>
    <x v="10"/>
    <x v="22"/>
    <x v="52"/>
    <x v="64"/>
    <x v="1"/>
  </r>
  <r>
    <x v="0"/>
    <x v="0"/>
    <x v="79"/>
    <x v="4"/>
    <x v="8"/>
    <x v="10"/>
    <x v="4"/>
    <x v="4"/>
    <x v="30"/>
    <x v="71"/>
    <x v="83"/>
    <x v="2"/>
  </r>
  <r>
    <x v="0"/>
    <x v="0"/>
    <x v="79"/>
    <x v="4"/>
    <x v="8"/>
    <x v="10"/>
    <x v="5"/>
    <x v="2"/>
    <x v="2"/>
    <x v="3"/>
    <x v="438"/>
    <x v="0"/>
  </r>
  <r>
    <x v="0"/>
    <x v="0"/>
    <x v="80"/>
    <x v="4"/>
    <x v="8"/>
    <x v="10"/>
    <x v="0"/>
    <x v="2"/>
    <x v="55"/>
    <x v="288"/>
    <x v="440"/>
    <x v="4"/>
  </r>
  <r>
    <x v="0"/>
    <x v="0"/>
    <x v="80"/>
    <x v="4"/>
    <x v="8"/>
    <x v="10"/>
    <x v="1"/>
    <x v="2"/>
    <x v="30"/>
    <x v="73"/>
    <x v="170"/>
    <x v="2"/>
  </r>
  <r>
    <x v="0"/>
    <x v="0"/>
    <x v="80"/>
    <x v="4"/>
    <x v="8"/>
    <x v="10"/>
    <x v="2"/>
    <x v="15"/>
    <x v="29"/>
    <x v="289"/>
    <x v="441"/>
    <x v="3"/>
  </r>
  <r>
    <x v="0"/>
    <x v="0"/>
    <x v="80"/>
    <x v="4"/>
    <x v="8"/>
    <x v="10"/>
    <x v="3"/>
    <x v="10"/>
    <x v="23"/>
    <x v="54"/>
    <x v="158"/>
    <x v="1"/>
  </r>
  <r>
    <x v="0"/>
    <x v="0"/>
    <x v="80"/>
    <x v="4"/>
    <x v="8"/>
    <x v="10"/>
    <x v="4"/>
    <x v="4"/>
    <x v="22"/>
    <x v="105"/>
    <x v="9"/>
    <x v="2"/>
  </r>
  <r>
    <x v="0"/>
    <x v="0"/>
    <x v="80"/>
    <x v="4"/>
    <x v="8"/>
    <x v="10"/>
    <x v="5"/>
    <x v="2"/>
    <x v="29"/>
    <x v="290"/>
    <x v="442"/>
    <x v="0"/>
  </r>
  <r>
    <x v="0"/>
    <x v="0"/>
    <x v="81"/>
    <x v="4"/>
    <x v="8"/>
    <x v="10"/>
    <x v="0"/>
    <x v="2"/>
    <x v="13"/>
    <x v="291"/>
    <x v="443"/>
    <x v="4"/>
  </r>
  <r>
    <x v="0"/>
    <x v="0"/>
    <x v="81"/>
    <x v="4"/>
    <x v="8"/>
    <x v="10"/>
    <x v="1"/>
    <x v="2"/>
    <x v="27"/>
    <x v="292"/>
    <x v="444"/>
    <x v="2"/>
  </r>
  <r>
    <x v="0"/>
    <x v="0"/>
    <x v="81"/>
    <x v="4"/>
    <x v="8"/>
    <x v="10"/>
    <x v="2"/>
    <x v="15"/>
    <x v="27"/>
    <x v="293"/>
    <x v="445"/>
    <x v="3"/>
  </r>
  <r>
    <x v="0"/>
    <x v="0"/>
    <x v="81"/>
    <x v="4"/>
    <x v="8"/>
    <x v="10"/>
    <x v="3"/>
    <x v="10"/>
    <x v="26"/>
    <x v="51"/>
    <x v="159"/>
    <x v="1"/>
  </r>
  <r>
    <x v="0"/>
    <x v="0"/>
    <x v="81"/>
    <x v="4"/>
    <x v="8"/>
    <x v="10"/>
    <x v="4"/>
    <x v="4"/>
    <x v="22"/>
    <x v="105"/>
    <x v="9"/>
    <x v="2"/>
  </r>
  <r>
    <x v="0"/>
    <x v="0"/>
    <x v="81"/>
    <x v="4"/>
    <x v="8"/>
    <x v="10"/>
    <x v="5"/>
    <x v="2"/>
    <x v="9"/>
    <x v="11"/>
    <x v="168"/>
    <x v="0"/>
  </r>
  <r>
    <x v="0"/>
    <x v="0"/>
    <x v="82"/>
    <x v="4"/>
    <x v="8"/>
    <x v="10"/>
    <x v="0"/>
    <x v="4"/>
    <x v="55"/>
    <x v="294"/>
    <x v="446"/>
    <x v="4"/>
  </r>
  <r>
    <x v="0"/>
    <x v="0"/>
    <x v="82"/>
    <x v="4"/>
    <x v="8"/>
    <x v="10"/>
    <x v="1"/>
    <x v="4"/>
    <x v="29"/>
    <x v="100"/>
    <x v="447"/>
    <x v="2"/>
  </r>
  <r>
    <x v="0"/>
    <x v="0"/>
    <x v="82"/>
    <x v="4"/>
    <x v="8"/>
    <x v="10"/>
    <x v="2"/>
    <x v="0"/>
    <x v="30"/>
    <x v="69"/>
    <x v="89"/>
    <x v="3"/>
  </r>
  <r>
    <x v="0"/>
    <x v="0"/>
    <x v="82"/>
    <x v="4"/>
    <x v="8"/>
    <x v="10"/>
    <x v="3"/>
    <x v="0"/>
    <x v="20"/>
    <x v="49"/>
    <x v="150"/>
    <x v="1"/>
  </r>
  <r>
    <x v="0"/>
    <x v="0"/>
    <x v="82"/>
    <x v="4"/>
    <x v="8"/>
    <x v="10"/>
    <x v="4"/>
    <x v="3"/>
    <x v="27"/>
    <x v="92"/>
    <x v="448"/>
    <x v="2"/>
  </r>
  <r>
    <x v="0"/>
    <x v="0"/>
    <x v="82"/>
    <x v="4"/>
    <x v="8"/>
    <x v="10"/>
    <x v="5"/>
    <x v="5"/>
    <x v="6"/>
    <x v="34"/>
    <x v="449"/>
    <x v="0"/>
  </r>
  <r>
    <x v="0"/>
    <x v="0"/>
    <x v="83"/>
    <x v="4"/>
    <x v="8"/>
    <x v="10"/>
    <x v="0"/>
    <x v="3"/>
    <x v="15"/>
    <x v="295"/>
    <x v="450"/>
    <x v="4"/>
  </r>
  <r>
    <x v="0"/>
    <x v="0"/>
    <x v="83"/>
    <x v="4"/>
    <x v="8"/>
    <x v="10"/>
    <x v="1"/>
    <x v="4"/>
    <x v="6"/>
    <x v="114"/>
    <x v="451"/>
    <x v="2"/>
  </r>
  <r>
    <x v="0"/>
    <x v="0"/>
    <x v="83"/>
    <x v="4"/>
    <x v="8"/>
    <x v="10"/>
    <x v="2"/>
    <x v="0"/>
    <x v="9"/>
    <x v="2"/>
    <x v="164"/>
    <x v="3"/>
  </r>
  <r>
    <x v="0"/>
    <x v="0"/>
    <x v="83"/>
    <x v="4"/>
    <x v="8"/>
    <x v="10"/>
    <x v="3"/>
    <x v="0"/>
    <x v="29"/>
    <x v="75"/>
    <x v="452"/>
    <x v="1"/>
  </r>
  <r>
    <x v="0"/>
    <x v="0"/>
    <x v="83"/>
    <x v="4"/>
    <x v="8"/>
    <x v="10"/>
    <x v="4"/>
    <x v="5"/>
    <x v="29"/>
    <x v="93"/>
    <x v="453"/>
    <x v="2"/>
  </r>
  <r>
    <x v="0"/>
    <x v="0"/>
    <x v="83"/>
    <x v="4"/>
    <x v="8"/>
    <x v="10"/>
    <x v="5"/>
    <x v="12"/>
    <x v="8"/>
    <x v="96"/>
    <x v="454"/>
    <x v="0"/>
  </r>
  <r>
    <x v="0"/>
    <x v="0"/>
    <x v="84"/>
    <x v="4"/>
    <x v="8"/>
    <x v="10"/>
    <x v="0"/>
    <x v="5"/>
    <x v="17"/>
    <x v="33"/>
    <x v="455"/>
    <x v="4"/>
  </r>
  <r>
    <x v="0"/>
    <x v="0"/>
    <x v="84"/>
    <x v="4"/>
    <x v="8"/>
    <x v="10"/>
    <x v="1"/>
    <x v="14"/>
    <x v="3"/>
    <x v="296"/>
    <x v="456"/>
    <x v="2"/>
  </r>
  <r>
    <x v="0"/>
    <x v="0"/>
    <x v="84"/>
    <x v="4"/>
    <x v="8"/>
    <x v="10"/>
    <x v="2"/>
    <x v="4"/>
    <x v="6"/>
    <x v="114"/>
    <x v="177"/>
    <x v="3"/>
  </r>
  <r>
    <x v="0"/>
    <x v="0"/>
    <x v="84"/>
    <x v="4"/>
    <x v="8"/>
    <x v="10"/>
    <x v="3"/>
    <x v="4"/>
    <x v="29"/>
    <x v="100"/>
    <x v="457"/>
    <x v="1"/>
  </r>
  <r>
    <x v="0"/>
    <x v="0"/>
    <x v="84"/>
    <x v="4"/>
    <x v="8"/>
    <x v="10"/>
    <x v="4"/>
    <x v="5"/>
    <x v="9"/>
    <x v="97"/>
    <x v="458"/>
    <x v="2"/>
  </r>
  <r>
    <x v="0"/>
    <x v="0"/>
    <x v="84"/>
    <x v="4"/>
    <x v="8"/>
    <x v="10"/>
    <x v="5"/>
    <x v="12"/>
    <x v="18"/>
    <x v="297"/>
    <x v="459"/>
    <x v="0"/>
  </r>
  <r>
    <x v="0"/>
    <x v="0"/>
    <x v="85"/>
    <x v="4"/>
    <x v="8"/>
    <x v="10"/>
    <x v="0"/>
    <x v="5"/>
    <x v="56"/>
    <x v="298"/>
    <x v="460"/>
    <x v="4"/>
  </r>
  <r>
    <x v="0"/>
    <x v="0"/>
    <x v="85"/>
    <x v="4"/>
    <x v="8"/>
    <x v="10"/>
    <x v="1"/>
    <x v="14"/>
    <x v="3"/>
    <x v="296"/>
    <x v="456"/>
    <x v="2"/>
  </r>
  <r>
    <x v="0"/>
    <x v="0"/>
    <x v="85"/>
    <x v="4"/>
    <x v="8"/>
    <x v="10"/>
    <x v="2"/>
    <x v="4"/>
    <x v="6"/>
    <x v="114"/>
    <x v="177"/>
    <x v="3"/>
  </r>
  <r>
    <x v="0"/>
    <x v="0"/>
    <x v="85"/>
    <x v="4"/>
    <x v="8"/>
    <x v="10"/>
    <x v="3"/>
    <x v="2"/>
    <x v="29"/>
    <x v="290"/>
    <x v="461"/>
    <x v="1"/>
  </r>
  <r>
    <x v="0"/>
    <x v="0"/>
    <x v="85"/>
    <x v="4"/>
    <x v="8"/>
    <x v="10"/>
    <x v="4"/>
    <x v="4"/>
    <x v="30"/>
    <x v="71"/>
    <x v="83"/>
    <x v="2"/>
  </r>
  <r>
    <x v="0"/>
    <x v="0"/>
    <x v="85"/>
    <x v="4"/>
    <x v="8"/>
    <x v="10"/>
    <x v="5"/>
    <x v="14"/>
    <x v="8"/>
    <x v="99"/>
    <x v="462"/>
    <x v="0"/>
  </r>
  <r>
    <x v="0"/>
    <x v="0"/>
    <x v="86"/>
    <x v="4"/>
    <x v="8"/>
    <x v="10"/>
    <x v="0"/>
    <x v="4"/>
    <x v="11"/>
    <x v="299"/>
    <x v="463"/>
    <x v="4"/>
  </r>
  <r>
    <x v="0"/>
    <x v="0"/>
    <x v="86"/>
    <x v="4"/>
    <x v="8"/>
    <x v="10"/>
    <x v="1"/>
    <x v="34"/>
    <x v="2"/>
    <x v="300"/>
    <x v="98"/>
    <x v="2"/>
  </r>
  <r>
    <x v="0"/>
    <x v="0"/>
    <x v="86"/>
    <x v="4"/>
    <x v="8"/>
    <x v="10"/>
    <x v="2"/>
    <x v="2"/>
    <x v="30"/>
    <x v="73"/>
    <x v="77"/>
    <x v="3"/>
  </r>
  <r>
    <x v="0"/>
    <x v="0"/>
    <x v="86"/>
    <x v="4"/>
    <x v="8"/>
    <x v="10"/>
    <x v="3"/>
    <x v="2"/>
    <x v="27"/>
    <x v="292"/>
    <x v="464"/>
    <x v="1"/>
  </r>
  <r>
    <x v="0"/>
    <x v="0"/>
    <x v="86"/>
    <x v="4"/>
    <x v="8"/>
    <x v="10"/>
    <x v="4"/>
    <x v="4"/>
    <x v="27"/>
    <x v="101"/>
    <x v="465"/>
    <x v="2"/>
  </r>
  <r>
    <x v="0"/>
    <x v="0"/>
    <x v="86"/>
    <x v="4"/>
    <x v="8"/>
    <x v="10"/>
    <x v="5"/>
    <x v="14"/>
    <x v="6"/>
    <x v="301"/>
    <x v="466"/>
    <x v="0"/>
  </r>
  <r>
    <x v="0"/>
    <x v="0"/>
    <x v="87"/>
    <x v="4"/>
    <x v="8"/>
    <x v="10"/>
    <x v="0"/>
    <x v="14"/>
    <x v="1"/>
    <x v="272"/>
    <x v="467"/>
    <x v="4"/>
  </r>
  <r>
    <x v="0"/>
    <x v="0"/>
    <x v="87"/>
    <x v="4"/>
    <x v="8"/>
    <x v="10"/>
    <x v="1"/>
    <x v="34"/>
    <x v="6"/>
    <x v="302"/>
    <x v="134"/>
    <x v="2"/>
  </r>
  <r>
    <x v="0"/>
    <x v="0"/>
    <x v="87"/>
    <x v="4"/>
    <x v="8"/>
    <x v="10"/>
    <x v="2"/>
    <x v="34"/>
    <x v="27"/>
    <x v="303"/>
    <x v="468"/>
    <x v="3"/>
  </r>
  <r>
    <x v="0"/>
    <x v="0"/>
    <x v="87"/>
    <x v="4"/>
    <x v="8"/>
    <x v="10"/>
    <x v="3"/>
    <x v="34"/>
    <x v="20"/>
    <x v="304"/>
    <x v="382"/>
    <x v="1"/>
  </r>
  <r>
    <x v="0"/>
    <x v="0"/>
    <x v="87"/>
    <x v="4"/>
    <x v="8"/>
    <x v="10"/>
    <x v="4"/>
    <x v="14"/>
    <x v="20"/>
    <x v="249"/>
    <x v="100"/>
    <x v="2"/>
  </r>
  <r>
    <x v="0"/>
    <x v="0"/>
    <x v="87"/>
    <x v="4"/>
    <x v="8"/>
    <x v="10"/>
    <x v="5"/>
    <x v="5"/>
    <x v="6"/>
    <x v="34"/>
    <x v="449"/>
    <x v="0"/>
  </r>
  <r>
    <x v="0"/>
    <x v="0"/>
    <x v="88"/>
    <x v="4"/>
    <x v="8"/>
    <x v="10"/>
    <x v="0"/>
    <x v="14"/>
    <x v="18"/>
    <x v="108"/>
    <x v="469"/>
    <x v="4"/>
  </r>
  <r>
    <x v="0"/>
    <x v="0"/>
    <x v="88"/>
    <x v="4"/>
    <x v="8"/>
    <x v="10"/>
    <x v="1"/>
    <x v="34"/>
    <x v="9"/>
    <x v="257"/>
    <x v="470"/>
    <x v="2"/>
  </r>
  <r>
    <x v="0"/>
    <x v="0"/>
    <x v="88"/>
    <x v="4"/>
    <x v="8"/>
    <x v="10"/>
    <x v="2"/>
    <x v="34"/>
    <x v="57"/>
    <x v="305"/>
    <x v="471"/>
    <x v="3"/>
  </r>
  <r>
    <x v="0"/>
    <x v="0"/>
    <x v="88"/>
    <x v="4"/>
    <x v="8"/>
    <x v="10"/>
    <x v="3"/>
    <x v="34"/>
    <x v="29"/>
    <x v="306"/>
    <x v="472"/>
    <x v="1"/>
  </r>
  <r>
    <x v="0"/>
    <x v="0"/>
    <x v="88"/>
    <x v="4"/>
    <x v="8"/>
    <x v="10"/>
    <x v="4"/>
    <x v="5"/>
    <x v="30"/>
    <x v="64"/>
    <x v="24"/>
    <x v="2"/>
  </r>
  <r>
    <x v="0"/>
    <x v="0"/>
    <x v="88"/>
    <x v="4"/>
    <x v="8"/>
    <x v="10"/>
    <x v="5"/>
    <x v="6"/>
    <x v="2"/>
    <x v="307"/>
    <x v="473"/>
    <x v="0"/>
  </r>
  <r>
    <x v="0"/>
    <x v="0"/>
    <x v="89"/>
    <x v="4"/>
    <x v="8"/>
    <x v="10"/>
    <x v="0"/>
    <x v="5"/>
    <x v="15"/>
    <x v="27"/>
    <x v="474"/>
    <x v="4"/>
  </r>
  <r>
    <x v="0"/>
    <x v="0"/>
    <x v="89"/>
    <x v="4"/>
    <x v="8"/>
    <x v="10"/>
    <x v="1"/>
    <x v="4"/>
    <x v="10"/>
    <x v="30"/>
    <x v="34"/>
    <x v="2"/>
  </r>
  <r>
    <x v="0"/>
    <x v="0"/>
    <x v="89"/>
    <x v="4"/>
    <x v="8"/>
    <x v="10"/>
    <x v="2"/>
    <x v="4"/>
    <x v="6"/>
    <x v="114"/>
    <x v="177"/>
    <x v="3"/>
  </r>
  <r>
    <x v="0"/>
    <x v="0"/>
    <x v="89"/>
    <x v="4"/>
    <x v="8"/>
    <x v="10"/>
    <x v="3"/>
    <x v="4"/>
    <x v="29"/>
    <x v="100"/>
    <x v="457"/>
    <x v="1"/>
  </r>
  <r>
    <x v="0"/>
    <x v="0"/>
    <x v="89"/>
    <x v="4"/>
    <x v="8"/>
    <x v="10"/>
    <x v="4"/>
    <x v="5"/>
    <x v="29"/>
    <x v="93"/>
    <x v="453"/>
    <x v="2"/>
  </r>
  <r>
    <x v="0"/>
    <x v="0"/>
    <x v="89"/>
    <x v="4"/>
    <x v="8"/>
    <x v="10"/>
    <x v="5"/>
    <x v="6"/>
    <x v="10"/>
    <x v="308"/>
    <x v="475"/>
    <x v="0"/>
  </r>
  <r>
    <x v="0"/>
    <x v="0"/>
    <x v="90"/>
    <x v="3"/>
    <x v="9"/>
    <x v="11"/>
    <x v="0"/>
    <x v="8"/>
    <x v="32"/>
    <x v="151"/>
    <x v="353"/>
    <x v="5"/>
  </r>
  <r>
    <x v="0"/>
    <x v="0"/>
    <x v="90"/>
    <x v="3"/>
    <x v="9"/>
    <x v="11"/>
    <x v="1"/>
    <x v="8"/>
    <x v="44"/>
    <x v="131"/>
    <x v="191"/>
    <x v="1"/>
  </r>
  <r>
    <x v="0"/>
    <x v="0"/>
    <x v="90"/>
    <x v="3"/>
    <x v="9"/>
    <x v="11"/>
    <x v="2"/>
    <x v="7"/>
    <x v="44"/>
    <x v="143"/>
    <x v="476"/>
    <x v="1"/>
  </r>
  <r>
    <x v="0"/>
    <x v="0"/>
    <x v="90"/>
    <x v="3"/>
    <x v="9"/>
    <x v="11"/>
    <x v="3"/>
    <x v="21"/>
    <x v="39"/>
    <x v="309"/>
    <x v="477"/>
    <x v="5"/>
  </r>
  <r>
    <x v="0"/>
    <x v="0"/>
    <x v="90"/>
    <x v="3"/>
    <x v="9"/>
    <x v="11"/>
    <x v="4"/>
    <x v="35"/>
    <x v="43"/>
    <x v="310"/>
    <x v="478"/>
    <x v="1"/>
  </r>
  <r>
    <x v="0"/>
    <x v="0"/>
    <x v="90"/>
    <x v="3"/>
    <x v="9"/>
    <x v="11"/>
    <x v="5"/>
    <x v="8"/>
    <x v="44"/>
    <x v="131"/>
    <x v="203"/>
    <x v="4"/>
  </r>
  <r>
    <x v="0"/>
    <x v="0"/>
    <x v="91"/>
    <x v="3"/>
    <x v="9"/>
    <x v="11"/>
    <x v="0"/>
    <x v="8"/>
    <x v="24"/>
    <x v="157"/>
    <x v="479"/>
    <x v="5"/>
  </r>
  <r>
    <x v="0"/>
    <x v="0"/>
    <x v="91"/>
    <x v="3"/>
    <x v="9"/>
    <x v="11"/>
    <x v="1"/>
    <x v="8"/>
    <x v="43"/>
    <x v="311"/>
    <x v="480"/>
    <x v="1"/>
  </r>
  <r>
    <x v="0"/>
    <x v="0"/>
    <x v="91"/>
    <x v="3"/>
    <x v="9"/>
    <x v="11"/>
    <x v="2"/>
    <x v="7"/>
    <x v="41"/>
    <x v="118"/>
    <x v="481"/>
    <x v="1"/>
  </r>
  <r>
    <x v="0"/>
    <x v="0"/>
    <x v="91"/>
    <x v="3"/>
    <x v="9"/>
    <x v="11"/>
    <x v="3"/>
    <x v="21"/>
    <x v="42"/>
    <x v="312"/>
    <x v="482"/>
    <x v="5"/>
  </r>
  <r>
    <x v="0"/>
    <x v="0"/>
    <x v="91"/>
    <x v="3"/>
    <x v="9"/>
    <x v="11"/>
    <x v="4"/>
    <x v="35"/>
    <x v="43"/>
    <x v="310"/>
    <x v="478"/>
    <x v="1"/>
  </r>
  <r>
    <x v="0"/>
    <x v="0"/>
    <x v="91"/>
    <x v="3"/>
    <x v="9"/>
    <x v="11"/>
    <x v="5"/>
    <x v="8"/>
    <x v="38"/>
    <x v="120"/>
    <x v="266"/>
    <x v="4"/>
  </r>
  <r>
    <x v="0"/>
    <x v="0"/>
    <x v="92"/>
    <x v="3"/>
    <x v="9"/>
    <x v="11"/>
    <x v="0"/>
    <x v="1"/>
    <x v="52"/>
    <x v="313"/>
    <x v="483"/>
    <x v="5"/>
  </r>
  <r>
    <x v="0"/>
    <x v="0"/>
    <x v="92"/>
    <x v="3"/>
    <x v="9"/>
    <x v="11"/>
    <x v="1"/>
    <x v="1"/>
    <x v="36"/>
    <x v="118"/>
    <x v="481"/>
    <x v="1"/>
  </r>
  <r>
    <x v="0"/>
    <x v="0"/>
    <x v="92"/>
    <x v="3"/>
    <x v="9"/>
    <x v="11"/>
    <x v="2"/>
    <x v="21"/>
    <x v="37"/>
    <x v="314"/>
    <x v="484"/>
    <x v="1"/>
  </r>
  <r>
    <x v="0"/>
    <x v="0"/>
    <x v="92"/>
    <x v="3"/>
    <x v="9"/>
    <x v="11"/>
    <x v="3"/>
    <x v="8"/>
    <x v="53"/>
    <x v="315"/>
    <x v="485"/>
    <x v="5"/>
  </r>
  <r>
    <x v="0"/>
    <x v="0"/>
    <x v="92"/>
    <x v="3"/>
    <x v="9"/>
    <x v="11"/>
    <x v="4"/>
    <x v="0"/>
    <x v="42"/>
    <x v="316"/>
    <x v="486"/>
    <x v="1"/>
  </r>
  <r>
    <x v="0"/>
    <x v="0"/>
    <x v="92"/>
    <x v="3"/>
    <x v="9"/>
    <x v="11"/>
    <x v="5"/>
    <x v="1"/>
    <x v="37"/>
    <x v="135"/>
    <x v="189"/>
    <x v="4"/>
  </r>
  <r>
    <x v="0"/>
    <x v="0"/>
    <x v="93"/>
    <x v="3"/>
    <x v="9"/>
    <x v="11"/>
    <x v="0"/>
    <x v="1"/>
    <x v="47"/>
    <x v="173"/>
    <x v="257"/>
    <x v="5"/>
  </r>
  <r>
    <x v="0"/>
    <x v="0"/>
    <x v="93"/>
    <x v="3"/>
    <x v="9"/>
    <x v="11"/>
    <x v="1"/>
    <x v="1"/>
    <x v="39"/>
    <x v="122"/>
    <x v="487"/>
    <x v="1"/>
  </r>
  <r>
    <x v="0"/>
    <x v="0"/>
    <x v="93"/>
    <x v="3"/>
    <x v="9"/>
    <x v="11"/>
    <x v="2"/>
    <x v="21"/>
    <x v="39"/>
    <x v="309"/>
    <x v="488"/>
    <x v="1"/>
  </r>
  <r>
    <x v="0"/>
    <x v="0"/>
    <x v="93"/>
    <x v="3"/>
    <x v="9"/>
    <x v="11"/>
    <x v="3"/>
    <x v="8"/>
    <x v="53"/>
    <x v="315"/>
    <x v="485"/>
    <x v="5"/>
  </r>
  <r>
    <x v="0"/>
    <x v="0"/>
    <x v="93"/>
    <x v="3"/>
    <x v="9"/>
    <x v="11"/>
    <x v="4"/>
    <x v="0"/>
    <x v="51"/>
    <x v="317"/>
    <x v="489"/>
    <x v="1"/>
  </r>
  <r>
    <x v="0"/>
    <x v="0"/>
    <x v="93"/>
    <x v="3"/>
    <x v="9"/>
    <x v="11"/>
    <x v="5"/>
    <x v="1"/>
    <x v="37"/>
    <x v="135"/>
    <x v="189"/>
    <x v="4"/>
  </r>
  <r>
    <x v="0"/>
    <x v="0"/>
    <x v="94"/>
    <x v="3"/>
    <x v="9"/>
    <x v="11"/>
    <x v="0"/>
    <x v="0"/>
    <x v="52"/>
    <x v="183"/>
    <x v="490"/>
    <x v="5"/>
  </r>
  <r>
    <x v="0"/>
    <x v="0"/>
    <x v="94"/>
    <x v="3"/>
    <x v="9"/>
    <x v="11"/>
    <x v="1"/>
    <x v="17"/>
    <x v="43"/>
    <x v="318"/>
    <x v="491"/>
    <x v="1"/>
  </r>
  <r>
    <x v="0"/>
    <x v="0"/>
    <x v="94"/>
    <x v="3"/>
    <x v="9"/>
    <x v="11"/>
    <x v="2"/>
    <x v="1"/>
    <x v="36"/>
    <x v="118"/>
    <x v="481"/>
    <x v="1"/>
  </r>
  <r>
    <x v="0"/>
    <x v="0"/>
    <x v="94"/>
    <x v="3"/>
    <x v="9"/>
    <x v="11"/>
    <x v="3"/>
    <x v="1"/>
    <x v="51"/>
    <x v="182"/>
    <x v="492"/>
    <x v="5"/>
  </r>
  <r>
    <x v="0"/>
    <x v="0"/>
    <x v="94"/>
    <x v="3"/>
    <x v="9"/>
    <x v="11"/>
    <x v="4"/>
    <x v="16"/>
    <x v="42"/>
    <x v="319"/>
    <x v="493"/>
    <x v="1"/>
  </r>
  <r>
    <x v="0"/>
    <x v="0"/>
    <x v="94"/>
    <x v="3"/>
    <x v="9"/>
    <x v="11"/>
    <x v="5"/>
    <x v="3"/>
    <x v="37"/>
    <x v="202"/>
    <x v="221"/>
    <x v="4"/>
  </r>
  <r>
    <x v="0"/>
    <x v="0"/>
    <x v="95"/>
    <x v="3"/>
    <x v="9"/>
    <x v="11"/>
    <x v="0"/>
    <x v="2"/>
    <x v="33"/>
    <x v="172"/>
    <x v="494"/>
    <x v="5"/>
  </r>
  <r>
    <x v="0"/>
    <x v="0"/>
    <x v="95"/>
    <x v="3"/>
    <x v="9"/>
    <x v="11"/>
    <x v="1"/>
    <x v="36"/>
    <x v="37"/>
    <x v="320"/>
    <x v="495"/>
    <x v="1"/>
  </r>
  <r>
    <x v="0"/>
    <x v="0"/>
    <x v="95"/>
    <x v="3"/>
    <x v="9"/>
    <x v="11"/>
    <x v="2"/>
    <x v="15"/>
    <x v="37"/>
    <x v="181"/>
    <x v="496"/>
    <x v="1"/>
  </r>
  <r>
    <x v="0"/>
    <x v="0"/>
    <x v="95"/>
    <x v="3"/>
    <x v="9"/>
    <x v="11"/>
    <x v="3"/>
    <x v="15"/>
    <x v="43"/>
    <x v="311"/>
    <x v="496"/>
    <x v="5"/>
  </r>
  <r>
    <x v="0"/>
    <x v="0"/>
    <x v="95"/>
    <x v="3"/>
    <x v="9"/>
    <x v="11"/>
    <x v="4"/>
    <x v="0"/>
    <x v="43"/>
    <x v="126"/>
    <x v="277"/>
    <x v="1"/>
  </r>
  <r>
    <x v="0"/>
    <x v="0"/>
    <x v="95"/>
    <x v="3"/>
    <x v="9"/>
    <x v="11"/>
    <x v="5"/>
    <x v="4"/>
    <x v="46"/>
    <x v="255"/>
    <x v="497"/>
    <x v="4"/>
  </r>
  <r>
    <x v="0"/>
    <x v="0"/>
    <x v="96"/>
    <x v="3"/>
    <x v="9"/>
    <x v="11"/>
    <x v="0"/>
    <x v="0"/>
    <x v="21"/>
    <x v="80"/>
    <x v="199"/>
    <x v="5"/>
  </r>
  <r>
    <x v="0"/>
    <x v="0"/>
    <x v="96"/>
    <x v="3"/>
    <x v="9"/>
    <x v="11"/>
    <x v="1"/>
    <x v="17"/>
    <x v="49"/>
    <x v="139"/>
    <x v="498"/>
    <x v="1"/>
  </r>
  <r>
    <x v="0"/>
    <x v="0"/>
    <x v="96"/>
    <x v="3"/>
    <x v="9"/>
    <x v="11"/>
    <x v="2"/>
    <x v="1"/>
    <x v="38"/>
    <x v="124"/>
    <x v="499"/>
    <x v="1"/>
  </r>
  <r>
    <x v="0"/>
    <x v="0"/>
    <x v="96"/>
    <x v="3"/>
    <x v="9"/>
    <x v="11"/>
    <x v="3"/>
    <x v="1"/>
    <x v="37"/>
    <x v="135"/>
    <x v="272"/>
    <x v="5"/>
  </r>
  <r>
    <x v="0"/>
    <x v="0"/>
    <x v="96"/>
    <x v="3"/>
    <x v="9"/>
    <x v="11"/>
    <x v="4"/>
    <x v="0"/>
    <x v="41"/>
    <x v="123"/>
    <x v="229"/>
    <x v="1"/>
  </r>
  <r>
    <x v="0"/>
    <x v="0"/>
    <x v="96"/>
    <x v="3"/>
    <x v="9"/>
    <x v="11"/>
    <x v="5"/>
    <x v="4"/>
    <x v="48"/>
    <x v="138"/>
    <x v="137"/>
    <x v="4"/>
  </r>
  <r>
    <x v="0"/>
    <x v="0"/>
    <x v="97"/>
    <x v="3"/>
    <x v="9"/>
    <x v="11"/>
    <x v="0"/>
    <x v="0"/>
    <x v="28"/>
    <x v="48"/>
    <x v="500"/>
    <x v="5"/>
  </r>
  <r>
    <x v="0"/>
    <x v="0"/>
    <x v="97"/>
    <x v="3"/>
    <x v="9"/>
    <x v="11"/>
    <x v="1"/>
    <x v="17"/>
    <x v="49"/>
    <x v="139"/>
    <x v="498"/>
    <x v="1"/>
  </r>
  <r>
    <x v="0"/>
    <x v="0"/>
    <x v="97"/>
    <x v="3"/>
    <x v="9"/>
    <x v="11"/>
    <x v="2"/>
    <x v="1"/>
    <x v="38"/>
    <x v="124"/>
    <x v="499"/>
    <x v="1"/>
  </r>
  <r>
    <x v="0"/>
    <x v="0"/>
    <x v="97"/>
    <x v="3"/>
    <x v="9"/>
    <x v="11"/>
    <x v="3"/>
    <x v="15"/>
    <x v="37"/>
    <x v="181"/>
    <x v="501"/>
    <x v="5"/>
  </r>
  <r>
    <x v="0"/>
    <x v="0"/>
    <x v="97"/>
    <x v="3"/>
    <x v="9"/>
    <x v="11"/>
    <x v="4"/>
    <x v="2"/>
    <x v="43"/>
    <x v="321"/>
    <x v="502"/>
    <x v="1"/>
  </r>
  <r>
    <x v="0"/>
    <x v="0"/>
    <x v="97"/>
    <x v="3"/>
    <x v="9"/>
    <x v="11"/>
    <x v="5"/>
    <x v="0"/>
    <x v="46"/>
    <x v="132"/>
    <x v="151"/>
    <x v="4"/>
  </r>
  <r>
    <x v="0"/>
    <x v="0"/>
    <x v="98"/>
    <x v="3"/>
    <x v="9"/>
    <x v="11"/>
    <x v="0"/>
    <x v="2"/>
    <x v="32"/>
    <x v="158"/>
    <x v="503"/>
    <x v="5"/>
  </r>
  <r>
    <x v="0"/>
    <x v="0"/>
    <x v="98"/>
    <x v="3"/>
    <x v="9"/>
    <x v="11"/>
    <x v="1"/>
    <x v="36"/>
    <x v="44"/>
    <x v="322"/>
    <x v="504"/>
    <x v="1"/>
  </r>
  <r>
    <x v="0"/>
    <x v="0"/>
    <x v="98"/>
    <x v="3"/>
    <x v="9"/>
    <x v="11"/>
    <x v="2"/>
    <x v="7"/>
    <x v="43"/>
    <x v="316"/>
    <x v="486"/>
    <x v="1"/>
  </r>
  <r>
    <x v="0"/>
    <x v="0"/>
    <x v="98"/>
    <x v="3"/>
    <x v="9"/>
    <x v="11"/>
    <x v="3"/>
    <x v="7"/>
    <x v="36"/>
    <x v="323"/>
    <x v="505"/>
    <x v="5"/>
  </r>
  <r>
    <x v="0"/>
    <x v="0"/>
    <x v="98"/>
    <x v="3"/>
    <x v="9"/>
    <x v="11"/>
    <x v="4"/>
    <x v="8"/>
    <x v="36"/>
    <x v="324"/>
    <x v="506"/>
    <x v="1"/>
  </r>
  <r>
    <x v="0"/>
    <x v="0"/>
    <x v="98"/>
    <x v="3"/>
    <x v="9"/>
    <x v="11"/>
    <x v="5"/>
    <x v="1"/>
    <x v="41"/>
    <x v="134"/>
    <x v="204"/>
    <x v="4"/>
  </r>
  <r>
    <x v="0"/>
    <x v="0"/>
    <x v="99"/>
    <x v="3"/>
    <x v="9"/>
    <x v="11"/>
    <x v="0"/>
    <x v="35"/>
    <x v="48"/>
    <x v="325"/>
    <x v="507"/>
    <x v="5"/>
  </r>
  <r>
    <x v="0"/>
    <x v="0"/>
    <x v="99"/>
    <x v="3"/>
    <x v="9"/>
    <x v="11"/>
    <x v="1"/>
    <x v="8"/>
    <x v="41"/>
    <x v="135"/>
    <x v="193"/>
    <x v="1"/>
  </r>
  <r>
    <x v="0"/>
    <x v="0"/>
    <x v="99"/>
    <x v="3"/>
    <x v="9"/>
    <x v="11"/>
    <x v="2"/>
    <x v="8"/>
    <x v="39"/>
    <x v="326"/>
    <x v="508"/>
    <x v="1"/>
  </r>
  <r>
    <x v="0"/>
    <x v="0"/>
    <x v="99"/>
    <x v="3"/>
    <x v="9"/>
    <x v="11"/>
    <x v="3"/>
    <x v="8"/>
    <x v="42"/>
    <x v="327"/>
    <x v="509"/>
    <x v="5"/>
  </r>
  <r>
    <x v="0"/>
    <x v="0"/>
    <x v="99"/>
    <x v="3"/>
    <x v="9"/>
    <x v="11"/>
    <x v="4"/>
    <x v="35"/>
    <x v="42"/>
    <x v="328"/>
    <x v="510"/>
    <x v="1"/>
  </r>
  <r>
    <x v="0"/>
    <x v="0"/>
    <x v="99"/>
    <x v="3"/>
    <x v="9"/>
    <x v="11"/>
    <x v="5"/>
    <x v="37"/>
    <x v="41"/>
    <x v="329"/>
    <x v="511"/>
    <x v="4"/>
  </r>
  <r>
    <x v="0"/>
    <x v="0"/>
    <x v="100"/>
    <x v="3"/>
    <x v="9"/>
    <x v="11"/>
    <x v="0"/>
    <x v="0"/>
    <x v="45"/>
    <x v="157"/>
    <x v="479"/>
    <x v="5"/>
  </r>
  <r>
    <x v="0"/>
    <x v="0"/>
    <x v="100"/>
    <x v="3"/>
    <x v="9"/>
    <x v="11"/>
    <x v="1"/>
    <x v="1"/>
    <x v="41"/>
    <x v="134"/>
    <x v="512"/>
    <x v="1"/>
  </r>
  <r>
    <x v="0"/>
    <x v="0"/>
    <x v="100"/>
    <x v="3"/>
    <x v="9"/>
    <x v="11"/>
    <x v="2"/>
    <x v="1"/>
    <x v="58"/>
    <x v="330"/>
    <x v="513"/>
    <x v="1"/>
  </r>
  <r>
    <x v="0"/>
    <x v="0"/>
    <x v="100"/>
    <x v="3"/>
    <x v="9"/>
    <x v="11"/>
    <x v="3"/>
    <x v="1"/>
    <x v="43"/>
    <x v="128"/>
    <x v="495"/>
    <x v="5"/>
  </r>
  <r>
    <x v="0"/>
    <x v="0"/>
    <x v="100"/>
    <x v="3"/>
    <x v="9"/>
    <x v="11"/>
    <x v="4"/>
    <x v="16"/>
    <x v="36"/>
    <x v="179"/>
    <x v="292"/>
    <x v="1"/>
  </r>
  <r>
    <x v="0"/>
    <x v="0"/>
    <x v="100"/>
    <x v="3"/>
    <x v="9"/>
    <x v="11"/>
    <x v="5"/>
    <x v="38"/>
    <x v="38"/>
    <x v="331"/>
    <x v="514"/>
    <x v="4"/>
  </r>
  <r>
    <x v="0"/>
    <x v="0"/>
    <x v="101"/>
    <x v="3"/>
    <x v="9"/>
    <x v="11"/>
    <x v="0"/>
    <x v="16"/>
    <x v="34"/>
    <x v="332"/>
    <x v="515"/>
    <x v="5"/>
  </r>
  <r>
    <x v="0"/>
    <x v="0"/>
    <x v="101"/>
    <x v="3"/>
    <x v="9"/>
    <x v="11"/>
    <x v="1"/>
    <x v="2"/>
    <x v="35"/>
    <x v="116"/>
    <x v="516"/>
    <x v="1"/>
  </r>
  <r>
    <x v="0"/>
    <x v="0"/>
    <x v="101"/>
    <x v="3"/>
    <x v="9"/>
    <x v="11"/>
    <x v="2"/>
    <x v="2"/>
    <x v="38"/>
    <x v="177"/>
    <x v="269"/>
    <x v="1"/>
  </r>
  <r>
    <x v="0"/>
    <x v="0"/>
    <x v="101"/>
    <x v="3"/>
    <x v="9"/>
    <x v="11"/>
    <x v="3"/>
    <x v="2"/>
    <x v="37"/>
    <x v="120"/>
    <x v="185"/>
    <x v="5"/>
  </r>
  <r>
    <x v="0"/>
    <x v="0"/>
    <x v="101"/>
    <x v="3"/>
    <x v="9"/>
    <x v="11"/>
    <x v="4"/>
    <x v="16"/>
    <x v="37"/>
    <x v="119"/>
    <x v="517"/>
    <x v="1"/>
  </r>
  <r>
    <x v="0"/>
    <x v="0"/>
    <x v="101"/>
    <x v="3"/>
    <x v="9"/>
    <x v="11"/>
    <x v="5"/>
    <x v="38"/>
    <x v="35"/>
    <x v="333"/>
    <x v="518"/>
    <x v="4"/>
  </r>
  <r>
    <x v="3"/>
    <x v="3"/>
    <x v="102"/>
    <x v="3"/>
    <x v="10"/>
    <x v="12"/>
    <x v="0"/>
    <x v="8"/>
    <x v="34"/>
    <x v="155"/>
    <x v="519"/>
    <x v="4"/>
  </r>
  <r>
    <x v="3"/>
    <x v="3"/>
    <x v="102"/>
    <x v="3"/>
    <x v="10"/>
    <x v="12"/>
    <x v="1"/>
    <x v="2"/>
    <x v="34"/>
    <x v="115"/>
    <x v="520"/>
    <x v="1"/>
  </r>
  <r>
    <x v="3"/>
    <x v="3"/>
    <x v="102"/>
    <x v="3"/>
    <x v="10"/>
    <x v="12"/>
    <x v="2"/>
    <x v="2"/>
    <x v="34"/>
    <x v="115"/>
    <x v="521"/>
    <x v="4"/>
  </r>
  <r>
    <x v="3"/>
    <x v="3"/>
    <x v="102"/>
    <x v="3"/>
    <x v="10"/>
    <x v="12"/>
    <x v="3"/>
    <x v="2"/>
    <x v="46"/>
    <x v="334"/>
    <x v="154"/>
    <x v="15"/>
  </r>
  <r>
    <x v="3"/>
    <x v="3"/>
    <x v="102"/>
    <x v="3"/>
    <x v="10"/>
    <x v="12"/>
    <x v="4"/>
    <x v="0"/>
    <x v="35"/>
    <x v="140"/>
    <x v="522"/>
    <x v="16"/>
  </r>
  <r>
    <x v="3"/>
    <x v="3"/>
    <x v="102"/>
    <x v="3"/>
    <x v="10"/>
    <x v="12"/>
    <x v="5"/>
    <x v="2"/>
    <x v="34"/>
    <x v="115"/>
    <x v="523"/>
    <x v="3"/>
  </r>
  <r>
    <x v="3"/>
    <x v="3"/>
    <x v="103"/>
    <x v="3"/>
    <x v="10"/>
    <x v="12"/>
    <x v="0"/>
    <x v="8"/>
    <x v="28"/>
    <x v="152"/>
    <x v="224"/>
    <x v="4"/>
  </r>
  <r>
    <x v="3"/>
    <x v="3"/>
    <x v="103"/>
    <x v="3"/>
    <x v="10"/>
    <x v="12"/>
    <x v="1"/>
    <x v="2"/>
    <x v="33"/>
    <x v="172"/>
    <x v="524"/>
    <x v="1"/>
  </r>
  <r>
    <x v="3"/>
    <x v="3"/>
    <x v="103"/>
    <x v="3"/>
    <x v="10"/>
    <x v="12"/>
    <x v="2"/>
    <x v="2"/>
    <x v="32"/>
    <x v="158"/>
    <x v="525"/>
    <x v="4"/>
  </r>
  <r>
    <x v="3"/>
    <x v="3"/>
    <x v="103"/>
    <x v="3"/>
    <x v="10"/>
    <x v="12"/>
    <x v="3"/>
    <x v="2"/>
    <x v="49"/>
    <x v="198"/>
    <x v="303"/>
    <x v="15"/>
  </r>
  <r>
    <x v="3"/>
    <x v="3"/>
    <x v="103"/>
    <x v="3"/>
    <x v="10"/>
    <x v="12"/>
    <x v="4"/>
    <x v="0"/>
    <x v="38"/>
    <x v="127"/>
    <x v="526"/>
    <x v="16"/>
  </r>
  <r>
    <x v="3"/>
    <x v="3"/>
    <x v="103"/>
    <x v="3"/>
    <x v="10"/>
    <x v="12"/>
    <x v="5"/>
    <x v="2"/>
    <x v="33"/>
    <x v="172"/>
    <x v="307"/>
    <x v="3"/>
  </r>
  <r>
    <x v="3"/>
    <x v="3"/>
    <x v="104"/>
    <x v="3"/>
    <x v="10"/>
    <x v="12"/>
    <x v="0"/>
    <x v="8"/>
    <x v="31"/>
    <x v="335"/>
    <x v="527"/>
    <x v="4"/>
  </r>
  <r>
    <x v="3"/>
    <x v="3"/>
    <x v="104"/>
    <x v="3"/>
    <x v="10"/>
    <x v="12"/>
    <x v="1"/>
    <x v="2"/>
    <x v="33"/>
    <x v="172"/>
    <x v="524"/>
    <x v="1"/>
  </r>
  <r>
    <x v="3"/>
    <x v="3"/>
    <x v="104"/>
    <x v="3"/>
    <x v="10"/>
    <x v="12"/>
    <x v="2"/>
    <x v="2"/>
    <x v="33"/>
    <x v="172"/>
    <x v="528"/>
    <x v="4"/>
  </r>
  <r>
    <x v="3"/>
    <x v="3"/>
    <x v="104"/>
    <x v="3"/>
    <x v="10"/>
    <x v="12"/>
    <x v="3"/>
    <x v="2"/>
    <x v="46"/>
    <x v="334"/>
    <x v="154"/>
    <x v="15"/>
  </r>
  <r>
    <x v="3"/>
    <x v="3"/>
    <x v="104"/>
    <x v="3"/>
    <x v="10"/>
    <x v="12"/>
    <x v="4"/>
    <x v="0"/>
    <x v="41"/>
    <x v="123"/>
    <x v="529"/>
    <x v="16"/>
  </r>
  <r>
    <x v="3"/>
    <x v="3"/>
    <x v="104"/>
    <x v="3"/>
    <x v="10"/>
    <x v="12"/>
    <x v="5"/>
    <x v="2"/>
    <x v="47"/>
    <x v="207"/>
    <x v="354"/>
    <x v="3"/>
  </r>
  <r>
    <x v="3"/>
    <x v="3"/>
    <x v="105"/>
    <x v="3"/>
    <x v="10"/>
    <x v="12"/>
    <x v="0"/>
    <x v="2"/>
    <x v="31"/>
    <x v="70"/>
    <x v="530"/>
    <x v="4"/>
  </r>
  <r>
    <x v="3"/>
    <x v="3"/>
    <x v="105"/>
    <x v="3"/>
    <x v="10"/>
    <x v="12"/>
    <x v="1"/>
    <x v="2"/>
    <x v="48"/>
    <x v="153"/>
    <x v="225"/>
    <x v="1"/>
  </r>
  <r>
    <x v="3"/>
    <x v="3"/>
    <x v="105"/>
    <x v="3"/>
    <x v="10"/>
    <x v="12"/>
    <x v="2"/>
    <x v="2"/>
    <x v="47"/>
    <x v="207"/>
    <x v="64"/>
    <x v="4"/>
  </r>
  <r>
    <x v="3"/>
    <x v="3"/>
    <x v="105"/>
    <x v="3"/>
    <x v="10"/>
    <x v="12"/>
    <x v="3"/>
    <x v="1"/>
    <x v="49"/>
    <x v="147"/>
    <x v="531"/>
    <x v="15"/>
  </r>
  <r>
    <x v="3"/>
    <x v="3"/>
    <x v="105"/>
    <x v="3"/>
    <x v="10"/>
    <x v="12"/>
    <x v="4"/>
    <x v="2"/>
    <x v="41"/>
    <x v="124"/>
    <x v="532"/>
    <x v="16"/>
  </r>
  <r>
    <x v="3"/>
    <x v="3"/>
    <x v="105"/>
    <x v="3"/>
    <x v="10"/>
    <x v="12"/>
    <x v="5"/>
    <x v="3"/>
    <x v="48"/>
    <x v="39"/>
    <x v="156"/>
    <x v="3"/>
  </r>
  <r>
    <x v="3"/>
    <x v="3"/>
    <x v="106"/>
    <x v="3"/>
    <x v="10"/>
    <x v="12"/>
    <x v="0"/>
    <x v="1"/>
    <x v="31"/>
    <x v="336"/>
    <x v="255"/>
    <x v="4"/>
  </r>
  <r>
    <x v="3"/>
    <x v="3"/>
    <x v="106"/>
    <x v="3"/>
    <x v="10"/>
    <x v="12"/>
    <x v="1"/>
    <x v="2"/>
    <x v="33"/>
    <x v="172"/>
    <x v="524"/>
    <x v="1"/>
  </r>
  <r>
    <x v="3"/>
    <x v="3"/>
    <x v="106"/>
    <x v="3"/>
    <x v="10"/>
    <x v="12"/>
    <x v="2"/>
    <x v="2"/>
    <x v="33"/>
    <x v="172"/>
    <x v="528"/>
    <x v="4"/>
  </r>
  <r>
    <x v="3"/>
    <x v="3"/>
    <x v="106"/>
    <x v="3"/>
    <x v="10"/>
    <x v="12"/>
    <x v="3"/>
    <x v="1"/>
    <x v="46"/>
    <x v="194"/>
    <x v="533"/>
    <x v="15"/>
  </r>
  <r>
    <x v="3"/>
    <x v="3"/>
    <x v="106"/>
    <x v="3"/>
    <x v="10"/>
    <x v="12"/>
    <x v="4"/>
    <x v="2"/>
    <x v="38"/>
    <x v="177"/>
    <x v="534"/>
    <x v="16"/>
  </r>
  <r>
    <x v="3"/>
    <x v="3"/>
    <x v="106"/>
    <x v="3"/>
    <x v="10"/>
    <x v="12"/>
    <x v="5"/>
    <x v="3"/>
    <x v="47"/>
    <x v="50"/>
    <x v="51"/>
    <x v="3"/>
  </r>
  <r>
    <x v="3"/>
    <x v="3"/>
    <x v="107"/>
    <x v="3"/>
    <x v="10"/>
    <x v="12"/>
    <x v="0"/>
    <x v="1"/>
    <x v="22"/>
    <x v="52"/>
    <x v="152"/>
    <x v="4"/>
  </r>
  <r>
    <x v="3"/>
    <x v="3"/>
    <x v="107"/>
    <x v="3"/>
    <x v="10"/>
    <x v="12"/>
    <x v="1"/>
    <x v="2"/>
    <x v="28"/>
    <x v="45"/>
    <x v="59"/>
    <x v="1"/>
  </r>
  <r>
    <x v="3"/>
    <x v="3"/>
    <x v="107"/>
    <x v="3"/>
    <x v="10"/>
    <x v="12"/>
    <x v="2"/>
    <x v="2"/>
    <x v="21"/>
    <x v="111"/>
    <x v="535"/>
    <x v="4"/>
  </r>
  <r>
    <x v="3"/>
    <x v="3"/>
    <x v="107"/>
    <x v="3"/>
    <x v="10"/>
    <x v="12"/>
    <x v="3"/>
    <x v="1"/>
    <x v="33"/>
    <x v="234"/>
    <x v="536"/>
    <x v="15"/>
  </r>
  <r>
    <x v="3"/>
    <x v="3"/>
    <x v="107"/>
    <x v="3"/>
    <x v="10"/>
    <x v="12"/>
    <x v="4"/>
    <x v="2"/>
    <x v="49"/>
    <x v="198"/>
    <x v="537"/>
    <x v="16"/>
  </r>
  <r>
    <x v="3"/>
    <x v="3"/>
    <x v="107"/>
    <x v="3"/>
    <x v="10"/>
    <x v="12"/>
    <x v="5"/>
    <x v="3"/>
    <x v="25"/>
    <x v="11"/>
    <x v="192"/>
    <x v="3"/>
  </r>
  <r>
    <x v="3"/>
    <x v="3"/>
    <x v="108"/>
    <x v="3"/>
    <x v="10"/>
    <x v="12"/>
    <x v="0"/>
    <x v="1"/>
    <x v="30"/>
    <x v="61"/>
    <x v="7"/>
    <x v="4"/>
  </r>
  <r>
    <x v="3"/>
    <x v="3"/>
    <x v="108"/>
    <x v="3"/>
    <x v="10"/>
    <x v="12"/>
    <x v="1"/>
    <x v="2"/>
    <x v="25"/>
    <x v="52"/>
    <x v="64"/>
    <x v="1"/>
  </r>
  <r>
    <x v="3"/>
    <x v="3"/>
    <x v="108"/>
    <x v="3"/>
    <x v="10"/>
    <x v="12"/>
    <x v="2"/>
    <x v="2"/>
    <x v="21"/>
    <x v="111"/>
    <x v="535"/>
    <x v="4"/>
  </r>
  <r>
    <x v="3"/>
    <x v="3"/>
    <x v="108"/>
    <x v="3"/>
    <x v="10"/>
    <x v="12"/>
    <x v="3"/>
    <x v="1"/>
    <x v="32"/>
    <x v="207"/>
    <x v="317"/>
    <x v="15"/>
  </r>
  <r>
    <x v="3"/>
    <x v="3"/>
    <x v="108"/>
    <x v="3"/>
    <x v="10"/>
    <x v="12"/>
    <x v="4"/>
    <x v="2"/>
    <x v="34"/>
    <x v="115"/>
    <x v="538"/>
    <x v="16"/>
  </r>
  <r>
    <x v="3"/>
    <x v="3"/>
    <x v="108"/>
    <x v="3"/>
    <x v="10"/>
    <x v="12"/>
    <x v="5"/>
    <x v="3"/>
    <x v="34"/>
    <x v="175"/>
    <x v="539"/>
    <x v="3"/>
  </r>
  <r>
    <x v="3"/>
    <x v="3"/>
    <x v="109"/>
    <x v="3"/>
    <x v="10"/>
    <x v="12"/>
    <x v="0"/>
    <x v="2"/>
    <x v="22"/>
    <x v="112"/>
    <x v="540"/>
    <x v="4"/>
  </r>
  <r>
    <x v="3"/>
    <x v="3"/>
    <x v="109"/>
    <x v="3"/>
    <x v="10"/>
    <x v="12"/>
    <x v="1"/>
    <x v="4"/>
    <x v="23"/>
    <x v="337"/>
    <x v="205"/>
    <x v="1"/>
  </r>
  <r>
    <x v="3"/>
    <x v="3"/>
    <x v="109"/>
    <x v="3"/>
    <x v="10"/>
    <x v="12"/>
    <x v="2"/>
    <x v="0"/>
    <x v="24"/>
    <x v="54"/>
    <x v="58"/>
    <x v="4"/>
  </r>
  <r>
    <x v="3"/>
    <x v="3"/>
    <x v="109"/>
    <x v="3"/>
    <x v="10"/>
    <x v="12"/>
    <x v="3"/>
    <x v="2"/>
    <x v="33"/>
    <x v="172"/>
    <x v="541"/>
    <x v="15"/>
  </r>
  <r>
    <x v="3"/>
    <x v="3"/>
    <x v="109"/>
    <x v="3"/>
    <x v="10"/>
    <x v="12"/>
    <x v="4"/>
    <x v="16"/>
    <x v="33"/>
    <x v="338"/>
    <x v="542"/>
    <x v="16"/>
  </r>
  <r>
    <x v="3"/>
    <x v="3"/>
    <x v="109"/>
    <x v="3"/>
    <x v="10"/>
    <x v="12"/>
    <x v="5"/>
    <x v="3"/>
    <x v="47"/>
    <x v="50"/>
    <x v="51"/>
    <x v="3"/>
  </r>
  <r>
    <x v="3"/>
    <x v="3"/>
    <x v="110"/>
    <x v="3"/>
    <x v="10"/>
    <x v="12"/>
    <x v="0"/>
    <x v="2"/>
    <x v="25"/>
    <x v="52"/>
    <x v="152"/>
    <x v="4"/>
  </r>
  <r>
    <x v="3"/>
    <x v="3"/>
    <x v="110"/>
    <x v="3"/>
    <x v="10"/>
    <x v="12"/>
    <x v="1"/>
    <x v="0"/>
    <x v="25"/>
    <x v="61"/>
    <x v="192"/>
    <x v="1"/>
  </r>
  <r>
    <x v="3"/>
    <x v="3"/>
    <x v="110"/>
    <x v="3"/>
    <x v="10"/>
    <x v="12"/>
    <x v="2"/>
    <x v="2"/>
    <x v="32"/>
    <x v="158"/>
    <x v="525"/>
    <x v="4"/>
  </r>
  <r>
    <x v="3"/>
    <x v="3"/>
    <x v="110"/>
    <x v="3"/>
    <x v="10"/>
    <x v="12"/>
    <x v="3"/>
    <x v="2"/>
    <x v="47"/>
    <x v="207"/>
    <x v="317"/>
    <x v="15"/>
  </r>
  <r>
    <x v="3"/>
    <x v="3"/>
    <x v="110"/>
    <x v="3"/>
    <x v="10"/>
    <x v="12"/>
    <x v="4"/>
    <x v="16"/>
    <x v="47"/>
    <x v="208"/>
    <x v="314"/>
    <x v="16"/>
  </r>
  <r>
    <x v="3"/>
    <x v="3"/>
    <x v="110"/>
    <x v="3"/>
    <x v="10"/>
    <x v="12"/>
    <x v="5"/>
    <x v="3"/>
    <x v="32"/>
    <x v="52"/>
    <x v="54"/>
    <x v="3"/>
  </r>
  <r>
    <x v="3"/>
    <x v="3"/>
    <x v="111"/>
    <x v="3"/>
    <x v="10"/>
    <x v="12"/>
    <x v="0"/>
    <x v="2"/>
    <x v="21"/>
    <x v="111"/>
    <x v="535"/>
    <x v="4"/>
  </r>
  <r>
    <x v="3"/>
    <x v="3"/>
    <x v="111"/>
    <x v="3"/>
    <x v="10"/>
    <x v="12"/>
    <x v="1"/>
    <x v="0"/>
    <x v="21"/>
    <x v="80"/>
    <x v="543"/>
    <x v="1"/>
  </r>
  <r>
    <x v="3"/>
    <x v="3"/>
    <x v="111"/>
    <x v="3"/>
    <x v="10"/>
    <x v="12"/>
    <x v="2"/>
    <x v="2"/>
    <x v="47"/>
    <x v="207"/>
    <x v="64"/>
    <x v="4"/>
  </r>
  <r>
    <x v="3"/>
    <x v="3"/>
    <x v="111"/>
    <x v="3"/>
    <x v="10"/>
    <x v="12"/>
    <x v="3"/>
    <x v="2"/>
    <x v="48"/>
    <x v="153"/>
    <x v="54"/>
    <x v="15"/>
  </r>
  <r>
    <x v="3"/>
    <x v="3"/>
    <x v="111"/>
    <x v="3"/>
    <x v="10"/>
    <x v="12"/>
    <x v="4"/>
    <x v="16"/>
    <x v="45"/>
    <x v="237"/>
    <x v="92"/>
    <x v="16"/>
  </r>
  <r>
    <x v="3"/>
    <x v="3"/>
    <x v="111"/>
    <x v="3"/>
    <x v="10"/>
    <x v="12"/>
    <x v="5"/>
    <x v="3"/>
    <x v="47"/>
    <x v="50"/>
    <x v="51"/>
    <x v="3"/>
  </r>
  <r>
    <x v="3"/>
    <x v="3"/>
    <x v="112"/>
    <x v="3"/>
    <x v="10"/>
    <x v="12"/>
    <x v="0"/>
    <x v="1"/>
    <x v="31"/>
    <x v="336"/>
    <x v="255"/>
    <x v="4"/>
  </r>
  <r>
    <x v="3"/>
    <x v="3"/>
    <x v="112"/>
    <x v="3"/>
    <x v="10"/>
    <x v="12"/>
    <x v="1"/>
    <x v="17"/>
    <x v="31"/>
    <x v="339"/>
    <x v="544"/>
    <x v="1"/>
  </r>
  <r>
    <x v="3"/>
    <x v="3"/>
    <x v="112"/>
    <x v="3"/>
    <x v="10"/>
    <x v="12"/>
    <x v="2"/>
    <x v="1"/>
    <x v="33"/>
    <x v="234"/>
    <x v="308"/>
    <x v="4"/>
  </r>
  <r>
    <x v="3"/>
    <x v="3"/>
    <x v="112"/>
    <x v="3"/>
    <x v="10"/>
    <x v="12"/>
    <x v="3"/>
    <x v="1"/>
    <x v="33"/>
    <x v="234"/>
    <x v="536"/>
    <x v="15"/>
  </r>
  <r>
    <x v="3"/>
    <x v="3"/>
    <x v="112"/>
    <x v="3"/>
    <x v="10"/>
    <x v="12"/>
    <x v="4"/>
    <x v="16"/>
    <x v="48"/>
    <x v="210"/>
    <x v="153"/>
    <x v="16"/>
  </r>
  <r>
    <x v="3"/>
    <x v="3"/>
    <x v="112"/>
    <x v="3"/>
    <x v="10"/>
    <x v="12"/>
    <x v="5"/>
    <x v="3"/>
    <x v="34"/>
    <x v="175"/>
    <x v="539"/>
    <x v="3"/>
  </r>
  <r>
    <x v="3"/>
    <x v="3"/>
    <x v="113"/>
    <x v="3"/>
    <x v="10"/>
    <x v="12"/>
    <x v="0"/>
    <x v="2"/>
    <x v="22"/>
    <x v="112"/>
    <x v="540"/>
    <x v="4"/>
  </r>
  <r>
    <x v="3"/>
    <x v="3"/>
    <x v="113"/>
    <x v="3"/>
    <x v="10"/>
    <x v="12"/>
    <x v="1"/>
    <x v="0"/>
    <x v="22"/>
    <x v="73"/>
    <x v="545"/>
    <x v="1"/>
  </r>
  <r>
    <x v="3"/>
    <x v="3"/>
    <x v="113"/>
    <x v="3"/>
    <x v="10"/>
    <x v="12"/>
    <x v="2"/>
    <x v="2"/>
    <x v="34"/>
    <x v="115"/>
    <x v="521"/>
    <x v="4"/>
  </r>
  <r>
    <x v="3"/>
    <x v="3"/>
    <x v="113"/>
    <x v="3"/>
    <x v="10"/>
    <x v="12"/>
    <x v="3"/>
    <x v="2"/>
    <x v="34"/>
    <x v="115"/>
    <x v="546"/>
    <x v="15"/>
  </r>
  <r>
    <x v="3"/>
    <x v="3"/>
    <x v="113"/>
    <x v="3"/>
    <x v="10"/>
    <x v="12"/>
    <x v="4"/>
    <x v="16"/>
    <x v="47"/>
    <x v="208"/>
    <x v="314"/>
    <x v="16"/>
  </r>
  <r>
    <x v="3"/>
    <x v="3"/>
    <x v="113"/>
    <x v="3"/>
    <x v="10"/>
    <x v="12"/>
    <x v="5"/>
    <x v="3"/>
    <x v="24"/>
    <x v="61"/>
    <x v="158"/>
    <x v="3"/>
  </r>
  <r>
    <x v="1"/>
    <x v="1"/>
    <x v="114"/>
    <x v="1"/>
    <x v="11"/>
    <x v="13"/>
    <x v="0"/>
    <x v="19"/>
    <x v="20"/>
    <x v="340"/>
    <x v="547"/>
    <x v="2"/>
  </r>
  <r>
    <x v="1"/>
    <x v="1"/>
    <x v="114"/>
    <x v="1"/>
    <x v="11"/>
    <x v="13"/>
    <x v="1"/>
    <x v="9"/>
    <x v="20"/>
    <x v="193"/>
    <x v="222"/>
    <x v="2"/>
  </r>
  <r>
    <x v="1"/>
    <x v="1"/>
    <x v="114"/>
    <x v="1"/>
    <x v="11"/>
    <x v="13"/>
    <x v="2"/>
    <x v="9"/>
    <x v="24"/>
    <x v="146"/>
    <x v="215"/>
    <x v="2"/>
  </r>
  <r>
    <x v="1"/>
    <x v="1"/>
    <x v="114"/>
    <x v="1"/>
    <x v="11"/>
    <x v="13"/>
    <x v="3"/>
    <x v="8"/>
    <x v="24"/>
    <x v="157"/>
    <x v="42"/>
    <x v="4"/>
  </r>
  <r>
    <x v="1"/>
    <x v="1"/>
    <x v="114"/>
    <x v="1"/>
    <x v="11"/>
    <x v="13"/>
    <x v="4"/>
    <x v="1"/>
    <x v="45"/>
    <x v="340"/>
    <x v="217"/>
    <x v="1"/>
  </r>
  <r>
    <x v="1"/>
    <x v="1"/>
    <x v="114"/>
    <x v="1"/>
    <x v="11"/>
    <x v="13"/>
    <x v="5"/>
    <x v="8"/>
    <x v="24"/>
    <x v="157"/>
    <x v="548"/>
    <x v="0"/>
  </r>
  <r>
    <x v="1"/>
    <x v="1"/>
    <x v="67"/>
    <x v="1"/>
    <x v="11"/>
    <x v="13"/>
    <x v="0"/>
    <x v="7"/>
    <x v="26"/>
    <x v="132"/>
    <x v="315"/>
    <x v="2"/>
  </r>
  <r>
    <x v="1"/>
    <x v="1"/>
    <x v="67"/>
    <x v="1"/>
    <x v="11"/>
    <x v="13"/>
    <x v="1"/>
    <x v="8"/>
    <x v="23"/>
    <x v="46"/>
    <x v="549"/>
    <x v="2"/>
  </r>
  <r>
    <x v="1"/>
    <x v="1"/>
    <x v="67"/>
    <x v="1"/>
    <x v="11"/>
    <x v="13"/>
    <x v="2"/>
    <x v="8"/>
    <x v="32"/>
    <x v="151"/>
    <x v="353"/>
    <x v="2"/>
  </r>
  <r>
    <x v="1"/>
    <x v="1"/>
    <x v="67"/>
    <x v="1"/>
    <x v="11"/>
    <x v="13"/>
    <x v="3"/>
    <x v="8"/>
    <x v="47"/>
    <x v="340"/>
    <x v="149"/>
    <x v="4"/>
  </r>
  <r>
    <x v="1"/>
    <x v="1"/>
    <x v="67"/>
    <x v="1"/>
    <x v="11"/>
    <x v="13"/>
    <x v="4"/>
    <x v="1"/>
    <x v="35"/>
    <x v="130"/>
    <x v="285"/>
    <x v="1"/>
  </r>
  <r>
    <x v="1"/>
    <x v="1"/>
    <x v="67"/>
    <x v="1"/>
    <x v="11"/>
    <x v="13"/>
    <x v="5"/>
    <x v="8"/>
    <x v="34"/>
    <x v="155"/>
    <x v="550"/>
    <x v="0"/>
  </r>
  <r>
    <x v="1"/>
    <x v="1"/>
    <x v="115"/>
    <x v="1"/>
    <x v="11"/>
    <x v="13"/>
    <x v="0"/>
    <x v="9"/>
    <x v="26"/>
    <x v="212"/>
    <x v="551"/>
    <x v="15"/>
  </r>
  <r>
    <x v="1"/>
    <x v="1"/>
    <x v="115"/>
    <x v="1"/>
    <x v="11"/>
    <x v="13"/>
    <x v="1"/>
    <x v="1"/>
    <x v="26"/>
    <x v="51"/>
    <x v="162"/>
    <x v="15"/>
  </r>
  <r>
    <x v="1"/>
    <x v="1"/>
    <x v="115"/>
    <x v="1"/>
    <x v="11"/>
    <x v="13"/>
    <x v="2"/>
    <x v="9"/>
    <x v="34"/>
    <x v="341"/>
    <x v="552"/>
    <x v="15"/>
  </r>
  <r>
    <x v="1"/>
    <x v="1"/>
    <x v="115"/>
    <x v="1"/>
    <x v="11"/>
    <x v="13"/>
    <x v="3"/>
    <x v="15"/>
    <x v="48"/>
    <x v="342"/>
    <x v="553"/>
    <x v="0"/>
  </r>
  <r>
    <x v="1"/>
    <x v="1"/>
    <x v="115"/>
    <x v="1"/>
    <x v="11"/>
    <x v="13"/>
    <x v="4"/>
    <x v="1"/>
    <x v="35"/>
    <x v="130"/>
    <x v="195"/>
    <x v="2"/>
  </r>
  <r>
    <x v="1"/>
    <x v="1"/>
    <x v="115"/>
    <x v="1"/>
    <x v="11"/>
    <x v="13"/>
    <x v="5"/>
    <x v="15"/>
    <x v="33"/>
    <x v="343"/>
    <x v="554"/>
    <x v="9"/>
  </r>
  <r>
    <x v="1"/>
    <x v="1"/>
    <x v="50"/>
    <x v="1"/>
    <x v="11"/>
    <x v="13"/>
    <x v="0"/>
    <x v="20"/>
    <x v="22"/>
    <x v="198"/>
    <x v="303"/>
    <x v="15"/>
  </r>
  <r>
    <x v="1"/>
    <x v="1"/>
    <x v="50"/>
    <x v="1"/>
    <x v="11"/>
    <x v="13"/>
    <x v="1"/>
    <x v="39"/>
    <x v="22"/>
    <x v="344"/>
    <x v="526"/>
    <x v="15"/>
  </r>
  <r>
    <x v="1"/>
    <x v="1"/>
    <x v="50"/>
    <x v="1"/>
    <x v="11"/>
    <x v="13"/>
    <x v="2"/>
    <x v="40"/>
    <x v="24"/>
    <x v="329"/>
    <x v="555"/>
    <x v="15"/>
  </r>
  <r>
    <x v="1"/>
    <x v="1"/>
    <x v="50"/>
    <x v="1"/>
    <x v="11"/>
    <x v="13"/>
    <x v="3"/>
    <x v="39"/>
    <x v="47"/>
    <x v="322"/>
    <x v="556"/>
    <x v="0"/>
  </r>
  <r>
    <x v="1"/>
    <x v="1"/>
    <x v="50"/>
    <x v="1"/>
    <x v="11"/>
    <x v="13"/>
    <x v="4"/>
    <x v="9"/>
    <x v="49"/>
    <x v="124"/>
    <x v="189"/>
    <x v="2"/>
  </r>
  <r>
    <x v="1"/>
    <x v="1"/>
    <x v="50"/>
    <x v="1"/>
    <x v="11"/>
    <x v="13"/>
    <x v="5"/>
    <x v="39"/>
    <x v="31"/>
    <x v="345"/>
    <x v="557"/>
    <x v="9"/>
  </r>
  <r>
    <x v="1"/>
    <x v="1"/>
    <x v="70"/>
    <x v="1"/>
    <x v="11"/>
    <x v="13"/>
    <x v="0"/>
    <x v="41"/>
    <x v="27"/>
    <x v="346"/>
    <x v="558"/>
    <x v="15"/>
  </r>
  <r>
    <x v="1"/>
    <x v="1"/>
    <x v="70"/>
    <x v="1"/>
    <x v="11"/>
    <x v="13"/>
    <x v="1"/>
    <x v="39"/>
    <x v="30"/>
    <x v="347"/>
    <x v="559"/>
    <x v="15"/>
  </r>
  <r>
    <x v="1"/>
    <x v="1"/>
    <x v="70"/>
    <x v="1"/>
    <x v="11"/>
    <x v="13"/>
    <x v="2"/>
    <x v="40"/>
    <x v="25"/>
    <x v="348"/>
    <x v="560"/>
    <x v="15"/>
  </r>
  <r>
    <x v="1"/>
    <x v="1"/>
    <x v="70"/>
    <x v="1"/>
    <x v="11"/>
    <x v="13"/>
    <x v="3"/>
    <x v="21"/>
    <x v="28"/>
    <x v="160"/>
    <x v="135"/>
    <x v="0"/>
  </r>
  <r>
    <x v="1"/>
    <x v="1"/>
    <x v="70"/>
    <x v="1"/>
    <x v="11"/>
    <x v="13"/>
    <x v="4"/>
    <x v="2"/>
    <x v="33"/>
    <x v="172"/>
    <x v="561"/>
    <x v="2"/>
  </r>
  <r>
    <x v="1"/>
    <x v="1"/>
    <x v="70"/>
    <x v="1"/>
    <x v="11"/>
    <x v="13"/>
    <x v="5"/>
    <x v="1"/>
    <x v="29"/>
    <x v="349"/>
    <x v="562"/>
    <x v="9"/>
  </r>
  <r>
    <x v="1"/>
    <x v="1"/>
    <x v="71"/>
    <x v="1"/>
    <x v="11"/>
    <x v="13"/>
    <x v="0"/>
    <x v="1"/>
    <x v="29"/>
    <x v="349"/>
    <x v="563"/>
    <x v="15"/>
  </r>
  <r>
    <x v="1"/>
    <x v="1"/>
    <x v="71"/>
    <x v="1"/>
    <x v="11"/>
    <x v="13"/>
    <x v="1"/>
    <x v="2"/>
    <x v="29"/>
    <x v="290"/>
    <x v="564"/>
    <x v="15"/>
  </r>
  <r>
    <x v="1"/>
    <x v="1"/>
    <x v="71"/>
    <x v="1"/>
    <x v="11"/>
    <x v="13"/>
    <x v="2"/>
    <x v="1"/>
    <x v="26"/>
    <x v="51"/>
    <x v="162"/>
    <x v="15"/>
  </r>
  <r>
    <x v="1"/>
    <x v="1"/>
    <x v="71"/>
    <x v="1"/>
    <x v="11"/>
    <x v="13"/>
    <x v="3"/>
    <x v="1"/>
    <x v="25"/>
    <x v="50"/>
    <x v="214"/>
    <x v="0"/>
  </r>
  <r>
    <x v="1"/>
    <x v="1"/>
    <x v="71"/>
    <x v="1"/>
    <x v="11"/>
    <x v="13"/>
    <x v="4"/>
    <x v="2"/>
    <x v="24"/>
    <x v="39"/>
    <x v="42"/>
    <x v="2"/>
  </r>
  <r>
    <x v="1"/>
    <x v="1"/>
    <x v="71"/>
    <x v="1"/>
    <x v="11"/>
    <x v="13"/>
    <x v="5"/>
    <x v="0"/>
    <x v="10"/>
    <x v="242"/>
    <x v="239"/>
    <x v="9"/>
  </r>
  <r>
    <x v="1"/>
    <x v="1"/>
    <x v="116"/>
    <x v="1"/>
    <x v="11"/>
    <x v="13"/>
    <x v="0"/>
    <x v="1"/>
    <x v="6"/>
    <x v="211"/>
    <x v="240"/>
    <x v="18"/>
  </r>
  <r>
    <x v="1"/>
    <x v="1"/>
    <x v="116"/>
    <x v="1"/>
    <x v="11"/>
    <x v="13"/>
    <x v="1"/>
    <x v="2"/>
    <x v="6"/>
    <x v="8"/>
    <x v="565"/>
    <x v="18"/>
  </r>
  <r>
    <x v="1"/>
    <x v="1"/>
    <x v="116"/>
    <x v="1"/>
    <x v="11"/>
    <x v="13"/>
    <x v="2"/>
    <x v="1"/>
    <x v="18"/>
    <x v="87"/>
    <x v="242"/>
    <x v="18"/>
  </r>
  <r>
    <x v="1"/>
    <x v="1"/>
    <x v="116"/>
    <x v="1"/>
    <x v="11"/>
    <x v="13"/>
    <x v="3"/>
    <x v="1"/>
    <x v="31"/>
    <x v="336"/>
    <x v="566"/>
    <x v="9"/>
  </r>
  <r>
    <x v="1"/>
    <x v="1"/>
    <x v="116"/>
    <x v="1"/>
    <x v="11"/>
    <x v="13"/>
    <x v="4"/>
    <x v="2"/>
    <x v="21"/>
    <x v="111"/>
    <x v="567"/>
    <x v="15"/>
  </r>
  <r>
    <x v="1"/>
    <x v="1"/>
    <x v="116"/>
    <x v="1"/>
    <x v="11"/>
    <x v="13"/>
    <x v="5"/>
    <x v="16"/>
    <x v="6"/>
    <x v="350"/>
    <x v="568"/>
    <x v="16"/>
  </r>
  <r>
    <x v="1"/>
    <x v="1"/>
    <x v="117"/>
    <x v="1"/>
    <x v="11"/>
    <x v="13"/>
    <x v="0"/>
    <x v="2"/>
    <x v="29"/>
    <x v="290"/>
    <x v="569"/>
    <x v="18"/>
  </r>
  <r>
    <x v="1"/>
    <x v="1"/>
    <x v="117"/>
    <x v="1"/>
    <x v="11"/>
    <x v="13"/>
    <x v="1"/>
    <x v="4"/>
    <x v="29"/>
    <x v="100"/>
    <x v="570"/>
    <x v="18"/>
  </r>
  <r>
    <x v="1"/>
    <x v="1"/>
    <x v="117"/>
    <x v="1"/>
    <x v="11"/>
    <x v="13"/>
    <x v="2"/>
    <x v="0"/>
    <x v="5"/>
    <x v="13"/>
    <x v="571"/>
    <x v="18"/>
  </r>
  <r>
    <x v="1"/>
    <x v="1"/>
    <x v="117"/>
    <x v="1"/>
    <x v="11"/>
    <x v="13"/>
    <x v="3"/>
    <x v="2"/>
    <x v="34"/>
    <x v="115"/>
    <x v="270"/>
    <x v="9"/>
  </r>
  <r>
    <x v="1"/>
    <x v="1"/>
    <x v="117"/>
    <x v="1"/>
    <x v="11"/>
    <x v="13"/>
    <x v="4"/>
    <x v="0"/>
    <x v="34"/>
    <x v="351"/>
    <x v="572"/>
    <x v="15"/>
  </r>
  <r>
    <x v="1"/>
    <x v="1"/>
    <x v="117"/>
    <x v="1"/>
    <x v="11"/>
    <x v="13"/>
    <x v="5"/>
    <x v="16"/>
    <x v="27"/>
    <x v="352"/>
    <x v="573"/>
    <x v="16"/>
  </r>
  <r>
    <x v="1"/>
    <x v="1"/>
    <x v="74"/>
    <x v="1"/>
    <x v="11"/>
    <x v="13"/>
    <x v="0"/>
    <x v="0"/>
    <x v="22"/>
    <x v="73"/>
    <x v="574"/>
    <x v="18"/>
  </r>
  <r>
    <x v="1"/>
    <x v="1"/>
    <x v="74"/>
    <x v="1"/>
    <x v="11"/>
    <x v="13"/>
    <x v="1"/>
    <x v="0"/>
    <x v="23"/>
    <x v="66"/>
    <x v="575"/>
    <x v="18"/>
  </r>
  <r>
    <x v="1"/>
    <x v="1"/>
    <x v="74"/>
    <x v="1"/>
    <x v="11"/>
    <x v="13"/>
    <x v="2"/>
    <x v="16"/>
    <x v="22"/>
    <x v="353"/>
    <x v="576"/>
    <x v="18"/>
  </r>
  <r>
    <x v="1"/>
    <x v="1"/>
    <x v="74"/>
    <x v="1"/>
    <x v="11"/>
    <x v="13"/>
    <x v="3"/>
    <x v="16"/>
    <x v="47"/>
    <x v="208"/>
    <x v="577"/>
    <x v="9"/>
  </r>
  <r>
    <x v="1"/>
    <x v="1"/>
    <x v="74"/>
    <x v="1"/>
    <x v="11"/>
    <x v="13"/>
    <x v="4"/>
    <x v="0"/>
    <x v="47"/>
    <x v="47"/>
    <x v="578"/>
    <x v="15"/>
  </r>
  <r>
    <x v="1"/>
    <x v="1"/>
    <x v="74"/>
    <x v="1"/>
    <x v="11"/>
    <x v="13"/>
    <x v="5"/>
    <x v="2"/>
    <x v="23"/>
    <x v="67"/>
    <x v="579"/>
    <x v="16"/>
  </r>
  <r>
    <x v="1"/>
    <x v="1"/>
    <x v="75"/>
    <x v="1"/>
    <x v="11"/>
    <x v="13"/>
    <x v="0"/>
    <x v="15"/>
    <x v="31"/>
    <x v="354"/>
    <x v="580"/>
    <x v="18"/>
  </r>
  <r>
    <x v="1"/>
    <x v="1"/>
    <x v="75"/>
    <x v="1"/>
    <x v="11"/>
    <x v="13"/>
    <x v="1"/>
    <x v="15"/>
    <x v="31"/>
    <x v="354"/>
    <x v="580"/>
    <x v="18"/>
  </r>
  <r>
    <x v="1"/>
    <x v="1"/>
    <x v="75"/>
    <x v="1"/>
    <x v="11"/>
    <x v="13"/>
    <x v="2"/>
    <x v="1"/>
    <x v="28"/>
    <x v="193"/>
    <x v="56"/>
    <x v="18"/>
  </r>
  <r>
    <x v="1"/>
    <x v="1"/>
    <x v="75"/>
    <x v="1"/>
    <x v="11"/>
    <x v="13"/>
    <x v="3"/>
    <x v="1"/>
    <x v="48"/>
    <x v="146"/>
    <x v="522"/>
    <x v="9"/>
  </r>
  <r>
    <x v="1"/>
    <x v="1"/>
    <x v="75"/>
    <x v="1"/>
    <x v="11"/>
    <x v="13"/>
    <x v="4"/>
    <x v="15"/>
    <x v="45"/>
    <x v="206"/>
    <x v="581"/>
    <x v="15"/>
  </r>
  <r>
    <x v="1"/>
    <x v="1"/>
    <x v="75"/>
    <x v="1"/>
    <x v="11"/>
    <x v="13"/>
    <x v="5"/>
    <x v="2"/>
    <x v="28"/>
    <x v="45"/>
    <x v="345"/>
    <x v="16"/>
  </r>
  <r>
    <x v="1"/>
    <x v="1"/>
    <x v="56"/>
    <x v="1"/>
    <x v="11"/>
    <x v="13"/>
    <x v="0"/>
    <x v="21"/>
    <x v="22"/>
    <x v="355"/>
    <x v="525"/>
    <x v="18"/>
  </r>
  <r>
    <x v="1"/>
    <x v="1"/>
    <x v="56"/>
    <x v="1"/>
    <x v="11"/>
    <x v="13"/>
    <x v="1"/>
    <x v="21"/>
    <x v="22"/>
    <x v="355"/>
    <x v="525"/>
    <x v="18"/>
  </r>
  <r>
    <x v="1"/>
    <x v="1"/>
    <x v="56"/>
    <x v="1"/>
    <x v="11"/>
    <x v="13"/>
    <x v="2"/>
    <x v="4"/>
    <x v="25"/>
    <x v="221"/>
    <x v="15"/>
    <x v="18"/>
  </r>
  <r>
    <x v="1"/>
    <x v="1"/>
    <x v="56"/>
    <x v="1"/>
    <x v="11"/>
    <x v="13"/>
    <x v="3"/>
    <x v="4"/>
    <x v="34"/>
    <x v="356"/>
    <x v="582"/>
    <x v="9"/>
  </r>
  <r>
    <x v="1"/>
    <x v="1"/>
    <x v="56"/>
    <x v="1"/>
    <x v="11"/>
    <x v="13"/>
    <x v="4"/>
    <x v="16"/>
    <x v="32"/>
    <x v="357"/>
    <x v="583"/>
    <x v="15"/>
  </r>
  <r>
    <x v="1"/>
    <x v="1"/>
    <x v="56"/>
    <x v="1"/>
    <x v="11"/>
    <x v="13"/>
    <x v="5"/>
    <x v="5"/>
    <x v="26"/>
    <x v="106"/>
    <x v="584"/>
    <x v="16"/>
  </r>
  <r>
    <x v="1"/>
    <x v="1"/>
    <x v="57"/>
    <x v="1"/>
    <x v="11"/>
    <x v="13"/>
    <x v="0"/>
    <x v="16"/>
    <x v="9"/>
    <x v="358"/>
    <x v="585"/>
    <x v="18"/>
  </r>
  <r>
    <x v="1"/>
    <x v="1"/>
    <x v="57"/>
    <x v="1"/>
    <x v="11"/>
    <x v="13"/>
    <x v="1"/>
    <x v="16"/>
    <x v="9"/>
    <x v="358"/>
    <x v="585"/>
    <x v="18"/>
  </r>
  <r>
    <x v="1"/>
    <x v="1"/>
    <x v="57"/>
    <x v="1"/>
    <x v="11"/>
    <x v="13"/>
    <x v="2"/>
    <x v="3"/>
    <x v="20"/>
    <x v="81"/>
    <x v="586"/>
    <x v="18"/>
  </r>
  <r>
    <x v="1"/>
    <x v="1"/>
    <x v="57"/>
    <x v="1"/>
    <x v="11"/>
    <x v="13"/>
    <x v="3"/>
    <x v="3"/>
    <x v="21"/>
    <x v="211"/>
    <x v="587"/>
    <x v="9"/>
  </r>
  <r>
    <x v="1"/>
    <x v="1"/>
    <x v="57"/>
    <x v="1"/>
    <x v="11"/>
    <x v="13"/>
    <x v="4"/>
    <x v="16"/>
    <x v="24"/>
    <x v="359"/>
    <x v="588"/>
    <x v="15"/>
  </r>
  <r>
    <x v="1"/>
    <x v="1"/>
    <x v="57"/>
    <x v="1"/>
    <x v="11"/>
    <x v="13"/>
    <x v="5"/>
    <x v="5"/>
    <x v="30"/>
    <x v="64"/>
    <x v="589"/>
    <x v="16"/>
  </r>
  <r>
    <x v="0"/>
    <x v="0"/>
    <x v="118"/>
    <x v="3"/>
    <x v="12"/>
    <x v="14"/>
    <x v="0"/>
    <x v="8"/>
    <x v="33"/>
    <x v="156"/>
    <x v="228"/>
    <x v="8"/>
  </r>
  <r>
    <x v="0"/>
    <x v="0"/>
    <x v="118"/>
    <x v="3"/>
    <x v="12"/>
    <x v="14"/>
    <x v="1"/>
    <x v="8"/>
    <x v="38"/>
    <x v="120"/>
    <x v="185"/>
    <x v="2"/>
  </r>
  <r>
    <x v="0"/>
    <x v="0"/>
    <x v="118"/>
    <x v="3"/>
    <x v="12"/>
    <x v="14"/>
    <x v="2"/>
    <x v="7"/>
    <x v="38"/>
    <x v="180"/>
    <x v="271"/>
    <x v="2"/>
  </r>
  <r>
    <x v="0"/>
    <x v="0"/>
    <x v="118"/>
    <x v="3"/>
    <x v="12"/>
    <x v="14"/>
    <x v="3"/>
    <x v="21"/>
    <x v="42"/>
    <x v="312"/>
    <x v="488"/>
    <x v="8"/>
  </r>
  <r>
    <x v="0"/>
    <x v="0"/>
    <x v="118"/>
    <x v="3"/>
    <x v="12"/>
    <x v="14"/>
    <x v="4"/>
    <x v="35"/>
    <x v="36"/>
    <x v="180"/>
    <x v="271"/>
    <x v="2"/>
  </r>
  <r>
    <x v="0"/>
    <x v="0"/>
    <x v="118"/>
    <x v="3"/>
    <x v="12"/>
    <x v="14"/>
    <x v="5"/>
    <x v="8"/>
    <x v="38"/>
    <x v="120"/>
    <x v="203"/>
    <x v="0"/>
  </r>
  <r>
    <x v="0"/>
    <x v="0"/>
    <x v="119"/>
    <x v="3"/>
    <x v="12"/>
    <x v="14"/>
    <x v="0"/>
    <x v="8"/>
    <x v="34"/>
    <x v="155"/>
    <x v="590"/>
    <x v="8"/>
  </r>
  <r>
    <x v="0"/>
    <x v="0"/>
    <x v="119"/>
    <x v="3"/>
    <x v="12"/>
    <x v="14"/>
    <x v="1"/>
    <x v="8"/>
    <x v="36"/>
    <x v="324"/>
    <x v="591"/>
    <x v="2"/>
  </r>
  <r>
    <x v="0"/>
    <x v="0"/>
    <x v="119"/>
    <x v="3"/>
    <x v="12"/>
    <x v="14"/>
    <x v="2"/>
    <x v="7"/>
    <x v="37"/>
    <x v="324"/>
    <x v="591"/>
    <x v="2"/>
  </r>
  <r>
    <x v="0"/>
    <x v="0"/>
    <x v="119"/>
    <x v="3"/>
    <x v="12"/>
    <x v="14"/>
    <x v="3"/>
    <x v="21"/>
    <x v="51"/>
    <x v="360"/>
    <x v="592"/>
    <x v="8"/>
  </r>
  <r>
    <x v="0"/>
    <x v="0"/>
    <x v="119"/>
    <x v="3"/>
    <x v="12"/>
    <x v="14"/>
    <x v="4"/>
    <x v="35"/>
    <x v="36"/>
    <x v="180"/>
    <x v="271"/>
    <x v="2"/>
  </r>
  <r>
    <x v="0"/>
    <x v="0"/>
    <x v="119"/>
    <x v="3"/>
    <x v="12"/>
    <x v="14"/>
    <x v="5"/>
    <x v="8"/>
    <x v="41"/>
    <x v="135"/>
    <x v="188"/>
    <x v="0"/>
  </r>
  <r>
    <x v="0"/>
    <x v="0"/>
    <x v="2"/>
    <x v="3"/>
    <x v="12"/>
    <x v="14"/>
    <x v="0"/>
    <x v="1"/>
    <x v="59"/>
    <x v="361"/>
    <x v="593"/>
    <x v="8"/>
  </r>
  <r>
    <x v="0"/>
    <x v="0"/>
    <x v="2"/>
    <x v="3"/>
    <x v="12"/>
    <x v="14"/>
    <x v="1"/>
    <x v="1"/>
    <x v="39"/>
    <x v="122"/>
    <x v="594"/>
    <x v="2"/>
  </r>
  <r>
    <x v="0"/>
    <x v="0"/>
    <x v="2"/>
    <x v="3"/>
    <x v="12"/>
    <x v="14"/>
    <x v="2"/>
    <x v="21"/>
    <x v="43"/>
    <x v="362"/>
    <x v="480"/>
    <x v="2"/>
  </r>
  <r>
    <x v="0"/>
    <x v="0"/>
    <x v="2"/>
    <x v="3"/>
    <x v="12"/>
    <x v="14"/>
    <x v="3"/>
    <x v="8"/>
    <x v="60"/>
    <x v="363"/>
    <x v="595"/>
    <x v="8"/>
  </r>
  <r>
    <x v="0"/>
    <x v="0"/>
    <x v="2"/>
    <x v="3"/>
    <x v="12"/>
    <x v="14"/>
    <x v="4"/>
    <x v="0"/>
    <x v="51"/>
    <x v="317"/>
    <x v="596"/>
    <x v="2"/>
  </r>
  <r>
    <x v="0"/>
    <x v="0"/>
    <x v="2"/>
    <x v="3"/>
    <x v="12"/>
    <x v="14"/>
    <x v="5"/>
    <x v="1"/>
    <x v="43"/>
    <x v="128"/>
    <x v="229"/>
    <x v="0"/>
  </r>
  <r>
    <x v="0"/>
    <x v="0"/>
    <x v="3"/>
    <x v="3"/>
    <x v="12"/>
    <x v="14"/>
    <x v="0"/>
    <x v="1"/>
    <x v="48"/>
    <x v="146"/>
    <x v="51"/>
    <x v="8"/>
  </r>
  <r>
    <x v="0"/>
    <x v="0"/>
    <x v="3"/>
    <x v="3"/>
    <x v="12"/>
    <x v="14"/>
    <x v="1"/>
    <x v="15"/>
    <x v="42"/>
    <x v="327"/>
    <x v="597"/>
    <x v="2"/>
  </r>
  <r>
    <x v="0"/>
    <x v="0"/>
    <x v="3"/>
    <x v="3"/>
    <x v="12"/>
    <x v="14"/>
    <x v="2"/>
    <x v="39"/>
    <x v="42"/>
    <x v="364"/>
    <x v="598"/>
    <x v="2"/>
  </r>
  <r>
    <x v="0"/>
    <x v="0"/>
    <x v="3"/>
    <x v="3"/>
    <x v="12"/>
    <x v="14"/>
    <x v="3"/>
    <x v="9"/>
    <x v="60"/>
    <x v="363"/>
    <x v="595"/>
    <x v="8"/>
  </r>
  <r>
    <x v="0"/>
    <x v="0"/>
    <x v="3"/>
    <x v="3"/>
    <x v="12"/>
    <x v="14"/>
    <x v="4"/>
    <x v="2"/>
    <x v="53"/>
    <x v="184"/>
    <x v="599"/>
    <x v="2"/>
  </r>
  <r>
    <x v="0"/>
    <x v="0"/>
    <x v="3"/>
    <x v="3"/>
    <x v="12"/>
    <x v="14"/>
    <x v="5"/>
    <x v="15"/>
    <x v="43"/>
    <x v="311"/>
    <x v="191"/>
    <x v="0"/>
  </r>
  <r>
    <x v="0"/>
    <x v="0"/>
    <x v="120"/>
    <x v="3"/>
    <x v="12"/>
    <x v="14"/>
    <x v="0"/>
    <x v="2"/>
    <x v="59"/>
    <x v="365"/>
    <x v="600"/>
    <x v="8"/>
  </r>
  <r>
    <x v="0"/>
    <x v="0"/>
    <x v="120"/>
    <x v="3"/>
    <x v="12"/>
    <x v="14"/>
    <x v="1"/>
    <x v="36"/>
    <x v="36"/>
    <x v="366"/>
    <x v="601"/>
    <x v="2"/>
  </r>
  <r>
    <x v="0"/>
    <x v="0"/>
    <x v="120"/>
    <x v="3"/>
    <x v="12"/>
    <x v="14"/>
    <x v="2"/>
    <x v="15"/>
    <x v="39"/>
    <x v="367"/>
    <x v="602"/>
    <x v="2"/>
  </r>
  <r>
    <x v="0"/>
    <x v="0"/>
    <x v="120"/>
    <x v="3"/>
    <x v="12"/>
    <x v="14"/>
    <x v="3"/>
    <x v="15"/>
    <x v="53"/>
    <x v="368"/>
    <x v="603"/>
    <x v="8"/>
  </r>
  <r>
    <x v="0"/>
    <x v="0"/>
    <x v="120"/>
    <x v="3"/>
    <x v="12"/>
    <x v="14"/>
    <x v="4"/>
    <x v="25"/>
    <x v="51"/>
    <x v="369"/>
    <x v="604"/>
    <x v="2"/>
  </r>
  <r>
    <x v="0"/>
    <x v="0"/>
    <x v="120"/>
    <x v="3"/>
    <x v="12"/>
    <x v="14"/>
    <x v="5"/>
    <x v="16"/>
    <x v="43"/>
    <x v="370"/>
    <x v="313"/>
    <x v="0"/>
  </r>
  <r>
    <x v="0"/>
    <x v="0"/>
    <x v="121"/>
    <x v="3"/>
    <x v="12"/>
    <x v="14"/>
    <x v="0"/>
    <x v="1"/>
    <x v="47"/>
    <x v="173"/>
    <x v="329"/>
    <x v="8"/>
  </r>
  <r>
    <x v="0"/>
    <x v="0"/>
    <x v="121"/>
    <x v="3"/>
    <x v="12"/>
    <x v="14"/>
    <x v="1"/>
    <x v="42"/>
    <x v="43"/>
    <x v="314"/>
    <x v="496"/>
    <x v="2"/>
  </r>
  <r>
    <x v="0"/>
    <x v="0"/>
    <x v="121"/>
    <x v="3"/>
    <x v="12"/>
    <x v="14"/>
    <x v="2"/>
    <x v="21"/>
    <x v="37"/>
    <x v="314"/>
    <x v="496"/>
    <x v="2"/>
  </r>
  <r>
    <x v="0"/>
    <x v="0"/>
    <x v="121"/>
    <x v="3"/>
    <x v="12"/>
    <x v="14"/>
    <x v="3"/>
    <x v="21"/>
    <x v="43"/>
    <x v="362"/>
    <x v="605"/>
    <x v="8"/>
  </r>
  <r>
    <x v="0"/>
    <x v="0"/>
    <x v="121"/>
    <x v="3"/>
    <x v="12"/>
    <x v="14"/>
    <x v="4"/>
    <x v="2"/>
    <x v="43"/>
    <x v="321"/>
    <x v="606"/>
    <x v="2"/>
  </r>
  <r>
    <x v="0"/>
    <x v="0"/>
    <x v="121"/>
    <x v="3"/>
    <x v="12"/>
    <x v="14"/>
    <x v="5"/>
    <x v="0"/>
    <x v="46"/>
    <x v="132"/>
    <x v="160"/>
    <x v="0"/>
  </r>
  <r>
    <x v="0"/>
    <x v="0"/>
    <x v="6"/>
    <x v="3"/>
    <x v="12"/>
    <x v="14"/>
    <x v="0"/>
    <x v="2"/>
    <x v="21"/>
    <x v="111"/>
    <x v="187"/>
    <x v="8"/>
  </r>
  <r>
    <x v="0"/>
    <x v="0"/>
    <x v="6"/>
    <x v="3"/>
    <x v="12"/>
    <x v="14"/>
    <x v="1"/>
    <x v="36"/>
    <x v="49"/>
    <x v="200"/>
    <x v="298"/>
    <x v="2"/>
  </r>
  <r>
    <x v="0"/>
    <x v="0"/>
    <x v="6"/>
    <x v="3"/>
    <x v="12"/>
    <x v="14"/>
    <x v="2"/>
    <x v="15"/>
    <x v="38"/>
    <x v="121"/>
    <x v="185"/>
    <x v="2"/>
  </r>
  <r>
    <x v="0"/>
    <x v="0"/>
    <x v="6"/>
    <x v="3"/>
    <x v="12"/>
    <x v="14"/>
    <x v="3"/>
    <x v="15"/>
    <x v="37"/>
    <x v="181"/>
    <x v="607"/>
    <x v="8"/>
  </r>
  <r>
    <x v="0"/>
    <x v="0"/>
    <x v="6"/>
    <x v="3"/>
    <x v="12"/>
    <x v="14"/>
    <x v="4"/>
    <x v="2"/>
    <x v="37"/>
    <x v="120"/>
    <x v="185"/>
    <x v="2"/>
  </r>
  <r>
    <x v="0"/>
    <x v="0"/>
    <x v="6"/>
    <x v="3"/>
    <x v="12"/>
    <x v="14"/>
    <x v="5"/>
    <x v="0"/>
    <x v="45"/>
    <x v="157"/>
    <x v="548"/>
    <x v="0"/>
  </r>
  <r>
    <x v="0"/>
    <x v="0"/>
    <x v="7"/>
    <x v="3"/>
    <x v="12"/>
    <x v="14"/>
    <x v="0"/>
    <x v="2"/>
    <x v="24"/>
    <x v="39"/>
    <x v="192"/>
    <x v="8"/>
  </r>
  <r>
    <x v="0"/>
    <x v="0"/>
    <x v="7"/>
    <x v="3"/>
    <x v="12"/>
    <x v="14"/>
    <x v="1"/>
    <x v="17"/>
    <x v="35"/>
    <x v="371"/>
    <x v="608"/>
    <x v="2"/>
  </r>
  <r>
    <x v="0"/>
    <x v="0"/>
    <x v="7"/>
    <x v="3"/>
    <x v="12"/>
    <x v="14"/>
    <x v="2"/>
    <x v="1"/>
    <x v="41"/>
    <x v="134"/>
    <x v="198"/>
    <x v="2"/>
  </r>
  <r>
    <x v="0"/>
    <x v="0"/>
    <x v="7"/>
    <x v="3"/>
    <x v="12"/>
    <x v="14"/>
    <x v="3"/>
    <x v="21"/>
    <x v="36"/>
    <x v="372"/>
    <x v="609"/>
    <x v="8"/>
  </r>
  <r>
    <x v="0"/>
    <x v="0"/>
    <x v="7"/>
    <x v="3"/>
    <x v="12"/>
    <x v="14"/>
    <x v="4"/>
    <x v="1"/>
    <x v="39"/>
    <x v="122"/>
    <x v="594"/>
    <x v="2"/>
  </r>
  <r>
    <x v="0"/>
    <x v="0"/>
    <x v="7"/>
    <x v="3"/>
    <x v="12"/>
    <x v="14"/>
    <x v="5"/>
    <x v="2"/>
    <x v="35"/>
    <x v="116"/>
    <x v="184"/>
    <x v="0"/>
  </r>
  <r>
    <x v="0"/>
    <x v="0"/>
    <x v="122"/>
    <x v="3"/>
    <x v="12"/>
    <x v="14"/>
    <x v="0"/>
    <x v="1"/>
    <x v="47"/>
    <x v="173"/>
    <x v="329"/>
    <x v="8"/>
  </r>
  <r>
    <x v="0"/>
    <x v="0"/>
    <x v="122"/>
    <x v="3"/>
    <x v="12"/>
    <x v="14"/>
    <x v="1"/>
    <x v="42"/>
    <x v="41"/>
    <x v="373"/>
    <x v="607"/>
    <x v="2"/>
  </r>
  <r>
    <x v="0"/>
    <x v="0"/>
    <x v="122"/>
    <x v="3"/>
    <x v="12"/>
    <x v="14"/>
    <x v="2"/>
    <x v="19"/>
    <x v="39"/>
    <x v="182"/>
    <x v="492"/>
    <x v="2"/>
  </r>
  <r>
    <x v="0"/>
    <x v="0"/>
    <x v="122"/>
    <x v="3"/>
    <x v="12"/>
    <x v="14"/>
    <x v="3"/>
    <x v="19"/>
    <x v="42"/>
    <x v="374"/>
    <x v="610"/>
    <x v="8"/>
  </r>
  <r>
    <x v="0"/>
    <x v="0"/>
    <x v="122"/>
    <x v="3"/>
    <x v="12"/>
    <x v="14"/>
    <x v="4"/>
    <x v="9"/>
    <x v="42"/>
    <x v="375"/>
    <x v="611"/>
    <x v="2"/>
  </r>
  <r>
    <x v="0"/>
    <x v="0"/>
    <x v="122"/>
    <x v="3"/>
    <x v="12"/>
    <x v="14"/>
    <x v="5"/>
    <x v="15"/>
    <x v="43"/>
    <x v="311"/>
    <x v="191"/>
    <x v="0"/>
  </r>
  <r>
    <x v="0"/>
    <x v="0"/>
    <x v="123"/>
    <x v="3"/>
    <x v="12"/>
    <x v="14"/>
    <x v="0"/>
    <x v="10"/>
    <x v="46"/>
    <x v="194"/>
    <x v="533"/>
    <x v="8"/>
  </r>
  <r>
    <x v="0"/>
    <x v="0"/>
    <x v="123"/>
    <x v="3"/>
    <x v="12"/>
    <x v="14"/>
    <x v="1"/>
    <x v="9"/>
    <x v="43"/>
    <x v="185"/>
    <x v="480"/>
    <x v="2"/>
  </r>
  <r>
    <x v="0"/>
    <x v="0"/>
    <x v="123"/>
    <x v="3"/>
    <x v="12"/>
    <x v="14"/>
    <x v="2"/>
    <x v="9"/>
    <x v="51"/>
    <x v="374"/>
    <x v="612"/>
    <x v="2"/>
  </r>
  <r>
    <x v="0"/>
    <x v="0"/>
    <x v="123"/>
    <x v="3"/>
    <x v="12"/>
    <x v="14"/>
    <x v="3"/>
    <x v="9"/>
    <x v="53"/>
    <x v="376"/>
    <x v="613"/>
    <x v="8"/>
  </r>
  <r>
    <x v="0"/>
    <x v="0"/>
    <x v="123"/>
    <x v="3"/>
    <x v="12"/>
    <x v="14"/>
    <x v="4"/>
    <x v="10"/>
    <x v="53"/>
    <x v="377"/>
    <x v="614"/>
    <x v="2"/>
  </r>
  <r>
    <x v="0"/>
    <x v="0"/>
    <x v="123"/>
    <x v="3"/>
    <x v="12"/>
    <x v="14"/>
    <x v="5"/>
    <x v="43"/>
    <x v="43"/>
    <x v="310"/>
    <x v="615"/>
    <x v="0"/>
  </r>
  <r>
    <x v="0"/>
    <x v="0"/>
    <x v="10"/>
    <x v="3"/>
    <x v="12"/>
    <x v="14"/>
    <x v="0"/>
    <x v="1"/>
    <x v="49"/>
    <x v="147"/>
    <x v="616"/>
    <x v="8"/>
  </r>
  <r>
    <x v="0"/>
    <x v="0"/>
    <x v="10"/>
    <x v="3"/>
    <x v="12"/>
    <x v="14"/>
    <x v="1"/>
    <x v="21"/>
    <x v="43"/>
    <x v="362"/>
    <x v="480"/>
    <x v="2"/>
  </r>
  <r>
    <x v="0"/>
    <x v="0"/>
    <x v="10"/>
    <x v="3"/>
    <x v="12"/>
    <x v="14"/>
    <x v="2"/>
    <x v="21"/>
    <x v="61"/>
    <x v="378"/>
    <x v="617"/>
    <x v="2"/>
  </r>
  <r>
    <x v="0"/>
    <x v="0"/>
    <x v="10"/>
    <x v="3"/>
    <x v="12"/>
    <x v="14"/>
    <x v="3"/>
    <x v="21"/>
    <x v="36"/>
    <x v="372"/>
    <x v="609"/>
    <x v="8"/>
  </r>
  <r>
    <x v="0"/>
    <x v="0"/>
    <x v="10"/>
    <x v="3"/>
    <x v="12"/>
    <x v="14"/>
    <x v="4"/>
    <x v="25"/>
    <x v="39"/>
    <x v="379"/>
    <x v="618"/>
    <x v="2"/>
  </r>
  <r>
    <x v="0"/>
    <x v="0"/>
    <x v="10"/>
    <x v="3"/>
    <x v="12"/>
    <x v="14"/>
    <x v="5"/>
    <x v="44"/>
    <x v="41"/>
    <x v="380"/>
    <x v="619"/>
    <x v="0"/>
  </r>
  <r>
    <x v="0"/>
    <x v="0"/>
    <x v="11"/>
    <x v="3"/>
    <x v="12"/>
    <x v="14"/>
    <x v="0"/>
    <x v="25"/>
    <x v="32"/>
    <x v="381"/>
    <x v="620"/>
    <x v="8"/>
  </r>
  <r>
    <x v="0"/>
    <x v="0"/>
    <x v="11"/>
    <x v="3"/>
    <x v="12"/>
    <x v="14"/>
    <x v="1"/>
    <x v="1"/>
    <x v="44"/>
    <x v="123"/>
    <x v="188"/>
    <x v="2"/>
  </r>
  <r>
    <x v="0"/>
    <x v="0"/>
    <x v="11"/>
    <x v="3"/>
    <x v="12"/>
    <x v="14"/>
    <x v="2"/>
    <x v="1"/>
    <x v="41"/>
    <x v="134"/>
    <x v="198"/>
    <x v="2"/>
  </r>
  <r>
    <x v="0"/>
    <x v="0"/>
    <x v="11"/>
    <x v="3"/>
    <x v="12"/>
    <x v="14"/>
    <x v="3"/>
    <x v="1"/>
    <x v="43"/>
    <x v="128"/>
    <x v="512"/>
    <x v="8"/>
  </r>
  <r>
    <x v="0"/>
    <x v="0"/>
    <x v="11"/>
    <x v="3"/>
    <x v="12"/>
    <x v="14"/>
    <x v="4"/>
    <x v="25"/>
    <x v="43"/>
    <x v="382"/>
    <x v="621"/>
    <x v="2"/>
  </r>
  <r>
    <x v="0"/>
    <x v="0"/>
    <x v="11"/>
    <x v="3"/>
    <x v="12"/>
    <x v="14"/>
    <x v="5"/>
    <x v="44"/>
    <x v="44"/>
    <x v="383"/>
    <x v="622"/>
    <x v="0"/>
  </r>
  <r>
    <x v="1"/>
    <x v="1"/>
    <x v="12"/>
    <x v="1"/>
    <x v="13"/>
    <x v="15"/>
    <x v="0"/>
    <x v="19"/>
    <x v="22"/>
    <x v="198"/>
    <x v="303"/>
    <x v="15"/>
  </r>
  <r>
    <x v="1"/>
    <x v="1"/>
    <x v="12"/>
    <x v="1"/>
    <x v="13"/>
    <x v="15"/>
    <x v="1"/>
    <x v="9"/>
    <x v="22"/>
    <x v="158"/>
    <x v="623"/>
    <x v="15"/>
  </r>
  <r>
    <x v="1"/>
    <x v="1"/>
    <x v="12"/>
    <x v="1"/>
    <x v="13"/>
    <x v="15"/>
    <x v="2"/>
    <x v="9"/>
    <x v="34"/>
    <x v="341"/>
    <x v="552"/>
    <x v="15"/>
  </r>
  <r>
    <x v="1"/>
    <x v="1"/>
    <x v="12"/>
    <x v="1"/>
    <x v="13"/>
    <x v="15"/>
    <x v="3"/>
    <x v="8"/>
    <x v="34"/>
    <x v="155"/>
    <x v="550"/>
    <x v="0"/>
  </r>
  <r>
    <x v="1"/>
    <x v="1"/>
    <x v="12"/>
    <x v="1"/>
    <x v="13"/>
    <x v="15"/>
    <x v="4"/>
    <x v="1"/>
    <x v="46"/>
    <x v="194"/>
    <x v="287"/>
    <x v="2"/>
  </r>
  <r>
    <x v="1"/>
    <x v="1"/>
    <x v="12"/>
    <x v="1"/>
    <x v="13"/>
    <x v="15"/>
    <x v="5"/>
    <x v="8"/>
    <x v="34"/>
    <x v="155"/>
    <x v="624"/>
    <x v="9"/>
  </r>
  <r>
    <x v="1"/>
    <x v="1"/>
    <x v="13"/>
    <x v="1"/>
    <x v="13"/>
    <x v="15"/>
    <x v="0"/>
    <x v="7"/>
    <x v="23"/>
    <x v="384"/>
    <x v="625"/>
    <x v="15"/>
  </r>
  <r>
    <x v="1"/>
    <x v="1"/>
    <x v="13"/>
    <x v="1"/>
    <x v="13"/>
    <x v="15"/>
    <x v="1"/>
    <x v="8"/>
    <x v="25"/>
    <x v="193"/>
    <x v="437"/>
    <x v="15"/>
  </r>
  <r>
    <x v="1"/>
    <x v="1"/>
    <x v="13"/>
    <x v="1"/>
    <x v="13"/>
    <x v="15"/>
    <x v="2"/>
    <x v="8"/>
    <x v="33"/>
    <x v="156"/>
    <x v="228"/>
    <x v="15"/>
  </r>
  <r>
    <x v="1"/>
    <x v="1"/>
    <x v="13"/>
    <x v="1"/>
    <x v="13"/>
    <x v="15"/>
    <x v="3"/>
    <x v="8"/>
    <x v="48"/>
    <x v="385"/>
    <x v="407"/>
    <x v="0"/>
  </r>
  <r>
    <x v="1"/>
    <x v="1"/>
    <x v="13"/>
    <x v="1"/>
    <x v="13"/>
    <x v="15"/>
    <x v="4"/>
    <x v="1"/>
    <x v="44"/>
    <x v="123"/>
    <x v="188"/>
    <x v="2"/>
  </r>
  <r>
    <x v="1"/>
    <x v="1"/>
    <x v="13"/>
    <x v="1"/>
    <x v="13"/>
    <x v="15"/>
    <x v="5"/>
    <x v="8"/>
    <x v="32"/>
    <x v="151"/>
    <x v="238"/>
    <x v="9"/>
  </r>
  <r>
    <x v="1"/>
    <x v="1"/>
    <x v="14"/>
    <x v="1"/>
    <x v="13"/>
    <x v="15"/>
    <x v="0"/>
    <x v="9"/>
    <x v="23"/>
    <x v="203"/>
    <x v="626"/>
    <x v="18"/>
  </r>
  <r>
    <x v="1"/>
    <x v="1"/>
    <x v="14"/>
    <x v="1"/>
    <x v="13"/>
    <x v="15"/>
    <x v="1"/>
    <x v="1"/>
    <x v="23"/>
    <x v="54"/>
    <x v="58"/>
    <x v="18"/>
  </r>
  <r>
    <x v="1"/>
    <x v="1"/>
    <x v="14"/>
    <x v="1"/>
    <x v="13"/>
    <x v="15"/>
    <x v="2"/>
    <x v="9"/>
    <x v="32"/>
    <x v="198"/>
    <x v="514"/>
    <x v="18"/>
  </r>
  <r>
    <x v="1"/>
    <x v="1"/>
    <x v="14"/>
    <x v="1"/>
    <x v="13"/>
    <x v="15"/>
    <x v="3"/>
    <x v="15"/>
    <x v="45"/>
    <x v="206"/>
    <x v="627"/>
    <x v="9"/>
  </r>
  <r>
    <x v="1"/>
    <x v="1"/>
    <x v="14"/>
    <x v="1"/>
    <x v="13"/>
    <x v="15"/>
    <x v="4"/>
    <x v="1"/>
    <x v="44"/>
    <x v="123"/>
    <x v="628"/>
    <x v="15"/>
  </r>
  <r>
    <x v="1"/>
    <x v="1"/>
    <x v="14"/>
    <x v="1"/>
    <x v="13"/>
    <x v="15"/>
    <x v="5"/>
    <x v="15"/>
    <x v="47"/>
    <x v="159"/>
    <x v="397"/>
    <x v="16"/>
  </r>
  <r>
    <x v="1"/>
    <x v="1"/>
    <x v="15"/>
    <x v="1"/>
    <x v="13"/>
    <x v="15"/>
    <x v="0"/>
    <x v="20"/>
    <x v="26"/>
    <x v="194"/>
    <x v="629"/>
    <x v="18"/>
  </r>
  <r>
    <x v="1"/>
    <x v="1"/>
    <x v="15"/>
    <x v="1"/>
    <x v="13"/>
    <x v="15"/>
    <x v="1"/>
    <x v="45"/>
    <x v="26"/>
    <x v="386"/>
    <x v="630"/>
    <x v="18"/>
  </r>
  <r>
    <x v="1"/>
    <x v="1"/>
    <x v="15"/>
    <x v="1"/>
    <x v="13"/>
    <x v="15"/>
    <x v="2"/>
    <x v="41"/>
    <x v="34"/>
    <x v="387"/>
    <x v="631"/>
    <x v="18"/>
  </r>
  <r>
    <x v="1"/>
    <x v="1"/>
    <x v="15"/>
    <x v="1"/>
    <x v="13"/>
    <x v="15"/>
    <x v="3"/>
    <x v="45"/>
    <x v="48"/>
    <x v="388"/>
    <x v="632"/>
    <x v="9"/>
  </r>
  <r>
    <x v="1"/>
    <x v="1"/>
    <x v="15"/>
    <x v="1"/>
    <x v="13"/>
    <x v="15"/>
    <x v="4"/>
    <x v="7"/>
    <x v="35"/>
    <x v="389"/>
    <x v="633"/>
    <x v="15"/>
  </r>
  <r>
    <x v="1"/>
    <x v="1"/>
    <x v="15"/>
    <x v="1"/>
    <x v="13"/>
    <x v="15"/>
    <x v="5"/>
    <x v="45"/>
    <x v="21"/>
    <x v="390"/>
    <x v="634"/>
    <x v="16"/>
  </r>
  <r>
    <x v="1"/>
    <x v="1"/>
    <x v="16"/>
    <x v="1"/>
    <x v="13"/>
    <x v="15"/>
    <x v="0"/>
    <x v="46"/>
    <x v="20"/>
    <x v="391"/>
    <x v="635"/>
    <x v="18"/>
  </r>
  <r>
    <x v="1"/>
    <x v="1"/>
    <x v="16"/>
    <x v="1"/>
    <x v="13"/>
    <x v="15"/>
    <x v="1"/>
    <x v="45"/>
    <x v="27"/>
    <x v="392"/>
    <x v="636"/>
    <x v="18"/>
  </r>
  <r>
    <x v="1"/>
    <x v="1"/>
    <x v="16"/>
    <x v="1"/>
    <x v="13"/>
    <x v="15"/>
    <x v="2"/>
    <x v="41"/>
    <x v="31"/>
    <x v="393"/>
    <x v="637"/>
    <x v="18"/>
  </r>
  <r>
    <x v="1"/>
    <x v="1"/>
    <x v="16"/>
    <x v="1"/>
    <x v="13"/>
    <x v="15"/>
    <x v="3"/>
    <x v="15"/>
    <x v="24"/>
    <x v="191"/>
    <x v="638"/>
    <x v="9"/>
  </r>
  <r>
    <x v="1"/>
    <x v="1"/>
    <x v="16"/>
    <x v="1"/>
    <x v="13"/>
    <x v="15"/>
    <x v="4"/>
    <x v="0"/>
    <x v="47"/>
    <x v="47"/>
    <x v="578"/>
    <x v="15"/>
  </r>
  <r>
    <x v="1"/>
    <x v="1"/>
    <x v="16"/>
    <x v="1"/>
    <x v="13"/>
    <x v="15"/>
    <x v="5"/>
    <x v="2"/>
    <x v="30"/>
    <x v="73"/>
    <x v="639"/>
    <x v="16"/>
  </r>
  <r>
    <x v="1"/>
    <x v="1"/>
    <x v="17"/>
    <x v="1"/>
    <x v="13"/>
    <x v="15"/>
    <x v="0"/>
    <x v="2"/>
    <x v="30"/>
    <x v="73"/>
    <x v="574"/>
    <x v="18"/>
  </r>
  <r>
    <x v="1"/>
    <x v="1"/>
    <x v="17"/>
    <x v="1"/>
    <x v="13"/>
    <x v="15"/>
    <x v="1"/>
    <x v="0"/>
    <x v="30"/>
    <x v="69"/>
    <x v="640"/>
    <x v="18"/>
  </r>
  <r>
    <x v="1"/>
    <x v="1"/>
    <x v="17"/>
    <x v="1"/>
    <x v="13"/>
    <x v="15"/>
    <x v="2"/>
    <x v="2"/>
    <x v="26"/>
    <x v="62"/>
    <x v="369"/>
    <x v="18"/>
  </r>
  <r>
    <x v="1"/>
    <x v="1"/>
    <x v="17"/>
    <x v="1"/>
    <x v="13"/>
    <x v="15"/>
    <x v="3"/>
    <x v="2"/>
    <x v="25"/>
    <x v="52"/>
    <x v="641"/>
    <x v="9"/>
  </r>
  <r>
    <x v="1"/>
    <x v="1"/>
    <x v="17"/>
    <x v="1"/>
    <x v="13"/>
    <x v="15"/>
    <x v="4"/>
    <x v="0"/>
    <x v="24"/>
    <x v="54"/>
    <x v="254"/>
    <x v="15"/>
  </r>
  <r>
    <x v="1"/>
    <x v="1"/>
    <x v="17"/>
    <x v="1"/>
    <x v="13"/>
    <x v="15"/>
    <x v="5"/>
    <x v="4"/>
    <x v="10"/>
    <x v="30"/>
    <x v="642"/>
    <x v="16"/>
  </r>
  <r>
    <x v="1"/>
    <x v="1"/>
    <x v="18"/>
    <x v="1"/>
    <x v="13"/>
    <x v="15"/>
    <x v="0"/>
    <x v="2"/>
    <x v="6"/>
    <x v="8"/>
    <x v="643"/>
    <x v="21"/>
  </r>
  <r>
    <x v="1"/>
    <x v="1"/>
    <x v="18"/>
    <x v="1"/>
    <x v="13"/>
    <x v="15"/>
    <x v="1"/>
    <x v="0"/>
    <x v="6"/>
    <x v="71"/>
    <x v="644"/>
    <x v="21"/>
  </r>
  <r>
    <x v="1"/>
    <x v="1"/>
    <x v="18"/>
    <x v="1"/>
    <x v="13"/>
    <x v="15"/>
    <x v="2"/>
    <x v="2"/>
    <x v="18"/>
    <x v="83"/>
    <x v="645"/>
    <x v="21"/>
  </r>
  <r>
    <x v="1"/>
    <x v="1"/>
    <x v="18"/>
    <x v="1"/>
    <x v="13"/>
    <x v="15"/>
    <x v="3"/>
    <x v="2"/>
    <x v="31"/>
    <x v="70"/>
    <x v="646"/>
    <x v="16"/>
  </r>
  <r>
    <x v="1"/>
    <x v="1"/>
    <x v="18"/>
    <x v="1"/>
    <x v="13"/>
    <x v="15"/>
    <x v="4"/>
    <x v="0"/>
    <x v="28"/>
    <x v="48"/>
    <x v="647"/>
    <x v="18"/>
  </r>
  <r>
    <x v="1"/>
    <x v="1"/>
    <x v="18"/>
    <x v="1"/>
    <x v="13"/>
    <x v="15"/>
    <x v="5"/>
    <x v="3"/>
    <x v="9"/>
    <x v="213"/>
    <x v="648"/>
    <x v="19"/>
  </r>
  <r>
    <x v="1"/>
    <x v="1"/>
    <x v="19"/>
    <x v="1"/>
    <x v="13"/>
    <x v="15"/>
    <x v="0"/>
    <x v="1"/>
    <x v="30"/>
    <x v="61"/>
    <x v="649"/>
    <x v="21"/>
  </r>
  <r>
    <x v="1"/>
    <x v="1"/>
    <x v="19"/>
    <x v="1"/>
    <x v="13"/>
    <x v="15"/>
    <x v="1"/>
    <x v="4"/>
    <x v="30"/>
    <x v="71"/>
    <x v="644"/>
    <x v="21"/>
  </r>
  <r>
    <x v="1"/>
    <x v="1"/>
    <x v="19"/>
    <x v="1"/>
    <x v="13"/>
    <x v="15"/>
    <x v="2"/>
    <x v="4"/>
    <x v="8"/>
    <x v="16"/>
    <x v="650"/>
    <x v="21"/>
  </r>
  <r>
    <x v="1"/>
    <x v="1"/>
    <x v="19"/>
    <x v="1"/>
    <x v="13"/>
    <x v="15"/>
    <x v="3"/>
    <x v="0"/>
    <x v="33"/>
    <x v="43"/>
    <x v="651"/>
    <x v="16"/>
  </r>
  <r>
    <x v="1"/>
    <x v="1"/>
    <x v="19"/>
    <x v="1"/>
    <x v="13"/>
    <x v="15"/>
    <x v="4"/>
    <x v="4"/>
    <x v="33"/>
    <x v="256"/>
    <x v="265"/>
    <x v="18"/>
  </r>
  <r>
    <x v="1"/>
    <x v="1"/>
    <x v="19"/>
    <x v="1"/>
    <x v="13"/>
    <x v="15"/>
    <x v="5"/>
    <x v="3"/>
    <x v="22"/>
    <x v="72"/>
    <x v="469"/>
    <x v="19"/>
  </r>
  <r>
    <x v="1"/>
    <x v="1"/>
    <x v="20"/>
    <x v="1"/>
    <x v="13"/>
    <x v="15"/>
    <x v="0"/>
    <x v="4"/>
    <x v="23"/>
    <x v="337"/>
    <x v="652"/>
    <x v="21"/>
  </r>
  <r>
    <x v="1"/>
    <x v="1"/>
    <x v="20"/>
    <x v="1"/>
    <x v="13"/>
    <x v="15"/>
    <x v="1"/>
    <x v="4"/>
    <x v="31"/>
    <x v="76"/>
    <x v="653"/>
    <x v="21"/>
  </r>
  <r>
    <x v="1"/>
    <x v="1"/>
    <x v="20"/>
    <x v="1"/>
    <x v="13"/>
    <x v="15"/>
    <x v="2"/>
    <x v="3"/>
    <x v="23"/>
    <x v="69"/>
    <x v="654"/>
    <x v="21"/>
  </r>
  <r>
    <x v="1"/>
    <x v="1"/>
    <x v="20"/>
    <x v="1"/>
    <x v="13"/>
    <x v="15"/>
    <x v="3"/>
    <x v="3"/>
    <x v="45"/>
    <x v="193"/>
    <x v="330"/>
    <x v="16"/>
  </r>
  <r>
    <x v="1"/>
    <x v="1"/>
    <x v="20"/>
    <x v="1"/>
    <x v="13"/>
    <x v="15"/>
    <x v="4"/>
    <x v="2"/>
    <x v="45"/>
    <x v="151"/>
    <x v="655"/>
    <x v="18"/>
  </r>
  <r>
    <x v="1"/>
    <x v="1"/>
    <x v="20"/>
    <x v="1"/>
    <x v="13"/>
    <x v="15"/>
    <x v="5"/>
    <x v="1"/>
    <x v="31"/>
    <x v="336"/>
    <x v="656"/>
    <x v="19"/>
  </r>
  <r>
    <x v="1"/>
    <x v="1"/>
    <x v="21"/>
    <x v="1"/>
    <x v="13"/>
    <x v="15"/>
    <x v="0"/>
    <x v="21"/>
    <x v="28"/>
    <x v="160"/>
    <x v="42"/>
    <x v="21"/>
  </r>
  <r>
    <x v="1"/>
    <x v="1"/>
    <x v="21"/>
    <x v="1"/>
    <x v="13"/>
    <x v="15"/>
    <x v="1"/>
    <x v="21"/>
    <x v="28"/>
    <x v="160"/>
    <x v="42"/>
    <x v="21"/>
  </r>
  <r>
    <x v="1"/>
    <x v="1"/>
    <x v="21"/>
    <x v="1"/>
    <x v="13"/>
    <x v="15"/>
    <x v="2"/>
    <x v="15"/>
    <x v="34"/>
    <x v="394"/>
    <x v="550"/>
    <x v="21"/>
  </r>
  <r>
    <x v="1"/>
    <x v="1"/>
    <x v="21"/>
    <x v="1"/>
    <x v="13"/>
    <x v="15"/>
    <x v="3"/>
    <x v="15"/>
    <x v="46"/>
    <x v="165"/>
    <x v="657"/>
    <x v="16"/>
  </r>
  <r>
    <x v="1"/>
    <x v="1"/>
    <x v="21"/>
    <x v="1"/>
    <x v="13"/>
    <x v="15"/>
    <x v="4"/>
    <x v="21"/>
    <x v="49"/>
    <x v="395"/>
    <x v="658"/>
    <x v="18"/>
  </r>
  <r>
    <x v="1"/>
    <x v="1"/>
    <x v="21"/>
    <x v="1"/>
    <x v="13"/>
    <x v="15"/>
    <x v="5"/>
    <x v="1"/>
    <x v="34"/>
    <x v="235"/>
    <x v="659"/>
    <x v="19"/>
  </r>
  <r>
    <x v="1"/>
    <x v="1"/>
    <x v="22"/>
    <x v="1"/>
    <x v="13"/>
    <x v="15"/>
    <x v="0"/>
    <x v="47"/>
    <x v="23"/>
    <x v="396"/>
    <x v="625"/>
    <x v="21"/>
  </r>
  <r>
    <x v="1"/>
    <x v="1"/>
    <x v="22"/>
    <x v="1"/>
    <x v="13"/>
    <x v="15"/>
    <x v="1"/>
    <x v="47"/>
    <x v="23"/>
    <x v="396"/>
    <x v="625"/>
    <x v="21"/>
  </r>
  <r>
    <x v="1"/>
    <x v="1"/>
    <x v="22"/>
    <x v="1"/>
    <x v="13"/>
    <x v="15"/>
    <x v="2"/>
    <x v="17"/>
    <x v="31"/>
    <x v="339"/>
    <x v="243"/>
    <x v="21"/>
  </r>
  <r>
    <x v="1"/>
    <x v="1"/>
    <x v="22"/>
    <x v="1"/>
    <x v="13"/>
    <x v="15"/>
    <x v="3"/>
    <x v="17"/>
    <x v="32"/>
    <x v="355"/>
    <x v="660"/>
    <x v="16"/>
  </r>
  <r>
    <x v="1"/>
    <x v="1"/>
    <x v="22"/>
    <x v="1"/>
    <x v="13"/>
    <x v="15"/>
    <x v="4"/>
    <x v="25"/>
    <x v="33"/>
    <x v="397"/>
    <x v="661"/>
    <x v="18"/>
  </r>
  <r>
    <x v="1"/>
    <x v="1"/>
    <x v="22"/>
    <x v="1"/>
    <x v="13"/>
    <x v="15"/>
    <x v="5"/>
    <x v="3"/>
    <x v="23"/>
    <x v="69"/>
    <x v="662"/>
    <x v="19"/>
  </r>
  <r>
    <x v="1"/>
    <x v="1"/>
    <x v="23"/>
    <x v="1"/>
    <x v="13"/>
    <x v="15"/>
    <x v="0"/>
    <x v="3"/>
    <x v="29"/>
    <x v="171"/>
    <x v="663"/>
    <x v="21"/>
  </r>
  <r>
    <x v="1"/>
    <x v="1"/>
    <x v="23"/>
    <x v="1"/>
    <x v="13"/>
    <x v="15"/>
    <x v="1"/>
    <x v="3"/>
    <x v="29"/>
    <x v="171"/>
    <x v="663"/>
    <x v="21"/>
  </r>
  <r>
    <x v="1"/>
    <x v="1"/>
    <x v="23"/>
    <x v="1"/>
    <x v="13"/>
    <x v="15"/>
    <x v="2"/>
    <x v="5"/>
    <x v="20"/>
    <x v="109"/>
    <x v="664"/>
    <x v="21"/>
  </r>
  <r>
    <x v="1"/>
    <x v="1"/>
    <x v="23"/>
    <x v="1"/>
    <x v="13"/>
    <x v="15"/>
    <x v="3"/>
    <x v="5"/>
    <x v="21"/>
    <x v="88"/>
    <x v="665"/>
    <x v="16"/>
  </r>
  <r>
    <x v="1"/>
    <x v="1"/>
    <x v="23"/>
    <x v="1"/>
    <x v="13"/>
    <x v="15"/>
    <x v="4"/>
    <x v="3"/>
    <x v="24"/>
    <x v="61"/>
    <x v="666"/>
    <x v="18"/>
  </r>
  <r>
    <x v="1"/>
    <x v="1"/>
    <x v="23"/>
    <x v="1"/>
    <x v="13"/>
    <x v="15"/>
    <x v="5"/>
    <x v="12"/>
    <x v="30"/>
    <x v="103"/>
    <x v="667"/>
    <x v="19"/>
  </r>
  <r>
    <x v="0"/>
    <x v="0"/>
    <x v="124"/>
    <x v="0"/>
    <x v="14"/>
    <x v="16"/>
    <x v="0"/>
    <x v="1"/>
    <x v="32"/>
    <x v="207"/>
    <x v="149"/>
    <x v="2"/>
  </r>
  <r>
    <x v="0"/>
    <x v="0"/>
    <x v="124"/>
    <x v="0"/>
    <x v="14"/>
    <x v="16"/>
    <x v="1"/>
    <x v="1"/>
    <x v="44"/>
    <x v="123"/>
    <x v="188"/>
    <x v="2"/>
  </r>
  <r>
    <x v="0"/>
    <x v="0"/>
    <x v="124"/>
    <x v="0"/>
    <x v="14"/>
    <x v="16"/>
    <x v="2"/>
    <x v="21"/>
    <x v="44"/>
    <x v="398"/>
    <x v="229"/>
    <x v="15"/>
  </r>
  <r>
    <x v="0"/>
    <x v="0"/>
    <x v="124"/>
    <x v="0"/>
    <x v="14"/>
    <x v="16"/>
    <x v="3"/>
    <x v="8"/>
    <x v="39"/>
    <x v="326"/>
    <x v="508"/>
    <x v="1"/>
  </r>
  <r>
    <x v="0"/>
    <x v="0"/>
    <x v="124"/>
    <x v="0"/>
    <x v="14"/>
    <x v="16"/>
    <x v="4"/>
    <x v="0"/>
    <x v="43"/>
    <x v="126"/>
    <x v="476"/>
    <x v="3"/>
  </r>
  <r>
    <x v="0"/>
    <x v="0"/>
    <x v="124"/>
    <x v="0"/>
    <x v="14"/>
    <x v="16"/>
    <x v="5"/>
    <x v="1"/>
    <x v="44"/>
    <x v="123"/>
    <x v="216"/>
    <x v="8"/>
  </r>
  <r>
    <x v="0"/>
    <x v="0"/>
    <x v="125"/>
    <x v="0"/>
    <x v="14"/>
    <x v="16"/>
    <x v="0"/>
    <x v="1"/>
    <x v="24"/>
    <x v="47"/>
    <x v="668"/>
    <x v="2"/>
  </r>
  <r>
    <x v="0"/>
    <x v="0"/>
    <x v="125"/>
    <x v="0"/>
    <x v="14"/>
    <x v="16"/>
    <x v="1"/>
    <x v="1"/>
    <x v="43"/>
    <x v="128"/>
    <x v="193"/>
    <x v="2"/>
  </r>
  <r>
    <x v="0"/>
    <x v="0"/>
    <x v="125"/>
    <x v="0"/>
    <x v="14"/>
    <x v="16"/>
    <x v="2"/>
    <x v="21"/>
    <x v="41"/>
    <x v="399"/>
    <x v="355"/>
    <x v="15"/>
  </r>
  <r>
    <x v="0"/>
    <x v="0"/>
    <x v="125"/>
    <x v="0"/>
    <x v="14"/>
    <x v="16"/>
    <x v="3"/>
    <x v="8"/>
    <x v="42"/>
    <x v="327"/>
    <x v="611"/>
    <x v="1"/>
  </r>
  <r>
    <x v="0"/>
    <x v="0"/>
    <x v="125"/>
    <x v="0"/>
    <x v="14"/>
    <x v="16"/>
    <x v="4"/>
    <x v="0"/>
    <x v="43"/>
    <x v="126"/>
    <x v="476"/>
    <x v="3"/>
  </r>
  <r>
    <x v="0"/>
    <x v="0"/>
    <x v="125"/>
    <x v="0"/>
    <x v="14"/>
    <x v="16"/>
    <x v="5"/>
    <x v="1"/>
    <x v="44"/>
    <x v="123"/>
    <x v="216"/>
    <x v="8"/>
  </r>
  <r>
    <x v="0"/>
    <x v="0"/>
    <x v="126"/>
    <x v="0"/>
    <x v="14"/>
    <x v="16"/>
    <x v="0"/>
    <x v="1"/>
    <x v="54"/>
    <x v="400"/>
    <x v="669"/>
    <x v="2"/>
  </r>
  <r>
    <x v="0"/>
    <x v="0"/>
    <x v="126"/>
    <x v="0"/>
    <x v="14"/>
    <x v="16"/>
    <x v="1"/>
    <x v="1"/>
    <x v="37"/>
    <x v="135"/>
    <x v="670"/>
    <x v="2"/>
  </r>
  <r>
    <x v="0"/>
    <x v="0"/>
    <x v="126"/>
    <x v="0"/>
    <x v="14"/>
    <x v="16"/>
    <x v="2"/>
    <x v="21"/>
    <x v="41"/>
    <x v="399"/>
    <x v="355"/>
    <x v="15"/>
  </r>
  <r>
    <x v="0"/>
    <x v="0"/>
    <x v="126"/>
    <x v="0"/>
    <x v="14"/>
    <x v="16"/>
    <x v="3"/>
    <x v="8"/>
    <x v="51"/>
    <x v="401"/>
    <x v="612"/>
    <x v="1"/>
  </r>
  <r>
    <x v="0"/>
    <x v="0"/>
    <x v="126"/>
    <x v="0"/>
    <x v="14"/>
    <x v="16"/>
    <x v="4"/>
    <x v="0"/>
    <x v="39"/>
    <x v="118"/>
    <x v="671"/>
    <x v="3"/>
  </r>
  <r>
    <x v="0"/>
    <x v="0"/>
    <x v="126"/>
    <x v="0"/>
    <x v="14"/>
    <x v="16"/>
    <x v="5"/>
    <x v="1"/>
    <x v="41"/>
    <x v="134"/>
    <x v="202"/>
    <x v="8"/>
  </r>
  <r>
    <x v="0"/>
    <x v="0"/>
    <x v="127"/>
    <x v="0"/>
    <x v="14"/>
    <x v="16"/>
    <x v="0"/>
    <x v="1"/>
    <x v="32"/>
    <x v="207"/>
    <x v="149"/>
    <x v="2"/>
  </r>
  <r>
    <x v="0"/>
    <x v="0"/>
    <x v="127"/>
    <x v="0"/>
    <x v="14"/>
    <x v="16"/>
    <x v="1"/>
    <x v="1"/>
    <x v="43"/>
    <x v="128"/>
    <x v="193"/>
    <x v="2"/>
  </r>
  <r>
    <x v="0"/>
    <x v="0"/>
    <x v="127"/>
    <x v="0"/>
    <x v="14"/>
    <x v="16"/>
    <x v="2"/>
    <x v="21"/>
    <x v="43"/>
    <x v="362"/>
    <x v="295"/>
    <x v="15"/>
  </r>
  <r>
    <x v="0"/>
    <x v="0"/>
    <x v="127"/>
    <x v="0"/>
    <x v="14"/>
    <x v="16"/>
    <x v="3"/>
    <x v="8"/>
    <x v="42"/>
    <x v="327"/>
    <x v="611"/>
    <x v="1"/>
  </r>
  <r>
    <x v="0"/>
    <x v="0"/>
    <x v="127"/>
    <x v="0"/>
    <x v="14"/>
    <x v="16"/>
    <x v="4"/>
    <x v="0"/>
    <x v="42"/>
    <x v="316"/>
    <x v="672"/>
    <x v="3"/>
  </r>
  <r>
    <x v="0"/>
    <x v="0"/>
    <x v="127"/>
    <x v="0"/>
    <x v="14"/>
    <x v="16"/>
    <x v="5"/>
    <x v="1"/>
    <x v="38"/>
    <x v="124"/>
    <x v="204"/>
    <x v="8"/>
  </r>
  <r>
    <x v="0"/>
    <x v="0"/>
    <x v="128"/>
    <x v="0"/>
    <x v="14"/>
    <x v="16"/>
    <x v="0"/>
    <x v="16"/>
    <x v="40"/>
    <x v="402"/>
    <x v="673"/>
    <x v="2"/>
  </r>
  <r>
    <x v="0"/>
    <x v="0"/>
    <x v="128"/>
    <x v="0"/>
    <x v="14"/>
    <x v="16"/>
    <x v="1"/>
    <x v="0"/>
    <x v="41"/>
    <x v="123"/>
    <x v="188"/>
    <x v="2"/>
  </r>
  <r>
    <x v="0"/>
    <x v="0"/>
    <x v="128"/>
    <x v="0"/>
    <x v="14"/>
    <x v="16"/>
    <x v="2"/>
    <x v="2"/>
    <x v="37"/>
    <x v="120"/>
    <x v="189"/>
    <x v="15"/>
  </r>
  <r>
    <x v="0"/>
    <x v="0"/>
    <x v="128"/>
    <x v="0"/>
    <x v="14"/>
    <x v="16"/>
    <x v="3"/>
    <x v="2"/>
    <x v="36"/>
    <x v="180"/>
    <x v="674"/>
    <x v="1"/>
  </r>
  <r>
    <x v="0"/>
    <x v="0"/>
    <x v="128"/>
    <x v="0"/>
    <x v="14"/>
    <x v="16"/>
    <x v="4"/>
    <x v="16"/>
    <x v="43"/>
    <x v="370"/>
    <x v="292"/>
    <x v="3"/>
  </r>
  <r>
    <x v="0"/>
    <x v="0"/>
    <x v="128"/>
    <x v="0"/>
    <x v="14"/>
    <x v="16"/>
    <x v="5"/>
    <x v="3"/>
    <x v="35"/>
    <x v="240"/>
    <x v="45"/>
    <x v="8"/>
  </r>
  <r>
    <x v="0"/>
    <x v="0"/>
    <x v="129"/>
    <x v="0"/>
    <x v="14"/>
    <x v="16"/>
    <x v="0"/>
    <x v="16"/>
    <x v="28"/>
    <x v="403"/>
    <x v="675"/>
    <x v="2"/>
  </r>
  <r>
    <x v="0"/>
    <x v="0"/>
    <x v="129"/>
    <x v="0"/>
    <x v="14"/>
    <x v="16"/>
    <x v="1"/>
    <x v="0"/>
    <x v="35"/>
    <x v="140"/>
    <x v="676"/>
    <x v="2"/>
  </r>
  <r>
    <x v="0"/>
    <x v="0"/>
    <x v="129"/>
    <x v="0"/>
    <x v="14"/>
    <x v="16"/>
    <x v="2"/>
    <x v="2"/>
    <x v="41"/>
    <x v="124"/>
    <x v="677"/>
    <x v="15"/>
  </r>
  <r>
    <x v="0"/>
    <x v="0"/>
    <x v="129"/>
    <x v="0"/>
    <x v="14"/>
    <x v="16"/>
    <x v="3"/>
    <x v="2"/>
    <x v="37"/>
    <x v="120"/>
    <x v="678"/>
    <x v="1"/>
  </r>
  <r>
    <x v="0"/>
    <x v="0"/>
    <x v="129"/>
    <x v="0"/>
    <x v="14"/>
    <x v="16"/>
    <x v="4"/>
    <x v="16"/>
    <x v="37"/>
    <x v="119"/>
    <x v="679"/>
    <x v="3"/>
  </r>
  <r>
    <x v="0"/>
    <x v="0"/>
    <x v="129"/>
    <x v="0"/>
    <x v="14"/>
    <x v="16"/>
    <x v="5"/>
    <x v="3"/>
    <x v="46"/>
    <x v="212"/>
    <x v="159"/>
    <x v="8"/>
  </r>
  <r>
    <x v="0"/>
    <x v="0"/>
    <x v="130"/>
    <x v="0"/>
    <x v="14"/>
    <x v="16"/>
    <x v="0"/>
    <x v="16"/>
    <x v="21"/>
    <x v="404"/>
    <x v="680"/>
    <x v="2"/>
  </r>
  <r>
    <x v="0"/>
    <x v="0"/>
    <x v="130"/>
    <x v="0"/>
    <x v="14"/>
    <x v="16"/>
    <x v="1"/>
    <x v="0"/>
    <x v="49"/>
    <x v="146"/>
    <x v="215"/>
    <x v="2"/>
  </r>
  <r>
    <x v="0"/>
    <x v="0"/>
    <x v="130"/>
    <x v="0"/>
    <x v="14"/>
    <x v="16"/>
    <x v="2"/>
    <x v="2"/>
    <x v="38"/>
    <x v="177"/>
    <x v="681"/>
    <x v="15"/>
  </r>
  <r>
    <x v="0"/>
    <x v="0"/>
    <x v="130"/>
    <x v="0"/>
    <x v="14"/>
    <x v="16"/>
    <x v="3"/>
    <x v="2"/>
    <x v="37"/>
    <x v="120"/>
    <x v="678"/>
    <x v="1"/>
  </r>
  <r>
    <x v="0"/>
    <x v="0"/>
    <x v="130"/>
    <x v="0"/>
    <x v="14"/>
    <x v="16"/>
    <x v="4"/>
    <x v="16"/>
    <x v="41"/>
    <x v="405"/>
    <x v="682"/>
    <x v="3"/>
  </r>
  <r>
    <x v="0"/>
    <x v="0"/>
    <x v="130"/>
    <x v="0"/>
    <x v="14"/>
    <x v="16"/>
    <x v="5"/>
    <x v="3"/>
    <x v="48"/>
    <x v="39"/>
    <x v="192"/>
    <x v="8"/>
  </r>
  <r>
    <x v="0"/>
    <x v="0"/>
    <x v="131"/>
    <x v="0"/>
    <x v="14"/>
    <x v="16"/>
    <x v="0"/>
    <x v="16"/>
    <x v="28"/>
    <x v="403"/>
    <x v="675"/>
    <x v="2"/>
  </r>
  <r>
    <x v="0"/>
    <x v="0"/>
    <x v="131"/>
    <x v="0"/>
    <x v="14"/>
    <x v="16"/>
    <x v="1"/>
    <x v="0"/>
    <x v="49"/>
    <x v="146"/>
    <x v="215"/>
    <x v="2"/>
  </r>
  <r>
    <x v="0"/>
    <x v="0"/>
    <x v="131"/>
    <x v="0"/>
    <x v="14"/>
    <x v="16"/>
    <x v="2"/>
    <x v="2"/>
    <x v="38"/>
    <x v="177"/>
    <x v="681"/>
    <x v="15"/>
  </r>
  <r>
    <x v="0"/>
    <x v="0"/>
    <x v="131"/>
    <x v="0"/>
    <x v="14"/>
    <x v="16"/>
    <x v="3"/>
    <x v="2"/>
    <x v="37"/>
    <x v="120"/>
    <x v="678"/>
    <x v="1"/>
  </r>
  <r>
    <x v="0"/>
    <x v="0"/>
    <x v="131"/>
    <x v="0"/>
    <x v="14"/>
    <x v="16"/>
    <x v="4"/>
    <x v="16"/>
    <x v="43"/>
    <x v="370"/>
    <x v="292"/>
    <x v="3"/>
  </r>
  <r>
    <x v="0"/>
    <x v="0"/>
    <x v="131"/>
    <x v="0"/>
    <x v="14"/>
    <x v="16"/>
    <x v="5"/>
    <x v="3"/>
    <x v="46"/>
    <x v="212"/>
    <x v="159"/>
    <x v="8"/>
  </r>
  <r>
    <x v="0"/>
    <x v="0"/>
    <x v="132"/>
    <x v="0"/>
    <x v="14"/>
    <x v="16"/>
    <x v="0"/>
    <x v="16"/>
    <x v="32"/>
    <x v="357"/>
    <x v="683"/>
    <x v="2"/>
  </r>
  <r>
    <x v="0"/>
    <x v="0"/>
    <x v="132"/>
    <x v="0"/>
    <x v="14"/>
    <x v="16"/>
    <x v="1"/>
    <x v="0"/>
    <x v="44"/>
    <x v="142"/>
    <x v="209"/>
    <x v="2"/>
  </r>
  <r>
    <x v="0"/>
    <x v="0"/>
    <x v="132"/>
    <x v="0"/>
    <x v="14"/>
    <x v="16"/>
    <x v="2"/>
    <x v="2"/>
    <x v="43"/>
    <x v="321"/>
    <x v="499"/>
    <x v="15"/>
  </r>
  <r>
    <x v="0"/>
    <x v="0"/>
    <x v="132"/>
    <x v="0"/>
    <x v="14"/>
    <x v="16"/>
    <x v="3"/>
    <x v="2"/>
    <x v="36"/>
    <x v="180"/>
    <x v="674"/>
    <x v="1"/>
  </r>
  <r>
    <x v="0"/>
    <x v="0"/>
    <x v="132"/>
    <x v="0"/>
    <x v="14"/>
    <x v="16"/>
    <x v="4"/>
    <x v="16"/>
    <x v="36"/>
    <x v="179"/>
    <x v="684"/>
    <x v="3"/>
  </r>
  <r>
    <x v="0"/>
    <x v="0"/>
    <x v="132"/>
    <x v="0"/>
    <x v="14"/>
    <x v="16"/>
    <x v="5"/>
    <x v="3"/>
    <x v="38"/>
    <x v="198"/>
    <x v="303"/>
    <x v="8"/>
  </r>
  <r>
    <x v="0"/>
    <x v="0"/>
    <x v="133"/>
    <x v="0"/>
    <x v="14"/>
    <x v="16"/>
    <x v="0"/>
    <x v="3"/>
    <x v="47"/>
    <x v="50"/>
    <x v="99"/>
    <x v="2"/>
  </r>
  <r>
    <x v="0"/>
    <x v="0"/>
    <x v="133"/>
    <x v="0"/>
    <x v="14"/>
    <x v="16"/>
    <x v="1"/>
    <x v="4"/>
    <x v="38"/>
    <x v="116"/>
    <x v="180"/>
    <x v="2"/>
  </r>
  <r>
    <x v="0"/>
    <x v="0"/>
    <x v="133"/>
    <x v="0"/>
    <x v="14"/>
    <x v="16"/>
    <x v="2"/>
    <x v="4"/>
    <x v="36"/>
    <x v="389"/>
    <x v="633"/>
    <x v="15"/>
  </r>
  <r>
    <x v="0"/>
    <x v="0"/>
    <x v="133"/>
    <x v="0"/>
    <x v="14"/>
    <x v="16"/>
    <x v="3"/>
    <x v="4"/>
    <x v="39"/>
    <x v="189"/>
    <x v="685"/>
    <x v="1"/>
  </r>
  <r>
    <x v="0"/>
    <x v="0"/>
    <x v="133"/>
    <x v="0"/>
    <x v="14"/>
    <x v="16"/>
    <x v="4"/>
    <x v="5"/>
    <x v="39"/>
    <x v="406"/>
    <x v="686"/>
    <x v="3"/>
  </r>
  <r>
    <x v="0"/>
    <x v="0"/>
    <x v="133"/>
    <x v="0"/>
    <x v="14"/>
    <x v="16"/>
    <x v="5"/>
    <x v="6"/>
    <x v="38"/>
    <x v="151"/>
    <x v="149"/>
    <x v="8"/>
  </r>
  <r>
    <x v="0"/>
    <x v="0"/>
    <x v="134"/>
    <x v="0"/>
    <x v="14"/>
    <x v="16"/>
    <x v="0"/>
    <x v="5"/>
    <x v="48"/>
    <x v="239"/>
    <x v="363"/>
    <x v="2"/>
  </r>
  <r>
    <x v="0"/>
    <x v="0"/>
    <x v="134"/>
    <x v="0"/>
    <x v="14"/>
    <x v="16"/>
    <x v="1"/>
    <x v="4"/>
    <x v="41"/>
    <x v="130"/>
    <x v="195"/>
    <x v="2"/>
  </r>
  <r>
    <x v="0"/>
    <x v="0"/>
    <x v="134"/>
    <x v="0"/>
    <x v="14"/>
    <x v="16"/>
    <x v="2"/>
    <x v="4"/>
    <x v="50"/>
    <x v="407"/>
    <x v="687"/>
    <x v="15"/>
  </r>
  <r>
    <x v="0"/>
    <x v="0"/>
    <x v="134"/>
    <x v="0"/>
    <x v="14"/>
    <x v="16"/>
    <x v="3"/>
    <x v="4"/>
    <x v="37"/>
    <x v="117"/>
    <x v="281"/>
    <x v="1"/>
  </r>
  <r>
    <x v="0"/>
    <x v="0"/>
    <x v="134"/>
    <x v="0"/>
    <x v="14"/>
    <x v="16"/>
    <x v="4"/>
    <x v="5"/>
    <x v="43"/>
    <x v="145"/>
    <x v="283"/>
    <x v="3"/>
  </r>
  <r>
    <x v="0"/>
    <x v="0"/>
    <x v="134"/>
    <x v="0"/>
    <x v="14"/>
    <x v="16"/>
    <x v="5"/>
    <x v="6"/>
    <x v="44"/>
    <x v="157"/>
    <x v="668"/>
    <x v="8"/>
  </r>
  <r>
    <x v="0"/>
    <x v="0"/>
    <x v="135"/>
    <x v="0"/>
    <x v="14"/>
    <x v="16"/>
    <x v="0"/>
    <x v="5"/>
    <x v="34"/>
    <x v="197"/>
    <x v="327"/>
    <x v="2"/>
  </r>
  <r>
    <x v="0"/>
    <x v="0"/>
    <x v="135"/>
    <x v="0"/>
    <x v="14"/>
    <x v="16"/>
    <x v="1"/>
    <x v="4"/>
    <x v="35"/>
    <x v="408"/>
    <x v="688"/>
    <x v="2"/>
  </r>
  <r>
    <x v="0"/>
    <x v="0"/>
    <x v="135"/>
    <x v="0"/>
    <x v="14"/>
    <x v="16"/>
    <x v="2"/>
    <x v="4"/>
    <x v="44"/>
    <x v="140"/>
    <x v="309"/>
    <x v="15"/>
  </r>
  <r>
    <x v="0"/>
    <x v="0"/>
    <x v="135"/>
    <x v="0"/>
    <x v="14"/>
    <x v="16"/>
    <x v="3"/>
    <x v="4"/>
    <x v="41"/>
    <x v="130"/>
    <x v="285"/>
    <x v="1"/>
  </r>
  <r>
    <x v="0"/>
    <x v="0"/>
    <x v="135"/>
    <x v="0"/>
    <x v="14"/>
    <x v="16"/>
    <x v="4"/>
    <x v="5"/>
    <x v="41"/>
    <x v="194"/>
    <x v="408"/>
    <x v="3"/>
  </r>
  <r>
    <x v="0"/>
    <x v="0"/>
    <x v="135"/>
    <x v="0"/>
    <x v="14"/>
    <x v="16"/>
    <x v="5"/>
    <x v="6"/>
    <x v="49"/>
    <x v="193"/>
    <x v="99"/>
    <x v="8"/>
  </r>
  <r>
    <x v="2"/>
    <x v="2"/>
    <x v="136"/>
    <x v="2"/>
    <x v="15"/>
    <x v="17"/>
    <x v="0"/>
    <x v="15"/>
    <x v="48"/>
    <x v="342"/>
    <x v="689"/>
    <x v="3"/>
  </r>
  <r>
    <x v="2"/>
    <x v="2"/>
    <x v="136"/>
    <x v="2"/>
    <x v="15"/>
    <x v="17"/>
    <x v="1"/>
    <x v="2"/>
    <x v="48"/>
    <x v="153"/>
    <x v="293"/>
    <x v="6"/>
  </r>
  <r>
    <x v="2"/>
    <x v="2"/>
    <x v="136"/>
    <x v="2"/>
    <x v="15"/>
    <x v="17"/>
    <x v="2"/>
    <x v="2"/>
    <x v="48"/>
    <x v="153"/>
    <x v="690"/>
    <x v="3"/>
  </r>
  <r>
    <x v="2"/>
    <x v="2"/>
    <x v="136"/>
    <x v="2"/>
    <x v="15"/>
    <x v="17"/>
    <x v="3"/>
    <x v="2"/>
    <x v="38"/>
    <x v="177"/>
    <x v="691"/>
    <x v="3"/>
  </r>
  <r>
    <x v="2"/>
    <x v="2"/>
    <x v="136"/>
    <x v="2"/>
    <x v="15"/>
    <x v="17"/>
    <x v="4"/>
    <x v="0"/>
    <x v="37"/>
    <x v="131"/>
    <x v="506"/>
    <x v="11"/>
  </r>
  <r>
    <x v="2"/>
    <x v="2"/>
    <x v="136"/>
    <x v="2"/>
    <x v="15"/>
    <x v="17"/>
    <x v="5"/>
    <x v="2"/>
    <x v="33"/>
    <x v="172"/>
    <x v="308"/>
    <x v="8"/>
  </r>
  <r>
    <x v="2"/>
    <x v="2"/>
    <x v="79"/>
    <x v="2"/>
    <x v="15"/>
    <x v="17"/>
    <x v="0"/>
    <x v="15"/>
    <x v="34"/>
    <x v="394"/>
    <x v="692"/>
    <x v="3"/>
  </r>
  <r>
    <x v="2"/>
    <x v="2"/>
    <x v="79"/>
    <x v="2"/>
    <x v="15"/>
    <x v="17"/>
    <x v="1"/>
    <x v="2"/>
    <x v="48"/>
    <x v="153"/>
    <x v="293"/>
    <x v="6"/>
  </r>
  <r>
    <x v="2"/>
    <x v="2"/>
    <x v="79"/>
    <x v="2"/>
    <x v="15"/>
    <x v="17"/>
    <x v="2"/>
    <x v="2"/>
    <x v="48"/>
    <x v="153"/>
    <x v="690"/>
    <x v="3"/>
  </r>
  <r>
    <x v="2"/>
    <x v="2"/>
    <x v="79"/>
    <x v="2"/>
    <x v="15"/>
    <x v="17"/>
    <x v="3"/>
    <x v="2"/>
    <x v="38"/>
    <x v="177"/>
    <x v="691"/>
    <x v="3"/>
  </r>
  <r>
    <x v="2"/>
    <x v="2"/>
    <x v="79"/>
    <x v="2"/>
    <x v="15"/>
    <x v="17"/>
    <x v="4"/>
    <x v="0"/>
    <x v="43"/>
    <x v="126"/>
    <x v="486"/>
    <x v="11"/>
  </r>
  <r>
    <x v="2"/>
    <x v="2"/>
    <x v="79"/>
    <x v="2"/>
    <x v="15"/>
    <x v="17"/>
    <x v="5"/>
    <x v="2"/>
    <x v="45"/>
    <x v="151"/>
    <x v="149"/>
    <x v="8"/>
  </r>
  <r>
    <x v="2"/>
    <x v="2"/>
    <x v="137"/>
    <x v="2"/>
    <x v="15"/>
    <x v="17"/>
    <x v="0"/>
    <x v="2"/>
    <x v="24"/>
    <x v="39"/>
    <x v="156"/>
    <x v="3"/>
  </r>
  <r>
    <x v="2"/>
    <x v="2"/>
    <x v="137"/>
    <x v="2"/>
    <x v="15"/>
    <x v="17"/>
    <x v="1"/>
    <x v="16"/>
    <x v="45"/>
    <x v="237"/>
    <x v="195"/>
    <x v="6"/>
  </r>
  <r>
    <x v="2"/>
    <x v="2"/>
    <x v="137"/>
    <x v="2"/>
    <x v="15"/>
    <x v="17"/>
    <x v="2"/>
    <x v="38"/>
    <x v="48"/>
    <x v="381"/>
    <x v="693"/>
    <x v="3"/>
  </r>
  <r>
    <x v="2"/>
    <x v="2"/>
    <x v="137"/>
    <x v="2"/>
    <x v="15"/>
    <x v="17"/>
    <x v="3"/>
    <x v="16"/>
    <x v="35"/>
    <x v="409"/>
    <x v="694"/>
    <x v="3"/>
  </r>
  <r>
    <x v="2"/>
    <x v="2"/>
    <x v="137"/>
    <x v="2"/>
    <x v="15"/>
    <x v="17"/>
    <x v="4"/>
    <x v="3"/>
    <x v="36"/>
    <x v="126"/>
    <x v="486"/>
    <x v="11"/>
  </r>
  <r>
    <x v="2"/>
    <x v="2"/>
    <x v="137"/>
    <x v="2"/>
    <x v="15"/>
    <x v="17"/>
    <x v="5"/>
    <x v="16"/>
    <x v="46"/>
    <x v="410"/>
    <x v="695"/>
    <x v="8"/>
  </r>
  <r>
    <x v="2"/>
    <x v="2"/>
    <x v="138"/>
    <x v="2"/>
    <x v="15"/>
    <x v="17"/>
    <x v="0"/>
    <x v="3"/>
    <x v="24"/>
    <x v="61"/>
    <x v="158"/>
    <x v="3"/>
  </r>
  <r>
    <x v="2"/>
    <x v="2"/>
    <x v="138"/>
    <x v="2"/>
    <x v="15"/>
    <x v="17"/>
    <x v="1"/>
    <x v="5"/>
    <x v="49"/>
    <x v="212"/>
    <x v="696"/>
    <x v="6"/>
  </r>
  <r>
    <x v="2"/>
    <x v="2"/>
    <x v="138"/>
    <x v="2"/>
    <x v="15"/>
    <x v="17"/>
    <x v="2"/>
    <x v="5"/>
    <x v="45"/>
    <x v="154"/>
    <x v="315"/>
    <x v="3"/>
  </r>
  <r>
    <x v="2"/>
    <x v="2"/>
    <x v="138"/>
    <x v="2"/>
    <x v="15"/>
    <x v="17"/>
    <x v="3"/>
    <x v="0"/>
    <x v="44"/>
    <x v="142"/>
    <x v="697"/>
    <x v="3"/>
  </r>
  <r>
    <x v="2"/>
    <x v="2"/>
    <x v="138"/>
    <x v="2"/>
    <x v="15"/>
    <x v="17"/>
    <x v="4"/>
    <x v="4"/>
    <x v="43"/>
    <x v="188"/>
    <x v="698"/>
    <x v="11"/>
  </r>
  <r>
    <x v="2"/>
    <x v="2"/>
    <x v="138"/>
    <x v="2"/>
    <x v="15"/>
    <x v="17"/>
    <x v="5"/>
    <x v="12"/>
    <x v="46"/>
    <x v="154"/>
    <x v="167"/>
    <x v="8"/>
  </r>
  <r>
    <x v="2"/>
    <x v="2"/>
    <x v="139"/>
    <x v="2"/>
    <x v="15"/>
    <x v="17"/>
    <x v="0"/>
    <x v="16"/>
    <x v="28"/>
    <x v="403"/>
    <x v="699"/>
    <x v="3"/>
  </r>
  <r>
    <x v="2"/>
    <x v="2"/>
    <x v="139"/>
    <x v="2"/>
    <x v="15"/>
    <x v="17"/>
    <x v="1"/>
    <x v="3"/>
    <x v="48"/>
    <x v="39"/>
    <x v="354"/>
    <x v="6"/>
  </r>
  <r>
    <x v="2"/>
    <x v="2"/>
    <x v="139"/>
    <x v="2"/>
    <x v="15"/>
    <x v="17"/>
    <x v="2"/>
    <x v="3"/>
    <x v="48"/>
    <x v="39"/>
    <x v="156"/>
    <x v="3"/>
  </r>
  <r>
    <x v="2"/>
    <x v="2"/>
    <x v="139"/>
    <x v="2"/>
    <x v="15"/>
    <x v="17"/>
    <x v="3"/>
    <x v="16"/>
    <x v="35"/>
    <x v="409"/>
    <x v="694"/>
    <x v="3"/>
  </r>
  <r>
    <x v="2"/>
    <x v="2"/>
    <x v="139"/>
    <x v="2"/>
    <x v="15"/>
    <x v="17"/>
    <x v="4"/>
    <x v="3"/>
    <x v="37"/>
    <x v="202"/>
    <x v="480"/>
    <x v="11"/>
  </r>
  <r>
    <x v="2"/>
    <x v="2"/>
    <x v="139"/>
    <x v="2"/>
    <x v="15"/>
    <x v="17"/>
    <x v="5"/>
    <x v="13"/>
    <x v="34"/>
    <x v="214"/>
    <x v="700"/>
    <x v="8"/>
  </r>
  <r>
    <x v="2"/>
    <x v="2"/>
    <x v="83"/>
    <x v="2"/>
    <x v="15"/>
    <x v="17"/>
    <x v="0"/>
    <x v="6"/>
    <x v="27"/>
    <x v="411"/>
    <x v="701"/>
    <x v="3"/>
  </r>
  <r>
    <x v="2"/>
    <x v="2"/>
    <x v="83"/>
    <x v="2"/>
    <x v="15"/>
    <x v="17"/>
    <x v="1"/>
    <x v="13"/>
    <x v="25"/>
    <x v="6"/>
    <x v="192"/>
    <x v="6"/>
  </r>
  <r>
    <x v="2"/>
    <x v="2"/>
    <x v="83"/>
    <x v="2"/>
    <x v="15"/>
    <x v="17"/>
    <x v="2"/>
    <x v="13"/>
    <x v="25"/>
    <x v="6"/>
    <x v="58"/>
    <x v="3"/>
  </r>
  <r>
    <x v="2"/>
    <x v="2"/>
    <x v="83"/>
    <x v="2"/>
    <x v="15"/>
    <x v="17"/>
    <x v="3"/>
    <x v="13"/>
    <x v="34"/>
    <x v="214"/>
    <x v="702"/>
    <x v="3"/>
  </r>
  <r>
    <x v="2"/>
    <x v="2"/>
    <x v="83"/>
    <x v="2"/>
    <x v="15"/>
    <x v="17"/>
    <x v="4"/>
    <x v="26"/>
    <x v="45"/>
    <x v="253"/>
    <x v="350"/>
    <x v="11"/>
  </r>
  <r>
    <x v="2"/>
    <x v="2"/>
    <x v="83"/>
    <x v="2"/>
    <x v="15"/>
    <x v="17"/>
    <x v="5"/>
    <x v="29"/>
    <x v="26"/>
    <x v="19"/>
    <x v="703"/>
    <x v="8"/>
  </r>
  <r>
    <x v="2"/>
    <x v="2"/>
    <x v="140"/>
    <x v="2"/>
    <x v="15"/>
    <x v="17"/>
    <x v="0"/>
    <x v="11"/>
    <x v="9"/>
    <x v="412"/>
    <x v="60"/>
    <x v="3"/>
  </r>
  <r>
    <x v="2"/>
    <x v="2"/>
    <x v="140"/>
    <x v="2"/>
    <x v="15"/>
    <x v="17"/>
    <x v="1"/>
    <x v="26"/>
    <x v="26"/>
    <x v="413"/>
    <x v="704"/>
    <x v="6"/>
  </r>
  <r>
    <x v="2"/>
    <x v="2"/>
    <x v="140"/>
    <x v="2"/>
    <x v="15"/>
    <x v="17"/>
    <x v="2"/>
    <x v="26"/>
    <x v="25"/>
    <x v="414"/>
    <x v="651"/>
    <x v="3"/>
  </r>
  <r>
    <x v="2"/>
    <x v="2"/>
    <x v="140"/>
    <x v="2"/>
    <x v="15"/>
    <x v="17"/>
    <x v="3"/>
    <x v="11"/>
    <x v="24"/>
    <x v="2"/>
    <x v="164"/>
    <x v="3"/>
  </r>
  <r>
    <x v="2"/>
    <x v="2"/>
    <x v="140"/>
    <x v="2"/>
    <x v="15"/>
    <x v="17"/>
    <x v="4"/>
    <x v="26"/>
    <x v="21"/>
    <x v="415"/>
    <x v="705"/>
    <x v="11"/>
  </r>
  <r>
    <x v="2"/>
    <x v="2"/>
    <x v="140"/>
    <x v="2"/>
    <x v="15"/>
    <x v="17"/>
    <x v="5"/>
    <x v="29"/>
    <x v="21"/>
    <x v="21"/>
    <x v="706"/>
    <x v="8"/>
  </r>
  <r>
    <x v="2"/>
    <x v="2"/>
    <x v="141"/>
    <x v="2"/>
    <x v="15"/>
    <x v="17"/>
    <x v="0"/>
    <x v="26"/>
    <x v="30"/>
    <x v="416"/>
    <x v="371"/>
    <x v="3"/>
  </r>
  <r>
    <x v="2"/>
    <x v="2"/>
    <x v="141"/>
    <x v="2"/>
    <x v="15"/>
    <x v="17"/>
    <x v="1"/>
    <x v="24"/>
    <x v="27"/>
    <x v="417"/>
    <x v="707"/>
    <x v="6"/>
  </r>
  <r>
    <x v="2"/>
    <x v="2"/>
    <x v="141"/>
    <x v="2"/>
    <x v="15"/>
    <x v="17"/>
    <x v="2"/>
    <x v="12"/>
    <x v="25"/>
    <x v="81"/>
    <x v="150"/>
    <x v="3"/>
  </r>
  <r>
    <x v="2"/>
    <x v="2"/>
    <x v="141"/>
    <x v="2"/>
    <x v="15"/>
    <x v="17"/>
    <x v="3"/>
    <x v="12"/>
    <x v="28"/>
    <x v="244"/>
    <x v="500"/>
    <x v="3"/>
  </r>
  <r>
    <x v="2"/>
    <x v="2"/>
    <x v="141"/>
    <x v="2"/>
    <x v="15"/>
    <x v="17"/>
    <x v="4"/>
    <x v="6"/>
    <x v="28"/>
    <x v="418"/>
    <x v="708"/>
    <x v="11"/>
  </r>
  <r>
    <x v="2"/>
    <x v="2"/>
    <x v="141"/>
    <x v="2"/>
    <x v="15"/>
    <x v="17"/>
    <x v="5"/>
    <x v="13"/>
    <x v="45"/>
    <x v="48"/>
    <x v="150"/>
    <x v="8"/>
  </r>
  <r>
    <x v="2"/>
    <x v="2"/>
    <x v="142"/>
    <x v="2"/>
    <x v="15"/>
    <x v="17"/>
    <x v="0"/>
    <x v="23"/>
    <x v="21"/>
    <x v="222"/>
    <x v="424"/>
    <x v="3"/>
  </r>
  <r>
    <x v="2"/>
    <x v="2"/>
    <x v="142"/>
    <x v="2"/>
    <x v="15"/>
    <x v="17"/>
    <x v="1"/>
    <x v="27"/>
    <x v="21"/>
    <x v="419"/>
    <x v="709"/>
    <x v="6"/>
  </r>
  <r>
    <x v="2"/>
    <x v="2"/>
    <x v="142"/>
    <x v="2"/>
    <x v="15"/>
    <x v="17"/>
    <x v="2"/>
    <x v="23"/>
    <x v="48"/>
    <x v="420"/>
    <x v="710"/>
    <x v="3"/>
  </r>
  <r>
    <x v="2"/>
    <x v="2"/>
    <x v="142"/>
    <x v="2"/>
    <x v="15"/>
    <x v="17"/>
    <x v="3"/>
    <x v="23"/>
    <x v="46"/>
    <x v="421"/>
    <x v="711"/>
    <x v="3"/>
  </r>
  <r>
    <x v="2"/>
    <x v="2"/>
    <x v="142"/>
    <x v="2"/>
    <x v="15"/>
    <x v="17"/>
    <x v="4"/>
    <x v="24"/>
    <x v="45"/>
    <x v="195"/>
    <x v="197"/>
    <x v="11"/>
  </r>
  <r>
    <x v="2"/>
    <x v="2"/>
    <x v="142"/>
    <x v="2"/>
    <x v="15"/>
    <x v="17"/>
    <x v="5"/>
    <x v="3"/>
    <x v="48"/>
    <x v="39"/>
    <x v="192"/>
    <x v="8"/>
  </r>
  <r>
    <x v="2"/>
    <x v="2"/>
    <x v="87"/>
    <x v="2"/>
    <x v="15"/>
    <x v="17"/>
    <x v="0"/>
    <x v="4"/>
    <x v="34"/>
    <x v="356"/>
    <x v="712"/>
    <x v="3"/>
  </r>
  <r>
    <x v="2"/>
    <x v="2"/>
    <x v="87"/>
    <x v="2"/>
    <x v="15"/>
    <x v="17"/>
    <x v="1"/>
    <x v="23"/>
    <x v="34"/>
    <x v="422"/>
    <x v="713"/>
    <x v="6"/>
  </r>
  <r>
    <x v="2"/>
    <x v="2"/>
    <x v="87"/>
    <x v="2"/>
    <x v="15"/>
    <x v="17"/>
    <x v="2"/>
    <x v="14"/>
    <x v="49"/>
    <x v="166"/>
    <x v="714"/>
    <x v="3"/>
  </r>
  <r>
    <x v="2"/>
    <x v="2"/>
    <x v="87"/>
    <x v="2"/>
    <x v="15"/>
    <x v="17"/>
    <x v="3"/>
    <x v="4"/>
    <x v="35"/>
    <x v="408"/>
    <x v="715"/>
    <x v="3"/>
  </r>
  <r>
    <x v="2"/>
    <x v="2"/>
    <x v="87"/>
    <x v="2"/>
    <x v="15"/>
    <x v="17"/>
    <x v="4"/>
    <x v="5"/>
    <x v="44"/>
    <x v="132"/>
    <x v="283"/>
    <x v="11"/>
  </r>
  <r>
    <x v="2"/>
    <x v="2"/>
    <x v="87"/>
    <x v="2"/>
    <x v="15"/>
    <x v="17"/>
    <x v="5"/>
    <x v="12"/>
    <x v="49"/>
    <x v="193"/>
    <x v="99"/>
    <x v="8"/>
  </r>
  <r>
    <x v="2"/>
    <x v="2"/>
    <x v="143"/>
    <x v="2"/>
    <x v="15"/>
    <x v="17"/>
    <x v="0"/>
    <x v="4"/>
    <x v="28"/>
    <x v="170"/>
    <x v="716"/>
    <x v="3"/>
  </r>
  <r>
    <x v="2"/>
    <x v="2"/>
    <x v="143"/>
    <x v="2"/>
    <x v="15"/>
    <x v="17"/>
    <x v="1"/>
    <x v="14"/>
    <x v="25"/>
    <x v="215"/>
    <x v="333"/>
    <x v="6"/>
  </r>
  <r>
    <x v="2"/>
    <x v="2"/>
    <x v="143"/>
    <x v="2"/>
    <x v="15"/>
    <x v="17"/>
    <x v="2"/>
    <x v="4"/>
    <x v="33"/>
    <x v="256"/>
    <x v="717"/>
    <x v="3"/>
  </r>
  <r>
    <x v="2"/>
    <x v="2"/>
    <x v="143"/>
    <x v="2"/>
    <x v="15"/>
    <x v="17"/>
    <x v="3"/>
    <x v="23"/>
    <x v="47"/>
    <x v="251"/>
    <x v="718"/>
    <x v="3"/>
  </r>
  <r>
    <x v="2"/>
    <x v="2"/>
    <x v="143"/>
    <x v="2"/>
    <x v="15"/>
    <x v="17"/>
    <x v="4"/>
    <x v="26"/>
    <x v="48"/>
    <x v="260"/>
    <x v="719"/>
    <x v="11"/>
  </r>
  <r>
    <x v="2"/>
    <x v="2"/>
    <x v="143"/>
    <x v="2"/>
    <x v="15"/>
    <x v="17"/>
    <x v="5"/>
    <x v="31"/>
    <x v="24"/>
    <x v="276"/>
    <x v="720"/>
    <x v="8"/>
  </r>
  <r>
    <x v="2"/>
    <x v="2"/>
    <x v="144"/>
    <x v="2"/>
    <x v="15"/>
    <x v="17"/>
    <x v="0"/>
    <x v="24"/>
    <x v="20"/>
    <x v="103"/>
    <x v="721"/>
    <x v="3"/>
  </r>
  <r>
    <x v="2"/>
    <x v="2"/>
    <x v="144"/>
    <x v="2"/>
    <x v="15"/>
    <x v="17"/>
    <x v="1"/>
    <x v="33"/>
    <x v="20"/>
    <x v="423"/>
    <x v="722"/>
    <x v="6"/>
  </r>
  <r>
    <x v="2"/>
    <x v="2"/>
    <x v="144"/>
    <x v="2"/>
    <x v="15"/>
    <x v="17"/>
    <x v="2"/>
    <x v="28"/>
    <x v="24"/>
    <x v="257"/>
    <x v="723"/>
    <x v="3"/>
  </r>
  <r>
    <x v="2"/>
    <x v="2"/>
    <x v="144"/>
    <x v="2"/>
    <x v="15"/>
    <x v="17"/>
    <x v="3"/>
    <x v="28"/>
    <x v="24"/>
    <x v="257"/>
    <x v="723"/>
    <x v="3"/>
  </r>
  <r>
    <x v="2"/>
    <x v="2"/>
    <x v="144"/>
    <x v="2"/>
    <x v="15"/>
    <x v="17"/>
    <x v="4"/>
    <x v="31"/>
    <x v="33"/>
    <x v="281"/>
    <x v="524"/>
    <x v="11"/>
  </r>
  <r>
    <x v="2"/>
    <x v="2"/>
    <x v="144"/>
    <x v="2"/>
    <x v="15"/>
    <x v="17"/>
    <x v="5"/>
    <x v="32"/>
    <x v="28"/>
    <x v="424"/>
    <x v="724"/>
    <x v="8"/>
  </r>
  <r>
    <x v="2"/>
    <x v="2"/>
    <x v="102"/>
    <x v="2"/>
    <x v="16"/>
    <x v="18"/>
    <x v="0"/>
    <x v="1"/>
    <x v="33"/>
    <x v="234"/>
    <x v="725"/>
    <x v="1"/>
  </r>
  <r>
    <x v="2"/>
    <x v="2"/>
    <x v="102"/>
    <x v="2"/>
    <x v="16"/>
    <x v="18"/>
    <x v="1"/>
    <x v="0"/>
    <x v="33"/>
    <x v="43"/>
    <x v="726"/>
    <x v="3"/>
  </r>
  <r>
    <x v="2"/>
    <x v="2"/>
    <x v="102"/>
    <x v="2"/>
    <x v="16"/>
    <x v="18"/>
    <x v="2"/>
    <x v="0"/>
    <x v="33"/>
    <x v="43"/>
    <x v="402"/>
    <x v="1"/>
  </r>
  <r>
    <x v="2"/>
    <x v="2"/>
    <x v="102"/>
    <x v="2"/>
    <x v="16"/>
    <x v="18"/>
    <x v="3"/>
    <x v="0"/>
    <x v="35"/>
    <x v="140"/>
    <x v="291"/>
    <x v="1"/>
  </r>
  <r>
    <x v="2"/>
    <x v="2"/>
    <x v="102"/>
    <x v="2"/>
    <x v="16"/>
    <x v="18"/>
    <x v="4"/>
    <x v="4"/>
    <x v="38"/>
    <x v="116"/>
    <x v="727"/>
    <x v="6"/>
  </r>
  <r>
    <x v="2"/>
    <x v="2"/>
    <x v="102"/>
    <x v="2"/>
    <x v="16"/>
    <x v="18"/>
    <x v="5"/>
    <x v="0"/>
    <x v="34"/>
    <x v="351"/>
    <x v="728"/>
    <x v="4"/>
  </r>
  <r>
    <x v="2"/>
    <x v="2"/>
    <x v="103"/>
    <x v="2"/>
    <x v="16"/>
    <x v="18"/>
    <x v="0"/>
    <x v="1"/>
    <x v="28"/>
    <x v="193"/>
    <x v="149"/>
    <x v="1"/>
  </r>
  <r>
    <x v="2"/>
    <x v="2"/>
    <x v="103"/>
    <x v="2"/>
    <x v="16"/>
    <x v="18"/>
    <x v="1"/>
    <x v="0"/>
    <x v="33"/>
    <x v="43"/>
    <x v="726"/>
    <x v="3"/>
  </r>
  <r>
    <x v="2"/>
    <x v="2"/>
    <x v="103"/>
    <x v="2"/>
    <x v="16"/>
    <x v="18"/>
    <x v="2"/>
    <x v="0"/>
    <x v="33"/>
    <x v="43"/>
    <x v="402"/>
    <x v="1"/>
  </r>
  <r>
    <x v="2"/>
    <x v="2"/>
    <x v="103"/>
    <x v="2"/>
    <x v="16"/>
    <x v="18"/>
    <x v="3"/>
    <x v="0"/>
    <x v="35"/>
    <x v="140"/>
    <x v="291"/>
    <x v="1"/>
  </r>
  <r>
    <x v="2"/>
    <x v="2"/>
    <x v="103"/>
    <x v="2"/>
    <x v="16"/>
    <x v="18"/>
    <x v="4"/>
    <x v="4"/>
    <x v="41"/>
    <x v="130"/>
    <x v="729"/>
    <x v="6"/>
  </r>
  <r>
    <x v="2"/>
    <x v="2"/>
    <x v="103"/>
    <x v="2"/>
    <x v="16"/>
    <x v="18"/>
    <x v="5"/>
    <x v="0"/>
    <x v="47"/>
    <x v="47"/>
    <x v="192"/>
    <x v="4"/>
  </r>
  <r>
    <x v="2"/>
    <x v="2"/>
    <x v="104"/>
    <x v="2"/>
    <x v="16"/>
    <x v="18"/>
    <x v="0"/>
    <x v="0"/>
    <x v="21"/>
    <x v="80"/>
    <x v="543"/>
    <x v="1"/>
  </r>
  <r>
    <x v="2"/>
    <x v="2"/>
    <x v="104"/>
    <x v="2"/>
    <x v="16"/>
    <x v="18"/>
    <x v="1"/>
    <x v="3"/>
    <x v="47"/>
    <x v="50"/>
    <x v="51"/>
    <x v="3"/>
  </r>
  <r>
    <x v="2"/>
    <x v="2"/>
    <x v="104"/>
    <x v="2"/>
    <x v="16"/>
    <x v="18"/>
    <x v="2"/>
    <x v="18"/>
    <x v="33"/>
    <x v="261"/>
    <x v="730"/>
    <x v="1"/>
  </r>
  <r>
    <x v="2"/>
    <x v="2"/>
    <x v="104"/>
    <x v="2"/>
    <x v="16"/>
    <x v="18"/>
    <x v="3"/>
    <x v="3"/>
    <x v="46"/>
    <x v="212"/>
    <x v="154"/>
    <x v="1"/>
  </r>
  <r>
    <x v="2"/>
    <x v="2"/>
    <x v="104"/>
    <x v="2"/>
    <x v="16"/>
    <x v="18"/>
    <x v="4"/>
    <x v="5"/>
    <x v="37"/>
    <x v="165"/>
    <x v="731"/>
    <x v="6"/>
  </r>
  <r>
    <x v="2"/>
    <x v="2"/>
    <x v="104"/>
    <x v="2"/>
    <x v="16"/>
    <x v="18"/>
    <x v="5"/>
    <x v="3"/>
    <x v="48"/>
    <x v="39"/>
    <x v="545"/>
    <x v="4"/>
  </r>
  <r>
    <x v="2"/>
    <x v="2"/>
    <x v="105"/>
    <x v="2"/>
    <x v="16"/>
    <x v="18"/>
    <x v="0"/>
    <x v="5"/>
    <x v="21"/>
    <x v="88"/>
    <x v="320"/>
    <x v="1"/>
  </r>
  <r>
    <x v="2"/>
    <x v="2"/>
    <x v="105"/>
    <x v="2"/>
    <x v="16"/>
    <x v="18"/>
    <x v="1"/>
    <x v="12"/>
    <x v="45"/>
    <x v="196"/>
    <x v="479"/>
    <x v="3"/>
  </r>
  <r>
    <x v="2"/>
    <x v="2"/>
    <x v="105"/>
    <x v="2"/>
    <x v="16"/>
    <x v="18"/>
    <x v="2"/>
    <x v="12"/>
    <x v="47"/>
    <x v="219"/>
    <x v="104"/>
    <x v="1"/>
  </r>
  <r>
    <x v="2"/>
    <x v="2"/>
    <x v="105"/>
    <x v="2"/>
    <x v="16"/>
    <x v="18"/>
    <x v="3"/>
    <x v="4"/>
    <x v="49"/>
    <x v="205"/>
    <x v="732"/>
    <x v="1"/>
  </r>
  <r>
    <x v="2"/>
    <x v="2"/>
    <x v="105"/>
    <x v="2"/>
    <x v="16"/>
    <x v="18"/>
    <x v="4"/>
    <x v="14"/>
    <x v="41"/>
    <x v="200"/>
    <x v="733"/>
    <x v="6"/>
  </r>
  <r>
    <x v="2"/>
    <x v="2"/>
    <x v="105"/>
    <x v="2"/>
    <x v="16"/>
    <x v="18"/>
    <x v="5"/>
    <x v="24"/>
    <x v="48"/>
    <x v="224"/>
    <x v="734"/>
    <x v="4"/>
  </r>
  <r>
    <x v="2"/>
    <x v="2"/>
    <x v="106"/>
    <x v="2"/>
    <x v="16"/>
    <x v="18"/>
    <x v="0"/>
    <x v="3"/>
    <x v="31"/>
    <x v="425"/>
    <x v="255"/>
    <x v="1"/>
  </r>
  <r>
    <x v="2"/>
    <x v="2"/>
    <x v="106"/>
    <x v="2"/>
    <x v="16"/>
    <x v="18"/>
    <x v="1"/>
    <x v="5"/>
    <x v="33"/>
    <x v="426"/>
    <x v="735"/>
    <x v="3"/>
  </r>
  <r>
    <x v="2"/>
    <x v="2"/>
    <x v="106"/>
    <x v="2"/>
    <x v="16"/>
    <x v="18"/>
    <x v="2"/>
    <x v="5"/>
    <x v="33"/>
    <x v="426"/>
    <x v="736"/>
    <x v="1"/>
  </r>
  <r>
    <x v="2"/>
    <x v="2"/>
    <x v="106"/>
    <x v="2"/>
    <x v="16"/>
    <x v="18"/>
    <x v="3"/>
    <x v="3"/>
    <x v="46"/>
    <x v="212"/>
    <x v="154"/>
    <x v="1"/>
  </r>
  <r>
    <x v="2"/>
    <x v="2"/>
    <x v="106"/>
    <x v="2"/>
    <x v="16"/>
    <x v="18"/>
    <x v="4"/>
    <x v="16"/>
    <x v="38"/>
    <x v="427"/>
    <x v="737"/>
    <x v="6"/>
  </r>
  <r>
    <x v="2"/>
    <x v="2"/>
    <x v="106"/>
    <x v="2"/>
    <x v="16"/>
    <x v="18"/>
    <x v="5"/>
    <x v="6"/>
    <x v="31"/>
    <x v="428"/>
    <x v="738"/>
    <x v="4"/>
  </r>
  <r>
    <x v="2"/>
    <x v="2"/>
    <x v="107"/>
    <x v="2"/>
    <x v="16"/>
    <x v="18"/>
    <x v="0"/>
    <x v="18"/>
    <x v="6"/>
    <x v="429"/>
    <x v="739"/>
    <x v="1"/>
  </r>
  <r>
    <x v="2"/>
    <x v="2"/>
    <x v="107"/>
    <x v="2"/>
    <x v="16"/>
    <x v="18"/>
    <x v="1"/>
    <x v="6"/>
    <x v="20"/>
    <x v="430"/>
    <x v="46"/>
    <x v="3"/>
  </r>
  <r>
    <x v="2"/>
    <x v="2"/>
    <x v="107"/>
    <x v="2"/>
    <x v="16"/>
    <x v="18"/>
    <x v="2"/>
    <x v="48"/>
    <x v="20"/>
    <x v="307"/>
    <x v="740"/>
    <x v="1"/>
  </r>
  <r>
    <x v="2"/>
    <x v="2"/>
    <x v="107"/>
    <x v="2"/>
    <x v="16"/>
    <x v="18"/>
    <x v="3"/>
    <x v="48"/>
    <x v="31"/>
    <x v="431"/>
    <x v="741"/>
    <x v="1"/>
  </r>
  <r>
    <x v="2"/>
    <x v="2"/>
    <x v="107"/>
    <x v="2"/>
    <x v="16"/>
    <x v="18"/>
    <x v="4"/>
    <x v="49"/>
    <x v="32"/>
    <x v="60"/>
    <x v="179"/>
    <x v="6"/>
  </r>
  <r>
    <x v="2"/>
    <x v="2"/>
    <x v="107"/>
    <x v="2"/>
    <x v="16"/>
    <x v="18"/>
    <x v="5"/>
    <x v="50"/>
    <x v="30"/>
    <x v="432"/>
    <x v="742"/>
    <x v="4"/>
  </r>
  <r>
    <x v="2"/>
    <x v="2"/>
    <x v="108"/>
    <x v="2"/>
    <x v="16"/>
    <x v="18"/>
    <x v="0"/>
    <x v="51"/>
    <x v="3"/>
    <x v="433"/>
    <x v="743"/>
    <x v="1"/>
  </r>
  <r>
    <x v="2"/>
    <x v="2"/>
    <x v="108"/>
    <x v="2"/>
    <x v="16"/>
    <x v="18"/>
    <x v="1"/>
    <x v="49"/>
    <x v="30"/>
    <x v="434"/>
    <x v="744"/>
    <x v="3"/>
  </r>
  <r>
    <x v="2"/>
    <x v="2"/>
    <x v="108"/>
    <x v="2"/>
    <x v="16"/>
    <x v="18"/>
    <x v="2"/>
    <x v="49"/>
    <x v="20"/>
    <x v="435"/>
    <x v="745"/>
    <x v="1"/>
  </r>
  <r>
    <x v="2"/>
    <x v="2"/>
    <x v="108"/>
    <x v="2"/>
    <x v="16"/>
    <x v="18"/>
    <x v="3"/>
    <x v="51"/>
    <x v="25"/>
    <x v="4"/>
    <x v="4"/>
    <x v="1"/>
  </r>
  <r>
    <x v="2"/>
    <x v="2"/>
    <x v="108"/>
    <x v="2"/>
    <x v="16"/>
    <x v="18"/>
    <x v="4"/>
    <x v="49"/>
    <x v="26"/>
    <x v="436"/>
    <x v="374"/>
    <x v="6"/>
  </r>
  <r>
    <x v="2"/>
    <x v="2"/>
    <x v="108"/>
    <x v="2"/>
    <x v="16"/>
    <x v="18"/>
    <x v="5"/>
    <x v="50"/>
    <x v="26"/>
    <x v="437"/>
    <x v="746"/>
    <x v="4"/>
  </r>
  <r>
    <x v="2"/>
    <x v="2"/>
    <x v="109"/>
    <x v="2"/>
    <x v="16"/>
    <x v="18"/>
    <x v="0"/>
    <x v="49"/>
    <x v="2"/>
    <x v="438"/>
    <x v="747"/>
    <x v="1"/>
  </r>
  <r>
    <x v="2"/>
    <x v="2"/>
    <x v="109"/>
    <x v="2"/>
    <x v="16"/>
    <x v="18"/>
    <x v="1"/>
    <x v="26"/>
    <x v="6"/>
    <x v="439"/>
    <x v="748"/>
    <x v="3"/>
  </r>
  <r>
    <x v="2"/>
    <x v="2"/>
    <x v="109"/>
    <x v="2"/>
    <x v="16"/>
    <x v="18"/>
    <x v="2"/>
    <x v="11"/>
    <x v="20"/>
    <x v="86"/>
    <x v="749"/>
    <x v="1"/>
  </r>
  <r>
    <x v="2"/>
    <x v="2"/>
    <x v="109"/>
    <x v="2"/>
    <x v="16"/>
    <x v="18"/>
    <x v="3"/>
    <x v="11"/>
    <x v="34"/>
    <x v="7"/>
    <x v="366"/>
    <x v="1"/>
  </r>
  <r>
    <x v="2"/>
    <x v="2"/>
    <x v="109"/>
    <x v="2"/>
    <x v="16"/>
    <x v="18"/>
    <x v="4"/>
    <x v="52"/>
    <x v="34"/>
    <x v="440"/>
    <x v="750"/>
    <x v="6"/>
  </r>
  <r>
    <x v="2"/>
    <x v="2"/>
    <x v="109"/>
    <x v="2"/>
    <x v="16"/>
    <x v="18"/>
    <x v="5"/>
    <x v="48"/>
    <x v="49"/>
    <x v="141"/>
    <x v="751"/>
    <x v="4"/>
  </r>
  <r>
    <x v="2"/>
    <x v="2"/>
    <x v="110"/>
    <x v="2"/>
    <x v="16"/>
    <x v="18"/>
    <x v="0"/>
    <x v="14"/>
    <x v="24"/>
    <x v="252"/>
    <x v="234"/>
    <x v="1"/>
  </r>
  <r>
    <x v="2"/>
    <x v="2"/>
    <x v="110"/>
    <x v="2"/>
    <x v="16"/>
    <x v="18"/>
    <x v="1"/>
    <x v="23"/>
    <x v="24"/>
    <x v="259"/>
    <x v="752"/>
    <x v="3"/>
  </r>
  <r>
    <x v="2"/>
    <x v="2"/>
    <x v="110"/>
    <x v="2"/>
    <x v="16"/>
    <x v="18"/>
    <x v="2"/>
    <x v="14"/>
    <x v="49"/>
    <x v="166"/>
    <x v="303"/>
    <x v="1"/>
  </r>
  <r>
    <x v="2"/>
    <x v="2"/>
    <x v="110"/>
    <x v="2"/>
    <x v="16"/>
    <x v="18"/>
    <x v="3"/>
    <x v="14"/>
    <x v="44"/>
    <x v="192"/>
    <x v="714"/>
    <x v="1"/>
  </r>
  <r>
    <x v="2"/>
    <x v="2"/>
    <x v="110"/>
    <x v="2"/>
    <x v="16"/>
    <x v="18"/>
    <x v="4"/>
    <x v="12"/>
    <x v="35"/>
    <x v="136"/>
    <x v="753"/>
    <x v="6"/>
  </r>
  <r>
    <x v="2"/>
    <x v="2"/>
    <x v="110"/>
    <x v="2"/>
    <x v="16"/>
    <x v="18"/>
    <x v="5"/>
    <x v="16"/>
    <x v="49"/>
    <x v="209"/>
    <x v="364"/>
    <x v="4"/>
  </r>
  <r>
    <x v="2"/>
    <x v="2"/>
    <x v="111"/>
    <x v="2"/>
    <x v="16"/>
    <x v="18"/>
    <x v="0"/>
    <x v="0"/>
    <x v="47"/>
    <x v="47"/>
    <x v="51"/>
    <x v="1"/>
  </r>
  <r>
    <x v="2"/>
    <x v="2"/>
    <x v="111"/>
    <x v="2"/>
    <x v="16"/>
    <x v="18"/>
    <x v="1"/>
    <x v="23"/>
    <x v="31"/>
    <x v="226"/>
    <x v="754"/>
    <x v="3"/>
  </r>
  <r>
    <x v="2"/>
    <x v="2"/>
    <x v="111"/>
    <x v="2"/>
    <x v="16"/>
    <x v="18"/>
    <x v="2"/>
    <x v="14"/>
    <x v="47"/>
    <x v="218"/>
    <x v="333"/>
    <x v="1"/>
  </r>
  <r>
    <x v="2"/>
    <x v="2"/>
    <x v="111"/>
    <x v="2"/>
    <x v="16"/>
    <x v="18"/>
    <x v="3"/>
    <x v="4"/>
    <x v="48"/>
    <x v="138"/>
    <x v="184"/>
    <x v="1"/>
  </r>
  <r>
    <x v="2"/>
    <x v="2"/>
    <x v="111"/>
    <x v="2"/>
    <x v="16"/>
    <x v="18"/>
    <x v="4"/>
    <x v="5"/>
    <x v="45"/>
    <x v="154"/>
    <x v="755"/>
    <x v="6"/>
  </r>
  <r>
    <x v="2"/>
    <x v="2"/>
    <x v="111"/>
    <x v="2"/>
    <x v="16"/>
    <x v="18"/>
    <x v="5"/>
    <x v="12"/>
    <x v="47"/>
    <x v="219"/>
    <x v="330"/>
    <x v="4"/>
  </r>
  <r>
    <x v="2"/>
    <x v="2"/>
    <x v="112"/>
    <x v="2"/>
    <x v="16"/>
    <x v="18"/>
    <x v="0"/>
    <x v="4"/>
    <x v="23"/>
    <x v="337"/>
    <x v="205"/>
    <x v="1"/>
  </r>
  <r>
    <x v="2"/>
    <x v="2"/>
    <x v="112"/>
    <x v="2"/>
    <x v="16"/>
    <x v="18"/>
    <x v="1"/>
    <x v="14"/>
    <x v="20"/>
    <x v="249"/>
    <x v="382"/>
    <x v="3"/>
  </r>
  <r>
    <x v="2"/>
    <x v="2"/>
    <x v="112"/>
    <x v="2"/>
    <x v="16"/>
    <x v="18"/>
    <x v="2"/>
    <x v="4"/>
    <x v="28"/>
    <x v="170"/>
    <x v="238"/>
    <x v="1"/>
  </r>
  <r>
    <x v="2"/>
    <x v="2"/>
    <x v="112"/>
    <x v="2"/>
    <x v="16"/>
    <x v="18"/>
    <x v="3"/>
    <x v="23"/>
    <x v="24"/>
    <x v="259"/>
    <x v="756"/>
    <x v="1"/>
  </r>
  <r>
    <x v="2"/>
    <x v="2"/>
    <x v="112"/>
    <x v="2"/>
    <x v="16"/>
    <x v="18"/>
    <x v="4"/>
    <x v="26"/>
    <x v="34"/>
    <x v="441"/>
    <x v="757"/>
    <x v="6"/>
  </r>
  <r>
    <x v="2"/>
    <x v="2"/>
    <x v="112"/>
    <x v="2"/>
    <x v="16"/>
    <x v="18"/>
    <x v="5"/>
    <x v="31"/>
    <x v="25"/>
    <x v="296"/>
    <x v="758"/>
    <x v="4"/>
  </r>
  <r>
    <x v="2"/>
    <x v="2"/>
    <x v="113"/>
    <x v="2"/>
    <x v="16"/>
    <x v="18"/>
    <x v="0"/>
    <x v="24"/>
    <x v="9"/>
    <x v="272"/>
    <x v="429"/>
    <x v="1"/>
  </r>
  <r>
    <x v="2"/>
    <x v="2"/>
    <x v="113"/>
    <x v="2"/>
    <x v="16"/>
    <x v="18"/>
    <x v="1"/>
    <x v="33"/>
    <x v="9"/>
    <x v="442"/>
    <x v="759"/>
    <x v="3"/>
  </r>
  <r>
    <x v="2"/>
    <x v="2"/>
    <x v="113"/>
    <x v="2"/>
    <x v="16"/>
    <x v="18"/>
    <x v="2"/>
    <x v="28"/>
    <x v="25"/>
    <x v="443"/>
    <x v="760"/>
    <x v="1"/>
  </r>
  <r>
    <x v="2"/>
    <x v="2"/>
    <x v="113"/>
    <x v="2"/>
    <x v="16"/>
    <x v="18"/>
    <x v="3"/>
    <x v="28"/>
    <x v="25"/>
    <x v="443"/>
    <x v="760"/>
    <x v="1"/>
  </r>
  <r>
    <x v="2"/>
    <x v="2"/>
    <x v="113"/>
    <x v="2"/>
    <x v="16"/>
    <x v="18"/>
    <x v="4"/>
    <x v="31"/>
    <x v="28"/>
    <x v="444"/>
    <x v="332"/>
    <x v="6"/>
  </r>
  <r>
    <x v="2"/>
    <x v="2"/>
    <x v="113"/>
    <x v="2"/>
    <x v="16"/>
    <x v="18"/>
    <x v="5"/>
    <x v="32"/>
    <x v="23"/>
    <x v="445"/>
    <x v="761"/>
    <x v="4"/>
  </r>
  <r>
    <x v="0"/>
    <x v="0"/>
    <x v="78"/>
    <x v="4"/>
    <x v="8"/>
    <x v="19"/>
    <x v="0"/>
    <x v="2"/>
    <x v="2"/>
    <x v="3"/>
    <x v="762"/>
    <x v="4"/>
  </r>
  <r>
    <x v="0"/>
    <x v="0"/>
    <x v="78"/>
    <x v="4"/>
    <x v="8"/>
    <x v="19"/>
    <x v="1"/>
    <x v="2"/>
    <x v="26"/>
    <x v="62"/>
    <x v="165"/>
    <x v="2"/>
  </r>
  <r>
    <x v="0"/>
    <x v="0"/>
    <x v="78"/>
    <x v="4"/>
    <x v="8"/>
    <x v="19"/>
    <x v="2"/>
    <x v="15"/>
    <x v="26"/>
    <x v="154"/>
    <x v="315"/>
    <x v="3"/>
  </r>
  <r>
    <x v="0"/>
    <x v="0"/>
    <x v="78"/>
    <x v="4"/>
    <x v="8"/>
    <x v="19"/>
    <x v="3"/>
    <x v="10"/>
    <x v="24"/>
    <x v="236"/>
    <x v="763"/>
    <x v="1"/>
  </r>
  <r>
    <x v="0"/>
    <x v="0"/>
    <x v="78"/>
    <x v="4"/>
    <x v="8"/>
    <x v="19"/>
    <x v="4"/>
    <x v="4"/>
    <x v="21"/>
    <x v="446"/>
    <x v="764"/>
    <x v="2"/>
  </r>
  <r>
    <x v="0"/>
    <x v="0"/>
    <x v="78"/>
    <x v="4"/>
    <x v="8"/>
    <x v="19"/>
    <x v="5"/>
    <x v="2"/>
    <x v="26"/>
    <x v="62"/>
    <x v="125"/>
    <x v="0"/>
  </r>
  <r>
    <x v="0"/>
    <x v="0"/>
    <x v="79"/>
    <x v="4"/>
    <x v="8"/>
    <x v="19"/>
    <x v="0"/>
    <x v="2"/>
    <x v="3"/>
    <x v="72"/>
    <x v="765"/>
    <x v="4"/>
  </r>
  <r>
    <x v="0"/>
    <x v="0"/>
    <x v="79"/>
    <x v="4"/>
    <x v="8"/>
    <x v="19"/>
    <x v="1"/>
    <x v="2"/>
    <x v="21"/>
    <x v="111"/>
    <x v="148"/>
    <x v="2"/>
  </r>
  <r>
    <x v="0"/>
    <x v="0"/>
    <x v="79"/>
    <x v="4"/>
    <x v="8"/>
    <x v="19"/>
    <x v="2"/>
    <x v="15"/>
    <x v="25"/>
    <x v="193"/>
    <x v="215"/>
    <x v="3"/>
  </r>
  <r>
    <x v="0"/>
    <x v="0"/>
    <x v="79"/>
    <x v="4"/>
    <x v="8"/>
    <x v="19"/>
    <x v="3"/>
    <x v="10"/>
    <x v="34"/>
    <x v="447"/>
    <x v="766"/>
    <x v="1"/>
  </r>
  <r>
    <x v="0"/>
    <x v="0"/>
    <x v="79"/>
    <x v="4"/>
    <x v="8"/>
    <x v="19"/>
    <x v="4"/>
    <x v="4"/>
    <x v="21"/>
    <x v="446"/>
    <x v="764"/>
    <x v="2"/>
  </r>
  <r>
    <x v="0"/>
    <x v="0"/>
    <x v="79"/>
    <x v="4"/>
    <x v="8"/>
    <x v="19"/>
    <x v="5"/>
    <x v="2"/>
    <x v="26"/>
    <x v="62"/>
    <x v="125"/>
    <x v="0"/>
  </r>
  <r>
    <x v="0"/>
    <x v="0"/>
    <x v="80"/>
    <x v="4"/>
    <x v="8"/>
    <x v="19"/>
    <x v="0"/>
    <x v="2"/>
    <x v="62"/>
    <x v="448"/>
    <x v="767"/>
    <x v="4"/>
  </r>
  <r>
    <x v="0"/>
    <x v="0"/>
    <x v="80"/>
    <x v="4"/>
    <x v="8"/>
    <x v="19"/>
    <x v="1"/>
    <x v="2"/>
    <x v="21"/>
    <x v="111"/>
    <x v="148"/>
    <x v="2"/>
  </r>
  <r>
    <x v="0"/>
    <x v="0"/>
    <x v="80"/>
    <x v="4"/>
    <x v="8"/>
    <x v="19"/>
    <x v="2"/>
    <x v="15"/>
    <x v="31"/>
    <x v="354"/>
    <x v="768"/>
    <x v="3"/>
  </r>
  <r>
    <x v="0"/>
    <x v="0"/>
    <x v="80"/>
    <x v="4"/>
    <x v="8"/>
    <x v="19"/>
    <x v="3"/>
    <x v="10"/>
    <x v="33"/>
    <x v="449"/>
    <x v="769"/>
    <x v="1"/>
  </r>
  <r>
    <x v="0"/>
    <x v="0"/>
    <x v="80"/>
    <x v="4"/>
    <x v="8"/>
    <x v="19"/>
    <x v="4"/>
    <x v="4"/>
    <x v="34"/>
    <x v="356"/>
    <x v="515"/>
    <x v="2"/>
  </r>
  <r>
    <x v="0"/>
    <x v="0"/>
    <x v="80"/>
    <x v="4"/>
    <x v="8"/>
    <x v="19"/>
    <x v="5"/>
    <x v="2"/>
    <x v="31"/>
    <x v="70"/>
    <x v="243"/>
    <x v="0"/>
  </r>
  <r>
    <x v="0"/>
    <x v="0"/>
    <x v="81"/>
    <x v="4"/>
    <x v="8"/>
    <x v="19"/>
    <x v="0"/>
    <x v="2"/>
    <x v="6"/>
    <x v="8"/>
    <x v="770"/>
    <x v="4"/>
  </r>
  <r>
    <x v="0"/>
    <x v="0"/>
    <x v="81"/>
    <x v="4"/>
    <x v="8"/>
    <x v="19"/>
    <x v="1"/>
    <x v="2"/>
    <x v="28"/>
    <x v="45"/>
    <x v="49"/>
    <x v="2"/>
  </r>
  <r>
    <x v="0"/>
    <x v="0"/>
    <x v="81"/>
    <x v="4"/>
    <x v="8"/>
    <x v="19"/>
    <x v="2"/>
    <x v="15"/>
    <x v="28"/>
    <x v="450"/>
    <x v="771"/>
    <x v="3"/>
  </r>
  <r>
    <x v="0"/>
    <x v="0"/>
    <x v="81"/>
    <x v="4"/>
    <x v="8"/>
    <x v="19"/>
    <x v="3"/>
    <x v="10"/>
    <x v="32"/>
    <x v="451"/>
    <x v="772"/>
    <x v="1"/>
  </r>
  <r>
    <x v="0"/>
    <x v="0"/>
    <x v="81"/>
    <x v="4"/>
    <x v="8"/>
    <x v="19"/>
    <x v="4"/>
    <x v="4"/>
    <x v="34"/>
    <x v="356"/>
    <x v="515"/>
    <x v="2"/>
  </r>
  <r>
    <x v="0"/>
    <x v="0"/>
    <x v="81"/>
    <x v="4"/>
    <x v="8"/>
    <x v="19"/>
    <x v="5"/>
    <x v="2"/>
    <x v="25"/>
    <x v="52"/>
    <x v="7"/>
    <x v="0"/>
  </r>
  <r>
    <x v="0"/>
    <x v="0"/>
    <x v="82"/>
    <x v="4"/>
    <x v="8"/>
    <x v="19"/>
    <x v="0"/>
    <x v="4"/>
    <x v="62"/>
    <x v="452"/>
    <x v="773"/>
    <x v="4"/>
  </r>
  <r>
    <x v="0"/>
    <x v="0"/>
    <x v="82"/>
    <x v="4"/>
    <x v="8"/>
    <x v="19"/>
    <x v="1"/>
    <x v="4"/>
    <x v="31"/>
    <x v="76"/>
    <x v="774"/>
    <x v="2"/>
  </r>
  <r>
    <x v="0"/>
    <x v="0"/>
    <x v="82"/>
    <x v="4"/>
    <x v="8"/>
    <x v="19"/>
    <x v="2"/>
    <x v="0"/>
    <x v="21"/>
    <x v="80"/>
    <x v="207"/>
    <x v="3"/>
  </r>
  <r>
    <x v="0"/>
    <x v="0"/>
    <x v="82"/>
    <x v="4"/>
    <x v="8"/>
    <x v="19"/>
    <x v="3"/>
    <x v="0"/>
    <x v="24"/>
    <x v="54"/>
    <x v="158"/>
    <x v="1"/>
  </r>
  <r>
    <x v="0"/>
    <x v="0"/>
    <x v="82"/>
    <x v="4"/>
    <x v="8"/>
    <x v="19"/>
    <x v="4"/>
    <x v="3"/>
    <x v="28"/>
    <x v="40"/>
    <x v="43"/>
    <x v="2"/>
  </r>
  <r>
    <x v="0"/>
    <x v="0"/>
    <x v="82"/>
    <x v="4"/>
    <x v="8"/>
    <x v="19"/>
    <x v="5"/>
    <x v="5"/>
    <x v="23"/>
    <x v="113"/>
    <x v="775"/>
    <x v="0"/>
  </r>
  <r>
    <x v="0"/>
    <x v="0"/>
    <x v="83"/>
    <x v="4"/>
    <x v="8"/>
    <x v="19"/>
    <x v="0"/>
    <x v="3"/>
    <x v="10"/>
    <x v="18"/>
    <x v="776"/>
    <x v="4"/>
  </r>
  <r>
    <x v="0"/>
    <x v="0"/>
    <x v="83"/>
    <x v="4"/>
    <x v="8"/>
    <x v="19"/>
    <x v="1"/>
    <x v="4"/>
    <x v="23"/>
    <x v="337"/>
    <x v="777"/>
    <x v="2"/>
  </r>
  <r>
    <x v="0"/>
    <x v="0"/>
    <x v="83"/>
    <x v="4"/>
    <x v="8"/>
    <x v="19"/>
    <x v="2"/>
    <x v="0"/>
    <x v="25"/>
    <x v="61"/>
    <x v="158"/>
    <x v="3"/>
  </r>
  <r>
    <x v="0"/>
    <x v="0"/>
    <x v="83"/>
    <x v="4"/>
    <x v="8"/>
    <x v="19"/>
    <x v="3"/>
    <x v="0"/>
    <x v="31"/>
    <x v="79"/>
    <x v="95"/>
    <x v="1"/>
  </r>
  <r>
    <x v="0"/>
    <x v="0"/>
    <x v="83"/>
    <x v="4"/>
    <x v="8"/>
    <x v="19"/>
    <x v="4"/>
    <x v="5"/>
    <x v="31"/>
    <x v="90"/>
    <x v="368"/>
    <x v="2"/>
  </r>
  <r>
    <x v="0"/>
    <x v="0"/>
    <x v="83"/>
    <x v="4"/>
    <x v="8"/>
    <x v="19"/>
    <x v="5"/>
    <x v="12"/>
    <x v="27"/>
    <x v="246"/>
    <x v="778"/>
    <x v="0"/>
  </r>
  <r>
    <x v="0"/>
    <x v="0"/>
    <x v="84"/>
    <x v="4"/>
    <x v="8"/>
    <x v="19"/>
    <x v="0"/>
    <x v="5"/>
    <x v="5"/>
    <x v="436"/>
    <x v="779"/>
    <x v="4"/>
  </r>
  <r>
    <x v="0"/>
    <x v="0"/>
    <x v="84"/>
    <x v="4"/>
    <x v="8"/>
    <x v="19"/>
    <x v="1"/>
    <x v="14"/>
    <x v="20"/>
    <x v="249"/>
    <x v="100"/>
    <x v="2"/>
  </r>
  <r>
    <x v="0"/>
    <x v="0"/>
    <x v="84"/>
    <x v="4"/>
    <x v="8"/>
    <x v="19"/>
    <x v="2"/>
    <x v="4"/>
    <x v="23"/>
    <x v="337"/>
    <x v="780"/>
    <x v="3"/>
  </r>
  <r>
    <x v="0"/>
    <x v="0"/>
    <x v="84"/>
    <x v="4"/>
    <x v="8"/>
    <x v="19"/>
    <x v="3"/>
    <x v="4"/>
    <x v="31"/>
    <x v="76"/>
    <x v="781"/>
    <x v="1"/>
  </r>
  <r>
    <x v="0"/>
    <x v="0"/>
    <x v="84"/>
    <x v="4"/>
    <x v="8"/>
    <x v="19"/>
    <x v="4"/>
    <x v="5"/>
    <x v="25"/>
    <x v="87"/>
    <x v="108"/>
    <x v="2"/>
  </r>
  <r>
    <x v="0"/>
    <x v="0"/>
    <x v="84"/>
    <x v="4"/>
    <x v="8"/>
    <x v="19"/>
    <x v="5"/>
    <x v="12"/>
    <x v="29"/>
    <x v="102"/>
    <x v="782"/>
    <x v="0"/>
  </r>
  <r>
    <x v="0"/>
    <x v="0"/>
    <x v="85"/>
    <x v="4"/>
    <x v="8"/>
    <x v="19"/>
    <x v="0"/>
    <x v="5"/>
    <x v="8"/>
    <x v="453"/>
    <x v="783"/>
    <x v="4"/>
  </r>
  <r>
    <x v="0"/>
    <x v="0"/>
    <x v="85"/>
    <x v="4"/>
    <x v="8"/>
    <x v="19"/>
    <x v="1"/>
    <x v="14"/>
    <x v="20"/>
    <x v="249"/>
    <x v="100"/>
    <x v="2"/>
  </r>
  <r>
    <x v="0"/>
    <x v="0"/>
    <x v="85"/>
    <x v="4"/>
    <x v="8"/>
    <x v="19"/>
    <x v="2"/>
    <x v="4"/>
    <x v="23"/>
    <x v="337"/>
    <x v="780"/>
    <x v="3"/>
  </r>
  <r>
    <x v="0"/>
    <x v="0"/>
    <x v="85"/>
    <x v="4"/>
    <x v="8"/>
    <x v="19"/>
    <x v="3"/>
    <x v="2"/>
    <x v="31"/>
    <x v="70"/>
    <x v="80"/>
    <x v="1"/>
  </r>
  <r>
    <x v="0"/>
    <x v="0"/>
    <x v="85"/>
    <x v="4"/>
    <x v="8"/>
    <x v="19"/>
    <x v="4"/>
    <x v="4"/>
    <x v="21"/>
    <x v="446"/>
    <x v="764"/>
    <x v="2"/>
  </r>
  <r>
    <x v="0"/>
    <x v="0"/>
    <x v="85"/>
    <x v="4"/>
    <x v="8"/>
    <x v="19"/>
    <x v="5"/>
    <x v="14"/>
    <x v="27"/>
    <x v="454"/>
    <x v="784"/>
    <x v="0"/>
  </r>
  <r>
    <x v="0"/>
    <x v="0"/>
    <x v="86"/>
    <x v="4"/>
    <x v="8"/>
    <x v="19"/>
    <x v="0"/>
    <x v="4"/>
    <x v="2"/>
    <x v="68"/>
    <x v="785"/>
    <x v="4"/>
  </r>
  <r>
    <x v="0"/>
    <x v="0"/>
    <x v="86"/>
    <x v="4"/>
    <x v="8"/>
    <x v="19"/>
    <x v="1"/>
    <x v="34"/>
    <x v="26"/>
    <x v="455"/>
    <x v="338"/>
    <x v="2"/>
  </r>
  <r>
    <x v="0"/>
    <x v="0"/>
    <x v="86"/>
    <x v="4"/>
    <x v="8"/>
    <x v="19"/>
    <x v="2"/>
    <x v="2"/>
    <x v="21"/>
    <x v="111"/>
    <x v="184"/>
    <x v="3"/>
  </r>
  <r>
    <x v="0"/>
    <x v="0"/>
    <x v="86"/>
    <x v="4"/>
    <x v="8"/>
    <x v="19"/>
    <x v="3"/>
    <x v="2"/>
    <x v="28"/>
    <x v="45"/>
    <x v="59"/>
    <x v="1"/>
  </r>
  <r>
    <x v="0"/>
    <x v="0"/>
    <x v="86"/>
    <x v="4"/>
    <x v="8"/>
    <x v="19"/>
    <x v="4"/>
    <x v="4"/>
    <x v="28"/>
    <x v="170"/>
    <x v="249"/>
    <x v="2"/>
  </r>
  <r>
    <x v="0"/>
    <x v="0"/>
    <x v="86"/>
    <x v="4"/>
    <x v="8"/>
    <x v="19"/>
    <x v="5"/>
    <x v="14"/>
    <x v="23"/>
    <x v="232"/>
    <x v="786"/>
    <x v="0"/>
  </r>
  <r>
    <x v="0"/>
    <x v="0"/>
    <x v="87"/>
    <x v="4"/>
    <x v="8"/>
    <x v="19"/>
    <x v="0"/>
    <x v="14"/>
    <x v="9"/>
    <x v="443"/>
    <x v="787"/>
    <x v="4"/>
  </r>
  <r>
    <x v="0"/>
    <x v="0"/>
    <x v="87"/>
    <x v="4"/>
    <x v="8"/>
    <x v="19"/>
    <x v="1"/>
    <x v="34"/>
    <x v="23"/>
    <x v="456"/>
    <x v="788"/>
    <x v="2"/>
  </r>
  <r>
    <x v="0"/>
    <x v="0"/>
    <x v="87"/>
    <x v="4"/>
    <x v="8"/>
    <x v="19"/>
    <x v="2"/>
    <x v="34"/>
    <x v="28"/>
    <x v="195"/>
    <x v="553"/>
    <x v="3"/>
  </r>
  <r>
    <x v="0"/>
    <x v="0"/>
    <x v="87"/>
    <x v="4"/>
    <x v="8"/>
    <x v="19"/>
    <x v="3"/>
    <x v="34"/>
    <x v="24"/>
    <x v="457"/>
    <x v="559"/>
    <x v="1"/>
  </r>
  <r>
    <x v="0"/>
    <x v="0"/>
    <x v="87"/>
    <x v="4"/>
    <x v="8"/>
    <x v="19"/>
    <x v="4"/>
    <x v="14"/>
    <x v="24"/>
    <x v="252"/>
    <x v="150"/>
    <x v="2"/>
  </r>
  <r>
    <x v="0"/>
    <x v="0"/>
    <x v="87"/>
    <x v="4"/>
    <x v="8"/>
    <x v="19"/>
    <x v="5"/>
    <x v="5"/>
    <x v="23"/>
    <x v="113"/>
    <x v="775"/>
    <x v="0"/>
  </r>
  <r>
    <x v="0"/>
    <x v="0"/>
    <x v="88"/>
    <x v="4"/>
    <x v="8"/>
    <x v="19"/>
    <x v="0"/>
    <x v="14"/>
    <x v="29"/>
    <x v="458"/>
    <x v="789"/>
    <x v="4"/>
  </r>
  <r>
    <x v="0"/>
    <x v="0"/>
    <x v="88"/>
    <x v="4"/>
    <x v="8"/>
    <x v="19"/>
    <x v="1"/>
    <x v="34"/>
    <x v="25"/>
    <x v="252"/>
    <x v="150"/>
    <x v="2"/>
  </r>
  <r>
    <x v="0"/>
    <x v="0"/>
    <x v="88"/>
    <x v="4"/>
    <x v="8"/>
    <x v="19"/>
    <x v="2"/>
    <x v="34"/>
    <x v="63"/>
    <x v="459"/>
    <x v="790"/>
    <x v="3"/>
  </r>
  <r>
    <x v="0"/>
    <x v="0"/>
    <x v="88"/>
    <x v="4"/>
    <x v="8"/>
    <x v="19"/>
    <x v="3"/>
    <x v="34"/>
    <x v="31"/>
    <x v="460"/>
    <x v="389"/>
    <x v="1"/>
  </r>
  <r>
    <x v="0"/>
    <x v="0"/>
    <x v="88"/>
    <x v="4"/>
    <x v="8"/>
    <x v="19"/>
    <x v="4"/>
    <x v="5"/>
    <x v="21"/>
    <x v="88"/>
    <x v="791"/>
    <x v="2"/>
  </r>
  <r>
    <x v="0"/>
    <x v="0"/>
    <x v="88"/>
    <x v="4"/>
    <x v="8"/>
    <x v="19"/>
    <x v="5"/>
    <x v="6"/>
    <x v="26"/>
    <x v="109"/>
    <x v="792"/>
    <x v="0"/>
  </r>
  <r>
    <x v="0"/>
    <x v="0"/>
    <x v="89"/>
    <x v="4"/>
    <x v="8"/>
    <x v="19"/>
    <x v="0"/>
    <x v="5"/>
    <x v="10"/>
    <x v="31"/>
    <x v="793"/>
    <x v="4"/>
  </r>
  <r>
    <x v="0"/>
    <x v="0"/>
    <x v="89"/>
    <x v="4"/>
    <x v="8"/>
    <x v="19"/>
    <x v="1"/>
    <x v="4"/>
    <x v="22"/>
    <x v="105"/>
    <x v="9"/>
    <x v="2"/>
  </r>
  <r>
    <x v="0"/>
    <x v="0"/>
    <x v="89"/>
    <x v="4"/>
    <x v="8"/>
    <x v="19"/>
    <x v="2"/>
    <x v="4"/>
    <x v="23"/>
    <x v="337"/>
    <x v="780"/>
    <x v="3"/>
  </r>
  <r>
    <x v="0"/>
    <x v="0"/>
    <x v="89"/>
    <x v="4"/>
    <x v="8"/>
    <x v="19"/>
    <x v="3"/>
    <x v="4"/>
    <x v="31"/>
    <x v="76"/>
    <x v="781"/>
    <x v="1"/>
  </r>
  <r>
    <x v="0"/>
    <x v="0"/>
    <x v="89"/>
    <x v="4"/>
    <x v="8"/>
    <x v="19"/>
    <x v="4"/>
    <x v="5"/>
    <x v="31"/>
    <x v="90"/>
    <x v="368"/>
    <x v="2"/>
  </r>
  <r>
    <x v="0"/>
    <x v="0"/>
    <x v="89"/>
    <x v="4"/>
    <x v="8"/>
    <x v="19"/>
    <x v="5"/>
    <x v="6"/>
    <x v="22"/>
    <x v="176"/>
    <x v="776"/>
    <x v="0"/>
  </r>
  <r>
    <x v="0"/>
    <x v="0"/>
    <x v="0"/>
    <x v="0"/>
    <x v="0"/>
    <x v="20"/>
    <x v="0"/>
    <x v="1"/>
    <x v="9"/>
    <x v="55"/>
    <x v="60"/>
    <x v="0"/>
  </r>
  <r>
    <x v="0"/>
    <x v="0"/>
    <x v="0"/>
    <x v="0"/>
    <x v="0"/>
    <x v="20"/>
    <x v="1"/>
    <x v="1"/>
    <x v="25"/>
    <x v="50"/>
    <x v="794"/>
    <x v="1"/>
  </r>
  <r>
    <x v="0"/>
    <x v="0"/>
    <x v="0"/>
    <x v="0"/>
    <x v="0"/>
    <x v="20"/>
    <x v="2"/>
    <x v="21"/>
    <x v="25"/>
    <x v="166"/>
    <x v="149"/>
    <x v="2"/>
  </r>
  <r>
    <x v="0"/>
    <x v="0"/>
    <x v="0"/>
    <x v="0"/>
    <x v="0"/>
    <x v="20"/>
    <x v="3"/>
    <x v="8"/>
    <x v="32"/>
    <x v="151"/>
    <x v="353"/>
    <x v="2"/>
  </r>
  <r>
    <x v="0"/>
    <x v="0"/>
    <x v="0"/>
    <x v="0"/>
    <x v="0"/>
    <x v="20"/>
    <x v="4"/>
    <x v="0"/>
    <x v="24"/>
    <x v="54"/>
    <x v="158"/>
    <x v="1"/>
  </r>
  <r>
    <x v="0"/>
    <x v="0"/>
    <x v="0"/>
    <x v="0"/>
    <x v="0"/>
    <x v="20"/>
    <x v="5"/>
    <x v="1"/>
    <x v="25"/>
    <x v="50"/>
    <x v="51"/>
    <x v="3"/>
  </r>
  <r>
    <x v="0"/>
    <x v="0"/>
    <x v="1"/>
    <x v="0"/>
    <x v="0"/>
    <x v="20"/>
    <x v="0"/>
    <x v="1"/>
    <x v="2"/>
    <x v="461"/>
    <x v="173"/>
    <x v="0"/>
  </r>
  <r>
    <x v="0"/>
    <x v="0"/>
    <x v="1"/>
    <x v="0"/>
    <x v="0"/>
    <x v="20"/>
    <x v="1"/>
    <x v="1"/>
    <x v="24"/>
    <x v="47"/>
    <x v="51"/>
    <x v="1"/>
  </r>
  <r>
    <x v="0"/>
    <x v="0"/>
    <x v="1"/>
    <x v="0"/>
    <x v="0"/>
    <x v="20"/>
    <x v="2"/>
    <x v="21"/>
    <x v="21"/>
    <x v="205"/>
    <x v="302"/>
    <x v="2"/>
  </r>
  <r>
    <x v="0"/>
    <x v="0"/>
    <x v="1"/>
    <x v="0"/>
    <x v="0"/>
    <x v="20"/>
    <x v="3"/>
    <x v="8"/>
    <x v="33"/>
    <x v="156"/>
    <x v="795"/>
    <x v="2"/>
  </r>
  <r>
    <x v="0"/>
    <x v="0"/>
    <x v="1"/>
    <x v="0"/>
    <x v="0"/>
    <x v="20"/>
    <x v="4"/>
    <x v="0"/>
    <x v="24"/>
    <x v="54"/>
    <x v="158"/>
    <x v="1"/>
  </r>
  <r>
    <x v="0"/>
    <x v="0"/>
    <x v="1"/>
    <x v="0"/>
    <x v="0"/>
    <x v="20"/>
    <x v="5"/>
    <x v="1"/>
    <x v="25"/>
    <x v="50"/>
    <x v="51"/>
    <x v="3"/>
  </r>
  <r>
    <x v="0"/>
    <x v="0"/>
    <x v="2"/>
    <x v="0"/>
    <x v="0"/>
    <x v="20"/>
    <x v="0"/>
    <x v="1"/>
    <x v="64"/>
    <x v="462"/>
    <x v="796"/>
    <x v="0"/>
  </r>
  <r>
    <x v="0"/>
    <x v="0"/>
    <x v="2"/>
    <x v="0"/>
    <x v="0"/>
    <x v="20"/>
    <x v="1"/>
    <x v="1"/>
    <x v="28"/>
    <x v="193"/>
    <x v="149"/>
    <x v="1"/>
  </r>
  <r>
    <x v="0"/>
    <x v="0"/>
    <x v="2"/>
    <x v="0"/>
    <x v="0"/>
    <x v="20"/>
    <x v="2"/>
    <x v="21"/>
    <x v="21"/>
    <x v="205"/>
    <x v="302"/>
    <x v="2"/>
  </r>
  <r>
    <x v="0"/>
    <x v="0"/>
    <x v="2"/>
    <x v="0"/>
    <x v="0"/>
    <x v="20"/>
    <x v="3"/>
    <x v="8"/>
    <x v="47"/>
    <x v="340"/>
    <x v="547"/>
    <x v="2"/>
  </r>
  <r>
    <x v="0"/>
    <x v="0"/>
    <x v="2"/>
    <x v="0"/>
    <x v="0"/>
    <x v="20"/>
    <x v="4"/>
    <x v="0"/>
    <x v="32"/>
    <x v="39"/>
    <x v="54"/>
    <x v="1"/>
  </r>
  <r>
    <x v="0"/>
    <x v="0"/>
    <x v="2"/>
    <x v="0"/>
    <x v="0"/>
    <x v="20"/>
    <x v="5"/>
    <x v="1"/>
    <x v="21"/>
    <x v="42"/>
    <x v="309"/>
    <x v="3"/>
  </r>
  <r>
    <x v="0"/>
    <x v="0"/>
    <x v="3"/>
    <x v="0"/>
    <x v="0"/>
    <x v="20"/>
    <x v="0"/>
    <x v="1"/>
    <x v="9"/>
    <x v="55"/>
    <x v="60"/>
    <x v="0"/>
  </r>
  <r>
    <x v="0"/>
    <x v="0"/>
    <x v="3"/>
    <x v="0"/>
    <x v="0"/>
    <x v="20"/>
    <x v="1"/>
    <x v="1"/>
    <x v="24"/>
    <x v="47"/>
    <x v="51"/>
    <x v="1"/>
  </r>
  <r>
    <x v="0"/>
    <x v="0"/>
    <x v="3"/>
    <x v="0"/>
    <x v="0"/>
    <x v="20"/>
    <x v="2"/>
    <x v="21"/>
    <x v="24"/>
    <x v="192"/>
    <x v="215"/>
    <x v="2"/>
  </r>
  <r>
    <x v="0"/>
    <x v="0"/>
    <x v="3"/>
    <x v="0"/>
    <x v="0"/>
    <x v="20"/>
    <x v="3"/>
    <x v="8"/>
    <x v="33"/>
    <x v="156"/>
    <x v="795"/>
    <x v="2"/>
  </r>
  <r>
    <x v="0"/>
    <x v="0"/>
    <x v="3"/>
    <x v="0"/>
    <x v="0"/>
    <x v="20"/>
    <x v="4"/>
    <x v="0"/>
    <x v="33"/>
    <x v="43"/>
    <x v="402"/>
    <x v="1"/>
  </r>
  <r>
    <x v="0"/>
    <x v="0"/>
    <x v="3"/>
    <x v="0"/>
    <x v="0"/>
    <x v="20"/>
    <x v="5"/>
    <x v="1"/>
    <x v="21"/>
    <x v="42"/>
    <x v="309"/>
    <x v="3"/>
  </r>
  <r>
    <x v="0"/>
    <x v="0"/>
    <x v="4"/>
    <x v="0"/>
    <x v="0"/>
    <x v="20"/>
    <x v="0"/>
    <x v="0"/>
    <x v="64"/>
    <x v="463"/>
    <x v="797"/>
    <x v="0"/>
  </r>
  <r>
    <x v="0"/>
    <x v="0"/>
    <x v="4"/>
    <x v="0"/>
    <x v="0"/>
    <x v="20"/>
    <x v="1"/>
    <x v="17"/>
    <x v="28"/>
    <x v="464"/>
    <x v="503"/>
    <x v="1"/>
  </r>
  <r>
    <x v="0"/>
    <x v="0"/>
    <x v="4"/>
    <x v="0"/>
    <x v="0"/>
    <x v="20"/>
    <x v="2"/>
    <x v="1"/>
    <x v="24"/>
    <x v="47"/>
    <x v="668"/>
    <x v="2"/>
  </r>
  <r>
    <x v="0"/>
    <x v="0"/>
    <x v="4"/>
    <x v="0"/>
    <x v="0"/>
    <x v="20"/>
    <x v="3"/>
    <x v="1"/>
    <x v="32"/>
    <x v="207"/>
    <x v="149"/>
    <x v="2"/>
  </r>
  <r>
    <x v="0"/>
    <x v="0"/>
    <x v="4"/>
    <x v="0"/>
    <x v="0"/>
    <x v="20"/>
    <x v="4"/>
    <x v="0"/>
    <x v="34"/>
    <x v="351"/>
    <x v="539"/>
    <x v="1"/>
  </r>
  <r>
    <x v="0"/>
    <x v="0"/>
    <x v="4"/>
    <x v="0"/>
    <x v="0"/>
    <x v="20"/>
    <x v="5"/>
    <x v="4"/>
    <x v="25"/>
    <x v="221"/>
    <x v="522"/>
    <x v="3"/>
  </r>
  <r>
    <x v="0"/>
    <x v="0"/>
    <x v="5"/>
    <x v="0"/>
    <x v="0"/>
    <x v="20"/>
    <x v="0"/>
    <x v="0"/>
    <x v="2"/>
    <x v="17"/>
    <x v="798"/>
    <x v="0"/>
  </r>
  <r>
    <x v="0"/>
    <x v="0"/>
    <x v="5"/>
    <x v="0"/>
    <x v="0"/>
    <x v="20"/>
    <x v="1"/>
    <x v="17"/>
    <x v="25"/>
    <x v="217"/>
    <x v="537"/>
    <x v="1"/>
  </r>
  <r>
    <x v="0"/>
    <x v="0"/>
    <x v="5"/>
    <x v="0"/>
    <x v="0"/>
    <x v="20"/>
    <x v="2"/>
    <x v="1"/>
    <x v="28"/>
    <x v="193"/>
    <x v="222"/>
    <x v="2"/>
  </r>
  <r>
    <x v="0"/>
    <x v="0"/>
    <x v="5"/>
    <x v="0"/>
    <x v="0"/>
    <x v="20"/>
    <x v="3"/>
    <x v="1"/>
    <x v="24"/>
    <x v="47"/>
    <x v="668"/>
    <x v="2"/>
  </r>
  <r>
    <x v="0"/>
    <x v="0"/>
    <x v="5"/>
    <x v="0"/>
    <x v="0"/>
    <x v="20"/>
    <x v="4"/>
    <x v="0"/>
    <x v="24"/>
    <x v="54"/>
    <x v="158"/>
    <x v="1"/>
  </r>
  <r>
    <x v="0"/>
    <x v="0"/>
    <x v="5"/>
    <x v="0"/>
    <x v="0"/>
    <x v="20"/>
    <x v="5"/>
    <x v="4"/>
    <x v="26"/>
    <x v="465"/>
    <x v="799"/>
    <x v="3"/>
  </r>
  <r>
    <x v="0"/>
    <x v="0"/>
    <x v="6"/>
    <x v="0"/>
    <x v="0"/>
    <x v="20"/>
    <x v="0"/>
    <x v="0"/>
    <x v="10"/>
    <x v="242"/>
    <x v="800"/>
    <x v="0"/>
  </r>
  <r>
    <x v="0"/>
    <x v="0"/>
    <x v="6"/>
    <x v="0"/>
    <x v="0"/>
    <x v="20"/>
    <x v="1"/>
    <x v="17"/>
    <x v="23"/>
    <x v="224"/>
    <x v="801"/>
    <x v="1"/>
  </r>
  <r>
    <x v="0"/>
    <x v="0"/>
    <x v="6"/>
    <x v="0"/>
    <x v="0"/>
    <x v="20"/>
    <x v="2"/>
    <x v="1"/>
    <x v="21"/>
    <x v="42"/>
    <x v="802"/>
    <x v="2"/>
  </r>
  <r>
    <x v="0"/>
    <x v="0"/>
    <x v="6"/>
    <x v="0"/>
    <x v="0"/>
    <x v="20"/>
    <x v="3"/>
    <x v="1"/>
    <x v="24"/>
    <x v="47"/>
    <x v="668"/>
    <x v="2"/>
  </r>
  <r>
    <x v="0"/>
    <x v="0"/>
    <x v="6"/>
    <x v="0"/>
    <x v="0"/>
    <x v="20"/>
    <x v="4"/>
    <x v="0"/>
    <x v="28"/>
    <x v="48"/>
    <x v="42"/>
    <x v="1"/>
  </r>
  <r>
    <x v="0"/>
    <x v="0"/>
    <x v="6"/>
    <x v="0"/>
    <x v="0"/>
    <x v="20"/>
    <x v="5"/>
    <x v="4"/>
    <x v="20"/>
    <x v="104"/>
    <x v="199"/>
    <x v="3"/>
  </r>
  <r>
    <x v="0"/>
    <x v="0"/>
    <x v="7"/>
    <x v="0"/>
    <x v="0"/>
    <x v="20"/>
    <x v="0"/>
    <x v="0"/>
    <x v="2"/>
    <x v="17"/>
    <x v="798"/>
    <x v="0"/>
  </r>
  <r>
    <x v="0"/>
    <x v="0"/>
    <x v="7"/>
    <x v="0"/>
    <x v="0"/>
    <x v="20"/>
    <x v="1"/>
    <x v="17"/>
    <x v="23"/>
    <x v="224"/>
    <x v="801"/>
    <x v="1"/>
  </r>
  <r>
    <x v="0"/>
    <x v="0"/>
    <x v="7"/>
    <x v="0"/>
    <x v="0"/>
    <x v="20"/>
    <x v="2"/>
    <x v="1"/>
    <x v="21"/>
    <x v="42"/>
    <x v="802"/>
    <x v="2"/>
  </r>
  <r>
    <x v="0"/>
    <x v="0"/>
    <x v="7"/>
    <x v="0"/>
    <x v="0"/>
    <x v="20"/>
    <x v="3"/>
    <x v="1"/>
    <x v="28"/>
    <x v="193"/>
    <x v="222"/>
    <x v="2"/>
  </r>
  <r>
    <x v="0"/>
    <x v="0"/>
    <x v="7"/>
    <x v="0"/>
    <x v="0"/>
    <x v="20"/>
    <x v="4"/>
    <x v="0"/>
    <x v="24"/>
    <x v="54"/>
    <x v="158"/>
    <x v="1"/>
  </r>
  <r>
    <x v="0"/>
    <x v="0"/>
    <x v="7"/>
    <x v="0"/>
    <x v="0"/>
    <x v="20"/>
    <x v="5"/>
    <x v="4"/>
    <x v="22"/>
    <x v="105"/>
    <x v="803"/>
    <x v="3"/>
  </r>
  <r>
    <x v="0"/>
    <x v="0"/>
    <x v="8"/>
    <x v="0"/>
    <x v="0"/>
    <x v="20"/>
    <x v="0"/>
    <x v="0"/>
    <x v="9"/>
    <x v="2"/>
    <x v="804"/>
    <x v="0"/>
  </r>
  <r>
    <x v="0"/>
    <x v="0"/>
    <x v="8"/>
    <x v="0"/>
    <x v="0"/>
    <x v="20"/>
    <x v="1"/>
    <x v="17"/>
    <x v="25"/>
    <x v="217"/>
    <x v="537"/>
    <x v="1"/>
  </r>
  <r>
    <x v="0"/>
    <x v="0"/>
    <x v="8"/>
    <x v="0"/>
    <x v="0"/>
    <x v="20"/>
    <x v="2"/>
    <x v="1"/>
    <x v="28"/>
    <x v="193"/>
    <x v="222"/>
    <x v="2"/>
  </r>
  <r>
    <x v="0"/>
    <x v="0"/>
    <x v="8"/>
    <x v="0"/>
    <x v="0"/>
    <x v="20"/>
    <x v="3"/>
    <x v="1"/>
    <x v="24"/>
    <x v="47"/>
    <x v="668"/>
    <x v="2"/>
  </r>
  <r>
    <x v="0"/>
    <x v="0"/>
    <x v="8"/>
    <x v="0"/>
    <x v="0"/>
    <x v="20"/>
    <x v="4"/>
    <x v="0"/>
    <x v="24"/>
    <x v="54"/>
    <x v="158"/>
    <x v="1"/>
  </r>
  <r>
    <x v="0"/>
    <x v="0"/>
    <x v="8"/>
    <x v="0"/>
    <x v="0"/>
    <x v="20"/>
    <x v="5"/>
    <x v="4"/>
    <x v="25"/>
    <x v="221"/>
    <x v="522"/>
    <x v="3"/>
  </r>
  <r>
    <x v="0"/>
    <x v="0"/>
    <x v="9"/>
    <x v="0"/>
    <x v="0"/>
    <x v="20"/>
    <x v="0"/>
    <x v="4"/>
    <x v="29"/>
    <x v="100"/>
    <x v="805"/>
    <x v="0"/>
  </r>
  <r>
    <x v="0"/>
    <x v="0"/>
    <x v="9"/>
    <x v="0"/>
    <x v="0"/>
    <x v="20"/>
    <x v="1"/>
    <x v="17"/>
    <x v="25"/>
    <x v="217"/>
    <x v="537"/>
    <x v="1"/>
  </r>
  <r>
    <x v="0"/>
    <x v="0"/>
    <x v="9"/>
    <x v="0"/>
    <x v="0"/>
    <x v="20"/>
    <x v="2"/>
    <x v="17"/>
    <x v="24"/>
    <x v="223"/>
    <x v="135"/>
    <x v="2"/>
  </r>
  <r>
    <x v="0"/>
    <x v="0"/>
    <x v="9"/>
    <x v="0"/>
    <x v="0"/>
    <x v="20"/>
    <x v="3"/>
    <x v="17"/>
    <x v="34"/>
    <x v="466"/>
    <x v="806"/>
    <x v="2"/>
  </r>
  <r>
    <x v="0"/>
    <x v="0"/>
    <x v="9"/>
    <x v="0"/>
    <x v="0"/>
    <x v="20"/>
    <x v="4"/>
    <x v="4"/>
    <x v="34"/>
    <x v="356"/>
    <x v="807"/>
    <x v="1"/>
  </r>
  <r>
    <x v="0"/>
    <x v="0"/>
    <x v="9"/>
    <x v="0"/>
    <x v="0"/>
    <x v="20"/>
    <x v="5"/>
    <x v="3"/>
    <x v="25"/>
    <x v="11"/>
    <x v="192"/>
    <x v="3"/>
  </r>
  <r>
    <x v="0"/>
    <x v="0"/>
    <x v="10"/>
    <x v="0"/>
    <x v="0"/>
    <x v="20"/>
    <x v="0"/>
    <x v="4"/>
    <x v="30"/>
    <x v="71"/>
    <x v="81"/>
    <x v="0"/>
  </r>
  <r>
    <x v="0"/>
    <x v="0"/>
    <x v="10"/>
    <x v="0"/>
    <x v="0"/>
    <x v="20"/>
    <x v="1"/>
    <x v="17"/>
    <x v="31"/>
    <x v="339"/>
    <x v="544"/>
    <x v="1"/>
  </r>
  <r>
    <x v="0"/>
    <x v="0"/>
    <x v="10"/>
    <x v="0"/>
    <x v="0"/>
    <x v="20"/>
    <x v="2"/>
    <x v="17"/>
    <x v="65"/>
    <x v="467"/>
    <x v="808"/>
    <x v="2"/>
  </r>
  <r>
    <x v="0"/>
    <x v="0"/>
    <x v="10"/>
    <x v="0"/>
    <x v="0"/>
    <x v="20"/>
    <x v="3"/>
    <x v="17"/>
    <x v="24"/>
    <x v="223"/>
    <x v="135"/>
    <x v="2"/>
  </r>
  <r>
    <x v="0"/>
    <x v="0"/>
    <x v="10"/>
    <x v="0"/>
    <x v="0"/>
    <x v="20"/>
    <x v="4"/>
    <x v="4"/>
    <x v="34"/>
    <x v="356"/>
    <x v="807"/>
    <x v="1"/>
  </r>
  <r>
    <x v="0"/>
    <x v="0"/>
    <x v="10"/>
    <x v="0"/>
    <x v="0"/>
    <x v="20"/>
    <x v="5"/>
    <x v="3"/>
    <x v="31"/>
    <x v="425"/>
    <x v="95"/>
    <x v="3"/>
  </r>
  <r>
    <x v="0"/>
    <x v="0"/>
    <x v="11"/>
    <x v="0"/>
    <x v="0"/>
    <x v="20"/>
    <x v="0"/>
    <x v="4"/>
    <x v="9"/>
    <x v="63"/>
    <x v="706"/>
    <x v="0"/>
  </r>
  <r>
    <x v="0"/>
    <x v="0"/>
    <x v="11"/>
    <x v="0"/>
    <x v="0"/>
    <x v="20"/>
    <x v="1"/>
    <x v="17"/>
    <x v="25"/>
    <x v="217"/>
    <x v="537"/>
    <x v="1"/>
  </r>
  <r>
    <x v="0"/>
    <x v="0"/>
    <x v="11"/>
    <x v="0"/>
    <x v="0"/>
    <x v="20"/>
    <x v="2"/>
    <x v="17"/>
    <x v="21"/>
    <x v="468"/>
    <x v="238"/>
    <x v="2"/>
  </r>
  <r>
    <x v="0"/>
    <x v="0"/>
    <x v="11"/>
    <x v="0"/>
    <x v="0"/>
    <x v="20"/>
    <x v="3"/>
    <x v="17"/>
    <x v="24"/>
    <x v="223"/>
    <x v="135"/>
    <x v="2"/>
  </r>
  <r>
    <x v="0"/>
    <x v="0"/>
    <x v="11"/>
    <x v="0"/>
    <x v="0"/>
    <x v="20"/>
    <x v="4"/>
    <x v="4"/>
    <x v="24"/>
    <x v="80"/>
    <x v="543"/>
    <x v="1"/>
  </r>
  <r>
    <x v="0"/>
    <x v="0"/>
    <x v="11"/>
    <x v="0"/>
    <x v="0"/>
    <x v="20"/>
    <x v="5"/>
    <x v="3"/>
    <x v="25"/>
    <x v="11"/>
    <x v="192"/>
    <x v="3"/>
  </r>
  <r>
    <x v="2"/>
    <x v="2"/>
    <x v="145"/>
    <x v="2"/>
    <x v="17"/>
    <x v="21"/>
    <x v="0"/>
    <x v="21"/>
    <x v="45"/>
    <x v="187"/>
    <x v="809"/>
    <x v="2"/>
  </r>
  <r>
    <x v="2"/>
    <x v="2"/>
    <x v="145"/>
    <x v="2"/>
    <x v="17"/>
    <x v="21"/>
    <x v="1"/>
    <x v="1"/>
    <x v="45"/>
    <x v="340"/>
    <x v="547"/>
    <x v="2"/>
  </r>
  <r>
    <x v="2"/>
    <x v="2"/>
    <x v="145"/>
    <x v="2"/>
    <x v="17"/>
    <x v="21"/>
    <x v="2"/>
    <x v="1"/>
    <x v="45"/>
    <x v="340"/>
    <x v="547"/>
    <x v="2"/>
  </r>
  <r>
    <x v="2"/>
    <x v="2"/>
    <x v="145"/>
    <x v="2"/>
    <x v="17"/>
    <x v="21"/>
    <x v="3"/>
    <x v="1"/>
    <x v="41"/>
    <x v="134"/>
    <x v="198"/>
    <x v="2"/>
  </r>
  <r>
    <x v="2"/>
    <x v="2"/>
    <x v="145"/>
    <x v="2"/>
    <x v="17"/>
    <x v="21"/>
    <x v="4"/>
    <x v="17"/>
    <x v="43"/>
    <x v="318"/>
    <x v="810"/>
    <x v="8"/>
  </r>
  <r>
    <x v="2"/>
    <x v="2"/>
    <x v="145"/>
    <x v="2"/>
    <x v="17"/>
    <x v="21"/>
    <x v="5"/>
    <x v="1"/>
    <x v="47"/>
    <x v="173"/>
    <x v="616"/>
    <x v="1"/>
  </r>
  <r>
    <x v="2"/>
    <x v="2"/>
    <x v="146"/>
    <x v="2"/>
    <x v="17"/>
    <x v="21"/>
    <x v="0"/>
    <x v="21"/>
    <x v="32"/>
    <x v="139"/>
    <x v="206"/>
    <x v="2"/>
  </r>
  <r>
    <x v="2"/>
    <x v="2"/>
    <x v="146"/>
    <x v="2"/>
    <x v="17"/>
    <x v="21"/>
    <x v="1"/>
    <x v="1"/>
    <x v="45"/>
    <x v="340"/>
    <x v="547"/>
    <x v="2"/>
  </r>
  <r>
    <x v="2"/>
    <x v="2"/>
    <x v="146"/>
    <x v="2"/>
    <x v="17"/>
    <x v="21"/>
    <x v="2"/>
    <x v="1"/>
    <x v="45"/>
    <x v="340"/>
    <x v="547"/>
    <x v="2"/>
  </r>
  <r>
    <x v="2"/>
    <x v="2"/>
    <x v="146"/>
    <x v="2"/>
    <x v="17"/>
    <x v="21"/>
    <x v="3"/>
    <x v="1"/>
    <x v="41"/>
    <x v="134"/>
    <x v="198"/>
    <x v="2"/>
  </r>
  <r>
    <x v="2"/>
    <x v="2"/>
    <x v="146"/>
    <x v="2"/>
    <x v="17"/>
    <x v="21"/>
    <x v="4"/>
    <x v="17"/>
    <x v="36"/>
    <x v="469"/>
    <x v="811"/>
    <x v="8"/>
  </r>
  <r>
    <x v="2"/>
    <x v="2"/>
    <x v="146"/>
    <x v="2"/>
    <x v="17"/>
    <x v="21"/>
    <x v="5"/>
    <x v="1"/>
    <x v="46"/>
    <x v="194"/>
    <x v="696"/>
    <x v="1"/>
  </r>
  <r>
    <x v="2"/>
    <x v="2"/>
    <x v="147"/>
    <x v="2"/>
    <x v="17"/>
    <x v="21"/>
    <x v="0"/>
    <x v="1"/>
    <x v="34"/>
    <x v="235"/>
    <x v="590"/>
    <x v="2"/>
  </r>
  <r>
    <x v="2"/>
    <x v="2"/>
    <x v="147"/>
    <x v="2"/>
    <x v="17"/>
    <x v="21"/>
    <x v="1"/>
    <x v="0"/>
    <x v="46"/>
    <x v="132"/>
    <x v="315"/>
    <x v="2"/>
  </r>
  <r>
    <x v="2"/>
    <x v="2"/>
    <x v="147"/>
    <x v="2"/>
    <x v="17"/>
    <x v="21"/>
    <x v="2"/>
    <x v="16"/>
    <x v="45"/>
    <x v="237"/>
    <x v="812"/>
    <x v="2"/>
  </r>
  <r>
    <x v="2"/>
    <x v="2"/>
    <x v="147"/>
    <x v="2"/>
    <x v="17"/>
    <x v="21"/>
    <x v="3"/>
    <x v="0"/>
    <x v="44"/>
    <x v="142"/>
    <x v="209"/>
    <x v="2"/>
  </r>
  <r>
    <x v="2"/>
    <x v="2"/>
    <x v="147"/>
    <x v="2"/>
    <x v="17"/>
    <x v="21"/>
    <x v="4"/>
    <x v="4"/>
    <x v="39"/>
    <x v="189"/>
    <x v="729"/>
    <x v="8"/>
  </r>
  <r>
    <x v="2"/>
    <x v="2"/>
    <x v="147"/>
    <x v="2"/>
    <x v="17"/>
    <x v="21"/>
    <x v="5"/>
    <x v="0"/>
    <x v="49"/>
    <x v="146"/>
    <x v="354"/>
    <x v="1"/>
  </r>
  <r>
    <x v="2"/>
    <x v="2"/>
    <x v="148"/>
    <x v="2"/>
    <x v="17"/>
    <x v="21"/>
    <x v="0"/>
    <x v="4"/>
    <x v="34"/>
    <x v="356"/>
    <x v="515"/>
    <x v="2"/>
  </r>
  <r>
    <x v="2"/>
    <x v="2"/>
    <x v="148"/>
    <x v="2"/>
    <x v="17"/>
    <x v="21"/>
    <x v="1"/>
    <x v="14"/>
    <x v="35"/>
    <x v="205"/>
    <x v="302"/>
    <x v="2"/>
  </r>
  <r>
    <x v="2"/>
    <x v="2"/>
    <x v="148"/>
    <x v="2"/>
    <x v="17"/>
    <x v="21"/>
    <x v="2"/>
    <x v="14"/>
    <x v="46"/>
    <x v="470"/>
    <x v="226"/>
    <x v="2"/>
  </r>
  <r>
    <x v="2"/>
    <x v="2"/>
    <x v="148"/>
    <x v="2"/>
    <x v="17"/>
    <x v="21"/>
    <x v="3"/>
    <x v="17"/>
    <x v="38"/>
    <x v="471"/>
    <x v="266"/>
    <x v="2"/>
  </r>
  <r>
    <x v="2"/>
    <x v="2"/>
    <x v="148"/>
    <x v="2"/>
    <x v="17"/>
    <x v="21"/>
    <x v="4"/>
    <x v="34"/>
    <x v="36"/>
    <x v="472"/>
    <x v="813"/>
    <x v="8"/>
  </r>
  <r>
    <x v="2"/>
    <x v="2"/>
    <x v="148"/>
    <x v="2"/>
    <x v="17"/>
    <x v="21"/>
    <x v="5"/>
    <x v="23"/>
    <x v="49"/>
    <x v="473"/>
    <x v="630"/>
    <x v="1"/>
  </r>
  <r>
    <x v="2"/>
    <x v="2"/>
    <x v="149"/>
    <x v="2"/>
    <x v="17"/>
    <x v="21"/>
    <x v="0"/>
    <x v="0"/>
    <x v="24"/>
    <x v="54"/>
    <x v="548"/>
    <x v="2"/>
  </r>
  <r>
    <x v="2"/>
    <x v="2"/>
    <x v="149"/>
    <x v="2"/>
    <x v="17"/>
    <x v="21"/>
    <x v="1"/>
    <x v="4"/>
    <x v="45"/>
    <x v="136"/>
    <x v="814"/>
    <x v="2"/>
  </r>
  <r>
    <x v="2"/>
    <x v="2"/>
    <x v="149"/>
    <x v="2"/>
    <x v="17"/>
    <x v="21"/>
    <x v="2"/>
    <x v="4"/>
    <x v="45"/>
    <x v="136"/>
    <x v="814"/>
    <x v="2"/>
  </r>
  <r>
    <x v="2"/>
    <x v="2"/>
    <x v="149"/>
    <x v="2"/>
    <x v="17"/>
    <x v="21"/>
    <x v="3"/>
    <x v="0"/>
    <x v="35"/>
    <x v="140"/>
    <x v="676"/>
    <x v="2"/>
  </r>
  <r>
    <x v="2"/>
    <x v="2"/>
    <x v="149"/>
    <x v="2"/>
    <x v="17"/>
    <x v="21"/>
    <x v="4"/>
    <x v="35"/>
    <x v="37"/>
    <x v="474"/>
    <x v="189"/>
    <x v="8"/>
  </r>
  <r>
    <x v="2"/>
    <x v="2"/>
    <x v="149"/>
    <x v="2"/>
    <x v="17"/>
    <x v="21"/>
    <x v="5"/>
    <x v="3"/>
    <x v="28"/>
    <x v="40"/>
    <x v="71"/>
    <x v="1"/>
  </r>
  <r>
    <x v="2"/>
    <x v="2"/>
    <x v="150"/>
    <x v="2"/>
    <x v="17"/>
    <x v="21"/>
    <x v="0"/>
    <x v="16"/>
    <x v="29"/>
    <x v="475"/>
    <x v="815"/>
    <x v="2"/>
  </r>
  <r>
    <x v="2"/>
    <x v="2"/>
    <x v="150"/>
    <x v="2"/>
    <x v="17"/>
    <x v="21"/>
    <x v="1"/>
    <x v="18"/>
    <x v="26"/>
    <x v="476"/>
    <x v="816"/>
    <x v="2"/>
  </r>
  <r>
    <x v="2"/>
    <x v="2"/>
    <x v="150"/>
    <x v="2"/>
    <x v="17"/>
    <x v="21"/>
    <x v="2"/>
    <x v="52"/>
    <x v="26"/>
    <x v="97"/>
    <x v="458"/>
    <x v="2"/>
  </r>
  <r>
    <x v="2"/>
    <x v="2"/>
    <x v="150"/>
    <x v="2"/>
    <x v="17"/>
    <x v="21"/>
    <x v="3"/>
    <x v="52"/>
    <x v="28"/>
    <x v="81"/>
    <x v="114"/>
    <x v="2"/>
  </r>
  <r>
    <x v="2"/>
    <x v="2"/>
    <x v="150"/>
    <x v="2"/>
    <x v="17"/>
    <x v="21"/>
    <x v="4"/>
    <x v="51"/>
    <x v="47"/>
    <x v="11"/>
    <x v="157"/>
    <x v="8"/>
  </r>
  <r>
    <x v="2"/>
    <x v="2"/>
    <x v="150"/>
    <x v="2"/>
    <x v="17"/>
    <x v="21"/>
    <x v="5"/>
    <x v="53"/>
    <x v="20"/>
    <x v="477"/>
    <x v="817"/>
    <x v="1"/>
  </r>
  <r>
    <x v="2"/>
    <x v="2"/>
    <x v="151"/>
    <x v="2"/>
    <x v="17"/>
    <x v="21"/>
    <x v="0"/>
    <x v="48"/>
    <x v="2"/>
    <x v="478"/>
    <x v="818"/>
    <x v="2"/>
  </r>
  <r>
    <x v="2"/>
    <x v="2"/>
    <x v="151"/>
    <x v="2"/>
    <x v="17"/>
    <x v="21"/>
    <x v="1"/>
    <x v="51"/>
    <x v="20"/>
    <x v="479"/>
    <x v="817"/>
    <x v="2"/>
  </r>
  <r>
    <x v="2"/>
    <x v="2"/>
    <x v="151"/>
    <x v="2"/>
    <x v="17"/>
    <x v="21"/>
    <x v="2"/>
    <x v="51"/>
    <x v="26"/>
    <x v="38"/>
    <x v="819"/>
    <x v="2"/>
  </r>
  <r>
    <x v="2"/>
    <x v="2"/>
    <x v="151"/>
    <x v="2"/>
    <x v="17"/>
    <x v="21"/>
    <x v="3"/>
    <x v="48"/>
    <x v="21"/>
    <x v="68"/>
    <x v="820"/>
    <x v="2"/>
  </r>
  <r>
    <x v="2"/>
    <x v="2"/>
    <x v="151"/>
    <x v="2"/>
    <x v="17"/>
    <x v="21"/>
    <x v="4"/>
    <x v="51"/>
    <x v="25"/>
    <x v="4"/>
    <x v="105"/>
    <x v="8"/>
  </r>
  <r>
    <x v="2"/>
    <x v="2"/>
    <x v="151"/>
    <x v="2"/>
    <x v="17"/>
    <x v="21"/>
    <x v="5"/>
    <x v="53"/>
    <x v="25"/>
    <x v="479"/>
    <x v="319"/>
    <x v="1"/>
  </r>
  <r>
    <x v="2"/>
    <x v="2"/>
    <x v="152"/>
    <x v="2"/>
    <x v="17"/>
    <x v="21"/>
    <x v="0"/>
    <x v="51"/>
    <x v="9"/>
    <x v="28"/>
    <x v="821"/>
    <x v="2"/>
  </r>
  <r>
    <x v="2"/>
    <x v="2"/>
    <x v="152"/>
    <x v="2"/>
    <x v="17"/>
    <x v="21"/>
    <x v="1"/>
    <x v="11"/>
    <x v="29"/>
    <x v="94"/>
    <x v="822"/>
    <x v="2"/>
  </r>
  <r>
    <x v="2"/>
    <x v="2"/>
    <x v="152"/>
    <x v="2"/>
    <x v="17"/>
    <x v="21"/>
    <x v="2"/>
    <x v="12"/>
    <x v="26"/>
    <x v="109"/>
    <x v="823"/>
    <x v="2"/>
  </r>
  <r>
    <x v="2"/>
    <x v="2"/>
    <x v="152"/>
    <x v="2"/>
    <x v="17"/>
    <x v="21"/>
    <x v="3"/>
    <x v="12"/>
    <x v="33"/>
    <x v="253"/>
    <x v="48"/>
    <x v="2"/>
  </r>
  <r>
    <x v="2"/>
    <x v="2"/>
    <x v="152"/>
    <x v="2"/>
    <x v="17"/>
    <x v="21"/>
    <x v="4"/>
    <x v="6"/>
    <x v="33"/>
    <x v="44"/>
    <x v="824"/>
    <x v="8"/>
  </r>
  <r>
    <x v="2"/>
    <x v="2"/>
    <x v="152"/>
    <x v="2"/>
    <x v="17"/>
    <x v="21"/>
    <x v="5"/>
    <x v="13"/>
    <x v="44"/>
    <x v="203"/>
    <x v="156"/>
    <x v="1"/>
  </r>
  <r>
    <x v="2"/>
    <x v="2"/>
    <x v="153"/>
    <x v="2"/>
    <x v="17"/>
    <x v="21"/>
    <x v="0"/>
    <x v="34"/>
    <x v="32"/>
    <x v="223"/>
    <x v="135"/>
    <x v="2"/>
  </r>
  <r>
    <x v="2"/>
    <x v="2"/>
    <x v="153"/>
    <x v="2"/>
    <x v="17"/>
    <x v="21"/>
    <x v="1"/>
    <x v="54"/>
    <x v="32"/>
    <x v="480"/>
    <x v="825"/>
    <x v="2"/>
  </r>
  <r>
    <x v="2"/>
    <x v="2"/>
    <x v="153"/>
    <x v="2"/>
    <x v="17"/>
    <x v="21"/>
    <x v="2"/>
    <x v="34"/>
    <x v="44"/>
    <x v="396"/>
    <x v="826"/>
    <x v="2"/>
  </r>
  <r>
    <x v="2"/>
    <x v="2"/>
    <x v="153"/>
    <x v="2"/>
    <x v="17"/>
    <x v="21"/>
    <x v="3"/>
    <x v="34"/>
    <x v="41"/>
    <x v="322"/>
    <x v="827"/>
    <x v="2"/>
  </r>
  <r>
    <x v="2"/>
    <x v="2"/>
    <x v="153"/>
    <x v="2"/>
    <x v="17"/>
    <x v="21"/>
    <x v="4"/>
    <x v="14"/>
    <x v="38"/>
    <x v="139"/>
    <x v="532"/>
    <x v="8"/>
  </r>
  <r>
    <x v="2"/>
    <x v="2"/>
    <x v="153"/>
    <x v="2"/>
    <x v="17"/>
    <x v="21"/>
    <x v="5"/>
    <x v="35"/>
    <x v="44"/>
    <x v="127"/>
    <x v="293"/>
    <x v="1"/>
  </r>
  <r>
    <x v="2"/>
    <x v="2"/>
    <x v="154"/>
    <x v="2"/>
    <x v="17"/>
    <x v="21"/>
    <x v="0"/>
    <x v="1"/>
    <x v="45"/>
    <x v="340"/>
    <x v="547"/>
    <x v="2"/>
  </r>
  <r>
    <x v="2"/>
    <x v="2"/>
    <x v="154"/>
    <x v="2"/>
    <x v="17"/>
    <x v="21"/>
    <x v="1"/>
    <x v="54"/>
    <x v="28"/>
    <x v="481"/>
    <x v="828"/>
    <x v="2"/>
  </r>
  <r>
    <x v="2"/>
    <x v="2"/>
    <x v="154"/>
    <x v="2"/>
    <x v="17"/>
    <x v="21"/>
    <x v="2"/>
    <x v="34"/>
    <x v="45"/>
    <x v="482"/>
    <x v="479"/>
    <x v="2"/>
  </r>
  <r>
    <x v="2"/>
    <x v="2"/>
    <x v="154"/>
    <x v="2"/>
    <x v="17"/>
    <x v="21"/>
    <x v="3"/>
    <x v="17"/>
    <x v="46"/>
    <x v="137"/>
    <x v="201"/>
    <x v="2"/>
  </r>
  <r>
    <x v="2"/>
    <x v="2"/>
    <x v="154"/>
    <x v="2"/>
    <x v="17"/>
    <x v="21"/>
    <x v="4"/>
    <x v="4"/>
    <x v="49"/>
    <x v="205"/>
    <x v="829"/>
    <x v="8"/>
  </r>
  <r>
    <x v="2"/>
    <x v="2"/>
    <x v="154"/>
    <x v="2"/>
    <x v="17"/>
    <x v="21"/>
    <x v="5"/>
    <x v="14"/>
    <x v="45"/>
    <x v="162"/>
    <x v="101"/>
    <x v="1"/>
  </r>
  <r>
    <x v="2"/>
    <x v="2"/>
    <x v="155"/>
    <x v="2"/>
    <x v="17"/>
    <x v="21"/>
    <x v="0"/>
    <x v="17"/>
    <x v="31"/>
    <x v="339"/>
    <x v="830"/>
    <x v="2"/>
  </r>
  <r>
    <x v="2"/>
    <x v="2"/>
    <x v="155"/>
    <x v="2"/>
    <x v="17"/>
    <x v="21"/>
    <x v="1"/>
    <x v="34"/>
    <x v="26"/>
    <x v="455"/>
    <x v="338"/>
    <x v="2"/>
  </r>
  <r>
    <x v="2"/>
    <x v="2"/>
    <x v="155"/>
    <x v="2"/>
    <x v="17"/>
    <x v="21"/>
    <x v="2"/>
    <x v="17"/>
    <x v="34"/>
    <x v="466"/>
    <x v="806"/>
    <x v="2"/>
  </r>
  <r>
    <x v="2"/>
    <x v="2"/>
    <x v="155"/>
    <x v="2"/>
    <x v="17"/>
    <x v="21"/>
    <x v="3"/>
    <x v="54"/>
    <x v="32"/>
    <x v="480"/>
    <x v="825"/>
    <x v="2"/>
  </r>
  <r>
    <x v="2"/>
    <x v="2"/>
    <x v="155"/>
    <x v="2"/>
    <x v="17"/>
    <x v="21"/>
    <x v="4"/>
    <x v="24"/>
    <x v="33"/>
    <x v="260"/>
    <x v="651"/>
    <x v="8"/>
  </r>
  <r>
    <x v="2"/>
    <x v="2"/>
    <x v="155"/>
    <x v="2"/>
    <x v="17"/>
    <x v="21"/>
    <x v="5"/>
    <x v="28"/>
    <x v="21"/>
    <x v="284"/>
    <x v="432"/>
    <x v="1"/>
  </r>
  <r>
    <x v="2"/>
    <x v="2"/>
    <x v="156"/>
    <x v="2"/>
    <x v="17"/>
    <x v="21"/>
    <x v="0"/>
    <x v="23"/>
    <x v="30"/>
    <x v="483"/>
    <x v="831"/>
    <x v="2"/>
  </r>
  <r>
    <x v="2"/>
    <x v="2"/>
    <x v="156"/>
    <x v="2"/>
    <x v="17"/>
    <x v="21"/>
    <x v="1"/>
    <x v="30"/>
    <x v="30"/>
    <x v="484"/>
    <x v="832"/>
    <x v="2"/>
  </r>
  <r>
    <x v="2"/>
    <x v="2"/>
    <x v="156"/>
    <x v="2"/>
    <x v="17"/>
    <x v="21"/>
    <x v="2"/>
    <x v="27"/>
    <x v="21"/>
    <x v="419"/>
    <x v="833"/>
    <x v="2"/>
  </r>
  <r>
    <x v="2"/>
    <x v="2"/>
    <x v="156"/>
    <x v="2"/>
    <x v="17"/>
    <x v="21"/>
    <x v="3"/>
    <x v="27"/>
    <x v="21"/>
    <x v="419"/>
    <x v="833"/>
    <x v="2"/>
  </r>
  <r>
    <x v="2"/>
    <x v="2"/>
    <x v="156"/>
    <x v="2"/>
    <x v="17"/>
    <x v="21"/>
    <x v="4"/>
    <x v="28"/>
    <x v="34"/>
    <x v="485"/>
    <x v="834"/>
    <x v="8"/>
  </r>
  <r>
    <x v="2"/>
    <x v="2"/>
    <x v="156"/>
    <x v="2"/>
    <x v="17"/>
    <x v="21"/>
    <x v="5"/>
    <x v="33"/>
    <x v="31"/>
    <x v="269"/>
    <x v="835"/>
    <x v="1"/>
  </r>
  <r>
    <x v="0"/>
    <x v="0"/>
    <x v="157"/>
    <x v="4"/>
    <x v="18"/>
    <x v="22"/>
    <x v="0"/>
    <x v="8"/>
    <x v="30"/>
    <x v="48"/>
    <x v="79"/>
    <x v="0"/>
  </r>
  <r>
    <x v="0"/>
    <x v="0"/>
    <x v="157"/>
    <x v="4"/>
    <x v="18"/>
    <x v="22"/>
    <x v="1"/>
    <x v="8"/>
    <x v="21"/>
    <x v="237"/>
    <x v="357"/>
    <x v="15"/>
  </r>
  <r>
    <x v="0"/>
    <x v="0"/>
    <x v="157"/>
    <x v="4"/>
    <x v="18"/>
    <x v="22"/>
    <x v="2"/>
    <x v="7"/>
    <x v="21"/>
    <x v="140"/>
    <x v="291"/>
    <x v="1"/>
  </r>
  <r>
    <x v="0"/>
    <x v="0"/>
    <x v="157"/>
    <x v="4"/>
    <x v="18"/>
    <x v="22"/>
    <x v="3"/>
    <x v="55"/>
    <x v="47"/>
    <x v="348"/>
    <x v="836"/>
    <x v="2"/>
  </r>
  <r>
    <x v="0"/>
    <x v="0"/>
    <x v="157"/>
    <x v="4"/>
    <x v="18"/>
    <x v="22"/>
    <x v="4"/>
    <x v="17"/>
    <x v="32"/>
    <x v="355"/>
    <x v="64"/>
    <x v="15"/>
  </r>
  <r>
    <x v="0"/>
    <x v="0"/>
    <x v="157"/>
    <x v="4"/>
    <x v="18"/>
    <x v="22"/>
    <x v="5"/>
    <x v="8"/>
    <x v="21"/>
    <x v="237"/>
    <x v="764"/>
    <x v="9"/>
  </r>
  <r>
    <x v="0"/>
    <x v="0"/>
    <x v="103"/>
    <x v="4"/>
    <x v="18"/>
    <x v="22"/>
    <x v="0"/>
    <x v="8"/>
    <x v="9"/>
    <x v="59"/>
    <x v="2"/>
    <x v="0"/>
  </r>
  <r>
    <x v="0"/>
    <x v="0"/>
    <x v="103"/>
    <x v="4"/>
    <x v="18"/>
    <x v="22"/>
    <x v="1"/>
    <x v="8"/>
    <x v="32"/>
    <x v="151"/>
    <x v="149"/>
    <x v="15"/>
  </r>
  <r>
    <x v="0"/>
    <x v="0"/>
    <x v="103"/>
    <x v="4"/>
    <x v="18"/>
    <x v="22"/>
    <x v="2"/>
    <x v="7"/>
    <x v="24"/>
    <x v="142"/>
    <x v="223"/>
    <x v="1"/>
  </r>
  <r>
    <x v="0"/>
    <x v="0"/>
    <x v="103"/>
    <x v="4"/>
    <x v="18"/>
    <x v="22"/>
    <x v="3"/>
    <x v="55"/>
    <x v="48"/>
    <x v="486"/>
    <x v="837"/>
    <x v="2"/>
  </r>
  <r>
    <x v="0"/>
    <x v="0"/>
    <x v="103"/>
    <x v="4"/>
    <x v="18"/>
    <x v="22"/>
    <x v="4"/>
    <x v="17"/>
    <x v="32"/>
    <x v="355"/>
    <x v="64"/>
    <x v="15"/>
  </r>
  <r>
    <x v="0"/>
    <x v="0"/>
    <x v="103"/>
    <x v="4"/>
    <x v="18"/>
    <x v="22"/>
    <x v="5"/>
    <x v="8"/>
    <x v="21"/>
    <x v="237"/>
    <x v="764"/>
    <x v="9"/>
  </r>
  <r>
    <x v="0"/>
    <x v="0"/>
    <x v="158"/>
    <x v="4"/>
    <x v="18"/>
    <x v="22"/>
    <x v="0"/>
    <x v="8"/>
    <x v="66"/>
    <x v="487"/>
    <x v="838"/>
    <x v="0"/>
  </r>
  <r>
    <x v="0"/>
    <x v="0"/>
    <x v="158"/>
    <x v="4"/>
    <x v="18"/>
    <x v="22"/>
    <x v="1"/>
    <x v="8"/>
    <x v="32"/>
    <x v="151"/>
    <x v="149"/>
    <x v="15"/>
  </r>
  <r>
    <x v="0"/>
    <x v="0"/>
    <x v="158"/>
    <x v="4"/>
    <x v="18"/>
    <x v="22"/>
    <x v="2"/>
    <x v="7"/>
    <x v="34"/>
    <x v="488"/>
    <x v="839"/>
    <x v="1"/>
  </r>
  <r>
    <x v="0"/>
    <x v="0"/>
    <x v="158"/>
    <x v="4"/>
    <x v="18"/>
    <x v="22"/>
    <x v="3"/>
    <x v="55"/>
    <x v="46"/>
    <x v="489"/>
    <x v="840"/>
    <x v="2"/>
  </r>
  <r>
    <x v="0"/>
    <x v="0"/>
    <x v="158"/>
    <x v="4"/>
    <x v="18"/>
    <x v="22"/>
    <x v="4"/>
    <x v="17"/>
    <x v="48"/>
    <x v="490"/>
    <x v="54"/>
    <x v="15"/>
  </r>
  <r>
    <x v="0"/>
    <x v="0"/>
    <x v="158"/>
    <x v="4"/>
    <x v="18"/>
    <x v="22"/>
    <x v="5"/>
    <x v="8"/>
    <x v="34"/>
    <x v="155"/>
    <x v="624"/>
    <x v="9"/>
  </r>
  <r>
    <x v="0"/>
    <x v="0"/>
    <x v="159"/>
    <x v="4"/>
    <x v="18"/>
    <x v="22"/>
    <x v="0"/>
    <x v="8"/>
    <x v="27"/>
    <x v="53"/>
    <x v="701"/>
    <x v="0"/>
  </r>
  <r>
    <x v="0"/>
    <x v="0"/>
    <x v="159"/>
    <x v="4"/>
    <x v="18"/>
    <x v="22"/>
    <x v="1"/>
    <x v="1"/>
    <x v="33"/>
    <x v="234"/>
    <x v="536"/>
    <x v="15"/>
  </r>
  <r>
    <x v="0"/>
    <x v="0"/>
    <x v="159"/>
    <x v="4"/>
    <x v="18"/>
    <x v="22"/>
    <x v="2"/>
    <x v="21"/>
    <x v="32"/>
    <x v="139"/>
    <x v="498"/>
    <x v="1"/>
  </r>
  <r>
    <x v="0"/>
    <x v="0"/>
    <x v="159"/>
    <x v="4"/>
    <x v="18"/>
    <x v="22"/>
    <x v="3"/>
    <x v="8"/>
    <x v="48"/>
    <x v="385"/>
    <x v="841"/>
    <x v="2"/>
  </r>
  <r>
    <x v="0"/>
    <x v="0"/>
    <x v="159"/>
    <x v="4"/>
    <x v="18"/>
    <x v="22"/>
    <x v="4"/>
    <x v="0"/>
    <x v="47"/>
    <x v="47"/>
    <x v="578"/>
    <x v="15"/>
  </r>
  <r>
    <x v="0"/>
    <x v="0"/>
    <x v="159"/>
    <x v="4"/>
    <x v="18"/>
    <x v="22"/>
    <x v="5"/>
    <x v="1"/>
    <x v="28"/>
    <x v="193"/>
    <x v="92"/>
    <x v="9"/>
  </r>
  <r>
    <x v="0"/>
    <x v="0"/>
    <x v="160"/>
    <x v="4"/>
    <x v="18"/>
    <x v="22"/>
    <x v="0"/>
    <x v="0"/>
    <x v="67"/>
    <x v="491"/>
    <x v="842"/>
    <x v="0"/>
  </r>
  <r>
    <x v="0"/>
    <x v="0"/>
    <x v="160"/>
    <x v="4"/>
    <x v="18"/>
    <x v="22"/>
    <x v="1"/>
    <x v="0"/>
    <x v="24"/>
    <x v="54"/>
    <x v="254"/>
    <x v="15"/>
  </r>
  <r>
    <x v="0"/>
    <x v="0"/>
    <x v="160"/>
    <x v="4"/>
    <x v="18"/>
    <x v="22"/>
    <x v="2"/>
    <x v="2"/>
    <x v="34"/>
    <x v="115"/>
    <x v="520"/>
    <x v="1"/>
  </r>
  <r>
    <x v="0"/>
    <x v="0"/>
    <x v="160"/>
    <x v="4"/>
    <x v="18"/>
    <x v="22"/>
    <x v="3"/>
    <x v="2"/>
    <x v="32"/>
    <x v="158"/>
    <x v="59"/>
    <x v="2"/>
  </r>
  <r>
    <x v="0"/>
    <x v="0"/>
    <x v="160"/>
    <x v="4"/>
    <x v="18"/>
    <x v="22"/>
    <x v="4"/>
    <x v="16"/>
    <x v="34"/>
    <x v="332"/>
    <x v="843"/>
    <x v="15"/>
  </r>
  <r>
    <x v="0"/>
    <x v="0"/>
    <x v="160"/>
    <x v="4"/>
    <x v="18"/>
    <x v="22"/>
    <x v="5"/>
    <x v="3"/>
    <x v="31"/>
    <x v="425"/>
    <x v="844"/>
    <x v="9"/>
  </r>
  <r>
    <x v="0"/>
    <x v="0"/>
    <x v="107"/>
    <x v="4"/>
    <x v="18"/>
    <x v="22"/>
    <x v="0"/>
    <x v="16"/>
    <x v="6"/>
    <x v="350"/>
    <x v="845"/>
    <x v="0"/>
  </r>
  <r>
    <x v="0"/>
    <x v="0"/>
    <x v="107"/>
    <x v="4"/>
    <x v="18"/>
    <x v="22"/>
    <x v="1"/>
    <x v="0"/>
    <x v="31"/>
    <x v="79"/>
    <x v="200"/>
    <x v="15"/>
  </r>
  <r>
    <x v="0"/>
    <x v="0"/>
    <x v="107"/>
    <x v="4"/>
    <x v="18"/>
    <x v="22"/>
    <x v="2"/>
    <x v="2"/>
    <x v="21"/>
    <x v="111"/>
    <x v="846"/>
    <x v="1"/>
  </r>
  <r>
    <x v="0"/>
    <x v="0"/>
    <x v="107"/>
    <x v="4"/>
    <x v="18"/>
    <x v="22"/>
    <x v="3"/>
    <x v="2"/>
    <x v="28"/>
    <x v="45"/>
    <x v="49"/>
    <x v="2"/>
  </r>
  <r>
    <x v="0"/>
    <x v="0"/>
    <x v="107"/>
    <x v="4"/>
    <x v="18"/>
    <x v="22"/>
    <x v="4"/>
    <x v="3"/>
    <x v="28"/>
    <x v="40"/>
    <x v="12"/>
    <x v="15"/>
  </r>
  <r>
    <x v="0"/>
    <x v="0"/>
    <x v="107"/>
    <x v="4"/>
    <x v="18"/>
    <x v="22"/>
    <x v="5"/>
    <x v="5"/>
    <x v="22"/>
    <x v="83"/>
    <x v="847"/>
    <x v="9"/>
  </r>
  <r>
    <x v="0"/>
    <x v="0"/>
    <x v="161"/>
    <x v="4"/>
    <x v="18"/>
    <x v="22"/>
    <x v="0"/>
    <x v="3"/>
    <x v="3"/>
    <x v="4"/>
    <x v="848"/>
    <x v="0"/>
  </r>
  <r>
    <x v="0"/>
    <x v="0"/>
    <x v="161"/>
    <x v="4"/>
    <x v="18"/>
    <x v="22"/>
    <x v="1"/>
    <x v="4"/>
    <x v="26"/>
    <x v="465"/>
    <x v="324"/>
    <x v="15"/>
  </r>
  <r>
    <x v="0"/>
    <x v="0"/>
    <x v="161"/>
    <x v="4"/>
    <x v="18"/>
    <x v="22"/>
    <x v="2"/>
    <x v="0"/>
    <x v="31"/>
    <x v="79"/>
    <x v="95"/>
    <x v="1"/>
  </r>
  <r>
    <x v="0"/>
    <x v="0"/>
    <x v="161"/>
    <x v="4"/>
    <x v="18"/>
    <x v="22"/>
    <x v="3"/>
    <x v="0"/>
    <x v="28"/>
    <x v="48"/>
    <x v="52"/>
    <x v="2"/>
  </r>
  <r>
    <x v="0"/>
    <x v="0"/>
    <x v="161"/>
    <x v="4"/>
    <x v="18"/>
    <x v="22"/>
    <x v="4"/>
    <x v="3"/>
    <x v="21"/>
    <x v="211"/>
    <x v="314"/>
    <x v="15"/>
  </r>
  <r>
    <x v="0"/>
    <x v="0"/>
    <x v="161"/>
    <x v="4"/>
    <x v="18"/>
    <x v="22"/>
    <x v="5"/>
    <x v="5"/>
    <x v="27"/>
    <x v="84"/>
    <x v="849"/>
    <x v="9"/>
  </r>
  <r>
    <x v="0"/>
    <x v="0"/>
    <x v="162"/>
    <x v="4"/>
    <x v="18"/>
    <x v="22"/>
    <x v="0"/>
    <x v="3"/>
    <x v="10"/>
    <x v="18"/>
    <x v="850"/>
    <x v="0"/>
  </r>
  <r>
    <x v="0"/>
    <x v="0"/>
    <x v="162"/>
    <x v="4"/>
    <x v="18"/>
    <x v="22"/>
    <x v="1"/>
    <x v="4"/>
    <x v="26"/>
    <x v="465"/>
    <x v="324"/>
    <x v="15"/>
  </r>
  <r>
    <x v="0"/>
    <x v="0"/>
    <x v="162"/>
    <x v="4"/>
    <x v="18"/>
    <x v="22"/>
    <x v="2"/>
    <x v="17"/>
    <x v="31"/>
    <x v="339"/>
    <x v="544"/>
    <x v="1"/>
  </r>
  <r>
    <x v="0"/>
    <x v="0"/>
    <x v="162"/>
    <x v="4"/>
    <x v="18"/>
    <x v="22"/>
    <x v="3"/>
    <x v="8"/>
    <x v="28"/>
    <x v="152"/>
    <x v="851"/>
    <x v="2"/>
  </r>
  <r>
    <x v="0"/>
    <x v="0"/>
    <x v="162"/>
    <x v="4"/>
    <x v="18"/>
    <x v="22"/>
    <x v="4"/>
    <x v="17"/>
    <x v="24"/>
    <x v="223"/>
    <x v="234"/>
    <x v="15"/>
  </r>
  <r>
    <x v="0"/>
    <x v="0"/>
    <x v="162"/>
    <x v="4"/>
    <x v="18"/>
    <x v="22"/>
    <x v="5"/>
    <x v="34"/>
    <x v="22"/>
    <x v="492"/>
    <x v="852"/>
    <x v="9"/>
  </r>
  <r>
    <x v="0"/>
    <x v="0"/>
    <x v="163"/>
    <x v="4"/>
    <x v="18"/>
    <x v="22"/>
    <x v="0"/>
    <x v="17"/>
    <x v="9"/>
    <x v="215"/>
    <x v="429"/>
    <x v="0"/>
  </r>
  <r>
    <x v="0"/>
    <x v="0"/>
    <x v="163"/>
    <x v="4"/>
    <x v="18"/>
    <x v="22"/>
    <x v="1"/>
    <x v="56"/>
    <x v="25"/>
    <x v="493"/>
    <x v="853"/>
    <x v="15"/>
  </r>
  <r>
    <x v="0"/>
    <x v="0"/>
    <x v="163"/>
    <x v="4"/>
    <x v="18"/>
    <x v="22"/>
    <x v="2"/>
    <x v="8"/>
    <x v="24"/>
    <x v="157"/>
    <x v="215"/>
    <x v="1"/>
  </r>
  <r>
    <x v="0"/>
    <x v="0"/>
    <x v="163"/>
    <x v="4"/>
    <x v="18"/>
    <x v="22"/>
    <x v="3"/>
    <x v="8"/>
    <x v="34"/>
    <x v="155"/>
    <x v="854"/>
    <x v="2"/>
  </r>
  <r>
    <x v="0"/>
    <x v="0"/>
    <x v="163"/>
    <x v="4"/>
    <x v="18"/>
    <x v="22"/>
    <x v="4"/>
    <x v="17"/>
    <x v="34"/>
    <x v="466"/>
    <x v="348"/>
    <x v="15"/>
  </r>
  <r>
    <x v="0"/>
    <x v="0"/>
    <x v="163"/>
    <x v="4"/>
    <x v="18"/>
    <x v="22"/>
    <x v="5"/>
    <x v="34"/>
    <x v="31"/>
    <x v="460"/>
    <x v="855"/>
    <x v="9"/>
  </r>
  <r>
    <x v="0"/>
    <x v="0"/>
    <x v="111"/>
    <x v="4"/>
    <x v="18"/>
    <x v="22"/>
    <x v="0"/>
    <x v="34"/>
    <x v="30"/>
    <x v="494"/>
    <x v="856"/>
    <x v="0"/>
  </r>
  <r>
    <x v="0"/>
    <x v="0"/>
    <x v="111"/>
    <x v="4"/>
    <x v="18"/>
    <x v="22"/>
    <x v="1"/>
    <x v="56"/>
    <x v="31"/>
    <x v="495"/>
    <x v="857"/>
    <x v="15"/>
  </r>
  <r>
    <x v="0"/>
    <x v="0"/>
    <x v="111"/>
    <x v="4"/>
    <x v="18"/>
    <x v="22"/>
    <x v="2"/>
    <x v="56"/>
    <x v="33"/>
    <x v="496"/>
    <x v="858"/>
    <x v="1"/>
  </r>
  <r>
    <x v="0"/>
    <x v="0"/>
    <x v="111"/>
    <x v="4"/>
    <x v="18"/>
    <x v="22"/>
    <x v="3"/>
    <x v="56"/>
    <x v="47"/>
    <x v="497"/>
    <x v="146"/>
    <x v="2"/>
  </r>
  <r>
    <x v="0"/>
    <x v="0"/>
    <x v="111"/>
    <x v="4"/>
    <x v="18"/>
    <x v="22"/>
    <x v="4"/>
    <x v="34"/>
    <x v="47"/>
    <x v="498"/>
    <x v="859"/>
    <x v="15"/>
  </r>
  <r>
    <x v="0"/>
    <x v="0"/>
    <x v="111"/>
    <x v="4"/>
    <x v="18"/>
    <x v="22"/>
    <x v="5"/>
    <x v="4"/>
    <x v="28"/>
    <x v="170"/>
    <x v="860"/>
    <x v="9"/>
  </r>
  <r>
    <x v="0"/>
    <x v="0"/>
    <x v="164"/>
    <x v="4"/>
    <x v="18"/>
    <x v="22"/>
    <x v="0"/>
    <x v="34"/>
    <x v="22"/>
    <x v="492"/>
    <x v="861"/>
    <x v="0"/>
  </r>
  <r>
    <x v="0"/>
    <x v="0"/>
    <x v="164"/>
    <x v="4"/>
    <x v="18"/>
    <x v="22"/>
    <x v="1"/>
    <x v="57"/>
    <x v="24"/>
    <x v="223"/>
    <x v="234"/>
    <x v="15"/>
  </r>
  <r>
    <x v="0"/>
    <x v="0"/>
    <x v="164"/>
    <x v="4"/>
    <x v="18"/>
    <x v="22"/>
    <x v="2"/>
    <x v="57"/>
    <x v="52"/>
    <x v="499"/>
    <x v="862"/>
    <x v="1"/>
  </r>
  <r>
    <x v="0"/>
    <x v="0"/>
    <x v="164"/>
    <x v="4"/>
    <x v="18"/>
    <x v="22"/>
    <x v="3"/>
    <x v="57"/>
    <x v="34"/>
    <x v="466"/>
    <x v="806"/>
    <x v="2"/>
  </r>
  <r>
    <x v="0"/>
    <x v="0"/>
    <x v="164"/>
    <x v="4"/>
    <x v="18"/>
    <x v="22"/>
    <x v="4"/>
    <x v="3"/>
    <x v="32"/>
    <x v="52"/>
    <x v="53"/>
    <x v="15"/>
  </r>
  <r>
    <x v="0"/>
    <x v="0"/>
    <x v="164"/>
    <x v="4"/>
    <x v="18"/>
    <x v="22"/>
    <x v="5"/>
    <x v="18"/>
    <x v="23"/>
    <x v="500"/>
    <x v="863"/>
    <x v="9"/>
  </r>
  <r>
    <x v="0"/>
    <x v="0"/>
    <x v="165"/>
    <x v="4"/>
    <x v="18"/>
    <x v="22"/>
    <x v="0"/>
    <x v="3"/>
    <x v="2"/>
    <x v="12"/>
    <x v="864"/>
    <x v="0"/>
  </r>
  <r>
    <x v="0"/>
    <x v="0"/>
    <x v="165"/>
    <x v="4"/>
    <x v="18"/>
    <x v="22"/>
    <x v="1"/>
    <x v="0"/>
    <x v="26"/>
    <x v="82"/>
    <x v="55"/>
    <x v="15"/>
  </r>
  <r>
    <x v="0"/>
    <x v="0"/>
    <x v="165"/>
    <x v="4"/>
    <x v="18"/>
    <x v="22"/>
    <x v="2"/>
    <x v="0"/>
    <x v="25"/>
    <x v="61"/>
    <x v="192"/>
    <x v="1"/>
  </r>
  <r>
    <x v="0"/>
    <x v="0"/>
    <x v="165"/>
    <x v="4"/>
    <x v="18"/>
    <x v="22"/>
    <x v="3"/>
    <x v="0"/>
    <x v="21"/>
    <x v="80"/>
    <x v="865"/>
    <x v="2"/>
  </r>
  <r>
    <x v="0"/>
    <x v="0"/>
    <x v="165"/>
    <x v="4"/>
    <x v="18"/>
    <x v="22"/>
    <x v="4"/>
    <x v="3"/>
    <x v="21"/>
    <x v="211"/>
    <x v="314"/>
    <x v="15"/>
  </r>
  <r>
    <x v="0"/>
    <x v="0"/>
    <x v="165"/>
    <x v="4"/>
    <x v="18"/>
    <x v="22"/>
    <x v="5"/>
    <x v="18"/>
    <x v="26"/>
    <x v="476"/>
    <x v="866"/>
    <x v="9"/>
  </r>
  <r>
    <x v="0"/>
    <x v="0"/>
    <x v="166"/>
    <x v="3"/>
    <x v="19"/>
    <x v="23"/>
    <x v="0"/>
    <x v="9"/>
    <x v="23"/>
    <x v="203"/>
    <x v="158"/>
    <x v="8"/>
  </r>
  <r>
    <x v="0"/>
    <x v="0"/>
    <x v="166"/>
    <x v="3"/>
    <x v="19"/>
    <x v="23"/>
    <x v="1"/>
    <x v="9"/>
    <x v="33"/>
    <x v="233"/>
    <x v="867"/>
    <x v="2"/>
  </r>
  <r>
    <x v="0"/>
    <x v="0"/>
    <x v="166"/>
    <x v="3"/>
    <x v="19"/>
    <x v="23"/>
    <x v="2"/>
    <x v="19"/>
    <x v="33"/>
    <x v="501"/>
    <x v="868"/>
    <x v="2"/>
  </r>
  <r>
    <x v="0"/>
    <x v="0"/>
    <x v="166"/>
    <x v="3"/>
    <x v="19"/>
    <x v="23"/>
    <x v="3"/>
    <x v="39"/>
    <x v="35"/>
    <x v="502"/>
    <x v="869"/>
    <x v="8"/>
  </r>
  <r>
    <x v="0"/>
    <x v="0"/>
    <x v="166"/>
    <x v="3"/>
    <x v="19"/>
    <x v="23"/>
    <x v="4"/>
    <x v="10"/>
    <x v="46"/>
    <x v="194"/>
    <x v="287"/>
    <x v="2"/>
  </r>
  <r>
    <x v="0"/>
    <x v="0"/>
    <x v="166"/>
    <x v="3"/>
    <x v="19"/>
    <x v="23"/>
    <x v="5"/>
    <x v="9"/>
    <x v="33"/>
    <x v="233"/>
    <x v="402"/>
    <x v="0"/>
  </r>
  <r>
    <x v="0"/>
    <x v="0"/>
    <x v="167"/>
    <x v="3"/>
    <x v="19"/>
    <x v="23"/>
    <x v="0"/>
    <x v="9"/>
    <x v="22"/>
    <x v="158"/>
    <x v="64"/>
    <x v="8"/>
  </r>
  <r>
    <x v="0"/>
    <x v="0"/>
    <x v="167"/>
    <x v="3"/>
    <x v="19"/>
    <x v="23"/>
    <x v="1"/>
    <x v="9"/>
    <x v="46"/>
    <x v="145"/>
    <x v="213"/>
    <x v="2"/>
  </r>
  <r>
    <x v="0"/>
    <x v="0"/>
    <x v="167"/>
    <x v="3"/>
    <x v="19"/>
    <x v="23"/>
    <x v="2"/>
    <x v="19"/>
    <x v="48"/>
    <x v="126"/>
    <x v="191"/>
    <x v="2"/>
  </r>
  <r>
    <x v="0"/>
    <x v="0"/>
    <x v="167"/>
    <x v="3"/>
    <x v="19"/>
    <x v="23"/>
    <x v="3"/>
    <x v="39"/>
    <x v="44"/>
    <x v="472"/>
    <x v="813"/>
    <x v="8"/>
  </r>
  <r>
    <x v="0"/>
    <x v="0"/>
    <x v="167"/>
    <x v="3"/>
    <x v="19"/>
    <x v="23"/>
    <x v="4"/>
    <x v="10"/>
    <x v="46"/>
    <x v="194"/>
    <x v="287"/>
    <x v="2"/>
  </r>
  <r>
    <x v="0"/>
    <x v="0"/>
    <x v="167"/>
    <x v="3"/>
    <x v="19"/>
    <x v="23"/>
    <x v="5"/>
    <x v="9"/>
    <x v="47"/>
    <x v="147"/>
    <x v="51"/>
    <x v="0"/>
  </r>
  <r>
    <x v="0"/>
    <x v="0"/>
    <x v="126"/>
    <x v="3"/>
    <x v="19"/>
    <x v="23"/>
    <x v="0"/>
    <x v="15"/>
    <x v="68"/>
    <x v="503"/>
    <x v="870"/>
    <x v="8"/>
  </r>
  <r>
    <x v="0"/>
    <x v="0"/>
    <x v="126"/>
    <x v="3"/>
    <x v="19"/>
    <x v="23"/>
    <x v="1"/>
    <x v="15"/>
    <x v="49"/>
    <x v="202"/>
    <x v="300"/>
    <x v="2"/>
  </r>
  <r>
    <x v="0"/>
    <x v="0"/>
    <x v="126"/>
    <x v="3"/>
    <x v="19"/>
    <x v="23"/>
    <x v="2"/>
    <x v="39"/>
    <x v="45"/>
    <x v="504"/>
    <x v="871"/>
    <x v="2"/>
  </r>
  <r>
    <x v="0"/>
    <x v="0"/>
    <x v="126"/>
    <x v="3"/>
    <x v="19"/>
    <x v="23"/>
    <x v="3"/>
    <x v="9"/>
    <x v="41"/>
    <x v="128"/>
    <x v="512"/>
    <x v="8"/>
  </r>
  <r>
    <x v="0"/>
    <x v="0"/>
    <x v="126"/>
    <x v="3"/>
    <x v="19"/>
    <x v="23"/>
    <x v="4"/>
    <x v="2"/>
    <x v="44"/>
    <x v="127"/>
    <x v="203"/>
    <x v="2"/>
  </r>
  <r>
    <x v="0"/>
    <x v="0"/>
    <x v="126"/>
    <x v="3"/>
    <x v="19"/>
    <x v="23"/>
    <x v="5"/>
    <x v="15"/>
    <x v="45"/>
    <x v="206"/>
    <x v="479"/>
    <x v="0"/>
  </r>
  <r>
    <x v="0"/>
    <x v="0"/>
    <x v="127"/>
    <x v="3"/>
    <x v="19"/>
    <x v="23"/>
    <x v="0"/>
    <x v="15"/>
    <x v="31"/>
    <x v="354"/>
    <x v="872"/>
    <x v="8"/>
  </r>
  <r>
    <x v="0"/>
    <x v="0"/>
    <x v="127"/>
    <x v="3"/>
    <x v="19"/>
    <x v="23"/>
    <x v="1"/>
    <x v="21"/>
    <x v="35"/>
    <x v="188"/>
    <x v="281"/>
    <x v="2"/>
  </r>
  <r>
    <x v="0"/>
    <x v="0"/>
    <x v="127"/>
    <x v="3"/>
    <x v="19"/>
    <x v="23"/>
    <x v="2"/>
    <x v="45"/>
    <x v="35"/>
    <x v="505"/>
    <x v="873"/>
    <x v="2"/>
  </r>
  <r>
    <x v="0"/>
    <x v="0"/>
    <x v="127"/>
    <x v="3"/>
    <x v="19"/>
    <x v="23"/>
    <x v="3"/>
    <x v="7"/>
    <x v="41"/>
    <x v="118"/>
    <x v="182"/>
    <x v="8"/>
  </r>
  <r>
    <x v="0"/>
    <x v="0"/>
    <x v="127"/>
    <x v="3"/>
    <x v="19"/>
    <x v="23"/>
    <x v="4"/>
    <x v="1"/>
    <x v="38"/>
    <x v="124"/>
    <x v="189"/>
    <x v="2"/>
  </r>
  <r>
    <x v="0"/>
    <x v="0"/>
    <x v="127"/>
    <x v="3"/>
    <x v="19"/>
    <x v="23"/>
    <x v="5"/>
    <x v="21"/>
    <x v="45"/>
    <x v="187"/>
    <x v="97"/>
    <x v="0"/>
  </r>
  <r>
    <x v="0"/>
    <x v="0"/>
    <x v="168"/>
    <x v="3"/>
    <x v="19"/>
    <x v="23"/>
    <x v="0"/>
    <x v="1"/>
    <x v="68"/>
    <x v="506"/>
    <x v="874"/>
    <x v="8"/>
  </r>
  <r>
    <x v="0"/>
    <x v="0"/>
    <x v="168"/>
    <x v="3"/>
    <x v="19"/>
    <x v="23"/>
    <x v="1"/>
    <x v="42"/>
    <x v="46"/>
    <x v="507"/>
    <x v="875"/>
    <x v="2"/>
  </r>
  <r>
    <x v="0"/>
    <x v="0"/>
    <x v="168"/>
    <x v="3"/>
    <x v="19"/>
    <x v="23"/>
    <x v="2"/>
    <x v="21"/>
    <x v="49"/>
    <x v="395"/>
    <x v="189"/>
    <x v="2"/>
  </r>
  <r>
    <x v="0"/>
    <x v="0"/>
    <x v="168"/>
    <x v="3"/>
    <x v="19"/>
    <x v="23"/>
    <x v="3"/>
    <x v="21"/>
    <x v="38"/>
    <x v="318"/>
    <x v="810"/>
    <x v="8"/>
  </r>
  <r>
    <x v="0"/>
    <x v="0"/>
    <x v="168"/>
    <x v="3"/>
    <x v="19"/>
    <x v="23"/>
    <x v="4"/>
    <x v="35"/>
    <x v="44"/>
    <x v="127"/>
    <x v="203"/>
    <x v="2"/>
  </r>
  <r>
    <x v="0"/>
    <x v="0"/>
    <x v="168"/>
    <x v="3"/>
    <x v="19"/>
    <x v="23"/>
    <x v="5"/>
    <x v="25"/>
    <x v="45"/>
    <x v="508"/>
    <x v="876"/>
    <x v="0"/>
  </r>
  <r>
    <x v="0"/>
    <x v="0"/>
    <x v="169"/>
    <x v="3"/>
    <x v="19"/>
    <x v="23"/>
    <x v="0"/>
    <x v="15"/>
    <x v="25"/>
    <x v="193"/>
    <x v="99"/>
    <x v="8"/>
  </r>
  <r>
    <x v="0"/>
    <x v="0"/>
    <x v="169"/>
    <x v="3"/>
    <x v="19"/>
    <x v="23"/>
    <x v="1"/>
    <x v="58"/>
    <x v="45"/>
    <x v="509"/>
    <x v="877"/>
    <x v="2"/>
  </r>
  <r>
    <x v="0"/>
    <x v="0"/>
    <x v="169"/>
    <x v="3"/>
    <x v="19"/>
    <x v="23"/>
    <x v="2"/>
    <x v="39"/>
    <x v="48"/>
    <x v="510"/>
    <x v="689"/>
    <x v="2"/>
  </r>
  <r>
    <x v="0"/>
    <x v="0"/>
    <x v="169"/>
    <x v="3"/>
    <x v="19"/>
    <x v="23"/>
    <x v="3"/>
    <x v="39"/>
    <x v="45"/>
    <x v="504"/>
    <x v="878"/>
    <x v="8"/>
  </r>
  <r>
    <x v="0"/>
    <x v="0"/>
    <x v="169"/>
    <x v="3"/>
    <x v="19"/>
    <x v="23"/>
    <x v="4"/>
    <x v="1"/>
    <x v="45"/>
    <x v="340"/>
    <x v="547"/>
    <x v="2"/>
  </r>
  <r>
    <x v="0"/>
    <x v="0"/>
    <x v="169"/>
    <x v="3"/>
    <x v="19"/>
    <x v="23"/>
    <x v="5"/>
    <x v="2"/>
    <x v="28"/>
    <x v="45"/>
    <x v="170"/>
    <x v="0"/>
  </r>
  <r>
    <x v="0"/>
    <x v="0"/>
    <x v="130"/>
    <x v="3"/>
    <x v="19"/>
    <x v="23"/>
    <x v="0"/>
    <x v="1"/>
    <x v="30"/>
    <x v="61"/>
    <x v="214"/>
    <x v="8"/>
  </r>
  <r>
    <x v="0"/>
    <x v="0"/>
    <x v="130"/>
    <x v="3"/>
    <x v="19"/>
    <x v="23"/>
    <x v="1"/>
    <x v="42"/>
    <x v="24"/>
    <x v="482"/>
    <x v="479"/>
    <x v="2"/>
  </r>
  <r>
    <x v="0"/>
    <x v="0"/>
    <x v="130"/>
    <x v="3"/>
    <x v="19"/>
    <x v="23"/>
    <x v="2"/>
    <x v="21"/>
    <x v="33"/>
    <x v="164"/>
    <x v="350"/>
    <x v="2"/>
  </r>
  <r>
    <x v="0"/>
    <x v="0"/>
    <x v="130"/>
    <x v="3"/>
    <x v="19"/>
    <x v="23"/>
    <x v="3"/>
    <x v="21"/>
    <x v="48"/>
    <x v="133"/>
    <x v="879"/>
    <x v="8"/>
  </r>
  <r>
    <x v="0"/>
    <x v="0"/>
    <x v="130"/>
    <x v="3"/>
    <x v="19"/>
    <x v="23"/>
    <x v="4"/>
    <x v="1"/>
    <x v="48"/>
    <x v="146"/>
    <x v="215"/>
    <x v="2"/>
  </r>
  <r>
    <x v="0"/>
    <x v="0"/>
    <x v="130"/>
    <x v="3"/>
    <x v="19"/>
    <x v="23"/>
    <x v="5"/>
    <x v="2"/>
    <x v="21"/>
    <x v="111"/>
    <x v="153"/>
    <x v="0"/>
  </r>
  <r>
    <x v="0"/>
    <x v="0"/>
    <x v="131"/>
    <x v="3"/>
    <x v="19"/>
    <x v="23"/>
    <x v="0"/>
    <x v="1"/>
    <x v="20"/>
    <x v="59"/>
    <x v="67"/>
    <x v="8"/>
  </r>
  <r>
    <x v="0"/>
    <x v="0"/>
    <x v="131"/>
    <x v="3"/>
    <x v="19"/>
    <x v="23"/>
    <x v="1"/>
    <x v="36"/>
    <x v="34"/>
    <x v="511"/>
    <x v="880"/>
    <x v="2"/>
  </r>
  <r>
    <x v="0"/>
    <x v="0"/>
    <x v="131"/>
    <x v="3"/>
    <x v="19"/>
    <x v="23"/>
    <x v="2"/>
    <x v="15"/>
    <x v="47"/>
    <x v="159"/>
    <x v="581"/>
    <x v="2"/>
  </r>
  <r>
    <x v="0"/>
    <x v="0"/>
    <x v="131"/>
    <x v="3"/>
    <x v="19"/>
    <x v="23"/>
    <x v="3"/>
    <x v="39"/>
    <x v="46"/>
    <x v="512"/>
    <x v="881"/>
    <x v="8"/>
  </r>
  <r>
    <x v="0"/>
    <x v="0"/>
    <x v="131"/>
    <x v="3"/>
    <x v="19"/>
    <x v="23"/>
    <x v="4"/>
    <x v="15"/>
    <x v="49"/>
    <x v="202"/>
    <x v="300"/>
    <x v="2"/>
  </r>
  <r>
    <x v="0"/>
    <x v="0"/>
    <x v="131"/>
    <x v="3"/>
    <x v="19"/>
    <x v="23"/>
    <x v="5"/>
    <x v="1"/>
    <x v="34"/>
    <x v="235"/>
    <x v="882"/>
    <x v="0"/>
  </r>
  <r>
    <x v="0"/>
    <x v="0"/>
    <x v="170"/>
    <x v="3"/>
    <x v="19"/>
    <x v="23"/>
    <x v="0"/>
    <x v="15"/>
    <x v="25"/>
    <x v="193"/>
    <x v="99"/>
    <x v="8"/>
  </r>
  <r>
    <x v="0"/>
    <x v="0"/>
    <x v="170"/>
    <x v="3"/>
    <x v="19"/>
    <x v="23"/>
    <x v="1"/>
    <x v="58"/>
    <x v="47"/>
    <x v="513"/>
    <x v="883"/>
    <x v="2"/>
  </r>
  <r>
    <x v="0"/>
    <x v="0"/>
    <x v="170"/>
    <x v="3"/>
    <x v="19"/>
    <x v="23"/>
    <x v="2"/>
    <x v="59"/>
    <x v="49"/>
    <x v="362"/>
    <x v="480"/>
    <x v="2"/>
  </r>
  <r>
    <x v="0"/>
    <x v="0"/>
    <x v="170"/>
    <x v="3"/>
    <x v="19"/>
    <x v="23"/>
    <x v="3"/>
    <x v="59"/>
    <x v="35"/>
    <x v="514"/>
    <x v="884"/>
    <x v="8"/>
  </r>
  <r>
    <x v="0"/>
    <x v="0"/>
    <x v="170"/>
    <x v="3"/>
    <x v="19"/>
    <x v="23"/>
    <x v="4"/>
    <x v="7"/>
    <x v="35"/>
    <x v="389"/>
    <x v="679"/>
    <x v="2"/>
  </r>
  <r>
    <x v="0"/>
    <x v="0"/>
    <x v="170"/>
    <x v="3"/>
    <x v="19"/>
    <x v="23"/>
    <x v="5"/>
    <x v="21"/>
    <x v="45"/>
    <x v="187"/>
    <x v="97"/>
    <x v="0"/>
  </r>
  <r>
    <x v="0"/>
    <x v="0"/>
    <x v="171"/>
    <x v="3"/>
    <x v="19"/>
    <x v="23"/>
    <x v="0"/>
    <x v="8"/>
    <x v="28"/>
    <x v="152"/>
    <x v="222"/>
    <x v="8"/>
  </r>
  <r>
    <x v="0"/>
    <x v="0"/>
    <x v="171"/>
    <x v="3"/>
    <x v="19"/>
    <x v="23"/>
    <x v="1"/>
    <x v="7"/>
    <x v="45"/>
    <x v="131"/>
    <x v="196"/>
    <x v="2"/>
  </r>
  <r>
    <x v="0"/>
    <x v="0"/>
    <x v="171"/>
    <x v="3"/>
    <x v="19"/>
    <x v="23"/>
    <x v="2"/>
    <x v="7"/>
    <x v="44"/>
    <x v="143"/>
    <x v="276"/>
    <x v="2"/>
  </r>
  <r>
    <x v="0"/>
    <x v="0"/>
    <x v="171"/>
    <x v="3"/>
    <x v="19"/>
    <x v="23"/>
    <x v="3"/>
    <x v="7"/>
    <x v="38"/>
    <x v="180"/>
    <x v="277"/>
    <x v="8"/>
  </r>
  <r>
    <x v="0"/>
    <x v="0"/>
    <x v="171"/>
    <x v="3"/>
    <x v="19"/>
    <x v="23"/>
    <x v="4"/>
    <x v="8"/>
    <x v="38"/>
    <x v="120"/>
    <x v="185"/>
    <x v="2"/>
  </r>
  <r>
    <x v="0"/>
    <x v="0"/>
    <x v="171"/>
    <x v="3"/>
    <x v="19"/>
    <x v="23"/>
    <x v="5"/>
    <x v="60"/>
    <x v="45"/>
    <x v="161"/>
    <x v="885"/>
    <x v="0"/>
  </r>
  <r>
    <x v="0"/>
    <x v="0"/>
    <x v="134"/>
    <x v="3"/>
    <x v="19"/>
    <x v="23"/>
    <x v="0"/>
    <x v="15"/>
    <x v="24"/>
    <x v="191"/>
    <x v="439"/>
    <x v="8"/>
  </r>
  <r>
    <x v="0"/>
    <x v="0"/>
    <x v="134"/>
    <x v="3"/>
    <x v="19"/>
    <x v="23"/>
    <x v="1"/>
    <x v="39"/>
    <x v="45"/>
    <x v="504"/>
    <x v="871"/>
    <x v="2"/>
  </r>
  <r>
    <x v="0"/>
    <x v="0"/>
    <x v="134"/>
    <x v="3"/>
    <x v="19"/>
    <x v="23"/>
    <x v="2"/>
    <x v="39"/>
    <x v="69"/>
    <x v="515"/>
    <x v="886"/>
    <x v="2"/>
  </r>
  <r>
    <x v="0"/>
    <x v="0"/>
    <x v="134"/>
    <x v="3"/>
    <x v="19"/>
    <x v="23"/>
    <x v="3"/>
    <x v="39"/>
    <x v="46"/>
    <x v="512"/>
    <x v="881"/>
    <x v="8"/>
  </r>
  <r>
    <x v="0"/>
    <x v="0"/>
    <x v="134"/>
    <x v="3"/>
    <x v="19"/>
    <x v="23"/>
    <x v="4"/>
    <x v="35"/>
    <x v="49"/>
    <x v="331"/>
    <x v="887"/>
    <x v="2"/>
  </r>
  <r>
    <x v="0"/>
    <x v="0"/>
    <x v="134"/>
    <x v="3"/>
    <x v="19"/>
    <x v="23"/>
    <x v="5"/>
    <x v="61"/>
    <x v="47"/>
    <x v="516"/>
    <x v="888"/>
    <x v="0"/>
  </r>
  <r>
    <x v="0"/>
    <x v="0"/>
    <x v="135"/>
    <x v="3"/>
    <x v="19"/>
    <x v="23"/>
    <x v="0"/>
    <x v="35"/>
    <x v="26"/>
    <x v="517"/>
    <x v="889"/>
    <x v="8"/>
  </r>
  <r>
    <x v="0"/>
    <x v="0"/>
    <x v="135"/>
    <x v="3"/>
    <x v="19"/>
    <x v="23"/>
    <x v="1"/>
    <x v="15"/>
    <x v="32"/>
    <x v="160"/>
    <x v="353"/>
    <x v="2"/>
  </r>
  <r>
    <x v="0"/>
    <x v="0"/>
    <x v="135"/>
    <x v="3"/>
    <x v="19"/>
    <x v="23"/>
    <x v="2"/>
    <x v="15"/>
    <x v="47"/>
    <x v="159"/>
    <x v="581"/>
    <x v="2"/>
  </r>
  <r>
    <x v="0"/>
    <x v="0"/>
    <x v="135"/>
    <x v="3"/>
    <x v="19"/>
    <x v="23"/>
    <x v="3"/>
    <x v="15"/>
    <x v="45"/>
    <x v="206"/>
    <x v="139"/>
    <x v="8"/>
  </r>
  <r>
    <x v="0"/>
    <x v="0"/>
    <x v="135"/>
    <x v="3"/>
    <x v="19"/>
    <x v="23"/>
    <x v="4"/>
    <x v="35"/>
    <x v="45"/>
    <x v="518"/>
    <x v="708"/>
    <x v="2"/>
  </r>
  <r>
    <x v="0"/>
    <x v="0"/>
    <x v="135"/>
    <x v="3"/>
    <x v="19"/>
    <x v="23"/>
    <x v="5"/>
    <x v="61"/>
    <x v="32"/>
    <x v="519"/>
    <x v="890"/>
    <x v="0"/>
  </r>
  <r>
    <x v="0"/>
    <x v="0"/>
    <x v="118"/>
    <x v="3"/>
    <x v="20"/>
    <x v="24"/>
    <x v="0"/>
    <x v="7"/>
    <x v="22"/>
    <x v="153"/>
    <x v="54"/>
    <x v="8"/>
  </r>
  <r>
    <x v="0"/>
    <x v="0"/>
    <x v="118"/>
    <x v="3"/>
    <x v="20"/>
    <x v="24"/>
    <x v="1"/>
    <x v="7"/>
    <x v="34"/>
    <x v="488"/>
    <x v="891"/>
    <x v="2"/>
  </r>
  <r>
    <x v="0"/>
    <x v="0"/>
    <x v="118"/>
    <x v="3"/>
    <x v="20"/>
    <x v="24"/>
    <x v="2"/>
    <x v="59"/>
    <x v="34"/>
    <x v="520"/>
    <x v="892"/>
    <x v="2"/>
  </r>
  <r>
    <x v="0"/>
    <x v="0"/>
    <x v="118"/>
    <x v="3"/>
    <x v="20"/>
    <x v="24"/>
    <x v="3"/>
    <x v="45"/>
    <x v="46"/>
    <x v="521"/>
    <x v="893"/>
    <x v="8"/>
  </r>
  <r>
    <x v="0"/>
    <x v="0"/>
    <x v="118"/>
    <x v="3"/>
    <x v="20"/>
    <x v="24"/>
    <x v="4"/>
    <x v="8"/>
    <x v="48"/>
    <x v="385"/>
    <x v="841"/>
    <x v="2"/>
  </r>
  <r>
    <x v="0"/>
    <x v="0"/>
    <x v="118"/>
    <x v="3"/>
    <x v="20"/>
    <x v="24"/>
    <x v="5"/>
    <x v="7"/>
    <x v="34"/>
    <x v="488"/>
    <x v="894"/>
    <x v="0"/>
  </r>
  <r>
    <x v="0"/>
    <x v="0"/>
    <x v="119"/>
    <x v="3"/>
    <x v="20"/>
    <x v="24"/>
    <x v="0"/>
    <x v="7"/>
    <x v="27"/>
    <x v="522"/>
    <x v="93"/>
    <x v="8"/>
  </r>
  <r>
    <x v="0"/>
    <x v="0"/>
    <x v="119"/>
    <x v="3"/>
    <x v="20"/>
    <x v="24"/>
    <x v="1"/>
    <x v="7"/>
    <x v="48"/>
    <x v="523"/>
    <x v="895"/>
    <x v="2"/>
  </r>
  <r>
    <x v="0"/>
    <x v="0"/>
    <x v="119"/>
    <x v="3"/>
    <x v="20"/>
    <x v="24"/>
    <x v="2"/>
    <x v="59"/>
    <x v="33"/>
    <x v="524"/>
    <x v="896"/>
    <x v="2"/>
  </r>
  <r>
    <x v="0"/>
    <x v="0"/>
    <x v="119"/>
    <x v="3"/>
    <x v="20"/>
    <x v="24"/>
    <x v="3"/>
    <x v="45"/>
    <x v="49"/>
    <x v="525"/>
    <x v="897"/>
    <x v="8"/>
  </r>
  <r>
    <x v="0"/>
    <x v="0"/>
    <x v="119"/>
    <x v="3"/>
    <x v="20"/>
    <x v="24"/>
    <x v="4"/>
    <x v="8"/>
    <x v="48"/>
    <x v="385"/>
    <x v="841"/>
    <x v="2"/>
  </r>
  <r>
    <x v="0"/>
    <x v="0"/>
    <x v="119"/>
    <x v="3"/>
    <x v="20"/>
    <x v="24"/>
    <x v="5"/>
    <x v="7"/>
    <x v="32"/>
    <x v="127"/>
    <x v="156"/>
    <x v="0"/>
  </r>
  <r>
    <x v="0"/>
    <x v="0"/>
    <x v="2"/>
    <x v="3"/>
    <x v="20"/>
    <x v="24"/>
    <x v="0"/>
    <x v="21"/>
    <x v="70"/>
    <x v="526"/>
    <x v="898"/>
    <x v="8"/>
  </r>
  <r>
    <x v="0"/>
    <x v="0"/>
    <x v="2"/>
    <x v="3"/>
    <x v="20"/>
    <x v="24"/>
    <x v="1"/>
    <x v="21"/>
    <x v="45"/>
    <x v="187"/>
    <x v="809"/>
    <x v="2"/>
  </r>
  <r>
    <x v="0"/>
    <x v="0"/>
    <x v="2"/>
    <x v="3"/>
    <x v="20"/>
    <x v="24"/>
    <x v="2"/>
    <x v="45"/>
    <x v="47"/>
    <x v="527"/>
    <x v="899"/>
    <x v="2"/>
  </r>
  <r>
    <x v="0"/>
    <x v="0"/>
    <x v="2"/>
    <x v="3"/>
    <x v="20"/>
    <x v="24"/>
    <x v="3"/>
    <x v="7"/>
    <x v="44"/>
    <x v="143"/>
    <x v="210"/>
    <x v="8"/>
  </r>
  <r>
    <x v="0"/>
    <x v="0"/>
    <x v="2"/>
    <x v="3"/>
    <x v="20"/>
    <x v="24"/>
    <x v="4"/>
    <x v="1"/>
    <x v="49"/>
    <x v="147"/>
    <x v="217"/>
    <x v="2"/>
  </r>
  <r>
    <x v="0"/>
    <x v="0"/>
    <x v="2"/>
    <x v="3"/>
    <x v="20"/>
    <x v="24"/>
    <x v="5"/>
    <x v="21"/>
    <x v="47"/>
    <x v="200"/>
    <x v="529"/>
    <x v="0"/>
  </r>
  <r>
    <x v="0"/>
    <x v="0"/>
    <x v="3"/>
    <x v="3"/>
    <x v="20"/>
    <x v="24"/>
    <x v="0"/>
    <x v="21"/>
    <x v="23"/>
    <x v="528"/>
    <x v="559"/>
    <x v="8"/>
  </r>
  <r>
    <x v="0"/>
    <x v="0"/>
    <x v="3"/>
    <x v="3"/>
    <x v="20"/>
    <x v="24"/>
    <x v="1"/>
    <x v="39"/>
    <x v="46"/>
    <x v="512"/>
    <x v="900"/>
    <x v="2"/>
  </r>
  <r>
    <x v="0"/>
    <x v="0"/>
    <x v="3"/>
    <x v="3"/>
    <x v="20"/>
    <x v="24"/>
    <x v="2"/>
    <x v="62"/>
    <x v="46"/>
    <x v="529"/>
    <x v="901"/>
    <x v="2"/>
  </r>
  <r>
    <x v="0"/>
    <x v="0"/>
    <x v="3"/>
    <x v="3"/>
    <x v="20"/>
    <x v="24"/>
    <x v="3"/>
    <x v="19"/>
    <x v="44"/>
    <x v="118"/>
    <x v="182"/>
    <x v="8"/>
  </r>
  <r>
    <x v="0"/>
    <x v="0"/>
    <x v="3"/>
    <x v="3"/>
    <x v="20"/>
    <x v="24"/>
    <x v="4"/>
    <x v="15"/>
    <x v="35"/>
    <x v="117"/>
    <x v="181"/>
    <x v="2"/>
  </r>
  <r>
    <x v="0"/>
    <x v="0"/>
    <x v="3"/>
    <x v="3"/>
    <x v="20"/>
    <x v="24"/>
    <x v="5"/>
    <x v="39"/>
    <x v="47"/>
    <x v="322"/>
    <x v="556"/>
    <x v="0"/>
  </r>
  <r>
    <x v="0"/>
    <x v="0"/>
    <x v="120"/>
    <x v="3"/>
    <x v="20"/>
    <x v="24"/>
    <x v="0"/>
    <x v="15"/>
    <x v="70"/>
    <x v="530"/>
    <x v="902"/>
    <x v="8"/>
  </r>
  <r>
    <x v="0"/>
    <x v="0"/>
    <x v="120"/>
    <x v="3"/>
    <x v="20"/>
    <x v="24"/>
    <x v="1"/>
    <x v="58"/>
    <x v="48"/>
    <x v="531"/>
    <x v="903"/>
    <x v="2"/>
  </r>
  <r>
    <x v="0"/>
    <x v="0"/>
    <x v="120"/>
    <x v="3"/>
    <x v="20"/>
    <x v="24"/>
    <x v="2"/>
    <x v="39"/>
    <x v="45"/>
    <x v="504"/>
    <x v="871"/>
    <x v="2"/>
  </r>
  <r>
    <x v="0"/>
    <x v="0"/>
    <x v="120"/>
    <x v="3"/>
    <x v="20"/>
    <x v="24"/>
    <x v="3"/>
    <x v="39"/>
    <x v="35"/>
    <x v="502"/>
    <x v="869"/>
    <x v="8"/>
  </r>
  <r>
    <x v="0"/>
    <x v="0"/>
    <x v="120"/>
    <x v="3"/>
    <x v="20"/>
    <x v="24"/>
    <x v="4"/>
    <x v="10"/>
    <x v="49"/>
    <x v="147"/>
    <x v="217"/>
    <x v="2"/>
  </r>
  <r>
    <x v="0"/>
    <x v="0"/>
    <x v="120"/>
    <x v="3"/>
    <x v="20"/>
    <x v="24"/>
    <x v="5"/>
    <x v="35"/>
    <x v="47"/>
    <x v="451"/>
    <x v="620"/>
    <x v="0"/>
  </r>
  <r>
    <x v="0"/>
    <x v="0"/>
    <x v="121"/>
    <x v="3"/>
    <x v="20"/>
    <x v="24"/>
    <x v="0"/>
    <x v="21"/>
    <x v="26"/>
    <x v="470"/>
    <x v="318"/>
    <x v="8"/>
  </r>
  <r>
    <x v="0"/>
    <x v="0"/>
    <x v="121"/>
    <x v="3"/>
    <x v="20"/>
    <x v="24"/>
    <x v="1"/>
    <x v="63"/>
    <x v="47"/>
    <x v="532"/>
    <x v="878"/>
    <x v="2"/>
  </r>
  <r>
    <x v="0"/>
    <x v="0"/>
    <x v="121"/>
    <x v="3"/>
    <x v="20"/>
    <x v="24"/>
    <x v="2"/>
    <x v="45"/>
    <x v="33"/>
    <x v="533"/>
    <x v="904"/>
    <x v="2"/>
  </r>
  <r>
    <x v="0"/>
    <x v="0"/>
    <x v="121"/>
    <x v="3"/>
    <x v="20"/>
    <x v="24"/>
    <x v="3"/>
    <x v="45"/>
    <x v="47"/>
    <x v="527"/>
    <x v="905"/>
    <x v="8"/>
  </r>
  <r>
    <x v="0"/>
    <x v="0"/>
    <x v="121"/>
    <x v="3"/>
    <x v="20"/>
    <x v="24"/>
    <x v="4"/>
    <x v="15"/>
    <x v="47"/>
    <x v="159"/>
    <x v="581"/>
    <x v="2"/>
  </r>
  <r>
    <x v="0"/>
    <x v="0"/>
    <x v="121"/>
    <x v="3"/>
    <x v="20"/>
    <x v="24"/>
    <x v="5"/>
    <x v="1"/>
    <x v="31"/>
    <x v="336"/>
    <x v="200"/>
    <x v="0"/>
  </r>
  <r>
    <x v="0"/>
    <x v="0"/>
    <x v="6"/>
    <x v="3"/>
    <x v="20"/>
    <x v="24"/>
    <x v="0"/>
    <x v="15"/>
    <x v="9"/>
    <x v="219"/>
    <x v="906"/>
    <x v="8"/>
  </r>
  <r>
    <x v="0"/>
    <x v="0"/>
    <x v="6"/>
    <x v="3"/>
    <x v="20"/>
    <x v="24"/>
    <x v="1"/>
    <x v="58"/>
    <x v="21"/>
    <x v="534"/>
    <x v="907"/>
    <x v="2"/>
  </r>
  <r>
    <x v="0"/>
    <x v="0"/>
    <x v="6"/>
    <x v="3"/>
    <x v="20"/>
    <x v="24"/>
    <x v="2"/>
    <x v="39"/>
    <x v="34"/>
    <x v="535"/>
    <x v="692"/>
    <x v="2"/>
  </r>
  <r>
    <x v="0"/>
    <x v="0"/>
    <x v="6"/>
    <x v="3"/>
    <x v="20"/>
    <x v="24"/>
    <x v="3"/>
    <x v="39"/>
    <x v="33"/>
    <x v="536"/>
    <x v="908"/>
    <x v="8"/>
  </r>
  <r>
    <x v="0"/>
    <x v="0"/>
    <x v="6"/>
    <x v="3"/>
    <x v="20"/>
    <x v="24"/>
    <x v="4"/>
    <x v="15"/>
    <x v="33"/>
    <x v="343"/>
    <x v="795"/>
    <x v="2"/>
  </r>
  <r>
    <x v="0"/>
    <x v="0"/>
    <x v="6"/>
    <x v="3"/>
    <x v="20"/>
    <x v="24"/>
    <x v="5"/>
    <x v="1"/>
    <x v="25"/>
    <x v="50"/>
    <x v="214"/>
    <x v="0"/>
  </r>
  <r>
    <x v="0"/>
    <x v="0"/>
    <x v="7"/>
    <x v="3"/>
    <x v="20"/>
    <x v="24"/>
    <x v="0"/>
    <x v="15"/>
    <x v="30"/>
    <x v="195"/>
    <x v="382"/>
    <x v="8"/>
  </r>
  <r>
    <x v="0"/>
    <x v="0"/>
    <x v="7"/>
    <x v="3"/>
    <x v="20"/>
    <x v="24"/>
    <x v="1"/>
    <x v="42"/>
    <x v="28"/>
    <x v="537"/>
    <x v="909"/>
    <x v="2"/>
  </r>
  <r>
    <x v="0"/>
    <x v="0"/>
    <x v="7"/>
    <x v="3"/>
    <x v="20"/>
    <x v="24"/>
    <x v="2"/>
    <x v="21"/>
    <x v="32"/>
    <x v="139"/>
    <x v="206"/>
    <x v="2"/>
  </r>
  <r>
    <x v="0"/>
    <x v="0"/>
    <x v="7"/>
    <x v="3"/>
    <x v="20"/>
    <x v="24"/>
    <x v="3"/>
    <x v="45"/>
    <x v="48"/>
    <x v="388"/>
    <x v="910"/>
    <x v="8"/>
  </r>
  <r>
    <x v="0"/>
    <x v="0"/>
    <x v="7"/>
    <x v="3"/>
    <x v="20"/>
    <x v="24"/>
    <x v="4"/>
    <x v="21"/>
    <x v="45"/>
    <x v="187"/>
    <x v="809"/>
    <x v="2"/>
  </r>
  <r>
    <x v="0"/>
    <x v="0"/>
    <x v="7"/>
    <x v="3"/>
    <x v="20"/>
    <x v="24"/>
    <x v="5"/>
    <x v="15"/>
    <x v="28"/>
    <x v="450"/>
    <x v="500"/>
    <x v="0"/>
  </r>
  <r>
    <x v="0"/>
    <x v="0"/>
    <x v="122"/>
    <x v="3"/>
    <x v="20"/>
    <x v="24"/>
    <x v="0"/>
    <x v="21"/>
    <x v="26"/>
    <x v="470"/>
    <x v="318"/>
    <x v="8"/>
  </r>
  <r>
    <x v="0"/>
    <x v="0"/>
    <x v="122"/>
    <x v="3"/>
    <x v="20"/>
    <x v="24"/>
    <x v="1"/>
    <x v="63"/>
    <x v="32"/>
    <x v="531"/>
    <x v="903"/>
    <x v="2"/>
  </r>
  <r>
    <x v="0"/>
    <x v="0"/>
    <x v="122"/>
    <x v="3"/>
    <x v="20"/>
    <x v="24"/>
    <x v="2"/>
    <x v="64"/>
    <x v="45"/>
    <x v="367"/>
    <x v="602"/>
    <x v="2"/>
  </r>
  <r>
    <x v="0"/>
    <x v="0"/>
    <x v="122"/>
    <x v="3"/>
    <x v="20"/>
    <x v="24"/>
    <x v="3"/>
    <x v="64"/>
    <x v="46"/>
    <x v="538"/>
    <x v="911"/>
    <x v="8"/>
  </r>
  <r>
    <x v="0"/>
    <x v="0"/>
    <x v="122"/>
    <x v="3"/>
    <x v="20"/>
    <x v="24"/>
    <x v="4"/>
    <x v="19"/>
    <x v="46"/>
    <x v="406"/>
    <x v="912"/>
    <x v="2"/>
  </r>
  <r>
    <x v="0"/>
    <x v="0"/>
    <x v="122"/>
    <x v="3"/>
    <x v="20"/>
    <x v="24"/>
    <x v="5"/>
    <x v="39"/>
    <x v="47"/>
    <x v="322"/>
    <x v="556"/>
    <x v="0"/>
  </r>
  <r>
    <x v="0"/>
    <x v="0"/>
    <x v="123"/>
    <x v="3"/>
    <x v="20"/>
    <x v="24"/>
    <x v="0"/>
    <x v="9"/>
    <x v="31"/>
    <x v="539"/>
    <x v="913"/>
    <x v="8"/>
  </r>
  <r>
    <x v="0"/>
    <x v="0"/>
    <x v="123"/>
    <x v="3"/>
    <x v="20"/>
    <x v="24"/>
    <x v="1"/>
    <x v="19"/>
    <x v="47"/>
    <x v="134"/>
    <x v="198"/>
    <x v="2"/>
  </r>
  <r>
    <x v="0"/>
    <x v="0"/>
    <x v="123"/>
    <x v="3"/>
    <x v="20"/>
    <x v="24"/>
    <x v="2"/>
    <x v="19"/>
    <x v="49"/>
    <x v="128"/>
    <x v="193"/>
    <x v="2"/>
  </r>
  <r>
    <x v="0"/>
    <x v="0"/>
    <x v="123"/>
    <x v="3"/>
    <x v="20"/>
    <x v="24"/>
    <x v="3"/>
    <x v="19"/>
    <x v="35"/>
    <x v="189"/>
    <x v="729"/>
    <x v="8"/>
  </r>
  <r>
    <x v="0"/>
    <x v="0"/>
    <x v="123"/>
    <x v="3"/>
    <x v="20"/>
    <x v="24"/>
    <x v="4"/>
    <x v="9"/>
    <x v="35"/>
    <x v="540"/>
    <x v="281"/>
    <x v="2"/>
  </r>
  <r>
    <x v="0"/>
    <x v="0"/>
    <x v="123"/>
    <x v="3"/>
    <x v="20"/>
    <x v="24"/>
    <x v="5"/>
    <x v="65"/>
    <x v="47"/>
    <x v="161"/>
    <x v="885"/>
    <x v="0"/>
  </r>
  <r>
    <x v="0"/>
    <x v="0"/>
    <x v="10"/>
    <x v="3"/>
    <x v="20"/>
    <x v="24"/>
    <x v="0"/>
    <x v="21"/>
    <x v="21"/>
    <x v="205"/>
    <x v="829"/>
    <x v="8"/>
  </r>
  <r>
    <x v="0"/>
    <x v="0"/>
    <x v="10"/>
    <x v="3"/>
    <x v="20"/>
    <x v="24"/>
    <x v="1"/>
    <x v="45"/>
    <x v="47"/>
    <x v="527"/>
    <x v="899"/>
    <x v="2"/>
  </r>
  <r>
    <x v="0"/>
    <x v="0"/>
    <x v="10"/>
    <x v="3"/>
    <x v="20"/>
    <x v="24"/>
    <x v="2"/>
    <x v="45"/>
    <x v="71"/>
    <x v="541"/>
    <x v="914"/>
    <x v="2"/>
  </r>
  <r>
    <x v="0"/>
    <x v="0"/>
    <x v="10"/>
    <x v="3"/>
    <x v="20"/>
    <x v="24"/>
    <x v="3"/>
    <x v="45"/>
    <x v="48"/>
    <x v="388"/>
    <x v="910"/>
    <x v="8"/>
  </r>
  <r>
    <x v="0"/>
    <x v="0"/>
    <x v="10"/>
    <x v="3"/>
    <x v="20"/>
    <x v="24"/>
    <x v="4"/>
    <x v="10"/>
    <x v="45"/>
    <x v="161"/>
    <x v="230"/>
    <x v="2"/>
  </r>
  <r>
    <x v="0"/>
    <x v="0"/>
    <x v="10"/>
    <x v="3"/>
    <x v="20"/>
    <x v="24"/>
    <x v="5"/>
    <x v="66"/>
    <x v="32"/>
    <x v="542"/>
    <x v="915"/>
    <x v="0"/>
  </r>
  <r>
    <x v="0"/>
    <x v="0"/>
    <x v="11"/>
    <x v="3"/>
    <x v="20"/>
    <x v="24"/>
    <x v="0"/>
    <x v="10"/>
    <x v="20"/>
    <x v="287"/>
    <x v="916"/>
    <x v="8"/>
  </r>
  <r>
    <x v="0"/>
    <x v="0"/>
    <x v="11"/>
    <x v="3"/>
    <x v="20"/>
    <x v="24"/>
    <x v="1"/>
    <x v="21"/>
    <x v="24"/>
    <x v="192"/>
    <x v="215"/>
    <x v="2"/>
  </r>
  <r>
    <x v="0"/>
    <x v="0"/>
    <x v="11"/>
    <x v="3"/>
    <x v="20"/>
    <x v="24"/>
    <x v="2"/>
    <x v="21"/>
    <x v="32"/>
    <x v="139"/>
    <x v="206"/>
    <x v="2"/>
  </r>
  <r>
    <x v="0"/>
    <x v="0"/>
    <x v="11"/>
    <x v="3"/>
    <x v="20"/>
    <x v="24"/>
    <x v="3"/>
    <x v="21"/>
    <x v="47"/>
    <x v="200"/>
    <x v="917"/>
    <x v="8"/>
  </r>
  <r>
    <x v="0"/>
    <x v="0"/>
    <x v="11"/>
    <x v="3"/>
    <x v="20"/>
    <x v="24"/>
    <x v="4"/>
    <x v="10"/>
    <x v="47"/>
    <x v="543"/>
    <x v="918"/>
    <x v="2"/>
  </r>
  <r>
    <x v="0"/>
    <x v="0"/>
    <x v="11"/>
    <x v="3"/>
    <x v="20"/>
    <x v="24"/>
    <x v="5"/>
    <x v="66"/>
    <x v="24"/>
    <x v="519"/>
    <x v="890"/>
    <x v="0"/>
  </r>
  <r>
    <x v="2"/>
    <x v="2"/>
    <x v="145"/>
    <x v="2"/>
    <x v="21"/>
    <x v="25"/>
    <x v="0"/>
    <x v="21"/>
    <x v="45"/>
    <x v="187"/>
    <x v="809"/>
    <x v="2"/>
  </r>
  <r>
    <x v="2"/>
    <x v="2"/>
    <x v="145"/>
    <x v="2"/>
    <x v="21"/>
    <x v="25"/>
    <x v="1"/>
    <x v="1"/>
    <x v="45"/>
    <x v="340"/>
    <x v="547"/>
    <x v="2"/>
  </r>
  <r>
    <x v="2"/>
    <x v="2"/>
    <x v="145"/>
    <x v="2"/>
    <x v="21"/>
    <x v="25"/>
    <x v="2"/>
    <x v="1"/>
    <x v="45"/>
    <x v="340"/>
    <x v="547"/>
    <x v="2"/>
  </r>
  <r>
    <x v="2"/>
    <x v="2"/>
    <x v="145"/>
    <x v="2"/>
    <x v="21"/>
    <x v="25"/>
    <x v="3"/>
    <x v="1"/>
    <x v="41"/>
    <x v="134"/>
    <x v="198"/>
    <x v="2"/>
  </r>
  <r>
    <x v="2"/>
    <x v="2"/>
    <x v="145"/>
    <x v="2"/>
    <x v="21"/>
    <x v="25"/>
    <x v="4"/>
    <x v="17"/>
    <x v="43"/>
    <x v="318"/>
    <x v="810"/>
    <x v="8"/>
  </r>
  <r>
    <x v="2"/>
    <x v="2"/>
    <x v="145"/>
    <x v="2"/>
    <x v="21"/>
    <x v="25"/>
    <x v="5"/>
    <x v="1"/>
    <x v="47"/>
    <x v="173"/>
    <x v="616"/>
    <x v="1"/>
  </r>
  <r>
    <x v="2"/>
    <x v="2"/>
    <x v="146"/>
    <x v="2"/>
    <x v="21"/>
    <x v="25"/>
    <x v="0"/>
    <x v="21"/>
    <x v="32"/>
    <x v="139"/>
    <x v="206"/>
    <x v="2"/>
  </r>
  <r>
    <x v="2"/>
    <x v="2"/>
    <x v="146"/>
    <x v="2"/>
    <x v="21"/>
    <x v="25"/>
    <x v="1"/>
    <x v="1"/>
    <x v="45"/>
    <x v="340"/>
    <x v="547"/>
    <x v="2"/>
  </r>
  <r>
    <x v="2"/>
    <x v="2"/>
    <x v="146"/>
    <x v="2"/>
    <x v="21"/>
    <x v="25"/>
    <x v="2"/>
    <x v="1"/>
    <x v="45"/>
    <x v="340"/>
    <x v="547"/>
    <x v="2"/>
  </r>
  <r>
    <x v="2"/>
    <x v="2"/>
    <x v="146"/>
    <x v="2"/>
    <x v="21"/>
    <x v="25"/>
    <x v="3"/>
    <x v="1"/>
    <x v="41"/>
    <x v="134"/>
    <x v="198"/>
    <x v="2"/>
  </r>
  <r>
    <x v="2"/>
    <x v="2"/>
    <x v="146"/>
    <x v="2"/>
    <x v="21"/>
    <x v="25"/>
    <x v="4"/>
    <x v="17"/>
    <x v="36"/>
    <x v="469"/>
    <x v="811"/>
    <x v="8"/>
  </r>
  <r>
    <x v="2"/>
    <x v="2"/>
    <x v="146"/>
    <x v="2"/>
    <x v="21"/>
    <x v="25"/>
    <x v="5"/>
    <x v="1"/>
    <x v="46"/>
    <x v="194"/>
    <x v="696"/>
    <x v="1"/>
  </r>
  <r>
    <x v="2"/>
    <x v="2"/>
    <x v="147"/>
    <x v="2"/>
    <x v="21"/>
    <x v="25"/>
    <x v="0"/>
    <x v="1"/>
    <x v="34"/>
    <x v="235"/>
    <x v="590"/>
    <x v="2"/>
  </r>
  <r>
    <x v="2"/>
    <x v="2"/>
    <x v="147"/>
    <x v="2"/>
    <x v="21"/>
    <x v="25"/>
    <x v="1"/>
    <x v="0"/>
    <x v="46"/>
    <x v="132"/>
    <x v="315"/>
    <x v="2"/>
  </r>
  <r>
    <x v="2"/>
    <x v="2"/>
    <x v="147"/>
    <x v="2"/>
    <x v="21"/>
    <x v="25"/>
    <x v="2"/>
    <x v="16"/>
    <x v="45"/>
    <x v="237"/>
    <x v="812"/>
    <x v="2"/>
  </r>
  <r>
    <x v="2"/>
    <x v="2"/>
    <x v="147"/>
    <x v="2"/>
    <x v="21"/>
    <x v="25"/>
    <x v="3"/>
    <x v="0"/>
    <x v="44"/>
    <x v="142"/>
    <x v="209"/>
    <x v="2"/>
  </r>
  <r>
    <x v="2"/>
    <x v="2"/>
    <x v="147"/>
    <x v="2"/>
    <x v="21"/>
    <x v="25"/>
    <x v="4"/>
    <x v="4"/>
    <x v="39"/>
    <x v="189"/>
    <x v="729"/>
    <x v="8"/>
  </r>
  <r>
    <x v="2"/>
    <x v="2"/>
    <x v="147"/>
    <x v="2"/>
    <x v="21"/>
    <x v="25"/>
    <x v="5"/>
    <x v="0"/>
    <x v="49"/>
    <x v="146"/>
    <x v="354"/>
    <x v="1"/>
  </r>
  <r>
    <x v="2"/>
    <x v="2"/>
    <x v="148"/>
    <x v="2"/>
    <x v="21"/>
    <x v="25"/>
    <x v="0"/>
    <x v="4"/>
    <x v="34"/>
    <x v="356"/>
    <x v="515"/>
    <x v="2"/>
  </r>
  <r>
    <x v="2"/>
    <x v="2"/>
    <x v="148"/>
    <x v="2"/>
    <x v="21"/>
    <x v="25"/>
    <x v="1"/>
    <x v="14"/>
    <x v="35"/>
    <x v="205"/>
    <x v="302"/>
    <x v="2"/>
  </r>
  <r>
    <x v="2"/>
    <x v="2"/>
    <x v="148"/>
    <x v="2"/>
    <x v="21"/>
    <x v="25"/>
    <x v="2"/>
    <x v="14"/>
    <x v="46"/>
    <x v="470"/>
    <x v="226"/>
    <x v="2"/>
  </r>
  <r>
    <x v="2"/>
    <x v="2"/>
    <x v="148"/>
    <x v="2"/>
    <x v="21"/>
    <x v="25"/>
    <x v="3"/>
    <x v="17"/>
    <x v="38"/>
    <x v="471"/>
    <x v="266"/>
    <x v="2"/>
  </r>
  <r>
    <x v="2"/>
    <x v="2"/>
    <x v="148"/>
    <x v="2"/>
    <x v="21"/>
    <x v="25"/>
    <x v="4"/>
    <x v="34"/>
    <x v="36"/>
    <x v="472"/>
    <x v="813"/>
    <x v="8"/>
  </r>
  <r>
    <x v="2"/>
    <x v="2"/>
    <x v="148"/>
    <x v="2"/>
    <x v="21"/>
    <x v="25"/>
    <x v="5"/>
    <x v="23"/>
    <x v="49"/>
    <x v="473"/>
    <x v="630"/>
    <x v="1"/>
  </r>
  <r>
    <x v="2"/>
    <x v="2"/>
    <x v="149"/>
    <x v="2"/>
    <x v="21"/>
    <x v="25"/>
    <x v="0"/>
    <x v="0"/>
    <x v="24"/>
    <x v="54"/>
    <x v="548"/>
    <x v="2"/>
  </r>
  <r>
    <x v="2"/>
    <x v="2"/>
    <x v="149"/>
    <x v="2"/>
    <x v="21"/>
    <x v="25"/>
    <x v="1"/>
    <x v="4"/>
    <x v="45"/>
    <x v="136"/>
    <x v="814"/>
    <x v="2"/>
  </r>
  <r>
    <x v="2"/>
    <x v="2"/>
    <x v="149"/>
    <x v="2"/>
    <x v="21"/>
    <x v="25"/>
    <x v="2"/>
    <x v="4"/>
    <x v="45"/>
    <x v="136"/>
    <x v="814"/>
    <x v="2"/>
  </r>
  <r>
    <x v="2"/>
    <x v="2"/>
    <x v="149"/>
    <x v="2"/>
    <x v="21"/>
    <x v="25"/>
    <x v="3"/>
    <x v="0"/>
    <x v="35"/>
    <x v="140"/>
    <x v="676"/>
    <x v="2"/>
  </r>
  <r>
    <x v="2"/>
    <x v="2"/>
    <x v="149"/>
    <x v="2"/>
    <x v="21"/>
    <x v="25"/>
    <x v="4"/>
    <x v="35"/>
    <x v="37"/>
    <x v="474"/>
    <x v="189"/>
    <x v="8"/>
  </r>
  <r>
    <x v="2"/>
    <x v="2"/>
    <x v="149"/>
    <x v="2"/>
    <x v="21"/>
    <x v="25"/>
    <x v="5"/>
    <x v="3"/>
    <x v="28"/>
    <x v="40"/>
    <x v="71"/>
    <x v="1"/>
  </r>
  <r>
    <x v="2"/>
    <x v="2"/>
    <x v="150"/>
    <x v="2"/>
    <x v="21"/>
    <x v="25"/>
    <x v="0"/>
    <x v="16"/>
    <x v="29"/>
    <x v="475"/>
    <x v="815"/>
    <x v="2"/>
  </r>
  <r>
    <x v="2"/>
    <x v="2"/>
    <x v="150"/>
    <x v="2"/>
    <x v="21"/>
    <x v="25"/>
    <x v="1"/>
    <x v="18"/>
    <x v="26"/>
    <x v="476"/>
    <x v="816"/>
    <x v="2"/>
  </r>
  <r>
    <x v="2"/>
    <x v="2"/>
    <x v="150"/>
    <x v="2"/>
    <x v="21"/>
    <x v="25"/>
    <x v="2"/>
    <x v="52"/>
    <x v="26"/>
    <x v="97"/>
    <x v="458"/>
    <x v="2"/>
  </r>
  <r>
    <x v="2"/>
    <x v="2"/>
    <x v="150"/>
    <x v="2"/>
    <x v="21"/>
    <x v="25"/>
    <x v="3"/>
    <x v="52"/>
    <x v="28"/>
    <x v="81"/>
    <x v="114"/>
    <x v="2"/>
  </r>
  <r>
    <x v="2"/>
    <x v="2"/>
    <x v="150"/>
    <x v="2"/>
    <x v="21"/>
    <x v="25"/>
    <x v="4"/>
    <x v="51"/>
    <x v="47"/>
    <x v="11"/>
    <x v="157"/>
    <x v="8"/>
  </r>
  <r>
    <x v="2"/>
    <x v="2"/>
    <x v="150"/>
    <x v="2"/>
    <x v="21"/>
    <x v="25"/>
    <x v="5"/>
    <x v="53"/>
    <x v="20"/>
    <x v="477"/>
    <x v="817"/>
    <x v="1"/>
  </r>
  <r>
    <x v="2"/>
    <x v="2"/>
    <x v="151"/>
    <x v="2"/>
    <x v="21"/>
    <x v="25"/>
    <x v="0"/>
    <x v="48"/>
    <x v="2"/>
    <x v="478"/>
    <x v="818"/>
    <x v="2"/>
  </r>
  <r>
    <x v="2"/>
    <x v="2"/>
    <x v="151"/>
    <x v="2"/>
    <x v="21"/>
    <x v="25"/>
    <x v="1"/>
    <x v="51"/>
    <x v="20"/>
    <x v="479"/>
    <x v="817"/>
    <x v="2"/>
  </r>
  <r>
    <x v="2"/>
    <x v="2"/>
    <x v="151"/>
    <x v="2"/>
    <x v="21"/>
    <x v="25"/>
    <x v="2"/>
    <x v="51"/>
    <x v="26"/>
    <x v="38"/>
    <x v="819"/>
    <x v="2"/>
  </r>
  <r>
    <x v="2"/>
    <x v="2"/>
    <x v="151"/>
    <x v="2"/>
    <x v="21"/>
    <x v="25"/>
    <x v="3"/>
    <x v="48"/>
    <x v="21"/>
    <x v="68"/>
    <x v="820"/>
    <x v="2"/>
  </r>
  <r>
    <x v="2"/>
    <x v="2"/>
    <x v="151"/>
    <x v="2"/>
    <x v="21"/>
    <x v="25"/>
    <x v="4"/>
    <x v="51"/>
    <x v="25"/>
    <x v="4"/>
    <x v="105"/>
    <x v="8"/>
  </r>
  <r>
    <x v="2"/>
    <x v="2"/>
    <x v="151"/>
    <x v="2"/>
    <x v="21"/>
    <x v="25"/>
    <x v="5"/>
    <x v="53"/>
    <x v="25"/>
    <x v="479"/>
    <x v="319"/>
    <x v="1"/>
  </r>
  <r>
    <x v="2"/>
    <x v="2"/>
    <x v="152"/>
    <x v="2"/>
    <x v="21"/>
    <x v="25"/>
    <x v="0"/>
    <x v="51"/>
    <x v="9"/>
    <x v="28"/>
    <x v="821"/>
    <x v="2"/>
  </r>
  <r>
    <x v="2"/>
    <x v="2"/>
    <x v="152"/>
    <x v="2"/>
    <x v="21"/>
    <x v="25"/>
    <x v="1"/>
    <x v="11"/>
    <x v="29"/>
    <x v="94"/>
    <x v="822"/>
    <x v="2"/>
  </r>
  <r>
    <x v="2"/>
    <x v="2"/>
    <x v="152"/>
    <x v="2"/>
    <x v="21"/>
    <x v="25"/>
    <x v="2"/>
    <x v="12"/>
    <x v="26"/>
    <x v="109"/>
    <x v="823"/>
    <x v="2"/>
  </r>
  <r>
    <x v="2"/>
    <x v="2"/>
    <x v="152"/>
    <x v="2"/>
    <x v="21"/>
    <x v="25"/>
    <x v="3"/>
    <x v="12"/>
    <x v="33"/>
    <x v="253"/>
    <x v="48"/>
    <x v="2"/>
  </r>
  <r>
    <x v="2"/>
    <x v="2"/>
    <x v="152"/>
    <x v="2"/>
    <x v="21"/>
    <x v="25"/>
    <x v="4"/>
    <x v="6"/>
    <x v="33"/>
    <x v="44"/>
    <x v="824"/>
    <x v="8"/>
  </r>
  <r>
    <x v="2"/>
    <x v="2"/>
    <x v="152"/>
    <x v="2"/>
    <x v="21"/>
    <x v="25"/>
    <x v="5"/>
    <x v="13"/>
    <x v="44"/>
    <x v="203"/>
    <x v="156"/>
    <x v="1"/>
  </r>
  <r>
    <x v="2"/>
    <x v="2"/>
    <x v="153"/>
    <x v="2"/>
    <x v="21"/>
    <x v="25"/>
    <x v="0"/>
    <x v="34"/>
    <x v="32"/>
    <x v="223"/>
    <x v="135"/>
    <x v="2"/>
  </r>
  <r>
    <x v="2"/>
    <x v="2"/>
    <x v="153"/>
    <x v="2"/>
    <x v="21"/>
    <x v="25"/>
    <x v="1"/>
    <x v="54"/>
    <x v="32"/>
    <x v="480"/>
    <x v="825"/>
    <x v="2"/>
  </r>
  <r>
    <x v="2"/>
    <x v="2"/>
    <x v="153"/>
    <x v="2"/>
    <x v="21"/>
    <x v="25"/>
    <x v="2"/>
    <x v="34"/>
    <x v="44"/>
    <x v="396"/>
    <x v="826"/>
    <x v="2"/>
  </r>
  <r>
    <x v="2"/>
    <x v="2"/>
    <x v="153"/>
    <x v="2"/>
    <x v="21"/>
    <x v="25"/>
    <x v="3"/>
    <x v="34"/>
    <x v="41"/>
    <x v="322"/>
    <x v="827"/>
    <x v="2"/>
  </r>
  <r>
    <x v="2"/>
    <x v="2"/>
    <x v="153"/>
    <x v="2"/>
    <x v="21"/>
    <x v="25"/>
    <x v="4"/>
    <x v="14"/>
    <x v="38"/>
    <x v="139"/>
    <x v="532"/>
    <x v="8"/>
  </r>
  <r>
    <x v="2"/>
    <x v="2"/>
    <x v="153"/>
    <x v="2"/>
    <x v="21"/>
    <x v="25"/>
    <x v="5"/>
    <x v="35"/>
    <x v="44"/>
    <x v="127"/>
    <x v="293"/>
    <x v="1"/>
  </r>
  <r>
    <x v="2"/>
    <x v="2"/>
    <x v="154"/>
    <x v="2"/>
    <x v="21"/>
    <x v="25"/>
    <x v="0"/>
    <x v="1"/>
    <x v="45"/>
    <x v="340"/>
    <x v="547"/>
    <x v="2"/>
  </r>
  <r>
    <x v="2"/>
    <x v="2"/>
    <x v="154"/>
    <x v="2"/>
    <x v="21"/>
    <x v="25"/>
    <x v="1"/>
    <x v="54"/>
    <x v="28"/>
    <x v="481"/>
    <x v="828"/>
    <x v="2"/>
  </r>
  <r>
    <x v="2"/>
    <x v="2"/>
    <x v="154"/>
    <x v="2"/>
    <x v="21"/>
    <x v="25"/>
    <x v="2"/>
    <x v="34"/>
    <x v="45"/>
    <x v="482"/>
    <x v="479"/>
    <x v="2"/>
  </r>
  <r>
    <x v="2"/>
    <x v="2"/>
    <x v="154"/>
    <x v="2"/>
    <x v="21"/>
    <x v="25"/>
    <x v="3"/>
    <x v="17"/>
    <x v="46"/>
    <x v="137"/>
    <x v="201"/>
    <x v="2"/>
  </r>
  <r>
    <x v="2"/>
    <x v="2"/>
    <x v="154"/>
    <x v="2"/>
    <x v="21"/>
    <x v="25"/>
    <x v="4"/>
    <x v="4"/>
    <x v="49"/>
    <x v="205"/>
    <x v="829"/>
    <x v="8"/>
  </r>
  <r>
    <x v="2"/>
    <x v="2"/>
    <x v="154"/>
    <x v="2"/>
    <x v="21"/>
    <x v="25"/>
    <x v="5"/>
    <x v="14"/>
    <x v="45"/>
    <x v="162"/>
    <x v="101"/>
    <x v="1"/>
  </r>
  <r>
    <x v="2"/>
    <x v="2"/>
    <x v="155"/>
    <x v="2"/>
    <x v="21"/>
    <x v="25"/>
    <x v="0"/>
    <x v="17"/>
    <x v="31"/>
    <x v="339"/>
    <x v="830"/>
    <x v="2"/>
  </r>
  <r>
    <x v="2"/>
    <x v="2"/>
    <x v="155"/>
    <x v="2"/>
    <x v="21"/>
    <x v="25"/>
    <x v="1"/>
    <x v="34"/>
    <x v="26"/>
    <x v="455"/>
    <x v="338"/>
    <x v="2"/>
  </r>
  <r>
    <x v="2"/>
    <x v="2"/>
    <x v="155"/>
    <x v="2"/>
    <x v="21"/>
    <x v="25"/>
    <x v="2"/>
    <x v="17"/>
    <x v="34"/>
    <x v="466"/>
    <x v="806"/>
    <x v="2"/>
  </r>
  <r>
    <x v="2"/>
    <x v="2"/>
    <x v="155"/>
    <x v="2"/>
    <x v="21"/>
    <x v="25"/>
    <x v="3"/>
    <x v="54"/>
    <x v="32"/>
    <x v="480"/>
    <x v="825"/>
    <x v="2"/>
  </r>
  <r>
    <x v="2"/>
    <x v="2"/>
    <x v="155"/>
    <x v="2"/>
    <x v="21"/>
    <x v="25"/>
    <x v="4"/>
    <x v="24"/>
    <x v="33"/>
    <x v="260"/>
    <x v="651"/>
    <x v="8"/>
  </r>
  <r>
    <x v="2"/>
    <x v="2"/>
    <x v="155"/>
    <x v="2"/>
    <x v="21"/>
    <x v="25"/>
    <x v="5"/>
    <x v="28"/>
    <x v="21"/>
    <x v="284"/>
    <x v="432"/>
    <x v="1"/>
  </r>
  <r>
    <x v="2"/>
    <x v="2"/>
    <x v="156"/>
    <x v="2"/>
    <x v="21"/>
    <x v="25"/>
    <x v="0"/>
    <x v="23"/>
    <x v="30"/>
    <x v="483"/>
    <x v="831"/>
    <x v="2"/>
  </r>
  <r>
    <x v="2"/>
    <x v="2"/>
    <x v="156"/>
    <x v="2"/>
    <x v="21"/>
    <x v="25"/>
    <x v="1"/>
    <x v="30"/>
    <x v="30"/>
    <x v="484"/>
    <x v="832"/>
    <x v="2"/>
  </r>
  <r>
    <x v="2"/>
    <x v="2"/>
    <x v="156"/>
    <x v="2"/>
    <x v="21"/>
    <x v="25"/>
    <x v="2"/>
    <x v="27"/>
    <x v="21"/>
    <x v="419"/>
    <x v="833"/>
    <x v="2"/>
  </r>
  <r>
    <x v="2"/>
    <x v="2"/>
    <x v="156"/>
    <x v="2"/>
    <x v="21"/>
    <x v="25"/>
    <x v="3"/>
    <x v="27"/>
    <x v="21"/>
    <x v="419"/>
    <x v="833"/>
    <x v="2"/>
  </r>
  <r>
    <x v="2"/>
    <x v="2"/>
    <x v="156"/>
    <x v="2"/>
    <x v="21"/>
    <x v="25"/>
    <x v="4"/>
    <x v="28"/>
    <x v="34"/>
    <x v="485"/>
    <x v="834"/>
    <x v="8"/>
  </r>
  <r>
    <x v="2"/>
    <x v="2"/>
    <x v="156"/>
    <x v="2"/>
    <x v="21"/>
    <x v="25"/>
    <x v="5"/>
    <x v="33"/>
    <x v="31"/>
    <x v="269"/>
    <x v="835"/>
    <x v="1"/>
  </r>
  <r>
    <x v="2"/>
    <x v="2"/>
    <x v="102"/>
    <x v="2"/>
    <x v="22"/>
    <x v="16"/>
    <x v="0"/>
    <x v="15"/>
    <x v="47"/>
    <x v="159"/>
    <x v="257"/>
    <x v="15"/>
  </r>
  <r>
    <x v="2"/>
    <x v="2"/>
    <x v="102"/>
    <x v="2"/>
    <x v="22"/>
    <x v="16"/>
    <x v="1"/>
    <x v="2"/>
    <x v="47"/>
    <x v="207"/>
    <x v="317"/>
    <x v="15"/>
  </r>
  <r>
    <x v="2"/>
    <x v="2"/>
    <x v="102"/>
    <x v="2"/>
    <x v="22"/>
    <x v="16"/>
    <x v="2"/>
    <x v="2"/>
    <x v="47"/>
    <x v="207"/>
    <x v="317"/>
    <x v="15"/>
  </r>
  <r>
    <x v="2"/>
    <x v="2"/>
    <x v="102"/>
    <x v="2"/>
    <x v="22"/>
    <x v="16"/>
    <x v="3"/>
    <x v="2"/>
    <x v="44"/>
    <x v="127"/>
    <x v="919"/>
    <x v="15"/>
  </r>
  <r>
    <x v="2"/>
    <x v="2"/>
    <x v="102"/>
    <x v="2"/>
    <x v="22"/>
    <x v="16"/>
    <x v="4"/>
    <x v="34"/>
    <x v="41"/>
    <x v="322"/>
    <x v="879"/>
    <x v="4"/>
  </r>
  <r>
    <x v="2"/>
    <x v="2"/>
    <x v="102"/>
    <x v="2"/>
    <x v="22"/>
    <x v="16"/>
    <x v="5"/>
    <x v="2"/>
    <x v="32"/>
    <x v="158"/>
    <x v="59"/>
    <x v="2"/>
  </r>
  <r>
    <x v="2"/>
    <x v="2"/>
    <x v="103"/>
    <x v="2"/>
    <x v="22"/>
    <x v="16"/>
    <x v="0"/>
    <x v="15"/>
    <x v="24"/>
    <x v="191"/>
    <x v="668"/>
    <x v="15"/>
  </r>
  <r>
    <x v="2"/>
    <x v="2"/>
    <x v="103"/>
    <x v="2"/>
    <x v="22"/>
    <x v="16"/>
    <x v="1"/>
    <x v="2"/>
    <x v="47"/>
    <x v="207"/>
    <x v="317"/>
    <x v="15"/>
  </r>
  <r>
    <x v="2"/>
    <x v="2"/>
    <x v="103"/>
    <x v="2"/>
    <x v="22"/>
    <x v="16"/>
    <x v="2"/>
    <x v="2"/>
    <x v="47"/>
    <x v="207"/>
    <x v="317"/>
    <x v="15"/>
  </r>
  <r>
    <x v="2"/>
    <x v="2"/>
    <x v="103"/>
    <x v="2"/>
    <x v="22"/>
    <x v="16"/>
    <x v="3"/>
    <x v="2"/>
    <x v="44"/>
    <x v="127"/>
    <x v="919"/>
    <x v="15"/>
  </r>
  <r>
    <x v="2"/>
    <x v="2"/>
    <x v="103"/>
    <x v="2"/>
    <x v="22"/>
    <x v="16"/>
    <x v="4"/>
    <x v="34"/>
    <x v="37"/>
    <x v="504"/>
    <x v="903"/>
    <x v="4"/>
  </r>
  <r>
    <x v="2"/>
    <x v="2"/>
    <x v="103"/>
    <x v="2"/>
    <x v="22"/>
    <x v="16"/>
    <x v="5"/>
    <x v="2"/>
    <x v="48"/>
    <x v="153"/>
    <x v="507"/>
    <x v="2"/>
  </r>
  <r>
    <x v="2"/>
    <x v="2"/>
    <x v="104"/>
    <x v="2"/>
    <x v="22"/>
    <x v="16"/>
    <x v="0"/>
    <x v="2"/>
    <x v="28"/>
    <x v="45"/>
    <x v="56"/>
    <x v="15"/>
  </r>
  <r>
    <x v="2"/>
    <x v="2"/>
    <x v="104"/>
    <x v="2"/>
    <x v="22"/>
    <x v="16"/>
    <x v="1"/>
    <x v="4"/>
    <x v="48"/>
    <x v="138"/>
    <x v="920"/>
    <x v="15"/>
  </r>
  <r>
    <x v="2"/>
    <x v="2"/>
    <x v="104"/>
    <x v="2"/>
    <x v="22"/>
    <x v="16"/>
    <x v="2"/>
    <x v="3"/>
    <x v="47"/>
    <x v="50"/>
    <x v="921"/>
    <x v="15"/>
  </r>
  <r>
    <x v="2"/>
    <x v="2"/>
    <x v="104"/>
    <x v="2"/>
    <x v="22"/>
    <x v="16"/>
    <x v="3"/>
    <x v="4"/>
    <x v="49"/>
    <x v="205"/>
    <x v="45"/>
    <x v="15"/>
  </r>
  <r>
    <x v="2"/>
    <x v="2"/>
    <x v="104"/>
    <x v="2"/>
    <x v="22"/>
    <x v="16"/>
    <x v="4"/>
    <x v="14"/>
    <x v="43"/>
    <x v="395"/>
    <x v="498"/>
    <x v="4"/>
  </r>
  <r>
    <x v="2"/>
    <x v="2"/>
    <x v="104"/>
    <x v="2"/>
    <x v="22"/>
    <x v="16"/>
    <x v="5"/>
    <x v="2"/>
    <x v="45"/>
    <x v="151"/>
    <x v="353"/>
    <x v="2"/>
  </r>
  <r>
    <x v="2"/>
    <x v="2"/>
    <x v="105"/>
    <x v="2"/>
    <x v="22"/>
    <x v="16"/>
    <x v="0"/>
    <x v="0"/>
    <x v="28"/>
    <x v="48"/>
    <x v="150"/>
    <x v="15"/>
  </r>
  <r>
    <x v="2"/>
    <x v="2"/>
    <x v="105"/>
    <x v="2"/>
    <x v="22"/>
    <x v="16"/>
    <x v="1"/>
    <x v="4"/>
    <x v="46"/>
    <x v="255"/>
    <x v="695"/>
    <x v="15"/>
  </r>
  <r>
    <x v="2"/>
    <x v="2"/>
    <x v="105"/>
    <x v="2"/>
    <x v="22"/>
    <x v="16"/>
    <x v="2"/>
    <x v="4"/>
    <x v="48"/>
    <x v="138"/>
    <x v="920"/>
    <x v="15"/>
  </r>
  <r>
    <x v="2"/>
    <x v="2"/>
    <x v="105"/>
    <x v="2"/>
    <x v="22"/>
    <x v="16"/>
    <x v="3"/>
    <x v="36"/>
    <x v="35"/>
    <x v="544"/>
    <x v="922"/>
    <x v="15"/>
  </r>
  <r>
    <x v="2"/>
    <x v="2"/>
    <x v="105"/>
    <x v="2"/>
    <x v="22"/>
    <x v="16"/>
    <x v="4"/>
    <x v="57"/>
    <x v="37"/>
    <x v="545"/>
    <x v="923"/>
    <x v="4"/>
  </r>
  <r>
    <x v="2"/>
    <x v="2"/>
    <x v="105"/>
    <x v="2"/>
    <x v="22"/>
    <x v="16"/>
    <x v="5"/>
    <x v="14"/>
    <x v="45"/>
    <x v="162"/>
    <x v="231"/>
    <x v="2"/>
  </r>
  <r>
    <x v="2"/>
    <x v="2"/>
    <x v="106"/>
    <x v="2"/>
    <x v="22"/>
    <x v="16"/>
    <x v="0"/>
    <x v="2"/>
    <x v="21"/>
    <x v="111"/>
    <x v="567"/>
    <x v="15"/>
  </r>
  <r>
    <x v="2"/>
    <x v="2"/>
    <x v="106"/>
    <x v="2"/>
    <x v="22"/>
    <x v="16"/>
    <x v="1"/>
    <x v="0"/>
    <x v="47"/>
    <x v="47"/>
    <x v="578"/>
    <x v="15"/>
  </r>
  <r>
    <x v="2"/>
    <x v="2"/>
    <x v="106"/>
    <x v="2"/>
    <x v="22"/>
    <x v="16"/>
    <x v="2"/>
    <x v="0"/>
    <x v="47"/>
    <x v="47"/>
    <x v="578"/>
    <x v="15"/>
  </r>
  <r>
    <x v="2"/>
    <x v="2"/>
    <x v="106"/>
    <x v="2"/>
    <x v="22"/>
    <x v="16"/>
    <x v="3"/>
    <x v="2"/>
    <x v="46"/>
    <x v="334"/>
    <x v="154"/>
    <x v="15"/>
  </r>
  <r>
    <x v="2"/>
    <x v="2"/>
    <x v="106"/>
    <x v="2"/>
    <x v="22"/>
    <x v="16"/>
    <x v="4"/>
    <x v="10"/>
    <x v="38"/>
    <x v="546"/>
    <x v="681"/>
    <x v="4"/>
  </r>
  <r>
    <x v="2"/>
    <x v="2"/>
    <x v="106"/>
    <x v="2"/>
    <x v="22"/>
    <x v="16"/>
    <x v="5"/>
    <x v="5"/>
    <x v="31"/>
    <x v="90"/>
    <x v="368"/>
    <x v="2"/>
  </r>
  <r>
    <x v="2"/>
    <x v="2"/>
    <x v="107"/>
    <x v="2"/>
    <x v="22"/>
    <x v="16"/>
    <x v="0"/>
    <x v="3"/>
    <x v="6"/>
    <x v="14"/>
    <x v="261"/>
    <x v="15"/>
  </r>
  <r>
    <x v="2"/>
    <x v="2"/>
    <x v="107"/>
    <x v="2"/>
    <x v="22"/>
    <x v="16"/>
    <x v="1"/>
    <x v="6"/>
    <x v="20"/>
    <x v="430"/>
    <x v="924"/>
    <x v="15"/>
  </r>
  <r>
    <x v="2"/>
    <x v="2"/>
    <x v="107"/>
    <x v="2"/>
    <x v="22"/>
    <x v="16"/>
    <x v="2"/>
    <x v="48"/>
    <x v="20"/>
    <x v="307"/>
    <x v="925"/>
    <x v="15"/>
  </r>
  <r>
    <x v="2"/>
    <x v="2"/>
    <x v="107"/>
    <x v="2"/>
    <x v="22"/>
    <x v="16"/>
    <x v="3"/>
    <x v="48"/>
    <x v="31"/>
    <x v="431"/>
    <x v="926"/>
    <x v="15"/>
  </r>
  <r>
    <x v="2"/>
    <x v="2"/>
    <x v="107"/>
    <x v="2"/>
    <x v="22"/>
    <x v="16"/>
    <x v="4"/>
    <x v="49"/>
    <x v="32"/>
    <x v="60"/>
    <x v="927"/>
    <x v="4"/>
  </r>
  <r>
    <x v="2"/>
    <x v="2"/>
    <x v="107"/>
    <x v="2"/>
    <x v="22"/>
    <x v="16"/>
    <x v="5"/>
    <x v="50"/>
    <x v="30"/>
    <x v="432"/>
    <x v="928"/>
    <x v="2"/>
  </r>
  <r>
    <x v="2"/>
    <x v="2"/>
    <x v="108"/>
    <x v="2"/>
    <x v="22"/>
    <x v="16"/>
    <x v="0"/>
    <x v="51"/>
    <x v="3"/>
    <x v="433"/>
    <x v="929"/>
    <x v="15"/>
  </r>
  <r>
    <x v="2"/>
    <x v="2"/>
    <x v="108"/>
    <x v="2"/>
    <x v="22"/>
    <x v="16"/>
    <x v="1"/>
    <x v="49"/>
    <x v="30"/>
    <x v="434"/>
    <x v="930"/>
    <x v="15"/>
  </r>
  <r>
    <x v="2"/>
    <x v="2"/>
    <x v="108"/>
    <x v="2"/>
    <x v="22"/>
    <x v="16"/>
    <x v="2"/>
    <x v="49"/>
    <x v="20"/>
    <x v="435"/>
    <x v="931"/>
    <x v="15"/>
  </r>
  <r>
    <x v="2"/>
    <x v="2"/>
    <x v="108"/>
    <x v="2"/>
    <x v="22"/>
    <x v="16"/>
    <x v="3"/>
    <x v="51"/>
    <x v="25"/>
    <x v="4"/>
    <x v="105"/>
    <x v="15"/>
  </r>
  <r>
    <x v="2"/>
    <x v="2"/>
    <x v="108"/>
    <x v="2"/>
    <x v="22"/>
    <x v="16"/>
    <x v="4"/>
    <x v="49"/>
    <x v="26"/>
    <x v="436"/>
    <x v="779"/>
    <x v="4"/>
  </r>
  <r>
    <x v="2"/>
    <x v="2"/>
    <x v="108"/>
    <x v="2"/>
    <x v="22"/>
    <x v="16"/>
    <x v="5"/>
    <x v="50"/>
    <x v="26"/>
    <x v="437"/>
    <x v="932"/>
    <x v="2"/>
  </r>
  <r>
    <x v="2"/>
    <x v="2"/>
    <x v="109"/>
    <x v="2"/>
    <x v="22"/>
    <x v="16"/>
    <x v="0"/>
    <x v="49"/>
    <x v="2"/>
    <x v="438"/>
    <x v="933"/>
    <x v="15"/>
  </r>
  <r>
    <x v="2"/>
    <x v="2"/>
    <x v="109"/>
    <x v="2"/>
    <x v="22"/>
    <x v="16"/>
    <x v="1"/>
    <x v="26"/>
    <x v="6"/>
    <x v="439"/>
    <x v="245"/>
    <x v="15"/>
  </r>
  <r>
    <x v="2"/>
    <x v="2"/>
    <x v="109"/>
    <x v="2"/>
    <x v="22"/>
    <x v="16"/>
    <x v="2"/>
    <x v="24"/>
    <x v="20"/>
    <x v="103"/>
    <x v="934"/>
    <x v="15"/>
  </r>
  <r>
    <x v="2"/>
    <x v="2"/>
    <x v="109"/>
    <x v="2"/>
    <x v="22"/>
    <x v="16"/>
    <x v="3"/>
    <x v="24"/>
    <x v="34"/>
    <x v="228"/>
    <x v="700"/>
    <x v="15"/>
  </r>
  <r>
    <x v="2"/>
    <x v="2"/>
    <x v="109"/>
    <x v="2"/>
    <x v="22"/>
    <x v="16"/>
    <x v="4"/>
    <x v="18"/>
    <x v="34"/>
    <x v="547"/>
    <x v="935"/>
    <x v="4"/>
  </r>
  <r>
    <x v="2"/>
    <x v="2"/>
    <x v="109"/>
    <x v="2"/>
    <x v="22"/>
    <x v="16"/>
    <x v="5"/>
    <x v="6"/>
    <x v="49"/>
    <x v="193"/>
    <x v="222"/>
    <x v="2"/>
  </r>
  <r>
    <x v="2"/>
    <x v="2"/>
    <x v="110"/>
    <x v="2"/>
    <x v="22"/>
    <x v="16"/>
    <x v="0"/>
    <x v="57"/>
    <x v="24"/>
    <x v="223"/>
    <x v="234"/>
    <x v="15"/>
  </r>
  <r>
    <x v="2"/>
    <x v="2"/>
    <x v="110"/>
    <x v="2"/>
    <x v="22"/>
    <x v="16"/>
    <x v="1"/>
    <x v="34"/>
    <x v="24"/>
    <x v="457"/>
    <x v="936"/>
    <x v="15"/>
  </r>
  <r>
    <x v="2"/>
    <x v="2"/>
    <x v="110"/>
    <x v="2"/>
    <x v="22"/>
    <x v="16"/>
    <x v="2"/>
    <x v="57"/>
    <x v="49"/>
    <x v="548"/>
    <x v="532"/>
    <x v="15"/>
  </r>
  <r>
    <x v="2"/>
    <x v="2"/>
    <x v="110"/>
    <x v="2"/>
    <x v="22"/>
    <x v="16"/>
    <x v="3"/>
    <x v="57"/>
    <x v="44"/>
    <x v="133"/>
    <x v="714"/>
    <x v="15"/>
  </r>
  <r>
    <x v="2"/>
    <x v="2"/>
    <x v="110"/>
    <x v="2"/>
    <x v="22"/>
    <x v="16"/>
    <x v="4"/>
    <x v="4"/>
    <x v="35"/>
    <x v="408"/>
    <x v="937"/>
    <x v="4"/>
  </r>
  <r>
    <x v="2"/>
    <x v="2"/>
    <x v="110"/>
    <x v="2"/>
    <x v="22"/>
    <x v="16"/>
    <x v="5"/>
    <x v="10"/>
    <x v="49"/>
    <x v="147"/>
    <x v="217"/>
    <x v="2"/>
  </r>
  <r>
    <x v="2"/>
    <x v="2"/>
    <x v="111"/>
    <x v="2"/>
    <x v="22"/>
    <x v="16"/>
    <x v="0"/>
    <x v="15"/>
    <x v="47"/>
    <x v="159"/>
    <x v="257"/>
    <x v="15"/>
  </r>
  <r>
    <x v="2"/>
    <x v="2"/>
    <x v="111"/>
    <x v="2"/>
    <x v="22"/>
    <x v="16"/>
    <x v="1"/>
    <x v="34"/>
    <x v="31"/>
    <x v="460"/>
    <x v="200"/>
    <x v="15"/>
  </r>
  <r>
    <x v="2"/>
    <x v="2"/>
    <x v="111"/>
    <x v="2"/>
    <x v="22"/>
    <x v="16"/>
    <x v="2"/>
    <x v="57"/>
    <x v="47"/>
    <x v="549"/>
    <x v="333"/>
    <x v="15"/>
  </r>
  <r>
    <x v="2"/>
    <x v="2"/>
    <x v="111"/>
    <x v="2"/>
    <x v="22"/>
    <x v="16"/>
    <x v="3"/>
    <x v="36"/>
    <x v="48"/>
    <x v="192"/>
    <x v="51"/>
    <x v="15"/>
  </r>
  <r>
    <x v="2"/>
    <x v="2"/>
    <x v="111"/>
    <x v="2"/>
    <x v="22"/>
    <x v="16"/>
    <x v="4"/>
    <x v="0"/>
    <x v="45"/>
    <x v="157"/>
    <x v="42"/>
    <x v="4"/>
  </r>
  <r>
    <x v="2"/>
    <x v="2"/>
    <x v="111"/>
    <x v="2"/>
    <x v="22"/>
    <x v="16"/>
    <x v="5"/>
    <x v="4"/>
    <x v="47"/>
    <x v="42"/>
    <x v="802"/>
    <x v="2"/>
  </r>
  <r>
    <x v="2"/>
    <x v="2"/>
    <x v="112"/>
    <x v="2"/>
    <x v="22"/>
    <x v="16"/>
    <x v="0"/>
    <x v="36"/>
    <x v="23"/>
    <x v="457"/>
    <x v="936"/>
    <x v="15"/>
  </r>
  <r>
    <x v="2"/>
    <x v="2"/>
    <x v="112"/>
    <x v="2"/>
    <x v="22"/>
    <x v="16"/>
    <x v="1"/>
    <x v="57"/>
    <x v="20"/>
    <x v="277"/>
    <x v="330"/>
    <x v="15"/>
  </r>
  <r>
    <x v="2"/>
    <x v="2"/>
    <x v="112"/>
    <x v="2"/>
    <x v="22"/>
    <x v="16"/>
    <x v="2"/>
    <x v="36"/>
    <x v="28"/>
    <x v="162"/>
    <x v="104"/>
    <x v="15"/>
  </r>
  <r>
    <x v="2"/>
    <x v="2"/>
    <x v="112"/>
    <x v="2"/>
    <x v="22"/>
    <x v="16"/>
    <x v="3"/>
    <x v="34"/>
    <x v="24"/>
    <x v="457"/>
    <x v="936"/>
    <x v="15"/>
  </r>
  <r>
    <x v="2"/>
    <x v="2"/>
    <x v="112"/>
    <x v="2"/>
    <x v="22"/>
    <x v="16"/>
    <x v="4"/>
    <x v="12"/>
    <x v="34"/>
    <x v="204"/>
    <x v="938"/>
    <x v="4"/>
  </r>
  <r>
    <x v="2"/>
    <x v="2"/>
    <x v="112"/>
    <x v="2"/>
    <x v="22"/>
    <x v="16"/>
    <x v="5"/>
    <x v="33"/>
    <x v="25"/>
    <x v="414"/>
    <x v="939"/>
    <x v="2"/>
  </r>
  <r>
    <x v="2"/>
    <x v="2"/>
    <x v="113"/>
    <x v="2"/>
    <x v="22"/>
    <x v="16"/>
    <x v="0"/>
    <x v="27"/>
    <x v="9"/>
    <x v="550"/>
    <x v="940"/>
    <x v="15"/>
  </r>
  <r>
    <x v="2"/>
    <x v="2"/>
    <x v="113"/>
    <x v="2"/>
    <x v="22"/>
    <x v="16"/>
    <x v="1"/>
    <x v="67"/>
    <x v="9"/>
    <x v="551"/>
    <x v="941"/>
    <x v="15"/>
  </r>
  <r>
    <x v="2"/>
    <x v="2"/>
    <x v="113"/>
    <x v="2"/>
    <x v="22"/>
    <x v="16"/>
    <x v="2"/>
    <x v="30"/>
    <x v="25"/>
    <x v="276"/>
    <x v="429"/>
    <x v="15"/>
  </r>
  <r>
    <x v="2"/>
    <x v="2"/>
    <x v="113"/>
    <x v="2"/>
    <x v="22"/>
    <x v="16"/>
    <x v="3"/>
    <x v="30"/>
    <x v="25"/>
    <x v="276"/>
    <x v="429"/>
    <x v="15"/>
  </r>
  <r>
    <x v="2"/>
    <x v="2"/>
    <x v="113"/>
    <x v="2"/>
    <x v="22"/>
    <x v="16"/>
    <x v="4"/>
    <x v="33"/>
    <x v="28"/>
    <x v="245"/>
    <x v="942"/>
    <x v="4"/>
  </r>
  <r>
    <x v="2"/>
    <x v="2"/>
    <x v="113"/>
    <x v="2"/>
    <x v="22"/>
    <x v="16"/>
    <x v="5"/>
    <x v="68"/>
    <x v="23"/>
    <x v="484"/>
    <x v="832"/>
    <x v="2"/>
  </r>
  <r>
    <x v="1"/>
    <x v="1"/>
    <x v="58"/>
    <x v="1"/>
    <x v="23"/>
    <x v="26"/>
    <x v="0"/>
    <x v="19"/>
    <x v="22"/>
    <x v="198"/>
    <x v="658"/>
    <x v="1"/>
  </r>
  <r>
    <x v="1"/>
    <x v="1"/>
    <x v="58"/>
    <x v="1"/>
    <x v="23"/>
    <x v="26"/>
    <x v="1"/>
    <x v="9"/>
    <x v="22"/>
    <x v="158"/>
    <x v="943"/>
    <x v="1"/>
  </r>
  <r>
    <x v="1"/>
    <x v="1"/>
    <x v="58"/>
    <x v="1"/>
    <x v="23"/>
    <x v="26"/>
    <x v="2"/>
    <x v="9"/>
    <x v="34"/>
    <x v="341"/>
    <x v="306"/>
    <x v="1"/>
  </r>
  <r>
    <x v="1"/>
    <x v="1"/>
    <x v="58"/>
    <x v="1"/>
    <x v="23"/>
    <x v="26"/>
    <x v="3"/>
    <x v="8"/>
    <x v="34"/>
    <x v="155"/>
    <x v="590"/>
    <x v="8"/>
  </r>
  <r>
    <x v="1"/>
    <x v="1"/>
    <x v="58"/>
    <x v="1"/>
    <x v="23"/>
    <x v="26"/>
    <x v="4"/>
    <x v="1"/>
    <x v="46"/>
    <x v="194"/>
    <x v="408"/>
    <x v="3"/>
  </r>
  <r>
    <x v="1"/>
    <x v="1"/>
    <x v="58"/>
    <x v="1"/>
    <x v="23"/>
    <x v="26"/>
    <x v="5"/>
    <x v="8"/>
    <x v="34"/>
    <x v="155"/>
    <x v="519"/>
    <x v="4"/>
  </r>
  <r>
    <x v="1"/>
    <x v="1"/>
    <x v="172"/>
    <x v="1"/>
    <x v="23"/>
    <x v="26"/>
    <x v="0"/>
    <x v="7"/>
    <x v="23"/>
    <x v="384"/>
    <x v="944"/>
    <x v="1"/>
  </r>
  <r>
    <x v="1"/>
    <x v="1"/>
    <x v="172"/>
    <x v="1"/>
    <x v="23"/>
    <x v="26"/>
    <x v="1"/>
    <x v="8"/>
    <x v="25"/>
    <x v="193"/>
    <x v="149"/>
    <x v="1"/>
  </r>
  <r>
    <x v="1"/>
    <x v="1"/>
    <x v="172"/>
    <x v="1"/>
    <x v="23"/>
    <x v="26"/>
    <x v="2"/>
    <x v="8"/>
    <x v="33"/>
    <x v="156"/>
    <x v="867"/>
    <x v="1"/>
  </r>
  <r>
    <x v="1"/>
    <x v="1"/>
    <x v="172"/>
    <x v="1"/>
    <x v="23"/>
    <x v="26"/>
    <x v="3"/>
    <x v="8"/>
    <x v="48"/>
    <x v="385"/>
    <x v="215"/>
    <x v="8"/>
  </r>
  <r>
    <x v="1"/>
    <x v="1"/>
    <x v="172"/>
    <x v="1"/>
    <x v="23"/>
    <x v="26"/>
    <x v="4"/>
    <x v="1"/>
    <x v="44"/>
    <x v="123"/>
    <x v="210"/>
    <x v="3"/>
  </r>
  <r>
    <x v="1"/>
    <x v="1"/>
    <x v="172"/>
    <x v="1"/>
    <x v="23"/>
    <x v="26"/>
    <x v="5"/>
    <x v="8"/>
    <x v="32"/>
    <x v="151"/>
    <x v="59"/>
    <x v="4"/>
  </r>
  <r>
    <x v="1"/>
    <x v="1"/>
    <x v="173"/>
    <x v="1"/>
    <x v="23"/>
    <x v="26"/>
    <x v="0"/>
    <x v="9"/>
    <x v="23"/>
    <x v="203"/>
    <x v="407"/>
    <x v="2"/>
  </r>
  <r>
    <x v="1"/>
    <x v="1"/>
    <x v="173"/>
    <x v="1"/>
    <x v="23"/>
    <x v="26"/>
    <x v="1"/>
    <x v="1"/>
    <x v="23"/>
    <x v="54"/>
    <x v="548"/>
    <x v="2"/>
  </r>
  <r>
    <x v="1"/>
    <x v="1"/>
    <x v="173"/>
    <x v="1"/>
    <x v="23"/>
    <x v="26"/>
    <x v="2"/>
    <x v="9"/>
    <x v="32"/>
    <x v="198"/>
    <x v="305"/>
    <x v="2"/>
  </r>
  <r>
    <x v="1"/>
    <x v="1"/>
    <x v="173"/>
    <x v="1"/>
    <x v="23"/>
    <x v="26"/>
    <x v="3"/>
    <x v="15"/>
    <x v="45"/>
    <x v="206"/>
    <x v="945"/>
    <x v="4"/>
  </r>
  <r>
    <x v="1"/>
    <x v="1"/>
    <x v="173"/>
    <x v="1"/>
    <x v="23"/>
    <x v="26"/>
    <x v="4"/>
    <x v="1"/>
    <x v="44"/>
    <x v="123"/>
    <x v="229"/>
    <x v="1"/>
  </r>
  <r>
    <x v="1"/>
    <x v="1"/>
    <x v="173"/>
    <x v="1"/>
    <x v="23"/>
    <x v="26"/>
    <x v="5"/>
    <x v="15"/>
    <x v="47"/>
    <x v="159"/>
    <x v="439"/>
    <x v="0"/>
  </r>
  <r>
    <x v="1"/>
    <x v="1"/>
    <x v="60"/>
    <x v="1"/>
    <x v="23"/>
    <x v="26"/>
    <x v="0"/>
    <x v="20"/>
    <x v="26"/>
    <x v="194"/>
    <x v="287"/>
    <x v="2"/>
  </r>
  <r>
    <x v="1"/>
    <x v="1"/>
    <x v="60"/>
    <x v="1"/>
    <x v="23"/>
    <x v="26"/>
    <x v="1"/>
    <x v="21"/>
    <x v="26"/>
    <x v="470"/>
    <x v="226"/>
    <x v="2"/>
  </r>
  <r>
    <x v="1"/>
    <x v="1"/>
    <x v="60"/>
    <x v="1"/>
    <x v="23"/>
    <x v="26"/>
    <x v="2"/>
    <x v="22"/>
    <x v="34"/>
    <x v="552"/>
    <x v="946"/>
    <x v="2"/>
  </r>
  <r>
    <x v="1"/>
    <x v="1"/>
    <x v="60"/>
    <x v="1"/>
    <x v="23"/>
    <x v="26"/>
    <x v="3"/>
    <x v="21"/>
    <x v="48"/>
    <x v="133"/>
    <x v="947"/>
    <x v="4"/>
  </r>
  <r>
    <x v="1"/>
    <x v="1"/>
    <x v="60"/>
    <x v="1"/>
    <x v="23"/>
    <x v="26"/>
    <x v="4"/>
    <x v="8"/>
    <x v="35"/>
    <x v="119"/>
    <x v="517"/>
    <x v="1"/>
  </r>
  <r>
    <x v="1"/>
    <x v="1"/>
    <x v="60"/>
    <x v="1"/>
    <x v="23"/>
    <x v="26"/>
    <x v="5"/>
    <x v="21"/>
    <x v="21"/>
    <x v="205"/>
    <x v="522"/>
    <x v="0"/>
  </r>
  <r>
    <x v="1"/>
    <x v="1"/>
    <x v="174"/>
    <x v="1"/>
    <x v="23"/>
    <x v="26"/>
    <x v="0"/>
    <x v="20"/>
    <x v="20"/>
    <x v="161"/>
    <x v="230"/>
    <x v="2"/>
  </r>
  <r>
    <x v="1"/>
    <x v="1"/>
    <x v="174"/>
    <x v="1"/>
    <x v="23"/>
    <x v="26"/>
    <x v="1"/>
    <x v="21"/>
    <x v="27"/>
    <x v="553"/>
    <x v="948"/>
    <x v="2"/>
  </r>
  <r>
    <x v="1"/>
    <x v="1"/>
    <x v="174"/>
    <x v="1"/>
    <x v="23"/>
    <x v="26"/>
    <x v="2"/>
    <x v="22"/>
    <x v="31"/>
    <x v="554"/>
    <x v="949"/>
    <x v="2"/>
  </r>
  <r>
    <x v="1"/>
    <x v="1"/>
    <x v="174"/>
    <x v="1"/>
    <x v="23"/>
    <x v="26"/>
    <x v="3"/>
    <x v="15"/>
    <x v="24"/>
    <x v="191"/>
    <x v="135"/>
    <x v="4"/>
  </r>
  <r>
    <x v="1"/>
    <x v="1"/>
    <x v="174"/>
    <x v="1"/>
    <x v="23"/>
    <x v="26"/>
    <x v="4"/>
    <x v="0"/>
    <x v="47"/>
    <x v="47"/>
    <x v="51"/>
    <x v="1"/>
  </r>
  <r>
    <x v="1"/>
    <x v="1"/>
    <x v="174"/>
    <x v="1"/>
    <x v="23"/>
    <x v="26"/>
    <x v="5"/>
    <x v="2"/>
    <x v="30"/>
    <x v="73"/>
    <x v="410"/>
    <x v="0"/>
  </r>
  <r>
    <x v="1"/>
    <x v="1"/>
    <x v="175"/>
    <x v="1"/>
    <x v="23"/>
    <x v="26"/>
    <x v="0"/>
    <x v="2"/>
    <x v="30"/>
    <x v="73"/>
    <x v="170"/>
    <x v="2"/>
  </r>
  <r>
    <x v="1"/>
    <x v="1"/>
    <x v="175"/>
    <x v="1"/>
    <x v="23"/>
    <x v="26"/>
    <x v="1"/>
    <x v="0"/>
    <x v="30"/>
    <x v="69"/>
    <x v="79"/>
    <x v="2"/>
  </r>
  <r>
    <x v="1"/>
    <x v="1"/>
    <x v="175"/>
    <x v="1"/>
    <x v="23"/>
    <x v="26"/>
    <x v="2"/>
    <x v="0"/>
    <x v="25"/>
    <x v="61"/>
    <x v="150"/>
    <x v="2"/>
  </r>
  <r>
    <x v="1"/>
    <x v="1"/>
    <x v="175"/>
    <x v="1"/>
    <x v="23"/>
    <x v="26"/>
    <x v="3"/>
    <x v="0"/>
    <x v="21"/>
    <x v="80"/>
    <x v="153"/>
    <x v="4"/>
  </r>
  <r>
    <x v="1"/>
    <x v="1"/>
    <x v="175"/>
    <x v="1"/>
    <x v="23"/>
    <x v="26"/>
    <x v="4"/>
    <x v="4"/>
    <x v="32"/>
    <x v="111"/>
    <x v="846"/>
    <x v="1"/>
  </r>
  <r>
    <x v="1"/>
    <x v="1"/>
    <x v="175"/>
    <x v="1"/>
    <x v="23"/>
    <x v="26"/>
    <x v="5"/>
    <x v="14"/>
    <x v="6"/>
    <x v="301"/>
    <x v="466"/>
    <x v="0"/>
  </r>
  <r>
    <x v="1"/>
    <x v="1"/>
    <x v="176"/>
    <x v="1"/>
    <x v="23"/>
    <x v="26"/>
    <x v="0"/>
    <x v="0"/>
    <x v="29"/>
    <x v="75"/>
    <x v="950"/>
    <x v="15"/>
  </r>
  <r>
    <x v="1"/>
    <x v="1"/>
    <x v="176"/>
    <x v="1"/>
    <x v="23"/>
    <x v="26"/>
    <x v="1"/>
    <x v="4"/>
    <x v="29"/>
    <x v="100"/>
    <x v="951"/>
    <x v="15"/>
  </r>
  <r>
    <x v="1"/>
    <x v="1"/>
    <x v="176"/>
    <x v="1"/>
    <x v="23"/>
    <x v="26"/>
    <x v="2"/>
    <x v="0"/>
    <x v="8"/>
    <x v="10"/>
    <x v="952"/>
    <x v="15"/>
  </r>
  <r>
    <x v="1"/>
    <x v="1"/>
    <x v="176"/>
    <x v="1"/>
    <x v="23"/>
    <x v="26"/>
    <x v="3"/>
    <x v="0"/>
    <x v="28"/>
    <x v="48"/>
    <x v="79"/>
    <x v="0"/>
  </r>
  <r>
    <x v="1"/>
    <x v="1"/>
    <x v="176"/>
    <x v="1"/>
    <x v="23"/>
    <x v="26"/>
    <x v="4"/>
    <x v="4"/>
    <x v="28"/>
    <x v="170"/>
    <x v="249"/>
    <x v="2"/>
  </r>
  <r>
    <x v="1"/>
    <x v="1"/>
    <x v="176"/>
    <x v="1"/>
    <x v="23"/>
    <x v="26"/>
    <x v="5"/>
    <x v="5"/>
    <x v="9"/>
    <x v="97"/>
    <x v="953"/>
    <x v="9"/>
  </r>
  <r>
    <x v="1"/>
    <x v="1"/>
    <x v="177"/>
    <x v="1"/>
    <x v="23"/>
    <x v="26"/>
    <x v="0"/>
    <x v="0"/>
    <x v="30"/>
    <x v="69"/>
    <x v="649"/>
    <x v="15"/>
  </r>
  <r>
    <x v="1"/>
    <x v="1"/>
    <x v="177"/>
    <x v="1"/>
    <x v="23"/>
    <x v="26"/>
    <x v="1"/>
    <x v="4"/>
    <x v="30"/>
    <x v="71"/>
    <x v="241"/>
    <x v="15"/>
  </r>
  <r>
    <x v="1"/>
    <x v="1"/>
    <x v="177"/>
    <x v="1"/>
    <x v="23"/>
    <x v="26"/>
    <x v="2"/>
    <x v="0"/>
    <x v="8"/>
    <x v="10"/>
    <x v="952"/>
    <x v="15"/>
  </r>
  <r>
    <x v="1"/>
    <x v="1"/>
    <x v="177"/>
    <x v="1"/>
    <x v="23"/>
    <x v="26"/>
    <x v="3"/>
    <x v="0"/>
    <x v="34"/>
    <x v="351"/>
    <x v="14"/>
    <x v="0"/>
  </r>
  <r>
    <x v="1"/>
    <x v="1"/>
    <x v="177"/>
    <x v="1"/>
    <x v="23"/>
    <x v="26"/>
    <x v="4"/>
    <x v="4"/>
    <x v="34"/>
    <x v="356"/>
    <x v="515"/>
    <x v="2"/>
  </r>
  <r>
    <x v="1"/>
    <x v="1"/>
    <x v="177"/>
    <x v="1"/>
    <x v="23"/>
    <x v="26"/>
    <x v="5"/>
    <x v="3"/>
    <x v="27"/>
    <x v="92"/>
    <x v="573"/>
    <x v="9"/>
  </r>
  <r>
    <x v="1"/>
    <x v="1"/>
    <x v="178"/>
    <x v="1"/>
    <x v="23"/>
    <x v="26"/>
    <x v="0"/>
    <x v="4"/>
    <x v="22"/>
    <x v="105"/>
    <x v="15"/>
    <x v="15"/>
  </r>
  <r>
    <x v="1"/>
    <x v="1"/>
    <x v="178"/>
    <x v="1"/>
    <x v="23"/>
    <x v="26"/>
    <x v="1"/>
    <x v="4"/>
    <x v="23"/>
    <x v="337"/>
    <x v="96"/>
    <x v="15"/>
  </r>
  <r>
    <x v="1"/>
    <x v="1"/>
    <x v="178"/>
    <x v="1"/>
    <x v="23"/>
    <x v="26"/>
    <x v="2"/>
    <x v="3"/>
    <x v="22"/>
    <x v="72"/>
    <x v="954"/>
    <x v="15"/>
  </r>
  <r>
    <x v="1"/>
    <x v="1"/>
    <x v="178"/>
    <x v="1"/>
    <x v="23"/>
    <x v="26"/>
    <x v="3"/>
    <x v="3"/>
    <x v="47"/>
    <x v="50"/>
    <x v="214"/>
    <x v="0"/>
  </r>
  <r>
    <x v="1"/>
    <x v="1"/>
    <x v="178"/>
    <x v="1"/>
    <x v="23"/>
    <x v="26"/>
    <x v="4"/>
    <x v="4"/>
    <x v="47"/>
    <x v="42"/>
    <x v="802"/>
    <x v="2"/>
  </r>
  <r>
    <x v="1"/>
    <x v="1"/>
    <x v="178"/>
    <x v="1"/>
    <x v="23"/>
    <x v="26"/>
    <x v="5"/>
    <x v="0"/>
    <x v="23"/>
    <x v="66"/>
    <x v="955"/>
    <x v="9"/>
  </r>
  <r>
    <x v="1"/>
    <x v="1"/>
    <x v="179"/>
    <x v="1"/>
    <x v="23"/>
    <x v="26"/>
    <x v="0"/>
    <x v="1"/>
    <x v="31"/>
    <x v="336"/>
    <x v="956"/>
    <x v="15"/>
  </r>
  <r>
    <x v="1"/>
    <x v="1"/>
    <x v="179"/>
    <x v="1"/>
    <x v="23"/>
    <x v="26"/>
    <x v="1"/>
    <x v="1"/>
    <x v="31"/>
    <x v="336"/>
    <x v="956"/>
    <x v="15"/>
  </r>
  <r>
    <x v="1"/>
    <x v="1"/>
    <x v="179"/>
    <x v="1"/>
    <x v="23"/>
    <x v="26"/>
    <x v="2"/>
    <x v="2"/>
    <x v="28"/>
    <x v="45"/>
    <x v="56"/>
    <x v="15"/>
  </r>
  <r>
    <x v="1"/>
    <x v="1"/>
    <x v="179"/>
    <x v="1"/>
    <x v="23"/>
    <x v="26"/>
    <x v="3"/>
    <x v="2"/>
    <x v="48"/>
    <x v="153"/>
    <x v="77"/>
    <x v="0"/>
  </r>
  <r>
    <x v="1"/>
    <x v="1"/>
    <x v="179"/>
    <x v="1"/>
    <x v="23"/>
    <x v="26"/>
    <x v="4"/>
    <x v="15"/>
    <x v="45"/>
    <x v="206"/>
    <x v="304"/>
    <x v="2"/>
  </r>
  <r>
    <x v="1"/>
    <x v="1"/>
    <x v="179"/>
    <x v="1"/>
    <x v="23"/>
    <x v="26"/>
    <x v="5"/>
    <x v="2"/>
    <x v="28"/>
    <x v="45"/>
    <x v="9"/>
    <x v="9"/>
  </r>
  <r>
    <x v="1"/>
    <x v="1"/>
    <x v="64"/>
    <x v="1"/>
    <x v="23"/>
    <x v="26"/>
    <x v="0"/>
    <x v="15"/>
    <x v="22"/>
    <x v="45"/>
    <x v="56"/>
    <x v="15"/>
  </r>
  <r>
    <x v="1"/>
    <x v="1"/>
    <x v="64"/>
    <x v="1"/>
    <x v="23"/>
    <x v="26"/>
    <x v="1"/>
    <x v="15"/>
    <x v="22"/>
    <x v="45"/>
    <x v="56"/>
    <x v="15"/>
  </r>
  <r>
    <x v="1"/>
    <x v="1"/>
    <x v="64"/>
    <x v="1"/>
    <x v="23"/>
    <x v="26"/>
    <x v="2"/>
    <x v="3"/>
    <x v="25"/>
    <x v="11"/>
    <x v="957"/>
    <x v="15"/>
  </r>
  <r>
    <x v="1"/>
    <x v="1"/>
    <x v="64"/>
    <x v="1"/>
    <x v="23"/>
    <x v="26"/>
    <x v="3"/>
    <x v="3"/>
    <x v="32"/>
    <x v="52"/>
    <x v="7"/>
    <x v="0"/>
  </r>
  <r>
    <x v="1"/>
    <x v="1"/>
    <x v="64"/>
    <x v="1"/>
    <x v="23"/>
    <x v="26"/>
    <x v="4"/>
    <x v="16"/>
    <x v="33"/>
    <x v="338"/>
    <x v="958"/>
    <x v="2"/>
  </r>
  <r>
    <x v="1"/>
    <x v="1"/>
    <x v="64"/>
    <x v="1"/>
    <x v="23"/>
    <x v="26"/>
    <x v="5"/>
    <x v="5"/>
    <x v="23"/>
    <x v="113"/>
    <x v="863"/>
    <x v="9"/>
  </r>
  <r>
    <x v="1"/>
    <x v="1"/>
    <x v="65"/>
    <x v="1"/>
    <x v="23"/>
    <x v="26"/>
    <x v="0"/>
    <x v="16"/>
    <x v="29"/>
    <x v="475"/>
    <x v="959"/>
    <x v="15"/>
  </r>
  <r>
    <x v="1"/>
    <x v="1"/>
    <x v="65"/>
    <x v="1"/>
    <x v="23"/>
    <x v="26"/>
    <x v="1"/>
    <x v="16"/>
    <x v="29"/>
    <x v="475"/>
    <x v="959"/>
    <x v="15"/>
  </r>
  <r>
    <x v="1"/>
    <x v="1"/>
    <x v="65"/>
    <x v="1"/>
    <x v="23"/>
    <x v="26"/>
    <x v="2"/>
    <x v="3"/>
    <x v="22"/>
    <x v="72"/>
    <x v="954"/>
    <x v="15"/>
  </r>
  <r>
    <x v="1"/>
    <x v="1"/>
    <x v="65"/>
    <x v="1"/>
    <x v="23"/>
    <x v="26"/>
    <x v="3"/>
    <x v="3"/>
    <x v="28"/>
    <x v="40"/>
    <x v="18"/>
    <x v="0"/>
  </r>
  <r>
    <x v="1"/>
    <x v="1"/>
    <x v="65"/>
    <x v="1"/>
    <x v="23"/>
    <x v="26"/>
    <x v="4"/>
    <x v="16"/>
    <x v="34"/>
    <x v="332"/>
    <x v="960"/>
    <x v="2"/>
  </r>
  <r>
    <x v="1"/>
    <x v="1"/>
    <x v="65"/>
    <x v="1"/>
    <x v="23"/>
    <x v="26"/>
    <x v="5"/>
    <x v="5"/>
    <x v="27"/>
    <x v="84"/>
    <x v="849"/>
    <x v="9"/>
  </r>
  <r>
    <x v="2"/>
    <x v="2"/>
    <x v="180"/>
    <x v="2"/>
    <x v="24"/>
    <x v="27"/>
    <x v="0"/>
    <x v="55"/>
    <x v="33"/>
    <x v="555"/>
    <x v="961"/>
    <x v="2"/>
  </r>
  <r>
    <x v="2"/>
    <x v="2"/>
    <x v="180"/>
    <x v="2"/>
    <x v="24"/>
    <x v="27"/>
    <x v="1"/>
    <x v="1"/>
    <x v="33"/>
    <x v="234"/>
    <x v="536"/>
    <x v="8"/>
  </r>
  <r>
    <x v="2"/>
    <x v="2"/>
    <x v="180"/>
    <x v="2"/>
    <x v="24"/>
    <x v="27"/>
    <x v="2"/>
    <x v="1"/>
    <x v="33"/>
    <x v="234"/>
    <x v="228"/>
    <x v="2"/>
  </r>
  <r>
    <x v="2"/>
    <x v="2"/>
    <x v="180"/>
    <x v="2"/>
    <x v="24"/>
    <x v="27"/>
    <x v="3"/>
    <x v="1"/>
    <x v="35"/>
    <x v="130"/>
    <x v="195"/>
    <x v="2"/>
  </r>
  <r>
    <x v="2"/>
    <x v="2"/>
    <x v="180"/>
    <x v="2"/>
    <x v="24"/>
    <x v="27"/>
    <x v="4"/>
    <x v="17"/>
    <x v="38"/>
    <x v="471"/>
    <x v="269"/>
    <x v="1"/>
  </r>
  <r>
    <x v="2"/>
    <x v="2"/>
    <x v="180"/>
    <x v="2"/>
    <x v="24"/>
    <x v="27"/>
    <x v="5"/>
    <x v="1"/>
    <x v="33"/>
    <x v="234"/>
    <x v="401"/>
    <x v="3"/>
  </r>
  <r>
    <x v="2"/>
    <x v="2"/>
    <x v="181"/>
    <x v="2"/>
    <x v="24"/>
    <x v="27"/>
    <x v="0"/>
    <x v="55"/>
    <x v="34"/>
    <x v="556"/>
    <x v="962"/>
    <x v="2"/>
  </r>
  <r>
    <x v="2"/>
    <x v="2"/>
    <x v="181"/>
    <x v="2"/>
    <x v="24"/>
    <x v="27"/>
    <x v="1"/>
    <x v="1"/>
    <x v="48"/>
    <x v="146"/>
    <x v="51"/>
    <x v="8"/>
  </r>
  <r>
    <x v="2"/>
    <x v="2"/>
    <x v="181"/>
    <x v="2"/>
    <x v="24"/>
    <x v="27"/>
    <x v="2"/>
    <x v="1"/>
    <x v="48"/>
    <x v="146"/>
    <x v="215"/>
    <x v="2"/>
  </r>
  <r>
    <x v="2"/>
    <x v="2"/>
    <x v="181"/>
    <x v="2"/>
    <x v="24"/>
    <x v="27"/>
    <x v="3"/>
    <x v="1"/>
    <x v="38"/>
    <x v="124"/>
    <x v="189"/>
    <x v="2"/>
  </r>
  <r>
    <x v="2"/>
    <x v="2"/>
    <x v="181"/>
    <x v="2"/>
    <x v="24"/>
    <x v="27"/>
    <x v="4"/>
    <x v="17"/>
    <x v="43"/>
    <x v="318"/>
    <x v="491"/>
    <x v="1"/>
  </r>
  <r>
    <x v="2"/>
    <x v="2"/>
    <x v="181"/>
    <x v="2"/>
    <x v="24"/>
    <x v="27"/>
    <x v="5"/>
    <x v="1"/>
    <x v="45"/>
    <x v="340"/>
    <x v="188"/>
    <x v="3"/>
  </r>
  <r>
    <x v="2"/>
    <x v="2"/>
    <x v="182"/>
    <x v="2"/>
    <x v="24"/>
    <x v="27"/>
    <x v="0"/>
    <x v="1"/>
    <x v="24"/>
    <x v="47"/>
    <x v="668"/>
    <x v="2"/>
  </r>
  <r>
    <x v="2"/>
    <x v="2"/>
    <x v="182"/>
    <x v="2"/>
    <x v="24"/>
    <x v="27"/>
    <x v="1"/>
    <x v="0"/>
    <x v="45"/>
    <x v="157"/>
    <x v="668"/>
    <x v="8"/>
  </r>
  <r>
    <x v="2"/>
    <x v="2"/>
    <x v="182"/>
    <x v="2"/>
    <x v="24"/>
    <x v="27"/>
    <x v="2"/>
    <x v="0"/>
    <x v="45"/>
    <x v="157"/>
    <x v="963"/>
    <x v="2"/>
  </r>
  <r>
    <x v="2"/>
    <x v="2"/>
    <x v="182"/>
    <x v="2"/>
    <x v="24"/>
    <x v="27"/>
    <x v="3"/>
    <x v="0"/>
    <x v="38"/>
    <x v="127"/>
    <x v="203"/>
    <x v="2"/>
  </r>
  <r>
    <x v="2"/>
    <x v="2"/>
    <x v="182"/>
    <x v="2"/>
    <x v="24"/>
    <x v="27"/>
    <x v="4"/>
    <x v="4"/>
    <x v="36"/>
    <x v="389"/>
    <x v="964"/>
    <x v="1"/>
  </r>
  <r>
    <x v="2"/>
    <x v="2"/>
    <x v="182"/>
    <x v="2"/>
    <x v="24"/>
    <x v="27"/>
    <x v="5"/>
    <x v="0"/>
    <x v="46"/>
    <x v="132"/>
    <x v="965"/>
    <x v="3"/>
  </r>
  <r>
    <x v="2"/>
    <x v="2"/>
    <x v="183"/>
    <x v="2"/>
    <x v="24"/>
    <x v="27"/>
    <x v="0"/>
    <x v="0"/>
    <x v="24"/>
    <x v="54"/>
    <x v="548"/>
    <x v="2"/>
  </r>
  <r>
    <x v="2"/>
    <x v="2"/>
    <x v="183"/>
    <x v="2"/>
    <x v="24"/>
    <x v="27"/>
    <x v="1"/>
    <x v="4"/>
    <x v="49"/>
    <x v="205"/>
    <x v="829"/>
    <x v="8"/>
  </r>
  <r>
    <x v="2"/>
    <x v="2"/>
    <x v="183"/>
    <x v="2"/>
    <x v="24"/>
    <x v="27"/>
    <x v="2"/>
    <x v="4"/>
    <x v="45"/>
    <x v="136"/>
    <x v="814"/>
    <x v="2"/>
  </r>
  <r>
    <x v="2"/>
    <x v="2"/>
    <x v="183"/>
    <x v="2"/>
    <x v="24"/>
    <x v="27"/>
    <x v="3"/>
    <x v="0"/>
    <x v="44"/>
    <x v="142"/>
    <x v="209"/>
    <x v="2"/>
  </r>
  <r>
    <x v="2"/>
    <x v="2"/>
    <x v="183"/>
    <x v="2"/>
    <x v="24"/>
    <x v="27"/>
    <x v="4"/>
    <x v="4"/>
    <x v="43"/>
    <x v="188"/>
    <x v="966"/>
    <x v="1"/>
  </r>
  <r>
    <x v="2"/>
    <x v="2"/>
    <x v="183"/>
    <x v="2"/>
    <x v="24"/>
    <x v="27"/>
    <x v="5"/>
    <x v="12"/>
    <x v="46"/>
    <x v="154"/>
    <x v="315"/>
    <x v="3"/>
  </r>
  <r>
    <x v="2"/>
    <x v="2"/>
    <x v="184"/>
    <x v="2"/>
    <x v="24"/>
    <x v="27"/>
    <x v="0"/>
    <x v="0"/>
    <x v="28"/>
    <x v="48"/>
    <x v="52"/>
    <x v="2"/>
  </r>
  <r>
    <x v="2"/>
    <x v="2"/>
    <x v="184"/>
    <x v="2"/>
    <x v="24"/>
    <x v="27"/>
    <x v="1"/>
    <x v="4"/>
    <x v="48"/>
    <x v="138"/>
    <x v="543"/>
    <x v="8"/>
  </r>
  <r>
    <x v="2"/>
    <x v="2"/>
    <x v="184"/>
    <x v="2"/>
    <x v="24"/>
    <x v="27"/>
    <x v="2"/>
    <x v="4"/>
    <x v="47"/>
    <x v="42"/>
    <x v="802"/>
    <x v="2"/>
  </r>
  <r>
    <x v="2"/>
    <x v="2"/>
    <x v="184"/>
    <x v="2"/>
    <x v="24"/>
    <x v="27"/>
    <x v="3"/>
    <x v="0"/>
    <x v="49"/>
    <x v="146"/>
    <x v="215"/>
    <x v="2"/>
  </r>
  <r>
    <x v="2"/>
    <x v="2"/>
    <x v="184"/>
    <x v="2"/>
    <x v="24"/>
    <x v="27"/>
    <x v="4"/>
    <x v="4"/>
    <x v="41"/>
    <x v="130"/>
    <x v="285"/>
    <x v="1"/>
  </r>
  <r>
    <x v="2"/>
    <x v="2"/>
    <x v="184"/>
    <x v="2"/>
    <x v="24"/>
    <x v="27"/>
    <x v="5"/>
    <x v="12"/>
    <x v="48"/>
    <x v="195"/>
    <x v="553"/>
    <x v="3"/>
  </r>
  <r>
    <x v="2"/>
    <x v="2"/>
    <x v="185"/>
    <x v="2"/>
    <x v="24"/>
    <x v="27"/>
    <x v="0"/>
    <x v="0"/>
    <x v="23"/>
    <x v="66"/>
    <x v="175"/>
    <x v="2"/>
  </r>
  <r>
    <x v="2"/>
    <x v="2"/>
    <x v="185"/>
    <x v="2"/>
    <x v="24"/>
    <x v="27"/>
    <x v="1"/>
    <x v="4"/>
    <x v="34"/>
    <x v="356"/>
    <x v="967"/>
    <x v="8"/>
  </r>
  <r>
    <x v="2"/>
    <x v="2"/>
    <x v="185"/>
    <x v="2"/>
    <x v="24"/>
    <x v="27"/>
    <x v="2"/>
    <x v="4"/>
    <x v="34"/>
    <x v="356"/>
    <x v="515"/>
    <x v="2"/>
  </r>
  <r>
    <x v="2"/>
    <x v="2"/>
    <x v="185"/>
    <x v="2"/>
    <x v="24"/>
    <x v="27"/>
    <x v="3"/>
    <x v="0"/>
    <x v="45"/>
    <x v="157"/>
    <x v="963"/>
    <x v="2"/>
  </r>
  <r>
    <x v="2"/>
    <x v="2"/>
    <x v="185"/>
    <x v="2"/>
    <x v="24"/>
    <x v="27"/>
    <x v="4"/>
    <x v="4"/>
    <x v="38"/>
    <x v="116"/>
    <x v="516"/>
    <x v="1"/>
  </r>
  <r>
    <x v="2"/>
    <x v="2"/>
    <x v="185"/>
    <x v="2"/>
    <x v="24"/>
    <x v="27"/>
    <x v="5"/>
    <x v="12"/>
    <x v="28"/>
    <x v="244"/>
    <x v="500"/>
    <x v="3"/>
  </r>
  <r>
    <x v="2"/>
    <x v="2"/>
    <x v="186"/>
    <x v="2"/>
    <x v="24"/>
    <x v="27"/>
    <x v="0"/>
    <x v="0"/>
    <x v="22"/>
    <x v="73"/>
    <x v="170"/>
    <x v="2"/>
  </r>
  <r>
    <x v="2"/>
    <x v="2"/>
    <x v="186"/>
    <x v="2"/>
    <x v="24"/>
    <x v="27"/>
    <x v="1"/>
    <x v="4"/>
    <x v="28"/>
    <x v="170"/>
    <x v="136"/>
    <x v="8"/>
  </r>
  <r>
    <x v="2"/>
    <x v="2"/>
    <x v="186"/>
    <x v="2"/>
    <x v="24"/>
    <x v="27"/>
    <x v="2"/>
    <x v="4"/>
    <x v="34"/>
    <x v="356"/>
    <x v="515"/>
    <x v="2"/>
  </r>
  <r>
    <x v="2"/>
    <x v="2"/>
    <x v="186"/>
    <x v="2"/>
    <x v="24"/>
    <x v="27"/>
    <x v="3"/>
    <x v="0"/>
    <x v="48"/>
    <x v="203"/>
    <x v="407"/>
    <x v="2"/>
  </r>
  <r>
    <x v="2"/>
    <x v="2"/>
    <x v="186"/>
    <x v="2"/>
    <x v="24"/>
    <x v="27"/>
    <x v="4"/>
    <x v="4"/>
    <x v="33"/>
    <x v="256"/>
    <x v="968"/>
    <x v="1"/>
  </r>
  <r>
    <x v="2"/>
    <x v="2"/>
    <x v="186"/>
    <x v="2"/>
    <x v="24"/>
    <x v="27"/>
    <x v="5"/>
    <x v="12"/>
    <x v="33"/>
    <x v="253"/>
    <x v="436"/>
    <x v="3"/>
  </r>
  <r>
    <x v="2"/>
    <x v="2"/>
    <x v="187"/>
    <x v="2"/>
    <x v="24"/>
    <x v="27"/>
    <x v="0"/>
    <x v="4"/>
    <x v="23"/>
    <x v="337"/>
    <x v="777"/>
    <x v="2"/>
  </r>
  <r>
    <x v="2"/>
    <x v="2"/>
    <x v="187"/>
    <x v="2"/>
    <x v="24"/>
    <x v="27"/>
    <x v="1"/>
    <x v="14"/>
    <x v="31"/>
    <x v="225"/>
    <x v="969"/>
    <x v="8"/>
  </r>
  <r>
    <x v="2"/>
    <x v="2"/>
    <x v="187"/>
    <x v="2"/>
    <x v="24"/>
    <x v="27"/>
    <x v="2"/>
    <x v="4"/>
    <x v="32"/>
    <x v="111"/>
    <x v="148"/>
    <x v="2"/>
  </r>
  <r>
    <x v="2"/>
    <x v="2"/>
    <x v="187"/>
    <x v="2"/>
    <x v="24"/>
    <x v="27"/>
    <x v="3"/>
    <x v="4"/>
    <x v="47"/>
    <x v="42"/>
    <x v="802"/>
    <x v="2"/>
  </r>
  <r>
    <x v="2"/>
    <x v="2"/>
    <x v="187"/>
    <x v="2"/>
    <x v="24"/>
    <x v="27"/>
    <x v="4"/>
    <x v="5"/>
    <x v="47"/>
    <x v="51"/>
    <x v="159"/>
    <x v="1"/>
  </r>
  <r>
    <x v="2"/>
    <x v="2"/>
    <x v="187"/>
    <x v="2"/>
    <x v="24"/>
    <x v="27"/>
    <x v="5"/>
    <x v="12"/>
    <x v="48"/>
    <x v="195"/>
    <x v="553"/>
    <x v="3"/>
  </r>
  <r>
    <x v="2"/>
    <x v="2"/>
    <x v="188"/>
    <x v="2"/>
    <x v="24"/>
    <x v="27"/>
    <x v="0"/>
    <x v="17"/>
    <x v="31"/>
    <x v="339"/>
    <x v="830"/>
    <x v="2"/>
  </r>
  <r>
    <x v="2"/>
    <x v="2"/>
    <x v="188"/>
    <x v="2"/>
    <x v="24"/>
    <x v="27"/>
    <x v="1"/>
    <x v="34"/>
    <x v="31"/>
    <x v="460"/>
    <x v="970"/>
    <x v="8"/>
  </r>
  <r>
    <x v="2"/>
    <x v="2"/>
    <x v="188"/>
    <x v="2"/>
    <x v="24"/>
    <x v="27"/>
    <x v="2"/>
    <x v="17"/>
    <x v="33"/>
    <x v="557"/>
    <x v="561"/>
    <x v="2"/>
  </r>
  <r>
    <x v="2"/>
    <x v="2"/>
    <x v="188"/>
    <x v="2"/>
    <x v="24"/>
    <x v="27"/>
    <x v="3"/>
    <x v="17"/>
    <x v="48"/>
    <x v="490"/>
    <x v="507"/>
    <x v="2"/>
  </r>
  <r>
    <x v="2"/>
    <x v="2"/>
    <x v="188"/>
    <x v="2"/>
    <x v="24"/>
    <x v="27"/>
    <x v="4"/>
    <x v="4"/>
    <x v="48"/>
    <x v="138"/>
    <x v="184"/>
    <x v="1"/>
  </r>
  <r>
    <x v="2"/>
    <x v="2"/>
    <x v="188"/>
    <x v="2"/>
    <x v="24"/>
    <x v="27"/>
    <x v="5"/>
    <x v="14"/>
    <x v="33"/>
    <x v="227"/>
    <x v="971"/>
    <x v="3"/>
  </r>
  <r>
    <x v="2"/>
    <x v="2"/>
    <x v="189"/>
    <x v="2"/>
    <x v="24"/>
    <x v="27"/>
    <x v="0"/>
    <x v="17"/>
    <x v="24"/>
    <x v="223"/>
    <x v="135"/>
    <x v="2"/>
  </r>
  <r>
    <x v="2"/>
    <x v="2"/>
    <x v="189"/>
    <x v="2"/>
    <x v="24"/>
    <x v="27"/>
    <x v="1"/>
    <x v="34"/>
    <x v="24"/>
    <x v="457"/>
    <x v="723"/>
    <x v="8"/>
  </r>
  <r>
    <x v="2"/>
    <x v="2"/>
    <x v="189"/>
    <x v="2"/>
    <x v="24"/>
    <x v="27"/>
    <x v="2"/>
    <x v="17"/>
    <x v="46"/>
    <x v="137"/>
    <x v="201"/>
    <x v="2"/>
  </r>
  <r>
    <x v="2"/>
    <x v="2"/>
    <x v="189"/>
    <x v="2"/>
    <x v="24"/>
    <x v="27"/>
    <x v="3"/>
    <x v="17"/>
    <x v="49"/>
    <x v="139"/>
    <x v="206"/>
    <x v="2"/>
  </r>
  <r>
    <x v="2"/>
    <x v="2"/>
    <x v="189"/>
    <x v="2"/>
    <x v="24"/>
    <x v="27"/>
    <x v="4"/>
    <x v="4"/>
    <x v="35"/>
    <x v="408"/>
    <x v="972"/>
    <x v="1"/>
  </r>
  <r>
    <x v="2"/>
    <x v="2"/>
    <x v="189"/>
    <x v="2"/>
    <x v="24"/>
    <x v="27"/>
    <x v="5"/>
    <x v="14"/>
    <x v="46"/>
    <x v="470"/>
    <x v="973"/>
    <x v="3"/>
  </r>
  <r>
    <x v="2"/>
    <x v="2"/>
    <x v="190"/>
    <x v="2"/>
    <x v="24"/>
    <x v="27"/>
    <x v="0"/>
    <x v="17"/>
    <x v="24"/>
    <x v="223"/>
    <x v="135"/>
    <x v="2"/>
  </r>
  <r>
    <x v="2"/>
    <x v="2"/>
    <x v="190"/>
    <x v="2"/>
    <x v="24"/>
    <x v="27"/>
    <x v="1"/>
    <x v="34"/>
    <x v="28"/>
    <x v="195"/>
    <x v="382"/>
    <x v="8"/>
  </r>
  <r>
    <x v="2"/>
    <x v="2"/>
    <x v="190"/>
    <x v="2"/>
    <x v="24"/>
    <x v="27"/>
    <x v="2"/>
    <x v="17"/>
    <x v="48"/>
    <x v="490"/>
    <x v="507"/>
    <x v="2"/>
  </r>
  <r>
    <x v="2"/>
    <x v="2"/>
    <x v="190"/>
    <x v="2"/>
    <x v="24"/>
    <x v="27"/>
    <x v="3"/>
    <x v="17"/>
    <x v="45"/>
    <x v="160"/>
    <x v="353"/>
    <x v="2"/>
  </r>
  <r>
    <x v="2"/>
    <x v="2"/>
    <x v="190"/>
    <x v="2"/>
    <x v="24"/>
    <x v="27"/>
    <x v="4"/>
    <x v="4"/>
    <x v="49"/>
    <x v="205"/>
    <x v="732"/>
    <x v="1"/>
  </r>
  <r>
    <x v="2"/>
    <x v="2"/>
    <x v="190"/>
    <x v="2"/>
    <x v="24"/>
    <x v="27"/>
    <x v="5"/>
    <x v="14"/>
    <x v="33"/>
    <x v="227"/>
    <x v="971"/>
    <x v="3"/>
  </r>
  <r>
    <x v="2"/>
    <x v="2"/>
    <x v="191"/>
    <x v="2"/>
    <x v="24"/>
    <x v="27"/>
    <x v="0"/>
    <x v="17"/>
    <x v="23"/>
    <x v="224"/>
    <x v="974"/>
    <x v="2"/>
  </r>
  <r>
    <x v="2"/>
    <x v="2"/>
    <x v="191"/>
    <x v="2"/>
    <x v="24"/>
    <x v="27"/>
    <x v="1"/>
    <x v="34"/>
    <x v="23"/>
    <x v="456"/>
    <x v="975"/>
    <x v="8"/>
  </r>
  <r>
    <x v="2"/>
    <x v="2"/>
    <x v="191"/>
    <x v="2"/>
    <x v="24"/>
    <x v="27"/>
    <x v="2"/>
    <x v="17"/>
    <x v="33"/>
    <x v="557"/>
    <x v="561"/>
    <x v="2"/>
  </r>
  <r>
    <x v="2"/>
    <x v="2"/>
    <x v="191"/>
    <x v="2"/>
    <x v="24"/>
    <x v="27"/>
    <x v="3"/>
    <x v="17"/>
    <x v="33"/>
    <x v="557"/>
    <x v="561"/>
    <x v="2"/>
  </r>
  <r>
    <x v="2"/>
    <x v="2"/>
    <x v="191"/>
    <x v="2"/>
    <x v="24"/>
    <x v="27"/>
    <x v="4"/>
    <x v="4"/>
    <x v="45"/>
    <x v="136"/>
    <x v="302"/>
    <x v="1"/>
  </r>
  <r>
    <x v="2"/>
    <x v="2"/>
    <x v="191"/>
    <x v="2"/>
    <x v="24"/>
    <x v="27"/>
    <x v="5"/>
    <x v="14"/>
    <x v="32"/>
    <x v="217"/>
    <x v="526"/>
    <x v="3"/>
  </r>
  <r>
    <x v="2"/>
    <x v="2"/>
    <x v="192"/>
    <x v="2"/>
    <x v="25"/>
    <x v="28"/>
    <x v="0"/>
    <x v="65"/>
    <x v="34"/>
    <x v="558"/>
    <x v="976"/>
    <x v="2"/>
  </r>
  <r>
    <x v="2"/>
    <x v="2"/>
    <x v="192"/>
    <x v="2"/>
    <x v="25"/>
    <x v="28"/>
    <x v="1"/>
    <x v="2"/>
    <x v="34"/>
    <x v="115"/>
    <x v="179"/>
    <x v="8"/>
  </r>
  <r>
    <x v="2"/>
    <x v="2"/>
    <x v="192"/>
    <x v="2"/>
    <x v="25"/>
    <x v="28"/>
    <x v="2"/>
    <x v="2"/>
    <x v="34"/>
    <x v="115"/>
    <x v="519"/>
    <x v="2"/>
  </r>
  <r>
    <x v="2"/>
    <x v="2"/>
    <x v="192"/>
    <x v="2"/>
    <x v="25"/>
    <x v="28"/>
    <x v="3"/>
    <x v="2"/>
    <x v="46"/>
    <x v="334"/>
    <x v="977"/>
    <x v="2"/>
  </r>
  <r>
    <x v="2"/>
    <x v="2"/>
    <x v="192"/>
    <x v="2"/>
    <x v="25"/>
    <x v="28"/>
    <x v="4"/>
    <x v="34"/>
    <x v="35"/>
    <x v="559"/>
    <x v="978"/>
    <x v="1"/>
  </r>
  <r>
    <x v="2"/>
    <x v="2"/>
    <x v="192"/>
    <x v="2"/>
    <x v="25"/>
    <x v="28"/>
    <x v="5"/>
    <x v="2"/>
    <x v="34"/>
    <x v="115"/>
    <x v="523"/>
    <x v="3"/>
  </r>
  <r>
    <x v="2"/>
    <x v="2"/>
    <x v="193"/>
    <x v="2"/>
    <x v="25"/>
    <x v="28"/>
    <x v="0"/>
    <x v="65"/>
    <x v="28"/>
    <x v="560"/>
    <x v="979"/>
    <x v="2"/>
  </r>
  <r>
    <x v="2"/>
    <x v="2"/>
    <x v="193"/>
    <x v="2"/>
    <x v="25"/>
    <x v="28"/>
    <x v="1"/>
    <x v="2"/>
    <x v="33"/>
    <x v="172"/>
    <x v="308"/>
    <x v="8"/>
  </r>
  <r>
    <x v="2"/>
    <x v="2"/>
    <x v="193"/>
    <x v="2"/>
    <x v="25"/>
    <x v="28"/>
    <x v="2"/>
    <x v="2"/>
    <x v="33"/>
    <x v="172"/>
    <x v="561"/>
    <x v="2"/>
  </r>
  <r>
    <x v="2"/>
    <x v="2"/>
    <x v="193"/>
    <x v="2"/>
    <x v="25"/>
    <x v="28"/>
    <x v="3"/>
    <x v="2"/>
    <x v="35"/>
    <x v="116"/>
    <x v="180"/>
    <x v="2"/>
  </r>
  <r>
    <x v="2"/>
    <x v="2"/>
    <x v="193"/>
    <x v="2"/>
    <x v="25"/>
    <x v="28"/>
    <x v="4"/>
    <x v="34"/>
    <x v="41"/>
    <x v="322"/>
    <x v="504"/>
    <x v="1"/>
  </r>
  <r>
    <x v="2"/>
    <x v="2"/>
    <x v="193"/>
    <x v="2"/>
    <x v="25"/>
    <x v="28"/>
    <x v="5"/>
    <x v="2"/>
    <x v="47"/>
    <x v="207"/>
    <x v="354"/>
    <x v="3"/>
  </r>
  <r>
    <x v="2"/>
    <x v="2"/>
    <x v="194"/>
    <x v="2"/>
    <x v="25"/>
    <x v="28"/>
    <x v="0"/>
    <x v="2"/>
    <x v="21"/>
    <x v="111"/>
    <x v="148"/>
    <x v="2"/>
  </r>
  <r>
    <x v="2"/>
    <x v="2"/>
    <x v="194"/>
    <x v="2"/>
    <x v="25"/>
    <x v="28"/>
    <x v="1"/>
    <x v="4"/>
    <x v="47"/>
    <x v="42"/>
    <x v="980"/>
    <x v="8"/>
  </r>
  <r>
    <x v="2"/>
    <x v="2"/>
    <x v="194"/>
    <x v="2"/>
    <x v="25"/>
    <x v="28"/>
    <x v="2"/>
    <x v="4"/>
    <x v="47"/>
    <x v="42"/>
    <x v="802"/>
    <x v="2"/>
  </r>
  <r>
    <x v="2"/>
    <x v="2"/>
    <x v="194"/>
    <x v="2"/>
    <x v="25"/>
    <x v="28"/>
    <x v="3"/>
    <x v="4"/>
    <x v="35"/>
    <x v="408"/>
    <x v="688"/>
    <x v="2"/>
  </r>
  <r>
    <x v="2"/>
    <x v="2"/>
    <x v="194"/>
    <x v="2"/>
    <x v="25"/>
    <x v="28"/>
    <x v="4"/>
    <x v="14"/>
    <x v="37"/>
    <x v="187"/>
    <x v="280"/>
    <x v="1"/>
  </r>
  <r>
    <x v="2"/>
    <x v="2"/>
    <x v="194"/>
    <x v="2"/>
    <x v="25"/>
    <x v="28"/>
    <x v="5"/>
    <x v="4"/>
    <x v="48"/>
    <x v="138"/>
    <x v="981"/>
    <x v="3"/>
  </r>
  <r>
    <x v="2"/>
    <x v="2"/>
    <x v="195"/>
    <x v="2"/>
    <x v="25"/>
    <x v="28"/>
    <x v="0"/>
    <x v="4"/>
    <x v="21"/>
    <x v="446"/>
    <x v="764"/>
    <x v="2"/>
  </r>
  <r>
    <x v="2"/>
    <x v="2"/>
    <x v="195"/>
    <x v="2"/>
    <x v="25"/>
    <x v="28"/>
    <x v="1"/>
    <x v="14"/>
    <x v="45"/>
    <x v="162"/>
    <x v="397"/>
    <x v="8"/>
  </r>
  <r>
    <x v="2"/>
    <x v="2"/>
    <x v="195"/>
    <x v="2"/>
    <x v="25"/>
    <x v="28"/>
    <x v="2"/>
    <x v="14"/>
    <x v="47"/>
    <x v="218"/>
    <x v="104"/>
    <x v="2"/>
  </r>
  <r>
    <x v="2"/>
    <x v="2"/>
    <x v="195"/>
    <x v="2"/>
    <x v="25"/>
    <x v="28"/>
    <x v="3"/>
    <x v="4"/>
    <x v="49"/>
    <x v="205"/>
    <x v="302"/>
    <x v="2"/>
  </r>
  <r>
    <x v="2"/>
    <x v="2"/>
    <x v="195"/>
    <x v="2"/>
    <x v="25"/>
    <x v="28"/>
    <x v="4"/>
    <x v="14"/>
    <x v="41"/>
    <x v="200"/>
    <x v="982"/>
    <x v="1"/>
  </r>
  <r>
    <x v="2"/>
    <x v="2"/>
    <x v="195"/>
    <x v="2"/>
    <x v="25"/>
    <x v="28"/>
    <x v="5"/>
    <x v="24"/>
    <x v="48"/>
    <x v="224"/>
    <x v="983"/>
    <x v="3"/>
  </r>
  <r>
    <x v="2"/>
    <x v="2"/>
    <x v="196"/>
    <x v="2"/>
    <x v="25"/>
    <x v="28"/>
    <x v="0"/>
    <x v="4"/>
    <x v="31"/>
    <x v="76"/>
    <x v="774"/>
    <x v="2"/>
  </r>
  <r>
    <x v="2"/>
    <x v="2"/>
    <x v="196"/>
    <x v="2"/>
    <x v="25"/>
    <x v="28"/>
    <x v="1"/>
    <x v="14"/>
    <x v="33"/>
    <x v="227"/>
    <x v="984"/>
    <x v="8"/>
  </r>
  <r>
    <x v="2"/>
    <x v="2"/>
    <x v="196"/>
    <x v="2"/>
    <x v="25"/>
    <x v="28"/>
    <x v="2"/>
    <x v="14"/>
    <x v="32"/>
    <x v="217"/>
    <x v="985"/>
    <x v="2"/>
  </r>
  <r>
    <x v="2"/>
    <x v="2"/>
    <x v="196"/>
    <x v="2"/>
    <x v="25"/>
    <x v="28"/>
    <x v="3"/>
    <x v="4"/>
    <x v="45"/>
    <x v="136"/>
    <x v="814"/>
    <x v="2"/>
  </r>
  <r>
    <x v="2"/>
    <x v="2"/>
    <x v="196"/>
    <x v="2"/>
    <x v="25"/>
    <x v="28"/>
    <x v="4"/>
    <x v="14"/>
    <x v="44"/>
    <x v="192"/>
    <x v="714"/>
    <x v="1"/>
  </r>
  <r>
    <x v="2"/>
    <x v="2"/>
    <x v="196"/>
    <x v="2"/>
    <x v="25"/>
    <x v="28"/>
    <x v="5"/>
    <x v="24"/>
    <x v="33"/>
    <x v="260"/>
    <x v="411"/>
    <x v="3"/>
  </r>
  <r>
    <x v="2"/>
    <x v="2"/>
    <x v="197"/>
    <x v="2"/>
    <x v="25"/>
    <x v="28"/>
    <x v="0"/>
    <x v="4"/>
    <x v="20"/>
    <x v="104"/>
    <x v="838"/>
    <x v="2"/>
  </r>
  <r>
    <x v="2"/>
    <x v="2"/>
    <x v="197"/>
    <x v="2"/>
    <x v="25"/>
    <x v="28"/>
    <x v="1"/>
    <x v="14"/>
    <x v="21"/>
    <x v="221"/>
    <x v="432"/>
    <x v="8"/>
  </r>
  <r>
    <x v="2"/>
    <x v="2"/>
    <x v="197"/>
    <x v="2"/>
    <x v="25"/>
    <x v="28"/>
    <x v="2"/>
    <x v="14"/>
    <x v="21"/>
    <x v="221"/>
    <x v="92"/>
    <x v="2"/>
  </r>
  <r>
    <x v="2"/>
    <x v="2"/>
    <x v="197"/>
    <x v="2"/>
    <x v="25"/>
    <x v="28"/>
    <x v="3"/>
    <x v="4"/>
    <x v="33"/>
    <x v="256"/>
    <x v="986"/>
    <x v="2"/>
  </r>
  <r>
    <x v="2"/>
    <x v="2"/>
    <x v="197"/>
    <x v="2"/>
    <x v="25"/>
    <x v="28"/>
    <x v="4"/>
    <x v="14"/>
    <x v="49"/>
    <x v="166"/>
    <x v="303"/>
    <x v="1"/>
  </r>
  <r>
    <x v="2"/>
    <x v="2"/>
    <x v="197"/>
    <x v="2"/>
    <x v="25"/>
    <x v="28"/>
    <x v="5"/>
    <x v="24"/>
    <x v="25"/>
    <x v="276"/>
    <x v="421"/>
    <x v="3"/>
  </r>
  <r>
    <x v="2"/>
    <x v="2"/>
    <x v="198"/>
    <x v="2"/>
    <x v="25"/>
    <x v="28"/>
    <x v="0"/>
    <x v="4"/>
    <x v="30"/>
    <x v="71"/>
    <x v="83"/>
    <x v="2"/>
  </r>
  <r>
    <x v="2"/>
    <x v="2"/>
    <x v="198"/>
    <x v="2"/>
    <x v="25"/>
    <x v="28"/>
    <x v="1"/>
    <x v="14"/>
    <x v="25"/>
    <x v="215"/>
    <x v="760"/>
    <x v="8"/>
  </r>
  <r>
    <x v="2"/>
    <x v="2"/>
    <x v="198"/>
    <x v="2"/>
    <x v="25"/>
    <x v="28"/>
    <x v="2"/>
    <x v="14"/>
    <x v="21"/>
    <x v="221"/>
    <x v="92"/>
    <x v="2"/>
  </r>
  <r>
    <x v="2"/>
    <x v="2"/>
    <x v="198"/>
    <x v="2"/>
    <x v="25"/>
    <x v="28"/>
    <x v="3"/>
    <x v="4"/>
    <x v="32"/>
    <x v="111"/>
    <x v="148"/>
    <x v="2"/>
  </r>
  <r>
    <x v="2"/>
    <x v="2"/>
    <x v="198"/>
    <x v="2"/>
    <x v="25"/>
    <x v="28"/>
    <x v="4"/>
    <x v="14"/>
    <x v="24"/>
    <x v="252"/>
    <x v="234"/>
    <x v="1"/>
  </r>
  <r>
    <x v="2"/>
    <x v="2"/>
    <x v="198"/>
    <x v="2"/>
    <x v="25"/>
    <x v="28"/>
    <x v="5"/>
    <x v="24"/>
    <x v="24"/>
    <x v="232"/>
    <x v="987"/>
    <x v="3"/>
  </r>
  <r>
    <x v="2"/>
    <x v="2"/>
    <x v="199"/>
    <x v="2"/>
    <x v="25"/>
    <x v="28"/>
    <x v="0"/>
    <x v="14"/>
    <x v="20"/>
    <x v="249"/>
    <x v="100"/>
    <x v="2"/>
  </r>
  <r>
    <x v="2"/>
    <x v="2"/>
    <x v="199"/>
    <x v="2"/>
    <x v="25"/>
    <x v="28"/>
    <x v="1"/>
    <x v="23"/>
    <x v="26"/>
    <x v="561"/>
    <x v="988"/>
    <x v="8"/>
  </r>
  <r>
    <x v="2"/>
    <x v="2"/>
    <x v="199"/>
    <x v="2"/>
    <x v="25"/>
    <x v="28"/>
    <x v="2"/>
    <x v="14"/>
    <x v="28"/>
    <x v="254"/>
    <x v="43"/>
    <x v="2"/>
  </r>
  <r>
    <x v="2"/>
    <x v="2"/>
    <x v="199"/>
    <x v="2"/>
    <x v="25"/>
    <x v="28"/>
    <x v="3"/>
    <x v="14"/>
    <x v="34"/>
    <x v="231"/>
    <x v="989"/>
    <x v="2"/>
  </r>
  <r>
    <x v="2"/>
    <x v="2"/>
    <x v="199"/>
    <x v="2"/>
    <x v="25"/>
    <x v="28"/>
    <x v="4"/>
    <x v="12"/>
    <x v="34"/>
    <x v="204"/>
    <x v="989"/>
    <x v="1"/>
  </r>
  <r>
    <x v="2"/>
    <x v="2"/>
    <x v="199"/>
    <x v="2"/>
    <x v="25"/>
    <x v="28"/>
    <x v="5"/>
    <x v="24"/>
    <x v="32"/>
    <x v="220"/>
    <x v="801"/>
    <x v="3"/>
  </r>
  <r>
    <x v="2"/>
    <x v="2"/>
    <x v="200"/>
    <x v="2"/>
    <x v="25"/>
    <x v="28"/>
    <x v="0"/>
    <x v="34"/>
    <x v="23"/>
    <x v="456"/>
    <x v="788"/>
    <x v="2"/>
  </r>
  <r>
    <x v="2"/>
    <x v="2"/>
    <x v="200"/>
    <x v="2"/>
    <x v="25"/>
    <x v="28"/>
    <x v="1"/>
    <x v="54"/>
    <x v="23"/>
    <x v="562"/>
    <x v="990"/>
    <x v="8"/>
  </r>
  <r>
    <x v="2"/>
    <x v="2"/>
    <x v="200"/>
    <x v="2"/>
    <x v="25"/>
    <x v="28"/>
    <x v="2"/>
    <x v="34"/>
    <x v="34"/>
    <x v="563"/>
    <x v="991"/>
    <x v="2"/>
  </r>
  <r>
    <x v="2"/>
    <x v="2"/>
    <x v="200"/>
    <x v="2"/>
    <x v="25"/>
    <x v="28"/>
    <x v="3"/>
    <x v="34"/>
    <x v="33"/>
    <x v="564"/>
    <x v="436"/>
    <x v="2"/>
  </r>
  <r>
    <x v="2"/>
    <x v="2"/>
    <x v="200"/>
    <x v="2"/>
    <x v="25"/>
    <x v="28"/>
    <x v="4"/>
    <x v="14"/>
    <x v="33"/>
    <x v="227"/>
    <x v="992"/>
    <x v="1"/>
  </r>
  <r>
    <x v="2"/>
    <x v="2"/>
    <x v="200"/>
    <x v="2"/>
    <x v="25"/>
    <x v="28"/>
    <x v="5"/>
    <x v="23"/>
    <x v="34"/>
    <x v="422"/>
    <x v="993"/>
    <x v="3"/>
  </r>
  <r>
    <x v="2"/>
    <x v="2"/>
    <x v="201"/>
    <x v="2"/>
    <x v="25"/>
    <x v="28"/>
    <x v="0"/>
    <x v="34"/>
    <x v="21"/>
    <x v="565"/>
    <x v="199"/>
    <x v="2"/>
  </r>
  <r>
    <x v="2"/>
    <x v="2"/>
    <x v="201"/>
    <x v="2"/>
    <x v="25"/>
    <x v="28"/>
    <x v="1"/>
    <x v="54"/>
    <x v="21"/>
    <x v="566"/>
    <x v="994"/>
    <x v="8"/>
  </r>
  <r>
    <x v="2"/>
    <x v="2"/>
    <x v="201"/>
    <x v="2"/>
    <x v="25"/>
    <x v="28"/>
    <x v="2"/>
    <x v="34"/>
    <x v="48"/>
    <x v="347"/>
    <x v="553"/>
    <x v="2"/>
  </r>
  <r>
    <x v="2"/>
    <x v="2"/>
    <x v="201"/>
    <x v="2"/>
    <x v="25"/>
    <x v="28"/>
    <x v="3"/>
    <x v="34"/>
    <x v="45"/>
    <x v="482"/>
    <x v="479"/>
    <x v="2"/>
  </r>
  <r>
    <x v="2"/>
    <x v="2"/>
    <x v="201"/>
    <x v="2"/>
    <x v="25"/>
    <x v="28"/>
    <x v="4"/>
    <x v="14"/>
    <x v="46"/>
    <x v="470"/>
    <x v="154"/>
    <x v="1"/>
  </r>
  <r>
    <x v="2"/>
    <x v="2"/>
    <x v="201"/>
    <x v="2"/>
    <x v="25"/>
    <x v="28"/>
    <x v="5"/>
    <x v="24"/>
    <x v="48"/>
    <x v="224"/>
    <x v="983"/>
    <x v="3"/>
  </r>
  <r>
    <x v="2"/>
    <x v="2"/>
    <x v="202"/>
    <x v="2"/>
    <x v="25"/>
    <x v="28"/>
    <x v="0"/>
    <x v="14"/>
    <x v="21"/>
    <x v="221"/>
    <x v="92"/>
    <x v="2"/>
  </r>
  <r>
    <x v="2"/>
    <x v="2"/>
    <x v="202"/>
    <x v="2"/>
    <x v="25"/>
    <x v="28"/>
    <x v="1"/>
    <x v="23"/>
    <x v="25"/>
    <x v="216"/>
    <x v="381"/>
    <x v="8"/>
  </r>
  <r>
    <x v="2"/>
    <x v="2"/>
    <x v="202"/>
    <x v="2"/>
    <x v="25"/>
    <x v="28"/>
    <x v="2"/>
    <x v="14"/>
    <x v="32"/>
    <x v="217"/>
    <x v="985"/>
    <x v="2"/>
  </r>
  <r>
    <x v="2"/>
    <x v="2"/>
    <x v="202"/>
    <x v="2"/>
    <x v="25"/>
    <x v="28"/>
    <x v="3"/>
    <x v="14"/>
    <x v="33"/>
    <x v="227"/>
    <x v="995"/>
    <x v="2"/>
  </r>
  <r>
    <x v="2"/>
    <x v="2"/>
    <x v="202"/>
    <x v="2"/>
    <x v="25"/>
    <x v="28"/>
    <x v="4"/>
    <x v="12"/>
    <x v="48"/>
    <x v="195"/>
    <x v="135"/>
    <x v="1"/>
  </r>
  <r>
    <x v="2"/>
    <x v="2"/>
    <x v="202"/>
    <x v="2"/>
    <x v="25"/>
    <x v="28"/>
    <x v="5"/>
    <x v="24"/>
    <x v="24"/>
    <x v="232"/>
    <x v="987"/>
    <x v="3"/>
  </r>
  <r>
    <x v="2"/>
    <x v="2"/>
    <x v="203"/>
    <x v="2"/>
    <x v="25"/>
    <x v="28"/>
    <x v="0"/>
    <x v="14"/>
    <x v="20"/>
    <x v="249"/>
    <x v="100"/>
    <x v="2"/>
  </r>
  <r>
    <x v="2"/>
    <x v="2"/>
    <x v="203"/>
    <x v="2"/>
    <x v="25"/>
    <x v="28"/>
    <x v="1"/>
    <x v="23"/>
    <x v="20"/>
    <x v="258"/>
    <x v="393"/>
    <x v="8"/>
  </r>
  <r>
    <x v="2"/>
    <x v="2"/>
    <x v="203"/>
    <x v="2"/>
    <x v="25"/>
    <x v="28"/>
    <x v="2"/>
    <x v="14"/>
    <x v="24"/>
    <x v="252"/>
    <x v="150"/>
    <x v="2"/>
  </r>
  <r>
    <x v="2"/>
    <x v="2"/>
    <x v="203"/>
    <x v="2"/>
    <x v="25"/>
    <x v="28"/>
    <x v="3"/>
    <x v="14"/>
    <x v="24"/>
    <x v="252"/>
    <x v="150"/>
    <x v="2"/>
  </r>
  <r>
    <x v="2"/>
    <x v="2"/>
    <x v="203"/>
    <x v="2"/>
    <x v="25"/>
    <x v="28"/>
    <x v="4"/>
    <x v="12"/>
    <x v="33"/>
    <x v="253"/>
    <x v="995"/>
    <x v="1"/>
  </r>
  <r>
    <x v="2"/>
    <x v="2"/>
    <x v="203"/>
    <x v="2"/>
    <x v="25"/>
    <x v="28"/>
    <x v="5"/>
    <x v="24"/>
    <x v="28"/>
    <x v="567"/>
    <x v="974"/>
    <x v="3"/>
  </r>
  <r>
    <x v="2"/>
    <x v="2"/>
    <x v="90"/>
    <x v="2"/>
    <x v="26"/>
    <x v="29"/>
    <x v="0"/>
    <x v="55"/>
    <x v="32"/>
    <x v="331"/>
    <x v="772"/>
    <x v="8"/>
  </r>
  <r>
    <x v="2"/>
    <x v="2"/>
    <x v="90"/>
    <x v="2"/>
    <x v="26"/>
    <x v="29"/>
    <x v="1"/>
    <x v="1"/>
    <x v="32"/>
    <x v="207"/>
    <x v="794"/>
    <x v="8"/>
  </r>
  <r>
    <x v="2"/>
    <x v="2"/>
    <x v="90"/>
    <x v="2"/>
    <x v="26"/>
    <x v="29"/>
    <x v="2"/>
    <x v="1"/>
    <x v="32"/>
    <x v="207"/>
    <x v="149"/>
    <x v="2"/>
  </r>
  <r>
    <x v="2"/>
    <x v="2"/>
    <x v="90"/>
    <x v="2"/>
    <x v="26"/>
    <x v="29"/>
    <x v="3"/>
    <x v="1"/>
    <x v="49"/>
    <x v="147"/>
    <x v="616"/>
    <x v="8"/>
  </r>
  <r>
    <x v="2"/>
    <x v="2"/>
    <x v="90"/>
    <x v="2"/>
    <x v="26"/>
    <x v="29"/>
    <x v="4"/>
    <x v="57"/>
    <x v="44"/>
    <x v="133"/>
    <x v="197"/>
    <x v="2"/>
  </r>
  <r>
    <x v="2"/>
    <x v="2"/>
    <x v="90"/>
    <x v="2"/>
    <x v="26"/>
    <x v="29"/>
    <x v="5"/>
    <x v="1"/>
    <x v="32"/>
    <x v="207"/>
    <x v="354"/>
    <x v="3"/>
  </r>
  <r>
    <x v="2"/>
    <x v="2"/>
    <x v="91"/>
    <x v="2"/>
    <x v="26"/>
    <x v="29"/>
    <x v="0"/>
    <x v="55"/>
    <x v="24"/>
    <x v="167"/>
    <x v="763"/>
    <x v="8"/>
  </r>
  <r>
    <x v="2"/>
    <x v="2"/>
    <x v="91"/>
    <x v="2"/>
    <x v="26"/>
    <x v="29"/>
    <x v="1"/>
    <x v="1"/>
    <x v="47"/>
    <x v="173"/>
    <x v="329"/>
    <x v="8"/>
  </r>
  <r>
    <x v="2"/>
    <x v="2"/>
    <x v="91"/>
    <x v="2"/>
    <x v="26"/>
    <x v="29"/>
    <x v="2"/>
    <x v="1"/>
    <x v="47"/>
    <x v="173"/>
    <x v="257"/>
    <x v="2"/>
  </r>
  <r>
    <x v="2"/>
    <x v="2"/>
    <x v="91"/>
    <x v="2"/>
    <x v="26"/>
    <x v="29"/>
    <x v="3"/>
    <x v="1"/>
    <x v="44"/>
    <x v="123"/>
    <x v="216"/>
    <x v="8"/>
  </r>
  <r>
    <x v="2"/>
    <x v="2"/>
    <x v="91"/>
    <x v="2"/>
    <x v="26"/>
    <x v="29"/>
    <x v="4"/>
    <x v="57"/>
    <x v="37"/>
    <x v="545"/>
    <x v="996"/>
    <x v="2"/>
  </r>
  <r>
    <x v="2"/>
    <x v="2"/>
    <x v="91"/>
    <x v="2"/>
    <x v="26"/>
    <x v="29"/>
    <x v="5"/>
    <x v="1"/>
    <x v="48"/>
    <x v="146"/>
    <x v="223"/>
    <x v="3"/>
  </r>
  <r>
    <x v="2"/>
    <x v="2"/>
    <x v="92"/>
    <x v="2"/>
    <x v="26"/>
    <x v="29"/>
    <x v="0"/>
    <x v="1"/>
    <x v="28"/>
    <x v="193"/>
    <x v="99"/>
    <x v="8"/>
  </r>
  <r>
    <x v="2"/>
    <x v="2"/>
    <x v="92"/>
    <x v="2"/>
    <x v="26"/>
    <x v="29"/>
    <x v="1"/>
    <x v="0"/>
    <x v="48"/>
    <x v="203"/>
    <x v="158"/>
    <x v="8"/>
  </r>
  <r>
    <x v="2"/>
    <x v="2"/>
    <x v="92"/>
    <x v="2"/>
    <x v="26"/>
    <x v="29"/>
    <x v="2"/>
    <x v="0"/>
    <x v="48"/>
    <x v="203"/>
    <x v="407"/>
    <x v="2"/>
  </r>
  <r>
    <x v="2"/>
    <x v="2"/>
    <x v="92"/>
    <x v="2"/>
    <x v="26"/>
    <x v="29"/>
    <x v="3"/>
    <x v="0"/>
    <x v="44"/>
    <x v="142"/>
    <x v="399"/>
    <x v="8"/>
  </r>
  <r>
    <x v="2"/>
    <x v="2"/>
    <x v="92"/>
    <x v="2"/>
    <x v="26"/>
    <x v="29"/>
    <x v="4"/>
    <x v="4"/>
    <x v="43"/>
    <x v="188"/>
    <x v="281"/>
    <x v="2"/>
  </r>
  <r>
    <x v="2"/>
    <x v="2"/>
    <x v="92"/>
    <x v="2"/>
    <x v="26"/>
    <x v="29"/>
    <x v="5"/>
    <x v="0"/>
    <x v="45"/>
    <x v="157"/>
    <x v="209"/>
    <x v="3"/>
  </r>
  <r>
    <x v="2"/>
    <x v="2"/>
    <x v="93"/>
    <x v="2"/>
    <x v="26"/>
    <x v="29"/>
    <x v="0"/>
    <x v="0"/>
    <x v="28"/>
    <x v="48"/>
    <x v="150"/>
    <x v="8"/>
  </r>
  <r>
    <x v="2"/>
    <x v="2"/>
    <x v="93"/>
    <x v="2"/>
    <x v="26"/>
    <x v="29"/>
    <x v="1"/>
    <x v="4"/>
    <x v="46"/>
    <x v="255"/>
    <x v="316"/>
    <x v="8"/>
  </r>
  <r>
    <x v="2"/>
    <x v="2"/>
    <x v="93"/>
    <x v="2"/>
    <x v="26"/>
    <x v="29"/>
    <x v="2"/>
    <x v="4"/>
    <x v="48"/>
    <x v="138"/>
    <x v="997"/>
    <x v="2"/>
  </r>
  <r>
    <x v="2"/>
    <x v="2"/>
    <x v="93"/>
    <x v="2"/>
    <x v="26"/>
    <x v="29"/>
    <x v="3"/>
    <x v="0"/>
    <x v="35"/>
    <x v="140"/>
    <x v="309"/>
    <x v="8"/>
  </r>
  <r>
    <x v="2"/>
    <x v="2"/>
    <x v="93"/>
    <x v="2"/>
    <x v="26"/>
    <x v="29"/>
    <x v="4"/>
    <x v="4"/>
    <x v="37"/>
    <x v="117"/>
    <x v="181"/>
    <x v="2"/>
  </r>
  <r>
    <x v="2"/>
    <x v="2"/>
    <x v="93"/>
    <x v="2"/>
    <x v="26"/>
    <x v="29"/>
    <x v="5"/>
    <x v="12"/>
    <x v="45"/>
    <x v="196"/>
    <x v="479"/>
    <x v="3"/>
  </r>
  <r>
    <x v="2"/>
    <x v="2"/>
    <x v="94"/>
    <x v="2"/>
    <x v="26"/>
    <x v="29"/>
    <x v="0"/>
    <x v="0"/>
    <x v="21"/>
    <x v="80"/>
    <x v="174"/>
    <x v="8"/>
  </r>
  <r>
    <x v="2"/>
    <x v="2"/>
    <x v="94"/>
    <x v="2"/>
    <x v="26"/>
    <x v="29"/>
    <x v="1"/>
    <x v="4"/>
    <x v="47"/>
    <x v="42"/>
    <x v="980"/>
    <x v="8"/>
  </r>
  <r>
    <x v="2"/>
    <x v="2"/>
    <x v="94"/>
    <x v="2"/>
    <x v="26"/>
    <x v="29"/>
    <x v="2"/>
    <x v="4"/>
    <x v="33"/>
    <x v="256"/>
    <x v="986"/>
    <x v="2"/>
  </r>
  <r>
    <x v="2"/>
    <x v="2"/>
    <x v="94"/>
    <x v="2"/>
    <x v="26"/>
    <x v="29"/>
    <x v="3"/>
    <x v="0"/>
    <x v="46"/>
    <x v="132"/>
    <x v="409"/>
    <x v="8"/>
  </r>
  <r>
    <x v="2"/>
    <x v="2"/>
    <x v="94"/>
    <x v="2"/>
    <x v="26"/>
    <x v="29"/>
    <x v="4"/>
    <x v="4"/>
    <x v="38"/>
    <x v="116"/>
    <x v="180"/>
    <x v="2"/>
  </r>
  <r>
    <x v="2"/>
    <x v="2"/>
    <x v="94"/>
    <x v="2"/>
    <x v="26"/>
    <x v="29"/>
    <x v="5"/>
    <x v="12"/>
    <x v="47"/>
    <x v="219"/>
    <x v="439"/>
    <x v="3"/>
  </r>
  <r>
    <x v="2"/>
    <x v="2"/>
    <x v="95"/>
    <x v="2"/>
    <x v="26"/>
    <x v="29"/>
    <x v="0"/>
    <x v="0"/>
    <x v="22"/>
    <x v="73"/>
    <x v="7"/>
    <x v="8"/>
  </r>
  <r>
    <x v="2"/>
    <x v="2"/>
    <x v="95"/>
    <x v="2"/>
    <x v="26"/>
    <x v="29"/>
    <x v="1"/>
    <x v="4"/>
    <x v="28"/>
    <x v="170"/>
    <x v="136"/>
    <x v="8"/>
  </r>
  <r>
    <x v="2"/>
    <x v="2"/>
    <x v="95"/>
    <x v="2"/>
    <x v="26"/>
    <x v="29"/>
    <x v="2"/>
    <x v="4"/>
    <x v="28"/>
    <x v="170"/>
    <x v="249"/>
    <x v="2"/>
  </r>
  <r>
    <x v="2"/>
    <x v="2"/>
    <x v="95"/>
    <x v="2"/>
    <x v="26"/>
    <x v="29"/>
    <x v="3"/>
    <x v="0"/>
    <x v="47"/>
    <x v="47"/>
    <x v="325"/>
    <x v="8"/>
  </r>
  <r>
    <x v="2"/>
    <x v="2"/>
    <x v="95"/>
    <x v="2"/>
    <x v="26"/>
    <x v="29"/>
    <x v="4"/>
    <x v="4"/>
    <x v="35"/>
    <x v="408"/>
    <x v="688"/>
    <x v="2"/>
  </r>
  <r>
    <x v="2"/>
    <x v="2"/>
    <x v="95"/>
    <x v="2"/>
    <x v="26"/>
    <x v="29"/>
    <x v="5"/>
    <x v="12"/>
    <x v="31"/>
    <x v="243"/>
    <x v="998"/>
    <x v="3"/>
  </r>
  <r>
    <x v="2"/>
    <x v="2"/>
    <x v="96"/>
    <x v="2"/>
    <x v="26"/>
    <x v="29"/>
    <x v="0"/>
    <x v="0"/>
    <x v="27"/>
    <x v="78"/>
    <x v="169"/>
    <x v="8"/>
  </r>
  <r>
    <x v="2"/>
    <x v="2"/>
    <x v="96"/>
    <x v="2"/>
    <x v="26"/>
    <x v="29"/>
    <x v="1"/>
    <x v="4"/>
    <x v="31"/>
    <x v="76"/>
    <x v="388"/>
    <x v="8"/>
  </r>
  <r>
    <x v="2"/>
    <x v="2"/>
    <x v="96"/>
    <x v="2"/>
    <x v="26"/>
    <x v="29"/>
    <x v="2"/>
    <x v="4"/>
    <x v="28"/>
    <x v="170"/>
    <x v="249"/>
    <x v="2"/>
  </r>
  <r>
    <x v="2"/>
    <x v="2"/>
    <x v="96"/>
    <x v="2"/>
    <x v="26"/>
    <x v="29"/>
    <x v="3"/>
    <x v="0"/>
    <x v="33"/>
    <x v="43"/>
    <x v="999"/>
    <x v="8"/>
  </r>
  <r>
    <x v="2"/>
    <x v="2"/>
    <x v="96"/>
    <x v="2"/>
    <x v="26"/>
    <x v="29"/>
    <x v="4"/>
    <x v="4"/>
    <x v="34"/>
    <x v="356"/>
    <x v="515"/>
    <x v="2"/>
  </r>
  <r>
    <x v="2"/>
    <x v="2"/>
    <x v="96"/>
    <x v="2"/>
    <x v="26"/>
    <x v="29"/>
    <x v="5"/>
    <x v="12"/>
    <x v="34"/>
    <x v="204"/>
    <x v="991"/>
    <x v="3"/>
  </r>
  <r>
    <x v="2"/>
    <x v="2"/>
    <x v="97"/>
    <x v="2"/>
    <x v="26"/>
    <x v="29"/>
    <x v="0"/>
    <x v="4"/>
    <x v="22"/>
    <x v="105"/>
    <x v="641"/>
    <x v="8"/>
  </r>
  <r>
    <x v="2"/>
    <x v="2"/>
    <x v="97"/>
    <x v="2"/>
    <x v="26"/>
    <x v="29"/>
    <x v="1"/>
    <x v="14"/>
    <x v="23"/>
    <x v="232"/>
    <x v="417"/>
    <x v="8"/>
  </r>
  <r>
    <x v="2"/>
    <x v="2"/>
    <x v="97"/>
    <x v="2"/>
    <x v="26"/>
    <x v="29"/>
    <x v="2"/>
    <x v="4"/>
    <x v="24"/>
    <x v="80"/>
    <x v="865"/>
    <x v="2"/>
  </r>
  <r>
    <x v="2"/>
    <x v="2"/>
    <x v="97"/>
    <x v="2"/>
    <x v="26"/>
    <x v="29"/>
    <x v="3"/>
    <x v="4"/>
    <x v="32"/>
    <x v="111"/>
    <x v="187"/>
    <x v="8"/>
  </r>
  <r>
    <x v="2"/>
    <x v="2"/>
    <x v="97"/>
    <x v="2"/>
    <x v="26"/>
    <x v="29"/>
    <x v="4"/>
    <x v="5"/>
    <x v="32"/>
    <x v="62"/>
    <x v="165"/>
    <x v="2"/>
  </r>
  <r>
    <x v="2"/>
    <x v="2"/>
    <x v="97"/>
    <x v="2"/>
    <x v="26"/>
    <x v="29"/>
    <x v="5"/>
    <x v="12"/>
    <x v="33"/>
    <x v="253"/>
    <x v="436"/>
    <x v="3"/>
  </r>
  <r>
    <x v="2"/>
    <x v="2"/>
    <x v="98"/>
    <x v="2"/>
    <x v="26"/>
    <x v="29"/>
    <x v="0"/>
    <x v="57"/>
    <x v="25"/>
    <x v="568"/>
    <x v="1000"/>
    <x v="8"/>
  </r>
  <r>
    <x v="2"/>
    <x v="2"/>
    <x v="98"/>
    <x v="2"/>
    <x v="26"/>
    <x v="29"/>
    <x v="1"/>
    <x v="34"/>
    <x v="25"/>
    <x v="252"/>
    <x v="1001"/>
    <x v="8"/>
  </r>
  <r>
    <x v="2"/>
    <x v="2"/>
    <x v="98"/>
    <x v="2"/>
    <x v="26"/>
    <x v="29"/>
    <x v="2"/>
    <x v="57"/>
    <x v="32"/>
    <x v="569"/>
    <x v="503"/>
    <x v="2"/>
  </r>
  <r>
    <x v="2"/>
    <x v="2"/>
    <x v="98"/>
    <x v="2"/>
    <x v="26"/>
    <x v="29"/>
    <x v="3"/>
    <x v="57"/>
    <x v="47"/>
    <x v="549"/>
    <x v="1002"/>
    <x v="8"/>
  </r>
  <r>
    <x v="2"/>
    <x v="2"/>
    <x v="98"/>
    <x v="2"/>
    <x v="26"/>
    <x v="29"/>
    <x v="4"/>
    <x v="4"/>
    <x v="47"/>
    <x v="42"/>
    <x v="802"/>
    <x v="2"/>
  </r>
  <r>
    <x v="2"/>
    <x v="2"/>
    <x v="98"/>
    <x v="2"/>
    <x v="26"/>
    <x v="29"/>
    <x v="5"/>
    <x v="14"/>
    <x v="32"/>
    <x v="217"/>
    <x v="526"/>
    <x v="3"/>
  </r>
  <r>
    <x v="2"/>
    <x v="2"/>
    <x v="99"/>
    <x v="2"/>
    <x v="26"/>
    <x v="29"/>
    <x v="0"/>
    <x v="57"/>
    <x v="28"/>
    <x v="464"/>
    <x v="332"/>
    <x v="8"/>
  </r>
  <r>
    <x v="2"/>
    <x v="2"/>
    <x v="99"/>
    <x v="2"/>
    <x v="26"/>
    <x v="29"/>
    <x v="1"/>
    <x v="34"/>
    <x v="28"/>
    <x v="195"/>
    <x v="382"/>
    <x v="8"/>
  </r>
  <r>
    <x v="2"/>
    <x v="2"/>
    <x v="99"/>
    <x v="2"/>
    <x v="26"/>
    <x v="29"/>
    <x v="2"/>
    <x v="57"/>
    <x v="45"/>
    <x v="570"/>
    <x v="945"/>
    <x v="2"/>
  </r>
  <r>
    <x v="2"/>
    <x v="2"/>
    <x v="99"/>
    <x v="2"/>
    <x v="26"/>
    <x v="29"/>
    <x v="3"/>
    <x v="57"/>
    <x v="46"/>
    <x v="571"/>
    <x v="1003"/>
    <x v="8"/>
  </r>
  <r>
    <x v="2"/>
    <x v="2"/>
    <x v="99"/>
    <x v="2"/>
    <x v="26"/>
    <x v="29"/>
    <x v="4"/>
    <x v="4"/>
    <x v="49"/>
    <x v="205"/>
    <x v="302"/>
    <x v="2"/>
  </r>
  <r>
    <x v="2"/>
    <x v="2"/>
    <x v="99"/>
    <x v="2"/>
    <x v="26"/>
    <x v="29"/>
    <x v="5"/>
    <x v="12"/>
    <x v="45"/>
    <x v="196"/>
    <x v="479"/>
    <x v="3"/>
  </r>
  <r>
    <x v="2"/>
    <x v="2"/>
    <x v="100"/>
    <x v="2"/>
    <x v="26"/>
    <x v="29"/>
    <x v="0"/>
    <x v="4"/>
    <x v="28"/>
    <x v="170"/>
    <x v="136"/>
    <x v="8"/>
  </r>
  <r>
    <x v="2"/>
    <x v="2"/>
    <x v="100"/>
    <x v="2"/>
    <x v="26"/>
    <x v="29"/>
    <x v="1"/>
    <x v="14"/>
    <x v="31"/>
    <x v="225"/>
    <x v="969"/>
    <x v="8"/>
  </r>
  <r>
    <x v="2"/>
    <x v="2"/>
    <x v="100"/>
    <x v="2"/>
    <x v="26"/>
    <x v="29"/>
    <x v="2"/>
    <x v="4"/>
    <x v="33"/>
    <x v="256"/>
    <x v="986"/>
    <x v="2"/>
  </r>
  <r>
    <x v="2"/>
    <x v="2"/>
    <x v="100"/>
    <x v="2"/>
    <x v="26"/>
    <x v="29"/>
    <x v="3"/>
    <x v="4"/>
    <x v="47"/>
    <x v="42"/>
    <x v="980"/>
    <x v="8"/>
  </r>
  <r>
    <x v="2"/>
    <x v="2"/>
    <x v="100"/>
    <x v="2"/>
    <x v="26"/>
    <x v="29"/>
    <x v="4"/>
    <x v="5"/>
    <x v="45"/>
    <x v="154"/>
    <x v="1004"/>
    <x v="2"/>
  </r>
  <r>
    <x v="2"/>
    <x v="2"/>
    <x v="100"/>
    <x v="2"/>
    <x v="26"/>
    <x v="29"/>
    <x v="5"/>
    <x v="12"/>
    <x v="34"/>
    <x v="204"/>
    <x v="991"/>
    <x v="3"/>
  </r>
  <r>
    <x v="2"/>
    <x v="2"/>
    <x v="101"/>
    <x v="2"/>
    <x v="26"/>
    <x v="29"/>
    <x v="0"/>
    <x v="4"/>
    <x v="22"/>
    <x v="105"/>
    <x v="641"/>
    <x v="8"/>
  </r>
  <r>
    <x v="2"/>
    <x v="2"/>
    <x v="101"/>
    <x v="2"/>
    <x v="26"/>
    <x v="29"/>
    <x v="1"/>
    <x v="14"/>
    <x v="22"/>
    <x v="229"/>
    <x v="1005"/>
    <x v="8"/>
  </r>
  <r>
    <x v="2"/>
    <x v="2"/>
    <x v="101"/>
    <x v="2"/>
    <x v="26"/>
    <x v="29"/>
    <x v="2"/>
    <x v="4"/>
    <x v="34"/>
    <x v="356"/>
    <x v="515"/>
    <x v="2"/>
  </r>
  <r>
    <x v="2"/>
    <x v="2"/>
    <x v="101"/>
    <x v="2"/>
    <x v="26"/>
    <x v="29"/>
    <x v="3"/>
    <x v="4"/>
    <x v="34"/>
    <x v="356"/>
    <x v="967"/>
    <x v="8"/>
  </r>
  <r>
    <x v="2"/>
    <x v="2"/>
    <x v="101"/>
    <x v="2"/>
    <x v="26"/>
    <x v="29"/>
    <x v="4"/>
    <x v="5"/>
    <x v="47"/>
    <x v="51"/>
    <x v="1006"/>
    <x v="2"/>
  </r>
  <r>
    <x v="2"/>
    <x v="2"/>
    <x v="101"/>
    <x v="2"/>
    <x v="26"/>
    <x v="29"/>
    <x v="5"/>
    <x v="12"/>
    <x v="24"/>
    <x v="248"/>
    <x v="1007"/>
    <x v="3"/>
  </r>
  <r>
    <x v="0"/>
    <x v="0"/>
    <x v="204"/>
    <x v="4"/>
    <x v="27"/>
    <x v="30"/>
    <x v="0"/>
    <x v="1"/>
    <x v="13"/>
    <x v="463"/>
    <x v="1008"/>
    <x v="4"/>
  </r>
  <r>
    <x v="0"/>
    <x v="0"/>
    <x v="204"/>
    <x v="4"/>
    <x v="27"/>
    <x v="30"/>
    <x v="1"/>
    <x v="1"/>
    <x v="6"/>
    <x v="211"/>
    <x v="92"/>
    <x v="2"/>
  </r>
  <r>
    <x v="0"/>
    <x v="0"/>
    <x v="204"/>
    <x v="4"/>
    <x v="27"/>
    <x v="30"/>
    <x v="2"/>
    <x v="21"/>
    <x v="6"/>
    <x v="468"/>
    <x v="1009"/>
    <x v="3"/>
  </r>
  <r>
    <x v="0"/>
    <x v="0"/>
    <x v="204"/>
    <x v="4"/>
    <x v="27"/>
    <x v="30"/>
    <x v="3"/>
    <x v="8"/>
    <x v="22"/>
    <x v="45"/>
    <x v="59"/>
    <x v="1"/>
  </r>
  <r>
    <x v="0"/>
    <x v="0"/>
    <x v="204"/>
    <x v="4"/>
    <x v="27"/>
    <x v="30"/>
    <x v="4"/>
    <x v="0"/>
    <x v="27"/>
    <x v="78"/>
    <x v="701"/>
    <x v="2"/>
  </r>
  <r>
    <x v="0"/>
    <x v="0"/>
    <x v="204"/>
    <x v="4"/>
    <x v="27"/>
    <x v="30"/>
    <x v="5"/>
    <x v="1"/>
    <x v="6"/>
    <x v="211"/>
    <x v="22"/>
    <x v="0"/>
  </r>
  <r>
    <x v="0"/>
    <x v="0"/>
    <x v="205"/>
    <x v="4"/>
    <x v="27"/>
    <x v="30"/>
    <x v="0"/>
    <x v="1"/>
    <x v="15"/>
    <x v="572"/>
    <x v="1010"/>
    <x v="4"/>
  </r>
  <r>
    <x v="0"/>
    <x v="0"/>
    <x v="205"/>
    <x v="4"/>
    <x v="27"/>
    <x v="30"/>
    <x v="1"/>
    <x v="1"/>
    <x v="27"/>
    <x v="174"/>
    <x v="1011"/>
    <x v="2"/>
  </r>
  <r>
    <x v="0"/>
    <x v="0"/>
    <x v="205"/>
    <x v="4"/>
    <x v="27"/>
    <x v="30"/>
    <x v="2"/>
    <x v="21"/>
    <x v="29"/>
    <x v="168"/>
    <x v="91"/>
    <x v="3"/>
  </r>
  <r>
    <x v="0"/>
    <x v="0"/>
    <x v="205"/>
    <x v="4"/>
    <x v="27"/>
    <x v="30"/>
    <x v="3"/>
    <x v="8"/>
    <x v="23"/>
    <x v="46"/>
    <x v="407"/>
    <x v="1"/>
  </r>
  <r>
    <x v="0"/>
    <x v="0"/>
    <x v="205"/>
    <x v="4"/>
    <x v="27"/>
    <x v="30"/>
    <x v="4"/>
    <x v="0"/>
    <x v="20"/>
    <x v="49"/>
    <x v="46"/>
    <x v="2"/>
  </r>
  <r>
    <x v="0"/>
    <x v="0"/>
    <x v="205"/>
    <x v="4"/>
    <x v="27"/>
    <x v="30"/>
    <x v="5"/>
    <x v="8"/>
    <x v="9"/>
    <x v="59"/>
    <x v="2"/>
    <x v="0"/>
  </r>
  <r>
    <x v="0"/>
    <x v="0"/>
    <x v="115"/>
    <x v="4"/>
    <x v="27"/>
    <x v="30"/>
    <x v="0"/>
    <x v="8"/>
    <x v="72"/>
    <x v="573"/>
    <x v="1012"/>
    <x v="4"/>
  </r>
  <r>
    <x v="0"/>
    <x v="0"/>
    <x v="115"/>
    <x v="4"/>
    <x v="27"/>
    <x v="30"/>
    <x v="1"/>
    <x v="8"/>
    <x v="20"/>
    <x v="41"/>
    <x v="44"/>
    <x v="2"/>
  </r>
  <r>
    <x v="0"/>
    <x v="0"/>
    <x v="115"/>
    <x v="4"/>
    <x v="27"/>
    <x v="30"/>
    <x v="2"/>
    <x v="7"/>
    <x v="27"/>
    <x v="522"/>
    <x v="1013"/>
    <x v="3"/>
  </r>
  <r>
    <x v="0"/>
    <x v="0"/>
    <x v="115"/>
    <x v="4"/>
    <x v="27"/>
    <x v="30"/>
    <x v="3"/>
    <x v="55"/>
    <x v="31"/>
    <x v="574"/>
    <x v="1014"/>
    <x v="1"/>
  </r>
  <r>
    <x v="0"/>
    <x v="0"/>
    <x v="115"/>
    <x v="4"/>
    <x v="27"/>
    <x v="30"/>
    <x v="4"/>
    <x v="17"/>
    <x v="23"/>
    <x v="224"/>
    <x v="974"/>
    <x v="2"/>
  </r>
  <r>
    <x v="0"/>
    <x v="0"/>
    <x v="115"/>
    <x v="4"/>
    <x v="27"/>
    <x v="30"/>
    <x v="5"/>
    <x v="8"/>
    <x v="27"/>
    <x v="53"/>
    <x v="701"/>
    <x v="0"/>
  </r>
  <r>
    <x v="0"/>
    <x v="0"/>
    <x v="206"/>
    <x v="4"/>
    <x v="27"/>
    <x v="30"/>
    <x v="0"/>
    <x v="8"/>
    <x v="18"/>
    <x v="85"/>
    <x v="1015"/>
    <x v="4"/>
  </r>
  <r>
    <x v="0"/>
    <x v="0"/>
    <x v="206"/>
    <x v="4"/>
    <x v="27"/>
    <x v="30"/>
    <x v="1"/>
    <x v="8"/>
    <x v="22"/>
    <x v="45"/>
    <x v="49"/>
    <x v="2"/>
  </r>
  <r>
    <x v="0"/>
    <x v="0"/>
    <x v="206"/>
    <x v="4"/>
    <x v="27"/>
    <x v="30"/>
    <x v="2"/>
    <x v="7"/>
    <x v="22"/>
    <x v="153"/>
    <x v="690"/>
    <x v="3"/>
  </r>
  <r>
    <x v="0"/>
    <x v="0"/>
    <x v="206"/>
    <x v="4"/>
    <x v="27"/>
    <x v="30"/>
    <x v="3"/>
    <x v="55"/>
    <x v="25"/>
    <x v="575"/>
    <x v="772"/>
    <x v="1"/>
  </r>
  <r>
    <x v="0"/>
    <x v="0"/>
    <x v="206"/>
    <x v="4"/>
    <x v="27"/>
    <x v="30"/>
    <x v="4"/>
    <x v="0"/>
    <x v="23"/>
    <x v="66"/>
    <x v="175"/>
    <x v="2"/>
  </r>
  <r>
    <x v="0"/>
    <x v="0"/>
    <x v="206"/>
    <x v="4"/>
    <x v="27"/>
    <x v="30"/>
    <x v="5"/>
    <x v="1"/>
    <x v="29"/>
    <x v="349"/>
    <x v="1016"/>
    <x v="0"/>
  </r>
  <r>
    <x v="0"/>
    <x v="0"/>
    <x v="174"/>
    <x v="4"/>
    <x v="27"/>
    <x v="30"/>
    <x v="0"/>
    <x v="0"/>
    <x v="73"/>
    <x v="37"/>
    <x v="1017"/>
    <x v="4"/>
  </r>
  <r>
    <x v="0"/>
    <x v="0"/>
    <x v="174"/>
    <x v="4"/>
    <x v="27"/>
    <x v="30"/>
    <x v="1"/>
    <x v="0"/>
    <x v="30"/>
    <x v="69"/>
    <x v="79"/>
    <x v="2"/>
  </r>
  <r>
    <x v="0"/>
    <x v="0"/>
    <x v="174"/>
    <x v="4"/>
    <x v="27"/>
    <x v="30"/>
    <x v="2"/>
    <x v="2"/>
    <x v="27"/>
    <x v="292"/>
    <x v="1018"/>
    <x v="3"/>
  </r>
  <r>
    <x v="0"/>
    <x v="0"/>
    <x v="174"/>
    <x v="4"/>
    <x v="27"/>
    <x v="30"/>
    <x v="3"/>
    <x v="2"/>
    <x v="22"/>
    <x v="112"/>
    <x v="525"/>
    <x v="1"/>
  </r>
  <r>
    <x v="0"/>
    <x v="0"/>
    <x v="174"/>
    <x v="4"/>
    <x v="27"/>
    <x v="30"/>
    <x v="4"/>
    <x v="16"/>
    <x v="20"/>
    <x v="265"/>
    <x v="1019"/>
    <x v="2"/>
  </r>
  <r>
    <x v="0"/>
    <x v="0"/>
    <x v="174"/>
    <x v="4"/>
    <x v="27"/>
    <x v="30"/>
    <x v="5"/>
    <x v="3"/>
    <x v="9"/>
    <x v="213"/>
    <x v="1020"/>
    <x v="0"/>
  </r>
  <r>
    <x v="0"/>
    <x v="0"/>
    <x v="207"/>
    <x v="4"/>
    <x v="27"/>
    <x v="30"/>
    <x v="0"/>
    <x v="16"/>
    <x v="11"/>
    <x v="576"/>
    <x v="1021"/>
    <x v="4"/>
  </r>
  <r>
    <x v="0"/>
    <x v="0"/>
    <x v="207"/>
    <x v="4"/>
    <x v="27"/>
    <x v="30"/>
    <x v="1"/>
    <x v="0"/>
    <x v="9"/>
    <x v="2"/>
    <x v="2"/>
    <x v="2"/>
  </r>
  <r>
    <x v="0"/>
    <x v="0"/>
    <x v="207"/>
    <x v="4"/>
    <x v="27"/>
    <x v="30"/>
    <x v="2"/>
    <x v="0"/>
    <x v="29"/>
    <x v="75"/>
    <x v="1022"/>
    <x v="3"/>
  </r>
  <r>
    <x v="0"/>
    <x v="0"/>
    <x v="207"/>
    <x v="4"/>
    <x v="27"/>
    <x v="30"/>
    <x v="3"/>
    <x v="0"/>
    <x v="30"/>
    <x v="69"/>
    <x v="58"/>
    <x v="1"/>
  </r>
  <r>
    <x v="0"/>
    <x v="0"/>
    <x v="207"/>
    <x v="4"/>
    <x v="27"/>
    <x v="30"/>
    <x v="4"/>
    <x v="5"/>
    <x v="30"/>
    <x v="64"/>
    <x v="24"/>
    <x v="2"/>
  </r>
  <r>
    <x v="0"/>
    <x v="0"/>
    <x v="207"/>
    <x v="4"/>
    <x v="27"/>
    <x v="30"/>
    <x v="5"/>
    <x v="12"/>
    <x v="8"/>
    <x v="96"/>
    <x v="454"/>
    <x v="0"/>
  </r>
  <r>
    <x v="0"/>
    <x v="0"/>
    <x v="116"/>
    <x v="4"/>
    <x v="27"/>
    <x v="30"/>
    <x v="0"/>
    <x v="5"/>
    <x v="17"/>
    <x v="33"/>
    <x v="455"/>
    <x v="4"/>
  </r>
  <r>
    <x v="0"/>
    <x v="0"/>
    <x v="116"/>
    <x v="4"/>
    <x v="27"/>
    <x v="30"/>
    <x v="1"/>
    <x v="14"/>
    <x v="3"/>
    <x v="296"/>
    <x v="456"/>
    <x v="2"/>
  </r>
  <r>
    <x v="0"/>
    <x v="0"/>
    <x v="116"/>
    <x v="4"/>
    <x v="27"/>
    <x v="30"/>
    <x v="2"/>
    <x v="4"/>
    <x v="6"/>
    <x v="114"/>
    <x v="177"/>
    <x v="3"/>
  </r>
  <r>
    <x v="0"/>
    <x v="0"/>
    <x v="116"/>
    <x v="4"/>
    <x v="27"/>
    <x v="30"/>
    <x v="3"/>
    <x v="4"/>
    <x v="29"/>
    <x v="100"/>
    <x v="457"/>
    <x v="1"/>
  </r>
  <r>
    <x v="0"/>
    <x v="0"/>
    <x v="116"/>
    <x v="4"/>
    <x v="27"/>
    <x v="30"/>
    <x v="4"/>
    <x v="5"/>
    <x v="9"/>
    <x v="97"/>
    <x v="458"/>
    <x v="2"/>
  </r>
  <r>
    <x v="0"/>
    <x v="0"/>
    <x v="116"/>
    <x v="4"/>
    <x v="27"/>
    <x v="30"/>
    <x v="5"/>
    <x v="12"/>
    <x v="18"/>
    <x v="297"/>
    <x v="459"/>
    <x v="0"/>
  </r>
  <r>
    <x v="0"/>
    <x v="0"/>
    <x v="208"/>
    <x v="4"/>
    <x v="27"/>
    <x v="30"/>
    <x v="0"/>
    <x v="5"/>
    <x v="56"/>
    <x v="298"/>
    <x v="460"/>
    <x v="4"/>
  </r>
  <r>
    <x v="0"/>
    <x v="0"/>
    <x v="208"/>
    <x v="4"/>
    <x v="27"/>
    <x v="30"/>
    <x v="1"/>
    <x v="14"/>
    <x v="3"/>
    <x v="296"/>
    <x v="456"/>
    <x v="2"/>
  </r>
  <r>
    <x v="0"/>
    <x v="0"/>
    <x v="208"/>
    <x v="4"/>
    <x v="27"/>
    <x v="30"/>
    <x v="2"/>
    <x v="4"/>
    <x v="6"/>
    <x v="114"/>
    <x v="177"/>
    <x v="3"/>
  </r>
  <r>
    <x v="0"/>
    <x v="0"/>
    <x v="208"/>
    <x v="4"/>
    <x v="27"/>
    <x v="30"/>
    <x v="3"/>
    <x v="2"/>
    <x v="29"/>
    <x v="290"/>
    <x v="461"/>
    <x v="1"/>
  </r>
  <r>
    <x v="0"/>
    <x v="0"/>
    <x v="208"/>
    <x v="4"/>
    <x v="27"/>
    <x v="30"/>
    <x v="4"/>
    <x v="4"/>
    <x v="30"/>
    <x v="71"/>
    <x v="83"/>
    <x v="2"/>
  </r>
  <r>
    <x v="0"/>
    <x v="0"/>
    <x v="208"/>
    <x v="4"/>
    <x v="27"/>
    <x v="30"/>
    <x v="5"/>
    <x v="14"/>
    <x v="8"/>
    <x v="99"/>
    <x v="462"/>
    <x v="0"/>
  </r>
  <r>
    <x v="0"/>
    <x v="0"/>
    <x v="178"/>
    <x v="4"/>
    <x v="27"/>
    <x v="30"/>
    <x v="0"/>
    <x v="4"/>
    <x v="13"/>
    <x v="24"/>
    <x v="1023"/>
    <x v="4"/>
  </r>
  <r>
    <x v="0"/>
    <x v="0"/>
    <x v="178"/>
    <x v="4"/>
    <x v="27"/>
    <x v="30"/>
    <x v="1"/>
    <x v="34"/>
    <x v="6"/>
    <x v="302"/>
    <x v="134"/>
    <x v="2"/>
  </r>
  <r>
    <x v="0"/>
    <x v="0"/>
    <x v="178"/>
    <x v="4"/>
    <x v="27"/>
    <x v="30"/>
    <x v="2"/>
    <x v="1"/>
    <x v="27"/>
    <x v="174"/>
    <x v="93"/>
    <x v="3"/>
  </r>
  <r>
    <x v="0"/>
    <x v="0"/>
    <x v="178"/>
    <x v="4"/>
    <x v="27"/>
    <x v="30"/>
    <x v="3"/>
    <x v="1"/>
    <x v="20"/>
    <x v="59"/>
    <x v="99"/>
    <x v="1"/>
  </r>
  <r>
    <x v="0"/>
    <x v="0"/>
    <x v="178"/>
    <x v="4"/>
    <x v="27"/>
    <x v="30"/>
    <x v="4"/>
    <x v="0"/>
    <x v="20"/>
    <x v="49"/>
    <x v="46"/>
    <x v="2"/>
  </r>
  <r>
    <x v="0"/>
    <x v="0"/>
    <x v="178"/>
    <x v="4"/>
    <x v="27"/>
    <x v="30"/>
    <x v="5"/>
    <x v="4"/>
    <x v="9"/>
    <x v="63"/>
    <x v="706"/>
    <x v="0"/>
  </r>
  <r>
    <x v="0"/>
    <x v="0"/>
    <x v="209"/>
    <x v="4"/>
    <x v="27"/>
    <x v="30"/>
    <x v="0"/>
    <x v="4"/>
    <x v="18"/>
    <x v="34"/>
    <x v="847"/>
    <x v="4"/>
  </r>
  <r>
    <x v="0"/>
    <x v="0"/>
    <x v="209"/>
    <x v="4"/>
    <x v="27"/>
    <x v="30"/>
    <x v="1"/>
    <x v="57"/>
    <x v="9"/>
    <x v="577"/>
    <x v="330"/>
    <x v="2"/>
  </r>
  <r>
    <x v="0"/>
    <x v="0"/>
    <x v="209"/>
    <x v="4"/>
    <x v="27"/>
    <x v="30"/>
    <x v="2"/>
    <x v="57"/>
    <x v="22"/>
    <x v="578"/>
    <x v="1024"/>
    <x v="3"/>
  </r>
  <r>
    <x v="0"/>
    <x v="0"/>
    <x v="209"/>
    <x v="4"/>
    <x v="27"/>
    <x v="30"/>
    <x v="3"/>
    <x v="57"/>
    <x v="26"/>
    <x v="579"/>
    <x v="346"/>
    <x v="1"/>
  </r>
  <r>
    <x v="0"/>
    <x v="0"/>
    <x v="209"/>
    <x v="4"/>
    <x v="27"/>
    <x v="30"/>
    <x v="4"/>
    <x v="4"/>
    <x v="26"/>
    <x v="465"/>
    <x v="791"/>
    <x v="2"/>
  </r>
  <r>
    <x v="0"/>
    <x v="0"/>
    <x v="209"/>
    <x v="4"/>
    <x v="27"/>
    <x v="30"/>
    <x v="5"/>
    <x v="3"/>
    <x v="29"/>
    <x v="171"/>
    <x v="1025"/>
    <x v="0"/>
  </r>
  <r>
    <x v="0"/>
    <x v="0"/>
    <x v="210"/>
    <x v="4"/>
    <x v="27"/>
    <x v="30"/>
    <x v="0"/>
    <x v="4"/>
    <x v="8"/>
    <x v="16"/>
    <x v="1026"/>
    <x v="4"/>
  </r>
  <r>
    <x v="0"/>
    <x v="0"/>
    <x v="210"/>
    <x v="4"/>
    <x v="27"/>
    <x v="30"/>
    <x v="1"/>
    <x v="57"/>
    <x v="30"/>
    <x v="492"/>
    <x v="1027"/>
    <x v="2"/>
  </r>
  <r>
    <x v="0"/>
    <x v="0"/>
    <x v="210"/>
    <x v="4"/>
    <x v="27"/>
    <x v="30"/>
    <x v="2"/>
    <x v="57"/>
    <x v="74"/>
    <x v="580"/>
    <x v="1028"/>
    <x v="3"/>
  </r>
  <r>
    <x v="0"/>
    <x v="0"/>
    <x v="210"/>
    <x v="4"/>
    <x v="27"/>
    <x v="30"/>
    <x v="3"/>
    <x v="54"/>
    <x v="30"/>
    <x v="302"/>
    <x v="1029"/>
    <x v="1"/>
  </r>
  <r>
    <x v="0"/>
    <x v="0"/>
    <x v="210"/>
    <x v="4"/>
    <x v="27"/>
    <x v="30"/>
    <x v="4"/>
    <x v="12"/>
    <x v="27"/>
    <x v="246"/>
    <x v="1030"/>
    <x v="2"/>
  </r>
  <r>
    <x v="0"/>
    <x v="0"/>
    <x v="210"/>
    <x v="4"/>
    <x v="27"/>
    <x v="30"/>
    <x v="5"/>
    <x v="13"/>
    <x v="6"/>
    <x v="581"/>
    <x v="1031"/>
    <x v="0"/>
  </r>
  <r>
    <x v="0"/>
    <x v="0"/>
    <x v="211"/>
    <x v="4"/>
    <x v="27"/>
    <x v="30"/>
    <x v="0"/>
    <x v="12"/>
    <x v="15"/>
    <x v="582"/>
    <x v="1032"/>
    <x v="4"/>
  </r>
  <r>
    <x v="0"/>
    <x v="0"/>
    <x v="211"/>
    <x v="4"/>
    <x v="27"/>
    <x v="30"/>
    <x v="1"/>
    <x v="14"/>
    <x v="10"/>
    <x v="103"/>
    <x v="102"/>
    <x v="2"/>
  </r>
  <r>
    <x v="0"/>
    <x v="0"/>
    <x v="211"/>
    <x v="4"/>
    <x v="27"/>
    <x v="30"/>
    <x v="2"/>
    <x v="14"/>
    <x v="6"/>
    <x v="301"/>
    <x v="1029"/>
    <x v="3"/>
  </r>
  <r>
    <x v="0"/>
    <x v="0"/>
    <x v="211"/>
    <x v="4"/>
    <x v="27"/>
    <x v="30"/>
    <x v="3"/>
    <x v="14"/>
    <x v="29"/>
    <x v="458"/>
    <x v="1033"/>
    <x v="1"/>
  </r>
  <r>
    <x v="0"/>
    <x v="0"/>
    <x v="211"/>
    <x v="4"/>
    <x v="27"/>
    <x v="30"/>
    <x v="4"/>
    <x v="12"/>
    <x v="29"/>
    <x v="102"/>
    <x v="1034"/>
    <x v="2"/>
  </r>
  <r>
    <x v="0"/>
    <x v="0"/>
    <x v="211"/>
    <x v="4"/>
    <x v="27"/>
    <x v="30"/>
    <x v="5"/>
    <x v="13"/>
    <x v="10"/>
    <x v="583"/>
    <x v="1035"/>
    <x v="0"/>
  </r>
  <r>
    <x v="0"/>
    <x v="0"/>
    <x v="212"/>
    <x v="4"/>
    <x v="28"/>
    <x v="31"/>
    <x v="0"/>
    <x v="15"/>
    <x v="8"/>
    <x v="584"/>
    <x v="123"/>
    <x v="8"/>
  </r>
  <r>
    <x v="0"/>
    <x v="0"/>
    <x v="212"/>
    <x v="4"/>
    <x v="28"/>
    <x v="31"/>
    <x v="1"/>
    <x v="15"/>
    <x v="27"/>
    <x v="293"/>
    <x v="1036"/>
    <x v="2"/>
  </r>
  <r>
    <x v="0"/>
    <x v="0"/>
    <x v="212"/>
    <x v="4"/>
    <x v="28"/>
    <x v="31"/>
    <x v="2"/>
    <x v="39"/>
    <x v="27"/>
    <x v="585"/>
    <x v="1037"/>
    <x v="8"/>
  </r>
  <r>
    <x v="0"/>
    <x v="0"/>
    <x v="212"/>
    <x v="4"/>
    <x v="28"/>
    <x v="31"/>
    <x v="3"/>
    <x v="9"/>
    <x v="31"/>
    <x v="539"/>
    <x v="913"/>
    <x v="8"/>
  </r>
  <r>
    <x v="0"/>
    <x v="0"/>
    <x v="212"/>
    <x v="4"/>
    <x v="28"/>
    <x v="31"/>
    <x v="4"/>
    <x v="2"/>
    <x v="23"/>
    <x v="67"/>
    <x v="161"/>
    <x v="2"/>
  </r>
  <r>
    <x v="0"/>
    <x v="0"/>
    <x v="212"/>
    <x v="4"/>
    <x v="28"/>
    <x v="31"/>
    <x v="5"/>
    <x v="15"/>
    <x v="27"/>
    <x v="293"/>
    <x v="94"/>
    <x v="0"/>
  </r>
  <r>
    <x v="0"/>
    <x v="0"/>
    <x v="172"/>
    <x v="4"/>
    <x v="28"/>
    <x v="31"/>
    <x v="0"/>
    <x v="15"/>
    <x v="18"/>
    <x v="586"/>
    <x v="1038"/>
    <x v="8"/>
  </r>
  <r>
    <x v="0"/>
    <x v="0"/>
    <x v="172"/>
    <x v="4"/>
    <x v="28"/>
    <x v="31"/>
    <x v="1"/>
    <x v="15"/>
    <x v="23"/>
    <x v="46"/>
    <x v="549"/>
    <x v="2"/>
  </r>
  <r>
    <x v="0"/>
    <x v="0"/>
    <x v="172"/>
    <x v="4"/>
    <x v="28"/>
    <x v="31"/>
    <x v="2"/>
    <x v="39"/>
    <x v="22"/>
    <x v="344"/>
    <x v="1039"/>
    <x v="8"/>
  </r>
  <r>
    <x v="0"/>
    <x v="0"/>
    <x v="172"/>
    <x v="4"/>
    <x v="28"/>
    <x v="31"/>
    <x v="3"/>
    <x v="9"/>
    <x v="28"/>
    <x v="151"/>
    <x v="149"/>
    <x v="8"/>
  </r>
  <r>
    <x v="0"/>
    <x v="0"/>
    <x v="172"/>
    <x v="4"/>
    <x v="28"/>
    <x v="31"/>
    <x v="4"/>
    <x v="2"/>
    <x v="25"/>
    <x v="52"/>
    <x v="56"/>
    <x v="2"/>
  </r>
  <r>
    <x v="0"/>
    <x v="0"/>
    <x v="172"/>
    <x v="4"/>
    <x v="28"/>
    <x v="31"/>
    <x v="5"/>
    <x v="9"/>
    <x v="20"/>
    <x v="193"/>
    <x v="150"/>
    <x v="0"/>
  </r>
  <r>
    <x v="0"/>
    <x v="0"/>
    <x v="68"/>
    <x v="4"/>
    <x v="28"/>
    <x v="31"/>
    <x v="0"/>
    <x v="9"/>
    <x v="19"/>
    <x v="587"/>
    <x v="1040"/>
    <x v="8"/>
  </r>
  <r>
    <x v="0"/>
    <x v="0"/>
    <x v="68"/>
    <x v="4"/>
    <x v="28"/>
    <x v="31"/>
    <x v="1"/>
    <x v="9"/>
    <x v="25"/>
    <x v="207"/>
    <x v="149"/>
    <x v="2"/>
  </r>
  <r>
    <x v="0"/>
    <x v="0"/>
    <x v="68"/>
    <x v="4"/>
    <x v="28"/>
    <x v="31"/>
    <x v="2"/>
    <x v="19"/>
    <x v="23"/>
    <x v="142"/>
    <x v="399"/>
    <x v="8"/>
  </r>
  <r>
    <x v="0"/>
    <x v="0"/>
    <x v="68"/>
    <x v="4"/>
    <x v="28"/>
    <x v="31"/>
    <x v="3"/>
    <x v="69"/>
    <x v="34"/>
    <x v="552"/>
    <x v="1041"/>
    <x v="8"/>
  </r>
  <r>
    <x v="0"/>
    <x v="0"/>
    <x v="68"/>
    <x v="4"/>
    <x v="28"/>
    <x v="31"/>
    <x v="4"/>
    <x v="36"/>
    <x v="28"/>
    <x v="162"/>
    <x v="231"/>
    <x v="2"/>
  </r>
  <r>
    <x v="0"/>
    <x v="0"/>
    <x v="68"/>
    <x v="4"/>
    <x v="28"/>
    <x v="31"/>
    <x v="5"/>
    <x v="9"/>
    <x v="23"/>
    <x v="203"/>
    <x v="89"/>
    <x v="0"/>
  </r>
  <r>
    <x v="0"/>
    <x v="0"/>
    <x v="69"/>
    <x v="4"/>
    <x v="28"/>
    <x v="31"/>
    <x v="0"/>
    <x v="9"/>
    <x v="10"/>
    <x v="48"/>
    <x v="150"/>
    <x v="8"/>
  </r>
  <r>
    <x v="0"/>
    <x v="0"/>
    <x v="69"/>
    <x v="4"/>
    <x v="28"/>
    <x v="31"/>
    <x v="1"/>
    <x v="9"/>
    <x v="31"/>
    <x v="539"/>
    <x v="1042"/>
    <x v="2"/>
  </r>
  <r>
    <x v="0"/>
    <x v="0"/>
    <x v="69"/>
    <x v="4"/>
    <x v="28"/>
    <x v="31"/>
    <x v="2"/>
    <x v="19"/>
    <x v="31"/>
    <x v="588"/>
    <x v="1043"/>
    <x v="8"/>
  </r>
  <r>
    <x v="0"/>
    <x v="0"/>
    <x v="69"/>
    <x v="4"/>
    <x v="28"/>
    <x v="31"/>
    <x v="3"/>
    <x v="69"/>
    <x v="24"/>
    <x v="589"/>
    <x v="1044"/>
    <x v="8"/>
  </r>
  <r>
    <x v="0"/>
    <x v="0"/>
    <x v="69"/>
    <x v="4"/>
    <x v="28"/>
    <x v="31"/>
    <x v="4"/>
    <x v="2"/>
    <x v="28"/>
    <x v="45"/>
    <x v="49"/>
    <x v="2"/>
  </r>
  <r>
    <x v="0"/>
    <x v="0"/>
    <x v="69"/>
    <x v="4"/>
    <x v="28"/>
    <x v="31"/>
    <x v="5"/>
    <x v="15"/>
    <x v="22"/>
    <x v="45"/>
    <x v="170"/>
    <x v="0"/>
  </r>
  <r>
    <x v="0"/>
    <x v="0"/>
    <x v="16"/>
    <x v="4"/>
    <x v="28"/>
    <x v="31"/>
    <x v="0"/>
    <x v="2"/>
    <x v="75"/>
    <x v="590"/>
    <x v="1045"/>
    <x v="8"/>
  </r>
  <r>
    <x v="0"/>
    <x v="0"/>
    <x v="16"/>
    <x v="4"/>
    <x v="28"/>
    <x v="31"/>
    <x v="1"/>
    <x v="2"/>
    <x v="26"/>
    <x v="62"/>
    <x v="165"/>
    <x v="2"/>
  </r>
  <r>
    <x v="0"/>
    <x v="0"/>
    <x v="16"/>
    <x v="4"/>
    <x v="28"/>
    <x v="31"/>
    <x v="2"/>
    <x v="1"/>
    <x v="23"/>
    <x v="54"/>
    <x v="164"/>
    <x v="8"/>
  </r>
  <r>
    <x v="0"/>
    <x v="0"/>
    <x v="16"/>
    <x v="4"/>
    <x v="28"/>
    <x v="31"/>
    <x v="3"/>
    <x v="1"/>
    <x v="31"/>
    <x v="336"/>
    <x v="1046"/>
    <x v="8"/>
  </r>
  <r>
    <x v="0"/>
    <x v="0"/>
    <x v="16"/>
    <x v="4"/>
    <x v="28"/>
    <x v="31"/>
    <x v="4"/>
    <x v="25"/>
    <x v="25"/>
    <x v="591"/>
    <x v="1047"/>
    <x v="2"/>
  </r>
  <r>
    <x v="0"/>
    <x v="0"/>
    <x v="16"/>
    <x v="4"/>
    <x v="28"/>
    <x v="31"/>
    <x v="5"/>
    <x v="16"/>
    <x v="20"/>
    <x v="265"/>
    <x v="1048"/>
    <x v="0"/>
  </r>
  <r>
    <x v="0"/>
    <x v="0"/>
    <x v="175"/>
    <x v="4"/>
    <x v="28"/>
    <x v="31"/>
    <x v="0"/>
    <x v="25"/>
    <x v="5"/>
    <x v="592"/>
    <x v="1049"/>
    <x v="8"/>
  </r>
  <r>
    <x v="0"/>
    <x v="0"/>
    <x v="175"/>
    <x v="4"/>
    <x v="28"/>
    <x v="31"/>
    <x v="1"/>
    <x v="2"/>
    <x v="20"/>
    <x v="40"/>
    <x v="43"/>
    <x v="2"/>
  </r>
  <r>
    <x v="0"/>
    <x v="0"/>
    <x v="175"/>
    <x v="4"/>
    <x v="28"/>
    <x v="31"/>
    <x v="2"/>
    <x v="0"/>
    <x v="22"/>
    <x v="73"/>
    <x v="7"/>
    <x v="8"/>
  </r>
  <r>
    <x v="0"/>
    <x v="0"/>
    <x v="175"/>
    <x v="4"/>
    <x v="28"/>
    <x v="31"/>
    <x v="3"/>
    <x v="0"/>
    <x v="26"/>
    <x v="82"/>
    <x v="55"/>
    <x v="8"/>
  </r>
  <r>
    <x v="0"/>
    <x v="0"/>
    <x v="175"/>
    <x v="4"/>
    <x v="28"/>
    <x v="31"/>
    <x v="4"/>
    <x v="5"/>
    <x v="26"/>
    <x v="106"/>
    <x v="1050"/>
    <x v="2"/>
  </r>
  <r>
    <x v="0"/>
    <x v="0"/>
    <x v="175"/>
    <x v="4"/>
    <x v="28"/>
    <x v="31"/>
    <x v="5"/>
    <x v="12"/>
    <x v="6"/>
    <x v="299"/>
    <x v="642"/>
    <x v="0"/>
  </r>
  <r>
    <x v="0"/>
    <x v="0"/>
    <x v="72"/>
    <x v="4"/>
    <x v="28"/>
    <x v="31"/>
    <x v="0"/>
    <x v="5"/>
    <x v="11"/>
    <x v="22"/>
    <x v="1051"/>
    <x v="8"/>
  </r>
  <r>
    <x v="0"/>
    <x v="0"/>
    <x v="72"/>
    <x v="4"/>
    <x v="28"/>
    <x v="31"/>
    <x v="1"/>
    <x v="14"/>
    <x v="9"/>
    <x v="443"/>
    <x v="1052"/>
    <x v="2"/>
  </r>
  <r>
    <x v="0"/>
    <x v="0"/>
    <x v="72"/>
    <x v="4"/>
    <x v="28"/>
    <x v="31"/>
    <x v="2"/>
    <x v="4"/>
    <x v="27"/>
    <x v="101"/>
    <x v="1053"/>
    <x v="8"/>
  </r>
  <r>
    <x v="0"/>
    <x v="0"/>
    <x v="72"/>
    <x v="4"/>
    <x v="28"/>
    <x v="31"/>
    <x v="3"/>
    <x v="4"/>
    <x v="22"/>
    <x v="105"/>
    <x v="641"/>
    <x v="8"/>
  </r>
  <r>
    <x v="0"/>
    <x v="0"/>
    <x v="72"/>
    <x v="4"/>
    <x v="28"/>
    <x v="31"/>
    <x v="4"/>
    <x v="5"/>
    <x v="20"/>
    <x v="109"/>
    <x v="823"/>
    <x v="2"/>
  </r>
  <r>
    <x v="0"/>
    <x v="0"/>
    <x v="72"/>
    <x v="4"/>
    <x v="28"/>
    <x v="31"/>
    <x v="5"/>
    <x v="12"/>
    <x v="10"/>
    <x v="593"/>
    <x v="1054"/>
    <x v="0"/>
  </r>
  <r>
    <x v="0"/>
    <x v="0"/>
    <x v="73"/>
    <x v="4"/>
    <x v="28"/>
    <x v="31"/>
    <x v="0"/>
    <x v="5"/>
    <x v="13"/>
    <x v="594"/>
    <x v="1055"/>
    <x v="8"/>
  </r>
  <r>
    <x v="0"/>
    <x v="0"/>
    <x v="73"/>
    <x v="4"/>
    <x v="28"/>
    <x v="31"/>
    <x v="1"/>
    <x v="14"/>
    <x v="9"/>
    <x v="443"/>
    <x v="1052"/>
    <x v="2"/>
  </r>
  <r>
    <x v="0"/>
    <x v="0"/>
    <x v="73"/>
    <x v="4"/>
    <x v="28"/>
    <x v="31"/>
    <x v="2"/>
    <x v="4"/>
    <x v="27"/>
    <x v="101"/>
    <x v="1053"/>
    <x v="8"/>
  </r>
  <r>
    <x v="0"/>
    <x v="0"/>
    <x v="73"/>
    <x v="4"/>
    <x v="28"/>
    <x v="31"/>
    <x v="3"/>
    <x v="2"/>
    <x v="22"/>
    <x v="112"/>
    <x v="152"/>
    <x v="8"/>
  </r>
  <r>
    <x v="0"/>
    <x v="0"/>
    <x v="73"/>
    <x v="4"/>
    <x v="28"/>
    <x v="31"/>
    <x v="4"/>
    <x v="4"/>
    <x v="26"/>
    <x v="465"/>
    <x v="791"/>
    <x v="2"/>
  </r>
  <r>
    <x v="0"/>
    <x v="0"/>
    <x v="73"/>
    <x v="4"/>
    <x v="28"/>
    <x v="31"/>
    <x v="5"/>
    <x v="14"/>
    <x v="6"/>
    <x v="301"/>
    <x v="466"/>
    <x v="0"/>
  </r>
  <r>
    <x v="0"/>
    <x v="0"/>
    <x v="20"/>
    <x v="4"/>
    <x v="28"/>
    <x v="31"/>
    <x v="0"/>
    <x v="4"/>
    <x v="8"/>
    <x v="16"/>
    <x v="1056"/>
    <x v="8"/>
  </r>
  <r>
    <x v="0"/>
    <x v="0"/>
    <x v="20"/>
    <x v="4"/>
    <x v="28"/>
    <x v="31"/>
    <x v="1"/>
    <x v="34"/>
    <x v="27"/>
    <x v="303"/>
    <x v="94"/>
    <x v="2"/>
  </r>
  <r>
    <x v="0"/>
    <x v="0"/>
    <x v="20"/>
    <x v="4"/>
    <x v="28"/>
    <x v="31"/>
    <x v="2"/>
    <x v="21"/>
    <x v="23"/>
    <x v="528"/>
    <x v="559"/>
    <x v="8"/>
  </r>
  <r>
    <x v="0"/>
    <x v="0"/>
    <x v="20"/>
    <x v="4"/>
    <x v="28"/>
    <x v="31"/>
    <x v="3"/>
    <x v="21"/>
    <x v="25"/>
    <x v="166"/>
    <x v="333"/>
    <x v="8"/>
  </r>
  <r>
    <x v="0"/>
    <x v="0"/>
    <x v="20"/>
    <x v="4"/>
    <x v="28"/>
    <x v="31"/>
    <x v="4"/>
    <x v="1"/>
    <x v="25"/>
    <x v="50"/>
    <x v="99"/>
    <x v="2"/>
  </r>
  <r>
    <x v="0"/>
    <x v="0"/>
    <x v="20"/>
    <x v="4"/>
    <x v="28"/>
    <x v="31"/>
    <x v="5"/>
    <x v="17"/>
    <x v="20"/>
    <x v="254"/>
    <x v="1057"/>
    <x v="0"/>
  </r>
  <r>
    <x v="0"/>
    <x v="0"/>
    <x v="179"/>
    <x v="4"/>
    <x v="28"/>
    <x v="31"/>
    <x v="0"/>
    <x v="17"/>
    <x v="10"/>
    <x v="567"/>
    <x v="1057"/>
    <x v="8"/>
  </r>
  <r>
    <x v="0"/>
    <x v="0"/>
    <x v="179"/>
    <x v="4"/>
    <x v="28"/>
    <x v="31"/>
    <x v="1"/>
    <x v="42"/>
    <x v="20"/>
    <x v="196"/>
    <x v="1058"/>
    <x v="2"/>
  </r>
  <r>
    <x v="0"/>
    <x v="0"/>
    <x v="179"/>
    <x v="4"/>
    <x v="28"/>
    <x v="31"/>
    <x v="2"/>
    <x v="42"/>
    <x v="31"/>
    <x v="595"/>
    <x v="1059"/>
    <x v="8"/>
  </r>
  <r>
    <x v="0"/>
    <x v="0"/>
    <x v="179"/>
    <x v="4"/>
    <x v="28"/>
    <x v="31"/>
    <x v="3"/>
    <x v="42"/>
    <x v="21"/>
    <x v="596"/>
    <x v="709"/>
    <x v="8"/>
  </r>
  <r>
    <x v="0"/>
    <x v="0"/>
    <x v="179"/>
    <x v="4"/>
    <x v="28"/>
    <x v="31"/>
    <x v="4"/>
    <x v="17"/>
    <x v="21"/>
    <x v="468"/>
    <x v="238"/>
    <x v="2"/>
  </r>
  <r>
    <x v="0"/>
    <x v="0"/>
    <x v="179"/>
    <x v="4"/>
    <x v="28"/>
    <x v="31"/>
    <x v="5"/>
    <x v="0"/>
    <x v="22"/>
    <x v="73"/>
    <x v="410"/>
    <x v="0"/>
  </r>
  <r>
    <x v="0"/>
    <x v="0"/>
    <x v="76"/>
    <x v="4"/>
    <x v="28"/>
    <x v="31"/>
    <x v="0"/>
    <x v="17"/>
    <x v="6"/>
    <x v="105"/>
    <x v="641"/>
    <x v="8"/>
  </r>
  <r>
    <x v="0"/>
    <x v="0"/>
    <x v="76"/>
    <x v="4"/>
    <x v="28"/>
    <x v="31"/>
    <x v="1"/>
    <x v="42"/>
    <x v="26"/>
    <x v="597"/>
    <x v="1060"/>
    <x v="2"/>
  </r>
  <r>
    <x v="0"/>
    <x v="0"/>
    <x v="76"/>
    <x v="4"/>
    <x v="28"/>
    <x v="31"/>
    <x v="2"/>
    <x v="56"/>
    <x v="76"/>
    <x v="598"/>
    <x v="1061"/>
    <x v="8"/>
  </r>
  <r>
    <x v="0"/>
    <x v="0"/>
    <x v="76"/>
    <x v="4"/>
    <x v="28"/>
    <x v="31"/>
    <x v="3"/>
    <x v="70"/>
    <x v="26"/>
    <x v="599"/>
    <x v="1062"/>
    <x v="8"/>
  </r>
  <r>
    <x v="0"/>
    <x v="0"/>
    <x v="76"/>
    <x v="4"/>
    <x v="28"/>
    <x v="31"/>
    <x v="4"/>
    <x v="24"/>
    <x v="23"/>
    <x v="273"/>
    <x v="1063"/>
    <x v="2"/>
  </r>
  <r>
    <x v="0"/>
    <x v="0"/>
    <x v="76"/>
    <x v="4"/>
    <x v="28"/>
    <x v="31"/>
    <x v="5"/>
    <x v="13"/>
    <x v="27"/>
    <x v="600"/>
    <x v="1064"/>
    <x v="0"/>
  </r>
  <r>
    <x v="0"/>
    <x v="0"/>
    <x v="77"/>
    <x v="4"/>
    <x v="28"/>
    <x v="31"/>
    <x v="0"/>
    <x v="12"/>
    <x v="18"/>
    <x v="297"/>
    <x v="1065"/>
    <x v="8"/>
  </r>
  <r>
    <x v="0"/>
    <x v="0"/>
    <x v="77"/>
    <x v="4"/>
    <x v="28"/>
    <x v="31"/>
    <x v="1"/>
    <x v="14"/>
    <x v="29"/>
    <x v="458"/>
    <x v="1066"/>
    <x v="2"/>
  </r>
  <r>
    <x v="0"/>
    <x v="0"/>
    <x v="77"/>
    <x v="4"/>
    <x v="28"/>
    <x v="31"/>
    <x v="2"/>
    <x v="14"/>
    <x v="27"/>
    <x v="454"/>
    <x v="1067"/>
    <x v="8"/>
  </r>
  <r>
    <x v="0"/>
    <x v="0"/>
    <x v="77"/>
    <x v="4"/>
    <x v="28"/>
    <x v="31"/>
    <x v="3"/>
    <x v="14"/>
    <x v="22"/>
    <x v="229"/>
    <x v="1005"/>
    <x v="8"/>
  </r>
  <r>
    <x v="0"/>
    <x v="0"/>
    <x v="77"/>
    <x v="4"/>
    <x v="28"/>
    <x v="31"/>
    <x v="4"/>
    <x v="12"/>
    <x v="22"/>
    <x v="176"/>
    <x v="1068"/>
    <x v="2"/>
  </r>
  <r>
    <x v="0"/>
    <x v="0"/>
    <x v="77"/>
    <x v="4"/>
    <x v="28"/>
    <x v="31"/>
    <x v="5"/>
    <x v="13"/>
    <x v="29"/>
    <x v="601"/>
    <x v="1069"/>
    <x v="0"/>
  </r>
  <r>
    <x v="0"/>
    <x v="0"/>
    <x v="90"/>
    <x v="4"/>
    <x v="29"/>
    <x v="32"/>
    <x v="0"/>
    <x v="15"/>
    <x v="29"/>
    <x v="289"/>
    <x v="1070"/>
    <x v="8"/>
  </r>
  <r>
    <x v="0"/>
    <x v="0"/>
    <x v="90"/>
    <x v="4"/>
    <x v="29"/>
    <x v="32"/>
    <x v="1"/>
    <x v="15"/>
    <x v="31"/>
    <x v="354"/>
    <x v="1071"/>
    <x v="2"/>
  </r>
  <r>
    <x v="0"/>
    <x v="0"/>
    <x v="90"/>
    <x v="4"/>
    <x v="29"/>
    <x v="32"/>
    <x v="2"/>
    <x v="39"/>
    <x v="31"/>
    <x v="345"/>
    <x v="1072"/>
    <x v="8"/>
  </r>
  <r>
    <x v="0"/>
    <x v="0"/>
    <x v="90"/>
    <x v="4"/>
    <x v="29"/>
    <x v="32"/>
    <x v="3"/>
    <x v="9"/>
    <x v="33"/>
    <x v="233"/>
    <x v="725"/>
    <x v="8"/>
  </r>
  <r>
    <x v="0"/>
    <x v="0"/>
    <x v="90"/>
    <x v="4"/>
    <x v="29"/>
    <x v="32"/>
    <x v="4"/>
    <x v="2"/>
    <x v="34"/>
    <x v="115"/>
    <x v="519"/>
    <x v="2"/>
  </r>
  <r>
    <x v="0"/>
    <x v="0"/>
    <x v="90"/>
    <x v="4"/>
    <x v="29"/>
    <x v="32"/>
    <x v="5"/>
    <x v="15"/>
    <x v="31"/>
    <x v="354"/>
    <x v="998"/>
    <x v="0"/>
  </r>
  <r>
    <x v="0"/>
    <x v="0"/>
    <x v="119"/>
    <x v="4"/>
    <x v="29"/>
    <x v="32"/>
    <x v="0"/>
    <x v="15"/>
    <x v="6"/>
    <x v="170"/>
    <x v="136"/>
    <x v="8"/>
  </r>
  <r>
    <x v="0"/>
    <x v="0"/>
    <x v="119"/>
    <x v="4"/>
    <x v="29"/>
    <x v="32"/>
    <x v="1"/>
    <x v="15"/>
    <x v="34"/>
    <x v="394"/>
    <x v="854"/>
    <x v="2"/>
  </r>
  <r>
    <x v="0"/>
    <x v="0"/>
    <x v="119"/>
    <x v="4"/>
    <x v="29"/>
    <x v="32"/>
    <x v="2"/>
    <x v="39"/>
    <x v="28"/>
    <x v="342"/>
    <x v="97"/>
    <x v="8"/>
  </r>
  <r>
    <x v="0"/>
    <x v="0"/>
    <x v="119"/>
    <x v="4"/>
    <x v="29"/>
    <x v="32"/>
    <x v="3"/>
    <x v="9"/>
    <x v="48"/>
    <x v="127"/>
    <x v="354"/>
    <x v="8"/>
  </r>
  <r>
    <x v="0"/>
    <x v="0"/>
    <x v="119"/>
    <x v="4"/>
    <x v="29"/>
    <x v="32"/>
    <x v="4"/>
    <x v="2"/>
    <x v="32"/>
    <x v="158"/>
    <x v="59"/>
    <x v="2"/>
  </r>
  <r>
    <x v="0"/>
    <x v="0"/>
    <x v="119"/>
    <x v="4"/>
    <x v="29"/>
    <x v="32"/>
    <x v="5"/>
    <x v="9"/>
    <x v="21"/>
    <x v="240"/>
    <x v="543"/>
    <x v="0"/>
  </r>
  <r>
    <x v="0"/>
    <x v="0"/>
    <x v="137"/>
    <x v="4"/>
    <x v="29"/>
    <x v="32"/>
    <x v="0"/>
    <x v="9"/>
    <x v="66"/>
    <x v="602"/>
    <x v="1073"/>
    <x v="8"/>
  </r>
  <r>
    <x v="0"/>
    <x v="0"/>
    <x v="137"/>
    <x v="4"/>
    <x v="29"/>
    <x v="32"/>
    <x v="1"/>
    <x v="9"/>
    <x v="32"/>
    <x v="198"/>
    <x v="305"/>
    <x v="2"/>
  </r>
  <r>
    <x v="0"/>
    <x v="0"/>
    <x v="137"/>
    <x v="4"/>
    <x v="29"/>
    <x v="32"/>
    <x v="2"/>
    <x v="19"/>
    <x v="34"/>
    <x v="603"/>
    <x v="1074"/>
    <x v="8"/>
  </r>
  <r>
    <x v="0"/>
    <x v="0"/>
    <x v="137"/>
    <x v="4"/>
    <x v="29"/>
    <x v="32"/>
    <x v="3"/>
    <x v="69"/>
    <x v="46"/>
    <x v="604"/>
    <x v="1075"/>
    <x v="8"/>
  </r>
  <r>
    <x v="0"/>
    <x v="0"/>
    <x v="137"/>
    <x v="4"/>
    <x v="29"/>
    <x v="32"/>
    <x v="4"/>
    <x v="36"/>
    <x v="48"/>
    <x v="192"/>
    <x v="215"/>
    <x v="2"/>
  </r>
  <r>
    <x v="0"/>
    <x v="0"/>
    <x v="137"/>
    <x v="4"/>
    <x v="29"/>
    <x v="32"/>
    <x v="5"/>
    <x v="9"/>
    <x v="34"/>
    <x v="341"/>
    <x v="539"/>
    <x v="0"/>
  </r>
  <r>
    <x v="0"/>
    <x v="0"/>
    <x v="138"/>
    <x v="4"/>
    <x v="29"/>
    <x v="32"/>
    <x v="0"/>
    <x v="9"/>
    <x v="27"/>
    <x v="150"/>
    <x v="1076"/>
    <x v="8"/>
  </r>
  <r>
    <x v="0"/>
    <x v="0"/>
    <x v="138"/>
    <x v="4"/>
    <x v="29"/>
    <x v="32"/>
    <x v="1"/>
    <x v="9"/>
    <x v="33"/>
    <x v="233"/>
    <x v="867"/>
    <x v="2"/>
  </r>
  <r>
    <x v="0"/>
    <x v="0"/>
    <x v="138"/>
    <x v="4"/>
    <x v="29"/>
    <x v="32"/>
    <x v="2"/>
    <x v="19"/>
    <x v="33"/>
    <x v="501"/>
    <x v="351"/>
    <x v="8"/>
  </r>
  <r>
    <x v="0"/>
    <x v="0"/>
    <x v="138"/>
    <x v="4"/>
    <x v="29"/>
    <x v="32"/>
    <x v="3"/>
    <x v="69"/>
    <x v="45"/>
    <x v="605"/>
    <x v="1077"/>
    <x v="8"/>
  </r>
  <r>
    <x v="0"/>
    <x v="0"/>
    <x v="138"/>
    <x v="4"/>
    <x v="29"/>
    <x v="32"/>
    <x v="4"/>
    <x v="2"/>
    <x v="48"/>
    <x v="153"/>
    <x v="507"/>
    <x v="2"/>
  </r>
  <r>
    <x v="0"/>
    <x v="0"/>
    <x v="138"/>
    <x v="4"/>
    <x v="29"/>
    <x v="32"/>
    <x v="5"/>
    <x v="15"/>
    <x v="28"/>
    <x v="450"/>
    <x v="500"/>
    <x v="0"/>
  </r>
  <r>
    <x v="0"/>
    <x v="0"/>
    <x v="213"/>
    <x v="4"/>
    <x v="29"/>
    <x v="32"/>
    <x v="0"/>
    <x v="2"/>
    <x v="67"/>
    <x v="606"/>
    <x v="1078"/>
    <x v="8"/>
  </r>
  <r>
    <x v="0"/>
    <x v="0"/>
    <x v="213"/>
    <x v="4"/>
    <x v="29"/>
    <x v="32"/>
    <x v="1"/>
    <x v="2"/>
    <x v="24"/>
    <x v="39"/>
    <x v="42"/>
    <x v="2"/>
  </r>
  <r>
    <x v="0"/>
    <x v="0"/>
    <x v="213"/>
    <x v="4"/>
    <x v="29"/>
    <x v="32"/>
    <x v="2"/>
    <x v="1"/>
    <x v="34"/>
    <x v="235"/>
    <x v="750"/>
    <x v="8"/>
  </r>
  <r>
    <x v="0"/>
    <x v="0"/>
    <x v="213"/>
    <x v="4"/>
    <x v="29"/>
    <x v="32"/>
    <x v="3"/>
    <x v="1"/>
    <x v="33"/>
    <x v="234"/>
    <x v="536"/>
    <x v="8"/>
  </r>
  <r>
    <x v="0"/>
    <x v="0"/>
    <x v="213"/>
    <x v="4"/>
    <x v="29"/>
    <x v="32"/>
    <x v="4"/>
    <x v="25"/>
    <x v="32"/>
    <x v="381"/>
    <x v="1079"/>
    <x v="2"/>
  </r>
  <r>
    <x v="0"/>
    <x v="0"/>
    <x v="213"/>
    <x v="4"/>
    <x v="29"/>
    <x v="32"/>
    <x v="5"/>
    <x v="16"/>
    <x v="21"/>
    <x v="404"/>
    <x v="1080"/>
    <x v="0"/>
  </r>
  <r>
    <x v="0"/>
    <x v="0"/>
    <x v="121"/>
    <x v="4"/>
    <x v="29"/>
    <x v="32"/>
    <x v="0"/>
    <x v="25"/>
    <x v="9"/>
    <x v="607"/>
    <x v="60"/>
    <x v="8"/>
  </r>
  <r>
    <x v="0"/>
    <x v="0"/>
    <x v="121"/>
    <x v="4"/>
    <x v="29"/>
    <x v="32"/>
    <x v="1"/>
    <x v="2"/>
    <x v="21"/>
    <x v="111"/>
    <x v="148"/>
    <x v="2"/>
  </r>
  <r>
    <x v="0"/>
    <x v="0"/>
    <x v="121"/>
    <x v="4"/>
    <x v="29"/>
    <x v="32"/>
    <x v="2"/>
    <x v="0"/>
    <x v="28"/>
    <x v="48"/>
    <x v="150"/>
    <x v="8"/>
  </r>
  <r>
    <x v="0"/>
    <x v="0"/>
    <x v="121"/>
    <x v="4"/>
    <x v="29"/>
    <x v="32"/>
    <x v="3"/>
    <x v="0"/>
    <x v="24"/>
    <x v="54"/>
    <x v="164"/>
    <x v="8"/>
  </r>
  <r>
    <x v="0"/>
    <x v="0"/>
    <x v="121"/>
    <x v="4"/>
    <x v="29"/>
    <x v="32"/>
    <x v="4"/>
    <x v="5"/>
    <x v="24"/>
    <x v="82"/>
    <x v="117"/>
    <x v="2"/>
  </r>
  <r>
    <x v="0"/>
    <x v="0"/>
    <x v="121"/>
    <x v="4"/>
    <x v="29"/>
    <x v="32"/>
    <x v="5"/>
    <x v="12"/>
    <x v="22"/>
    <x v="176"/>
    <x v="776"/>
    <x v="0"/>
  </r>
  <r>
    <x v="0"/>
    <x v="0"/>
    <x v="140"/>
    <x v="4"/>
    <x v="29"/>
    <x v="32"/>
    <x v="0"/>
    <x v="5"/>
    <x v="3"/>
    <x v="38"/>
    <x v="111"/>
    <x v="8"/>
  </r>
  <r>
    <x v="0"/>
    <x v="0"/>
    <x v="140"/>
    <x v="4"/>
    <x v="29"/>
    <x v="32"/>
    <x v="1"/>
    <x v="14"/>
    <x v="26"/>
    <x v="608"/>
    <x v="108"/>
    <x v="2"/>
  </r>
  <r>
    <x v="0"/>
    <x v="0"/>
    <x v="140"/>
    <x v="4"/>
    <x v="29"/>
    <x v="32"/>
    <x v="2"/>
    <x v="4"/>
    <x v="31"/>
    <x v="76"/>
    <x v="388"/>
    <x v="8"/>
  </r>
  <r>
    <x v="0"/>
    <x v="0"/>
    <x v="140"/>
    <x v="4"/>
    <x v="29"/>
    <x v="32"/>
    <x v="3"/>
    <x v="4"/>
    <x v="28"/>
    <x v="170"/>
    <x v="136"/>
    <x v="8"/>
  </r>
  <r>
    <x v="0"/>
    <x v="0"/>
    <x v="140"/>
    <x v="4"/>
    <x v="29"/>
    <x v="32"/>
    <x v="4"/>
    <x v="5"/>
    <x v="21"/>
    <x v="88"/>
    <x v="791"/>
    <x v="2"/>
  </r>
  <r>
    <x v="0"/>
    <x v="0"/>
    <x v="140"/>
    <x v="4"/>
    <x v="29"/>
    <x v="32"/>
    <x v="5"/>
    <x v="12"/>
    <x v="27"/>
    <x v="246"/>
    <x v="778"/>
    <x v="0"/>
  </r>
  <r>
    <x v="0"/>
    <x v="0"/>
    <x v="141"/>
    <x v="4"/>
    <x v="29"/>
    <x v="32"/>
    <x v="0"/>
    <x v="5"/>
    <x v="10"/>
    <x v="31"/>
    <x v="792"/>
    <x v="8"/>
  </r>
  <r>
    <x v="0"/>
    <x v="0"/>
    <x v="141"/>
    <x v="4"/>
    <x v="29"/>
    <x v="32"/>
    <x v="1"/>
    <x v="14"/>
    <x v="26"/>
    <x v="608"/>
    <x v="108"/>
    <x v="2"/>
  </r>
  <r>
    <x v="0"/>
    <x v="0"/>
    <x v="141"/>
    <x v="4"/>
    <x v="29"/>
    <x v="32"/>
    <x v="2"/>
    <x v="4"/>
    <x v="31"/>
    <x v="76"/>
    <x v="388"/>
    <x v="8"/>
  </r>
  <r>
    <x v="0"/>
    <x v="0"/>
    <x v="141"/>
    <x v="4"/>
    <x v="29"/>
    <x v="32"/>
    <x v="3"/>
    <x v="2"/>
    <x v="28"/>
    <x v="45"/>
    <x v="71"/>
    <x v="8"/>
  </r>
  <r>
    <x v="0"/>
    <x v="0"/>
    <x v="141"/>
    <x v="4"/>
    <x v="29"/>
    <x v="32"/>
    <x v="4"/>
    <x v="4"/>
    <x v="24"/>
    <x v="80"/>
    <x v="865"/>
    <x v="2"/>
  </r>
  <r>
    <x v="0"/>
    <x v="0"/>
    <x v="141"/>
    <x v="4"/>
    <x v="29"/>
    <x v="32"/>
    <x v="5"/>
    <x v="14"/>
    <x v="22"/>
    <x v="229"/>
    <x v="639"/>
    <x v="0"/>
  </r>
  <r>
    <x v="0"/>
    <x v="0"/>
    <x v="214"/>
    <x v="4"/>
    <x v="29"/>
    <x v="32"/>
    <x v="0"/>
    <x v="4"/>
    <x v="29"/>
    <x v="100"/>
    <x v="1081"/>
    <x v="8"/>
  </r>
  <r>
    <x v="0"/>
    <x v="0"/>
    <x v="214"/>
    <x v="4"/>
    <x v="29"/>
    <x v="32"/>
    <x v="1"/>
    <x v="34"/>
    <x v="31"/>
    <x v="460"/>
    <x v="998"/>
    <x v="2"/>
  </r>
  <r>
    <x v="0"/>
    <x v="0"/>
    <x v="214"/>
    <x v="4"/>
    <x v="29"/>
    <x v="32"/>
    <x v="2"/>
    <x v="39"/>
    <x v="34"/>
    <x v="535"/>
    <x v="1082"/>
    <x v="8"/>
  </r>
  <r>
    <x v="0"/>
    <x v="0"/>
    <x v="214"/>
    <x v="4"/>
    <x v="29"/>
    <x v="32"/>
    <x v="3"/>
    <x v="39"/>
    <x v="32"/>
    <x v="133"/>
    <x v="879"/>
    <x v="8"/>
  </r>
  <r>
    <x v="0"/>
    <x v="0"/>
    <x v="214"/>
    <x v="4"/>
    <x v="29"/>
    <x v="32"/>
    <x v="4"/>
    <x v="15"/>
    <x v="32"/>
    <x v="160"/>
    <x v="353"/>
    <x v="2"/>
  </r>
  <r>
    <x v="0"/>
    <x v="0"/>
    <x v="214"/>
    <x v="4"/>
    <x v="29"/>
    <x v="32"/>
    <x v="5"/>
    <x v="36"/>
    <x v="21"/>
    <x v="609"/>
    <x v="431"/>
    <x v="0"/>
  </r>
  <r>
    <x v="0"/>
    <x v="0"/>
    <x v="123"/>
    <x v="4"/>
    <x v="29"/>
    <x v="32"/>
    <x v="0"/>
    <x v="36"/>
    <x v="27"/>
    <x v="610"/>
    <x v="1083"/>
    <x v="8"/>
  </r>
  <r>
    <x v="0"/>
    <x v="0"/>
    <x v="123"/>
    <x v="4"/>
    <x v="29"/>
    <x v="32"/>
    <x v="1"/>
    <x v="58"/>
    <x v="21"/>
    <x v="534"/>
    <x v="907"/>
    <x v="2"/>
  </r>
  <r>
    <x v="0"/>
    <x v="0"/>
    <x v="123"/>
    <x v="4"/>
    <x v="29"/>
    <x v="32"/>
    <x v="2"/>
    <x v="58"/>
    <x v="33"/>
    <x v="611"/>
    <x v="1084"/>
    <x v="8"/>
  </r>
  <r>
    <x v="0"/>
    <x v="0"/>
    <x v="123"/>
    <x v="4"/>
    <x v="29"/>
    <x v="32"/>
    <x v="3"/>
    <x v="58"/>
    <x v="47"/>
    <x v="513"/>
    <x v="1085"/>
    <x v="8"/>
  </r>
  <r>
    <x v="0"/>
    <x v="0"/>
    <x v="123"/>
    <x v="4"/>
    <x v="29"/>
    <x v="32"/>
    <x v="4"/>
    <x v="36"/>
    <x v="47"/>
    <x v="612"/>
    <x v="257"/>
    <x v="2"/>
  </r>
  <r>
    <x v="0"/>
    <x v="0"/>
    <x v="123"/>
    <x v="4"/>
    <x v="29"/>
    <x v="32"/>
    <x v="5"/>
    <x v="1"/>
    <x v="28"/>
    <x v="193"/>
    <x v="150"/>
    <x v="0"/>
  </r>
  <r>
    <x v="0"/>
    <x v="0"/>
    <x v="143"/>
    <x v="4"/>
    <x v="29"/>
    <x v="32"/>
    <x v="0"/>
    <x v="42"/>
    <x v="22"/>
    <x v="464"/>
    <x v="332"/>
    <x v="8"/>
  </r>
  <r>
    <x v="0"/>
    <x v="0"/>
    <x v="143"/>
    <x v="4"/>
    <x v="29"/>
    <x v="32"/>
    <x v="1"/>
    <x v="63"/>
    <x v="24"/>
    <x v="613"/>
    <x v="1086"/>
    <x v="2"/>
  </r>
  <r>
    <x v="0"/>
    <x v="0"/>
    <x v="143"/>
    <x v="4"/>
    <x v="29"/>
    <x v="32"/>
    <x v="2"/>
    <x v="71"/>
    <x v="52"/>
    <x v="614"/>
    <x v="1087"/>
    <x v="8"/>
  </r>
  <r>
    <x v="0"/>
    <x v="0"/>
    <x v="143"/>
    <x v="4"/>
    <x v="29"/>
    <x v="32"/>
    <x v="3"/>
    <x v="72"/>
    <x v="24"/>
    <x v="615"/>
    <x v="1088"/>
    <x v="8"/>
  </r>
  <r>
    <x v="0"/>
    <x v="0"/>
    <x v="143"/>
    <x v="4"/>
    <x v="29"/>
    <x v="32"/>
    <x v="4"/>
    <x v="28"/>
    <x v="34"/>
    <x v="485"/>
    <x v="1089"/>
    <x v="2"/>
  </r>
  <r>
    <x v="0"/>
    <x v="0"/>
    <x v="143"/>
    <x v="4"/>
    <x v="29"/>
    <x v="32"/>
    <x v="5"/>
    <x v="11"/>
    <x v="31"/>
    <x v="616"/>
    <x v="1090"/>
    <x v="0"/>
  </r>
  <r>
    <x v="0"/>
    <x v="0"/>
    <x v="144"/>
    <x v="4"/>
    <x v="29"/>
    <x v="32"/>
    <x v="0"/>
    <x v="24"/>
    <x v="6"/>
    <x v="617"/>
    <x v="466"/>
    <x v="8"/>
  </r>
  <r>
    <x v="0"/>
    <x v="0"/>
    <x v="144"/>
    <x v="4"/>
    <x v="29"/>
    <x v="32"/>
    <x v="1"/>
    <x v="23"/>
    <x v="23"/>
    <x v="280"/>
    <x v="1091"/>
    <x v="2"/>
  </r>
  <r>
    <x v="0"/>
    <x v="0"/>
    <x v="144"/>
    <x v="4"/>
    <x v="29"/>
    <x v="32"/>
    <x v="2"/>
    <x v="23"/>
    <x v="31"/>
    <x v="226"/>
    <x v="1092"/>
    <x v="8"/>
  </r>
  <r>
    <x v="0"/>
    <x v="0"/>
    <x v="144"/>
    <x v="4"/>
    <x v="29"/>
    <x v="32"/>
    <x v="3"/>
    <x v="23"/>
    <x v="28"/>
    <x v="618"/>
    <x v="1093"/>
    <x v="8"/>
  </r>
  <r>
    <x v="0"/>
    <x v="0"/>
    <x v="144"/>
    <x v="4"/>
    <x v="29"/>
    <x v="32"/>
    <x v="4"/>
    <x v="24"/>
    <x v="28"/>
    <x v="567"/>
    <x v="1094"/>
    <x v="2"/>
  </r>
  <r>
    <x v="0"/>
    <x v="0"/>
    <x v="144"/>
    <x v="4"/>
    <x v="29"/>
    <x v="32"/>
    <x v="5"/>
    <x v="11"/>
    <x v="23"/>
    <x v="1"/>
    <x v="69"/>
    <x v="0"/>
  </r>
  <r>
    <x v="0"/>
    <x v="0"/>
    <x v="215"/>
    <x v="3"/>
    <x v="30"/>
    <x v="33"/>
    <x v="0"/>
    <x v="1"/>
    <x v="24"/>
    <x v="47"/>
    <x v="325"/>
    <x v="8"/>
  </r>
  <r>
    <x v="0"/>
    <x v="0"/>
    <x v="215"/>
    <x v="3"/>
    <x v="30"/>
    <x v="33"/>
    <x v="1"/>
    <x v="1"/>
    <x v="49"/>
    <x v="147"/>
    <x v="217"/>
    <x v="2"/>
  </r>
  <r>
    <x v="0"/>
    <x v="0"/>
    <x v="215"/>
    <x v="3"/>
    <x v="30"/>
    <x v="33"/>
    <x v="2"/>
    <x v="21"/>
    <x v="49"/>
    <x v="395"/>
    <x v="982"/>
    <x v="8"/>
  </r>
  <r>
    <x v="0"/>
    <x v="0"/>
    <x v="215"/>
    <x v="3"/>
    <x v="30"/>
    <x v="33"/>
    <x v="3"/>
    <x v="15"/>
    <x v="43"/>
    <x v="311"/>
    <x v="193"/>
    <x v="8"/>
  </r>
  <r>
    <x v="0"/>
    <x v="0"/>
    <x v="215"/>
    <x v="3"/>
    <x v="30"/>
    <x v="33"/>
    <x v="4"/>
    <x v="25"/>
    <x v="41"/>
    <x v="619"/>
    <x v="1077"/>
    <x v="2"/>
  </r>
  <r>
    <x v="0"/>
    <x v="0"/>
    <x v="215"/>
    <x v="3"/>
    <x v="30"/>
    <x v="33"/>
    <x v="5"/>
    <x v="1"/>
    <x v="49"/>
    <x v="147"/>
    <x v="616"/>
    <x v="8"/>
  </r>
  <r>
    <x v="0"/>
    <x v="0"/>
    <x v="216"/>
    <x v="3"/>
    <x v="30"/>
    <x v="33"/>
    <x v="0"/>
    <x v="1"/>
    <x v="21"/>
    <x v="42"/>
    <x v="980"/>
    <x v="8"/>
  </r>
  <r>
    <x v="0"/>
    <x v="0"/>
    <x v="216"/>
    <x v="3"/>
    <x v="30"/>
    <x v="33"/>
    <x v="1"/>
    <x v="1"/>
    <x v="41"/>
    <x v="134"/>
    <x v="198"/>
    <x v="2"/>
  </r>
  <r>
    <x v="0"/>
    <x v="0"/>
    <x v="216"/>
    <x v="3"/>
    <x v="30"/>
    <x v="33"/>
    <x v="2"/>
    <x v="21"/>
    <x v="44"/>
    <x v="398"/>
    <x v="504"/>
    <x v="8"/>
  </r>
  <r>
    <x v="0"/>
    <x v="0"/>
    <x v="216"/>
    <x v="3"/>
    <x v="30"/>
    <x v="33"/>
    <x v="3"/>
    <x v="15"/>
    <x v="36"/>
    <x v="620"/>
    <x v="601"/>
    <x v="8"/>
  </r>
  <r>
    <x v="0"/>
    <x v="0"/>
    <x v="216"/>
    <x v="3"/>
    <x v="30"/>
    <x v="33"/>
    <x v="4"/>
    <x v="25"/>
    <x v="41"/>
    <x v="619"/>
    <x v="1077"/>
    <x v="2"/>
  </r>
  <r>
    <x v="0"/>
    <x v="0"/>
    <x v="216"/>
    <x v="3"/>
    <x v="30"/>
    <x v="33"/>
    <x v="5"/>
    <x v="1"/>
    <x v="49"/>
    <x v="147"/>
    <x v="616"/>
    <x v="8"/>
  </r>
  <r>
    <x v="0"/>
    <x v="0"/>
    <x v="217"/>
    <x v="3"/>
    <x v="30"/>
    <x v="33"/>
    <x v="0"/>
    <x v="2"/>
    <x v="65"/>
    <x v="621"/>
    <x v="1095"/>
    <x v="8"/>
  </r>
  <r>
    <x v="0"/>
    <x v="0"/>
    <x v="217"/>
    <x v="3"/>
    <x v="30"/>
    <x v="33"/>
    <x v="1"/>
    <x v="2"/>
    <x v="38"/>
    <x v="177"/>
    <x v="266"/>
    <x v="2"/>
  </r>
  <r>
    <x v="0"/>
    <x v="0"/>
    <x v="217"/>
    <x v="3"/>
    <x v="30"/>
    <x v="33"/>
    <x v="2"/>
    <x v="15"/>
    <x v="44"/>
    <x v="622"/>
    <x v="827"/>
    <x v="8"/>
  </r>
  <r>
    <x v="0"/>
    <x v="0"/>
    <x v="217"/>
    <x v="3"/>
    <x v="30"/>
    <x v="33"/>
    <x v="3"/>
    <x v="1"/>
    <x v="39"/>
    <x v="122"/>
    <x v="186"/>
    <x v="8"/>
  </r>
  <r>
    <x v="0"/>
    <x v="0"/>
    <x v="217"/>
    <x v="3"/>
    <x v="30"/>
    <x v="33"/>
    <x v="4"/>
    <x v="16"/>
    <x v="43"/>
    <x v="370"/>
    <x v="517"/>
    <x v="2"/>
  </r>
  <r>
    <x v="0"/>
    <x v="0"/>
    <x v="217"/>
    <x v="3"/>
    <x v="30"/>
    <x v="33"/>
    <x v="5"/>
    <x v="2"/>
    <x v="44"/>
    <x v="127"/>
    <x v="354"/>
    <x v="8"/>
  </r>
  <r>
    <x v="0"/>
    <x v="0"/>
    <x v="218"/>
    <x v="3"/>
    <x v="30"/>
    <x v="33"/>
    <x v="0"/>
    <x v="2"/>
    <x v="34"/>
    <x v="115"/>
    <x v="179"/>
    <x v="8"/>
  </r>
  <r>
    <x v="0"/>
    <x v="0"/>
    <x v="218"/>
    <x v="3"/>
    <x v="30"/>
    <x v="33"/>
    <x v="1"/>
    <x v="2"/>
    <x v="37"/>
    <x v="120"/>
    <x v="185"/>
    <x v="2"/>
  </r>
  <r>
    <x v="0"/>
    <x v="0"/>
    <x v="218"/>
    <x v="3"/>
    <x v="30"/>
    <x v="33"/>
    <x v="2"/>
    <x v="1"/>
    <x v="37"/>
    <x v="135"/>
    <x v="198"/>
    <x v="8"/>
  </r>
  <r>
    <x v="0"/>
    <x v="0"/>
    <x v="218"/>
    <x v="3"/>
    <x v="30"/>
    <x v="33"/>
    <x v="3"/>
    <x v="2"/>
    <x v="39"/>
    <x v="185"/>
    <x v="295"/>
    <x v="8"/>
  </r>
  <r>
    <x v="0"/>
    <x v="0"/>
    <x v="218"/>
    <x v="3"/>
    <x v="30"/>
    <x v="33"/>
    <x v="4"/>
    <x v="0"/>
    <x v="36"/>
    <x v="143"/>
    <x v="276"/>
    <x v="2"/>
  </r>
  <r>
    <x v="0"/>
    <x v="0"/>
    <x v="218"/>
    <x v="3"/>
    <x v="30"/>
    <x v="33"/>
    <x v="5"/>
    <x v="1"/>
    <x v="44"/>
    <x v="123"/>
    <x v="216"/>
    <x v="8"/>
  </r>
  <r>
    <x v="0"/>
    <x v="0"/>
    <x v="219"/>
    <x v="3"/>
    <x v="30"/>
    <x v="33"/>
    <x v="0"/>
    <x v="0"/>
    <x v="65"/>
    <x v="51"/>
    <x v="162"/>
    <x v="8"/>
  </r>
  <r>
    <x v="0"/>
    <x v="0"/>
    <x v="219"/>
    <x v="3"/>
    <x v="30"/>
    <x v="33"/>
    <x v="1"/>
    <x v="17"/>
    <x v="38"/>
    <x v="471"/>
    <x v="266"/>
    <x v="2"/>
  </r>
  <r>
    <x v="0"/>
    <x v="0"/>
    <x v="219"/>
    <x v="3"/>
    <x v="30"/>
    <x v="33"/>
    <x v="2"/>
    <x v="1"/>
    <x v="41"/>
    <x v="134"/>
    <x v="202"/>
    <x v="8"/>
  </r>
  <r>
    <x v="0"/>
    <x v="0"/>
    <x v="219"/>
    <x v="3"/>
    <x v="30"/>
    <x v="33"/>
    <x v="3"/>
    <x v="1"/>
    <x v="36"/>
    <x v="118"/>
    <x v="182"/>
    <x v="8"/>
  </r>
  <r>
    <x v="0"/>
    <x v="0"/>
    <x v="219"/>
    <x v="3"/>
    <x v="30"/>
    <x v="33"/>
    <x v="4"/>
    <x v="0"/>
    <x v="43"/>
    <x v="126"/>
    <x v="191"/>
    <x v="2"/>
  </r>
  <r>
    <x v="0"/>
    <x v="0"/>
    <x v="219"/>
    <x v="3"/>
    <x v="30"/>
    <x v="33"/>
    <x v="5"/>
    <x v="4"/>
    <x v="35"/>
    <x v="408"/>
    <x v="1096"/>
    <x v="8"/>
  </r>
  <r>
    <x v="0"/>
    <x v="0"/>
    <x v="220"/>
    <x v="3"/>
    <x v="30"/>
    <x v="33"/>
    <x v="0"/>
    <x v="1"/>
    <x v="28"/>
    <x v="193"/>
    <x v="99"/>
    <x v="8"/>
  </r>
  <r>
    <x v="0"/>
    <x v="0"/>
    <x v="220"/>
    <x v="3"/>
    <x v="30"/>
    <x v="33"/>
    <x v="1"/>
    <x v="42"/>
    <x v="35"/>
    <x v="623"/>
    <x v="1097"/>
    <x v="2"/>
  </r>
  <r>
    <x v="0"/>
    <x v="0"/>
    <x v="220"/>
    <x v="3"/>
    <x v="30"/>
    <x v="33"/>
    <x v="2"/>
    <x v="21"/>
    <x v="38"/>
    <x v="318"/>
    <x v="810"/>
    <x v="8"/>
  </r>
  <r>
    <x v="0"/>
    <x v="0"/>
    <x v="220"/>
    <x v="3"/>
    <x v="30"/>
    <x v="33"/>
    <x v="3"/>
    <x v="21"/>
    <x v="41"/>
    <x v="399"/>
    <x v="733"/>
    <x v="8"/>
  </r>
  <r>
    <x v="0"/>
    <x v="0"/>
    <x v="220"/>
    <x v="3"/>
    <x v="30"/>
    <x v="33"/>
    <x v="4"/>
    <x v="0"/>
    <x v="41"/>
    <x v="123"/>
    <x v="188"/>
    <x v="2"/>
  </r>
  <r>
    <x v="0"/>
    <x v="0"/>
    <x v="220"/>
    <x v="3"/>
    <x v="30"/>
    <x v="33"/>
    <x v="5"/>
    <x v="4"/>
    <x v="48"/>
    <x v="138"/>
    <x v="543"/>
    <x v="8"/>
  </r>
  <r>
    <x v="0"/>
    <x v="0"/>
    <x v="221"/>
    <x v="3"/>
    <x v="30"/>
    <x v="33"/>
    <x v="0"/>
    <x v="0"/>
    <x v="25"/>
    <x v="61"/>
    <x v="214"/>
    <x v="8"/>
  </r>
  <r>
    <x v="0"/>
    <x v="0"/>
    <x v="221"/>
    <x v="3"/>
    <x v="30"/>
    <x v="33"/>
    <x v="1"/>
    <x v="17"/>
    <x v="45"/>
    <x v="160"/>
    <x v="353"/>
    <x v="2"/>
  </r>
  <r>
    <x v="0"/>
    <x v="0"/>
    <x v="221"/>
    <x v="3"/>
    <x v="30"/>
    <x v="33"/>
    <x v="2"/>
    <x v="1"/>
    <x v="35"/>
    <x v="130"/>
    <x v="1098"/>
    <x v="8"/>
  </r>
  <r>
    <x v="0"/>
    <x v="0"/>
    <x v="221"/>
    <x v="3"/>
    <x v="30"/>
    <x v="33"/>
    <x v="3"/>
    <x v="1"/>
    <x v="38"/>
    <x v="124"/>
    <x v="204"/>
    <x v="8"/>
  </r>
  <r>
    <x v="0"/>
    <x v="0"/>
    <x v="221"/>
    <x v="3"/>
    <x v="30"/>
    <x v="33"/>
    <x v="4"/>
    <x v="0"/>
    <x v="44"/>
    <x v="142"/>
    <x v="209"/>
    <x v="2"/>
  </r>
  <r>
    <x v="0"/>
    <x v="0"/>
    <x v="221"/>
    <x v="3"/>
    <x v="30"/>
    <x v="33"/>
    <x v="5"/>
    <x v="4"/>
    <x v="33"/>
    <x v="256"/>
    <x v="390"/>
    <x v="8"/>
  </r>
  <r>
    <x v="0"/>
    <x v="0"/>
    <x v="222"/>
    <x v="3"/>
    <x v="30"/>
    <x v="33"/>
    <x v="0"/>
    <x v="0"/>
    <x v="31"/>
    <x v="79"/>
    <x v="200"/>
    <x v="8"/>
  </r>
  <r>
    <x v="0"/>
    <x v="0"/>
    <x v="222"/>
    <x v="3"/>
    <x v="30"/>
    <x v="33"/>
    <x v="1"/>
    <x v="17"/>
    <x v="45"/>
    <x v="160"/>
    <x v="353"/>
    <x v="2"/>
  </r>
  <r>
    <x v="0"/>
    <x v="0"/>
    <x v="222"/>
    <x v="3"/>
    <x v="30"/>
    <x v="33"/>
    <x v="2"/>
    <x v="1"/>
    <x v="35"/>
    <x v="130"/>
    <x v="1098"/>
    <x v="8"/>
  </r>
  <r>
    <x v="0"/>
    <x v="0"/>
    <x v="222"/>
    <x v="3"/>
    <x v="30"/>
    <x v="33"/>
    <x v="3"/>
    <x v="1"/>
    <x v="44"/>
    <x v="123"/>
    <x v="216"/>
    <x v="8"/>
  </r>
  <r>
    <x v="0"/>
    <x v="0"/>
    <x v="222"/>
    <x v="3"/>
    <x v="30"/>
    <x v="33"/>
    <x v="4"/>
    <x v="0"/>
    <x v="38"/>
    <x v="127"/>
    <x v="203"/>
    <x v="2"/>
  </r>
  <r>
    <x v="0"/>
    <x v="0"/>
    <x v="222"/>
    <x v="3"/>
    <x v="30"/>
    <x v="33"/>
    <x v="5"/>
    <x v="4"/>
    <x v="47"/>
    <x v="42"/>
    <x v="980"/>
    <x v="8"/>
  </r>
  <r>
    <x v="0"/>
    <x v="0"/>
    <x v="223"/>
    <x v="3"/>
    <x v="30"/>
    <x v="33"/>
    <x v="0"/>
    <x v="0"/>
    <x v="28"/>
    <x v="48"/>
    <x v="150"/>
    <x v="8"/>
  </r>
  <r>
    <x v="0"/>
    <x v="0"/>
    <x v="223"/>
    <x v="3"/>
    <x v="30"/>
    <x v="33"/>
    <x v="1"/>
    <x v="17"/>
    <x v="46"/>
    <x v="137"/>
    <x v="201"/>
    <x v="2"/>
  </r>
  <r>
    <x v="0"/>
    <x v="0"/>
    <x v="223"/>
    <x v="3"/>
    <x v="30"/>
    <x v="33"/>
    <x v="2"/>
    <x v="15"/>
    <x v="38"/>
    <x v="121"/>
    <x v="280"/>
    <x v="8"/>
  </r>
  <r>
    <x v="0"/>
    <x v="0"/>
    <x v="223"/>
    <x v="3"/>
    <x v="30"/>
    <x v="33"/>
    <x v="3"/>
    <x v="15"/>
    <x v="41"/>
    <x v="320"/>
    <x v="899"/>
    <x v="8"/>
  </r>
  <r>
    <x v="0"/>
    <x v="0"/>
    <x v="223"/>
    <x v="3"/>
    <x v="30"/>
    <x v="33"/>
    <x v="4"/>
    <x v="2"/>
    <x v="41"/>
    <x v="124"/>
    <x v="189"/>
    <x v="2"/>
  </r>
  <r>
    <x v="0"/>
    <x v="0"/>
    <x v="223"/>
    <x v="3"/>
    <x v="30"/>
    <x v="33"/>
    <x v="5"/>
    <x v="0"/>
    <x v="35"/>
    <x v="140"/>
    <x v="309"/>
    <x v="8"/>
  </r>
  <r>
    <x v="0"/>
    <x v="0"/>
    <x v="224"/>
    <x v="3"/>
    <x v="30"/>
    <x v="33"/>
    <x v="0"/>
    <x v="16"/>
    <x v="32"/>
    <x v="357"/>
    <x v="567"/>
    <x v="8"/>
  </r>
  <r>
    <x v="0"/>
    <x v="0"/>
    <x v="224"/>
    <x v="3"/>
    <x v="30"/>
    <x v="33"/>
    <x v="1"/>
    <x v="2"/>
    <x v="35"/>
    <x v="116"/>
    <x v="180"/>
    <x v="2"/>
  </r>
  <r>
    <x v="0"/>
    <x v="0"/>
    <x v="224"/>
    <x v="3"/>
    <x v="30"/>
    <x v="33"/>
    <x v="2"/>
    <x v="2"/>
    <x v="37"/>
    <x v="120"/>
    <x v="189"/>
    <x v="8"/>
  </r>
  <r>
    <x v="0"/>
    <x v="0"/>
    <x v="224"/>
    <x v="3"/>
    <x v="30"/>
    <x v="33"/>
    <x v="3"/>
    <x v="2"/>
    <x v="43"/>
    <x v="321"/>
    <x v="499"/>
    <x v="8"/>
  </r>
  <r>
    <x v="0"/>
    <x v="0"/>
    <x v="224"/>
    <x v="3"/>
    <x v="30"/>
    <x v="33"/>
    <x v="4"/>
    <x v="16"/>
    <x v="43"/>
    <x v="370"/>
    <x v="517"/>
    <x v="2"/>
  </r>
  <r>
    <x v="0"/>
    <x v="0"/>
    <x v="224"/>
    <x v="3"/>
    <x v="30"/>
    <x v="33"/>
    <x v="5"/>
    <x v="16"/>
    <x v="35"/>
    <x v="409"/>
    <x v="1099"/>
    <x v="8"/>
  </r>
  <r>
    <x v="0"/>
    <x v="0"/>
    <x v="225"/>
    <x v="3"/>
    <x v="30"/>
    <x v="33"/>
    <x v="0"/>
    <x v="0"/>
    <x v="33"/>
    <x v="43"/>
    <x v="999"/>
    <x v="8"/>
  </r>
  <r>
    <x v="0"/>
    <x v="0"/>
    <x v="225"/>
    <x v="3"/>
    <x v="30"/>
    <x v="33"/>
    <x v="1"/>
    <x v="1"/>
    <x v="35"/>
    <x v="130"/>
    <x v="195"/>
    <x v="2"/>
  </r>
  <r>
    <x v="0"/>
    <x v="0"/>
    <x v="225"/>
    <x v="3"/>
    <x v="30"/>
    <x v="33"/>
    <x v="2"/>
    <x v="2"/>
    <x v="77"/>
    <x v="624"/>
    <x v="1100"/>
    <x v="8"/>
  </r>
  <r>
    <x v="0"/>
    <x v="0"/>
    <x v="225"/>
    <x v="3"/>
    <x v="30"/>
    <x v="33"/>
    <x v="3"/>
    <x v="4"/>
    <x v="41"/>
    <x v="130"/>
    <x v="1098"/>
    <x v="8"/>
  </r>
  <r>
    <x v="0"/>
    <x v="0"/>
    <x v="225"/>
    <x v="3"/>
    <x v="30"/>
    <x v="33"/>
    <x v="4"/>
    <x v="5"/>
    <x v="37"/>
    <x v="165"/>
    <x v="289"/>
    <x v="2"/>
  </r>
  <r>
    <x v="0"/>
    <x v="0"/>
    <x v="225"/>
    <x v="3"/>
    <x v="30"/>
    <x v="33"/>
    <x v="5"/>
    <x v="6"/>
    <x v="35"/>
    <x v="237"/>
    <x v="802"/>
    <x v="8"/>
  </r>
  <r>
    <x v="0"/>
    <x v="0"/>
    <x v="226"/>
    <x v="3"/>
    <x v="30"/>
    <x v="33"/>
    <x v="0"/>
    <x v="5"/>
    <x v="28"/>
    <x v="85"/>
    <x v="108"/>
    <x v="8"/>
  </r>
  <r>
    <x v="0"/>
    <x v="0"/>
    <x v="226"/>
    <x v="3"/>
    <x v="30"/>
    <x v="33"/>
    <x v="1"/>
    <x v="4"/>
    <x v="46"/>
    <x v="255"/>
    <x v="386"/>
    <x v="2"/>
  </r>
  <r>
    <x v="0"/>
    <x v="0"/>
    <x v="226"/>
    <x v="3"/>
    <x v="30"/>
    <x v="33"/>
    <x v="2"/>
    <x v="4"/>
    <x v="35"/>
    <x v="408"/>
    <x v="1096"/>
    <x v="8"/>
  </r>
  <r>
    <x v="0"/>
    <x v="0"/>
    <x v="226"/>
    <x v="3"/>
    <x v="30"/>
    <x v="33"/>
    <x v="3"/>
    <x v="0"/>
    <x v="38"/>
    <x v="127"/>
    <x v="354"/>
    <x v="8"/>
  </r>
  <r>
    <x v="0"/>
    <x v="0"/>
    <x v="226"/>
    <x v="3"/>
    <x v="30"/>
    <x v="33"/>
    <x v="4"/>
    <x v="3"/>
    <x v="38"/>
    <x v="198"/>
    <x v="305"/>
    <x v="2"/>
  </r>
  <r>
    <x v="0"/>
    <x v="0"/>
    <x v="226"/>
    <x v="3"/>
    <x v="30"/>
    <x v="33"/>
    <x v="5"/>
    <x v="18"/>
    <x v="46"/>
    <x v="262"/>
    <x v="1101"/>
    <x v="8"/>
  </r>
  <r>
    <x v="0"/>
    <x v="0"/>
    <x v="24"/>
    <x v="4"/>
    <x v="31"/>
    <x v="34"/>
    <x v="0"/>
    <x v="21"/>
    <x v="27"/>
    <x v="553"/>
    <x v="1102"/>
    <x v="8"/>
  </r>
  <r>
    <x v="0"/>
    <x v="0"/>
    <x v="24"/>
    <x v="4"/>
    <x v="31"/>
    <x v="34"/>
    <x v="1"/>
    <x v="21"/>
    <x v="28"/>
    <x v="160"/>
    <x v="353"/>
    <x v="2"/>
  </r>
  <r>
    <x v="0"/>
    <x v="0"/>
    <x v="24"/>
    <x v="4"/>
    <x v="31"/>
    <x v="34"/>
    <x v="2"/>
    <x v="45"/>
    <x v="28"/>
    <x v="509"/>
    <x v="1103"/>
    <x v="8"/>
  </r>
  <r>
    <x v="0"/>
    <x v="0"/>
    <x v="24"/>
    <x v="4"/>
    <x v="31"/>
    <x v="34"/>
    <x v="3"/>
    <x v="7"/>
    <x v="48"/>
    <x v="523"/>
    <x v="223"/>
    <x v="8"/>
  </r>
  <r>
    <x v="0"/>
    <x v="0"/>
    <x v="24"/>
    <x v="4"/>
    <x v="31"/>
    <x v="34"/>
    <x v="4"/>
    <x v="1"/>
    <x v="33"/>
    <x v="234"/>
    <x v="228"/>
    <x v="2"/>
  </r>
  <r>
    <x v="0"/>
    <x v="0"/>
    <x v="24"/>
    <x v="4"/>
    <x v="31"/>
    <x v="34"/>
    <x v="5"/>
    <x v="21"/>
    <x v="28"/>
    <x v="160"/>
    <x v="135"/>
    <x v="0"/>
  </r>
  <r>
    <x v="0"/>
    <x v="0"/>
    <x v="167"/>
    <x v="4"/>
    <x v="31"/>
    <x v="34"/>
    <x v="0"/>
    <x v="21"/>
    <x v="29"/>
    <x v="168"/>
    <x v="1104"/>
    <x v="8"/>
  </r>
  <r>
    <x v="0"/>
    <x v="0"/>
    <x v="167"/>
    <x v="4"/>
    <x v="31"/>
    <x v="34"/>
    <x v="1"/>
    <x v="21"/>
    <x v="33"/>
    <x v="164"/>
    <x v="350"/>
    <x v="2"/>
  </r>
  <r>
    <x v="0"/>
    <x v="0"/>
    <x v="167"/>
    <x v="4"/>
    <x v="31"/>
    <x v="34"/>
    <x v="2"/>
    <x v="45"/>
    <x v="34"/>
    <x v="625"/>
    <x v="1105"/>
    <x v="8"/>
  </r>
  <r>
    <x v="0"/>
    <x v="0"/>
    <x v="167"/>
    <x v="4"/>
    <x v="31"/>
    <x v="34"/>
    <x v="3"/>
    <x v="7"/>
    <x v="46"/>
    <x v="190"/>
    <x v="408"/>
    <x v="8"/>
  </r>
  <r>
    <x v="0"/>
    <x v="0"/>
    <x v="167"/>
    <x v="4"/>
    <x v="31"/>
    <x v="34"/>
    <x v="4"/>
    <x v="1"/>
    <x v="47"/>
    <x v="173"/>
    <x v="257"/>
    <x v="2"/>
  </r>
  <r>
    <x v="0"/>
    <x v="0"/>
    <x v="167"/>
    <x v="4"/>
    <x v="31"/>
    <x v="34"/>
    <x v="5"/>
    <x v="7"/>
    <x v="24"/>
    <x v="142"/>
    <x v="625"/>
    <x v="0"/>
  </r>
  <r>
    <x v="0"/>
    <x v="0"/>
    <x v="104"/>
    <x v="4"/>
    <x v="31"/>
    <x v="34"/>
    <x v="0"/>
    <x v="7"/>
    <x v="78"/>
    <x v="207"/>
    <x v="794"/>
    <x v="8"/>
  </r>
  <r>
    <x v="0"/>
    <x v="0"/>
    <x v="104"/>
    <x v="4"/>
    <x v="31"/>
    <x v="34"/>
    <x v="1"/>
    <x v="7"/>
    <x v="47"/>
    <x v="123"/>
    <x v="188"/>
    <x v="2"/>
  </r>
  <r>
    <x v="0"/>
    <x v="0"/>
    <x v="104"/>
    <x v="4"/>
    <x v="31"/>
    <x v="34"/>
    <x v="2"/>
    <x v="59"/>
    <x v="33"/>
    <x v="524"/>
    <x v="1106"/>
    <x v="8"/>
  </r>
  <r>
    <x v="0"/>
    <x v="0"/>
    <x v="104"/>
    <x v="4"/>
    <x v="31"/>
    <x v="34"/>
    <x v="3"/>
    <x v="40"/>
    <x v="35"/>
    <x v="626"/>
    <x v="1107"/>
    <x v="8"/>
  </r>
  <r>
    <x v="0"/>
    <x v="0"/>
    <x v="104"/>
    <x v="4"/>
    <x v="31"/>
    <x v="34"/>
    <x v="4"/>
    <x v="42"/>
    <x v="46"/>
    <x v="507"/>
    <x v="875"/>
    <x v="2"/>
  </r>
  <r>
    <x v="0"/>
    <x v="0"/>
    <x v="104"/>
    <x v="4"/>
    <x v="31"/>
    <x v="34"/>
    <x v="5"/>
    <x v="7"/>
    <x v="33"/>
    <x v="627"/>
    <x v="726"/>
    <x v="0"/>
  </r>
  <r>
    <x v="0"/>
    <x v="0"/>
    <x v="105"/>
    <x v="4"/>
    <x v="31"/>
    <x v="34"/>
    <x v="0"/>
    <x v="7"/>
    <x v="22"/>
    <x v="153"/>
    <x v="54"/>
    <x v="8"/>
  </r>
  <r>
    <x v="0"/>
    <x v="0"/>
    <x v="105"/>
    <x v="4"/>
    <x v="31"/>
    <x v="34"/>
    <x v="1"/>
    <x v="7"/>
    <x v="48"/>
    <x v="523"/>
    <x v="895"/>
    <x v="2"/>
  </r>
  <r>
    <x v="0"/>
    <x v="0"/>
    <x v="105"/>
    <x v="4"/>
    <x v="31"/>
    <x v="34"/>
    <x v="2"/>
    <x v="59"/>
    <x v="48"/>
    <x v="469"/>
    <x v="811"/>
    <x v="8"/>
  </r>
  <r>
    <x v="0"/>
    <x v="0"/>
    <x v="105"/>
    <x v="4"/>
    <x v="31"/>
    <x v="34"/>
    <x v="3"/>
    <x v="40"/>
    <x v="49"/>
    <x v="628"/>
    <x v="1108"/>
    <x v="8"/>
  </r>
  <r>
    <x v="0"/>
    <x v="0"/>
    <x v="105"/>
    <x v="4"/>
    <x v="31"/>
    <x v="34"/>
    <x v="4"/>
    <x v="1"/>
    <x v="46"/>
    <x v="194"/>
    <x v="287"/>
    <x v="2"/>
  </r>
  <r>
    <x v="0"/>
    <x v="0"/>
    <x v="105"/>
    <x v="4"/>
    <x v="31"/>
    <x v="34"/>
    <x v="5"/>
    <x v="21"/>
    <x v="34"/>
    <x v="629"/>
    <x v="426"/>
    <x v="0"/>
  </r>
  <r>
    <x v="0"/>
    <x v="0"/>
    <x v="40"/>
    <x v="4"/>
    <x v="31"/>
    <x v="34"/>
    <x v="0"/>
    <x v="1"/>
    <x v="57"/>
    <x v="630"/>
    <x v="1109"/>
    <x v="8"/>
  </r>
  <r>
    <x v="0"/>
    <x v="0"/>
    <x v="40"/>
    <x v="4"/>
    <x v="31"/>
    <x v="34"/>
    <x v="1"/>
    <x v="1"/>
    <x v="32"/>
    <x v="207"/>
    <x v="149"/>
    <x v="2"/>
  </r>
  <r>
    <x v="0"/>
    <x v="0"/>
    <x v="40"/>
    <x v="4"/>
    <x v="31"/>
    <x v="34"/>
    <x v="2"/>
    <x v="15"/>
    <x v="33"/>
    <x v="343"/>
    <x v="385"/>
    <x v="8"/>
  </r>
  <r>
    <x v="0"/>
    <x v="0"/>
    <x v="40"/>
    <x v="4"/>
    <x v="31"/>
    <x v="34"/>
    <x v="3"/>
    <x v="15"/>
    <x v="48"/>
    <x v="342"/>
    <x v="97"/>
    <x v="8"/>
  </r>
  <r>
    <x v="0"/>
    <x v="0"/>
    <x v="40"/>
    <x v="4"/>
    <x v="31"/>
    <x v="34"/>
    <x v="4"/>
    <x v="35"/>
    <x v="47"/>
    <x v="451"/>
    <x v="1110"/>
    <x v="2"/>
  </r>
  <r>
    <x v="0"/>
    <x v="0"/>
    <x v="40"/>
    <x v="4"/>
    <x v="31"/>
    <x v="34"/>
    <x v="5"/>
    <x v="25"/>
    <x v="24"/>
    <x v="631"/>
    <x v="1111"/>
    <x v="0"/>
  </r>
  <r>
    <x v="0"/>
    <x v="0"/>
    <x v="169"/>
    <x v="4"/>
    <x v="31"/>
    <x v="34"/>
    <x v="0"/>
    <x v="35"/>
    <x v="30"/>
    <x v="632"/>
    <x v="7"/>
    <x v="8"/>
  </r>
  <r>
    <x v="0"/>
    <x v="0"/>
    <x v="169"/>
    <x v="4"/>
    <x v="31"/>
    <x v="34"/>
    <x v="1"/>
    <x v="1"/>
    <x v="24"/>
    <x v="47"/>
    <x v="668"/>
    <x v="2"/>
  </r>
  <r>
    <x v="0"/>
    <x v="0"/>
    <x v="169"/>
    <x v="4"/>
    <x v="31"/>
    <x v="34"/>
    <x v="2"/>
    <x v="2"/>
    <x v="34"/>
    <x v="115"/>
    <x v="179"/>
    <x v="8"/>
  </r>
  <r>
    <x v="0"/>
    <x v="0"/>
    <x v="169"/>
    <x v="4"/>
    <x v="31"/>
    <x v="34"/>
    <x v="3"/>
    <x v="2"/>
    <x v="32"/>
    <x v="158"/>
    <x v="64"/>
    <x v="8"/>
  </r>
  <r>
    <x v="0"/>
    <x v="0"/>
    <x v="169"/>
    <x v="4"/>
    <x v="31"/>
    <x v="34"/>
    <x v="4"/>
    <x v="3"/>
    <x v="32"/>
    <x v="52"/>
    <x v="56"/>
    <x v="2"/>
  </r>
  <r>
    <x v="0"/>
    <x v="0"/>
    <x v="169"/>
    <x v="4"/>
    <x v="31"/>
    <x v="34"/>
    <x v="5"/>
    <x v="5"/>
    <x v="23"/>
    <x v="113"/>
    <x v="775"/>
    <x v="0"/>
  </r>
  <r>
    <x v="0"/>
    <x v="0"/>
    <x v="108"/>
    <x v="4"/>
    <x v="31"/>
    <x v="34"/>
    <x v="0"/>
    <x v="3"/>
    <x v="2"/>
    <x v="12"/>
    <x v="1112"/>
    <x v="8"/>
  </r>
  <r>
    <x v="0"/>
    <x v="0"/>
    <x v="108"/>
    <x v="4"/>
    <x v="31"/>
    <x v="34"/>
    <x v="1"/>
    <x v="4"/>
    <x v="25"/>
    <x v="221"/>
    <x v="92"/>
    <x v="2"/>
  </r>
  <r>
    <x v="0"/>
    <x v="0"/>
    <x v="108"/>
    <x v="4"/>
    <x v="31"/>
    <x v="34"/>
    <x v="2"/>
    <x v="0"/>
    <x v="28"/>
    <x v="48"/>
    <x v="150"/>
    <x v="8"/>
  </r>
  <r>
    <x v="0"/>
    <x v="0"/>
    <x v="108"/>
    <x v="4"/>
    <x v="31"/>
    <x v="34"/>
    <x v="3"/>
    <x v="0"/>
    <x v="34"/>
    <x v="351"/>
    <x v="882"/>
    <x v="8"/>
  </r>
  <r>
    <x v="0"/>
    <x v="0"/>
    <x v="108"/>
    <x v="4"/>
    <x v="31"/>
    <x v="34"/>
    <x v="4"/>
    <x v="3"/>
    <x v="24"/>
    <x v="61"/>
    <x v="150"/>
    <x v="2"/>
  </r>
  <r>
    <x v="0"/>
    <x v="0"/>
    <x v="108"/>
    <x v="4"/>
    <x v="31"/>
    <x v="34"/>
    <x v="5"/>
    <x v="5"/>
    <x v="22"/>
    <x v="83"/>
    <x v="1113"/>
    <x v="0"/>
  </r>
  <r>
    <x v="0"/>
    <x v="0"/>
    <x v="109"/>
    <x v="4"/>
    <x v="31"/>
    <x v="34"/>
    <x v="0"/>
    <x v="3"/>
    <x v="6"/>
    <x v="14"/>
    <x v="412"/>
    <x v="8"/>
  </r>
  <r>
    <x v="0"/>
    <x v="0"/>
    <x v="109"/>
    <x v="4"/>
    <x v="31"/>
    <x v="34"/>
    <x v="1"/>
    <x v="4"/>
    <x v="25"/>
    <x v="221"/>
    <x v="92"/>
    <x v="2"/>
  </r>
  <r>
    <x v="0"/>
    <x v="0"/>
    <x v="109"/>
    <x v="4"/>
    <x v="31"/>
    <x v="34"/>
    <x v="2"/>
    <x v="0"/>
    <x v="28"/>
    <x v="48"/>
    <x v="150"/>
    <x v="8"/>
  </r>
  <r>
    <x v="0"/>
    <x v="0"/>
    <x v="109"/>
    <x v="4"/>
    <x v="31"/>
    <x v="34"/>
    <x v="3"/>
    <x v="1"/>
    <x v="34"/>
    <x v="235"/>
    <x v="750"/>
    <x v="8"/>
  </r>
  <r>
    <x v="0"/>
    <x v="0"/>
    <x v="109"/>
    <x v="4"/>
    <x v="31"/>
    <x v="34"/>
    <x v="4"/>
    <x v="0"/>
    <x v="32"/>
    <x v="39"/>
    <x v="42"/>
    <x v="2"/>
  </r>
  <r>
    <x v="0"/>
    <x v="0"/>
    <x v="109"/>
    <x v="4"/>
    <x v="31"/>
    <x v="34"/>
    <x v="5"/>
    <x v="4"/>
    <x v="23"/>
    <x v="337"/>
    <x v="955"/>
    <x v="0"/>
  </r>
  <r>
    <x v="0"/>
    <x v="0"/>
    <x v="44"/>
    <x v="4"/>
    <x v="31"/>
    <x v="34"/>
    <x v="0"/>
    <x v="0"/>
    <x v="27"/>
    <x v="78"/>
    <x v="169"/>
    <x v="8"/>
  </r>
  <r>
    <x v="0"/>
    <x v="0"/>
    <x v="44"/>
    <x v="4"/>
    <x v="31"/>
    <x v="34"/>
    <x v="1"/>
    <x v="57"/>
    <x v="28"/>
    <x v="464"/>
    <x v="1114"/>
    <x v="2"/>
  </r>
  <r>
    <x v="0"/>
    <x v="0"/>
    <x v="44"/>
    <x v="4"/>
    <x v="31"/>
    <x v="34"/>
    <x v="2"/>
    <x v="45"/>
    <x v="33"/>
    <x v="533"/>
    <x v="1115"/>
    <x v="8"/>
  </r>
  <r>
    <x v="0"/>
    <x v="0"/>
    <x v="44"/>
    <x v="4"/>
    <x v="31"/>
    <x v="34"/>
    <x v="3"/>
    <x v="45"/>
    <x v="47"/>
    <x v="527"/>
    <x v="905"/>
    <x v="8"/>
  </r>
  <r>
    <x v="0"/>
    <x v="0"/>
    <x v="44"/>
    <x v="4"/>
    <x v="31"/>
    <x v="34"/>
    <x v="4"/>
    <x v="21"/>
    <x v="47"/>
    <x v="200"/>
    <x v="298"/>
    <x v="2"/>
  </r>
  <r>
    <x v="0"/>
    <x v="0"/>
    <x v="44"/>
    <x v="4"/>
    <x v="31"/>
    <x v="34"/>
    <x v="5"/>
    <x v="42"/>
    <x v="24"/>
    <x v="482"/>
    <x v="1116"/>
    <x v="0"/>
  </r>
  <r>
    <x v="0"/>
    <x v="0"/>
    <x v="171"/>
    <x v="4"/>
    <x v="31"/>
    <x v="34"/>
    <x v="0"/>
    <x v="42"/>
    <x v="22"/>
    <x v="464"/>
    <x v="332"/>
    <x v="8"/>
  </r>
  <r>
    <x v="0"/>
    <x v="0"/>
    <x v="171"/>
    <x v="4"/>
    <x v="31"/>
    <x v="34"/>
    <x v="1"/>
    <x v="63"/>
    <x v="24"/>
    <x v="613"/>
    <x v="1086"/>
    <x v="2"/>
  </r>
  <r>
    <x v="0"/>
    <x v="0"/>
    <x v="171"/>
    <x v="4"/>
    <x v="31"/>
    <x v="34"/>
    <x v="2"/>
    <x v="63"/>
    <x v="48"/>
    <x v="633"/>
    <x v="1117"/>
    <x v="8"/>
  </r>
  <r>
    <x v="0"/>
    <x v="0"/>
    <x v="171"/>
    <x v="4"/>
    <x v="31"/>
    <x v="34"/>
    <x v="3"/>
    <x v="63"/>
    <x v="45"/>
    <x v="634"/>
    <x v="1118"/>
    <x v="8"/>
  </r>
  <r>
    <x v="0"/>
    <x v="0"/>
    <x v="171"/>
    <x v="4"/>
    <x v="31"/>
    <x v="34"/>
    <x v="4"/>
    <x v="42"/>
    <x v="45"/>
    <x v="206"/>
    <x v="304"/>
    <x v="2"/>
  </r>
  <r>
    <x v="0"/>
    <x v="0"/>
    <x v="171"/>
    <x v="4"/>
    <x v="31"/>
    <x v="34"/>
    <x v="5"/>
    <x v="15"/>
    <x v="34"/>
    <x v="394"/>
    <x v="991"/>
    <x v="0"/>
  </r>
  <r>
    <x v="0"/>
    <x v="0"/>
    <x v="112"/>
    <x v="4"/>
    <x v="31"/>
    <x v="34"/>
    <x v="0"/>
    <x v="58"/>
    <x v="23"/>
    <x v="635"/>
    <x v="1119"/>
    <x v="8"/>
  </r>
  <r>
    <x v="0"/>
    <x v="0"/>
    <x v="112"/>
    <x v="4"/>
    <x v="31"/>
    <x v="34"/>
    <x v="1"/>
    <x v="73"/>
    <x v="32"/>
    <x v="636"/>
    <x v="1120"/>
    <x v="2"/>
  </r>
  <r>
    <x v="0"/>
    <x v="0"/>
    <x v="112"/>
    <x v="4"/>
    <x v="31"/>
    <x v="34"/>
    <x v="2"/>
    <x v="74"/>
    <x v="79"/>
    <x v="637"/>
    <x v="1121"/>
    <x v="8"/>
  </r>
  <r>
    <x v="0"/>
    <x v="0"/>
    <x v="112"/>
    <x v="4"/>
    <x v="31"/>
    <x v="34"/>
    <x v="3"/>
    <x v="70"/>
    <x v="32"/>
    <x v="568"/>
    <x v="1000"/>
    <x v="8"/>
  </r>
  <r>
    <x v="0"/>
    <x v="0"/>
    <x v="112"/>
    <x v="4"/>
    <x v="31"/>
    <x v="34"/>
    <x v="4"/>
    <x v="24"/>
    <x v="33"/>
    <x v="260"/>
    <x v="1122"/>
    <x v="2"/>
  </r>
  <r>
    <x v="0"/>
    <x v="0"/>
    <x v="112"/>
    <x v="4"/>
    <x v="31"/>
    <x v="34"/>
    <x v="5"/>
    <x v="13"/>
    <x v="28"/>
    <x v="638"/>
    <x v="1123"/>
    <x v="0"/>
  </r>
  <r>
    <x v="0"/>
    <x v="0"/>
    <x v="113"/>
    <x v="4"/>
    <x v="31"/>
    <x v="34"/>
    <x v="0"/>
    <x v="12"/>
    <x v="29"/>
    <x v="102"/>
    <x v="1124"/>
    <x v="8"/>
  </r>
  <r>
    <x v="0"/>
    <x v="0"/>
    <x v="113"/>
    <x v="4"/>
    <x v="31"/>
    <x v="34"/>
    <x v="1"/>
    <x v="14"/>
    <x v="31"/>
    <x v="225"/>
    <x v="1125"/>
    <x v="2"/>
  </r>
  <r>
    <x v="0"/>
    <x v="0"/>
    <x v="113"/>
    <x v="4"/>
    <x v="31"/>
    <x v="34"/>
    <x v="2"/>
    <x v="14"/>
    <x v="28"/>
    <x v="254"/>
    <x v="330"/>
    <x v="8"/>
  </r>
  <r>
    <x v="0"/>
    <x v="0"/>
    <x v="113"/>
    <x v="4"/>
    <x v="31"/>
    <x v="34"/>
    <x v="3"/>
    <x v="14"/>
    <x v="34"/>
    <x v="231"/>
    <x v="1126"/>
    <x v="8"/>
  </r>
  <r>
    <x v="0"/>
    <x v="0"/>
    <x v="113"/>
    <x v="4"/>
    <x v="31"/>
    <x v="34"/>
    <x v="4"/>
    <x v="12"/>
    <x v="34"/>
    <x v="204"/>
    <x v="1127"/>
    <x v="2"/>
  </r>
  <r>
    <x v="0"/>
    <x v="0"/>
    <x v="113"/>
    <x v="4"/>
    <x v="31"/>
    <x v="34"/>
    <x v="5"/>
    <x v="13"/>
    <x v="31"/>
    <x v="275"/>
    <x v="1128"/>
    <x v="0"/>
  </r>
  <r>
    <x v="1"/>
    <x v="1"/>
    <x v="180"/>
    <x v="1"/>
    <x v="32"/>
    <x v="35"/>
    <x v="0"/>
    <x v="39"/>
    <x v="26"/>
    <x v="639"/>
    <x v="1129"/>
    <x v="8"/>
  </r>
  <r>
    <x v="1"/>
    <x v="1"/>
    <x v="180"/>
    <x v="1"/>
    <x v="32"/>
    <x v="35"/>
    <x v="1"/>
    <x v="39"/>
    <x v="32"/>
    <x v="133"/>
    <x v="197"/>
    <x v="2"/>
  </r>
  <r>
    <x v="1"/>
    <x v="1"/>
    <x v="180"/>
    <x v="1"/>
    <x v="32"/>
    <x v="35"/>
    <x v="2"/>
    <x v="62"/>
    <x v="32"/>
    <x v="640"/>
    <x v="1130"/>
    <x v="8"/>
  </r>
  <r>
    <x v="1"/>
    <x v="1"/>
    <x v="180"/>
    <x v="1"/>
    <x v="32"/>
    <x v="35"/>
    <x v="3"/>
    <x v="19"/>
    <x v="49"/>
    <x v="128"/>
    <x v="512"/>
    <x v="8"/>
  </r>
  <r>
    <x v="1"/>
    <x v="1"/>
    <x v="180"/>
    <x v="1"/>
    <x v="32"/>
    <x v="35"/>
    <x v="4"/>
    <x v="15"/>
    <x v="45"/>
    <x v="206"/>
    <x v="304"/>
    <x v="2"/>
  </r>
  <r>
    <x v="1"/>
    <x v="1"/>
    <x v="180"/>
    <x v="1"/>
    <x v="32"/>
    <x v="35"/>
    <x v="5"/>
    <x v="39"/>
    <x v="32"/>
    <x v="133"/>
    <x v="879"/>
    <x v="8"/>
  </r>
  <r>
    <x v="1"/>
    <x v="1"/>
    <x v="227"/>
    <x v="1"/>
    <x v="32"/>
    <x v="35"/>
    <x v="0"/>
    <x v="39"/>
    <x v="20"/>
    <x v="482"/>
    <x v="1131"/>
    <x v="8"/>
  </r>
  <r>
    <x v="1"/>
    <x v="1"/>
    <x v="227"/>
    <x v="1"/>
    <x v="32"/>
    <x v="35"/>
    <x v="1"/>
    <x v="39"/>
    <x v="45"/>
    <x v="504"/>
    <x v="871"/>
    <x v="2"/>
  </r>
  <r>
    <x v="1"/>
    <x v="1"/>
    <x v="227"/>
    <x v="1"/>
    <x v="32"/>
    <x v="35"/>
    <x v="2"/>
    <x v="62"/>
    <x v="47"/>
    <x v="641"/>
    <x v="1132"/>
    <x v="8"/>
  </r>
  <r>
    <x v="1"/>
    <x v="1"/>
    <x v="227"/>
    <x v="1"/>
    <x v="32"/>
    <x v="35"/>
    <x v="3"/>
    <x v="19"/>
    <x v="44"/>
    <x v="118"/>
    <x v="182"/>
    <x v="8"/>
  </r>
  <r>
    <x v="1"/>
    <x v="1"/>
    <x v="227"/>
    <x v="1"/>
    <x v="32"/>
    <x v="35"/>
    <x v="4"/>
    <x v="15"/>
    <x v="46"/>
    <x v="165"/>
    <x v="289"/>
    <x v="2"/>
  </r>
  <r>
    <x v="1"/>
    <x v="1"/>
    <x v="227"/>
    <x v="1"/>
    <x v="32"/>
    <x v="35"/>
    <x v="5"/>
    <x v="19"/>
    <x v="33"/>
    <x v="501"/>
    <x v="351"/>
    <x v="8"/>
  </r>
  <r>
    <x v="1"/>
    <x v="1"/>
    <x v="26"/>
    <x v="1"/>
    <x v="32"/>
    <x v="35"/>
    <x v="0"/>
    <x v="19"/>
    <x v="80"/>
    <x v="642"/>
    <x v="1133"/>
    <x v="8"/>
  </r>
  <r>
    <x v="1"/>
    <x v="1"/>
    <x v="26"/>
    <x v="1"/>
    <x v="32"/>
    <x v="35"/>
    <x v="1"/>
    <x v="19"/>
    <x v="46"/>
    <x v="406"/>
    <x v="912"/>
    <x v="2"/>
  </r>
  <r>
    <x v="1"/>
    <x v="1"/>
    <x v="26"/>
    <x v="1"/>
    <x v="32"/>
    <x v="35"/>
    <x v="2"/>
    <x v="64"/>
    <x v="45"/>
    <x v="367"/>
    <x v="1134"/>
    <x v="8"/>
  </r>
  <r>
    <x v="1"/>
    <x v="1"/>
    <x v="26"/>
    <x v="1"/>
    <x v="32"/>
    <x v="35"/>
    <x v="3"/>
    <x v="40"/>
    <x v="41"/>
    <x v="643"/>
    <x v="1135"/>
    <x v="8"/>
  </r>
  <r>
    <x v="1"/>
    <x v="1"/>
    <x v="26"/>
    <x v="1"/>
    <x v="32"/>
    <x v="35"/>
    <x v="4"/>
    <x v="42"/>
    <x v="44"/>
    <x v="504"/>
    <x v="871"/>
    <x v="2"/>
  </r>
  <r>
    <x v="1"/>
    <x v="1"/>
    <x v="26"/>
    <x v="1"/>
    <x v="32"/>
    <x v="35"/>
    <x v="5"/>
    <x v="7"/>
    <x v="45"/>
    <x v="131"/>
    <x v="188"/>
    <x v="8"/>
  </r>
  <r>
    <x v="1"/>
    <x v="1"/>
    <x v="27"/>
    <x v="1"/>
    <x v="32"/>
    <x v="35"/>
    <x v="0"/>
    <x v="7"/>
    <x v="25"/>
    <x v="146"/>
    <x v="51"/>
    <x v="8"/>
  </r>
  <r>
    <x v="1"/>
    <x v="1"/>
    <x v="27"/>
    <x v="1"/>
    <x v="32"/>
    <x v="35"/>
    <x v="1"/>
    <x v="7"/>
    <x v="49"/>
    <x v="126"/>
    <x v="191"/>
    <x v="2"/>
  </r>
  <r>
    <x v="1"/>
    <x v="1"/>
    <x v="27"/>
    <x v="1"/>
    <x v="32"/>
    <x v="35"/>
    <x v="2"/>
    <x v="59"/>
    <x v="49"/>
    <x v="362"/>
    <x v="605"/>
    <x v="8"/>
  </r>
  <r>
    <x v="1"/>
    <x v="1"/>
    <x v="27"/>
    <x v="1"/>
    <x v="32"/>
    <x v="35"/>
    <x v="3"/>
    <x v="40"/>
    <x v="38"/>
    <x v="644"/>
    <x v="1136"/>
    <x v="8"/>
  </r>
  <r>
    <x v="1"/>
    <x v="1"/>
    <x v="27"/>
    <x v="1"/>
    <x v="32"/>
    <x v="35"/>
    <x v="4"/>
    <x v="1"/>
    <x v="44"/>
    <x v="123"/>
    <x v="188"/>
    <x v="2"/>
  </r>
  <r>
    <x v="1"/>
    <x v="1"/>
    <x v="27"/>
    <x v="1"/>
    <x v="32"/>
    <x v="35"/>
    <x v="5"/>
    <x v="21"/>
    <x v="47"/>
    <x v="200"/>
    <x v="917"/>
    <x v="8"/>
  </r>
  <r>
    <x v="1"/>
    <x v="1"/>
    <x v="168"/>
    <x v="1"/>
    <x v="32"/>
    <x v="35"/>
    <x v="0"/>
    <x v="1"/>
    <x v="70"/>
    <x v="645"/>
    <x v="1137"/>
    <x v="8"/>
  </r>
  <r>
    <x v="1"/>
    <x v="1"/>
    <x v="168"/>
    <x v="1"/>
    <x v="32"/>
    <x v="35"/>
    <x v="1"/>
    <x v="1"/>
    <x v="48"/>
    <x v="146"/>
    <x v="215"/>
    <x v="2"/>
  </r>
  <r>
    <x v="1"/>
    <x v="1"/>
    <x v="168"/>
    <x v="1"/>
    <x v="32"/>
    <x v="35"/>
    <x v="2"/>
    <x v="15"/>
    <x v="45"/>
    <x v="206"/>
    <x v="139"/>
    <x v="8"/>
  </r>
  <r>
    <x v="1"/>
    <x v="1"/>
    <x v="168"/>
    <x v="1"/>
    <x v="32"/>
    <x v="35"/>
    <x v="3"/>
    <x v="15"/>
    <x v="49"/>
    <x v="202"/>
    <x v="217"/>
    <x v="8"/>
  </r>
  <r>
    <x v="1"/>
    <x v="1"/>
    <x v="168"/>
    <x v="1"/>
    <x v="32"/>
    <x v="35"/>
    <x v="4"/>
    <x v="35"/>
    <x v="46"/>
    <x v="199"/>
    <x v="1138"/>
    <x v="2"/>
  </r>
  <r>
    <x v="1"/>
    <x v="1"/>
    <x v="168"/>
    <x v="1"/>
    <x v="32"/>
    <x v="35"/>
    <x v="5"/>
    <x v="35"/>
    <x v="33"/>
    <x v="646"/>
    <x v="308"/>
    <x v="8"/>
  </r>
  <r>
    <x v="1"/>
    <x v="1"/>
    <x v="228"/>
    <x v="1"/>
    <x v="32"/>
    <x v="35"/>
    <x v="0"/>
    <x v="10"/>
    <x v="22"/>
    <x v="52"/>
    <x v="53"/>
    <x v="8"/>
  </r>
  <r>
    <x v="1"/>
    <x v="1"/>
    <x v="228"/>
    <x v="1"/>
    <x v="32"/>
    <x v="35"/>
    <x v="1"/>
    <x v="15"/>
    <x v="33"/>
    <x v="343"/>
    <x v="795"/>
    <x v="2"/>
  </r>
  <r>
    <x v="1"/>
    <x v="1"/>
    <x v="228"/>
    <x v="1"/>
    <x v="32"/>
    <x v="35"/>
    <x v="2"/>
    <x v="1"/>
    <x v="47"/>
    <x v="173"/>
    <x v="329"/>
    <x v="8"/>
  </r>
  <r>
    <x v="1"/>
    <x v="1"/>
    <x v="228"/>
    <x v="1"/>
    <x v="32"/>
    <x v="35"/>
    <x v="3"/>
    <x v="1"/>
    <x v="48"/>
    <x v="146"/>
    <x v="51"/>
    <x v="8"/>
  </r>
  <r>
    <x v="1"/>
    <x v="1"/>
    <x v="228"/>
    <x v="1"/>
    <x v="32"/>
    <x v="35"/>
    <x v="4"/>
    <x v="16"/>
    <x v="48"/>
    <x v="210"/>
    <x v="1139"/>
    <x v="2"/>
  </r>
  <r>
    <x v="1"/>
    <x v="1"/>
    <x v="228"/>
    <x v="1"/>
    <x v="32"/>
    <x v="35"/>
    <x v="5"/>
    <x v="3"/>
    <x v="21"/>
    <x v="211"/>
    <x v="314"/>
    <x v="8"/>
  </r>
  <r>
    <x v="1"/>
    <x v="1"/>
    <x v="30"/>
    <x v="1"/>
    <x v="32"/>
    <x v="35"/>
    <x v="0"/>
    <x v="16"/>
    <x v="29"/>
    <x v="475"/>
    <x v="951"/>
    <x v="8"/>
  </r>
  <r>
    <x v="1"/>
    <x v="1"/>
    <x v="30"/>
    <x v="1"/>
    <x v="32"/>
    <x v="35"/>
    <x v="1"/>
    <x v="0"/>
    <x v="28"/>
    <x v="48"/>
    <x v="52"/>
    <x v="2"/>
  </r>
  <r>
    <x v="1"/>
    <x v="1"/>
    <x v="30"/>
    <x v="1"/>
    <x v="32"/>
    <x v="35"/>
    <x v="2"/>
    <x v="2"/>
    <x v="32"/>
    <x v="158"/>
    <x v="64"/>
    <x v="8"/>
  </r>
  <r>
    <x v="1"/>
    <x v="1"/>
    <x v="30"/>
    <x v="1"/>
    <x v="32"/>
    <x v="35"/>
    <x v="3"/>
    <x v="2"/>
    <x v="47"/>
    <x v="207"/>
    <x v="794"/>
    <x v="8"/>
  </r>
  <r>
    <x v="1"/>
    <x v="1"/>
    <x v="30"/>
    <x v="1"/>
    <x v="32"/>
    <x v="35"/>
    <x v="4"/>
    <x v="3"/>
    <x v="33"/>
    <x v="141"/>
    <x v="1140"/>
    <x v="2"/>
  </r>
  <r>
    <x v="1"/>
    <x v="1"/>
    <x v="30"/>
    <x v="1"/>
    <x v="32"/>
    <x v="35"/>
    <x v="5"/>
    <x v="5"/>
    <x v="25"/>
    <x v="87"/>
    <x v="1141"/>
    <x v="8"/>
  </r>
  <r>
    <x v="1"/>
    <x v="1"/>
    <x v="31"/>
    <x v="1"/>
    <x v="32"/>
    <x v="35"/>
    <x v="0"/>
    <x v="3"/>
    <x v="30"/>
    <x v="6"/>
    <x v="168"/>
    <x v="8"/>
  </r>
  <r>
    <x v="1"/>
    <x v="1"/>
    <x v="31"/>
    <x v="1"/>
    <x v="32"/>
    <x v="35"/>
    <x v="1"/>
    <x v="4"/>
    <x v="28"/>
    <x v="170"/>
    <x v="249"/>
    <x v="2"/>
  </r>
  <r>
    <x v="1"/>
    <x v="1"/>
    <x v="31"/>
    <x v="1"/>
    <x v="32"/>
    <x v="35"/>
    <x v="2"/>
    <x v="0"/>
    <x v="32"/>
    <x v="39"/>
    <x v="192"/>
    <x v="8"/>
  </r>
  <r>
    <x v="1"/>
    <x v="1"/>
    <x v="31"/>
    <x v="1"/>
    <x v="32"/>
    <x v="35"/>
    <x v="3"/>
    <x v="1"/>
    <x v="47"/>
    <x v="173"/>
    <x v="329"/>
    <x v="8"/>
  </r>
  <r>
    <x v="1"/>
    <x v="1"/>
    <x v="31"/>
    <x v="1"/>
    <x v="32"/>
    <x v="35"/>
    <x v="4"/>
    <x v="0"/>
    <x v="48"/>
    <x v="203"/>
    <x v="407"/>
    <x v="2"/>
  </r>
  <r>
    <x v="1"/>
    <x v="1"/>
    <x v="31"/>
    <x v="1"/>
    <x v="32"/>
    <x v="35"/>
    <x v="5"/>
    <x v="4"/>
    <x v="21"/>
    <x v="446"/>
    <x v="1142"/>
    <x v="8"/>
  </r>
  <r>
    <x v="1"/>
    <x v="1"/>
    <x v="170"/>
    <x v="1"/>
    <x v="32"/>
    <x v="35"/>
    <x v="0"/>
    <x v="0"/>
    <x v="26"/>
    <x v="82"/>
    <x v="55"/>
    <x v="8"/>
  </r>
  <r>
    <x v="1"/>
    <x v="1"/>
    <x v="170"/>
    <x v="1"/>
    <x v="32"/>
    <x v="35"/>
    <x v="1"/>
    <x v="56"/>
    <x v="32"/>
    <x v="647"/>
    <x v="1143"/>
    <x v="2"/>
  </r>
  <r>
    <x v="1"/>
    <x v="1"/>
    <x v="170"/>
    <x v="1"/>
    <x v="32"/>
    <x v="35"/>
    <x v="2"/>
    <x v="62"/>
    <x v="45"/>
    <x v="648"/>
    <x v="1144"/>
    <x v="8"/>
  </r>
  <r>
    <x v="1"/>
    <x v="1"/>
    <x v="170"/>
    <x v="1"/>
    <x v="32"/>
    <x v="35"/>
    <x v="3"/>
    <x v="62"/>
    <x v="46"/>
    <x v="529"/>
    <x v="1145"/>
    <x v="8"/>
  </r>
  <r>
    <x v="1"/>
    <x v="1"/>
    <x v="170"/>
    <x v="1"/>
    <x v="32"/>
    <x v="35"/>
    <x v="4"/>
    <x v="39"/>
    <x v="46"/>
    <x v="512"/>
    <x v="900"/>
    <x v="2"/>
  </r>
  <r>
    <x v="1"/>
    <x v="1"/>
    <x v="170"/>
    <x v="1"/>
    <x v="32"/>
    <x v="35"/>
    <x v="5"/>
    <x v="58"/>
    <x v="33"/>
    <x v="611"/>
    <x v="1084"/>
    <x v="8"/>
  </r>
  <r>
    <x v="1"/>
    <x v="1"/>
    <x v="229"/>
    <x v="1"/>
    <x v="32"/>
    <x v="35"/>
    <x v="0"/>
    <x v="58"/>
    <x v="25"/>
    <x v="647"/>
    <x v="1146"/>
    <x v="8"/>
  </r>
  <r>
    <x v="1"/>
    <x v="1"/>
    <x v="229"/>
    <x v="1"/>
    <x v="32"/>
    <x v="35"/>
    <x v="1"/>
    <x v="73"/>
    <x v="33"/>
    <x v="649"/>
    <x v="1147"/>
    <x v="2"/>
  </r>
  <r>
    <x v="1"/>
    <x v="1"/>
    <x v="229"/>
    <x v="1"/>
    <x v="32"/>
    <x v="35"/>
    <x v="2"/>
    <x v="73"/>
    <x v="49"/>
    <x v="641"/>
    <x v="1132"/>
    <x v="8"/>
  </r>
  <r>
    <x v="1"/>
    <x v="1"/>
    <x v="229"/>
    <x v="1"/>
    <x v="32"/>
    <x v="35"/>
    <x v="3"/>
    <x v="73"/>
    <x v="35"/>
    <x v="650"/>
    <x v="1148"/>
    <x v="8"/>
  </r>
  <r>
    <x v="1"/>
    <x v="1"/>
    <x v="229"/>
    <x v="1"/>
    <x v="32"/>
    <x v="35"/>
    <x v="4"/>
    <x v="58"/>
    <x v="35"/>
    <x v="651"/>
    <x v="1149"/>
    <x v="2"/>
  </r>
  <r>
    <x v="1"/>
    <x v="1"/>
    <x v="229"/>
    <x v="1"/>
    <x v="32"/>
    <x v="35"/>
    <x v="5"/>
    <x v="21"/>
    <x v="47"/>
    <x v="200"/>
    <x v="917"/>
    <x v="8"/>
  </r>
  <r>
    <x v="1"/>
    <x v="1"/>
    <x v="34"/>
    <x v="1"/>
    <x v="32"/>
    <x v="35"/>
    <x v="0"/>
    <x v="63"/>
    <x v="21"/>
    <x v="652"/>
    <x v="1150"/>
    <x v="8"/>
  </r>
  <r>
    <x v="1"/>
    <x v="1"/>
    <x v="34"/>
    <x v="1"/>
    <x v="32"/>
    <x v="35"/>
    <x v="1"/>
    <x v="75"/>
    <x v="48"/>
    <x v="653"/>
    <x v="1151"/>
    <x v="2"/>
  </r>
  <r>
    <x v="1"/>
    <x v="1"/>
    <x v="34"/>
    <x v="1"/>
    <x v="32"/>
    <x v="35"/>
    <x v="2"/>
    <x v="76"/>
    <x v="81"/>
    <x v="654"/>
    <x v="1152"/>
    <x v="8"/>
  </r>
  <r>
    <x v="1"/>
    <x v="1"/>
    <x v="34"/>
    <x v="1"/>
    <x v="32"/>
    <x v="35"/>
    <x v="3"/>
    <x v="54"/>
    <x v="48"/>
    <x v="655"/>
    <x v="1153"/>
    <x v="8"/>
  </r>
  <r>
    <x v="1"/>
    <x v="1"/>
    <x v="34"/>
    <x v="1"/>
    <x v="32"/>
    <x v="35"/>
    <x v="4"/>
    <x v="24"/>
    <x v="45"/>
    <x v="195"/>
    <x v="500"/>
    <x v="2"/>
  </r>
  <r>
    <x v="1"/>
    <x v="1"/>
    <x v="34"/>
    <x v="1"/>
    <x v="32"/>
    <x v="35"/>
    <x v="5"/>
    <x v="13"/>
    <x v="32"/>
    <x v="73"/>
    <x v="7"/>
    <x v="8"/>
  </r>
  <r>
    <x v="1"/>
    <x v="1"/>
    <x v="35"/>
    <x v="1"/>
    <x v="32"/>
    <x v="35"/>
    <x v="0"/>
    <x v="12"/>
    <x v="20"/>
    <x v="107"/>
    <x v="1154"/>
    <x v="8"/>
  </r>
  <r>
    <x v="1"/>
    <x v="1"/>
    <x v="35"/>
    <x v="1"/>
    <x v="32"/>
    <x v="35"/>
    <x v="1"/>
    <x v="14"/>
    <x v="24"/>
    <x v="252"/>
    <x v="150"/>
    <x v="2"/>
  </r>
  <r>
    <x v="1"/>
    <x v="1"/>
    <x v="35"/>
    <x v="1"/>
    <x v="32"/>
    <x v="35"/>
    <x v="2"/>
    <x v="14"/>
    <x v="32"/>
    <x v="217"/>
    <x v="1155"/>
    <x v="8"/>
  </r>
  <r>
    <x v="1"/>
    <x v="1"/>
    <x v="35"/>
    <x v="1"/>
    <x v="32"/>
    <x v="35"/>
    <x v="3"/>
    <x v="14"/>
    <x v="47"/>
    <x v="218"/>
    <x v="853"/>
    <x v="8"/>
  </r>
  <r>
    <x v="1"/>
    <x v="1"/>
    <x v="35"/>
    <x v="1"/>
    <x v="32"/>
    <x v="35"/>
    <x v="4"/>
    <x v="12"/>
    <x v="47"/>
    <x v="219"/>
    <x v="1156"/>
    <x v="2"/>
  </r>
  <r>
    <x v="1"/>
    <x v="1"/>
    <x v="35"/>
    <x v="1"/>
    <x v="32"/>
    <x v="35"/>
    <x v="5"/>
    <x v="13"/>
    <x v="24"/>
    <x v="69"/>
    <x v="1"/>
    <x v="8"/>
  </r>
  <r>
    <x v="1"/>
    <x v="1"/>
    <x v="180"/>
    <x v="1"/>
    <x v="33"/>
    <x v="36"/>
    <x v="0"/>
    <x v="39"/>
    <x v="31"/>
    <x v="345"/>
    <x v="1072"/>
    <x v="8"/>
  </r>
  <r>
    <x v="1"/>
    <x v="1"/>
    <x v="180"/>
    <x v="1"/>
    <x v="33"/>
    <x v="36"/>
    <x v="1"/>
    <x v="39"/>
    <x v="48"/>
    <x v="510"/>
    <x v="689"/>
    <x v="2"/>
  </r>
  <r>
    <x v="1"/>
    <x v="1"/>
    <x v="180"/>
    <x v="1"/>
    <x v="33"/>
    <x v="36"/>
    <x v="2"/>
    <x v="62"/>
    <x v="48"/>
    <x v="656"/>
    <x v="1157"/>
    <x v="8"/>
  </r>
  <r>
    <x v="1"/>
    <x v="1"/>
    <x v="180"/>
    <x v="1"/>
    <x v="33"/>
    <x v="36"/>
    <x v="3"/>
    <x v="19"/>
    <x v="38"/>
    <x v="185"/>
    <x v="295"/>
    <x v="8"/>
  </r>
  <r>
    <x v="1"/>
    <x v="1"/>
    <x v="180"/>
    <x v="1"/>
    <x v="33"/>
    <x v="36"/>
    <x v="4"/>
    <x v="15"/>
    <x v="35"/>
    <x v="117"/>
    <x v="181"/>
    <x v="2"/>
  </r>
  <r>
    <x v="1"/>
    <x v="1"/>
    <x v="180"/>
    <x v="1"/>
    <x v="33"/>
    <x v="36"/>
    <x v="5"/>
    <x v="39"/>
    <x v="48"/>
    <x v="510"/>
    <x v="1158"/>
    <x v="8"/>
  </r>
  <r>
    <x v="1"/>
    <x v="1"/>
    <x v="227"/>
    <x v="1"/>
    <x v="33"/>
    <x v="36"/>
    <x v="0"/>
    <x v="39"/>
    <x v="23"/>
    <x v="657"/>
    <x v="1159"/>
    <x v="8"/>
  </r>
  <r>
    <x v="1"/>
    <x v="1"/>
    <x v="227"/>
    <x v="1"/>
    <x v="33"/>
    <x v="36"/>
    <x v="1"/>
    <x v="39"/>
    <x v="35"/>
    <x v="502"/>
    <x v="1160"/>
    <x v="2"/>
  </r>
  <r>
    <x v="1"/>
    <x v="1"/>
    <x v="227"/>
    <x v="1"/>
    <x v="33"/>
    <x v="36"/>
    <x v="2"/>
    <x v="62"/>
    <x v="46"/>
    <x v="529"/>
    <x v="1145"/>
    <x v="8"/>
  </r>
  <r>
    <x v="1"/>
    <x v="1"/>
    <x v="227"/>
    <x v="1"/>
    <x v="33"/>
    <x v="36"/>
    <x v="3"/>
    <x v="19"/>
    <x v="37"/>
    <x v="326"/>
    <x v="594"/>
    <x v="8"/>
  </r>
  <r>
    <x v="1"/>
    <x v="1"/>
    <x v="227"/>
    <x v="1"/>
    <x v="33"/>
    <x v="36"/>
    <x v="4"/>
    <x v="15"/>
    <x v="44"/>
    <x v="622"/>
    <x v="196"/>
    <x v="2"/>
  </r>
  <r>
    <x v="1"/>
    <x v="1"/>
    <x v="227"/>
    <x v="1"/>
    <x v="33"/>
    <x v="36"/>
    <x v="5"/>
    <x v="19"/>
    <x v="45"/>
    <x v="135"/>
    <x v="198"/>
    <x v="8"/>
  </r>
  <r>
    <x v="1"/>
    <x v="1"/>
    <x v="26"/>
    <x v="1"/>
    <x v="33"/>
    <x v="36"/>
    <x v="0"/>
    <x v="19"/>
    <x v="82"/>
    <x v="658"/>
    <x v="1161"/>
    <x v="8"/>
  </r>
  <r>
    <x v="1"/>
    <x v="1"/>
    <x v="26"/>
    <x v="1"/>
    <x v="33"/>
    <x v="36"/>
    <x v="1"/>
    <x v="19"/>
    <x v="44"/>
    <x v="118"/>
    <x v="294"/>
    <x v="2"/>
  </r>
  <r>
    <x v="1"/>
    <x v="1"/>
    <x v="26"/>
    <x v="1"/>
    <x v="33"/>
    <x v="36"/>
    <x v="2"/>
    <x v="64"/>
    <x v="35"/>
    <x v="659"/>
    <x v="1162"/>
    <x v="8"/>
  </r>
  <r>
    <x v="1"/>
    <x v="1"/>
    <x v="26"/>
    <x v="1"/>
    <x v="33"/>
    <x v="36"/>
    <x v="3"/>
    <x v="40"/>
    <x v="36"/>
    <x v="660"/>
    <x v="1163"/>
    <x v="8"/>
  </r>
  <r>
    <x v="1"/>
    <x v="1"/>
    <x v="26"/>
    <x v="1"/>
    <x v="33"/>
    <x v="36"/>
    <x v="4"/>
    <x v="42"/>
    <x v="37"/>
    <x v="181"/>
    <x v="1164"/>
    <x v="2"/>
  </r>
  <r>
    <x v="1"/>
    <x v="1"/>
    <x v="26"/>
    <x v="1"/>
    <x v="33"/>
    <x v="36"/>
    <x v="5"/>
    <x v="7"/>
    <x v="35"/>
    <x v="389"/>
    <x v="633"/>
    <x v="8"/>
  </r>
  <r>
    <x v="1"/>
    <x v="1"/>
    <x v="27"/>
    <x v="1"/>
    <x v="33"/>
    <x v="36"/>
    <x v="0"/>
    <x v="7"/>
    <x v="28"/>
    <x v="385"/>
    <x v="215"/>
    <x v="8"/>
  </r>
  <r>
    <x v="1"/>
    <x v="1"/>
    <x v="27"/>
    <x v="1"/>
    <x v="33"/>
    <x v="36"/>
    <x v="1"/>
    <x v="7"/>
    <x v="38"/>
    <x v="180"/>
    <x v="271"/>
    <x v="2"/>
  </r>
  <r>
    <x v="1"/>
    <x v="1"/>
    <x v="27"/>
    <x v="1"/>
    <x v="33"/>
    <x v="36"/>
    <x v="2"/>
    <x v="59"/>
    <x v="38"/>
    <x v="661"/>
    <x v="1165"/>
    <x v="8"/>
  </r>
  <r>
    <x v="1"/>
    <x v="1"/>
    <x v="27"/>
    <x v="1"/>
    <x v="33"/>
    <x v="36"/>
    <x v="3"/>
    <x v="40"/>
    <x v="43"/>
    <x v="662"/>
    <x v="267"/>
    <x v="8"/>
  </r>
  <r>
    <x v="1"/>
    <x v="1"/>
    <x v="27"/>
    <x v="1"/>
    <x v="33"/>
    <x v="36"/>
    <x v="4"/>
    <x v="1"/>
    <x v="37"/>
    <x v="135"/>
    <x v="670"/>
    <x v="2"/>
  </r>
  <r>
    <x v="1"/>
    <x v="1"/>
    <x v="27"/>
    <x v="1"/>
    <x v="33"/>
    <x v="36"/>
    <x v="5"/>
    <x v="21"/>
    <x v="46"/>
    <x v="663"/>
    <x v="362"/>
    <x v="8"/>
  </r>
  <r>
    <x v="1"/>
    <x v="1"/>
    <x v="168"/>
    <x v="1"/>
    <x v="33"/>
    <x v="36"/>
    <x v="0"/>
    <x v="1"/>
    <x v="76"/>
    <x v="664"/>
    <x v="1166"/>
    <x v="8"/>
  </r>
  <r>
    <x v="1"/>
    <x v="1"/>
    <x v="168"/>
    <x v="1"/>
    <x v="33"/>
    <x v="36"/>
    <x v="1"/>
    <x v="1"/>
    <x v="49"/>
    <x v="147"/>
    <x v="217"/>
    <x v="2"/>
  </r>
  <r>
    <x v="1"/>
    <x v="1"/>
    <x v="168"/>
    <x v="1"/>
    <x v="33"/>
    <x v="36"/>
    <x v="2"/>
    <x v="15"/>
    <x v="35"/>
    <x v="117"/>
    <x v="753"/>
    <x v="8"/>
  </r>
  <r>
    <x v="1"/>
    <x v="1"/>
    <x v="168"/>
    <x v="1"/>
    <x v="33"/>
    <x v="36"/>
    <x v="3"/>
    <x v="15"/>
    <x v="38"/>
    <x v="121"/>
    <x v="280"/>
    <x v="8"/>
  </r>
  <r>
    <x v="1"/>
    <x v="1"/>
    <x v="168"/>
    <x v="1"/>
    <x v="33"/>
    <x v="36"/>
    <x v="4"/>
    <x v="35"/>
    <x v="44"/>
    <x v="127"/>
    <x v="203"/>
    <x v="2"/>
  </r>
  <r>
    <x v="1"/>
    <x v="1"/>
    <x v="168"/>
    <x v="1"/>
    <x v="33"/>
    <x v="36"/>
    <x v="5"/>
    <x v="35"/>
    <x v="45"/>
    <x v="518"/>
    <x v="149"/>
    <x v="8"/>
  </r>
  <r>
    <x v="1"/>
    <x v="1"/>
    <x v="228"/>
    <x v="1"/>
    <x v="33"/>
    <x v="36"/>
    <x v="0"/>
    <x v="10"/>
    <x v="25"/>
    <x v="50"/>
    <x v="212"/>
    <x v="8"/>
  </r>
  <r>
    <x v="1"/>
    <x v="1"/>
    <x v="228"/>
    <x v="1"/>
    <x v="33"/>
    <x v="36"/>
    <x v="1"/>
    <x v="15"/>
    <x v="45"/>
    <x v="206"/>
    <x v="304"/>
    <x v="2"/>
  </r>
  <r>
    <x v="1"/>
    <x v="1"/>
    <x v="228"/>
    <x v="1"/>
    <x v="33"/>
    <x v="36"/>
    <x v="2"/>
    <x v="1"/>
    <x v="46"/>
    <x v="194"/>
    <x v="533"/>
    <x v="8"/>
  </r>
  <r>
    <x v="1"/>
    <x v="1"/>
    <x v="228"/>
    <x v="1"/>
    <x v="33"/>
    <x v="36"/>
    <x v="3"/>
    <x v="1"/>
    <x v="49"/>
    <x v="147"/>
    <x v="616"/>
    <x v="8"/>
  </r>
  <r>
    <x v="1"/>
    <x v="1"/>
    <x v="228"/>
    <x v="1"/>
    <x v="33"/>
    <x v="36"/>
    <x v="4"/>
    <x v="16"/>
    <x v="49"/>
    <x v="209"/>
    <x v="312"/>
    <x v="2"/>
  </r>
  <r>
    <x v="1"/>
    <x v="1"/>
    <x v="228"/>
    <x v="1"/>
    <x v="33"/>
    <x v="36"/>
    <x v="5"/>
    <x v="3"/>
    <x v="34"/>
    <x v="175"/>
    <x v="366"/>
    <x v="8"/>
  </r>
  <r>
    <x v="1"/>
    <x v="1"/>
    <x v="30"/>
    <x v="1"/>
    <x v="33"/>
    <x v="36"/>
    <x v="0"/>
    <x v="16"/>
    <x v="20"/>
    <x v="265"/>
    <x v="70"/>
    <x v="8"/>
  </r>
  <r>
    <x v="1"/>
    <x v="1"/>
    <x v="30"/>
    <x v="1"/>
    <x v="33"/>
    <x v="36"/>
    <x v="1"/>
    <x v="0"/>
    <x v="32"/>
    <x v="39"/>
    <x v="42"/>
    <x v="2"/>
  </r>
  <r>
    <x v="1"/>
    <x v="1"/>
    <x v="30"/>
    <x v="1"/>
    <x v="33"/>
    <x v="36"/>
    <x v="2"/>
    <x v="2"/>
    <x v="48"/>
    <x v="153"/>
    <x v="54"/>
    <x v="8"/>
  </r>
  <r>
    <x v="1"/>
    <x v="1"/>
    <x v="30"/>
    <x v="1"/>
    <x v="33"/>
    <x v="36"/>
    <x v="3"/>
    <x v="2"/>
    <x v="46"/>
    <x v="334"/>
    <x v="154"/>
    <x v="8"/>
  </r>
  <r>
    <x v="1"/>
    <x v="1"/>
    <x v="30"/>
    <x v="1"/>
    <x v="33"/>
    <x v="36"/>
    <x v="4"/>
    <x v="3"/>
    <x v="45"/>
    <x v="193"/>
    <x v="222"/>
    <x v="2"/>
  </r>
  <r>
    <x v="1"/>
    <x v="1"/>
    <x v="30"/>
    <x v="1"/>
    <x v="33"/>
    <x v="36"/>
    <x v="5"/>
    <x v="5"/>
    <x v="28"/>
    <x v="85"/>
    <x v="108"/>
    <x v="8"/>
  </r>
  <r>
    <x v="1"/>
    <x v="1"/>
    <x v="31"/>
    <x v="1"/>
    <x v="33"/>
    <x v="36"/>
    <x v="0"/>
    <x v="3"/>
    <x v="22"/>
    <x v="72"/>
    <x v="4"/>
    <x v="8"/>
  </r>
  <r>
    <x v="1"/>
    <x v="1"/>
    <x v="31"/>
    <x v="1"/>
    <x v="33"/>
    <x v="36"/>
    <x v="1"/>
    <x v="4"/>
    <x v="32"/>
    <x v="111"/>
    <x v="148"/>
    <x v="2"/>
  </r>
  <r>
    <x v="1"/>
    <x v="1"/>
    <x v="31"/>
    <x v="1"/>
    <x v="33"/>
    <x v="36"/>
    <x v="2"/>
    <x v="0"/>
    <x v="48"/>
    <x v="203"/>
    <x v="158"/>
    <x v="8"/>
  </r>
  <r>
    <x v="1"/>
    <x v="1"/>
    <x v="31"/>
    <x v="1"/>
    <x v="33"/>
    <x v="36"/>
    <x v="3"/>
    <x v="1"/>
    <x v="46"/>
    <x v="194"/>
    <x v="533"/>
    <x v="8"/>
  </r>
  <r>
    <x v="1"/>
    <x v="1"/>
    <x v="31"/>
    <x v="1"/>
    <x v="33"/>
    <x v="36"/>
    <x v="4"/>
    <x v="0"/>
    <x v="49"/>
    <x v="146"/>
    <x v="215"/>
    <x v="2"/>
  </r>
  <r>
    <x v="1"/>
    <x v="1"/>
    <x v="31"/>
    <x v="1"/>
    <x v="33"/>
    <x v="36"/>
    <x v="5"/>
    <x v="4"/>
    <x v="34"/>
    <x v="356"/>
    <x v="967"/>
    <x v="8"/>
  </r>
  <r>
    <x v="1"/>
    <x v="1"/>
    <x v="170"/>
    <x v="1"/>
    <x v="33"/>
    <x v="36"/>
    <x v="0"/>
    <x v="0"/>
    <x v="31"/>
    <x v="79"/>
    <x v="200"/>
    <x v="8"/>
  </r>
  <r>
    <x v="1"/>
    <x v="1"/>
    <x v="170"/>
    <x v="1"/>
    <x v="33"/>
    <x v="36"/>
    <x v="1"/>
    <x v="56"/>
    <x v="48"/>
    <x v="665"/>
    <x v="97"/>
    <x v="2"/>
  </r>
  <r>
    <x v="1"/>
    <x v="1"/>
    <x v="170"/>
    <x v="1"/>
    <x v="33"/>
    <x v="36"/>
    <x v="2"/>
    <x v="62"/>
    <x v="35"/>
    <x v="666"/>
    <x v="1167"/>
    <x v="8"/>
  </r>
  <r>
    <x v="1"/>
    <x v="1"/>
    <x v="170"/>
    <x v="1"/>
    <x v="33"/>
    <x v="36"/>
    <x v="3"/>
    <x v="62"/>
    <x v="44"/>
    <x v="667"/>
    <x v="1168"/>
    <x v="8"/>
  </r>
  <r>
    <x v="1"/>
    <x v="1"/>
    <x v="170"/>
    <x v="1"/>
    <x v="33"/>
    <x v="36"/>
    <x v="4"/>
    <x v="39"/>
    <x v="44"/>
    <x v="472"/>
    <x v="1169"/>
    <x v="2"/>
  </r>
  <r>
    <x v="1"/>
    <x v="1"/>
    <x v="170"/>
    <x v="1"/>
    <x v="33"/>
    <x v="36"/>
    <x v="5"/>
    <x v="58"/>
    <x v="45"/>
    <x v="509"/>
    <x v="1103"/>
    <x v="8"/>
  </r>
  <r>
    <x v="1"/>
    <x v="1"/>
    <x v="229"/>
    <x v="1"/>
    <x v="33"/>
    <x v="36"/>
    <x v="0"/>
    <x v="58"/>
    <x v="28"/>
    <x v="570"/>
    <x v="1143"/>
    <x v="8"/>
  </r>
  <r>
    <x v="1"/>
    <x v="1"/>
    <x v="229"/>
    <x v="1"/>
    <x v="33"/>
    <x v="36"/>
    <x v="1"/>
    <x v="73"/>
    <x v="45"/>
    <x v="668"/>
    <x v="1170"/>
    <x v="2"/>
  </r>
  <r>
    <x v="1"/>
    <x v="1"/>
    <x v="229"/>
    <x v="1"/>
    <x v="33"/>
    <x v="36"/>
    <x v="2"/>
    <x v="73"/>
    <x v="38"/>
    <x v="669"/>
    <x v="1171"/>
    <x v="8"/>
  </r>
  <r>
    <x v="1"/>
    <x v="1"/>
    <x v="229"/>
    <x v="1"/>
    <x v="33"/>
    <x v="36"/>
    <x v="3"/>
    <x v="73"/>
    <x v="41"/>
    <x v="670"/>
    <x v="1172"/>
    <x v="8"/>
  </r>
  <r>
    <x v="1"/>
    <x v="1"/>
    <x v="229"/>
    <x v="1"/>
    <x v="33"/>
    <x v="36"/>
    <x v="4"/>
    <x v="58"/>
    <x v="41"/>
    <x v="525"/>
    <x v="1173"/>
    <x v="2"/>
  </r>
  <r>
    <x v="1"/>
    <x v="1"/>
    <x v="229"/>
    <x v="1"/>
    <x v="33"/>
    <x v="36"/>
    <x v="5"/>
    <x v="21"/>
    <x v="46"/>
    <x v="663"/>
    <x v="362"/>
    <x v="8"/>
  </r>
  <r>
    <x v="1"/>
    <x v="1"/>
    <x v="34"/>
    <x v="1"/>
    <x v="33"/>
    <x v="36"/>
    <x v="0"/>
    <x v="63"/>
    <x v="34"/>
    <x v="671"/>
    <x v="1174"/>
    <x v="8"/>
  </r>
  <r>
    <x v="1"/>
    <x v="1"/>
    <x v="34"/>
    <x v="1"/>
    <x v="33"/>
    <x v="36"/>
    <x v="1"/>
    <x v="75"/>
    <x v="49"/>
    <x v="672"/>
    <x v="1175"/>
    <x v="2"/>
  </r>
  <r>
    <x v="1"/>
    <x v="1"/>
    <x v="34"/>
    <x v="1"/>
    <x v="33"/>
    <x v="36"/>
    <x v="2"/>
    <x v="76"/>
    <x v="83"/>
    <x v="673"/>
    <x v="1176"/>
    <x v="8"/>
  </r>
  <r>
    <x v="1"/>
    <x v="1"/>
    <x v="34"/>
    <x v="1"/>
    <x v="33"/>
    <x v="36"/>
    <x v="3"/>
    <x v="54"/>
    <x v="49"/>
    <x v="534"/>
    <x v="1177"/>
    <x v="8"/>
  </r>
  <r>
    <x v="1"/>
    <x v="1"/>
    <x v="34"/>
    <x v="1"/>
    <x v="33"/>
    <x v="36"/>
    <x v="4"/>
    <x v="24"/>
    <x v="35"/>
    <x v="655"/>
    <x v="716"/>
    <x v="2"/>
  </r>
  <r>
    <x v="1"/>
    <x v="1"/>
    <x v="34"/>
    <x v="1"/>
    <x v="33"/>
    <x v="36"/>
    <x v="5"/>
    <x v="13"/>
    <x v="48"/>
    <x v="67"/>
    <x v="58"/>
    <x v="8"/>
  </r>
  <r>
    <x v="1"/>
    <x v="1"/>
    <x v="35"/>
    <x v="1"/>
    <x v="33"/>
    <x v="36"/>
    <x v="0"/>
    <x v="12"/>
    <x v="23"/>
    <x v="242"/>
    <x v="35"/>
    <x v="8"/>
  </r>
  <r>
    <x v="1"/>
    <x v="1"/>
    <x v="35"/>
    <x v="1"/>
    <x v="33"/>
    <x v="36"/>
    <x v="1"/>
    <x v="14"/>
    <x v="33"/>
    <x v="227"/>
    <x v="995"/>
    <x v="2"/>
  </r>
  <r>
    <x v="1"/>
    <x v="1"/>
    <x v="35"/>
    <x v="1"/>
    <x v="33"/>
    <x v="36"/>
    <x v="2"/>
    <x v="14"/>
    <x v="48"/>
    <x v="223"/>
    <x v="1178"/>
    <x v="8"/>
  </r>
  <r>
    <x v="1"/>
    <x v="1"/>
    <x v="35"/>
    <x v="1"/>
    <x v="33"/>
    <x v="36"/>
    <x v="3"/>
    <x v="14"/>
    <x v="46"/>
    <x v="470"/>
    <x v="318"/>
    <x v="8"/>
  </r>
  <r>
    <x v="1"/>
    <x v="1"/>
    <x v="35"/>
    <x v="1"/>
    <x v="33"/>
    <x v="36"/>
    <x v="4"/>
    <x v="12"/>
    <x v="46"/>
    <x v="154"/>
    <x v="1004"/>
    <x v="2"/>
  </r>
  <r>
    <x v="1"/>
    <x v="1"/>
    <x v="35"/>
    <x v="1"/>
    <x v="33"/>
    <x v="36"/>
    <x v="5"/>
    <x v="13"/>
    <x v="33"/>
    <x v="674"/>
    <x v="1179"/>
    <x v="8"/>
  </r>
  <r>
    <x v="1"/>
    <x v="1"/>
    <x v="230"/>
    <x v="1"/>
    <x v="34"/>
    <x v="37"/>
    <x v="0"/>
    <x v="39"/>
    <x v="21"/>
    <x v="559"/>
    <x v="1180"/>
    <x v="2"/>
  </r>
  <r>
    <x v="1"/>
    <x v="1"/>
    <x v="230"/>
    <x v="1"/>
    <x v="34"/>
    <x v="37"/>
    <x v="1"/>
    <x v="39"/>
    <x v="45"/>
    <x v="504"/>
    <x v="871"/>
    <x v="2"/>
  </r>
  <r>
    <x v="1"/>
    <x v="1"/>
    <x v="230"/>
    <x v="1"/>
    <x v="34"/>
    <x v="37"/>
    <x v="2"/>
    <x v="62"/>
    <x v="45"/>
    <x v="648"/>
    <x v="1181"/>
    <x v="2"/>
  </r>
  <r>
    <x v="1"/>
    <x v="1"/>
    <x v="230"/>
    <x v="1"/>
    <x v="34"/>
    <x v="37"/>
    <x v="3"/>
    <x v="19"/>
    <x v="41"/>
    <x v="122"/>
    <x v="594"/>
    <x v="2"/>
  </r>
  <r>
    <x v="1"/>
    <x v="1"/>
    <x v="230"/>
    <x v="1"/>
    <x v="34"/>
    <x v="37"/>
    <x v="4"/>
    <x v="15"/>
    <x v="44"/>
    <x v="622"/>
    <x v="196"/>
    <x v="2"/>
  </r>
  <r>
    <x v="1"/>
    <x v="1"/>
    <x v="230"/>
    <x v="1"/>
    <x v="34"/>
    <x v="37"/>
    <x v="5"/>
    <x v="39"/>
    <x v="45"/>
    <x v="504"/>
    <x v="871"/>
    <x v="2"/>
  </r>
  <r>
    <x v="1"/>
    <x v="1"/>
    <x v="231"/>
    <x v="1"/>
    <x v="34"/>
    <x v="37"/>
    <x v="0"/>
    <x v="39"/>
    <x v="25"/>
    <x v="192"/>
    <x v="215"/>
    <x v="2"/>
  </r>
  <r>
    <x v="1"/>
    <x v="1"/>
    <x v="231"/>
    <x v="1"/>
    <x v="34"/>
    <x v="37"/>
    <x v="1"/>
    <x v="39"/>
    <x v="44"/>
    <x v="472"/>
    <x v="1169"/>
    <x v="2"/>
  </r>
  <r>
    <x v="1"/>
    <x v="1"/>
    <x v="231"/>
    <x v="1"/>
    <x v="34"/>
    <x v="37"/>
    <x v="2"/>
    <x v="62"/>
    <x v="49"/>
    <x v="675"/>
    <x v="1182"/>
    <x v="2"/>
  </r>
  <r>
    <x v="1"/>
    <x v="1"/>
    <x v="231"/>
    <x v="1"/>
    <x v="34"/>
    <x v="37"/>
    <x v="3"/>
    <x v="19"/>
    <x v="43"/>
    <x v="178"/>
    <x v="508"/>
    <x v="2"/>
  </r>
  <r>
    <x v="1"/>
    <x v="1"/>
    <x v="231"/>
    <x v="1"/>
    <x v="34"/>
    <x v="37"/>
    <x v="4"/>
    <x v="15"/>
    <x v="38"/>
    <x v="121"/>
    <x v="185"/>
    <x v="2"/>
  </r>
  <r>
    <x v="1"/>
    <x v="1"/>
    <x v="231"/>
    <x v="1"/>
    <x v="34"/>
    <x v="37"/>
    <x v="5"/>
    <x v="19"/>
    <x v="46"/>
    <x v="406"/>
    <x v="912"/>
    <x v="2"/>
  </r>
  <r>
    <x v="1"/>
    <x v="1"/>
    <x v="92"/>
    <x v="1"/>
    <x v="34"/>
    <x v="37"/>
    <x v="0"/>
    <x v="19"/>
    <x v="63"/>
    <x v="676"/>
    <x v="1183"/>
    <x v="2"/>
  </r>
  <r>
    <x v="1"/>
    <x v="1"/>
    <x v="92"/>
    <x v="1"/>
    <x v="34"/>
    <x v="37"/>
    <x v="1"/>
    <x v="19"/>
    <x v="38"/>
    <x v="185"/>
    <x v="480"/>
    <x v="2"/>
  </r>
  <r>
    <x v="1"/>
    <x v="1"/>
    <x v="92"/>
    <x v="1"/>
    <x v="34"/>
    <x v="37"/>
    <x v="2"/>
    <x v="64"/>
    <x v="44"/>
    <x v="677"/>
    <x v="1184"/>
    <x v="2"/>
  </r>
  <r>
    <x v="1"/>
    <x v="1"/>
    <x v="92"/>
    <x v="1"/>
    <x v="34"/>
    <x v="37"/>
    <x v="3"/>
    <x v="40"/>
    <x v="39"/>
    <x v="678"/>
    <x v="1185"/>
    <x v="2"/>
  </r>
  <r>
    <x v="1"/>
    <x v="1"/>
    <x v="92"/>
    <x v="1"/>
    <x v="34"/>
    <x v="37"/>
    <x v="4"/>
    <x v="42"/>
    <x v="43"/>
    <x v="314"/>
    <x v="496"/>
    <x v="2"/>
  </r>
  <r>
    <x v="1"/>
    <x v="1"/>
    <x v="92"/>
    <x v="1"/>
    <x v="34"/>
    <x v="37"/>
    <x v="5"/>
    <x v="7"/>
    <x v="44"/>
    <x v="143"/>
    <x v="276"/>
    <x v="2"/>
  </r>
  <r>
    <x v="1"/>
    <x v="1"/>
    <x v="93"/>
    <x v="1"/>
    <x v="34"/>
    <x v="37"/>
    <x v="0"/>
    <x v="7"/>
    <x v="24"/>
    <x v="142"/>
    <x v="209"/>
    <x v="2"/>
  </r>
  <r>
    <x v="1"/>
    <x v="1"/>
    <x v="93"/>
    <x v="1"/>
    <x v="34"/>
    <x v="37"/>
    <x v="1"/>
    <x v="7"/>
    <x v="41"/>
    <x v="118"/>
    <x v="294"/>
    <x v="2"/>
  </r>
  <r>
    <x v="1"/>
    <x v="1"/>
    <x v="93"/>
    <x v="1"/>
    <x v="34"/>
    <x v="37"/>
    <x v="2"/>
    <x v="59"/>
    <x v="41"/>
    <x v="309"/>
    <x v="1186"/>
    <x v="2"/>
  </r>
  <r>
    <x v="1"/>
    <x v="1"/>
    <x v="93"/>
    <x v="1"/>
    <x v="34"/>
    <x v="37"/>
    <x v="3"/>
    <x v="40"/>
    <x v="36"/>
    <x v="660"/>
    <x v="1187"/>
    <x v="2"/>
  </r>
  <r>
    <x v="1"/>
    <x v="1"/>
    <x v="93"/>
    <x v="1"/>
    <x v="34"/>
    <x v="37"/>
    <x v="4"/>
    <x v="1"/>
    <x v="43"/>
    <x v="128"/>
    <x v="193"/>
    <x v="2"/>
  </r>
  <r>
    <x v="1"/>
    <x v="1"/>
    <x v="93"/>
    <x v="1"/>
    <x v="34"/>
    <x v="37"/>
    <x v="5"/>
    <x v="21"/>
    <x v="49"/>
    <x v="395"/>
    <x v="189"/>
    <x v="2"/>
  </r>
  <r>
    <x v="1"/>
    <x v="1"/>
    <x v="120"/>
    <x v="1"/>
    <x v="34"/>
    <x v="37"/>
    <x v="0"/>
    <x v="1"/>
    <x v="82"/>
    <x v="679"/>
    <x v="1188"/>
    <x v="2"/>
  </r>
  <r>
    <x v="1"/>
    <x v="1"/>
    <x v="120"/>
    <x v="1"/>
    <x v="34"/>
    <x v="37"/>
    <x v="1"/>
    <x v="1"/>
    <x v="35"/>
    <x v="130"/>
    <x v="195"/>
    <x v="2"/>
  </r>
  <r>
    <x v="1"/>
    <x v="1"/>
    <x v="120"/>
    <x v="1"/>
    <x v="34"/>
    <x v="37"/>
    <x v="2"/>
    <x v="15"/>
    <x v="44"/>
    <x v="622"/>
    <x v="196"/>
    <x v="2"/>
  </r>
  <r>
    <x v="1"/>
    <x v="1"/>
    <x v="120"/>
    <x v="1"/>
    <x v="34"/>
    <x v="37"/>
    <x v="3"/>
    <x v="15"/>
    <x v="41"/>
    <x v="320"/>
    <x v="272"/>
    <x v="2"/>
  </r>
  <r>
    <x v="1"/>
    <x v="1"/>
    <x v="120"/>
    <x v="1"/>
    <x v="34"/>
    <x v="37"/>
    <x v="4"/>
    <x v="35"/>
    <x v="38"/>
    <x v="680"/>
    <x v="1189"/>
    <x v="2"/>
  </r>
  <r>
    <x v="1"/>
    <x v="1"/>
    <x v="120"/>
    <x v="1"/>
    <x v="34"/>
    <x v="37"/>
    <x v="5"/>
    <x v="35"/>
    <x v="46"/>
    <x v="199"/>
    <x v="1138"/>
    <x v="2"/>
  </r>
  <r>
    <x v="1"/>
    <x v="1"/>
    <x v="232"/>
    <x v="1"/>
    <x v="34"/>
    <x v="37"/>
    <x v="0"/>
    <x v="10"/>
    <x v="31"/>
    <x v="336"/>
    <x v="1190"/>
    <x v="2"/>
  </r>
  <r>
    <x v="1"/>
    <x v="1"/>
    <x v="232"/>
    <x v="1"/>
    <x v="34"/>
    <x v="37"/>
    <x v="1"/>
    <x v="15"/>
    <x v="46"/>
    <x v="165"/>
    <x v="289"/>
    <x v="2"/>
  </r>
  <r>
    <x v="1"/>
    <x v="1"/>
    <x v="232"/>
    <x v="1"/>
    <x v="34"/>
    <x v="37"/>
    <x v="2"/>
    <x v="1"/>
    <x v="49"/>
    <x v="147"/>
    <x v="217"/>
    <x v="2"/>
  </r>
  <r>
    <x v="1"/>
    <x v="1"/>
    <x v="232"/>
    <x v="1"/>
    <x v="34"/>
    <x v="37"/>
    <x v="3"/>
    <x v="1"/>
    <x v="35"/>
    <x v="130"/>
    <x v="195"/>
    <x v="2"/>
  </r>
  <r>
    <x v="1"/>
    <x v="1"/>
    <x v="232"/>
    <x v="1"/>
    <x v="34"/>
    <x v="37"/>
    <x v="4"/>
    <x v="16"/>
    <x v="35"/>
    <x v="409"/>
    <x v="1191"/>
    <x v="2"/>
  </r>
  <r>
    <x v="1"/>
    <x v="1"/>
    <x v="232"/>
    <x v="1"/>
    <x v="34"/>
    <x v="37"/>
    <x v="5"/>
    <x v="3"/>
    <x v="32"/>
    <x v="52"/>
    <x v="56"/>
    <x v="2"/>
  </r>
  <r>
    <x v="1"/>
    <x v="1"/>
    <x v="96"/>
    <x v="1"/>
    <x v="34"/>
    <x v="37"/>
    <x v="0"/>
    <x v="16"/>
    <x v="22"/>
    <x v="353"/>
    <x v="1192"/>
    <x v="2"/>
  </r>
  <r>
    <x v="1"/>
    <x v="1"/>
    <x v="96"/>
    <x v="1"/>
    <x v="34"/>
    <x v="37"/>
    <x v="1"/>
    <x v="0"/>
    <x v="33"/>
    <x v="43"/>
    <x v="47"/>
    <x v="2"/>
  </r>
  <r>
    <x v="1"/>
    <x v="1"/>
    <x v="96"/>
    <x v="1"/>
    <x v="34"/>
    <x v="37"/>
    <x v="2"/>
    <x v="2"/>
    <x v="45"/>
    <x v="151"/>
    <x v="353"/>
    <x v="2"/>
  </r>
  <r>
    <x v="1"/>
    <x v="1"/>
    <x v="96"/>
    <x v="1"/>
    <x v="34"/>
    <x v="37"/>
    <x v="3"/>
    <x v="2"/>
    <x v="49"/>
    <x v="198"/>
    <x v="305"/>
    <x v="2"/>
  </r>
  <r>
    <x v="1"/>
    <x v="1"/>
    <x v="96"/>
    <x v="1"/>
    <x v="34"/>
    <x v="37"/>
    <x v="4"/>
    <x v="3"/>
    <x v="46"/>
    <x v="212"/>
    <x v="226"/>
    <x v="2"/>
  </r>
  <r>
    <x v="1"/>
    <x v="1"/>
    <x v="96"/>
    <x v="1"/>
    <x v="34"/>
    <x v="37"/>
    <x v="5"/>
    <x v="5"/>
    <x v="24"/>
    <x v="82"/>
    <x v="117"/>
    <x v="2"/>
  </r>
  <r>
    <x v="1"/>
    <x v="1"/>
    <x v="97"/>
    <x v="1"/>
    <x v="34"/>
    <x v="37"/>
    <x v="0"/>
    <x v="3"/>
    <x v="26"/>
    <x v="87"/>
    <x v="108"/>
    <x v="2"/>
  </r>
  <r>
    <x v="1"/>
    <x v="1"/>
    <x v="97"/>
    <x v="1"/>
    <x v="34"/>
    <x v="37"/>
    <x v="1"/>
    <x v="4"/>
    <x v="33"/>
    <x v="256"/>
    <x v="986"/>
    <x v="2"/>
  </r>
  <r>
    <x v="1"/>
    <x v="1"/>
    <x v="97"/>
    <x v="1"/>
    <x v="34"/>
    <x v="37"/>
    <x v="2"/>
    <x v="0"/>
    <x v="45"/>
    <x v="157"/>
    <x v="963"/>
    <x v="2"/>
  </r>
  <r>
    <x v="1"/>
    <x v="1"/>
    <x v="97"/>
    <x v="1"/>
    <x v="34"/>
    <x v="37"/>
    <x v="3"/>
    <x v="1"/>
    <x v="49"/>
    <x v="147"/>
    <x v="217"/>
    <x v="2"/>
  </r>
  <r>
    <x v="1"/>
    <x v="1"/>
    <x v="97"/>
    <x v="1"/>
    <x v="34"/>
    <x v="37"/>
    <x v="4"/>
    <x v="0"/>
    <x v="35"/>
    <x v="140"/>
    <x v="676"/>
    <x v="2"/>
  </r>
  <r>
    <x v="1"/>
    <x v="1"/>
    <x v="97"/>
    <x v="1"/>
    <x v="34"/>
    <x v="37"/>
    <x v="5"/>
    <x v="4"/>
    <x v="32"/>
    <x v="111"/>
    <x v="148"/>
    <x v="2"/>
  </r>
  <r>
    <x v="1"/>
    <x v="1"/>
    <x v="122"/>
    <x v="1"/>
    <x v="34"/>
    <x v="37"/>
    <x v="0"/>
    <x v="0"/>
    <x v="21"/>
    <x v="80"/>
    <x v="865"/>
    <x v="2"/>
  </r>
  <r>
    <x v="1"/>
    <x v="1"/>
    <x v="122"/>
    <x v="1"/>
    <x v="34"/>
    <x v="37"/>
    <x v="1"/>
    <x v="56"/>
    <x v="45"/>
    <x v="681"/>
    <x v="139"/>
    <x v="2"/>
  </r>
  <r>
    <x v="1"/>
    <x v="1"/>
    <x v="122"/>
    <x v="1"/>
    <x v="34"/>
    <x v="37"/>
    <x v="2"/>
    <x v="62"/>
    <x v="44"/>
    <x v="667"/>
    <x v="1193"/>
    <x v="2"/>
  </r>
  <r>
    <x v="1"/>
    <x v="1"/>
    <x v="122"/>
    <x v="1"/>
    <x v="34"/>
    <x v="37"/>
    <x v="3"/>
    <x v="62"/>
    <x v="38"/>
    <x v="682"/>
    <x v="1194"/>
    <x v="2"/>
  </r>
  <r>
    <x v="1"/>
    <x v="1"/>
    <x v="122"/>
    <x v="1"/>
    <x v="34"/>
    <x v="37"/>
    <x v="4"/>
    <x v="39"/>
    <x v="38"/>
    <x v="469"/>
    <x v="1195"/>
    <x v="2"/>
  </r>
  <r>
    <x v="1"/>
    <x v="1"/>
    <x v="122"/>
    <x v="1"/>
    <x v="34"/>
    <x v="37"/>
    <x v="5"/>
    <x v="58"/>
    <x v="46"/>
    <x v="683"/>
    <x v="1196"/>
    <x v="2"/>
  </r>
  <r>
    <x v="1"/>
    <x v="1"/>
    <x v="233"/>
    <x v="1"/>
    <x v="34"/>
    <x v="37"/>
    <x v="0"/>
    <x v="58"/>
    <x v="24"/>
    <x v="665"/>
    <x v="97"/>
    <x v="2"/>
  </r>
  <r>
    <x v="1"/>
    <x v="1"/>
    <x v="233"/>
    <x v="1"/>
    <x v="34"/>
    <x v="37"/>
    <x v="1"/>
    <x v="73"/>
    <x v="46"/>
    <x v="684"/>
    <x v="1197"/>
    <x v="2"/>
  </r>
  <r>
    <x v="1"/>
    <x v="1"/>
    <x v="233"/>
    <x v="1"/>
    <x v="34"/>
    <x v="37"/>
    <x v="2"/>
    <x v="73"/>
    <x v="41"/>
    <x v="670"/>
    <x v="1198"/>
    <x v="2"/>
  </r>
  <r>
    <x v="1"/>
    <x v="1"/>
    <x v="233"/>
    <x v="1"/>
    <x v="34"/>
    <x v="37"/>
    <x v="3"/>
    <x v="73"/>
    <x v="37"/>
    <x v="685"/>
    <x v="1199"/>
    <x v="2"/>
  </r>
  <r>
    <x v="1"/>
    <x v="1"/>
    <x v="233"/>
    <x v="1"/>
    <x v="34"/>
    <x v="37"/>
    <x v="4"/>
    <x v="58"/>
    <x v="37"/>
    <x v="648"/>
    <x v="1181"/>
    <x v="2"/>
  </r>
  <r>
    <x v="1"/>
    <x v="1"/>
    <x v="233"/>
    <x v="1"/>
    <x v="34"/>
    <x v="37"/>
    <x v="5"/>
    <x v="21"/>
    <x v="49"/>
    <x v="395"/>
    <x v="189"/>
    <x v="2"/>
  </r>
  <r>
    <x v="1"/>
    <x v="1"/>
    <x v="100"/>
    <x v="1"/>
    <x v="34"/>
    <x v="37"/>
    <x v="0"/>
    <x v="63"/>
    <x v="32"/>
    <x v="531"/>
    <x v="903"/>
    <x v="2"/>
  </r>
  <r>
    <x v="1"/>
    <x v="1"/>
    <x v="100"/>
    <x v="1"/>
    <x v="34"/>
    <x v="37"/>
    <x v="1"/>
    <x v="75"/>
    <x v="35"/>
    <x v="686"/>
    <x v="1200"/>
    <x v="2"/>
  </r>
  <r>
    <x v="1"/>
    <x v="1"/>
    <x v="100"/>
    <x v="1"/>
    <x v="34"/>
    <x v="37"/>
    <x v="2"/>
    <x v="76"/>
    <x v="77"/>
    <x v="650"/>
    <x v="1201"/>
    <x v="2"/>
  </r>
  <r>
    <x v="1"/>
    <x v="1"/>
    <x v="100"/>
    <x v="1"/>
    <x v="34"/>
    <x v="37"/>
    <x v="3"/>
    <x v="54"/>
    <x v="35"/>
    <x v="687"/>
    <x v="1202"/>
    <x v="2"/>
  </r>
  <r>
    <x v="1"/>
    <x v="1"/>
    <x v="100"/>
    <x v="1"/>
    <x v="34"/>
    <x v="37"/>
    <x v="4"/>
    <x v="24"/>
    <x v="44"/>
    <x v="528"/>
    <x v="407"/>
    <x v="2"/>
  </r>
  <r>
    <x v="1"/>
    <x v="1"/>
    <x v="100"/>
    <x v="1"/>
    <x v="34"/>
    <x v="37"/>
    <x v="5"/>
    <x v="13"/>
    <x v="45"/>
    <x v="48"/>
    <x v="52"/>
    <x v="2"/>
  </r>
  <r>
    <x v="1"/>
    <x v="1"/>
    <x v="101"/>
    <x v="1"/>
    <x v="34"/>
    <x v="37"/>
    <x v="0"/>
    <x v="12"/>
    <x v="25"/>
    <x v="81"/>
    <x v="114"/>
    <x v="2"/>
  </r>
  <r>
    <x v="1"/>
    <x v="1"/>
    <x v="101"/>
    <x v="1"/>
    <x v="34"/>
    <x v="37"/>
    <x v="1"/>
    <x v="14"/>
    <x v="47"/>
    <x v="218"/>
    <x v="104"/>
    <x v="2"/>
  </r>
  <r>
    <x v="1"/>
    <x v="1"/>
    <x v="101"/>
    <x v="1"/>
    <x v="34"/>
    <x v="37"/>
    <x v="2"/>
    <x v="14"/>
    <x v="45"/>
    <x v="162"/>
    <x v="231"/>
    <x v="2"/>
  </r>
  <r>
    <x v="1"/>
    <x v="1"/>
    <x v="101"/>
    <x v="1"/>
    <x v="34"/>
    <x v="37"/>
    <x v="3"/>
    <x v="14"/>
    <x v="49"/>
    <x v="166"/>
    <x v="149"/>
    <x v="2"/>
  </r>
  <r>
    <x v="1"/>
    <x v="1"/>
    <x v="101"/>
    <x v="1"/>
    <x v="34"/>
    <x v="37"/>
    <x v="4"/>
    <x v="12"/>
    <x v="49"/>
    <x v="193"/>
    <x v="222"/>
    <x v="2"/>
  </r>
  <r>
    <x v="1"/>
    <x v="1"/>
    <x v="101"/>
    <x v="1"/>
    <x v="34"/>
    <x v="37"/>
    <x v="5"/>
    <x v="13"/>
    <x v="47"/>
    <x v="61"/>
    <x v="150"/>
    <x v="2"/>
  </r>
  <r>
    <x v="0"/>
    <x v="0"/>
    <x v="78"/>
    <x v="3"/>
    <x v="35"/>
    <x v="38"/>
    <x v="0"/>
    <x v="1"/>
    <x v="34"/>
    <x v="235"/>
    <x v="590"/>
    <x v="2"/>
  </r>
  <r>
    <x v="0"/>
    <x v="0"/>
    <x v="78"/>
    <x v="3"/>
    <x v="35"/>
    <x v="38"/>
    <x v="1"/>
    <x v="1"/>
    <x v="35"/>
    <x v="130"/>
    <x v="285"/>
    <x v="1"/>
  </r>
  <r>
    <x v="0"/>
    <x v="0"/>
    <x v="78"/>
    <x v="3"/>
    <x v="35"/>
    <x v="38"/>
    <x v="2"/>
    <x v="21"/>
    <x v="35"/>
    <x v="188"/>
    <x v="966"/>
    <x v="1"/>
  </r>
  <r>
    <x v="0"/>
    <x v="0"/>
    <x v="78"/>
    <x v="3"/>
    <x v="35"/>
    <x v="38"/>
    <x v="3"/>
    <x v="15"/>
    <x v="36"/>
    <x v="620"/>
    <x v="506"/>
    <x v="1"/>
  </r>
  <r>
    <x v="0"/>
    <x v="0"/>
    <x v="78"/>
    <x v="3"/>
    <x v="35"/>
    <x v="38"/>
    <x v="4"/>
    <x v="25"/>
    <x v="37"/>
    <x v="688"/>
    <x v="1203"/>
    <x v="2"/>
  </r>
  <r>
    <x v="0"/>
    <x v="0"/>
    <x v="78"/>
    <x v="3"/>
    <x v="35"/>
    <x v="38"/>
    <x v="5"/>
    <x v="1"/>
    <x v="35"/>
    <x v="130"/>
    <x v="1098"/>
    <x v="8"/>
  </r>
  <r>
    <x v="0"/>
    <x v="0"/>
    <x v="1"/>
    <x v="3"/>
    <x v="35"/>
    <x v="38"/>
    <x v="0"/>
    <x v="1"/>
    <x v="28"/>
    <x v="193"/>
    <x v="222"/>
    <x v="2"/>
  </r>
  <r>
    <x v="0"/>
    <x v="0"/>
    <x v="1"/>
    <x v="3"/>
    <x v="35"/>
    <x v="38"/>
    <x v="1"/>
    <x v="1"/>
    <x v="37"/>
    <x v="135"/>
    <x v="193"/>
    <x v="1"/>
  </r>
  <r>
    <x v="0"/>
    <x v="0"/>
    <x v="1"/>
    <x v="3"/>
    <x v="35"/>
    <x v="38"/>
    <x v="2"/>
    <x v="21"/>
    <x v="38"/>
    <x v="318"/>
    <x v="491"/>
    <x v="1"/>
  </r>
  <r>
    <x v="0"/>
    <x v="0"/>
    <x v="1"/>
    <x v="3"/>
    <x v="35"/>
    <x v="38"/>
    <x v="3"/>
    <x v="15"/>
    <x v="39"/>
    <x v="367"/>
    <x v="1186"/>
    <x v="1"/>
  </r>
  <r>
    <x v="0"/>
    <x v="0"/>
    <x v="1"/>
    <x v="3"/>
    <x v="35"/>
    <x v="38"/>
    <x v="4"/>
    <x v="25"/>
    <x v="37"/>
    <x v="688"/>
    <x v="1203"/>
    <x v="2"/>
  </r>
  <r>
    <x v="0"/>
    <x v="0"/>
    <x v="1"/>
    <x v="3"/>
    <x v="35"/>
    <x v="38"/>
    <x v="5"/>
    <x v="8"/>
    <x v="35"/>
    <x v="119"/>
    <x v="195"/>
    <x v="8"/>
  </r>
  <r>
    <x v="0"/>
    <x v="0"/>
    <x v="234"/>
    <x v="3"/>
    <x v="35"/>
    <x v="38"/>
    <x v="0"/>
    <x v="1"/>
    <x v="40"/>
    <x v="689"/>
    <x v="1204"/>
    <x v="2"/>
  </r>
  <r>
    <x v="0"/>
    <x v="0"/>
    <x v="234"/>
    <x v="3"/>
    <x v="35"/>
    <x v="38"/>
    <x v="1"/>
    <x v="1"/>
    <x v="41"/>
    <x v="134"/>
    <x v="512"/>
    <x v="1"/>
  </r>
  <r>
    <x v="0"/>
    <x v="0"/>
    <x v="234"/>
    <x v="3"/>
    <x v="35"/>
    <x v="38"/>
    <x v="2"/>
    <x v="21"/>
    <x v="38"/>
    <x v="318"/>
    <x v="491"/>
    <x v="1"/>
  </r>
  <r>
    <x v="0"/>
    <x v="0"/>
    <x v="234"/>
    <x v="3"/>
    <x v="35"/>
    <x v="38"/>
    <x v="3"/>
    <x v="8"/>
    <x v="42"/>
    <x v="327"/>
    <x v="611"/>
    <x v="1"/>
  </r>
  <r>
    <x v="0"/>
    <x v="0"/>
    <x v="234"/>
    <x v="3"/>
    <x v="35"/>
    <x v="38"/>
    <x v="4"/>
    <x v="0"/>
    <x v="36"/>
    <x v="143"/>
    <x v="276"/>
    <x v="2"/>
  </r>
  <r>
    <x v="0"/>
    <x v="0"/>
    <x v="234"/>
    <x v="3"/>
    <x v="35"/>
    <x v="38"/>
    <x v="5"/>
    <x v="1"/>
    <x v="38"/>
    <x v="124"/>
    <x v="204"/>
    <x v="8"/>
  </r>
  <r>
    <x v="0"/>
    <x v="0"/>
    <x v="235"/>
    <x v="3"/>
    <x v="35"/>
    <x v="38"/>
    <x v="0"/>
    <x v="1"/>
    <x v="32"/>
    <x v="207"/>
    <x v="149"/>
    <x v="2"/>
  </r>
  <r>
    <x v="0"/>
    <x v="0"/>
    <x v="235"/>
    <x v="3"/>
    <x v="35"/>
    <x v="38"/>
    <x v="1"/>
    <x v="1"/>
    <x v="43"/>
    <x v="128"/>
    <x v="295"/>
    <x v="1"/>
  </r>
  <r>
    <x v="0"/>
    <x v="0"/>
    <x v="235"/>
    <x v="3"/>
    <x v="35"/>
    <x v="38"/>
    <x v="2"/>
    <x v="21"/>
    <x v="43"/>
    <x v="362"/>
    <x v="190"/>
    <x v="1"/>
  </r>
  <r>
    <x v="0"/>
    <x v="0"/>
    <x v="235"/>
    <x v="3"/>
    <x v="35"/>
    <x v="38"/>
    <x v="3"/>
    <x v="8"/>
    <x v="42"/>
    <x v="327"/>
    <x v="611"/>
    <x v="1"/>
  </r>
  <r>
    <x v="0"/>
    <x v="0"/>
    <x v="235"/>
    <x v="3"/>
    <x v="35"/>
    <x v="38"/>
    <x v="4"/>
    <x v="3"/>
    <x v="39"/>
    <x v="128"/>
    <x v="193"/>
    <x v="2"/>
  </r>
  <r>
    <x v="0"/>
    <x v="0"/>
    <x v="235"/>
    <x v="3"/>
    <x v="35"/>
    <x v="38"/>
    <x v="5"/>
    <x v="0"/>
    <x v="38"/>
    <x v="127"/>
    <x v="354"/>
    <x v="8"/>
  </r>
  <r>
    <x v="0"/>
    <x v="0"/>
    <x v="236"/>
    <x v="3"/>
    <x v="35"/>
    <x v="38"/>
    <x v="0"/>
    <x v="3"/>
    <x v="40"/>
    <x v="129"/>
    <x v="1205"/>
    <x v="2"/>
  </r>
  <r>
    <x v="0"/>
    <x v="0"/>
    <x v="236"/>
    <x v="3"/>
    <x v="35"/>
    <x v="38"/>
    <x v="1"/>
    <x v="0"/>
    <x v="41"/>
    <x v="123"/>
    <x v="229"/>
    <x v="1"/>
  </r>
  <r>
    <x v="0"/>
    <x v="0"/>
    <x v="236"/>
    <x v="3"/>
    <x v="35"/>
    <x v="38"/>
    <x v="2"/>
    <x v="2"/>
    <x v="37"/>
    <x v="120"/>
    <x v="678"/>
    <x v="1"/>
  </r>
  <r>
    <x v="0"/>
    <x v="0"/>
    <x v="236"/>
    <x v="3"/>
    <x v="35"/>
    <x v="38"/>
    <x v="3"/>
    <x v="2"/>
    <x v="39"/>
    <x v="185"/>
    <x v="190"/>
    <x v="1"/>
  </r>
  <r>
    <x v="0"/>
    <x v="0"/>
    <x v="236"/>
    <x v="3"/>
    <x v="35"/>
    <x v="38"/>
    <x v="4"/>
    <x v="16"/>
    <x v="36"/>
    <x v="179"/>
    <x v="268"/>
    <x v="2"/>
  </r>
  <r>
    <x v="0"/>
    <x v="0"/>
    <x v="236"/>
    <x v="3"/>
    <x v="35"/>
    <x v="38"/>
    <x v="5"/>
    <x v="3"/>
    <x v="44"/>
    <x v="146"/>
    <x v="51"/>
    <x v="8"/>
  </r>
  <r>
    <x v="0"/>
    <x v="0"/>
    <x v="5"/>
    <x v="3"/>
    <x v="35"/>
    <x v="38"/>
    <x v="0"/>
    <x v="2"/>
    <x v="24"/>
    <x v="39"/>
    <x v="42"/>
    <x v="2"/>
  </r>
  <r>
    <x v="0"/>
    <x v="0"/>
    <x v="5"/>
    <x v="3"/>
    <x v="35"/>
    <x v="38"/>
    <x v="1"/>
    <x v="36"/>
    <x v="44"/>
    <x v="322"/>
    <x v="504"/>
    <x v="1"/>
  </r>
  <r>
    <x v="0"/>
    <x v="0"/>
    <x v="5"/>
    <x v="3"/>
    <x v="35"/>
    <x v="38"/>
    <x v="2"/>
    <x v="15"/>
    <x v="41"/>
    <x v="320"/>
    <x v="495"/>
    <x v="1"/>
  </r>
  <r>
    <x v="0"/>
    <x v="0"/>
    <x v="5"/>
    <x v="3"/>
    <x v="35"/>
    <x v="38"/>
    <x v="3"/>
    <x v="15"/>
    <x v="37"/>
    <x v="181"/>
    <x v="496"/>
    <x v="1"/>
  </r>
  <r>
    <x v="0"/>
    <x v="0"/>
    <x v="5"/>
    <x v="3"/>
    <x v="35"/>
    <x v="38"/>
    <x v="4"/>
    <x v="2"/>
    <x v="37"/>
    <x v="120"/>
    <x v="185"/>
    <x v="2"/>
  </r>
  <r>
    <x v="0"/>
    <x v="0"/>
    <x v="5"/>
    <x v="3"/>
    <x v="35"/>
    <x v="38"/>
    <x v="5"/>
    <x v="4"/>
    <x v="46"/>
    <x v="255"/>
    <x v="316"/>
    <x v="8"/>
  </r>
  <r>
    <x v="0"/>
    <x v="0"/>
    <x v="237"/>
    <x v="3"/>
    <x v="35"/>
    <x v="38"/>
    <x v="0"/>
    <x v="0"/>
    <x v="21"/>
    <x v="80"/>
    <x v="865"/>
    <x v="2"/>
  </r>
  <r>
    <x v="0"/>
    <x v="0"/>
    <x v="237"/>
    <x v="3"/>
    <x v="35"/>
    <x v="38"/>
    <x v="1"/>
    <x v="17"/>
    <x v="49"/>
    <x v="139"/>
    <x v="498"/>
    <x v="1"/>
  </r>
  <r>
    <x v="0"/>
    <x v="0"/>
    <x v="237"/>
    <x v="3"/>
    <x v="35"/>
    <x v="38"/>
    <x v="2"/>
    <x v="1"/>
    <x v="38"/>
    <x v="124"/>
    <x v="499"/>
    <x v="1"/>
  </r>
  <r>
    <x v="0"/>
    <x v="0"/>
    <x v="237"/>
    <x v="3"/>
    <x v="35"/>
    <x v="38"/>
    <x v="3"/>
    <x v="1"/>
    <x v="37"/>
    <x v="135"/>
    <x v="193"/>
    <x v="1"/>
  </r>
  <r>
    <x v="0"/>
    <x v="0"/>
    <x v="237"/>
    <x v="3"/>
    <x v="35"/>
    <x v="38"/>
    <x v="4"/>
    <x v="0"/>
    <x v="41"/>
    <x v="123"/>
    <x v="188"/>
    <x v="2"/>
  </r>
  <r>
    <x v="0"/>
    <x v="0"/>
    <x v="237"/>
    <x v="3"/>
    <x v="35"/>
    <x v="38"/>
    <x v="5"/>
    <x v="4"/>
    <x v="48"/>
    <x v="138"/>
    <x v="543"/>
    <x v="8"/>
  </r>
  <r>
    <x v="0"/>
    <x v="0"/>
    <x v="238"/>
    <x v="3"/>
    <x v="35"/>
    <x v="38"/>
    <x v="0"/>
    <x v="0"/>
    <x v="28"/>
    <x v="48"/>
    <x v="52"/>
    <x v="2"/>
  </r>
  <r>
    <x v="0"/>
    <x v="0"/>
    <x v="238"/>
    <x v="3"/>
    <x v="35"/>
    <x v="38"/>
    <x v="1"/>
    <x v="17"/>
    <x v="49"/>
    <x v="139"/>
    <x v="498"/>
    <x v="1"/>
  </r>
  <r>
    <x v="0"/>
    <x v="0"/>
    <x v="238"/>
    <x v="3"/>
    <x v="35"/>
    <x v="38"/>
    <x v="2"/>
    <x v="1"/>
    <x v="38"/>
    <x v="124"/>
    <x v="499"/>
    <x v="1"/>
  </r>
  <r>
    <x v="0"/>
    <x v="0"/>
    <x v="238"/>
    <x v="3"/>
    <x v="35"/>
    <x v="38"/>
    <x v="3"/>
    <x v="1"/>
    <x v="41"/>
    <x v="134"/>
    <x v="512"/>
    <x v="1"/>
  </r>
  <r>
    <x v="0"/>
    <x v="0"/>
    <x v="238"/>
    <x v="3"/>
    <x v="35"/>
    <x v="38"/>
    <x v="4"/>
    <x v="0"/>
    <x v="37"/>
    <x v="131"/>
    <x v="196"/>
    <x v="2"/>
  </r>
  <r>
    <x v="0"/>
    <x v="0"/>
    <x v="238"/>
    <x v="3"/>
    <x v="35"/>
    <x v="38"/>
    <x v="5"/>
    <x v="4"/>
    <x v="45"/>
    <x v="136"/>
    <x v="356"/>
    <x v="8"/>
  </r>
  <r>
    <x v="0"/>
    <x v="0"/>
    <x v="239"/>
    <x v="3"/>
    <x v="35"/>
    <x v="38"/>
    <x v="0"/>
    <x v="2"/>
    <x v="34"/>
    <x v="115"/>
    <x v="519"/>
    <x v="2"/>
  </r>
  <r>
    <x v="0"/>
    <x v="0"/>
    <x v="239"/>
    <x v="3"/>
    <x v="35"/>
    <x v="38"/>
    <x v="1"/>
    <x v="36"/>
    <x v="35"/>
    <x v="544"/>
    <x v="1206"/>
    <x v="1"/>
  </r>
  <r>
    <x v="0"/>
    <x v="0"/>
    <x v="239"/>
    <x v="3"/>
    <x v="35"/>
    <x v="38"/>
    <x v="2"/>
    <x v="15"/>
    <x v="37"/>
    <x v="181"/>
    <x v="496"/>
    <x v="1"/>
  </r>
  <r>
    <x v="0"/>
    <x v="0"/>
    <x v="239"/>
    <x v="3"/>
    <x v="35"/>
    <x v="38"/>
    <x v="3"/>
    <x v="15"/>
    <x v="43"/>
    <x v="311"/>
    <x v="480"/>
    <x v="1"/>
  </r>
  <r>
    <x v="0"/>
    <x v="0"/>
    <x v="239"/>
    <x v="3"/>
    <x v="35"/>
    <x v="38"/>
    <x v="4"/>
    <x v="2"/>
    <x v="43"/>
    <x v="321"/>
    <x v="606"/>
    <x v="2"/>
  </r>
  <r>
    <x v="0"/>
    <x v="0"/>
    <x v="239"/>
    <x v="3"/>
    <x v="35"/>
    <x v="38"/>
    <x v="5"/>
    <x v="0"/>
    <x v="38"/>
    <x v="127"/>
    <x v="354"/>
    <x v="8"/>
  </r>
  <r>
    <x v="0"/>
    <x v="0"/>
    <x v="9"/>
    <x v="3"/>
    <x v="35"/>
    <x v="38"/>
    <x v="0"/>
    <x v="16"/>
    <x v="47"/>
    <x v="208"/>
    <x v="1207"/>
    <x v="2"/>
  </r>
  <r>
    <x v="0"/>
    <x v="0"/>
    <x v="9"/>
    <x v="3"/>
    <x v="35"/>
    <x v="38"/>
    <x v="1"/>
    <x v="2"/>
    <x v="44"/>
    <x v="127"/>
    <x v="293"/>
    <x v="1"/>
  </r>
  <r>
    <x v="0"/>
    <x v="0"/>
    <x v="9"/>
    <x v="3"/>
    <x v="35"/>
    <x v="38"/>
    <x v="2"/>
    <x v="2"/>
    <x v="43"/>
    <x v="321"/>
    <x v="502"/>
    <x v="1"/>
  </r>
  <r>
    <x v="0"/>
    <x v="0"/>
    <x v="9"/>
    <x v="3"/>
    <x v="35"/>
    <x v="38"/>
    <x v="3"/>
    <x v="2"/>
    <x v="36"/>
    <x v="180"/>
    <x v="674"/>
    <x v="1"/>
  </r>
  <r>
    <x v="0"/>
    <x v="0"/>
    <x v="9"/>
    <x v="3"/>
    <x v="35"/>
    <x v="38"/>
    <x v="4"/>
    <x v="16"/>
    <x v="36"/>
    <x v="179"/>
    <x v="268"/>
    <x v="2"/>
  </r>
  <r>
    <x v="0"/>
    <x v="0"/>
    <x v="9"/>
    <x v="3"/>
    <x v="35"/>
    <x v="38"/>
    <x v="5"/>
    <x v="38"/>
    <x v="44"/>
    <x v="167"/>
    <x v="763"/>
    <x v="8"/>
  </r>
  <r>
    <x v="0"/>
    <x v="0"/>
    <x v="240"/>
    <x v="3"/>
    <x v="35"/>
    <x v="38"/>
    <x v="0"/>
    <x v="16"/>
    <x v="47"/>
    <x v="208"/>
    <x v="1207"/>
    <x v="2"/>
  </r>
  <r>
    <x v="0"/>
    <x v="0"/>
    <x v="240"/>
    <x v="3"/>
    <x v="35"/>
    <x v="38"/>
    <x v="1"/>
    <x v="2"/>
    <x v="44"/>
    <x v="127"/>
    <x v="293"/>
    <x v="1"/>
  </r>
  <r>
    <x v="0"/>
    <x v="0"/>
    <x v="240"/>
    <x v="3"/>
    <x v="35"/>
    <x v="38"/>
    <x v="2"/>
    <x v="2"/>
    <x v="50"/>
    <x v="690"/>
    <x v="1208"/>
    <x v="1"/>
  </r>
  <r>
    <x v="0"/>
    <x v="0"/>
    <x v="240"/>
    <x v="3"/>
    <x v="35"/>
    <x v="38"/>
    <x v="3"/>
    <x v="2"/>
    <x v="37"/>
    <x v="120"/>
    <x v="678"/>
    <x v="1"/>
  </r>
  <r>
    <x v="0"/>
    <x v="0"/>
    <x v="240"/>
    <x v="3"/>
    <x v="35"/>
    <x v="38"/>
    <x v="4"/>
    <x v="3"/>
    <x v="43"/>
    <x v="124"/>
    <x v="189"/>
    <x v="2"/>
  </r>
  <r>
    <x v="0"/>
    <x v="0"/>
    <x v="240"/>
    <x v="3"/>
    <x v="35"/>
    <x v="38"/>
    <x v="5"/>
    <x v="18"/>
    <x v="44"/>
    <x v="144"/>
    <x v="409"/>
    <x v="8"/>
  </r>
  <r>
    <x v="0"/>
    <x v="0"/>
    <x v="241"/>
    <x v="3"/>
    <x v="35"/>
    <x v="38"/>
    <x v="0"/>
    <x v="3"/>
    <x v="24"/>
    <x v="61"/>
    <x v="150"/>
    <x v="2"/>
  </r>
  <r>
    <x v="0"/>
    <x v="0"/>
    <x v="241"/>
    <x v="3"/>
    <x v="35"/>
    <x v="38"/>
    <x v="1"/>
    <x v="0"/>
    <x v="49"/>
    <x v="146"/>
    <x v="354"/>
    <x v="1"/>
  </r>
  <r>
    <x v="0"/>
    <x v="0"/>
    <x v="241"/>
    <x v="3"/>
    <x v="35"/>
    <x v="38"/>
    <x v="2"/>
    <x v="0"/>
    <x v="44"/>
    <x v="142"/>
    <x v="223"/>
    <x v="1"/>
  </r>
  <r>
    <x v="0"/>
    <x v="0"/>
    <x v="241"/>
    <x v="3"/>
    <x v="35"/>
    <x v="38"/>
    <x v="3"/>
    <x v="0"/>
    <x v="41"/>
    <x v="123"/>
    <x v="229"/>
    <x v="1"/>
  </r>
  <r>
    <x v="0"/>
    <x v="0"/>
    <x v="241"/>
    <x v="3"/>
    <x v="35"/>
    <x v="38"/>
    <x v="4"/>
    <x v="3"/>
    <x v="41"/>
    <x v="147"/>
    <x v="217"/>
    <x v="2"/>
  </r>
  <r>
    <x v="0"/>
    <x v="0"/>
    <x v="241"/>
    <x v="3"/>
    <x v="35"/>
    <x v="38"/>
    <x v="5"/>
    <x v="18"/>
    <x v="49"/>
    <x v="148"/>
    <x v="159"/>
    <x v="8"/>
  </r>
  <r>
    <x v="0"/>
    <x v="0"/>
    <x v="204"/>
    <x v="3"/>
    <x v="36"/>
    <x v="39"/>
    <x v="0"/>
    <x v="15"/>
    <x v="34"/>
    <x v="394"/>
    <x v="854"/>
    <x v="2"/>
  </r>
  <r>
    <x v="0"/>
    <x v="0"/>
    <x v="204"/>
    <x v="3"/>
    <x v="36"/>
    <x v="39"/>
    <x v="1"/>
    <x v="15"/>
    <x v="35"/>
    <x v="117"/>
    <x v="281"/>
    <x v="1"/>
  </r>
  <r>
    <x v="0"/>
    <x v="0"/>
    <x v="204"/>
    <x v="3"/>
    <x v="36"/>
    <x v="39"/>
    <x v="2"/>
    <x v="39"/>
    <x v="35"/>
    <x v="502"/>
    <x v="1209"/>
    <x v="1"/>
  </r>
  <r>
    <x v="0"/>
    <x v="0"/>
    <x v="204"/>
    <x v="3"/>
    <x v="36"/>
    <x v="39"/>
    <x v="3"/>
    <x v="21"/>
    <x v="36"/>
    <x v="372"/>
    <x v="1210"/>
    <x v="1"/>
  </r>
  <r>
    <x v="0"/>
    <x v="0"/>
    <x v="204"/>
    <x v="3"/>
    <x v="36"/>
    <x v="39"/>
    <x v="4"/>
    <x v="35"/>
    <x v="37"/>
    <x v="474"/>
    <x v="1211"/>
    <x v="2"/>
  </r>
  <r>
    <x v="0"/>
    <x v="0"/>
    <x v="204"/>
    <x v="3"/>
    <x v="36"/>
    <x v="39"/>
    <x v="5"/>
    <x v="15"/>
    <x v="35"/>
    <x v="117"/>
    <x v="753"/>
    <x v="8"/>
  </r>
  <r>
    <x v="0"/>
    <x v="0"/>
    <x v="242"/>
    <x v="3"/>
    <x v="36"/>
    <x v="39"/>
    <x v="0"/>
    <x v="15"/>
    <x v="28"/>
    <x v="450"/>
    <x v="1212"/>
    <x v="2"/>
  </r>
  <r>
    <x v="0"/>
    <x v="0"/>
    <x v="242"/>
    <x v="3"/>
    <x v="36"/>
    <x v="39"/>
    <x v="1"/>
    <x v="15"/>
    <x v="37"/>
    <x v="181"/>
    <x v="496"/>
    <x v="1"/>
  </r>
  <r>
    <x v="0"/>
    <x v="0"/>
    <x v="242"/>
    <x v="3"/>
    <x v="36"/>
    <x v="39"/>
    <x v="2"/>
    <x v="39"/>
    <x v="38"/>
    <x v="469"/>
    <x v="1213"/>
    <x v="1"/>
  </r>
  <r>
    <x v="0"/>
    <x v="0"/>
    <x v="242"/>
    <x v="3"/>
    <x v="36"/>
    <x v="39"/>
    <x v="3"/>
    <x v="21"/>
    <x v="39"/>
    <x v="309"/>
    <x v="488"/>
    <x v="1"/>
  </r>
  <r>
    <x v="0"/>
    <x v="0"/>
    <x v="242"/>
    <x v="3"/>
    <x v="36"/>
    <x v="39"/>
    <x v="4"/>
    <x v="35"/>
    <x v="37"/>
    <x v="474"/>
    <x v="1211"/>
    <x v="2"/>
  </r>
  <r>
    <x v="0"/>
    <x v="0"/>
    <x v="242"/>
    <x v="3"/>
    <x v="36"/>
    <x v="39"/>
    <x v="5"/>
    <x v="22"/>
    <x v="35"/>
    <x v="179"/>
    <x v="682"/>
    <x v="8"/>
  </r>
  <r>
    <x v="0"/>
    <x v="0"/>
    <x v="80"/>
    <x v="3"/>
    <x v="36"/>
    <x v="39"/>
    <x v="0"/>
    <x v="21"/>
    <x v="40"/>
    <x v="691"/>
    <x v="1214"/>
    <x v="2"/>
  </r>
  <r>
    <x v="0"/>
    <x v="0"/>
    <x v="80"/>
    <x v="3"/>
    <x v="36"/>
    <x v="39"/>
    <x v="1"/>
    <x v="21"/>
    <x v="41"/>
    <x v="399"/>
    <x v="605"/>
    <x v="1"/>
  </r>
  <r>
    <x v="0"/>
    <x v="0"/>
    <x v="80"/>
    <x v="3"/>
    <x v="36"/>
    <x v="39"/>
    <x v="2"/>
    <x v="47"/>
    <x v="38"/>
    <x v="692"/>
    <x v="1165"/>
    <x v="1"/>
  </r>
  <r>
    <x v="0"/>
    <x v="0"/>
    <x v="80"/>
    <x v="3"/>
    <x v="36"/>
    <x v="39"/>
    <x v="3"/>
    <x v="22"/>
    <x v="42"/>
    <x v="693"/>
    <x v="1215"/>
    <x v="1"/>
  </r>
  <r>
    <x v="0"/>
    <x v="0"/>
    <x v="80"/>
    <x v="3"/>
    <x v="36"/>
    <x v="39"/>
    <x v="4"/>
    <x v="1"/>
    <x v="36"/>
    <x v="118"/>
    <x v="294"/>
    <x v="2"/>
  </r>
  <r>
    <x v="0"/>
    <x v="0"/>
    <x v="80"/>
    <x v="3"/>
    <x v="36"/>
    <x v="39"/>
    <x v="5"/>
    <x v="21"/>
    <x v="38"/>
    <x v="318"/>
    <x v="810"/>
    <x v="8"/>
  </r>
  <r>
    <x v="0"/>
    <x v="0"/>
    <x v="81"/>
    <x v="3"/>
    <x v="36"/>
    <x v="39"/>
    <x v="0"/>
    <x v="21"/>
    <x v="32"/>
    <x v="139"/>
    <x v="206"/>
    <x v="2"/>
  </r>
  <r>
    <x v="0"/>
    <x v="0"/>
    <x v="81"/>
    <x v="3"/>
    <x v="36"/>
    <x v="39"/>
    <x v="1"/>
    <x v="21"/>
    <x v="43"/>
    <x v="362"/>
    <x v="190"/>
    <x v="1"/>
  </r>
  <r>
    <x v="0"/>
    <x v="0"/>
    <x v="81"/>
    <x v="3"/>
    <x v="36"/>
    <x v="39"/>
    <x v="2"/>
    <x v="47"/>
    <x v="43"/>
    <x v="309"/>
    <x v="488"/>
    <x v="1"/>
  </r>
  <r>
    <x v="0"/>
    <x v="0"/>
    <x v="81"/>
    <x v="3"/>
    <x v="36"/>
    <x v="39"/>
    <x v="3"/>
    <x v="22"/>
    <x v="42"/>
    <x v="693"/>
    <x v="1215"/>
    <x v="1"/>
  </r>
  <r>
    <x v="0"/>
    <x v="0"/>
    <x v="81"/>
    <x v="3"/>
    <x v="36"/>
    <x v="39"/>
    <x v="4"/>
    <x v="3"/>
    <x v="39"/>
    <x v="128"/>
    <x v="193"/>
    <x v="2"/>
  </r>
  <r>
    <x v="0"/>
    <x v="0"/>
    <x v="81"/>
    <x v="3"/>
    <x v="36"/>
    <x v="39"/>
    <x v="5"/>
    <x v="0"/>
    <x v="38"/>
    <x v="127"/>
    <x v="354"/>
    <x v="8"/>
  </r>
  <r>
    <x v="0"/>
    <x v="0"/>
    <x v="4"/>
    <x v="3"/>
    <x v="36"/>
    <x v="39"/>
    <x v="0"/>
    <x v="3"/>
    <x v="40"/>
    <x v="129"/>
    <x v="1205"/>
    <x v="2"/>
  </r>
  <r>
    <x v="0"/>
    <x v="0"/>
    <x v="4"/>
    <x v="3"/>
    <x v="36"/>
    <x v="39"/>
    <x v="1"/>
    <x v="2"/>
    <x v="41"/>
    <x v="124"/>
    <x v="499"/>
    <x v="1"/>
  </r>
  <r>
    <x v="0"/>
    <x v="0"/>
    <x v="4"/>
    <x v="3"/>
    <x v="36"/>
    <x v="39"/>
    <x v="2"/>
    <x v="1"/>
    <x v="37"/>
    <x v="135"/>
    <x v="193"/>
    <x v="1"/>
  </r>
  <r>
    <x v="0"/>
    <x v="0"/>
    <x v="4"/>
    <x v="3"/>
    <x v="36"/>
    <x v="39"/>
    <x v="3"/>
    <x v="1"/>
    <x v="39"/>
    <x v="122"/>
    <x v="487"/>
    <x v="1"/>
  </r>
  <r>
    <x v="0"/>
    <x v="0"/>
    <x v="4"/>
    <x v="3"/>
    <x v="36"/>
    <x v="39"/>
    <x v="4"/>
    <x v="25"/>
    <x v="36"/>
    <x v="694"/>
    <x v="1216"/>
    <x v="2"/>
  </r>
  <r>
    <x v="0"/>
    <x v="0"/>
    <x v="4"/>
    <x v="3"/>
    <x v="36"/>
    <x v="39"/>
    <x v="5"/>
    <x v="16"/>
    <x v="44"/>
    <x v="695"/>
    <x v="310"/>
    <x v="8"/>
  </r>
  <r>
    <x v="0"/>
    <x v="0"/>
    <x v="243"/>
    <x v="3"/>
    <x v="36"/>
    <x v="39"/>
    <x v="0"/>
    <x v="1"/>
    <x v="24"/>
    <x v="47"/>
    <x v="668"/>
    <x v="2"/>
  </r>
  <r>
    <x v="0"/>
    <x v="0"/>
    <x v="243"/>
    <x v="3"/>
    <x v="36"/>
    <x v="39"/>
    <x v="1"/>
    <x v="42"/>
    <x v="44"/>
    <x v="504"/>
    <x v="1217"/>
    <x v="1"/>
  </r>
  <r>
    <x v="0"/>
    <x v="0"/>
    <x v="243"/>
    <x v="3"/>
    <x v="36"/>
    <x v="39"/>
    <x v="2"/>
    <x v="21"/>
    <x v="41"/>
    <x v="399"/>
    <x v="605"/>
    <x v="1"/>
  </r>
  <r>
    <x v="0"/>
    <x v="0"/>
    <x v="243"/>
    <x v="3"/>
    <x v="36"/>
    <x v="39"/>
    <x v="3"/>
    <x v="21"/>
    <x v="37"/>
    <x v="314"/>
    <x v="484"/>
    <x v="1"/>
  </r>
  <r>
    <x v="0"/>
    <x v="0"/>
    <x v="243"/>
    <x v="3"/>
    <x v="36"/>
    <x v="39"/>
    <x v="4"/>
    <x v="1"/>
    <x v="37"/>
    <x v="135"/>
    <x v="670"/>
    <x v="2"/>
  </r>
  <r>
    <x v="0"/>
    <x v="0"/>
    <x v="243"/>
    <x v="3"/>
    <x v="36"/>
    <x v="39"/>
    <x v="5"/>
    <x v="4"/>
    <x v="46"/>
    <x v="255"/>
    <x v="316"/>
    <x v="8"/>
  </r>
  <r>
    <x v="0"/>
    <x v="0"/>
    <x v="84"/>
    <x v="3"/>
    <x v="36"/>
    <x v="39"/>
    <x v="0"/>
    <x v="0"/>
    <x v="21"/>
    <x v="80"/>
    <x v="865"/>
    <x v="2"/>
  </r>
  <r>
    <x v="0"/>
    <x v="0"/>
    <x v="84"/>
    <x v="3"/>
    <x v="36"/>
    <x v="39"/>
    <x v="1"/>
    <x v="17"/>
    <x v="49"/>
    <x v="139"/>
    <x v="498"/>
    <x v="1"/>
  </r>
  <r>
    <x v="0"/>
    <x v="0"/>
    <x v="84"/>
    <x v="3"/>
    <x v="36"/>
    <x v="39"/>
    <x v="2"/>
    <x v="1"/>
    <x v="38"/>
    <x v="124"/>
    <x v="499"/>
    <x v="1"/>
  </r>
  <r>
    <x v="0"/>
    <x v="0"/>
    <x v="84"/>
    <x v="3"/>
    <x v="36"/>
    <x v="39"/>
    <x v="3"/>
    <x v="1"/>
    <x v="37"/>
    <x v="135"/>
    <x v="193"/>
    <x v="1"/>
  </r>
  <r>
    <x v="0"/>
    <x v="0"/>
    <x v="84"/>
    <x v="3"/>
    <x v="36"/>
    <x v="39"/>
    <x v="4"/>
    <x v="0"/>
    <x v="41"/>
    <x v="123"/>
    <x v="188"/>
    <x v="2"/>
  </r>
  <r>
    <x v="0"/>
    <x v="0"/>
    <x v="84"/>
    <x v="3"/>
    <x v="36"/>
    <x v="39"/>
    <x v="5"/>
    <x v="4"/>
    <x v="48"/>
    <x v="138"/>
    <x v="543"/>
    <x v="8"/>
  </r>
  <r>
    <x v="0"/>
    <x v="0"/>
    <x v="85"/>
    <x v="3"/>
    <x v="36"/>
    <x v="39"/>
    <x v="0"/>
    <x v="0"/>
    <x v="28"/>
    <x v="48"/>
    <x v="52"/>
    <x v="2"/>
  </r>
  <r>
    <x v="0"/>
    <x v="0"/>
    <x v="85"/>
    <x v="3"/>
    <x v="36"/>
    <x v="39"/>
    <x v="1"/>
    <x v="17"/>
    <x v="49"/>
    <x v="139"/>
    <x v="498"/>
    <x v="1"/>
  </r>
  <r>
    <x v="0"/>
    <x v="0"/>
    <x v="85"/>
    <x v="3"/>
    <x v="36"/>
    <x v="39"/>
    <x v="2"/>
    <x v="1"/>
    <x v="38"/>
    <x v="124"/>
    <x v="499"/>
    <x v="1"/>
  </r>
  <r>
    <x v="0"/>
    <x v="0"/>
    <x v="85"/>
    <x v="3"/>
    <x v="36"/>
    <x v="39"/>
    <x v="3"/>
    <x v="1"/>
    <x v="41"/>
    <x v="134"/>
    <x v="512"/>
    <x v="1"/>
  </r>
  <r>
    <x v="0"/>
    <x v="0"/>
    <x v="85"/>
    <x v="3"/>
    <x v="36"/>
    <x v="39"/>
    <x v="4"/>
    <x v="0"/>
    <x v="37"/>
    <x v="131"/>
    <x v="196"/>
    <x v="2"/>
  </r>
  <r>
    <x v="0"/>
    <x v="0"/>
    <x v="85"/>
    <x v="3"/>
    <x v="36"/>
    <x v="39"/>
    <x v="5"/>
    <x v="4"/>
    <x v="45"/>
    <x v="136"/>
    <x v="356"/>
    <x v="8"/>
  </r>
  <r>
    <x v="0"/>
    <x v="0"/>
    <x v="8"/>
    <x v="3"/>
    <x v="36"/>
    <x v="39"/>
    <x v="0"/>
    <x v="1"/>
    <x v="34"/>
    <x v="235"/>
    <x v="590"/>
    <x v="2"/>
  </r>
  <r>
    <x v="0"/>
    <x v="0"/>
    <x v="8"/>
    <x v="3"/>
    <x v="36"/>
    <x v="39"/>
    <x v="1"/>
    <x v="42"/>
    <x v="35"/>
    <x v="623"/>
    <x v="1149"/>
    <x v="1"/>
  </r>
  <r>
    <x v="0"/>
    <x v="0"/>
    <x v="8"/>
    <x v="3"/>
    <x v="36"/>
    <x v="39"/>
    <x v="2"/>
    <x v="21"/>
    <x v="37"/>
    <x v="314"/>
    <x v="484"/>
    <x v="1"/>
  </r>
  <r>
    <x v="0"/>
    <x v="0"/>
    <x v="8"/>
    <x v="3"/>
    <x v="36"/>
    <x v="39"/>
    <x v="3"/>
    <x v="21"/>
    <x v="43"/>
    <x v="362"/>
    <x v="190"/>
    <x v="1"/>
  </r>
  <r>
    <x v="0"/>
    <x v="0"/>
    <x v="8"/>
    <x v="3"/>
    <x v="36"/>
    <x v="39"/>
    <x v="4"/>
    <x v="1"/>
    <x v="43"/>
    <x v="128"/>
    <x v="193"/>
    <x v="2"/>
  </r>
  <r>
    <x v="0"/>
    <x v="0"/>
    <x v="8"/>
    <x v="3"/>
    <x v="36"/>
    <x v="39"/>
    <x v="5"/>
    <x v="2"/>
    <x v="38"/>
    <x v="177"/>
    <x v="658"/>
    <x v="8"/>
  </r>
  <r>
    <x v="0"/>
    <x v="0"/>
    <x v="244"/>
    <x v="3"/>
    <x v="36"/>
    <x v="39"/>
    <x v="0"/>
    <x v="25"/>
    <x v="47"/>
    <x v="236"/>
    <x v="885"/>
    <x v="2"/>
  </r>
  <r>
    <x v="0"/>
    <x v="0"/>
    <x v="244"/>
    <x v="3"/>
    <x v="36"/>
    <x v="39"/>
    <x v="1"/>
    <x v="1"/>
    <x v="44"/>
    <x v="123"/>
    <x v="229"/>
    <x v="1"/>
  </r>
  <r>
    <x v="0"/>
    <x v="0"/>
    <x v="244"/>
    <x v="3"/>
    <x v="36"/>
    <x v="39"/>
    <x v="2"/>
    <x v="1"/>
    <x v="43"/>
    <x v="128"/>
    <x v="295"/>
    <x v="1"/>
  </r>
  <r>
    <x v="0"/>
    <x v="0"/>
    <x v="244"/>
    <x v="3"/>
    <x v="36"/>
    <x v="39"/>
    <x v="3"/>
    <x v="1"/>
    <x v="36"/>
    <x v="118"/>
    <x v="481"/>
    <x v="1"/>
  </r>
  <r>
    <x v="0"/>
    <x v="0"/>
    <x v="244"/>
    <x v="3"/>
    <x v="36"/>
    <x v="39"/>
    <x v="4"/>
    <x v="25"/>
    <x v="36"/>
    <x v="694"/>
    <x v="1216"/>
    <x v="2"/>
  </r>
  <r>
    <x v="0"/>
    <x v="0"/>
    <x v="244"/>
    <x v="3"/>
    <x v="36"/>
    <x v="39"/>
    <x v="5"/>
    <x v="44"/>
    <x v="44"/>
    <x v="383"/>
    <x v="310"/>
    <x v="8"/>
  </r>
  <r>
    <x v="0"/>
    <x v="0"/>
    <x v="88"/>
    <x v="3"/>
    <x v="36"/>
    <x v="39"/>
    <x v="0"/>
    <x v="25"/>
    <x v="47"/>
    <x v="236"/>
    <x v="885"/>
    <x v="2"/>
  </r>
  <r>
    <x v="0"/>
    <x v="0"/>
    <x v="88"/>
    <x v="3"/>
    <x v="36"/>
    <x v="39"/>
    <x v="1"/>
    <x v="1"/>
    <x v="44"/>
    <x v="123"/>
    <x v="229"/>
    <x v="1"/>
  </r>
  <r>
    <x v="0"/>
    <x v="0"/>
    <x v="88"/>
    <x v="3"/>
    <x v="36"/>
    <x v="39"/>
    <x v="2"/>
    <x v="1"/>
    <x v="50"/>
    <x v="696"/>
    <x v="1218"/>
    <x v="1"/>
  </r>
  <r>
    <x v="0"/>
    <x v="0"/>
    <x v="88"/>
    <x v="3"/>
    <x v="36"/>
    <x v="39"/>
    <x v="3"/>
    <x v="1"/>
    <x v="37"/>
    <x v="135"/>
    <x v="193"/>
    <x v="1"/>
  </r>
  <r>
    <x v="0"/>
    <x v="0"/>
    <x v="88"/>
    <x v="3"/>
    <x v="36"/>
    <x v="39"/>
    <x v="4"/>
    <x v="3"/>
    <x v="43"/>
    <x v="124"/>
    <x v="189"/>
    <x v="2"/>
  </r>
  <r>
    <x v="0"/>
    <x v="0"/>
    <x v="88"/>
    <x v="3"/>
    <x v="36"/>
    <x v="39"/>
    <x v="5"/>
    <x v="18"/>
    <x v="44"/>
    <x v="144"/>
    <x v="409"/>
    <x v="8"/>
  </r>
  <r>
    <x v="0"/>
    <x v="0"/>
    <x v="89"/>
    <x v="3"/>
    <x v="36"/>
    <x v="39"/>
    <x v="0"/>
    <x v="3"/>
    <x v="24"/>
    <x v="61"/>
    <x v="150"/>
    <x v="2"/>
  </r>
  <r>
    <x v="0"/>
    <x v="0"/>
    <x v="89"/>
    <x v="3"/>
    <x v="36"/>
    <x v="39"/>
    <x v="1"/>
    <x v="0"/>
    <x v="49"/>
    <x v="146"/>
    <x v="354"/>
    <x v="1"/>
  </r>
  <r>
    <x v="0"/>
    <x v="0"/>
    <x v="89"/>
    <x v="3"/>
    <x v="36"/>
    <x v="39"/>
    <x v="2"/>
    <x v="0"/>
    <x v="44"/>
    <x v="142"/>
    <x v="223"/>
    <x v="1"/>
  </r>
  <r>
    <x v="0"/>
    <x v="0"/>
    <x v="89"/>
    <x v="3"/>
    <x v="36"/>
    <x v="39"/>
    <x v="3"/>
    <x v="0"/>
    <x v="41"/>
    <x v="123"/>
    <x v="229"/>
    <x v="1"/>
  </r>
  <r>
    <x v="0"/>
    <x v="0"/>
    <x v="89"/>
    <x v="3"/>
    <x v="36"/>
    <x v="39"/>
    <x v="4"/>
    <x v="3"/>
    <x v="41"/>
    <x v="147"/>
    <x v="217"/>
    <x v="2"/>
  </r>
  <r>
    <x v="0"/>
    <x v="0"/>
    <x v="89"/>
    <x v="3"/>
    <x v="36"/>
    <x v="39"/>
    <x v="5"/>
    <x v="18"/>
    <x v="49"/>
    <x v="148"/>
    <x v="159"/>
    <x v="8"/>
  </r>
  <r>
    <x v="0"/>
    <x v="0"/>
    <x v="212"/>
    <x v="3"/>
    <x v="37"/>
    <x v="40"/>
    <x v="0"/>
    <x v="21"/>
    <x v="32"/>
    <x v="139"/>
    <x v="498"/>
    <x v="1"/>
  </r>
  <r>
    <x v="0"/>
    <x v="0"/>
    <x v="212"/>
    <x v="3"/>
    <x v="37"/>
    <x v="40"/>
    <x v="1"/>
    <x v="21"/>
    <x v="44"/>
    <x v="398"/>
    <x v="191"/>
    <x v="2"/>
  </r>
  <r>
    <x v="0"/>
    <x v="0"/>
    <x v="212"/>
    <x v="3"/>
    <x v="37"/>
    <x v="40"/>
    <x v="2"/>
    <x v="45"/>
    <x v="44"/>
    <x v="697"/>
    <x v="1219"/>
    <x v="1"/>
  </r>
  <r>
    <x v="0"/>
    <x v="0"/>
    <x v="212"/>
    <x v="3"/>
    <x v="37"/>
    <x v="40"/>
    <x v="3"/>
    <x v="39"/>
    <x v="39"/>
    <x v="677"/>
    <x v="1220"/>
    <x v="1"/>
  </r>
  <r>
    <x v="0"/>
    <x v="0"/>
    <x v="212"/>
    <x v="3"/>
    <x v="37"/>
    <x v="40"/>
    <x v="4"/>
    <x v="10"/>
    <x v="43"/>
    <x v="128"/>
    <x v="229"/>
    <x v="0"/>
  </r>
  <r>
    <x v="0"/>
    <x v="0"/>
    <x v="212"/>
    <x v="3"/>
    <x v="37"/>
    <x v="40"/>
    <x v="5"/>
    <x v="21"/>
    <x v="44"/>
    <x v="398"/>
    <x v="504"/>
    <x v="8"/>
  </r>
  <r>
    <x v="0"/>
    <x v="0"/>
    <x v="245"/>
    <x v="3"/>
    <x v="37"/>
    <x v="40"/>
    <x v="0"/>
    <x v="21"/>
    <x v="24"/>
    <x v="192"/>
    <x v="714"/>
    <x v="1"/>
  </r>
  <r>
    <x v="0"/>
    <x v="0"/>
    <x v="245"/>
    <x v="3"/>
    <x v="37"/>
    <x v="40"/>
    <x v="1"/>
    <x v="21"/>
    <x v="43"/>
    <x v="362"/>
    <x v="480"/>
    <x v="2"/>
  </r>
  <r>
    <x v="0"/>
    <x v="0"/>
    <x v="245"/>
    <x v="3"/>
    <x v="37"/>
    <x v="40"/>
    <x v="2"/>
    <x v="45"/>
    <x v="41"/>
    <x v="698"/>
    <x v="1221"/>
    <x v="1"/>
  </r>
  <r>
    <x v="0"/>
    <x v="0"/>
    <x v="245"/>
    <x v="3"/>
    <x v="37"/>
    <x v="40"/>
    <x v="3"/>
    <x v="39"/>
    <x v="42"/>
    <x v="364"/>
    <x v="1222"/>
    <x v="1"/>
  </r>
  <r>
    <x v="0"/>
    <x v="0"/>
    <x v="245"/>
    <x v="3"/>
    <x v="37"/>
    <x v="40"/>
    <x v="4"/>
    <x v="10"/>
    <x v="43"/>
    <x v="128"/>
    <x v="229"/>
    <x v="0"/>
  </r>
  <r>
    <x v="0"/>
    <x v="0"/>
    <x v="245"/>
    <x v="3"/>
    <x v="37"/>
    <x v="40"/>
    <x v="5"/>
    <x v="41"/>
    <x v="44"/>
    <x v="699"/>
    <x v="1223"/>
    <x v="8"/>
  </r>
  <r>
    <x v="0"/>
    <x v="0"/>
    <x v="115"/>
    <x v="3"/>
    <x v="37"/>
    <x v="40"/>
    <x v="0"/>
    <x v="47"/>
    <x v="54"/>
    <x v="700"/>
    <x v="1224"/>
    <x v="1"/>
  </r>
  <r>
    <x v="0"/>
    <x v="0"/>
    <x v="115"/>
    <x v="3"/>
    <x v="37"/>
    <x v="40"/>
    <x v="1"/>
    <x v="47"/>
    <x v="37"/>
    <x v="367"/>
    <x v="602"/>
    <x v="2"/>
  </r>
  <r>
    <x v="0"/>
    <x v="0"/>
    <x v="115"/>
    <x v="3"/>
    <x v="37"/>
    <x v="40"/>
    <x v="2"/>
    <x v="77"/>
    <x v="38"/>
    <x v="701"/>
    <x v="1225"/>
    <x v="1"/>
  </r>
  <r>
    <x v="0"/>
    <x v="0"/>
    <x v="115"/>
    <x v="3"/>
    <x v="37"/>
    <x v="40"/>
    <x v="3"/>
    <x v="41"/>
    <x v="39"/>
    <x v="702"/>
    <x v="275"/>
    <x v="1"/>
  </r>
  <r>
    <x v="0"/>
    <x v="0"/>
    <x v="115"/>
    <x v="3"/>
    <x v="37"/>
    <x v="40"/>
    <x v="4"/>
    <x v="21"/>
    <x v="43"/>
    <x v="362"/>
    <x v="1226"/>
    <x v="0"/>
  </r>
  <r>
    <x v="0"/>
    <x v="0"/>
    <x v="115"/>
    <x v="3"/>
    <x v="37"/>
    <x v="40"/>
    <x v="5"/>
    <x v="47"/>
    <x v="44"/>
    <x v="366"/>
    <x v="1227"/>
    <x v="8"/>
  </r>
  <r>
    <x v="0"/>
    <x v="0"/>
    <x v="206"/>
    <x v="3"/>
    <x v="37"/>
    <x v="40"/>
    <x v="0"/>
    <x v="47"/>
    <x v="34"/>
    <x v="703"/>
    <x v="352"/>
    <x v="1"/>
  </r>
  <r>
    <x v="0"/>
    <x v="0"/>
    <x v="206"/>
    <x v="3"/>
    <x v="37"/>
    <x v="40"/>
    <x v="1"/>
    <x v="47"/>
    <x v="37"/>
    <x v="367"/>
    <x v="602"/>
    <x v="2"/>
  </r>
  <r>
    <x v="0"/>
    <x v="0"/>
    <x v="206"/>
    <x v="3"/>
    <x v="37"/>
    <x v="40"/>
    <x v="2"/>
    <x v="77"/>
    <x v="37"/>
    <x v="704"/>
    <x v="1228"/>
    <x v="1"/>
  </r>
  <r>
    <x v="0"/>
    <x v="0"/>
    <x v="206"/>
    <x v="3"/>
    <x v="37"/>
    <x v="40"/>
    <x v="3"/>
    <x v="41"/>
    <x v="39"/>
    <x v="702"/>
    <x v="275"/>
    <x v="1"/>
  </r>
  <r>
    <x v="0"/>
    <x v="0"/>
    <x v="206"/>
    <x v="3"/>
    <x v="37"/>
    <x v="40"/>
    <x v="4"/>
    <x v="3"/>
    <x v="36"/>
    <x v="126"/>
    <x v="223"/>
    <x v="0"/>
  </r>
  <r>
    <x v="0"/>
    <x v="0"/>
    <x v="206"/>
    <x v="3"/>
    <x v="37"/>
    <x v="40"/>
    <x v="5"/>
    <x v="0"/>
    <x v="44"/>
    <x v="142"/>
    <x v="399"/>
    <x v="8"/>
  </r>
  <r>
    <x v="0"/>
    <x v="0"/>
    <x v="246"/>
    <x v="3"/>
    <x v="37"/>
    <x v="40"/>
    <x v="0"/>
    <x v="3"/>
    <x v="65"/>
    <x v="705"/>
    <x v="1095"/>
    <x v="1"/>
  </r>
  <r>
    <x v="0"/>
    <x v="0"/>
    <x v="246"/>
    <x v="3"/>
    <x v="37"/>
    <x v="40"/>
    <x v="1"/>
    <x v="1"/>
    <x v="38"/>
    <x v="124"/>
    <x v="189"/>
    <x v="2"/>
  </r>
  <r>
    <x v="0"/>
    <x v="0"/>
    <x v="246"/>
    <x v="3"/>
    <x v="37"/>
    <x v="40"/>
    <x v="2"/>
    <x v="15"/>
    <x v="41"/>
    <x v="320"/>
    <x v="495"/>
    <x v="1"/>
  </r>
  <r>
    <x v="0"/>
    <x v="0"/>
    <x v="246"/>
    <x v="3"/>
    <x v="37"/>
    <x v="40"/>
    <x v="3"/>
    <x v="15"/>
    <x v="36"/>
    <x v="620"/>
    <x v="506"/>
    <x v="1"/>
  </r>
  <r>
    <x v="0"/>
    <x v="0"/>
    <x v="246"/>
    <x v="3"/>
    <x v="37"/>
    <x v="40"/>
    <x v="4"/>
    <x v="35"/>
    <x v="43"/>
    <x v="310"/>
    <x v="615"/>
    <x v="0"/>
  </r>
  <r>
    <x v="0"/>
    <x v="0"/>
    <x v="246"/>
    <x v="3"/>
    <x v="37"/>
    <x v="40"/>
    <x v="5"/>
    <x v="25"/>
    <x v="35"/>
    <x v="695"/>
    <x v="310"/>
    <x v="8"/>
  </r>
  <r>
    <x v="0"/>
    <x v="0"/>
    <x v="247"/>
    <x v="3"/>
    <x v="37"/>
    <x v="40"/>
    <x v="0"/>
    <x v="15"/>
    <x v="28"/>
    <x v="450"/>
    <x v="353"/>
    <x v="1"/>
  </r>
  <r>
    <x v="0"/>
    <x v="0"/>
    <x v="247"/>
    <x v="3"/>
    <x v="37"/>
    <x v="40"/>
    <x v="1"/>
    <x v="58"/>
    <x v="35"/>
    <x v="651"/>
    <x v="1149"/>
    <x v="2"/>
  </r>
  <r>
    <x v="0"/>
    <x v="0"/>
    <x v="247"/>
    <x v="3"/>
    <x v="37"/>
    <x v="40"/>
    <x v="2"/>
    <x v="39"/>
    <x v="41"/>
    <x v="366"/>
    <x v="609"/>
    <x v="1"/>
  </r>
  <r>
    <x v="0"/>
    <x v="0"/>
    <x v="247"/>
    <x v="3"/>
    <x v="37"/>
    <x v="40"/>
    <x v="3"/>
    <x v="39"/>
    <x v="37"/>
    <x v="706"/>
    <x v="1229"/>
    <x v="1"/>
  </r>
  <r>
    <x v="0"/>
    <x v="0"/>
    <x v="247"/>
    <x v="3"/>
    <x v="37"/>
    <x v="40"/>
    <x v="4"/>
    <x v="15"/>
    <x v="37"/>
    <x v="181"/>
    <x v="871"/>
    <x v="0"/>
  </r>
  <r>
    <x v="0"/>
    <x v="0"/>
    <x v="247"/>
    <x v="3"/>
    <x v="37"/>
    <x v="40"/>
    <x v="5"/>
    <x v="4"/>
    <x v="46"/>
    <x v="255"/>
    <x v="316"/>
    <x v="8"/>
  </r>
  <r>
    <x v="0"/>
    <x v="0"/>
    <x v="116"/>
    <x v="3"/>
    <x v="37"/>
    <x v="40"/>
    <x v="0"/>
    <x v="0"/>
    <x v="21"/>
    <x v="80"/>
    <x v="543"/>
    <x v="1"/>
  </r>
  <r>
    <x v="0"/>
    <x v="0"/>
    <x v="116"/>
    <x v="3"/>
    <x v="37"/>
    <x v="40"/>
    <x v="1"/>
    <x v="17"/>
    <x v="49"/>
    <x v="139"/>
    <x v="206"/>
    <x v="2"/>
  </r>
  <r>
    <x v="0"/>
    <x v="0"/>
    <x v="116"/>
    <x v="3"/>
    <x v="37"/>
    <x v="40"/>
    <x v="2"/>
    <x v="1"/>
    <x v="38"/>
    <x v="124"/>
    <x v="499"/>
    <x v="1"/>
  </r>
  <r>
    <x v="0"/>
    <x v="0"/>
    <x v="116"/>
    <x v="3"/>
    <x v="37"/>
    <x v="40"/>
    <x v="3"/>
    <x v="1"/>
    <x v="37"/>
    <x v="135"/>
    <x v="193"/>
    <x v="1"/>
  </r>
  <r>
    <x v="0"/>
    <x v="0"/>
    <x v="116"/>
    <x v="3"/>
    <x v="37"/>
    <x v="40"/>
    <x v="4"/>
    <x v="0"/>
    <x v="41"/>
    <x v="123"/>
    <x v="399"/>
    <x v="0"/>
  </r>
  <r>
    <x v="0"/>
    <x v="0"/>
    <x v="116"/>
    <x v="3"/>
    <x v="37"/>
    <x v="40"/>
    <x v="5"/>
    <x v="4"/>
    <x v="48"/>
    <x v="138"/>
    <x v="543"/>
    <x v="8"/>
  </r>
  <r>
    <x v="0"/>
    <x v="0"/>
    <x v="208"/>
    <x v="3"/>
    <x v="37"/>
    <x v="40"/>
    <x v="0"/>
    <x v="0"/>
    <x v="28"/>
    <x v="48"/>
    <x v="42"/>
    <x v="1"/>
  </r>
  <r>
    <x v="0"/>
    <x v="0"/>
    <x v="208"/>
    <x v="3"/>
    <x v="37"/>
    <x v="40"/>
    <x v="1"/>
    <x v="17"/>
    <x v="49"/>
    <x v="139"/>
    <x v="206"/>
    <x v="2"/>
  </r>
  <r>
    <x v="0"/>
    <x v="0"/>
    <x v="208"/>
    <x v="3"/>
    <x v="37"/>
    <x v="40"/>
    <x v="2"/>
    <x v="1"/>
    <x v="38"/>
    <x v="124"/>
    <x v="499"/>
    <x v="1"/>
  </r>
  <r>
    <x v="0"/>
    <x v="0"/>
    <x v="208"/>
    <x v="3"/>
    <x v="37"/>
    <x v="40"/>
    <x v="3"/>
    <x v="1"/>
    <x v="41"/>
    <x v="134"/>
    <x v="512"/>
    <x v="1"/>
  </r>
  <r>
    <x v="0"/>
    <x v="0"/>
    <x v="208"/>
    <x v="3"/>
    <x v="37"/>
    <x v="40"/>
    <x v="4"/>
    <x v="0"/>
    <x v="37"/>
    <x v="131"/>
    <x v="209"/>
    <x v="0"/>
  </r>
  <r>
    <x v="0"/>
    <x v="0"/>
    <x v="208"/>
    <x v="3"/>
    <x v="37"/>
    <x v="40"/>
    <x v="5"/>
    <x v="4"/>
    <x v="45"/>
    <x v="136"/>
    <x v="356"/>
    <x v="8"/>
  </r>
  <r>
    <x v="0"/>
    <x v="0"/>
    <x v="248"/>
    <x v="3"/>
    <x v="37"/>
    <x v="40"/>
    <x v="0"/>
    <x v="15"/>
    <x v="34"/>
    <x v="394"/>
    <x v="1230"/>
    <x v="1"/>
  </r>
  <r>
    <x v="0"/>
    <x v="0"/>
    <x v="248"/>
    <x v="3"/>
    <x v="37"/>
    <x v="40"/>
    <x v="1"/>
    <x v="58"/>
    <x v="35"/>
    <x v="651"/>
    <x v="1149"/>
    <x v="2"/>
  </r>
  <r>
    <x v="0"/>
    <x v="0"/>
    <x v="248"/>
    <x v="3"/>
    <x v="37"/>
    <x v="40"/>
    <x v="2"/>
    <x v="39"/>
    <x v="37"/>
    <x v="706"/>
    <x v="1229"/>
    <x v="1"/>
  </r>
  <r>
    <x v="0"/>
    <x v="0"/>
    <x v="248"/>
    <x v="3"/>
    <x v="37"/>
    <x v="40"/>
    <x v="3"/>
    <x v="39"/>
    <x v="43"/>
    <x v="372"/>
    <x v="1210"/>
    <x v="1"/>
  </r>
  <r>
    <x v="0"/>
    <x v="0"/>
    <x v="248"/>
    <x v="3"/>
    <x v="37"/>
    <x v="40"/>
    <x v="4"/>
    <x v="15"/>
    <x v="43"/>
    <x v="311"/>
    <x v="191"/>
    <x v="0"/>
  </r>
  <r>
    <x v="0"/>
    <x v="0"/>
    <x v="248"/>
    <x v="3"/>
    <x v="37"/>
    <x v="40"/>
    <x v="5"/>
    <x v="1"/>
    <x v="38"/>
    <x v="124"/>
    <x v="204"/>
    <x v="8"/>
  </r>
  <r>
    <x v="0"/>
    <x v="0"/>
    <x v="249"/>
    <x v="3"/>
    <x v="37"/>
    <x v="40"/>
    <x v="0"/>
    <x v="35"/>
    <x v="47"/>
    <x v="451"/>
    <x v="772"/>
    <x v="1"/>
  </r>
  <r>
    <x v="0"/>
    <x v="0"/>
    <x v="249"/>
    <x v="3"/>
    <x v="37"/>
    <x v="40"/>
    <x v="1"/>
    <x v="15"/>
    <x v="44"/>
    <x v="622"/>
    <x v="196"/>
    <x v="2"/>
  </r>
  <r>
    <x v="0"/>
    <x v="0"/>
    <x v="249"/>
    <x v="3"/>
    <x v="37"/>
    <x v="40"/>
    <x v="2"/>
    <x v="15"/>
    <x v="43"/>
    <x v="311"/>
    <x v="480"/>
    <x v="1"/>
  </r>
  <r>
    <x v="0"/>
    <x v="0"/>
    <x v="249"/>
    <x v="3"/>
    <x v="37"/>
    <x v="40"/>
    <x v="3"/>
    <x v="15"/>
    <x v="36"/>
    <x v="620"/>
    <x v="506"/>
    <x v="1"/>
  </r>
  <r>
    <x v="0"/>
    <x v="0"/>
    <x v="249"/>
    <x v="3"/>
    <x v="37"/>
    <x v="40"/>
    <x v="4"/>
    <x v="35"/>
    <x v="36"/>
    <x v="180"/>
    <x v="1231"/>
    <x v="0"/>
  </r>
  <r>
    <x v="0"/>
    <x v="0"/>
    <x v="249"/>
    <x v="3"/>
    <x v="37"/>
    <x v="40"/>
    <x v="5"/>
    <x v="61"/>
    <x v="44"/>
    <x v="707"/>
    <x v="1232"/>
    <x v="8"/>
  </r>
  <r>
    <x v="0"/>
    <x v="0"/>
    <x v="210"/>
    <x v="3"/>
    <x v="37"/>
    <x v="40"/>
    <x v="0"/>
    <x v="35"/>
    <x v="47"/>
    <x v="451"/>
    <x v="772"/>
    <x v="1"/>
  </r>
  <r>
    <x v="0"/>
    <x v="0"/>
    <x v="210"/>
    <x v="3"/>
    <x v="37"/>
    <x v="40"/>
    <x v="1"/>
    <x v="15"/>
    <x v="35"/>
    <x v="117"/>
    <x v="181"/>
    <x v="2"/>
  </r>
  <r>
    <x v="0"/>
    <x v="0"/>
    <x v="210"/>
    <x v="3"/>
    <x v="37"/>
    <x v="40"/>
    <x v="2"/>
    <x v="15"/>
    <x v="77"/>
    <x v="708"/>
    <x v="1233"/>
    <x v="1"/>
  </r>
  <r>
    <x v="0"/>
    <x v="0"/>
    <x v="210"/>
    <x v="3"/>
    <x v="37"/>
    <x v="40"/>
    <x v="3"/>
    <x v="15"/>
    <x v="41"/>
    <x v="320"/>
    <x v="495"/>
    <x v="1"/>
  </r>
  <r>
    <x v="0"/>
    <x v="0"/>
    <x v="210"/>
    <x v="3"/>
    <x v="37"/>
    <x v="40"/>
    <x v="4"/>
    <x v="3"/>
    <x v="37"/>
    <x v="202"/>
    <x v="215"/>
    <x v="0"/>
  </r>
  <r>
    <x v="0"/>
    <x v="0"/>
    <x v="210"/>
    <x v="3"/>
    <x v="37"/>
    <x v="40"/>
    <x v="5"/>
    <x v="18"/>
    <x v="35"/>
    <x v="410"/>
    <x v="695"/>
    <x v="8"/>
  </r>
  <r>
    <x v="0"/>
    <x v="0"/>
    <x v="211"/>
    <x v="3"/>
    <x v="37"/>
    <x v="40"/>
    <x v="0"/>
    <x v="3"/>
    <x v="28"/>
    <x v="40"/>
    <x v="71"/>
    <x v="1"/>
  </r>
  <r>
    <x v="0"/>
    <x v="0"/>
    <x v="211"/>
    <x v="3"/>
    <x v="37"/>
    <x v="40"/>
    <x v="1"/>
    <x v="0"/>
    <x v="46"/>
    <x v="132"/>
    <x v="315"/>
    <x v="2"/>
  </r>
  <r>
    <x v="0"/>
    <x v="0"/>
    <x v="211"/>
    <x v="3"/>
    <x v="37"/>
    <x v="40"/>
    <x v="2"/>
    <x v="0"/>
    <x v="35"/>
    <x v="140"/>
    <x v="291"/>
    <x v="1"/>
  </r>
  <r>
    <x v="0"/>
    <x v="0"/>
    <x v="211"/>
    <x v="3"/>
    <x v="37"/>
    <x v="40"/>
    <x v="3"/>
    <x v="0"/>
    <x v="38"/>
    <x v="127"/>
    <x v="293"/>
    <x v="1"/>
  </r>
  <r>
    <x v="0"/>
    <x v="0"/>
    <x v="211"/>
    <x v="3"/>
    <x v="37"/>
    <x v="40"/>
    <x v="4"/>
    <x v="3"/>
    <x v="38"/>
    <x v="198"/>
    <x v="54"/>
    <x v="0"/>
  </r>
  <r>
    <x v="0"/>
    <x v="0"/>
    <x v="211"/>
    <x v="3"/>
    <x v="37"/>
    <x v="40"/>
    <x v="5"/>
    <x v="18"/>
    <x v="46"/>
    <x v="262"/>
    <x v="1101"/>
    <x v="8"/>
  </r>
  <r>
    <x v="0"/>
    <x v="0"/>
    <x v="66"/>
    <x v="3"/>
    <x v="38"/>
    <x v="41"/>
    <x v="0"/>
    <x v="21"/>
    <x v="32"/>
    <x v="139"/>
    <x v="498"/>
    <x v="1"/>
  </r>
  <r>
    <x v="0"/>
    <x v="0"/>
    <x v="66"/>
    <x v="3"/>
    <x v="38"/>
    <x v="41"/>
    <x v="1"/>
    <x v="21"/>
    <x v="44"/>
    <x v="398"/>
    <x v="191"/>
    <x v="2"/>
  </r>
  <r>
    <x v="0"/>
    <x v="0"/>
    <x v="66"/>
    <x v="3"/>
    <x v="38"/>
    <x v="41"/>
    <x v="2"/>
    <x v="45"/>
    <x v="44"/>
    <x v="697"/>
    <x v="1219"/>
    <x v="1"/>
  </r>
  <r>
    <x v="0"/>
    <x v="0"/>
    <x v="66"/>
    <x v="3"/>
    <x v="38"/>
    <x v="41"/>
    <x v="3"/>
    <x v="39"/>
    <x v="39"/>
    <x v="677"/>
    <x v="1220"/>
    <x v="1"/>
  </r>
  <r>
    <x v="0"/>
    <x v="0"/>
    <x v="66"/>
    <x v="3"/>
    <x v="38"/>
    <x v="41"/>
    <x v="4"/>
    <x v="10"/>
    <x v="43"/>
    <x v="128"/>
    <x v="229"/>
    <x v="0"/>
  </r>
  <r>
    <x v="0"/>
    <x v="0"/>
    <x v="66"/>
    <x v="3"/>
    <x v="38"/>
    <x v="41"/>
    <x v="5"/>
    <x v="21"/>
    <x v="44"/>
    <x v="398"/>
    <x v="504"/>
    <x v="8"/>
  </r>
  <r>
    <x v="0"/>
    <x v="0"/>
    <x v="67"/>
    <x v="3"/>
    <x v="38"/>
    <x v="41"/>
    <x v="0"/>
    <x v="21"/>
    <x v="24"/>
    <x v="192"/>
    <x v="714"/>
    <x v="1"/>
  </r>
  <r>
    <x v="0"/>
    <x v="0"/>
    <x v="67"/>
    <x v="3"/>
    <x v="38"/>
    <x v="41"/>
    <x v="1"/>
    <x v="21"/>
    <x v="43"/>
    <x v="362"/>
    <x v="480"/>
    <x v="2"/>
  </r>
  <r>
    <x v="0"/>
    <x v="0"/>
    <x v="67"/>
    <x v="3"/>
    <x v="38"/>
    <x v="41"/>
    <x v="2"/>
    <x v="45"/>
    <x v="41"/>
    <x v="698"/>
    <x v="1221"/>
    <x v="1"/>
  </r>
  <r>
    <x v="0"/>
    <x v="0"/>
    <x v="67"/>
    <x v="3"/>
    <x v="38"/>
    <x v="41"/>
    <x v="3"/>
    <x v="39"/>
    <x v="42"/>
    <x v="364"/>
    <x v="1222"/>
    <x v="1"/>
  </r>
  <r>
    <x v="0"/>
    <x v="0"/>
    <x v="67"/>
    <x v="3"/>
    <x v="38"/>
    <x v="41"/>
    <x v="4"/>
    <x v="10"/>
    <x v="43"/>
    <x v="128"/>
    <x v="229"/>
    <x v="0"/>
  </r>
  <r>
    <x v="0"/>
    <x v="0"/>
    <x v="67"/>
    <x v="3"/>
    <x v="38"/>
    <x v="41"/>
    <x v="5"/>
    <x v="41"/>
    <x v="44"/>
    <x v="699"/>
    <x v="1223"/>
    <x v="8"/>
  </r>
  <r>
    <x v="0"/>
    <x v="0"/>
    <x v="68"/>
    <x v="3"/>
    <x v="38"/>
    <x v="41"/>
    <x v="0"/>
    <x v="47"/>
    <x v="54"/>
    <x v="700"/>
    <x v="1224"/>
    <x v="1"/>
  </r>
  <r>
    <x v="0"/>
    <x v="0"/>
    <x v="68"/>
    <x v="3"/>
    <x v="38"/>
    <x v="41"/>
    <x v="1"/>
    <x v="47"/>
    <x v="37"/>
    <x v="367"/>
    <x v="602"/>
    <x v="2"/>
  </r>
  <r>
    <x v="0"/>
    <x v="0"/>
    <x v="68"/>
    <x v="3"/>
    <x v="38"/>
    <x v="41"/>
    <x v="2"/>
    <x v="77"/>
    <x v="38"/>
    <x v="701"/>
    <x v="1225"/>
    <x v="1"/>
  </r>
  <r>
    <x v="0"/>
    <x v="0"/>
    <x v="68"/>
    <x v="3"/>
    <x v="38"/>
    <x v="41"/>
    <x v="3"/>
    <x v="41"/>
    <x v="42"/>
    <x v="709"/>
    <x v="1234"/>
    <x v="1"/>
  </r>
  <r>
    <x v="0"/>
    <x v="0"/>
    <x v="68"/>
    <x v="3"/>
    <x v="38"/>
    <x v="41"/>
    <x v="4"/>
    <x v="21"/>
    <x v="36"/>
    <x v="372"/>
    <x v="1235"/>
    <x v="0"/>
  </r>
  <r>
    <x v="0"/>
    <x v="0"/>
    <x v="68"/>
    <x v="3"/>
    <x v="38"/>
    <x v="41"/>
    <x v="5"/>
    <x v="47"/>
    <x v="38"/>
    <x v="692"/>
    <x v="1236"/>
    <x v="8"/>
  </r>
  <r>
    <x v="0"/>
    <x v="0"/>
    <x v="69"/>
    <x v="3"/>
    <x v="38"/>
    <x v="41"/>
    <x v="0"/>
    <x v="47"/>
    <x v="32"/>
    <x v="710"/>
    <x v="810"/>
    <x v="1"/>
  </r>
  <r>
    <x v="0"/>
    <x v="0"/>
    <x v="69"/>
    <x v="3"/>
    <x v="38"/>
    <x v="41"/>
    <x v="1"/>
    <x v="47"/>
    <x v="43"/>
    <x v="309"/>
    <x v="1186"/>
    <x v="2"/>
  </r>
  <r>
    <x v="0"/>
    <x v="0"/>
    <x v="69"/>
    <x v="3"/>
    <x v="38"/>
    <x v="41"/>
    <x v="2"/>
    <x v="77"/>
    <x v="43"/>
    <x v="711"/>
    <x v="1237"/>
    <x v="1"/>
  </r>
  <r>
    <x v="0"/>
    <x v="0"/>
    <x v="69"/>
    <x v="3"/>
    <x v="38"/>
    <x v="41"/>
    <x v="3"/>
    <x v="41"/>
    <x v="42"/>
    <x v="709"/>
    <x v="1234"/>
    <x v="1"/>
  </r>
  <r>
    <x v="0"/>
    <x v="0"/>
    <x v="69"/>
    <x v="3"/>
    <x v="38"/>
    <x v="41"/>
    <x v="4"/>
    <x v="3"/>
    <x v="39"/>
    <x v="128"/>
    <x v="229"/>
    <x v="0"/>
  </r>
  <r>
    <x v="0"/>
    <x v="0"/>
    <x v="69"/>
    <x v="3"/>
    <x v="38"/>
    <x v="41"/>
    <x v="5"/>
    <x v="0"/>
    <x v="38"/>
    <x v="127"/>
    <x v="354"/>
    <x v="8"/>
  </r>
  <r>
    <x v="0"/>
    <x v="0"/>
    <x v="70"/>
    <x v="3"/>
    <x v="38"/>
    <x v="41"/>
    <x v="0"/>
    <x v="3"/>
    <x v="40"/>
    <x v="129"/>
    <x v="1238"/>
    <x v="1"/>
  </r>
  <r>
    <x v="0"/>
    <x v="0"/>
    <x v="70"/>
    <x v="3"/>
    <x v="38"/>
    <x v="41"/>
    <x v="1"/>
    <x v="1"/>
    <x v="41"/>
    <x v="134"/>
    <x v="198"/>
    <x v="2"/>
  </r>
  <r>
    <x v="0"/>
    <x v="0"/>
    <x v="70"/>
    <x v="3"/>
    <x v="38"/>
    <x v="41"/>
    <x v="2"/>
    <x v="15"/>
    <x v="37"/>
    <x v="181"/>
    <x v="496"/>
    <x v="1"/>
  </r>
  <r>
    <x v="0"/>
    <x v="0"/>
    <x v="70"/>
    <x v="3"/>
    <x v="38"/>
    <x v="41"/>
    <x v="3"/>
    <x v="15"/>
    <x v="43"/>
    <x v="311"/>
    <x v="480"/>
    <x v="1"/>
  </r>
  <r>
    <x v="0"/>
    <x v="0"/>
    <x v="70"/>
    <x v="3"/>
    <x v="38"/>
    <x v="41"/>
    <x v="4"/>
    <x v="35"/>
    <x v="37"/>
    <x v="474"/>
    <x v="1239"/>
    <x v="0"/>
  </r>
  <r>
    <x v="0"/>
    <x v="0"/>
    <x v="70"/>
    <x v="3"/>
    <x v="38"/>
    <x v="41"/>
    <x v="5"/>
    <x v="25"/>
    <x v="49"/>
    <x v="167"/>
    <x v="763"/>
    <x v="8"/>
  </r>
  <r>
    <x v="0"/>
    <x v="0"/>
    <x v="71"/>
    <x v="3"/>
    <x v="38"/>
    <x v="41"/>
    <x v="0"/>
    <x v="15"/>
    <x v="21"/>
    <x v="136"/>
    <x v="302"/>
    <x v="1"/>
  </r>
  <r>
    <x v="0"/>
    <x v="0"/>
    <x v="71"/>
    <x v="3"/>
    <x v="38"/>
    <x v="41"/>
    <x v="1"/>
    <x v="58"/>
    <x v="49"/>
    <x v="712"/>
    <x v="1240"/>
    <x v="2"/>
  </r>
  <r>
    <x v="0"/>
    <x v="0"/>
    <x v="71"/>
    <x v="3"/>
    <x v="38"/>
    <x v="41"/>
    <x v="2"/>
    <x v="39"/>
    <x v="41"/>
    <x v="366"/>
    <x v="609"/>
    <x v="1"/>
  </r>
  <r>
    <x v="0"/>
    <x v="0"/>
    <x v="71"/>
    <x v="3"/>
    <x v="38"/>
    <x v="41"/>
    <x v="3"/>
    <x v="39"/>
    <x v="37"/>
    <x v="706"/>
    <x v="1229"/>
    <x v="1"/>
  </r>
  <r>
    <x v="0"/>
    <x v="0"/>
    <x v="71"/>
    <x v="3"/>
    <x v="38"/>
    <x v="41"/>
    <x v="4"/>
    <x v="15"/>
    <x v="37"/>
    <x v="181"/>
    <x v="871"/>
    <x v="0"/>
  </r>
  <r>
    <x v="0"/>
    <x v="0"/>
    <x v="71"/>
    <x v="3"/>
    <x v="38"/>
    <x v="41"/>
    <x v="5"/>
    <x v="4"/>
    <x v="46"/>
    <x v="255"/>
    <x v="316"/>
    <x v="8"/>
  </r>
  <r>
    <x v="0"/>
    <x v="0"/>
    <x v="72"/>
    <x v="3"/>
    <x v="38"/>
    <x v="41"/>
    <x v="0"/>
    <x v="0"/>
    <x v="21"/>
    <x v="80"/>
    <x v="543"/>
    <x v="1"/>
  </r>
  <r>
    <x v="0"/>
    <x v="0"/>
    <x v="72"/>
    <x v="3"/>
    <x v="38"/>
    <x v="41"/>
    <x v="1"/>
    <x v="17"/>
    <x v="49"/>
    <x v="139"/>
    <x v="206"/>
    <x v="2"/>
  </r>
  <r>
    <x v="0"/>
    <x v="0"/>
    <x v="72"/>
    <x v="3"/>
    <x v="38"/>
    <x v="41"/>
    <x v="2"/>
    <x v="1"/>
    <x v="38"/>
    <x v="124"/>
    <x v="499"/>
    <x v="1"/>
  </r>
  <r>
    <x v="0"/>
    <x v="0"/>
    <x v="72"/>
    <x v="3"/>
    <x v="38"/>
    <x v="41"/>
    <x v="3"/>
    <x v="1"/>
    <x v="37"/>
    <x v="135"/>
    <x v="193"/>
    <x v="1"/>
  </r>
  <r>
    <x v="0"/>
    <x v="0"/>
    <x v="72"/>
    <x v="3"/>
    <x v="38"/>
    <x v="41"/>
    <x v="4"/>
    <x v="0"/>
    <x v="41"/>
    <x v="123"/>
    <x v="399"/>
    <x v="0"/>
  </r>
  <r>
    <x v="0"/>
    <x v="0"/>
    <x v="72"/>
    <x v="3"/>
    <x v="38"/>
    <x v="41"/>
    <x v="5"/>
    <x v="4"/>
    <x v="48"/>
    <x v="138"/>
    <x v="543"/>
    <x v="8"/>
  </r>
  <r>
    <x v="0"/>
    <x v="0"/>
    <x v="73"/>
    <x v="3"/>
    <x v="38"/>
    <x v="41"/>
    <x v="0"/>
    <x v="0"/>
    <x v="28"/>
    <x v="48"/>
    <x v="42"/>
    <x v="1"/>
  </r>
  <r>
    <x v="0"/>
    <x v="0"/>
    <x v="73"/>
    <x v="3"/>
    <x v="38"/>
    <x v="41"/>
    <x v="1"/>
    <x v="17"/>
    <x v="49"/>
    <x v="139"/>
    <x v="206"/>
    <x v="2"/>
  </r>
  <r>
    <x v="0"/>
    <x v="0"/>
    <x v="73"/>
    <x v="3"/>
    <x v="38"/>
    <x v="41"/>
    <x v="2"/>
    <x v="1"/>
    <x v="38"/>
    <x v="124"/>
    <x v="499"/>
    <x v="1"/>
  </r>
  <r>
    <x v="0"/>
    <x v="0"/>
    <x v="73"/>
    <x v="3"/>
    <x v="38"/>
    <x v="41"/>
    <x v="3"/>
    <x v="1"/>
    <x v="41"/>
    <x v="134"/>
    <x v="512"/>
    <x v="1"/>
  </r>
  <r>
    <x v="0"/>
    <x v="0"/>
    <x v="73"/>
    <x v="3"/>
    <x v="38"/>
    <x v="41"/>
    <x v="4"/>
    <x v="0"/>
    <x v="37"/>
    <x v="131"/>
    <x v="209"/>
    <x v="0"/>
  </r>
  <r>
    <x v="0"/>
    <x v="0"/>
    <x v="73"/>
    <x v="3"/>
    <x v="38"/>
    <x v="41"/>
    <x v="5"/>
    <x v="4"/>
    <x v="45"/>
    <x v="136"/>
    <x v="356"/>
    <x v="8"/>
  </r>
  <r>
    <x v="0"/>
    <x v="0"/>
    <x v="74"/>
    <x v="3"/>
    <x v="38"/>
    <x v="41"/>
    <x v="0"/>
    <x v="15"/>
    <x v="34"/>
    <x v="394"/>
    <x v="1230"/>
    <x v="1"/>
  </r>
  <r>
    <x v="0"/>
    <x v="0"/>
    <x v="74"/>
    <x v="3"/>
    <x v="38"/>
    <x v="41"/>
    <x v="1"/>
    <x v="58"/>
    <x v="44"/>
    <x v="388"/>
    <x v="1217"/>
    <x v="2"/>
  </r>
  <r>
    <x v="0"/>
    <x v="0"/>
    <x v="74"/>
    <x v="3"/>
    <x v="38"/>
    <x v="41"/>
    <x v="2"/>
    <x v="39"/>
    <x v="43"/>
    <x v="372"/>
    <x v="1210"/>
    <x v="1"/>
  </r>
  <r>
    <x v="0"/>
    <x v="0"/>
    <x v="74"/>
    <x v="3"/>
    <x v="38"/>
    <x v="41"/>
    <x v="3"/>
    <x v="39"/>
    <x v="36"/>
    <x v="713"/>
    <x v="1241"/>
    <x v="1"/>
  </r>
  <r>
    <x v="0"/>
    <x v="0"/>
    <x v="74"/>
    <x v="3"/>
    <x v="38"/>
    <x v="41"/>
    <x v="4"/>
    <x v="15"/>
    <x v="36"/>
    <x v="620"/>
    <x v="1169"/>
    <x v="0"/>
  </r>
  <r>
    <x v="0"/>
    <x v="0"/>
    <x v="74"/>
    <x v="3"/>
    <x v="38"/>
    <x v="41"/>
    <x v="5"/>
    <x v="1"/>
    <x v="41"/>
    <x v="134"/>
    <x v="202"/>
    <x v="8"/>
  </r>
  <r>
    <x v="0"/>
    <x v="0"/>
    <x v="75"/>
    <x v="3"/>
    <x v="38"/>
    <x v="41"/>
    <x v="0"/>
    <x v="35"/>
    <x v="48"/>
    <x v="325"/>
    <x v="1242"/>
    <x v="1"/>
  </r>
  <r>
    <x v="0"/>
    <x v="0"/>
    <x v="75"/>
    <x v="3"/>
    <x v="38"/>
    <x v="41"/>
    <x v="1"/>
    <x v="15"/>
    <x v="38"/>
    <x v="121"/>
    <x v="185"/>
    <x v="2"/>
  </r>
  <r>
    <x v="0"/>
    <x v="0"/>
    <x v="75"/>
    <x v="3"/>
    <x v="38"/>
    <x v="41"/>
    <x v="2"/>
    <x v="15"/>
    <x v="36"/>
    <x v="620"/>
    <x v="506"/>
    <x v="1"/>
  </r>
  <r>
    <x v="0"/>
    <x v="0"/>
    <x v="75"/>
    <x v="3"/>
    <x v="38"/>
    <x v="41"/>
    <x v="3"/>
    <x v="15"/>
    <x v="36"/>
    <x v="620"/>
    <x v="506"/>
    <x v="1"/>
  </r>
  <r>
    <x v="0"/>
    <x v="0"/>
    <x v="75"/>
    <x v="3"/>
    <x v="38"/>
    <x v="41"/>
    <x v="4"/>
    <x v="35"/>
    <x v="36"/>
    <x v="180"/>
    <x v="1231"/>
    <x v="0"/>
  </r>
  <r>
    <x v="0"/>
    <x v="0"/>
    <x v="75"/>
    <x v="3"/>
    <x v="38"/>
    <x v="41"/>
    <x v="5"/>
    <x v="61"/>
    <x v="44"/>
    <x v="707"/>
    <x v="1232"/>
    <x v="8"/>
  </r>
  <r>
    <x v="0"/>
    <x v="0"/>
    <x v="76"/>
    <x v="3"/>
    <x v="38"/>
    <x v="41"/>
    <x v="0"/>
    <x v="35"/>
    <x v="47"/>
    <x v="451"/>
    <x v="772"/>
    <x v="1"/>
  </r>
  <r>
    <x v="0"/>
    <x v="0"/>
    <x v="76"/>
    <x v="3"/>
    <x v="38"/>
    <x v="41"/>
    <x v="1"/>
    <x v="15"/>
    <x v="49"/>
    <x v="202"/>
    <x v="300"/>
    <x v="2"/>
  </r>
  <r>
    <x v="0"/>
    <x v="0"/>
    <x v="76"/>
    <x v="3"/>
    <x v="38"/>
    <x v="41"/>
    <x v="2"/>
    <x v="15"/>
    <x v="83"/>
    <x v="714"/>
    <x v="1243"/>
    <x v="1"/>
  </r>
  <r>
    <x v="0"/>
    <x v="0"/>
    <x v="76"/>
    <x v="3"/>
    <x v="38"/>
    <x v="41"/>
    <x v="3"/>
    <x v="15"/>
    <x v="38"/>
    <x v="121"/>
    <x v="1244"/>
    <x v="1"/>
  </r>
  <r>
    <x v="0"/>
    <x v="0"/>
    <x v="76"/>
    <x v="3"/>
    <x v="38"/>
    <x v="41"/>
    <x v="4"/>
    <x v="3"/>
    <x v="41"/>
    <x v="147"/>
    <x v="51"/>
    <x v="0"/>
  </r>
  <r>
    <x v="0"/>
    <x v="0"/>
    <x v="76"/>
    <x v="3"/>
    <x v="38"/>
    <x v="41"/>
    <x v="5"/>
    <x v="18"/>
    <x v="49"/>
    <x v="148"/>
    <x v="159"/>
    <x v="8"/>
  </r>
  <r>
    <x v="0"/>
    <x v="0"/>
    <x v="77"/>
    <x v="3"/>
    <x v="38"/>
    <x v="41"/>
    <x v="0"/>
    <x v="3"/>
    <x v="21"/>
    <x v="211"/>
    <x v="187"/>
    <x v="1"/>
  </r>
  <r>
    <x v="0"/>
    <x v="0"/>
    <x v="77"/>
    <x v="3"/>
    <x v="38"/>
    <x v="41"/>
    <x v="1"/>
    <x v="0"/>
    <x v="45"/>
    <x v="157"/>
    <x v="963"/>
    <x v="2"/>
  </r>
  <r>
    <x v="0"/>
    <x v="0"/>
    <x v="77"/>
    <x v="3"/>
    <x v="38"/>
    <x v="41"/>
    <x v="2"/>
    <x v="0"/>
    <x v="49"/>
    <x v="146"/>
    <x v="354"/>
    <x v="1"/>
  </r>
  <r>
    <x v="0"/>
    <x v="0"/>
    <x v="77"/>
    <x v="3"/>
    <x v="38"/>
    <x v="41"/>
    <x v="3"/>
    <x v="0"/>
    <x v="44"/>
    <x v="142"/>
    <x v="223"/>
    <x v="1"/>
  </r>
  <r>
    <x v="0"/>
    <x v="0"/>
    <x v="77"/>
    <x v="3"/>
    <x v="38"/>
    <x v="41"/>
    <x v="4"/>
    <x v="3"/>
    <x v="44"/>
    <x v="146"/>
    <x v="158"/>
    <x v="0"/>
  </r>
  <r>
    <x v="0"/>
    <x v="0"/>
    <x v="77"/>
    <x v="3"/>
    <x v="38"/>
    <x v="41"/>
    <x v="5"/>
    <x v="18"/>
    <x v="45"/>
    <x v="715"/>
    <x v="1006"/>
    <x v="8"/>
  </r>
  <r>
    <x v="0"/>
    <x v="0"/>
    <x v="136"/>
    <x v="3"/>
    <x v="39"/>
    <x v="42"/>
    <x v="0"/>
    <x v="15"/>
    <x v="24"/>
    <x v="191"/>
    <x v="439"/>
    <x v="8"/>
  </r>
  <r>
    <x v="0"/>
    <x v="0"/>
    <x v="136"/>
    <x v="3"/>
    <x v="39"/>
    <x v="42"/>
    <x v="1"/>
    <x v="15"/>
    <x v="49"/>
    <x v="202"/>
    <x v="217"/>
    <x v="8"/>
  </r>
  <r>
    <x v="0"/>
    <x v="0"/>
    <x v="136"/>
    <x v="3"/>
    <x v="39"/>
    <x v="42"/>
    <x v="2"/>
    <x v="39"/>
    <x v="49"/>
    <x v="398"/>
    <x v="191"/>
    <x v="2"/>
  </r>
  <r>
    <x v="0"/>
    <x v="0"/>
    <x v="136"/>
    <x v="3"/>
    <x v="39"/>
    <x v="42"/>
    <x v="3"/>
    <x v="21"/>
    <x v="43"/>
    <x v="362"/>
    <x v="480"/>
    <x v="2"/>
  </r>
  <r>
    <x v="0"/>
    <x v="0"/>
    <x v="136"/>
    <x v="3"/>
    <x v="39"/>
    <x v="42"/>
    <x v="4"/>
    <x v="35"/>
    <x v="41"/>
    <x v="546"/>
    <x v="1245"/>
    <x v="1"/>
  </r>
  <r>
    <x v="0"/>
    <x v="0"/>
    <x v="136"/>
    <x v="3"/>
    <x v="39"/>
    <x v="42"/>
    <x v="5"/>
    <x v="15"/>
    <x v="49"/>
    <x v="202"/>
    <x v="217"/>
    <x v="8"/>
  </r>
  <r>
    <x v="0"/>
    <x v="0"/>
    <x v="79"/>
    <x v="3"/>
    <x v="39"/>
    <x v="42"/>
    <x v="0"/>
    <x v="15"/>
    <x v="21"/>
    <x v="136"/>
    <x v="356"/>
    <x v="8"/>
  </r>
  <r>
    <x v="0"/>
    <x v="0"/>
    <x v="79"/>
    <x v="3"/>
    <x v="39"/>
    <x v="42"/>
    <x v="1"/>
    <x v="15"/>
    <x v="41"/>
    <x v="320"/>
    <x v="899"/>
    <x v="8"/>
  </r>
  <r>
    <x v="0"/>
    <x v="0"/>
    <x v="79"/>
    <x v="3"/>
    <x v="39"/>
    <x v="42"/>
    <x v="2"/>
    <x v="39"/>
    <x v="44"/>
    <x v="472"/>
    <x v="1169"/>
    <x v="2"/>
  </r>
  <r>
    <x v="0"/>
    <x v="0"/>
    <x v="79"/>
    <x v="3"/>
    <x v="39"/>
    <x v="42"/>
    <x v="3"/>
    <x v="21"/>
    <x v="36"/>
    <x v="372"/>
    <x v="506"/>
    <x v="2"/>
  </r>
  <r>
    <x v="0"/>
    <x v="0"/>
    <x v="79"/>
    <x v="3"/>
    <x v="39"/>
    <x v="42"/>
    <x v="4"/>
    <x v="35"/>
    <x v="41"/>
    <x v="546"/>
    <x v="1245"/>
    <x v="1"/>
  </r>
  <r>
    <x v="0"/>
    <x v="0"/>
    <x v="79"/>
    <x v="3"/>
    <x v="39"/>
    <x v="42"/>
    <x v="5"/>
    <x v="40"/>
    <x v="49"/>
    <x v="628"/>
    <x v="1108"/>
    <x v="8"/>
  </r>
  <r>
    <x v="0"/>
    <x v="0"/>
    <x v="137"/>
    <x v="3"/>
    <x v="39"/>
    <x v="42"/>
    <x v="0"/>
    <x v="39"/>
    <x v="65"/>
    <x v="716"/>
    <x v="1246"/>
    <x v="8"/>
  </r>
  <r>
    <x v="0"/>
    <x v="0"/>
    <x v="137"/>
    <x v="3"/>
    <x v="39"/>
    <x v="42"/>
    <x v="1"/>
    <x v="39"/>
    <x v="38"/>
    <x v="469"/>
    <x v="811"/>
    <x v="8"/>
  </r>
  <r>
    <x v="0"/>
    <x v="0"/>
    <x v="137"/>
    <x v="3"/>
    <x v="39"/>
    <x v="42"/>
    <x v="2"/>
    <x v="59"/>
    <x v="35"/>
    <x v="514"/>
    <x v="1247"/>
    <x v="2"/>
  </r>
  <r>
    <x v="0"/>
    <x v="0"/>
    <x v="137"/>
    <x v="3"/>
    <x v="39"/>
    <x v="42"/>
    <x v="3"/>
    <x v="40"/>
    <x v="36"/>
    <x v="660"/>
    <x v="1187"/>
    <x v="2"/>
  </r>
  <r>
    <x v="0"/>
    <x v="0"/>
    <x v="137"/>
    <x v="3"/>
    <x v="39"/>
    <x v="42"/>
    <x v="4"/>
    <x v="15"/>
    <x v="37"/>
    <x v="181"/>
    <x v="496"/>
    <x v="1"/>
  </r>
  <r>
    <x v="0"/>
    <x v="0"/>
    <x v="137"/>
    <x v="3"/>
    <x v="39"/>
    <x v="42"/>
    <x v="5"/>
    <x v="39"/>
    <x v="35"/>
    <x v="502"/>
    <x v="869"/>
    <x v="8"/>
  </r>
  <r>
    <x v="0"/>
    <x v="0"/>
    <x v="138"/>
    <x v="3"/>
    <x v="39"/>
    <x v="42"/>
    <x v="0"/>
    <x v="39"/>
    <x v="24"/>
    <x v="396"/>
    <x v="556"/>
    <x v="8"/>
  </r>
  <r>
    <x v="0"/>
    <x v="0"/>
    <x v="138"/>
    <x v="3"/>
    <x v="39"/>
    <x v="42"/>
    <x v="1"/>
    <x v="39"/>
    <x v="41"/>
    <x v="366"/>
    <x v="1227"/>
    <x v="8"/>
  </r>
  <r>
    <x v="0"/>
    <x v="0"/>
    <x v="138"/>
    <x v="3"/>
    <x v="39"/>
    <x v="42"/>
    <x v="2"/>
    <x v="59"/>
    <x v="41"/>
    <x v="309"/>
    <x v="1186"/>
    <x v="2"/>
  </r>
  <r>
    <x v="0"/>
    <x v="0"/>
    <x v="138"/>
    <x v="3"/>
    <x v="39"/>
    <x v="42"/>
    <x v="3"/>
    <x v="40"/>
    <x v="36"/>
    <x v="660"/>
    <x v="1187"/>
    <x v="2"/>
  </r>
  <r>
    <x v="0"/>
    <x v="0"/>
    <x v="138"/>
    <x v="3"/>
    <x v="39"/>
    <x v="42"/>
    <x v="4"/>
    <x v="5"/>
    <x v="43"/>
    <x v="145"/>
    <x v="1248"/>
    <x v="1"/>
  </r>
  <r>
    <x v="0"/>
    <x v="0"/>
    <x v="138"/>
    <x v="3"/>
    <x v="39"/>
    <x v="42"/>
    <x v="5"/>
    <x v="0"/>
    <x v="35"/>
    <x v="140"/>
    <x v="309"/>
    <x v="8"/>
  </r>
  <r>
    <x v="0"/>
    <x v="0"/>
    <x v="139"/>
    <x v="3"/>
    <x v="39"/>
    <x v="42"/>
    <x v="0"/>
    <x v="3"/>
    <x v="63"/>
    <x v="717"/>
    <x v="1249"/>
    <x v="8"/>
  </r>
  <r>
    <x v="0"/>
    <x v="0"/>
    <x v="139"/>
    <x v="3"/>
    <x v="39"/>
    <x v="42"/>
    <x v="1"/>
    <x v="1"/>
    <x v="44"/>
    <x v="123"/>
    <x v="216"/>
    <x v="8"/>
  </r>
  <r>
    <x v="0"/>
    <x v="0"/>
    <x v="139"/>
    <x v="3"/>
    <x v="39"/>
    <x v="42"/>
    <x v="2"/>
    <x v="15"/>
    <x v="38"/>
    <x v="121"/>
    <x v="185"/>
    <x v="2"/>
  </r>
  <r>
    <x v="0"/>
    <x v="0"/>
    <x v="139"/>
    <x v="3"/>
    <x v="39"/>
    <x v="42"/>
    <x v="3"/>
    <x v="15"/>
    <x v="37"/>
    <x v="181"/>
    <x v="1164"/>
    <x v="2"/>
  </r>
  <r>
    <x v="0"/>
    <x v="0"/>
    <x v="139"/>
    <x v="3"/>
    <x v="39"/>
    <x v="42"/>
    <x v="4"/>
    <x v="35"/>
    <x v="41"/>
    <x v="546"/>
    <x v="1245"/>
    <x v="1"/>
  </r>
  <r>
    <x v="0"/>
    <x v="0"/>
    <x v="139"/>
    <x v="3"/>
    <x v="39"/>
    <x v="42"/>
    <x v="5"/>
    <x v="16"/>
    <x v="46"/>
    <x v="410"/>
    <x v="695"/>
    <x v="8"/>
  </r>
  <r>
    <x v="0"/>
    <x v="0"/>
    <x v="83"/>
    <x v="3"/>
    <x v="39"/>
    <x v="42"/>
    <x v="0"/>
    <x v="1"/>
    <x v="31"/>
    <x v="336"/>
    <x v="1046"/>
    <x v="8"/>
  </r>
  <r>
    <x v="0"/>
    <x v="0"/>
    <x v="83"/>
    <x v="3"/>
    <x v="39"/>
    <x v="42"/>
    <x v="1"/>
    <x v="42"/>
    <x v="46"/>
    <x v="507"/>
    <x v="1250"/>
    <x v="8"/>
  </r>
  <r>
    <x v="0"/>
    <x v="0"/>
    <x v="83"/>
    <x v="3"/>
    <x v="39"/>
    <x v="42"/>
    <x v="2"/>
    <x v="21"/>
    <x v="41"/>
    <x v="399"/>
    <x v="495"/>
    <x v="2"/>
  </r>
  <r>
    <x v="0"/>
    <x v="0"/>
    <x v="83"/>
    <x v="3"/>
    <x v="39"/>
    <x v="42"/>
    <x v="3"/>
    <x v="21"/>
    <x v="37"/>
    <x v="314"/>
    <x v="496"/>
    <x v="2"/>
  </r>
  <r>
    <x v="0"/>
    <x v="0"/>
    <x v="83"/>
    <x v="3"/>
    <x v="39"/>
    <x v="42"/>
    <x v="4"/>
    <x v="1"/>
    <x v="37"/>
    <x v="135"/>
    <x v="193"/>
    <x v="1"/>
  </r>
  <r>
    <x v="0"/>
    <x v="0"/>
    <x v="83"/>
    <x v="3"/>
    <x v="39"/>
    <x v="42"/>
    <x v="5"/>
    <x v="14"/>
    <x v="46"/>
    <x v="470"/>
    <x v="318"/>
    <x v="8"/>
  </r>
  <r>
    <x v="0"/>
    <x v="0"/>
    <x v="140"/>
    <x v="3"/>
    <x v="39"/>
    <x v="42"/>
    <x v="0"/>
    <x v="4"/>
    <x v="21"/>
    <x v="446"/>
    <x v="1142"/>
    <x v="8"/>
  </r>
  <r>
    <x v="0"/>
    <x v="0"/>
    <x v="140"/>
    <x v="3"/>
    <x v="39"/>
    <x v="42"/>
    <x v="1"/>
    <x v="34"/>
    <x v="49"/>
    <x v="192"/>
    <x v="529"/>
    <x v="8"/>
  </r>
  <r>
    <x v="0"/>
    <x v="0"/>
    <x v="140"/>
    <x v="3"/>
    <x v="39"/>
    <x v="42"/>
    <x v="2"/>
    <x v="2"/>
    <x v="38"/>
    <x v="177"/>
    <x v="266"/>
    <x v="2"/>
  </r>
  <r>
    <x v="0"/>
    <x v="0"/>
    <x v="140"/>
    <x v="3"/>
    <x v="39"/>
    <x v="42"/>
    <x v="3"/>
    <x v="2"/>
    <x v="37"/>
    <x v="120"/>
    <x v="185"/>
    <x v="2"/>
  </r>
  <r>
    <x v="0"/>
    <x v="0"/>
    <x v="140"/>
    <x v="3"/>
    <x v="39"/>
    <x v="42"/>
    <x v="4"/>
    <x v="4"/>
    <x v="41"/>
    <x v="130"/>
    <x v="285"/>
    <x v="1"/>
  </r>
  <r>
    <x v="0"/>
    <x v="0"/>
    <x v="140"/>
    <x v="3"/>
    <x v="39"/>
    <x v="42"/>
    <x v="5"/>
    <x v="14"/>
    <x v="48"/>
    <x v="223"/>
    <x v="1178"/>
    <x v="8"/>
  </r>
  <r>
    <x v="0"/>
    <x v="0"/>
    <x v="141"/>
    <x v="3"/>
    <x v="39"/>
    <x v="42"/>
    <x v="0"/>
    <x v="0"/>
    <x v="28"/>
    <x v="48"/>
    <x v="150"/>
    <x v="8"/>
  </r>
  <r>
    <x v="0"/>
    <x v="0"/>
    <x v="141"/>
    <x v="3"/>
    <x v="39"/>
    <x v="42"/>
    <x v="1"/>
    <x v="17"/>
    <x v="49"/>
    <x v="139"/>
    <x v="532"/>
    <x v="8"/>
  </r>
  <r>
    <x v="0"/>
    <x v="0"/>
    <x v="141"/>
    <x v="3"/>
    <x v="39"/>
    <x v="42"/>
    <x v="2"/>
    <x v="1"/>
    <x v="38"/>
    <x v="124"/>
    <x v="189"/>
    <x v="2"/>
  </r>
  <r>
    <x v="0"/>
    <x v="0"/>
    <x v="141"/>
    <x v="3"/>
    <x v="39"/>
    <x v="42"/>
    <x v="3"/>
    <x v="1"/>
    <x v="41"/>
    <x v="134"/>
    <x v="198"/>
    <x v="2"/>
  </r>
  <r>
    <x v="0"/>
    <x v="0"/>
    <x v="141"/>
    <x v="3"/>
    <x v="39"/>
    <x v="42"/>
    <x v="4"/>
    <x v="0"/>
    <x v="37"/>
    <x v="131"/>
    <x v="191"/>
    <x v="1"/>
  </r>
  <r>
    <x v="0"/>
    <x v="0"/>
    <x v="141"/>
    <x v="3"/>
    <x v="39"/>
    <x v="42"/>
    <x v="5"/>
    <x v="4"/>
    <x v="45"/>
    <x v="136"/>
    <x v="356"/>
    <x v="8"/>
  </r>
  <r>
    <x v="0"/>
    <x v="0"/>
    <x v="142"/>
    <x v="3"/>
    <x v="39"/>
    <x v="42"/>
    <x v="0"/>
    <x v="15"/>
    <x v="34"/>
    <x v="394"/>
    <x v="880"/>
    <x v="8"/>
  </r>
  <r>
    <x v="0"/>
    <x v="0"/>
    <x v="142"/>
    <x v="3"/>
    <x v="39"/>
    <x v="42"/>
    <x v="1"/>
    <x v="58"/>
    <x v="35"/>
    <x v="651"/>
    <x v="1251"/>
    <x v="8"/>
  </r>
  <r>
    <x v="0"/>
    <x v="0"/>
    <x v="142"/>
    <x v="3"/>
    <x v="39"/>
    <x v="42"/>
    <x v="2"/>
    <x v="39"/>
    <x v="37"/>
    <x v="706"/>
    <x v="1252"/>
    <x v="2"/>
  </r>
  <r>
    <x v="0"/>
    <x v="0"/>
    <x v="142"/>
    <x v="3"/>
    <x v="39"/>
    <x v="42"/>
    <x v="3"/>
    <x v="39"/>
    <x v="43"/>
    <x v="372"/>
    <x v="506"/>
    <x v="2"/>
  </r>
  <r>
    <x v="0"/>
    <x v="0"/>
    <x v="142"/>
    <x v="3"/>
    <x v="39"/>
    <x v="42"/>
    <x v="4"/>
    <x v="15"/>
    <x v="43"/>
    <x v="311"/>
    <x v="480"/>
    <x v="1"/>
  </r>
  <r>
    <x v="0"/>
    <x v="0"/>
    <x v="142"/>
    <x v="3"/>
    <x v="39"/>
    <x v="42"/>
    <x v="5"/>
    <x v="1"/>
    <x v="38"/>
    <x v="124"/>
    <x v="204"/>
    <x v="8"/>
  </r>
  <r>
    <x v="0"/>
    <x v="0"/>
    <x v="87"/>
    <x v="3"/>
    <x v="39"/>
    <x v="42"/>
    <x v="0"/>
    <x v="35"/>
    <x v="47"/>
    <x v="451"/>
    <x v="794"/>
    <x v="8"/>
  </r>
  <r>
    <x v="0"/>
    <x v="0"/>
    <x v="87"/>
    <x v="3"/>
    <x v="39"/>
    <x v="42"/>
    <x v="1"/>
    <x v="15"/>
    <x v="44"/>
    <x v="622"/>
    <x v="827"/>
    <x v="8"/>
  </r>
  <r>
    <x v="0"/>
    <x v="0"/>
    <x v="87"/>
    <x v="3"/>
    <x v="39"/>
    <x v="42"/>
    <x v="2"/>
    <x v="15"/>
    <x v="43"/>
    <x v="311"/>
    <x v="1253"/>
    <x v="2"/>
  </r>
  <r>
    <x v="0"/>
    <x v="0"/>
    <x v="87"/>
    <x v="3"/>
    <x v="39"/>
    <x v="42"/>
    <x v="3"/>
    <x v="15"/>
    <x v="43"/>
    <x v="311"/>
    <x v="1253"/>
    <x v="2"/>
  </r>
  <r>
    <x v="0"/>
    <x v="0"/>
    <x v="87"/>
    <x v="3"/>
    <x v="39"/>
    <x v="42"/>
    <x v="4"/>
    <x v="35"/>
    <x v="43"/>
    <x v="310"/>
    <x v="478"/>
    <x v="1"/>
  </r>
  <r>
    <x v="0"/>
    <x v="0"/>
    <x v="87"/>
    <x v="3"/>
    <x v="39"/>
    <x v="42"/>
    <x v="5"/>
    <x v="61"/>
    <x v="35"/>
    <x v="383"/>
    <x v="310"/>
    <x v="8"/>
  </r>
  <r>
    <x v="0"/>
    <x v="0"/>
    <x v="143"/>
    <x v="3"/>
    <x v="39"/>
    <x v="42"/>
    <x v="0"/>
    <x v="35"/>
    <x v="33"/>
    <x v="646"/>
    <x v="308"/>
    <x v="8"/>
  </r>
  <r>
    <x v="0"/>
    <x v="0"/>
    <x v="143"/>
    <x v="3"/>
    <x v="39"/>
    <x v="42"/>
    <x v="1"/>
    <x v="15"/>
    <x v="46"/>
    <x v="165"/>
    <x v="755"/>
    <x v="8"/>
  </r>
  <r>
    <x v="0"/>
    <x v="0"/>
    <x v="143"/>
    <x v="3"/>
    <x v="39"/>
    <x v="42"/>
    <x v="2"/>
    <x v="15"/>
    <x v="84"/>
    <x v="718"/>
    <x v="1254"/>
    <x v="2"/>
  </r>
  <r>
    <x v="0"/>
    <x v="0"/>
    <x v="143"/>
    <x v="3"/>
    <x v="39"/>
    <x v="42"/>
    <x v="3"/>
    <x v="15"/>
    <x v="35"/>
    <x v="117"/>
    <x v="181"/>
    <x v="2"/>
  </r>
  <r>
    <x v="0"/>
    <x v="0"/>
    <x v="143"/>
    <x v="3"/>
    <x v="39"/>
    <x v="42"/>
    <x v="4"/>
    <x v="3"/>
    <x v="44"/>
    <x v="146"/>
    <x v="354"/>
    <x v="1"/>
  </r>
  <r>
    <x v="0"/>
    <x v="0"/>
    <x v="143"/>
    <x v="3"/>
    <x v="39"/>
    <x v="42"/>
    <x v="5"/>
    <x v="18"/>
    <x v="45"/>
    <x v="715"/>
    <x v="1006"/>
    <x v="8"/>
  </r>
  <r>
    <x v="0"/>
    <x v="0"/>
    <x v="144"/>
    <x v="3"/>
    <x v="39"/>
    <x v="42"/>
    <x v="0"/>
    <x v="3"/>
    <x v="25"/>
    <x v="11"/>
    <x v="157"/>
    <x v="8"/>
  </r>
  <r>
    <x v="0"/>
    <x v="0"/>
    <x v="144"/>
    <x v="3"/>
    <x v="39"/>
    <x v="42"/>
    <x v="1"/>
    <x v="0"/>
    <x v="47"/>
    <x v="47"/>
    <x v="325"/>
    <x v="8"/>
  </r>
  <r>
    <x v="0"/>
    <x v="0"/>
    <x v="144"/>
    <x v="3"/>
    <x v="39"/>
    <x v="42"/>
    <x v="2"/>
    <x v="0"/>
    <x v="45"/>
    <x v="157"/>
    <x v="963"/>
    <x v="2"/>
  </r>
  <r>
    <x v="0"/>
    <x v="0"/>
    <x v="144"/>
    <x v="3"/>
    <x v="39"/>
    <x v="42"/>
    <x v="3"/>
    <x v="0"/>
    <x v="49"/>
    <x v="146"/>
    <x v="215"/>
    <x v="2"/>
  </r>
  <r>
    <x v="0"/>
    <x v="0"/>
    <x v="144"/>
    <x v="3"/>
    <x v="39"/>
    <x v="42"/>
    <x v="4"/>
    <x v="3"/>
    <x v="49"/>
    <x v="207"/>
    <x v="303"/>
    <x v="1"/>
  </r>
  <r>
    <x v="0"/>
    <x v="0"/>
    <x v="144"/>
    <x v="3"/>
    <x v="39"/>
    <x v="42"/>
    <x v="5"/>
    <x v="18"/>
    <x v="47"/>
    <x v="719"/>
    <x v="1255"/>
    <x v="8"/>
  </r>
  <r>
    <x v="0"/>
    <x v="0"/>
    <x v="102"/>
    <x v="3"/>
    <x v="40"/>
    <x v="43"/>
    <x v="0"/>
    <x v="15"/>
    <x v="24"/>
    <x v="191"/>
    <x v="439"/>
    <x v="8"/>
  </r>
  <r>
    <x v="0"/>
    <x v="0"/>
    <x v="102"/>
    <x v="3"/>
    <x v="40"/>
    <x v="43"/>
    <x v="1"/>
    <x v="15"/>
    <x v="49"/>
    <x v="202"/>
    <x v="217"/>
    <x v="8"/>
  </r>
  <r>
    <x v="0"/>
    <x v="0"/>
    <x v="102"/>
    <x v="3"/>
    <x v="40"/>
    <x v="43"/>
    <x v="2"/>
    <x v="39"/>
    <x v="49"/>
    <x v="398"/>
    <x v="504"/>
    <x v="8"/>
  </r>
  <r>
    <x v="0"/>
    <x v="0"/>
    <x v="102"/>
    <x v="3"/>
    <x v="40"/>
    <x v="43"/>
    <x v="3"/>
    <x v="21"/>
    <x v="43"/>
    <x v="362"/>
    <x v="605"/>
    <x v="8"/>
  </r>
  <r>
    <x v="0"/>
    <x v="0"/>
    <x v="102"/>
    <x v="3"/>
    <x v="40"/>
    <x v="43"/>
    <x v="4"/>
    <x v="35"/>
    <x v="41"/>
    <x v="546"/>
    <x v="204"/>
    <x v="8"/>
  </r>
  <r>
    <x v="0"/>
    <x v="0"/>
    <x v="102"/>
    <x v="3"/>
    <x v="40"/>
    <x v="43"/>
    <x v="5"/>
    <x v="15"/>
    <x v="49"/>
    <x v="202"/>
    <x v="217"/>
    <x v="8"/>
  </r>
  <r>
    <x v="0"/>
    <x v="0"/>
    <x v="103"/>
    <x v="3"/>
    <x v="40"/>
    <x v="43"/>
    <x v="0"/>
    <x v="15"/>
    <x v="21"/>
    <x v="136"/>
    <x v="356"/>
    <x v="8"/>
  </r>
  <r>
    <x v="0"/>
    <x v="0"/>
    <x v="103"/>
    <x v="3"/>
    <x v="40"/>
    <x v="43"/>
    <x v="1"/>
    <x v="1"/>
    <x v="41"/>
    <x v="134"/>
    <x v="202"/>
    <x v="8"/>
  </r>
  <r>
    <x v="0"/>
    <x v="0"/>
    <x v="103"/>
    <x v="3"/>
    <x v="40"/>
    <x v="43"/>
    <x v="2"/>
    <x v="21"/>
    <x v="49"/>
    <x v="395"/>
    <x v="982"/>
    <x v="8"/>
  </r>
  <r>
    <x v="0"/>
    <x v="0"/>
    <x v="103"/>
    <x v="3"/>
    <x v="40"/>
    <x v="43"/>
    <x v="3"/>
    <x v="15"/>
    <x v="37"/>
    <x v="181"/>
    <x v="607"/>
    <x v="8"/>
  </r>
  <r>
    <x v="0"/>
    <x v="0"/>
    <x v="103"/>
    <x v="3"/>
    <x v="40"/>
    <x v="43"/>
    <x v="4"/>
    <x v="25"/>
    <x v="44"/>
    <x v="589"/>
    <x v="1044"/>
    <x v="8"/>
  </r>
  <r>
    <x v="0"/>
    <x v="0"/>
    <x v="103"/>
    <x v="3"/>
    <x v="40"/>
    <x v="43"/>
    <x v="5"/>
    <x v="69"/>
    <x v="45"/>
    <x v="605"/>
    <x v="1077"/>
    <x v="8"/>
  </r>
  <r>
    <x v="0"/>
    <x v="0"/>
    <x v="104"/>
    <x v="3"/>
    <x v="40"/>
    <x v="43"/>
    <x v="0"/>
    <x v="21"/>
    <x v="82"/>
    <x v="720"/>
    <x v="1256"/>
    <x v="8"/>
  </r>
  <r>
    <x v="0"/>
    <x v="0"/>
    <x v="104"/>
    <x v="3"/>
    <x v="40"/>
    <x v="43"/>
    <x v="1"/>
    <x v="21"/>
    <x v="35"/>
    <x v="188"/>
    <x v="1206"/>
    <x v="8"/>
  </r>
  <r>
    <x v="0"/>
    <x v="0"/>
    <x v="104"/>
    <x v="3"/>
    <x v="40"/>
    <x v="43"/>
    <x v="2"/>
    <x v="19"/>
    <x v="46"/>
    <x v="406"/>
    <x v="1257"/>
    <x v="8"/>
  </r>
  <r>
    <x v="0"/>
    <x v="0"/>
    <x v="104"/>
    <x v="3"/>
    <x v="40"/>
    <x v="43"/>
    <x v="3"/>
    <x v="69"/>
    <x v="37"/>
    <x v="721"/>
    <x v="618"/>
    <x v="8"/>
  </r>
  <r>
    <x v="0"/>
    <x v="0"/>
    <x v="104"/>
    <x v="3"/>
    <x v="40"/>
    <x v="43"/>
    <x v="4"/>
    <x v="1"/>
    <x v="38"/>
    <x v="124"/>
    <x v="204"/>
    <x v="8"/>
  </r>
  <r>
    <x v="0"/>
    <x v="0"/>
    <x v="104"/>
    <x v="3"/>
    <x v="40"/>
    <x v="43"/>
    <x v="5"/>
    <x v="21"/>
    <x v="46"/>
    <x v="663"/>
    <x v="362"/>
    <x v="8"/>
  </r>
  <r>
    <x v="0"/>
    <x v="0"/>
    <x v="105"/>
    <x v="3"/>
    <x v="40"/>
    <x v="43"/>
    <x v="0"/>
    <x v="21"/>
    <x v="21"/>
    <x v="205"/>
    <x v="829"/>
    <x v="8"/>
  </r>
  <r>
    <x v="0"/>
    <x v="0"/>
    <x v="105"/>
    <x v="3"/>
    <x v="40"/>
    <x v="43"/>
    <x v="1"/>
    <x v="21"/>
    <x v="44"/>
    <x v="398"/>
    <x v="504"/>
    <x v="8"/>
  </r>
  <r>
    <x v="0"/>
    <x v="0"/>
    <x v="105"/>
    <x v="3"/>
    <x v="40"/>
    <x v="43"/>
    <x v="2"/>
    <x v="19"/>
    <x v="44"/>
    <x v="118"/>
    <x v="182"/>
    <x v="8"/>
  </r>
  <r>
    <x v="0"/>
    <x v="0"/>
    <x v="105"/>
    <x v="3"/>
    <x v="40"/>
    <x v="43"/>
    <x v="3"/>
    <x v="69"/>
    <x v="37"/>
    <x v="721"/>
    <x v="618"/>
    <x v="8"/>
  </r>
  <r>
    <x v="0"/>
    <x v="0"/>
    <x v="105"/>
    <x v="3"/>
    <x v="40"/>
    <x v="43"/>
    <x v="4"/>
    <x v="5"/>
    <x v="41"/>
    <x v="194"/>
    <x v="533"/>
    <x v="8"/>
  </r>
  <r>
    <x v="0"/>
    <x v="0"/>
    <x v="105"/>
    <x v="3"/>
    <x v="40"/>
    <x v="43"/>
    <x v="5"/>
    <x v="0"/>
    <x v="46"/>
    <x v="132"/>
    <x v="409"/>
    <x v="8"/>
  </r>
  <r>
    <x v="0"/>
    <x v="0"/>
    <x v="106"/>
    <x v="3"/>
    <x v="40"/>
    <x v="43"/>
    <x v="0"/>
    <x v="3"/>
    <x v="76"/>
    <x v="573"/>
    <x v="1258"/>
    <x v="8"/>
  </r>
  <r>
    <x v="0"/>
    <x v="0"/>
    <x v="106"/>
    <x v="3"/>
    <x v="40"/>
    <x v="43"/>
    <x v="1"/>
    <x v="1"/>
    <x v="49"/>
    <x v="147"/>
    <x v="616"/>
    <x v="8"/>
  </r>
  <r>
    <x v="0"/>
    <x v="0"/>
    <x v="106"/>
    <x v="3"/>
    <x v="40"/>
    <x v="43"/>
    <x v="2"/>
    <x v="15"/>
    <x v="35"/>
    <x v="117"/>
    <x v="753"/>
    <x v="8"/>
  </r>
  <r>
    <x v="0"/>
    <x v="0"/>
    <x v="106"/>
    <x v="3"/>
    <x v="40"/>
    <x v="43"/>
    <x v="3"/>
    <x v="15"/>
    <x v="41"/>
    <x v="320"/>
    <x v="899"/>
    <x v="8"/>
  </r>
  <r>
    <x v="0"/>
    <x v="0"/>
    <x v="106"/>
    <x v="3"/>
    <x v="40"/>
    <x v="43"/>
    <x v="4"/>
    <x v="35"/>
    <x v="38"/>
    <x v="680"/>
    <x v="658"/>
    <x v="8"/>
  </r>
  <r>
    <x v="0"/>
    <x v="0"/>
    <x v="106"/>
    <x v="3"/>
    <x v="40"/>
    <x v="43"/>
    <x v="5"/>
    <x v="16"/>
    <x v="45"/>
    <x v="237"/>
    <x v="802"/>
    <x v="8"/>
  </r>
  <r>
    <x v="0"/>
    <x v="0"/>
    <x v="107"/>
    <x v="3"/>
    <x v="40"/>
    <x v="43"/>
    <x v="0"/>
    <x v="2"/>
    <x v="25"/>
    <x v="52"/>
    <x v="53"/>
    <x v="8"/>
  </r>
  <r>
    <x v="0"/>
    <x v="0"/>
    <x v="107"/>
    <x v="3"/>
    <x v="40"/>
    <x v="43"/>
    <x v="1"/>
    <x v="36"/>
    <x v="33"/>
    <x v="722"/>
    <x v="1259"/>
    <x v="8"/>
  </r>
  <r>
    <x v="0"/>
    <x v="0"/>
    <x v="107"/>
    <x v="3"/>
    <x v="40"/>
    <x v="43"/>
    <x v="2"/>
    <x v="15"/>
    <x v="49"/>
    <x v="202"/>
    <x v="217"/>
    <x v="8"/>
  </r>
  <r>
    <x v="0"/>
    <x v="0"/>
    <x v="107"/>
    <x v="3"/>
    <x v="40"/>
    <x v="43"/>
    <x v="3"/>
    <x v="15"/>
    <x v="35"/>
    <x v="117"/>
    <x v="753"/>
    <x v="8"/>
  </r>
  <r>
    <x v="0"/>
    <x v="0"/>
    <x v="107"/>
    <x v="3"/>
    <x v="40"/>
    <x v="43"/>
    <x v="4"/>
    <x v="2"/>
    <x v="35"/>
    <x v="116"/>
    <x v="361"/>
    <x v="8"/>
  </r>
  <r>
    <x v="0"/>
    <x v="0"/>
    <x v="107"/>
    <x v="3"/>
    <x v="40"/>
    <x v="43"/>
    <x v="5"/>
    <x v="23"/>
    <x v="33"/>
    <x v="723"/>
    <x v="704"/>
    <x v="8"/>
  </r>
  <r>
    <x v="0"/>
    <x v="0"/>
    <x v="108"/>
    <x v="3"/>
    <x v="40"/>
    <x v="43"/>
    <x v="0"/>
    <x v="14"/>
    <x v="26"/>
    <x v="608"/>
    <x v="1260"/>
    <x v="8"/>
  </r>
  <r>
    <x v="0"/>
    <x v="0"/>
    <x v="108"/>
    <x v="3"/>
    <x v="40"/>
    <x v="43"/>
    <x v="1"/>
    <x v="54"/>
    <x v="47"/>
    <x v="609"/>
    <x v="1261"/>
    <x v="8"/>
  </r>
  <r>
    <x v="0"/>
    <x v="0"/>
    <x v="108"/>
    <x v="3"/>
    <x v="40"/>
    <x v="43"/>
    <x v="2"/>
    <x v="0"/>
    <x v="46"/>
    <x v="132"/>
    <x v="409"/>
    <x v="8"/>
  </r>
  <r>
    <x v="0"/>
    <x v="0"/>
    <x v="108"/>
    <x v="3"/>
    <x v="40"/>
    <x v="43"/>
    <x v="3"/>
    <x v="0"/>
    <x v="35"/>
    <x v="140"/>
    <x v="309"/>
    <x v="8"/>
  </r>
  <r>
    <x v="0"/>
    <x v="0"/>
    <x v="108"/>
    <x v="3"/>
    <x v="40"/>
    <x v="43"/>
    <x v="4"/>
    <x v="14"/>
    <x v="49"/>
    <x v="166"/>
    <x v="333"/>
    <x v="8"/>
  </r>
  <r>
    <x v="0"/>
    <x v="0"/>
    <x v="108"/>
    <x v="3"/>
    <x v="40"/>
    <x v="43"/>
    <x v="5"/>
    <x v="23"/>
    <x v="34"/>
    <x v="422"/>
    <x v="659"/>
    <x v="8"/>
  </r>
  <r>
    <x v="0"/>
    <x v="0"/>
    <x v="109"/>
    <x v="3"/>
    <x v="40"/>
    <x v="43"/>
    <x v="0"/>
    <x v="0"/>
    <x v="28"/>
    <x v="48"/>
    <x v="150"/>
    <x v="8"/>
  </r>
  <r>
    <x v="0"/>
    <x v="0"/>
    <x v="109"/>
    <x v="3"/>
    <x v="40"/>
    <x v="43"/>
    <x v="1"/>
    <x v="17"/>
    <x v="49"/>
    <x v="139"/>
    <x v="532"/>
    <x v="8"/>
  </r>
  <r>
    <x v="0"/>
    <x v="0"/>
    <x v="109"/>
    <x v="3"/>
    <x v="40"/>
    <x v="43"/>
    <x v="2"/>
    <x v="1"/>
    <x v="49"/>
    <x v="147"/>
    <x v="616"/>
    <x v="8"/>
  </r>
  <r>
    <x v="0"/>
    <x v="0"/>
    <x v="109"/>
    <x v="3"/>
    <x v="40"/>
    <x v="43"/>
    <x v="3"/>
    <x v="1"/>
    <x v="35"/>
    <x v="130"/>
    <x v="1098"/>
    <x v="8"/>
  </r>
  <r>
    <x v="0"/>
    <x v="0"/>
    <x v="109"/>
    <x v="3"/>
    <x v="40"/>
    <x v="43"/>
    <x v="4"/>
    <x v="0"/>
    <x v="44"/>
    <x v="142"/>
    <x v="399"/>
    <x v="8"/>
  </r>
  <r>
    <x v="0"/>
    <x v="0"/>
    <x v="109"/>
    <x v="3"/>
    <x v="40"/>
    <x v="43"/>
    <x v="5"/>
    <x v="4"/>
    <x v="33"/>
    <x v="256"/>
    <x v="390"/>
    <x v="8"/>
  </r>
  <r>
    <x v="0"/>
    <x v="0"/>
    <x v="110"/>
    <x v="3"/>
    <x v="40"/>
    <x v="43"/>
    <x v="0"/>
    <x v="15"/>
    <x v="21"/>
    <x v="136"/>
    <x v="356"/>
    <x v="8"/>
  </r>
  <r>
    <x v="0"/>
    <x v="0"/>
    <x v="110"/>
    <x v="3"/>
    <x v="40"/>
    <x v="43"/>
    <x v="1"/>
    <x v="58"/>
    <x v="45"/>
    <x v="509"/>
    <x v="1103"/>
    <x v="8"/>
  </r>
  <r>
    <x v="0"/>
    <x v="0"/>
    <x v="110"/>
    <x v="3"/>
    <x v="40"/>
    <x v="43"/>
    <x v="2"/>
    <x v="39"/>
    <x v="44"/>
    <x v="472"/>
    <x v="813"/>
    <x v="8"/>
  </r>
  <r>
    <x v="0"/>
    <x v="0"/>
    <x v="110"/>
    <x v="3"/>
    <x v="40"/>
    <x v="43"/>
    <x v="3"/>
    <x v="39"/>
    <x v="38"/>
    <x v="469"/>
    <x v="811"/>
    <x v="8"/>
  </r>
  <r>
    <x v="0"/>
    <x v="0"/>
    <x v="110"/>
    <x v="3"/>
    <x v="40"/>
    <x v="43"/>
    <x v="4"/>
    <x v="15"/>
    <x v="38"/>
    <x v="121"/>
    <x v="280"/>
    <x v="8"/>
  </r>
  <r>
    <x v="0"/>
    <x v="0"/>
    <x v="110"/>
    <x v="3"/>
    <x v="40"/>
    <x v="43"/>
    <x v="5"/>
    <x v="1"/>
    <x v="49"/>
    <x v="147"/>
    <x v="616"/>
    <x v="8"/>
  </r>
  <r>
    <x v="0"/>
    <x v="0"/>
    <x v="111"/>
    <x v="3"/>
    <x v="40"/>
    <x v="43"/>
    <x v="0"/>
    <x v="35"/>
    <x v="33"/>
    <x v="646"/>
    <x v="308"/>
    <x v="8"/>
  </r>
  <r>
    <x v="0"/>
    <x v="0"/>
    <x v="111"/>
    <x v="3"/>
    <x v="40"/>
    <x v="43"/>
    <x v="1"/>
    <x v="15"/>
    <x v="35"/>
    <x v="117"/>
    <x v="753"/>
    <x v="8"/>
  </r>
  <r>
    <x v="0"/>
    <x v="0"/>
    <x v="111"/>
    <x v="3"/>
    <x v="40"/>
    <x v="43"/>
    <x v="2"/>
    <x v="15"/>
    <x v="37"/>
    <x v="181"/>
    <x v="607"/>
    <x v="8"/>
  </r>
  <r>
    <x v="0"/>
    <x v="0"/>
    <x v="111"/>
    <x v="3"/>
    <x v="40"/>
    <x v="43"/>
    <x v="3"/>
    <x v="15"/>
    <x v="37"/>
    <x v="181"/>
    <x v="607"/>
    <x v="8"/>
  </r>
  <r>
    <x v="0"/>
    <x v="0"/>
    <x v="111"/>
    <x v="3"/>
    <x v="40"/>
    <x v="43"/>
    <x v="4"/>
    <x v="35"/>
    <x v="37"/>
    <x v="474"/>
    <x v="189"/>
    <x v="8"/>
  </r>
  <r>
    <x v="0"/>
    <x v="0"/>
    <x v="111"/>
    <x v="3"/>
    <x v="40"/>
    <x v="43"/>
    <x v="5"/>
    <x v="61"/>
    <x v="49"/>
    <x v="724"/>
    <x v="763"/>
    <x v="8"/>
  </r>
  <r>
    <x v="0"/>
    <x v="0"/>
    <x v="112"/>
    <x v="3"/>
    <x v="40"/>
    <x v="43"/>
    <x v="0"/>
    <x v="35"/>
    <x v="32"/>
    <x v="725"/>
    <x v="64"/>
    <x v="8"/>
  </r>
  <r>
    <x v="0"/>
    <x v="0"/>
    <x v="112"/>
    <x v="3"/>
    <x v="40"/>
    <x v="43"/>
    <x v="1"/>
    <x v="15"/>
    <x v="45"/>
    <x v="206"/>
    <x v="139"/>
    <x v="8"/>
  </r>
  <r>
    <x v="0"/>
    <x v="0"/>
    <x v="112"/>
    <x v="3"/>
    <x v="40"/>
    <x v="43"/>
    <x v="2"/>
    <x v="15"/>
    <x v="69"/>
    <x v="726"/>
    <x v="1262"/>
    <x v="8"/>
  </r>
  <r>
    <x v="0"/>
    <x v="0"/>
    <x v="112"/>
    <x v="3"/>
    <x v="40"/>
    <x v="43"/>
    <x v="3"/>
    <x v="1"/>
    <x v="46"/>
    <x v="194"/>
    <x v="533"/>
    <x v="8"/>
  </r>
  <r>
    <x v="0"/>
    <x v="0"/>
    <x v="112"/>
    <x v="3"/>
    <x v="40"/>
    <x v="43"/>
    <x v="4"/>
    <x v="5"/>
    <x v="49"/>
    <x v="212"/>
    <x v="159"/>
    <x v="8"/>
  </r>
  <r>
    <x v="0"/>
    <x v="0"/>
    <x v="112"/>
    <x v="3"/>
    <x v="40"/>
    <x v="43"/>
    <x v="5"/>
    <x v="6"/>
    <x v="47"/>
    <x v="59"/>
    <x v="67"/>
    <x v="8"/>
  </r>
  <r>
    <x v="0"/>
    <x v="0"/>
    <x v="113"/>
    <x v="3"/>
    <x v="40"/>
    <x v="43"/>
    <x v="0"/>
    <x v="5"/>
    <x v="26"/>
    <x v="106"/>
    <x v="1263"/>
    <x v="8"/>
  </r>
  <r>
    <x v="0"/>
    <x v="0"/>
    <x v="113"/>
    <x v="3"/>
    <x v="40"/>
    <x v="43"/>
    <x v="1"/>
    <x v="4"/>
    <x v="32"/>
    <x v="111"/>
    <x v="187"/>
    <x v="8"/>
  </r>
  <r>
    <x v="0"/>
    <x v="0"/>
    <x v="113"/>
    <x v="3"/>
    <x v="40"/>
    <x v="43"/>
    <x v="2"/>
    <x v="4"/>
    <x v="47"/>
    <x v="42"/>
    <x v="980"/>
    <x v="8"/>
  </r>
  <r>
    <x v="0"/>
    <x v="0"/>
    <x v="113"/>
    <x v="3"/>
    <x v="40"/>
    <x v="43"/>
    <x v="3"/>
    <x v="4"/>
    <x v="45"/>
    <x v="136"/>
    <x v="356"/>
    <x v="8"/>
  </r>
  <r>
    <x v="0"/>
    <x v="0"/>
    <x v="113"/>
    <x v="3"/>
    <x v="40"/>
    <x v="43"/>
    <x v="4"/>
    <x v="5"/>
    <x v="45"/>
    <x v="154"/>
    <x v="167"/>
    <x v="8"/>
  </r>
  <r>
    <x v="0"/>
    <x v="0"/>
    <x v="113"/>
    <x v="3"/>
    <x v="40"/>
    <x v="43"/>
    <x v="5"/>
    <x v="6"/>
    <x v="32"/>
    <x v="40"/>
    <x v="12"/>
    <x v="8"/>
  </r>
  <r>
    <x v="0"/>
    <x v="0"/>
    <x v="145"/>
    <x v="0"/>
    <x v="41"/>
    <x v="31"/>
    <x v="0"/>
    <x v="15"/>
    <x v="33"/>
    <x v="343"/>
    <x v="385"/>
    <x v="8"/>
  </r>
  <r>
    <x v="0"/>
    <x v="0"/>
    <x v="145"/>
    <x v="0"/>
    <x v="41"/>
    <x v="31"/>
    <x v="1"/>
    <x v="15"/>
    <x v="38"/>
    <x v="121"/>
    <x v="185"/>
    <x v="2"/>
  </r>
  <r>
    <x v="0"/>
    <x v="0"/>
    <x v="145"/>
    <x v="0"/>
    <x v="41"/>
    <x v="31"/>
    <x v="2"/>
    <x v="39"/>
    <x v="38"/>
    <x v="469"/>
    <x v="1195"/>
    <x v="2"/>
  </r>
  <r>
    <x v="0"/>
    <x v="0"/>
    <x v="145"/>
    <x v="0"/>
    <x v="41"/>
    <x v="31"/>
    <x v="3"/>
    <x v="9"/>
    <x v="42"/>
    <x v="375"/>
    <x v="611"/>
    <x v="2"/>
  </r>
  <r>
    <x v="0"/>
    <x v="0"/>
    <x v="145"/>
    <x v="0"/>
    <x v="41"/>
    <x v="31"/>
    <x v="4"/>
    <x v="2"/>
    <x v="36"/>
    <x v="180"/>
    <x v="674"/>
    <x v="1"/>
  </r>
  <r>
    <x v="0"/>
    <x v="0"/>
    <x v="145"/>
    <x v="0"/>
    <x v="41"/>
    <x v="31"/>
    <x v="5"/>
    <x v="15"/>
    <x v="38"/>
    <x v="121"/>
    <x v="1244"/>
    <x v="1"/>
  </r>
  <r>
    <x v="0"/>
    <x v="0"/>
    <x v="216"/>
    <x v="0"/>
    <x v="41"/>
    <x v="31"/>
    <x v="0"/>
    <x v="15"/>
    <x v="34"/>
    <x v="394"/>
    <x v="880"/>
    <x v="8"/>
  </r>
  <r>
    <x v="0"/>
    <x v="0"/>
    <x v="216"/>
    <x v="0"/>
    <x v="41"/>
    <x v="31"/>
    <x v="1"/>
    <x v="15"/>
    <x v="36"/>
    <x v="620"/>
    <x v="591"/>
    <x v="2"/>
  </r>
  <r>
    <x v="0"/>
    <x v="0"/>
    <x v="216"/>
    <x v="0"/>
    <x v="41"/>
    <x v="31"/>
    <x v="2"/>
    <x v="39"/>
    <x v="37"/>
    <x v="706"/>
    <x v="1252"/>
    <x v="2"/>
  </r>
  <r>
    <x v="0"/>
    <x v="0"/>
    <x v="216"/>
    <x v="0"/>
    <x v="41"/>
    <x v="31"/>
    <x v="3"/>
    <x v="9"/>
    <x v="51"/>
    <x v="374"/>
    <x v="612"/>
    <x v="2"/>
  </r>
  <r>
    <x v="0"/>
    <x v="0"/>
    <x v="216"/>
    <x v="0"/>
    <x v="41"/>
    <x v="31"/>
    <x v="4"/>
    <x v="2"/>
    <x v="36"/>
    <x v="180"/>
    <x v="674"/>
    <x v="1"/>
  </r>
  <r>
    <x v="0"/>
    <x v="0"/>
    <x v="216"/>
    <x v="0"/>
    <x v="41"/>
    <x v="31"/>
    <x v="5"/>
    <x v="15"/>
    <x v="38"/>
    <x v="121"/>
    <x v="1244"/>
    <x v="1"/>
  </r>
  <r>
    <x v="0"/>
    <x v="0"/>
    <x v="250"/>
    <x v="0"/>
    <x v="41"/>
    <x v="31"/>
    <x v="0"/>
    <x v="15"/>
    <x v="52"/>
    <x v="727"/>
    <x v="483"/>
    <x v="8"/>
  </r>
  <r>
    <x v="0"/>
    <x v="0"/>
    <x v="250"/>
    <x v="0"/>
    <x v="41"/>
    <x v="31"/>
    <x v="1"/>
    <x v="15"/>
    <x v="43"/>
    <x v="311"/>
    <x v="1253"/>
    <x v="2"/>
  </r>
  <r>
    <x v="0"/>
    <x v="0"/>
    <x v="250"/>
    <x v="0"/>
    <x v="41"/>
    <x v="31"/>
    <x v="2"/>
    <x v="39"/>
    <x v="37"/>
    <x v="706"/>
    <x v="1252"/>
    <x v="2"/>
  </r>
  <r>
    <x v="0"/>
    <x v="0"/>
    <x v="250"/>
    <x v="0"/>
    <x v="41"/>
    <x v="31"/>
    <x v="3"/>
    <x v="9"/>
    <x v="53"/>
    <x v="376"/>
    <x v="1264"/>
    <x v="2"/>
  </r>
  <r>
    <x v="0"/>
    <x v="0"/>
    <x v="250"/>
    <x v="0"/>
    <x v="41"/>
    <x v="31"/>
    <x v="4"/>
    <x v="2"/>
    <x v="42"/>
    <x v="125"/>
    <x v="1265"/>
    <x v="1"/>
  </r>
  <r>
    <x v="0"/>
    <x v="0"/>
    <x v="250"/>
    <x v="0"/>
    <x v="41"/>
    <x v="31"/>
    <x v="5"/>
    <x v="15"/>
    <x v="37"/>
    <x v="181"/>
    <x v="496"/>
    <x v="1"/>
  </r>
  <r>
    <x v="0"/>
    <x v="0"/>
    <x v="251"/>
    <x v="0"/>
    <x v="41"/>
    <x v="31"/>
    <x v="0"/>
    <x v="15"/>
    <x v="33"/>
    <x v="343"/>
    <x v="385"/>
    <x v="8"/>
  </r>
  <r>
    <x v="0"/>
    <x v="0"/>
    <x v="251"/>
    <x v="0"/>
    <x v="41"/>
    <x v="31"/>
    <x v="1"/>
    <x v="15"/>
    <x v="36"/>
    <x v="620"/>
    <x v="591"/>
    <x v="2"/>
  </r>
  <r>
    <x v="0"/>
    <x v="0"/>
    <x v="251"/>
    <x v="0"/>
    <x v="41"/>
    <x v="31"/>
    <x v="2"/>
    <x v="39"/>
    <x v="36"/>
    <x v="713"/>
    <x v="505"/>
    <x v="2"/>
  </r>
  <r>
    <x v="0"/>
    <x v="0"/>
    <x v="251"/>
    <x v="0"/>
    <x v="41"/>
    <x v="31"/>
    <x v="3"/>
    <x v="9"/>
    <x v="51"/>
    <x v="374"/>
    <x v="612"/>
    <x v="2"/>
  </r>
  <r>
    <x v="0"/>
    <x v="0"/>
    <x v="251"/>
    <x v="0"/>
    <x v="41"/>
    <x v="31"/>
    <x v="4"/>
    <x v="2"/>
    <x v="51"/>
    <x v="375"/>
    <x v="1266"/>
    <x v="1"/>
  </r>
  <r>
    <x v="0"/>
    <x v="0"/>
    <x v="251"/>
    <x v="0"/>
    <x v="41"/>
    <x v="31"/>
    <x v="5"/>
    <x v="15"/>
    <x v="41"/>
    <x v="320"/>
    <x v="495"/>
    <x v="1"/>
  </r>
  <r>
    <x v="0"/>
    <x v="0"/>
    <x v="252"/>
    <x v="0"/>
    <x v="41"/>
    <x v="31"/>
    <x v="0"/>
    <x v="25"/>
    <x v="54"/>
    <x v="728"/>
    <x v="1267"/>
    <x v="8"/>
  </r>
  <r>
    <x v="0"/>
    <x v="0"/>
    <x v="252"/>
    <x v="0"/>
    <x v="41"/>
    <x v="31"/>
    <x v="1"/>
    <x v="2"/>
    <x v="37"/>
    <x v="120"/>
    <x v="185"/>
    <x v="2"/>
  </r>
  <r>
    <x v="0"/>
    <x v="0"/>
    <x v="252"/>
    <x v="0"/>
    <x v="41"/>
    <x v="31"/>
    <x v="2"/>
    <x v="1"/>
    <x v="43"/>
    <x v="128"/>
    <x v="193"/>
    <x v="2"/>
  </r>
  <r>
    <x v="0"/>
    <x v="0"/>
    <x v="252"/>
    <x v="0"/>
    <x v="41"/>
    <x v="31"/>
    <x v="3"/>
    <x v="1"/>
    <x v="39"/>
    <x v="122"/>
    <x v="594"/>
    <x v="2"/>
  </r>
  <r>
    <x v="0"/>
    <x v="0"/>
    <x v="252"/>
    <x v="0"/>
    <x v="41"/>
    <x v="31"/>
    <x v="4"/>
    <x v="25"/>
    <x v="36"/>
    <x v="694"/>
    <x v="1268"/>
    <x v="1"/>
  </r>
  <r>
    <x v="0"/>
    <x v="0"/>
    <x v="252"/>
    <x v="0"/>
    <x v="41"/>
    <x v="31"/>
    <x v="5"/>
    <x v="16"/>
    <x v="44"/>
    <x v="695"/>
    <x v="313"/>
    <x v="1"/>
  </r>
  <r>
    <x v="0"/>
    <x v="0"/>
    <x v="220"/>
    <x v="0"/>
    <x v="41"/>
    <x v="31"/>
    <x v="0"/>
    <x v="25"/>
    <x v="24"/>
    <x v="631"/>
    <x v="254"/>
    <x v="8"/>
  </r>
  <r>
    <x v="0"/>
    <x v="0"/>
    <x v="220"/>
    <x v="0"/>
    <x v="41"/>
    <x v="31"/>
    <x v="1"/>
    <x v="2"/>
    <x v="44"/>
    <x v="127"/>
    <x v="203"/>
    <x v="2"/>
  </r>
  <r>
    <x v="0"/>
    <x v="0"/>
    <x v="220"/>
    <x v="0"/>
    <x v="41"/>
    <x v="31"/>
    <x v="2"/>
    <x v="1"/>
    <x v="37"/>
    <x v="135"/>
    <x v="670"/>
    <x v="2"/>
  </r>
  <r>
    <x v="0"/>
    <x v="0"/>
    <x v="220"/>
    <x v="0"/>
    <x v="41"/>
    <x v="31"/>
    <x v="3"/>
    <x v="1"/>
    <x v="43"/>
    <x v="128"/>
    <x v="193"/>
    <x v="2"/>
  </r>
  <r>
    <x v="0"/>
    <x v="0"/>
    <x v="220"/>
    <x v="0"/>
    <x v="41"/>
    <x v="31"/>
    <x v="4"/>
    <x v="25"/>
    <x v="43"/>
    <x v="382"/>
    <x v="1269"/>
    <x v="1"/>
  </r>
  <r>
    <x v="0"/>
    <x v="0"/>
    <x v="220"/>
    <x v="0"/>
    <x v="41"/>
    <x v="31"/>
    <x v="5"/>
    <x v="16"/>
    <x v="49"/>
    <x v="209"/>
    <x v="358"/>
    <x v="1"/>
  </r>
  <r>
    <x v="0"/>
    <x v="0"/>
    <x v="253"/>
    <x v="0"/>
    <x v="41"/>
    <x v="31"/>
    <x v="0"/>
    <x v="25"/>
    <x v="28"/>
    <x v="729"/>
    <x v="1047"/>
    <x v="8"/>
  </r>
  <r>
    <x v="0"/>
    <x v="0"/>
    <x v="253"/>
    <x v="0"/>
    <x v="41"/>
    <x v="31"/>
    <x v="1"/>
    <x v="2"/>
    <x v="35"/>
    <x v="116"/>
    <x v="180"/>
    <x v="2"/>
  </r>
  <r>
    <x v="0"/>
    <x v="0"/>
    <x v="253"/>
    <x v="0"/>
    <x v="41"/>
    <x v="31"/>
    <x v="2"/>
    <x v="1"/>
    <x v="41"/>
    <x v="134"/>
    <x v="198"/>
    <x v="2"/>
  </r>
  <r>
    <x v="0"/>
    <x v="0"/>
    <x v="253"/>
    <x v="0"/>
    <x v="41"/>
    <x v="31"/>
    <x v="3"/>
    <x v="1"/>
    <x v="43"/>
    <x v="128"/>
    <x v="193"/>
    <x v="2"/>
  </r>
  <r>
    <x v="0"/>
    <x v="0"/>
    <x v="253"/>
    <x v="0"/>
    <x v="41"/>
    <x v="31"/>
    <x v="4"/>
    <x v="25"/>
    <x v="37"/>
    <x v="688"/>
    <x v="621"/>
    <x v="1"/>
  </r>
  <r>
    <x v="0"/>
    <x v="0"/>
    <x v="253"/>
    <x v="0"/>
    <x v="41"/>
    <x v="31"/>
    <x v="5"/>
    <x v="16"/>
    <x v="45"/>
    <x v="237"/>
    <x v="312"/>
    <x v="1"/>
  </r>
  <r>
    <x v="0"/>
    <x v="0"/>
    <x v="254"/>
    <x v="0"/>
    <x v="41"/>
    <x v="31"/>
    <x v="0"/>
    <x v="25"/>
    <x v="24"/>
    <x v="631"/>
    <x v="254"/>
    <x v="8"/>
  </r>
  <r>
    <x v="0"/>
    <x v="0"/>
    <x v="254"/>
    <x v="0"/>
    <x v="41"/>
    <x v="31"/>
    <x v="1"/>
    <x v="2"/>
    <x v="35"/>
    <x v="116"/>
    <x v="180"/>
    <x v="2"/>
  </r>
  <r>
    <x v="0"/>
    <x v="0"/>
    <x v="254"/>
    <x v="0"/>
    <x v="41"/>
    <x v="31"/>
    <x v="2"/>
    <x v="1"/>
    <x v="41"/>
    <x v="134"/>
    <x v="198"/>
    <x v="2"/>
  </r>
  <r>
    <x v="0"/>
    <x v="0"/>
    <x v="254"/>
    <x v="0"/>
    <x v="41"/>
    <x v="31"/>
    <x v="3"/>
    <x v="1"/>
    <x v="43"/>
    <x v="128"/>
    <x v="193"/>
    <x v="2"/>
  </r>
  <r>
    <x v="0"/>
    <x v="0"/>
    <x v="254"/>
    <x v="0"/>
    <x v="41"/>
    <x v="31"/>
    <x v="4"/>
    <x v="25"/>
    <x v="36"/>
    <x v="694"/>
    <x v="1268"/>
    <x v="1"/>
  </r>
  <r>
    <x v="0"/>
    <x v="0"/>
    <x v="254"/>
    <x v="0"/>
    <x v="41"/>
    <x v="31"/>
    <x v="5"/>
    <x v="16"/>
    <x v="49"/>
    <x v="209"/>
    <x v="358"/>
    <x v="1"/>
  </r>
  <r>
    <x v="0"/>
    <x v="0"/>
    <x v="255"/>
    <x v="0"/>
    <x v="41"/>
    <x v="31"/>
    <x v="0"/>
    <x v="25"/>
    <x v="33"/>
    <x v="397"/>
    <x v="1270"/>
    <x v="8"/>
  </r>
  <r>
    <x v="0"/>
    <x v="0"/>
    <x v="255"/>
    <x v="0"/>
    <x v="41"/>
    <x v="31"/>
    <x v="1"/>
    <x v="2"/>
    <x v="38"/>
    <x v="177"/>
    <x v="266"/>
    <x v="2"/>
  </r>
  <r>
    <x v="0"/>
    <x v="0"/>
    <x v="255"/>
    <x v="0"/>
    <x v="41"/>
    <x v="31"/>
    <x v="2"/>
    <x v="1"/>
    <x v="36"/>
    <x v="118"/>
    <x v="294"/>
    <x v="2"/>
  </r>
  <r>
    <x v="0"/>
    <x v="0"/>
    <x v="255"/>
    <x v="0"/>
    <x v="41"/>
    <x v="31"/>
    <x v="3"/>
    <x v="1"/>
    <x v="39"/>
    <x v="122"/>
    <x v="594"/>
    <x v="2"/>
  </r>
  <r>
    <x v="0"/>
    <x v="0"/>
    <x v="255"/>
    <x v="0"/>
    <x v="41"/>
    <x v="31"/>
    <x v="4"/>
    <x v="25"/>
    <x v="39"/>
    <x v="379"/>
    <x v="1223"/>
    <x v="1"/>
  </r>
  <r>
    <x v="0"/>
    <x v="0"/>
    <x v="255"/>
    <x v="0"/>
    <x v="41"/>
    <x v="31"/>
    <x v="5"/>
    <x v="16"/>
    <x v="41"/>
    <x v="405"/>
    <x v="1271"/>
    <x v="1"/>
  </r>
  <r>
    <x v="0"/>
    <x v="0"/>
    <x v="224"/>
    <x v="0"/>
    <x v="41"/>
    <x v="31"/>
    <x v="0"/>
    <x v="16"/>
    <x v="48"/>
    <x v="210"/>
    <x v="920"/>
    <x v="8"/>
  </r>
  <r>
    <x v="0"/>
    <x v="0"/>
    <x v="224"/>
    <x v="0"/>
    <x v="41"/>
    <x v="31"/>
    <x v="1"/>
    <x v="0"/>
    <x v="41"/>
    <x v="123"/>
    <x v="188"/>
    <x v="2"/>
  </r>
  <r>
    <x v="0"/>
    <x v="0"/>
    <x v="224"/>
    <x v="0"/>
    <x v="41"/>
    <x v="31"/>
    <x v="2"/>
    <x v="0"/>
    <x v="39"/>
    <x v="118"/>
    <x v="294"/>
    <x v="2"/>
  </r>
  <r>
    <x v="0"/>
    <x v="0"/>
    <x v="224"/>
    <x v="0"/>
    <x v="41"/>
    <x v="31"/>
    <x v="3"/>
    <x v="0"/>
    <x v="42"/>
    <x v="316"/>
    <x v="506"/>
    <x v="2"/>
  </r>
  <r>
    <x v="0"/>
    <x v="0"/>
    <x v="224"/>
    <x v="0"/>
    <x v="41"/>
    <x v="31"/>
    <x v="4"/>
    <x v="3"/>
    <x v="42"/>
    <x v="185"/>
    <x v="190"/>
    <x v="1"/>
  </r>
  <r>
    <x v="0"/>
    <x v="0"/>
    <x v="224"/>
    <x v="0"/>
    <x v="41"/>
    <x v="31"/>
    <x v="5"/>
    <x v="18"/>
    <x v="41"/>
    <x v="730"/>
    <x v="1272"/>
    <x v="1"/>
  </r>
  <r>
    <x v="0"/>
    <x v="0"/>
    <x v="256"/>
    <x v="0"/>
    <x v="41"/>
    <x v="31"/>
    <x v="0"/>
    <x v="3"/>
    <x v="45"/>
    <x v="193"/>
    <x v="99"/>
    <x v="8"/>
  </r>
  <r>
    <x v="0"/>
    <x v="0"/>
    <x v="256"/>
    <x v="0"/>
    <x v="41"/>
    <x v="31"/>
    <x v="1"/>
    <x v="0"/>
    <x v="37"/>
    <x v="131"/>
    <x v="196"/>
    <x v="2"/>
  </r>
  <r>
    <x v="0"/>
    <x v="0"/>
    <x v="256"/>
    <x v="0"/>
    <x v="41"/>
    <x v="31"/>
    <x v="2"/>
    <x v="0"/>
    <x v="85"/>
    <x v="501"/>
    <x v="868"/>
    <x v="2"/>
  </r>
  <r>
    <x v="0"/>
    <x v="0"/>
    <x v="256"/>
    <x v="0"/>
    <x v="41"/>
    <x v="31"/>
    <x v="3"/>
    <x v="0"/>
    <x v="43"/>
    <x v="126"/>
    <x v="191"/>
    <x v="2"/>
  </r>
  <r>
    <x v="0"/>
    <x v="0"/>
    <x v="256"/>
    <x v="0"/>
    <x v="41"/>
    <x v="31"/>
    <x v="4"/>
    <x v="3"/>
    <x v="36"/>
    <x v="126"/>
    <x v="277"/>
    <x v="1"/>
  </r>
  <r>
    <x v="0"/>
    <x v="0"/>
    <x v="256"/>
    <x v="0"/>
    <x v="41"/>
    <x v="31"/>
    <x v="5"/>
    <x v="18"/>
    <x v="38"/>
    <x v="199"/>
    <x v="1273"/>
    <x v="1"/>
  </r>
  <r>
    <x v="0"/>
    <x v="0"/>
    <x v="257"/>
    <x v="0"/>
    <x v="41"/>
    <x v="31"/>
    <x v="0"/>
    <x v="3"/>
    <x v="32"/>
    <x v="52"/>
    <x v="53"/>
    <x v="8"/>
  </r>
  <r>
    <x v="0"/>
    <x v="0"/>
    <x v="257"/>
    <x v="0"/>
    <x v="41"/>
    <x v="31"/>
    <x v="1"/>
    <x v="0"/>
    <x v="44"/>
    <x v="142"/>
    <x v="209"/>
    <x v="2"/>
  </r>
  <r>
    <x v="0"/>
    <x v="0"/>
    <x v="257"/>
    <x v="0"/>
    <x v="41"/>
    <x v="31"/>
    <x v="2"/>
    <x v="0"/>
    <x v="38"/>
    <x v="127"/>
    <x v="203"/>
    <x v="2"/>
  </r>
  <r>
    <x v="0"/>
    <x v="0"/>
    <x v="257"/>
    <x v="0"/>
    <x v="41"/>
    <x v="31"/>
    <x v="3"/>
    <x v="0"/>
    <x v="37"/>
    <x v="131"/>
    <x v="196"/>
    <x v="2"/>
  </r>
  <r>
    <x v="0"/>
    <x v="0"/>
    <x v="257"/>
    <x v="0"/>
    <x v="41"/>
    <x v="31"/>
    <x v="4"/>
    <x v="3"/>
    <x v="37"/>
    <x v="202"/>
    <x v="189"/>
    <x v="1"/>
  </r>
  <r>
    <x v="0"/>
    <x v="0"/>
    <x v="257"/>
    <x v="0"/>
    <x v="41"/>
    <x v="31"/>
    <x v="5"/>
    <x v="18"/>
    <x v="35"/>
    <x v="410"/>
    <x v="1274"/>
    <x v="1"/>
  </r>
  <r>
    <x v="0"/>
    <x v="0"/>
    <x v="102"/>
    <x v="0"/>
    <x v="42"/>
    <x v="44"/>
    <x v="0"/>
    <x v="1"/>
    <x v="28"/>
    <x v="193"/>
    <x v="222"/>
    <x v="2"/>
  </r>
  <r>
    <x v="0"/>
    <x v="0"/>
    <x v="102"/>
    <x v="0"/>
    <x v="42"/>
    <x v="44"/>
    <x v="1"/>
    <x v="1"/>
    <x v="46"/>
    <x v="194"/>
    <x v="287"/>
    <x v="2"/>
  </r>
  <r>
    <x v="0"/>
    <x v="0"/>
    <x v="102"/>
    <x v="0"/>
    <x v="42"/>
    <x v="44"/>
    <x v="2"/>
    <x v="21"/>
    <x v="46"/>
    <x v="663"/>
    <x v="362"/>
    <x v="8"/>
  </r>
  <r>
    <x v="0"/>
    <x v="0"/>
    <x v="102"/>
    <x v="0"/>
    <x v="42"/>
    <x v="44"/>
    <x v="3"/>
    <x v="8"/>
    <x v="37"/>
    <x v="731"/>
    <x v="1275"/>
    <x v="8"/>
  </r>
  <r>
    <x v="0"/>
    <x v="0"/>
    <x v="102"/>
    <x v="0"/>
    <x v="42"/>
    <x v="44"/>
    <x v="4"/>
    <x v="0"/>
    <x v="38"/>
    <x v="127"/>
    <x v="293"/>
    <x v="1"/>
  </r>
  <r>
    <x v="0"/>
    <x v="0"/>
    <x v="102"/>
    <x v="0"/>
    <x v="42"/>
    <x v="44"/>
    <x v="5"/>
    <x v="1"/>
    <x v="46"/>
    <x v="194"/>
    <x v="533"/>
    <x v="8"/>
  </r>
  <r>
    <x v="0"/>
    <x v="0"/>
    <x v="37"/>
    <x v="0"/>
    <x v="42"/>
    <x v="44"/>
    <x v="0"/>
    <x v="1"/>
    <x v="31"/>
    <x v="336"/>
    <x v="1190"/>
    <x v="2"/>
  </r>
  <r>
    <x v="0"/>
    <x v="0"/>
    <x v="37"/>
    <x v="0"/>
    <x v="42"/>
    <x v="44"/>
    <x v="1"/>
    <x v="1"/>
    <x v="38"/>
    <x v="124"/>
    <x v="189"/>
    <x v="2"/>
  </r>
  <r>
    <x v="0"/>
    <x v="0"/>
    <x v="37"/>
    <x v="0"/>
    <x v="42"/>
    <x v="44"/>
    <x v="2"/>
    <x v="21"/>
    <x v="35"/>
    <x v="188"/>
    <x v="1206"/>
    <x v="8"/>
  </r>
  <r>
    <x v="0"/>
    <x v="0"/>
    <x v="37"/>
    <x v="0"/>
    <x v="42"/>
    <x v="44"/>
    <x v="3"/>
    <x v="8"/>
    <x v="43"/>
    <x v="311"/>
    <x v="193"/>
    <x v="8"/>
  </r>
  <r>
    <x v="0"/>
    <x v="0"/>
    <x v="37"/>
    <x v="0"/>
    <x v="42"/>
    <x v="44"/>
    <x v="4"/>
    <x v="0"/>
    <x v="38"/>
    <x v="127"/>
    <x v="293"/>
    <x v="1"/>
  </r>
  <r>
    <x v="0"/>
    <x v="0"/>
    <x v="37"/>
    <x v="0"/>
    <x v="42"/>
    <x v="44"/>
    <x v="5"/>
    <x v="1"/>
    <x v="46"/>
    <x v="194"/>
    <x v="533"/>
    <x v="8"/>
  </r>
  <r>
    <x v="0"/>
    <x v="0"/>
    <x v="258"/>
    <x v="0"/>
    <x v="42"/>
    <x v="44"/>
    <x v="0"/>
    <x v="1"/>
    <x v="63"/>
    <x v="732"/>
    <x v="1276"/>
    <x v="2"/>
  </r>
  <r>
    <x v="0"/>
    <x v="0"/>
    <x v="258"/>
    <x v="0"/>
    <x v="42"/>
    <x v="44"/>
    <x v="1"/>
    <x v="1"/>
    <x v="44"/>
    <x v="123"/>
    <x v="188"/>
    <x v="2"/>
  </r>
  <r>
    <x v="0"/>
    <x v="0"/>
    <x v="258"/>
    <x v="0"/>
    <x v="42"/>
    <x v="44"/>
    <x v="2"/>
    <x v="21"/>
    <x v="35"/>
    <x v="188"/>
    <x v="1206"/>
    <x v="8"/>
  </r>
  <r>
    <x v="0"/>
    <x v="0"/>
    <x v="258"/>
    <x v="0"/>
    <x v="42"/>
    <x v="44"/>
    <x v="3"/>
    <x v="8"/>
    <x v="36"/>
    <x v="324"/>
    <x v="294"/>
    <x v="8"/>
  </r>
  <r>
    <x v="0"/>
    <x v="0"/>
    <x v="258"/>
    <x v="0"/>
    <x v="42"/>
    <x v="44"/>
    <x v="4"/>
    <x v="0"/>
    <x v="37"/>
    <x v="131"/>
    <x v="191"/>
    <x v="1"/>
  </r>
  <r>
    <x v="0"/>
    <x v="0"/>
    <x v="258"/>
    <x v="0"/>
    <x v="42"/>
    <x v="44"/>
    <x v="5"/>
    <x v="1"/>
    <x v="35"/>
    <x v="130"/>
    <x v="1098"/>
    <x v="8"/>
  </r>
  <r>
    <x v="0"/>
    <x v="0"/>
    <x v="259"/>
    <x v="0"/>
    <x v="42"/>
    <x v="44"/>
    <x v="0"/>
    <x v="1"/>
    <x v="28"/>
    <x v="193"/>
    <x v="222"/>
    <x v="2"/>
  </r>
  <r>
    <x v="0"/>
    <x v="0"/>
    <x v="259"/>
    <x v="0"/>
    <x v="42"/>
    <x v="44"/>
    <x v="1"/>
    <x v="1"/>
    <x v="38"/>
    <x v="124"/>
    <x v="189"/>
    <x v="2"/>
  </r>
  <r>
    <x v="0"/>
    <x v="0"/>
    <x v="259"/>
    <x v="0"/>
    <x v="42"/>
    <x v="44"/>
    <x v="2"/>
    <x v="21"/>
    <x v="38"/>
    <x v="318"/>
    <x v="810"/>
    <x v="8"/>
  </r>
  <r>
    <x v="0"/>
    <x v="0"/>
    <x v="259"/>
    <x v="0"/>
    <x v="42"/>
    <x v="44"/>
    <x v="3"/>
    <x v="8"/>
    <x v="43"/>
    <x v="311"/>
    <x v="193"/>
    <x v="8"/>
  </r>
  <r>
    <x v="0"/>
    <x v="0"/>
    <x v="259"/>
    <x v="0"/>
    <x v="42"/>
    <x v="44"/>
    <x v="4"/>
    <x v="0"/>
    <x v="43"/>
    <x v="126"/>
    <x v="277"/>
    <x v="1"/>
  </r>
  <r>
    <x v="0"/>
    <x v="0"/>
    <x v="259"/>
    <x v="0"/>
    <x v="42"/>
    <x v="44"/>
    <x v="5"/>
    <x v="1"/>
    <x v="49"/>
    <x v="147"/>
    <x v="616"/>
    <x v="8"/>
  </r>
  <r>
    <x v="0"/>
    <x v="0"/>
    <x v="236"/>
    <x v="0"/>
    <x v="42"/>
    <x v="44"/>
    <x v="0"/>
    <x v="16"/>
    <x v="82"/>
    <x v="733"/>
    <x v="1277"/>
    <x v="2"/>
  </r>
  <r>
    <x v="0"/>
    <x v="0"/>
    <x v="236"/>
    <x v="0"/>
    <x v="42"/>
    <x v="44"/>
    <x v="1"/>
    <x v="0"/>
    <x v="35"/>
    <x v="140"/>
    <x v="676"/>
    <x v="2"/>
  </r>
  <r>
    <x v="0"/>
    <x v="0"/>
    <x v="236"/>
    <x v="0"/>
    <x v="42"/>
    <x v="44"/>
    <x v="2"/>
    <x v="2"/>
    <x v="49"/>
    <x v="198"/>
    <x v="303"/>
    <x v="8"/>
  </r>
  <r>
    <x v="0"/>
    <x v="0"/>
    <x v="236"/>
    <x v="0"/>
    <x v="42"/>
    <x v="44"/>
    <x v="3"/>
    <x v="2"/>
    <x v="44"/>
    <x v="127"/>
    <x v="354"/>
    <x v="8"/>
  </r>
  <r>
    <x v="0"/>
    <x v="0"/>
    <x v="236"/>
    <x v="0"/>
    <x v="42"/>
    <x v="44"/>
    <x v="4"/>
    <x v="16"/>
    <x v="35"/>
    <x v="409"/>
    <x v="1278"/>
    <x v="1"/>
  </r>
  <r>
    <x v="0"/>
    <x v="0"/>
    <x v="236"/>
    <x v="0"/>
    <x v="42"/>
    <x v="44"/>
    <x v="5"/>
    <x v="3"/>
    <x v="47"/>
    <x v="50"/>
    <x v="212"/>
    <x v="8"/>
  </r>
  <r>
    <x v="0"/>
    <x v="0"/>
    <x v="41"/>
    <x v="0"/>
    <x v="42"/>
    <x v="44"/>
    <x v="0"/>
    <x v="16"/>
    <x v="26"/>
    <x v="734"/>
    <x v="1279"/>
    <x v="2"/>
  </r>
  <r>
    <x v="0"/>
    <x v="0"/>
    <x v="41"/>
    <x v="0"/>
    <x v="42"/>
    <x v="44"/>
    <x v="1"/>
    <x v="0"/>
    <x v="47"/>
    <x v="47"/>
    <x v="668"/>
    <x v="2"/>
  </r>
  <r>
    <x v="0"/>
    <x v="0"/>
    <x v="41"/>
    <x v="0"/>
    <x v="42"/>
    <x v="44"/>
    <x v="2"/>
    <x v="2"/>
    <x v="46"/>
    <x v="334"/>
    <x v="154"/>
    <x v="8"/>
  </r>
  <r>
    <x v="0"/>
    <x v="0"/>
    <x v="41"/>
    <x v="0"/>
    <x v="42"/>
    <x v="44"/>
    <x v="3"/>
    <x v="2"/>
    <x v="49"/>
    <x v="198"/>
    <x v="303"/>
    <x v="8"/>
  </r>
  <r>
    <x v="0"/>
    <x v="0"/>
    <x v="41"/>
    <x v="0"/>
    <x v="42"/>
    <x v="44"/>
    <x v="4"/>
    <x v="16"/>
    <x v="49"/>
    <x v="209"/>
    <x v="358"/>
    <x v="1"/>
  </r>
  <r>
    <x v="0"/>
    <x v="0"/>
    <x v="41"/>
    <x v="0"/>
    <x v="42"/>
    <x v="44"/>
    <x v="5"/>
    <x v="3"/>
    <x v="32"/>
    <x v="52"/>
    <x v="53"/>
    <x v="8"/>
  </r>
  <r>
    <x v="0"/>
    <x v="0"/>
    <x v="260"/>
    <x v="0"/>
    <x v="42"/>
    <x v="44"/>
    <x v="0"/>
    <x v="16"/>
    <x v="22"/>
    <x v="353"/>
    <x v="1192"/>
    <x v="2"/>
  </r>
  <r>
    <x v="0"/>
    <x v="0"/>
    <x v="260"/>
    <x v="0"/>
    <x v="42"/>
    <x v="44"/>
    <x v="1"/>
    <x v="0"/>
    <x v="33"/>
    <x v="43"/>
    <x v="47"/>
    <x v="2"/>
  </r>
  <r>
    <x v="0"/>
    <x v="0"/>
    <x v="260"/>
    <x v="0"/>
    <x v="42"/>
    <x v="44"/>
    <x v="2"/>
    <x v="2"/>
    <x v="45"/>
    <x v="151"/>
    <x v="149"/>
    <x v="8"/>
  </r>
  <r>
    <x v="0"/>
    <x v="0"/>
    <x v="260"/>
    <x v="0"/>
    <x v="42"/>
    <x v="44"/>
    <x v="3"/>
    <x v="2"/>
    <x v="49"/>
    <x v="198"/>
    <x v="303"/>
    <x v="8"/>
  </r>
  <r>
    <x v="0"/>
    <x v="0"/>
    <x v="260"/>
    <x v="0"/>
    <x v="42"/>
    <x v="44"/>
    <x v="4"/>
    <x v="16"/>
    <x v="46"/>
    <x v="410"/>
    <x v="1274"/>
    <x v="1"/>
  </r>
  <r>
    <x v="0"/>
    <x v="0"/>
    <x v="260"/>
    <x v="0"/>
    <x v="42"/>
    <x v="44"/>
    <x v="5"/>
    <x v="3"/>
    <x v="24"/>
    <x v="61"/>
    <x v="214"/>
    <x v="8"/>
  </r>
  <r>
    <x v="0"/>
    <x v="0"/>
    <x v="261"/>
    <x v="0"/>
    <x v="42"/>
    <x v="44"/>
    <x v="0"/>
    <x v="16"/>
    <x v="26"/>
    <x v="734"/>
    <x v="1279"/>
    <x v="2"/>
  </r>
  <r>
    <x v="0"/>
    <x v="0"/>
    <x v="261"/>
    <x v="0"/>
    <x v="42"/>
    <x v="44"/>
    <x v="1"/>
    <x v="0"/>
    <x v="33"/>
    <x v="43"/>
    <x v="47"/>
    <x v="2"/>
  </r>
  <r>
    <x v="0"/>
    <x v="0"/>
    <x v="261"/>
    <x v="0"/>
    <x v="42"/>
    <x v="44"/>
    <x v="2"/>
    <x v="2"/>
    <x v="45"/>
    <x v="151"/>
    <x v="149"/>
    <x v="8"/>
  </r>
  <r>
    <x v="0"/>
    <x v="0"/>
    <x v="261"/>
    <x v="0"/>
    <x v="42"/>
    <x v="44"/>
    <x v="3"/>
    <x v="2"/>
    <x v="44"/>
    <x v="127"/>
    <x v="354"/>
    <x v="8"/>
  </r>
  <r>
    <x v="0"/>
    <x v="0"/>
    <x v="261"/>
    <x v="0"/>
    <x v="42"/>
    <x v="44"/>
    <x v="4"/>
    <x v="16"/>
    <x v="38"/>
    <x v="427"/>
    <x v="1280"/>
    <x v="1"/>
  </r>
  <r>
    <x v="0"/>
    <x v="0"/>
    <x v="261"/>
    <x v="0"/>
    <x v="42"/>
    <x v="44"/>
    <x v="5"/>
    <x v="3"/>
    <x v="47"/>
    <x v="50"/>
    <x v="212"/>
    <x v="8"/>
  </r>
  <r>
    <x v="0"/>
    <x v="0"/>
    <x v="239"/>
    <x v="0"/>
    <x v="42"/>
    <x v="44"/>
    <x v="0"/>
    <x v="16"/>
    <x v="28"/>
    <x v="403"/>
    <x v="675"/>
    <x v="2"/>
  </r>
  <r>
    <x v="0"/>
    <x v="0"/>
    <x v="239"/>
    <x v="0"/>
    <x v="42"/>
    <x v="44"/>
    <x v="1"/>
    <x v="0"/>
    <x v="46"/>
    <x v="132"/>
    <x v="315"/>
    <x v="2"/>
  </r>
  <r>
    <x v="0"/>
    <x v="0"/>
    <x v="239"/>
    <x v="0"/>
    <x v="42"/>
    <x v="44"/>
    <x v="2"/>
    <x v="2"/>
    <x v="38"/>
    <x v="177"/>
    <x v="658"/>
    <x v="8"/>
  </r>
  <r>
    <x v="0"/>
    <x v="0"/>
    <x v="239"/>
    <x v="0"/>
    <x v="42"/>
    <x v="44"/>
    <x v="3"/>
    <x v="2"/>
    <x v="41"/>
    <x v="124"/>
    <x v="204"/>
    <x v="8"/>
  </r>
  <r>
    <x v="0"/>
    <x v="0"/>
    <x v="239"/>
    <x v="0"/>
    <x v="42"/>
    <x v="44"/>
    <x v="4"/>
    <x v="16"/>
    <x v="41"/>
    <x v="405"/>
    <x v="1271"/>
    <x v="1"/>
  </r>
  <r>
    <x v="0"/>
    <x v="0"/>
    <x v="239"/>
    <x v="0"/>
    <x v="42"/>
    <x v="44"/>
    <x v="5"/>
    <x v="3"/>
    <x v="49"/>
    <x v="207"/>
    <x v="794"/>
    <x v="8"/>
  </r>
  <r>
    <x v="0"/>
    <x v="0"/>
    <x v="45"/>
    <x v="0"/>
    <x v="42"/>
    <x v="44"/>
    <x v="0"/>
    <x v="3"/>
    <x v="34"/>
    <x v="175"/>
    <x v="259"/>
    <x v="2"/>
  </r>
  <r>
    <x v="0"/>
    <x v="0"/>
    <x v="45"/>
    <x v="0"/>
    <x v="42"/>
    <x v="44"/>
    <x v="1"/>
    <x v="4"/>
    <x v="49"/>
    <x v="205"/>
    <x v="302"/>
    <x v="2"/>
  </r>
  <r>
    <x v="0"/>
    <x v="0"/>
    <x v="45"/>
    <x v="0"/>
    <x v="42"/>
    <x v="44"/>
    <x v="2"/>
    <x v="4"/>
    <x v="41"/>
    <x v="130"/>
    <x v="1098"/>
    <x v="8"/>
  </r>
  <r>
    <x v="0"/>
    <x v="0"/>
    <x v="45"/>
    <x v="0"/>
    <x v="42"/>
    <x v="44"/>
    <x v="3"/>
    <x v="4"/>
    <x v="37"/>
    <x v="117"/>
    <x v="753"/>
    <x v="8"/>
  </r>
  <r>
    <x v="0"/>
    <x v="0"/>
    <x v="45"/>
    <x v="0"/>
    <x v="42"/>
    <x v="44"/>
    <x v="4"/>
    <x v="5"/>
    <x v="37"/>
    <x v="165"/>
    <x v="213"/>
    <x v="1"/>
  </r>
  <r>
    <x v="0"/>
    <x v="0"/>
    <x v="45"/>
    <x v="0"/>
    <x v="42"/>
    <x v="44"/>
    <x v="5"/>
    <x v="6"/>
    <x v="49"/>
    <x v="193"/>
    <x v="99"/>
    <x v="8"/>
  </r>
  <r>
    <x v="0"/>
    <x v="0"/>
    <x v="262"/>
    <x v="0"/>
    <x v="42"/>
    <x v="44"/>
    <x v="0"/>
    <x v="5"/>
    <x v="32"/>
    <x v="62"/>
    <x v="165"/>
    <x v="2"/>
  </r>
  <r>
    <x v="0"/>
    <x v="0"/>
    <x v="262"/>
    <x v="0"/>
    <x v="42"/>
    <x v="44"/>
    <x v="1"/>
    <x v="4"/>
    <x v="46"/>
    <x v="255"/>
    <x v="386"/>
    <x v="2"/>
  </r>
  <r>
    <x v="0"/>
    <x v="0"/>
    <x v="262"/>
    <x v="0"/>
    <x v="42"/>
    <x v="44"/>
    <x v="2"/>
    <x v="4"/>
    <x v="81"/>
    <x v="735"/>
    <x v="1281"/>
    <x v="8"/>
  </r>
  <r>
    <x v="0"/>
    <x v="0"/>
    <x v="262"/>
    <x v="0"/>
    <x v="42"/>
    <x v="44"/>
    <x v="3"/>
    <x v="4"/>
    <x v="49"/>
    <x v="205"/>
    <x v="829"/>
    <x v="8"/>
  </r>
  <r>
    <x v="0"/>
    <x v="0"/>
    <x v="262"/>
    <x v="0"/>
    <x v="42"/>
    <x v="44"/>
    <x v="4"/>
    <x v="5"/>
    <x v="35"/>
    <x v="736"/>
    <x v="1282"/>
    <x v="1"/>
  </r>
  <r>
    <x v="0"/>
    <x v="0"/>
    <x v="262"/>
    <x v="0"/>
    <x v="42"/>
    <x v="44"/>
    <x v="5"/>
    <x v="6"/>
    <x v="48"/>
    <x v="48"/>
    <x v="150"/>
    <x v="8"/>
  </r>
  <r>
    <x v="0"/>
    <x v="0"/>
    <x v="263"/>
    <x v="0"/>
    <x v="42"/>
    <x v="44"/>
    <x v="0"/>
    <x v="5"/>
    <x v="25"/>
    <x v="87"/>
    <x v="108"/>
    <x v="2"/>
  </r>
  <r>
    <x v="0"/>
    <x v="0"/>
    <x v="263"/>
    <x v="0"/>
    <x v="42"/>
    <x v="44"/>
    <x v="1"/>
    <x v="4"/>
    <x v="47"/>
    <x v="42"/>
    <x v="802"/>
    <x v="2"/>
  </r>
  <r>
    <x v="0"/>
    <x v="0"/>
    <x v="263"/>
    <x v="0"/>
    <x v="42"/>
    <x v="44"/>
    <x v="2"/>
    <x v="4"/>
    <x v="48"/>
    <x v="138"/>
    <x v="543"/>
    <x v="8"/>
  </r>
  <r>
    <x v="0"/>
    <x v="0"/>
    <x v="263"/>
    <x v="0"/>
    <x v="42"/>
    <x v="44"/>
    <x v="3"/>
    <x v="4"/>
    <x v="46"/>
    <x v="255"/>
    <x v="316"/>
    <x v="8"/>
  </r>
  <r>
    <x v="0"/>
    <x v="0"/>
    <x v="263"/>
    <x v="0"/>
    <x v="42"/>
    <x v="44"/>
    <x v="4"/>
    <x v="5"/>
    <x v="46"/>
    <x v="238"/>
    <x v="1283"/>
    <x v="1"/>
  </r>
  <r>
    <x v="0"/>
    <x v="0"/>
    <x v="263"/>
    <x v="0"/>
    <x v="42"/>
    <x v="44"/>
    <x v="5"/>
    <x v="6"/>
    <x v="33"/>
    <x v="44"/>
    <x v="824"/>
    <x v="8"/>
  </r>
  <r>
    <x v="0"/>
    <x v="0"/>
    <x v="136"/>
    <x v="0"/>
    <x v="43"/>
    <x v="45"/>
    <x v="0"/>
    <x v="15"/>
    <x v="34"/>
    <x v="394"/>
    <x v="854"/>
    <x v="2"/>
  </r>
  <r>
    <x v="0"/>
    <x v="0"/>
    <x v="136"/>
    <x v="0"/>
    <x v="43"/>
    <x v="45"/>
    <x v="1"/>
    <x v="15"/>
    <x v="35"/>
    <x v="117"/>
    <x v="181"/>
    <x v="2"/>
  </r>
  <r>
    <x v="0"/>
    <x v="0"/>
    <x v="136"/>
    <x v="0"/>
    <x v="43"/>
    <x v="45"/>
    <x v="2"/>
    <x v="39"/>
    <x v="35"/>
    <x v="502"/>
    <x v="869"/>
    <x v="8"/>
  </r>
  <r>
    <x v="0"/>
    <x v="0"/>
    <x v="136"/>
    <x v="0"/>
    <x v="43"/>
    <x v="45"/>
    <x v="3"/>
    <x v="9"/>
    <x v="36"/>
    <x v="316"/>
    <x v="481"/>
    <x v="8"/>
  </r>
  <r>
    <x v="0"/>
    <x v="0"/>
    <x v="136"/>
    <x v="0"/>
    <x v="43"/>
    <x v="45"/>
    <x v="4"/>
    <x v="2"/>
    <x v="37"/>
    <x v="120"/>
    <x v="678"/>
    <x v="1"/>
  </r>
  <r>
    <x v="0"/>
    <x v="0"/>
    <x v="136"/>
    <x v="0"/>
    <x v="43"/>
    <x v="45"/>
    <x v="5"/>
    <x v="15"/>
    <x v="35"/>
    <x v="117"/>
    <x v="753"/>
    <x v="8"/>
  </r>
  <r>
    <x v="0"/>
    <x v="0"/>
    <x v="264"/>
    <x v="0"/>
    <x v="43"/>
    <x v="45"/>
    <x v="0"/>
    <x v="15"/>
    <x v="28"/>
    <x v="450"/>
    <x v="1212"/>
    <x v="2"/>
  </r>
  <r>
    <x v="0"/>
    <x v="0"/>
    <x v="264"/>
    <x v="0"/>
    <x v="43"/>
    <x v="45"/>
    <x v="1"/>
    <x v="15"/>
    <x v="37"/>
    <x v="181"/>
    <x v="1164"/>
    <x v="2"/>
  </r>
  <r>
    <x v="0"/>
    <x v="0"/>
    <x v="264"/>
    <x v="0"/>
    <x v="43"/>
    <x v="45"/>
    <x v="2"/>
    <x v="39"/>
    <x v="38"/>
    <x v="469"/>
    <x v="811"/>
    <x v="8"/>
  </r>
  <r>
    <x v="0"/>
    <x v="0"/>
    <x v="264"/>
    <x v="0"/>
    <x v="43"/>
    <x v="45"/>
    <x v="3"/>
    <x v="9"/>
    <x v="39"/>
    <x v="178"/>
    <x v="487"/>
    <x v="8"/>
  </r>
  <r>
    <x v="0"/>
    <x v="0"/>
    <x v="264"/>
    <x v="0"/>
    <x v="43"/>
    <x v="45"/>
    <x v="4"/>
    <x v="2"/>
    <x v="37"/>
    <x v="120"/>
    <x v="678"/>
    <x v="1"/>
  </r>
  <r>
    <x v="0"/>
    <x v="0"/>
    <x v="264"/>
    <x v="0"/>
    <x v="43"/>
    <x v="45"/>
    <x v="5"/>
    <x v="15"/>
    <x v="35"/>
    <x v="117"/>
    <x v="753"/>
    <x v="8"/>
  </r>
  <r>
    <x v="0"/>
    <x v="0"/>
    <x v="173"/>
    <x v="0"/>
    <x v="43"/>
    <x v="45"/>
    <x v="0"/>
    <x v="15"/>
    <x v="40"/>
    <x v="737"/>
    <x v="1284"/>
    <x v="2"/>
  </r>
  <r>
    <x v="0"/>
    <x v="0"/>
    <x v="173"/>
    <x v="0"/>
    <x v="43"/>
    <x v="45"/>
    <x v="1"/>
    <x v="15"/>
    <x v="41"/>
    <x v="320"/>
    <x v="272"/>
    <x v="2"/>
  </r>
  <r>
    <x v="0"/>
    <x v="0"/>
    <x v="173"/>
    <x v="0"/>
    <x v="43"/>
    <x v="45"/>
    <x v="2"/>
    <x v="39"/>
    <x v="38"/>
    <x v="469"/>
    <x v="811"/>
    <x v="8"/>
  </r>
  <r>
    <x v="0"/>
    <x v="0"/>
    <x v="173"/>
    <x v="0"/>
    <x v="43"/>
    <x v="45"/>
    <x v="3"/>
    <x v="9"/>
    <x v="42"/>
    <x v="375"/>
    <x v="1285"/>
    <x v="8"/>
  </r>
  <r>
    <x v="0"/>
    <x v="0"/>
    <x v="173"/>
    <x v="0"/>
    <x v="43"/>
    <x v="45"/>
    <x v="4"/>
    <x v="2"/>
    <x v="36"/>
    <x v="180"/>
    <x v="674"/>
    <x v="1"/>
  </r>
  <r>
    <x v="0"/>
    <x v="0"/>
    <x v="173"/>
    <x v="0"/>
    <x v="43"/>
    <x v="45"/>
    <x v="5"/>
    <x v="15"/>
    <x v="38"/>
    <x v="121"/>
    <x v="280"/>
    <x v="8"/>
  </r>
  <r>
    <x v="0"/>
    <x v="0"/>
    <x v="265"/>
    <x v="0"/>
    <x v="43"/>
    <x v="45"/>
    <x v="0"/>
    <x v="15"/>
    <x v="34"/>
    <x v="394"/>
    <x v="854"/>
    <x v="2"/>
  </r>
  <r>
    <x v="0"/>
    <x v="0"/>
    <x v="265"/>
    <x v="0"/>
    <x v="43"/>
    <x v="45"/>
    <x v="1"/>
    <x v="15"/>
    <x v="37"/>
    <x v="181"/>
    <x v="1164"/>
    <x v="2"/>
  </r>
  <r>
    <x v="0"/>
    <x v="0"/>
    <x v="265"/>
    <x v="0"/>
    <x v="43"/>
    <x v="45"/>
    <x v="2"/>
    <x v="39"/>
    <x v="37"/>
    <x v="706"/>
    <x v="1286"/>
    <x v="8"/>
  </r>
  <r>
    <x v="0"/>
    <x v="0"/>
    <x v="265"/>
    <x v="0"/>
    <x v="43"/>
    <x v="45"/>
    <x v="3"/>
    <x v="9"/>
    <x v="39"/>
    <x v="178"/>
    <x v="487"/>
    <x v="8"/>
  </r>
  <r>
    <x v="0"/>
    <x v="0"/>
    <x v="265"/>
    <x v="0"/>
    <x v="43"/>
    <x v="45"/>
    <x v="4"/>
    <x v="2"/>
    <x v="39"/>
    <x v="185"/>
    <x v="190"/>
    <x v="1"/>
  </r>
  <r>
    <x v="0"/>
    <x v="0"/>
    <x v="265"/>
    <x v="0"/>
    <x v="43"/>
    <x v="45"/>
    <x v="5"/>
    <x v="15"/>
    <x v="44"/>
    <x v="622"/>
    <x v="827"/>
    <x v="8"/>
  </r>
  <r>
    <x v="0"/>
    <x v="0"/>
    <x v="61"/>
    <x v="0"/>
    <x v="43"/>
    <x v="45"/>
    <x v="0"/>
    <x v="25"/>
    <x v="65"/>
    <x v="719"/>
    <x v="1287"/>
    <x v="2"/>
  </r>
  <r>
    <x v="0"/>
    <x v="0"/>
    <x v="61"/>
    <x v="0"/>
    <x v="43"/>
    <x v="45"/>
    <x v="1"/>
    <x v="2"/>
    <x v="38"/>
    <x v="177"/>
    <x v="266"/>
    <x v="2"/>
  </r>
  <r>
    <x v="0"/>
    <x v="0"/>
    <x v="61"/>
    <x v="0"/>
    <x v="43"/>
    <x v="45"/>
    <x v="2"/>
    <x v="1"/>
    <x v="44"/>
    <x v="123"/>
    <x v="216"/>
    <x v="8"/>
  </r>
  <r>
    <x v="0"/>
    <x v="0"/>
    <x v="61"/>
    <x v="0"/>
    <x v="43"/>
    <x v="45"/>
    <x v="3"/>
    <x v="1"/>
    <x v="41"/>
    <x v="134"/>
    <x v="202"/>
    <x v="8"/>
  </r>
  <r>
    <x v="0"/>
    <x v="0"/>
    <x v="61"/>
    <x v="0"/>
    <x v="43"/>
    <x v="45"/>
    <x v="4"/>
    <x v="25"/>
    <x v="38"/>
    <x v="486"/>
    <x v="615"/>
    <x v="1"/>
  </r>
  <r>
    <x v="0"/>
    <x v="0"/>
    <x v="61"/>
    <x v="0"/>
    <x v="43"/>
    <x v="45"/>
    <x v="5"/>
    <x v="16"/>
    <x v="45"/>
    <x v="237"/>
    <x v="802"/>
    <x v="8"/>
  </r>
  <r>
    <x v="0"/>
    <x v="0"/>
    <x v="266"/>
    <x v="0"/>
    <x v="43"/>
    <x v="45"/>
    <x v="0"/>
    <x v="25"/>
    <x v="25"/>
    <x v="591"/>
    <x v="1047"/>
    <x v="2"/>
  </r>
  <r>
    <x v="0"/>
    <x v="0"/>
    <x v="266"/>
    <x v="0"/>
    <x v="43"/>
    <x v="45"/>
    <x v="1"/>
    <x v="2"/>
    <x v="45"/>
    <x v="151"/>
    <x v="353"/>
    <x v="2"/>
  </r>
  <r>
    <x v="0"/>
    <x v="0"/>
    <x v="266"/>
    <x v="0"/>
    <x v="43"/>
    <x v="45"/>
    <x v="2"/>
    <x v="1"/>
    <x v="35"/>
    <x v="130"/>
    <x v="1098"/>
    <x v="8"/>
  </r>
  <r>
    <x v="0"/>
    <x v="0"/>
    <x v="266"/>
    <x v="0"/>
    <x v="43"/>
    <x v="45"/>
    <x v="3"/>
    <x v="1"/>
    <x v="44"/>
    <x v="123"/>
    <x v="216"/>
    <x v="8"/>
  </r>
  <r>
    <x v="0"/>
    <x v="0"/>
    <x v="266"/>
    <x v="0"/>
    <x v="43"/>
    <x v="45"/>
    <x v="4"/>
    <x v="25"/>
    <x v="44"/>
    <x v="589"/>
    <x v="1288"/>
    <x v="1"/>
  </r>
  <r>
    <x v="0"/>
    <x v="0"/>
    <x v="266"/>
    <x v="0"/>
    <x v="43"/>
    <x v="45"/>
    <x v="5"/>
    <x v="16"/>
    <x v="47"/>
    <x v="208"/>
    <x v="311"/>
    <x v="8"/>
  </r>
  <r>
    <x v="0"/>
    <x v="0"/>
    <x v="176"/>
    <x v="0"/>
    <x v="43"/>
    <x v="45"/>
    <x v="0"/>
    <x v="25"/>
    <x v="23"/>
    <x v="738"/>
    <x v="1289"/>
    <x v="2"/>
  </r>
  <r>
    <x v="0"/>
    <x v="0"/>
    <x v="176"/>
    <x v="0"/>
    <x v="43"/>
    <x v="45"/>
    <x v="1"/>
    <x v="2"/>
    <x v="48"/>
    <x v="153"/>
    <x v="507"/>
    <x v="2"/>
  </r>
  <r>
    <x v="0"/>
    <x v="0"/>
    <x v="176"/>
    <x v="0"/>
    <x v="43"/>
    <x v="45"/>
    <x v="2"/>
    <x v="1"/>
    <x v="49"/>
    <x v="147"/>
    <x v="616"/>
    <x v="8"/>
  </r>
  <r>
    <x v="0"/>
    <x v="0"/>
    <x v="176"/>
    <x v="0"/>
    <x v="43"/>
    <x v="45"/>
    <x v="3"/>
    <x v="1"/>
    <x v="44"/>
    <x v="123"/>
    <x v="216"/>
    <x v="8"/>
  </r>
  <r>
    <x v="0"/>
    <x v="0"/>
    <x v="176"/>
    <x v="0"/>
    <x v="43"/>
    <x v="45"/>
    <x v="4"/>
    <x v="25"/>
    <x v="35"/>
    <x v="695"/>
    <x v="313"/>
    <x v="1"/>
  </r>
  <r>
    <x v="0"/>
    <x v="0"/>
    <x v="176"/>
    <x v="0"/>
    <x v="43"/>
    <x v="45"/>
    <x v="5"/>
    <x v="16"/>
    <x v="32"/>
    <x v="357"/>
    <x v="567"/>
    <x v="8"/>
  </r>
  <r>
    <x v="0"/>
    <x v="0"/>
    <x v="117"/>
    <x v="0"/>
    <x v="43"/>
    <x v="45"/>
    <x v="0"/>
    <x v="25"/>
    <x v="25"/>
    <x v="591"/>
    <x v="1047"/>
    <x v="2"/>
  </r>
  <r>
    <x v="0"/>
    <x v="0"/>
    <x v="117"/>
    <x v="0"/>
    <x v="43"/>
    <x v="45"/>
    <x v="1"/>
    <x v="2"/>
    <x v="48"/>
    <x v="153"/>
    <x v="507"/>
    <x v="2"/>
  </r>
  <r>
    <x v="0"/>
    <x v="0"/>
    <x v="117"/>
    <x v="0"/>
    <x v="43"/>
    <x v="45"/>
    <x v="2"/>
    <x v="1"/>
    <x v="49"/>
    <x v="147"/>
    <x v="616"/>
    <x v="8"/>
  </r>
  <r>
    <x v="0"/>
    <x v="0"/>
    <x v="117"/>
    <x v="0"/>
    <x v="43"/>
    <x v="45"/>
    <x v="3"/>
    <x v="1"/>
    <x v="41"/>
    <x v="134"/>
    <x v="202"/>
    <x v="8"/>
  </r>
  <r>
    <x v="0"/>
    <x v="0"/>
    <x v="117"/>
    <x v="0"/>
    <x v="43"/>
    <x v="45"/>
    <x v="4"/>
    <x v="25"/>
    <x v="37"/>
    <x v="688"/>
    <x v="621"/>
    <x v="1"/>
  </r>
  <r>
    <x v="0"/>
    <x v="0"/>
    <x v="117"/>
    <x v="0"/>
    <x v="43"/>
    <x v="45"/>
    <x v="5"/>
    <x v="16"/>
    <x v="45"/>
    <x v="237"/>
    <x v="802"/>
    <x v="8"/>
  </r>
  <r>
    <x v="0"/>
    <x v="0"/>
    <x v="63"/>
    <x v="0"/>
    <x v="43"/>
    <x v="45"/>
    <x v="0"/>
    <x v="25"/>
    <x v="34"/>
    <x v="739"/>
    <x v="1290"/>
    <x v="2"/>
  </r>
  <r>
    <x v="0"/>
    <x v="0"/>
    <x v="63"/>
    <x v="0"/>
    <x v="43"/>
    <x v="45"/>
    <x v="1"/>
    <x v="2"/>
    <x v="35"/>
    <x v="116"/>
    <x v="180"/>
    <x v="2"/>
  </r>
  <r>
    <x v="0"/>
    <x v="0"/>
    <x v="63"/>
    <x v="0"/>
    <x v="43"/>
    <x v="45"/>
    <x v="2"/>
    <x v="1"/>
    <x v="37"/>
    <x v="135"/>
    <x v="198"/>
    <x v="8"/>
  </r>
  <r>
    <x v="0"/>
    <x v="0"/>
    <x v="63"/>
    <x v="0"/>
    <x v="43"/>
    <x v="45"/>
    <x v="3"/>
    <x v="1"/>
    <x v="43"/>
    <x v="128"/>
    <x v="512"/>
    <x v="8"/>
  </r>
  <r>
    <x v="0"/>
    <x v="0"/>
    <x v="63"/>
    <x v="0"/>
    <x v="43"/>
    <x v="45"/>
    <x v="4"/>
    <x v="25"/>
    <x v="43"/>
    <x v="382"/>
    <x v="1269"/>
    <x v="1"/>
  </r>
  <r>
    <x v="0"/>
    <x v="0"/>
    <x v="63"/>
    <x v="0"/>
    <x v="43"/>
    <x v="45"/>
    <x v="5"/>
    <x v="16"/>
    <x v="44"/>
    <x v="695"/>
    <x v="310"/>
    <x v="8"/>
  </r>
  <r>
    <x v="0"/>
    <x v="0"/>
    <x v="267"/>
    <x v="0"/>
    <x v="43"/>
    <x v="45"/>
    <x v="0"/>
    <x v="16"/>
    <x v="33"/>
    <x v="338"/>
    <x v="958"/>
    <x v="2"/>
  </r>
  <r>
    <x v="0"/>
    <x v="0"/>
    <x v="267"/>
    <x v="0"/>
    <x v="43"/>
    <x v="45"/>
    <x v="1"/>
    <x v="0"/>
    <x v="44"/>
    <x v="142"/>
    <x v="209"/>
    <x v="2"/>
  </r>
  <r>
    <x v="0"/>
    <x v="0"/>
    <x v="267"/>
    <x v="0"/>
    <x v="43"/>
    <x v="45"/>
    <x v="2"/>
    <x v="0"/>
    <x v="43"/>
    <x v="126"/>
    <x v="229"/>
    <x v="8"/>
  </r>
  <r>
    <x v="0"/>
    <x v="0"/>
    <x v="267"/>
    <x v="0"/>
    <x v="43"/>
    <x v="45"/>
    <x v="3"/>
    <x v="0"/>
    <x v="36"/>
    <x v="143"/>
    <x v="210"/>
    <x v="8"/>
  </r>
  <r>
    <x v="0"/>
    <x v="0"/>
    <x v="267"/>
    <x v="0"/>
    <x v="43"/>
    <x v="45"/>
    <x v="4"/>
    <x v="3"/>
    <x v="36"/>
    <x v="126"/>
    <x v="277"/>
    <x v="1"/>
  </r>
  <r>
    <x v="0"/>
    <x v="0"/>
    <x v="267"/>
    <x v="0"/>
    <x v="43"/>
    <x v="45"/>
    <x v="5"/>
    <x v="18"/>
    <x v="44"/>
    <x v="144"/>
    <x v="409"/>
    <x v="8"/>
  </r>
  <r>
    <x v="0"/>
    <x v="0"/>
    <x v="268"/>
    <x v="0"/>
    <x v="43"/>
    <x v="45"/>
    <x v="0"/>
    <x v="3"/>
    <x v="47"/>
    <x v="50"/>
    <x v="99"/>
    <x v="2"/>
  </r>
  <r>
    <x v="0"/>
    <x v="0"/>
    <x v="268"/>
    <x v="0"/>
    <x v="43"/>
    <x v="45"/>
    <x v="1"/>
    <x v="0"/>
    <x v="35"/>
    <x v="140"/>
    <x v="676"/>
    <x v="2"/>
  </r>
  <r>
    <x v="0"/>
    <x v="0"/>
    <x v="268"/>
    <x v="0"/>
    <x v="43"/>
    <x v="45"/>
    <x v="2"/>
    <x v="0"/>
    <x v="84"/>
    <x v="198"/>
    <x v="303"/>
    <x v="8"/>
  </r>
  <r>
    <x v="0"/>
    <x v="0"/>
    <x v="268"/>
    <x v="0"/>
    <x v="43"/>
    <x v="45"/>
    <x v="3"/>
    <x v="0"/>
    <x v="44"/>
    <x v="142"/>
    <x v="399"/>
    <x v="8"/>
  </r>
  <r>
    <x v="0"/>
    <x v="0"/>
    <x v="268"/>
    <x v="0"/>
    <x v="43"/>
    <x v="45"/>
    <x v="4"/>
    <x v="3"/>
    <x v="38"/>
    <x v="198"/>
    <x v="658"/>
    <x v="1"/>
  </r>
  <r>
    <x v="0"/>
    <x v="0"/>
    <x v="268"/>
    <x v="0"/>
    <x v="43"/>
    <x v="45"/>
    <x v="5"/>
    <x v="18"/>
    <x v="46"/>
    <x v="262"/>
    <x v="1101"/>
    <x v="8"/>
  </r>
  <r>
    <x v="0"/>
    <x v="0"/>
    <x v="269"/>
    <x v="0"/>
    <x v="43"/>
    <x v="45"/>
    <x v="0"/>
    <x v="3"/>
    <x v="21"/>
    <x v="211"/>
    <x v="92"/>
    <x v="2"/>
  </r>
  <r>
    <x v="0"/>
    <x v="0"/>
    <x v="269"/>
    <x v="0"/>
    <x v="43"/>
    <x v="45"/>
    <x v="1"/>
    <x v="0"/>
    <x v="45"/>
    <x v="157"/>
    <x v="963"/>
    <x v="2"/>
  </r>
  <r>
    <x v="0"/>
    <x v="0"/>
    <x v="269"/>
    <x v="0"/>
    <x v="43"/>
    <x v="45"/>
    <x v="2"/>
    <x v="0"/>
    <x v="46"/>
    <x v="132"/>
    <x v="409"/>
    <x v="8"/>
  </r>
  <r>
    <x v="0"/>
    <x v="0"/>
    <x v="269"/>
    <x v="0"/>
    <x v="43"/>
    <x v="45"/>
    <x v="3"/>
    <x v="0"/>
    <x v="35"/>
    <x v="140"/>
    <x v="309"/>
    <x v="8"/>
  </r>
  <r>
    <x v="0"/>
    <x v="0"/>
    <x v="269"/>
    <x v="0"/>
    <x v="43"/>
    <x v="45"/>
    <x v="4"/>
    <x v="3"/>
    <x v="35"/>
    <x v="240"/>
    <x v="361"/>
    <x v="1"/>
  </r>
  <r>
    <x v="0"/>
    <x v="0"/>
    <x v="269"/>
    <x v="0"/>
    <x v="43"/>
    <x v="45"/>
    <x v="5"/>
    <x v="18"/>
    <x v="48"/>
    <x v="264"/>
    <x v="218"/>
    <x v="8"/>
  </r>
  <r>
    <x v="0"/>
    <x v="0"/>
    <x v="48"/>
    <x v="0"/>
    <x v="44"/>
    <x v="46"/>
    <x v="0"/>
    <x v="1"/>
    <x v="24"/>
    <x v="47"/>
    <x v="325"/>
    <x v="8"/>
  </r>
  <r>
    <x v="0"/>
    <x v="0"/>
    <x v="48"/>
    <x v="0"/>
    <x v="44"/>
    <x v="46"/>
    <x v="1"/>
    <x v="1"/>
    <x v="49"/>
    <x v="147"/>
    <x v="616"/>
    <x v="8"/>
  </r>
  <r>
    <x v="0"/>
    <x v="0"/>
    <x v="48"/>
    <x v="0"/>
    <x v="44"/>
    <x v="46"/>
    <x v="2"/>
    <x v="21"/>
    <x v="49"/>
    <x v="395"/>
    <x v="499"/>
    <x v="1"/>
  </r>
  <r>
    <x v="0"/>
    <x v="0"/>
    <x v="48"/>
    <x v="0"/>
    <x v="44"/>
    <x v="46"/>
    <x v="3"/>
    <x v="8"/>
    <x v="43"/>
    <x v="311"/>
    <x v="480"/>
    <x v="1"/>
  </r>
  <r>
    <x v="0"/>
    <x v="0"/>
    <x v="48"/>
    <x v="0"/>
    <x v="44"/>
    <x v="46"/>
    <x v="4"/>
    <x v="0"/>
    <x v="41"/>
    <x v="123"/>
    <x v="229"/>
    <x v="1"/>
  </r>
  <r>
    <x v="0"/>
    <x v="0"/>
    <x v="48"/>
    <x v="0"/>
    <x v="44"/>
    <x v="46"/>
    <x v="5"/>
    <x v="1"/>
    <x v="49"/>
    <x v="147"/>
    <x v="217"/>
    <x v="2"/>
  </r>
  <r>
    <x v="0"/>
    <x v="0"/>
    <x v="49"/>
    <x v="0"/>
    <x v="44"/>
    <x v="46"/>
    <x v="0"/>
    <x v="1"/>
    <x v="21"/>
    <x v="42"/>
    <x v="980"/>
    <x v="8"/>
  </r>
  <r>
    <x v="0"/>
    <x v="0"/>
    <x v="49"/>
    <x v="0"/>
    <x v="44"/>
    <x v="46"/>
    <x v="1"/>
    <x v="1"/>
    <x v="41"/>
    <x v="134"/>
    <x v="202"/>
    <x v="8"/>
  </r>
  <r>
    <x v="0"/>
    <x v="0"/>
    <x v="49"/>
    <x v="0"/>
    <x v="44"/>
    <x v="46"/>
    <x v="2"/>
    <x v="21"/>
    <x v="44"/>
    <x v="398"/>
    <x v="1226"/>
    <x v="1"/>
  </r>
  <r>
    <x v="0"/>
    <x v="0"/>
    <x v="49"/>
    <x v="0"/>
    <x v="44"/>
    <x v="46"/>
    <x v="3"/>
    <x v="8"/>
    <x v="36"/>
    <x v="324"/>
    <x v="506"/>
    <x v="1"/>
  </r>
  <r>
    <x v="0"/>
    <x v="0"/>
    <x v="49"/>
    <x v="0"/>
    <x v="44"/>
    <x v="46"/>
    <x v="4"/>
    <x v="0"/>
    <x v="41"/>
    <x v="123"/>
    <x v="229"/>
    <x v="1"/>
  </r>
  <r>
    <x v="0"/>
    <x v="0"/>
    <x v="49"/>
    <x v="0"/>
    <x v="44"/>
    <x v="46"/>
    <x v="5"/>
    <x v="1"/>
    <x v="49"/>
    <x v="147"/>
    <x v="217"/>
    <x v="2"/>
  </r>
  <r>
    <x v="0"/>
    <x v="0"/>
    <x v="14"/>
    <x v="0"/>
    <x v="44"/>
    <x v="46"/>
    <x v="0"/>
    <x v="1"/>
    <x v="65"/>
    <x v="740"/>
    <x v="1291"/>
    <x v="8"/>
  </r>
  <r>
    <x v="0"/>
    <x v="0"/>
    <x v="14"/>
    <x v="0"/>
    <x v="44"/>
    <x v="46"/>
    <x v="1"/>
    <x v="1"/>
    <x v="38"/>
    <x v="124"/>
    <x v="204"/>
    <x v="8"/>
  </r>
  <r>
    <x v="0"/>
    <x v="0"/>
    <x v="14"/>
    <x v="0"/>
    <x v="44"/>
    <x v="46"/>
    <x v="2"/>
    <x v="21"/>
    <x v="44"/>
    <x v="398"/>
    <x v="1226"/>
    <x v="1"/>
  </r>
  <r>
    <x v="0"/>
    <x v="0"/>
    <x v="14"/>
    <x v="0"/>
    <x v="44"/>
    <x v="46"/>
    <x v="3"/>
    <x v="8"/>
    <x v="39"/>
    <x v="326"/>
    <x v="508"/>
    <x v="1"/>
  </r>
  <r>
    <x v="0"/>
    <x v="0"/>
    <x v="14"/>
    <x v="0"/>
    <x v="44"/>
    <x v="46"/>
    <x v="4"/>
    <x v="0"/>
    <x v="43"/>
    <x v="126"/>
    <x v="277"/>
    <x v="1"/>
  </r>
  <r>
    <x v="0"/>
    <x v="0"/>
    <x v="14"/>
    <x v="0"/>
    <x v="44"/>
    <x v="46"/>
    <x v="5"/>
    <x v="1"/>
    <x v="44"/>
    <x v="123"/>
    <x v="188"/>
    <x v="2"/>
  </r>
  <r>
    <x v="0"/>
    <x v="0"/>
    <x v="50"/>
    <x v="0"/>
    <x v="44"/>
    <x v="46"/>
    <x v="0"/>
    <x v="1"/>
    <x v="24"/>
    <x v="47"/>
    <x v="325"/>
    <x v="8"/>
  </r>
  <r>
    <x v="0"/>
    <x v="0"/>
    <x v="50"/>
    <x v="0"/>
    <x v="44"/>
    <x v="46"/>
    <x v="1"/>
    <x v="1"/>
    <x v="41"/>
    <x v="134"/>
    <x v="202"/>
    <x v="8"/>
  </r>
  <r>
    <x v="0"/>
    <x v="0"/>
    <x v="50"/>
    <x v="0"/>
    <x v="44"/>
    <x v="46"/>
    <x v="2"/>
    <x v="21"/>
    <x v="41"/>
    <x v="399"/>
    <x v="605"/>
    <x v="1"/>
  </r>
  <r>
    <x v="0"/>
    <x v="0"/>
    <x v="50"/>
    <x v="0"/>
    <x v="44"/>
    <x v="46"/>
    <x v="3"/>
    <x v="8"/>
    <x v="36"/>
    <x v="324"/>
    <x v="506"/>
    <x v="1"/>
  </r>
  <r>
    <x v="0"/>
    <x v="0"/>
    <x v="50"/>
    <x v="0"/>
    <x v="44"/>
    <x v="46"/>
    <x v="4"/>
    <x v="0"/>
    <x v="36"/>
    <x v="143"/>
    <x v="476"/>
    <x v="1"/>
  </r>
  <r>
    <x v="0"/>
    <x v="0"/>
    <x v="50"/>
    <x v="0"/>
    <x v="44"/>
    <x v="46"/>
    <x v="5"/>
    <x v="1"/>
    <x v="35"/>
    <x v="130"/>
    <x v="195"/>
    <x v="2"/>
  </r>
  <r>
    <x v="0"/>
    <x v="0"/>
    <x v="51"/>
    <x v="0"/>
    <x v="44"/>
    <x v="46"/>
    <x v="0"/>
    <x v="16"/>
    <x v="63"/>
    <x v="741"/>
    <x v="1292"/>
    <x v="8"/>
  </r>
  <r>
    <x v="0"/>
    <x v="0"/>
    <x v="51"/>
    <x v="0"/>
    <x v="44"/>
    <x v="46"/>
    <x v="1"/>
    <x v="0"/>
    <x v="44"/>
    <x v="142"/>
    <x v="399"/>
    <x v="8"/>
  </r>
  <r>
    <x v="0"/>
    <x v="0"/>
    <x v="51"/>
    <x v="0"/>
    <x v="44"/>
    <x v="46"/>
    <x v="2"/>
    <x v="2"/>
    <x v="35"/>
    <x v="116"/>
    <x v="516"/>
    <x v="1"/>
  </r>
  <r>
    <x v="0"/>
    <x v="0"/>
    <x v="51"/>
    <x v="0"/>
    <x v="44"/>
    <x v="46"/>
    <x v="3"/>
    <x v="2"/>
    <x v="38"/>
    <x v="177"/>
    <x v="269"/>
    <x v="1"/>
  </r>
  <r>
    <x v="0"/>
    <x v="0"/>
    <x v="51"/>
    <x v="0"/>
    <x v="44"/>
    <x v="46"/>
    <x v="4"/>
    <x v="16"/>
    <x v="44"/>
    <x v="695"/>
    <x v="313"/>
    <x v="1"/>
  </r>
  <r>
    <x v="0"/>
    <x v="0"/>
    <x v="51"/>
    <x v="0"/>
    <x v="44"/>
    <x v="46"/>
    <x v="5"/>
    <x v="3"/>
    <x v="48"/>
    <x v="39"/>
    <x v="42"/>
    <x v="2"/>
  </r>
  <r>
    <x v="0"/>
    <x v="0"/>
    <x v="52"/>
    <x v="0"/>
    <x v="44"/>
    <x v="46"/>
    <x v="0"/>
    <x v="16"/>
    <x v="23"/>
    <x v="742"/>
    <x v="96"/>
    <x v="8"/>
  </r>
  <r>
    <x v="0"/>
    <x v="0"/>
    <x v="52"/>
    <x v="0"/>
    <x v="44"/>
    <x v="46"/>
    <x v="1"/>
    <x v="0"/>
    <x v="48"/>
    <x v="203"/>
    <x v="158"/>
    <x v="8"/>
  </r>
  <r>
    <x v="0"/>
    <x v="0"/>
    <x v="52"/>
    <x v="0"/>
    <x v="44"/>
    <x v="46"/>
    <x v="2"/>
    <x v="2"/>
    <x v="49"/>
    <x v="198"/>
    <x v="658"/>
    <x v="1"/>
  </r>
  <r>
    <x v="0"/>
    <x v="0"/>
    <x v="52"/>
    <x v="0"/>
    <x v="44"/>
    <x v="46"/>
    <x v="3"/>
    <x v="2"/>
    <x v="35"/>
    <x v="116"/>
    <x v="516"/>
    <x v="1"/>
  </r>
  <r>
    <x v="0"/>
    <x v="0"/>
    <x v="52"/>
    <x v="0"/>
    <x v="44"/>
    <x v="46"/>
    <x v="4"/>
    <x v="16"/>
    <x v="35"/>
    <x v="409"/>
    <x v="1278"/>
    <x v="1"/>
  </r>
  <r>
    <x v="0"/>
    <x v="0"/>
    <x v="52"/>
    <x v="0"/>
    <x v="44"/>
    <x v="46"/>
    <x v="5"/>
    <x v="3"/>
    <x v="33"/>
    <x v="141"/>
    <x v="1140"/>
    <x v="2"/>
  </r>
  <r>
    <x v="0"/>
    <x v="0"/>
    <x v="18"/>
    <x v="0"/>
    <x v="44"/>
    <x v="46"/>
    <x v="0"/>
    <x v="16"/>
    <x v="26"/>
    <x v="734"/>
    <x v="324"/>
    <x v="8"/>
  </r>
  <r>
    <x v="0"/>
    <x v="0"/>
    <x v="18"/>
    <x v="0"/>
    <x v="44"/>
    <x v="46"/>
    <x v="1"/>
    <x v="0"/>
    <x v="47"/>
    <x v="47"/>
    <x v="325"/>
    <x v="8"/>
  </r>
  <r>
    <x v="0"/>
    <x v="0"/>
    <x v="18"/>
    <x v="0"/>
    <x v="44"/>
    <x v="46"/>
    <x v="2"/>
    <x v="2"/>
    <x v="46"/>
    <x v="334"/>
    <x v="1293"/>
    <x v="1"/>
  </r>
  <r>
    <x v="0"/>
    <x v="0"/>
    <x v="18"/>
    <x v="0"/>
    <x v="44"/>
    <x v="46"/>
    <x v="3"/>
    <x v="2"/>
    <x v="35"/>
    <x v="116"/>
    <x v="516"/>
    <x v="1"/>
  </r>
  <r>
    <x v="0"/>
    <x v="0"/>
    <x v="18"/>
    <x v="0"/>
    <x v="44"/>
    <x v="46"/>
    <x v="4"/>
    <x v="16"/>
    <x v="49"/>
    <x v="209"/>
    <x v="358"/>
    <x v="1"/>
  </r>
  <r>
    <x v="0"/>
    <x v="0"/>
    <x v="18"/>
    <x v="0"/>
    <x v="44"/>
    <x v="46"/>
    <x v="5"/>
    <x v="3"/>
    <x v="34"/>
    <x v="175"/>
    <x v="259"/>
    <x v="2"/>
  </r>
  <r>
    <x v="0"/>
    <x v="0"/>
    <x v="53"/>
    <x v="0"/>
    <x v="44"/>
    <x v="46"/>
    <x v="0"/>
    <x v="16"/>
    <x v="23"/>
    <x v="742"/>
    <x v="96"/>
    <x v="8"/>
  </r>
  <r>
    <x v="0"/>
    <x v="0"/>
    <x v="53"/>
    <x v="0"/>
    <x v="44"/>
    <x v="46"/>
    <x v="1"/>
    <x v="0"/>
    <x v="47"/>
    <x v="47"/>
    <x v="325"/>
    <x v="8"/>
  </r>
  <r>
    <x v="0"/>
    <x v="0"/>
    <x v="53"/>
    <x v="0"/>
    <x v="44"/>
    <x v="46"/>
    <x v="2"/>
    <x v="2"/>
    <x v="46"/>
    <x v="334"/>
    <x v="1293"/>
    <x v="1"/>
  </r>
  <r>
    <x v="0"/>
    <x v="0"/>
    <x v="53"/>
    <x v="0"/>
    <x v="44"/>
    <x v="46"/>
    <x v="3"/>
    <x v="2"/>
    <x v="38"/>
    <x v="177"/>
    <x v="269"/>
    <x v="1"/>
  </r>
  <r>
    <x v="0"/>
    <x v="0"/>
    <x v="53"/>
    <x v="0"/>
    <x v="44"/>
    <x v="46"/>
    <x v="4"/>
    <x v="16"/>
    <x v="41"/>
    <x v="405"/>
    <x v="1271"/>
    <x v="1"/>
  </r>
  <r>
    <x v="0"/>
    <x v="0"/>
    <x v="53"/>
    <x v="0"/>
    <x v="44"/>
    <x v="46"/>
    <x v="5"/>
    <x v="3"/>
    <x v="48"/>
    <x v="39"/>
    <x v="42"/>
    <x v="2"/>
  </r>
  <r>
    <x v="0"/>
    <x v="0"/>
    <x v="54"/>
    <x v="0"/>
    <x v="44"/>
    <x v="46"/>
    <x v="0"/>
    <x v="16"/>
    <x v="24"/>
    <x v="359"/>
    <x v="588"/>
    <x v="8"/>
  </r>
  <r>
    <x v="0"/>
    <x v="0"/>
    <x v="54"/>
    <x v="0"/>
    <x v="44"/>
    <x v="46"/>
    <x v="1"/>
    <x v="0"/>
    <x v="49"/>
    <x v="146"/>
    <x v="51"/>
    <x v="8"/>
  </r>
  <r>
    <x v="0"/>
    <x v="0"/>
    <x v="54"/>
    <x v="0"/>
    <x v="44"/>
    <x v="46"/>
    <x v="2"/>
    <x v="2"/>
    <x v="41"/>
    <x v="124"/>
    <x v="499"/>
    <x v="1"/>
  </r>
  <r>
    <x v="0"/>
    <x v="0"/>
    <x v="54"/>
    <x v="0"/>
    <x v="44"/>
    <x v="46"/>
    <x v="3"/>
    <x v="2"/>
    <x v="37"/>
    <x v="120"/>
    <x v="678"/>
    <x v="1"/>
  </r>
  <r>
    <x v="0"/>
    <x v="0"/>
    <x v="54"/>
    <x v="0"/>
    <x v="44"/>
    <x v="46"/>
    <x v="4"/>
    <x v="16"/>
    <x v="37"/>
    <x v="119"/>
    <x v="517"/>
    <x v="1"/>
  </r>
  <r>
    <x v="0"/>
    <x v="0"/>
    <x v="54"/>
    <x v="0"/>
    <x v="44"/>
    <x v="46"/>
    <x v="5"/>
    <x v="3"/>
    <x v="35"/>
    <x v="240"/>
    <x v="302"/>
    <x v="2"/>
  </r>
  <r>
    <x v="0"/>
    <x v="0"/>
    <x v="55"/>
    <x v="0"/>
    <x v="44"/>
    <x v="46"/>
    <x v="0"/>
    <x v="3"/>
    <x v="32"/>
    <x v="52"/>
    <x v="53"/>
    <x v="8"/>
  </r>
  <r>
    <x v="0"/>
    <x v="0"/>
    <x v="55"/>
    <x v="0"/>
    <x v="44"/>
    <x v="46"/>
    <x v="1"/>
    <x v="4"/>
    <x v="35"/>
    <x v="408"/>
    <x v="1096"/>
    <x v="8"/>
  </r>
  <r>
    <x v="0"/>
    <x v="0"/>
    <x v="55"/>
    <x v="0"/>
    <x v="44"/>
    <x v="46"/>
    <x v="2"/>
    <x v="4"/>
    <x v="37"/>
    <x v="117"/>
    <x v="281"/>
    <x v="1"/>
  </r>
  <r>
    <x v="0"/>
    <x v="0"/>
    <x v="55"/>
    <x v="0"/>
    <x v="44"/>
    <x v="46"/>
    <x v="3"/>
    <x v="4"/>
    <x v="43"/>
    <x v="188"/>
    <x v="966"/>
    <x v="1"/>
  </r>
  <r>
    <x v="0"/>
    <x v="0"/>
    <x v="55"/>
    <x v="0"/>
    <x v="44"/>
    <x v="46"/>
    <x v="4"/>
    <x v="5"/>
    <x v="43"/>
    <x v="145"/>
    <x v="1248"/>
    <x v="1"/>
  </r>
  <r>
    <x v="0"/>
    <x v="0"/>
    <x v="55"/>
    <x v="0"/>
    <x v="44"/>
    <x v="46"/>
    <x v="5"/>
    <x v="6"/>
    <x v="35"/>
    <x v="237"/>
    <x v="812"/>
    <x v="2"/>
  </r>
  <r>
    <x v="0"/>
    <x v="0"/>
    <x v="56"/>
    <x v="0"/>
    <x v="44"/>
    <x v="46"/>
    <x v="0"/>
    <x v="5"/>
    <x v="33"/>
    <x v="426"/>
    <x v="1294"/>
    <x v="8"/>
  </r>
  <r>
    <x v="0"/>
    <x v="0"/>
    <x v="56"/>
    <x v="0"/>
    <x v="44"/>
    <x v="46"/>
    <x v="1"/>
    <x v="4"/>
    <x v="49"/>
    <x v="205"/>
    <x v="829"/>
    <x v="8"/>
  </r>
  <r>
    <x v="0"/>
    <x v="0"/>
    <x v="56"/>
    <x v="0"/>
    <x v="44"/>
    <x v="46"/>
    <x v="2"/>
    <x v="4"/>
    <x v="69"/>
    <x v="743"/>
    <x v="1295"/>
    <x v="1"/>
  </r>
  <r>
    <x v="0"/>
    <x v="0"/>
    <x v="56"/>
    <x v="0"/>
    <x v="44"/>
    <x v="46"/>
    <x v="3"/>
    <x v="4"/>
    <x v="35"/>
    <x v="408"/>
    <x v="972"/>
    <x v="1"/>
  </r>
  <r>
    <x v="0"/>
    <x v="0"/>
    <x v="56"/>
    <x v="0"/>
    <x v="44"/>
    <x v="46"/>
    <x v="4"/>
    <x v="5"/>
    <x v="44"/>
    <x v="132"/>
    <x v="1296"/>
    <x v="1"/>
  </r>
  <r>
    <x v="0"/>
    <x v="0"/>
    <x v="56"/>
    <x v="0"/>
    <x v="44"/>
    <x v="46"/>
    <x v="5"/>
    <x v="6"/>
    <x v="45"/>
    <x v="41"/>
    <x v="44"/>
    <x v="2"/>
  </r>
  <r>
    <x v="0"/>
    <x v="0"/>
    <x v="57"/>
    <x v="0"/>
    <x v="44"/>
    <x v="46"/>
    <x v="0"/>
    <x v="5"/>
    <x v="31"/>
    <x v="90"/>
    <x v="1297"/>
    <x v="8"/>
  </r>
  <r>
    <x v="0"/>
    <x v="0"/>
    <x v="57"/>
    <x v="0"/>
    <x v="44"/>
    <x v="46"/>
    <x v="1"/>
    <x v="4"/>
    <x v="48"/>
    <x v="138"/>
    <x v="543"/>
    <x v="8"/>
  </r>
  <r>
    <x v="0"/>
    <x v="0"/>
    <x v="57"/>
    <x v="0"/>
    <x v="44"/>
    <x v="46"/>
    <x v="2"/>
    <x v="4"/>
    <x v="45"/>
    <x v="136"/>
    <x v="302"/>
    <x v="1"/>
  </r>
  <r>
    <x v="0"/>
    <x v="0"/>
    <x v="57"/>
    <x v="0"/>
    <x v="44"/>
    <x v="46"/>
    <x v="3"/>
    <x v="4"/>
    <x v="49"/>
    <x v="205"/>
    <x v="732"/>
    <x v="1"/>
  </r>
  <r>
    <x v="0"/>
    <x v="0"/>
    <x v="57"/>
    <x v="0"/>
    <x v="44"/>
    <x v="46"/>
    <x v="4"/>
    <x v="5"/>
    <x v="49"/>
    <x v="212"/>
    <x v="154"/>
    <x v="1"/>
  </r>
  <r>
    <x v="0"/>
    <x v="0"/>
    <x v="57"/>
    <x v="0"/>
    <x v="44"/>
    <x v="46"/>
    <x v="5"/>
    <x v="6"/>
    <x v="47"/>
    <x v="59"/>
    <x v="1298"/>
    <x v="2"/>
  </r>
  <r>
    <x v="0"/>
    <x v="0"/>
    <x v="136"/>
    <x v="0"/>
    <x v="45"/>
    <x v="47"/>
    <x v="0"/>
    <x v="15"/>
    <x v="33"/>
    <x v="343"/>
    <x v="795"/>
    <x v="2"/>
  </r>
  <r>
    <x v="0"/>
    <x v="0"/>
    <x v="136"/>
    <x v="0"/>
    <x v="45"/>
    <x v="47"/>
    <x v="1"/>
    <x v="15"/>
    <x v="38"/>
    <x v="121"/>
    <x v="185"/>
    <x v="2"/>
  </r>
  <r>
    <x v="0"/>
    <x v="0"/>
    <x v="136"/>
    <x v="0"/>
    <x v="45"/>
    <x v="47"/>
    <x v="2"/>
    <x v="39"/>
    <x v="38"/>
    <x v="469"/>
    <x v="811"/>
    <x v="8"/>
  </r>
  <r>
    <x v="0"/>
    <x v="0"/>
    <x v="136"/>
    <x v="0"/>
    <x v="45"/>
    <x v="47"/>
    <x v="3"/>
    <x v="9"/>
    <x v="42"/>
    <x v="375"/>
    <x v="1285"/>
    <x v="8"/>
  </r>
  <r>
    <x v="0"/>
    <x v="0"/>
    <x v="136"/>
    <x v="0"/>
    <x v="45"/>
    <x v="47"/>
    <x v="4"/>
    <x v="2"/>
    <x v="36"/>
    <x v="180"/>
    <x v="674"/>
    <x v="1"/>
  </r>
  <r>
    <x v="0"/>
    <x v="0"/>
    <x v="136"/>
    <x v="0"/>
    <x v="45"/>
    <x v="47"/>
    <x v="5"/>
    <x v="15"/>
    <x v="38"/>
    <x v="121"/>
    <x v="280"/>
    <x v="8"/>
  </r>
  <r>
    <x v="0"/>
    <x v="0"/>
    <x v="264"/>
    <x v="0"/>
    <x v="45"/>
    <x v="47"/>
    <x v="0"/>
    <x v="15"/>
    <x v="34"/>
    <x v="394"/>
    <x v="854"/>
    <x v="2"/>
  </r>
  <r>
    <x v="0"/>
    <x v="0"/>
    <x v="264"/>
    <x v="0"/>
    <x v="45"/>
    <x v="47"/>
    <x v="1"/>
    <x v="15"/>
    <x v="36"/>
    <x v="620"/>
    <x v="591"/>
    <x v="2"/>
  </r>
  <r>
    <x v="0"/>
    <x v="0"/>
    <x v="264"/>
    <x v="0"/>
    <x v="45"/>
    <x v="47"/>
    <x v="2"/>
    <x v="39"/>
    <x v="37"/>
    <x v="706"/>
    <x v="1286"/>
    <x v="8"/>
  </r>
  <r>
    <x v="0"/>
    <x v="0"/>
    <x v="264"/>
    <x v="0"/>
    <x v="45"/>
    <x v="47"/>
    <x v="3"/>
    <x v="9"/>
    <x v="51"/>
    <x v="374"/>
    <x v="610"/>
    <x v="8"/>
  </r>
  <r>
    <x v="0"/>
    <x v="0"/>
    <x v="264"/>
    <x v="0"/>
    <x v="45"/>
    <x v="47"/>
    <x v="4"/>
    <x v="2"/>
    <x v="36"/>
    <x v="180"/>
    <x v="674"/>
    <x v="1"/>
  </r>
  <r>
    <x v="0"/>
    <x v="0"/>
    <x v="264"/>
    <x v="0"/>
    <x v="45"/>
    <x v="47"/>
    <x v="5"/>
    <x v="15"/>
    <x v="38"/>
    <x v="121"/>
    <x v="280"/>
    <x v="8"/>
  </r>
  <r>
    <x v="0"/>
    <x v="0"/>
    <x v="173"/>
    <x v="0"/>
    <x v="45"/>
    <x v="47"/>
    <x v="0"/>
    <x v="15"/>
    <x v="52"/>
    <x v="727"/>
    <x v="1299"/>
    <x v="2"/>
  </r>
  <r>
    <x v="0"/>
    <x v="0"/>
    <x v="173"/>
    <x v="0"/>
    <x v="45"/>
    <x v="47"/>
    <x v="1"/>
    <x v="15"/>
    <x v="43"/>
    <x v="311"/>
    <x v="1253"/>
    <x v="2"/>
  </r>
  <r>
    <x v="0"/>
    <x v="0"/>
    <x v="173"/>
    <x v="0"/>
    <x v="45"/>
    <x v="47"/>
    <x v="2"/>
    <x v="39"/>
    <x v="37"/>
    <x v="706"/>
    <x v="1286"/>
    <x v="8"/>
  </r>
  <r>
    <x v="0"/>
    <x v="0"/>
    <x v="173"/>
    <x v="0"/>
    <x v="45"/>
    <x v="47"/>
    <x v="3"/>
    <x v="9"/>
    <x v="53"/>
    <x v="376"/>
    <x v="613"/>
    <x v="8"/>
  </r>
  <r>
    <x v="0"/>
    <x v="0"/>
    <x v="173"/>
    <x v="0"/>
    <x v="45"/>
    <x v="47"/>
    <x v="4"/>
    <x v="2"/>
    <x v="42"/>
    <x v="125"/>
    <x v="1265"/>
    <x v="1"/>
  </r>
  <r>
    <x v="0"/>
    <x v="0"/>
    <x v="173"/>
    <x v="0"/>
    <x v="45"/>
    <x v="47"/>
    <x v="5"/>
    <x v="15"/>
    <x v="37"/>
    <x v="181"/>
    <x v="607"/>
    <x v="8"/>
  </r>
  <r>
    <x v="0"/>
    <x v="0"/>
    <x v="265"/>
    <x v="0"/>
    <x v="45"/>
    <x v="47"/>
    <x v="0"/>
    <x v="15"/>
    <x v="33"/>
    <x v="343"/>
    <x v="795"/>
    <x v="2"/>
  </r>
  <r>
    <x v="0"/>
    <x v="0"/>
    <x v="265"/>
    <x v="0"/>
    <x v="45"/>
    <x v="47"/>
    <x v="1"/>
    <x v="15"/>
    <x v="36"/>
    <x v="620"/>
    <x v="591"/>
    <x v="2"/>
  </r>
  <r>
    <x v="0"/>
    <x v="0"/>
    <x v="265"/>
    <x v="0"/>
    <x v="45"/>
    <x v="47"/>
    <x v="2"/>
    <x v="39"/>
    <x v="36"/>
    <x v="713"/>
    <x v="1300"/>
    <x v="8"/>
  </r>
  <r>
    <x v="0"/>
    <x v="0"/>
    <x v="265"/>
    <x v="0"/>
    <x v="45"/>
    <x v="47"/>
    <x v="3"/>
    <x v="9"/>
    <x v="51"/>
    <x v="374"/>
    <x v="610"/>
    <x v="8"/>
  </r>
  <r>
    <x v="0"/>
    <x v="0"/>
    <x v="265"/>
    <x v="0"/>
    <x v="45"/>
    <x v="47"/>
    <x v="4"/>
    <x v="2"/>
    <x v="51"/>
    <x v="375"/>
    <x v="1266"/>
    <x v="1"/>
  </r>
  <r>
    <x v="0"/>
    <x v="0"/>
    <x v="265"/>
    <x v="0"/>
    <x v="45"/>
    <x v="47"/>
    <x v="5"/>
    <x v="15"/>
    <x v="41"/>
    <x v="320"/>
    <x v="899"/>
    <x v="8"/>
  </r>
  <r>
    <x v="0"/>
    <x v="0"/>
    <x v="61"/>
    <x v="0"/>
    <x v="45"/>
    <x v="47"/>
    <x v="0"/>
    <x v="25"/>
    <x v="54"/>
    <x v="728"/>
    <x v="1301"/>
    <x v="2"/>
  </r>
  <r>
    <x v="0"/>
    <x v="0"/>
    <x v="61"/>
    <x v="0"/>
    <x v="45"/>
    <x v="47"/>
    <x v="1"/>
    <x v="2"/>
    <x v="37"/>
    <x v="120"/>
    <x v="185"/>
    <x v="2"/>
  </r>
  <r>
    <x v="0"/>
    <x v="0"/>
    <x v="61"/>
    <x v="0"/>
    <x v="45"/>
    <x v="47"/>
    <x v="2"/>
    <x v="1"/>
    <x v="41"/>
    <x v="134"/>
    <x v="202"/>
    <x v="8"/>
  </r>
  <r>
    <x v="0"/>
    <x v="0"/>
    <x v="61"/>
    <x v="0"/>
    <x v="45"/>
    <x v="47"/>
    <x v="3"/>
    <x v="1"/>
    <x v="43"/>
    <x v="128"/>
    <x v="512"/>
    <x v="8"/>
  </r>
  <r>
    <x v="0"/>
    <x v="0"/>
    <x v="61"/>
    <x v="0"/>
    <x v="45"/>
    <x v="47"/>
    <x v="4"/>
    <x v="25"/>
    <x v="37"/>
    <x v="688"/>
    <x v="621"/>
    <x v="1"/>
  </r>
  <r>
    <x v="0"/>
    <x v="0"/>
    <x v="61"/>
    <x v="0"/>
    <x v="45"/>
    <x v="47"/>
    <x v="5"/>
    <x v="16"/>
    <x v="49"/>
    <x v="209"/>
    <x v="45"/>
    <x v="8"/>
  </r>
  <r>
    <x v="0"/>
    <x v="0"/>
    <x v="266"/>
    <x v="0"/>
    <x v="45"/>
    <x v="47"/>
    <x v="0"/>
    <x v="25"/>
    <x v="21"/>
    <x v="359"/>
    <x v="1302"/>
    <x v="2"/>
  </r>
  <r>
    <x v="0"/>
    <x v="0"/>
    <x v="266"/>
    <x v="0"/>
    <x v="45"/>
    <x v="47"/>
    <x v="1"/>
    <x v="2"/>
    <x v="49"/>
    <x v="198"/>
    <x v="305"/>
    <x v="2"/>
  </r>
  <r>
    <x v="0"/>
    <x v="0"/>
    <x v="266"/>
    <x v="0"/>
    <x v="45"/>
    <x v="47"/>
    <x v="2"/>
    <x v="1"/>
    <x v="38"/>
    <x v="124"/>
    <x v="204"/>
    <x v="8"/>
  </r>
  <r>
    <x v="0"/>
    <x v="0"/>
    <x v="266"/>
    <x v="0"/>
    <x v="45"/>
    <x v="47"/>
    <x v="3"/>
    <x v="1"/>
    <x v="41"/>
    <x v="134"/>
    <x v="202"/>
    <x v="8"/>
  </r>
  <r>
    <x v="0"/>
    <x v="0"/>
    <x v="266"/>
    <x v="0"/>
    <x v="45"/>
    <x v="47"/>
    <x v="4"/>
    <x v="25"/>
    <x v="41"/>
    <x v="619"/>
    <x v="1303"/>
    <x v="1"/>
  </r>
  <r>
    <x v="0"/>
    <x v="0"/>
    <x v="266"/>
    <x v="0"/>
    <x v="45"/>
    <x v="47"/>
    <x v="5"/>
    <x v="16"/>
    <x v="45"/>
    <x v="237"/>
    <x v="802"/>
    <x v="8"/>
  </r>
  <r>
    <x v="0"/>
    <x v="0"/>
    <x v="176"/>
    <x v="0"/>
    <x v="45"/>
    <x v="47"/>
    <x v="0"/>
    <x v="25"/>
    <x v="31"/>
    <x v="744"/>
    <x v="1304"/>
    <x v="2"/>
  </r>
  <r>
    <x v="0"/>
    <x v="0"/>
    <x v="176"/>
    <x v="0"/>
    <x v="45"/>
    <x v="47"/>
    <x v="1"/>
    <x v="2"/>
    <x v="46"/>
    <x v="334"/>
    <x v="977"/>
    <x v="2"/>
  </r>
  <r>
    <x v="0"/>
    <x v="0"/>
    <x v="176"/>
    <x v="0"/>
    <x v="45"/>
    <x v="47"/>
    <x v="2"/>
    <x v="1"/>
    <x v="44"/>
    <x v="123"/>
    <x v="216"/>
    <x v="8"/>
  </r>
  <r>
    <x v="0"/>
    <x v="0"/>
    <x v="176"/>
    <x v="0"/>
    <x v="45"/>
    <x v="47"/>
    <x v="3"/>
    <x v="1"/>
    <x v="41"/>
    <x v="134"/>
    <x v="202"/>
    <x v="8"/>
  </r>
  <r>
    <x v="0"/>
    <x v="0"/>
    <x v="176"/>
    <x v="0"/>
    <x v="45"/>
    <x v="47"/>
    <x v="4"/>
    <x v="25"/>
    <x v="38"/>
    <x v="486"/>
    <x v="615"/>
    <x v="1"/>
  </r>
  <r>
    <x v="0"/>
    <x v="0"/>
    <x v="176"/>
    <x v="0"/>
    <x v="45"/>
    <x v="47"/>
    <x v="5"/>
    <x v="16"/>
    <x v="47"/>
    <x v="208"/>
    <x v="311"/>
    <x v="8"/>
  </r>
  <r>
    <x v="0"/>
    <x v="0"/>
    <x v="117"/>
    <x v="0"/>
    <x v="45"/>
    <x v="47"/>
    <x v="0"/>
    <x v="25"/>
    <x v="21"/>
    <x v="359"/>
    <x v="1302"/>
    <x v="2"/>
  </r>
  <r>
    <x v="0"/>
    <x v="0"/>
    <x v="117"/>
    <x v="0"/>
    <x v="45"/>
    <x v="47"/>
    <x v="1"/>
    <x v="2"/>
    <x v="46"/>
    <x v="334"/>
    <x v="977"/>
    <x v="2"/>
  </r>
  <r>
    <x v="0"/>
    <x v="0"/>
    <x v="117"/>
    <x v="0"/>
    <x v="45"/>
    <x v="47"/>
    <x v="2"/>
    <x v="1"/>
    <x v="44"/>
    <x v="123"/>
    <x v="216"/>
    <x v="8"/>
  </r>
  <r>
    <x v="0"/>
    <x v="0"/>
    <x v="117"/>
    <x v="0"/>
    <x v="45"/>
    <x v="47"/>
    <x v="3"/>
    <x v="1"/>
    <x v="43"/>
    <x v="128"/>
    <x v="512"/>
    <x v="8"/>
  </r>
  <r>
    <x v="0"/>
    <x v="0"/>
    <x v="117"/>
    <x v="0"/>
    <x v="45"/>
    <x v="47"/>
    <x v="4"/>
    <x v="25"/>
    <x v="36"/>
    <x v="694"/>
    <x v="1268"/>
    <x v="1"/>
  </r>
  <r>
    <x v="0"/>
    <x v="0"/>
    <x v="117"/>
    <x v="0"/>
    <x v="45"/>
    <x v="47"/>
    <x v="5"/>
    <x v="16"/>
    <x v="49"/>
    <x v="209"/>
    <x v="45"/>
    <x v="8"/>
  </r>
  <r>
    <x v="0"/>
    <x v="0"/>
    <x v="63"/>
    <x v="0"/>
    <x v="45"/>
    <x v="47"/>
    <x v="0"/>
    <x v="25"/>
    <x v="33"/>
    <x v="397"/>
    <x v="1305"/>
    <x v="2"/>
  </r>
  <r>
    <x v="0"/>
    <x v="0"/>
    <x v="63"/>
    <x v="0"/>
    <x v="45"/>
    <x v="47"/>
    <x v="1"/>
    <x v="2"/>
    <x v="38"/>
    <x v="177"/>
    <x v="266"/>
    <x v="2"/>
  </r>
  <r>
    <x v="0"/>
    <x v="0"/>
    <x v="63"/>
    <x v="0"/>
    <x v="45"/>
    <x v="47"/>
    <x v="2"/>
    <x v="1"/>
    <x v="36"/>
    <x v="118"/>
    <x v="182"/>
    <x v="8"/>
  </r>
  <r>
    <x v="0"/>
    <x v="0"/>
    <x v="63"/>
    <x v="0"/>
    <x v="45"/>
    <x v="47"/>
    <x v="3"/>
    <x v="1"/>
    <x v="39"/>
    <x v="122"/>
    <x v="186"/>
    <x v="8"/>
  </r>
  <r>
    <x v="0"/>
    <x v="0"/>
    <x v="63"/>
    <x v="0"/>
    <x v="45"/>
    <x v="47"/>
    <x v="4"/>
    <x v="25"/>
    <x v="39"/>
    <x v="379"/>
    <x v="1223"/>
    <x v="1"/>
  </r>
  <r>
    <x v="0"/>
    <x v="0"/>
    <x v="63"/>
    <x v="0"/>
    <x v="45"/>
    <x v="47"/>
    <x v="5"/>
    <x v="16"/>
    <x v="41"/>
    <x v="405"/>
    <x v="288"/>
    <x v="8"/>
  </r>
  <r>
    <x v="0"/>
    <x v="0"/>
    <x v="267"/>
    <x v="0"/>
    <x v="45"/>
    <x v="47"/>
    <x v="0"/>
    <x v="16"/>
    <x v="48"/>
    <x v="210"/>
    <x v="1139"/>
    <x v="2"/>
  </r>
  <r>
    <x v="0"/>
    <x v="0"/>
    <x v="267"/>
    <x v="0"/>
    <x v="45"/>
    <x v="47"/>
    <x v="1"/>
    <x v="0"/>
    <x v="41"/>
    <x v="123"/>
    <x v="188"/>
    <x v="2"/>
  </r>
  <r>
    <x v="0"/>
    <x v="0"/>
    <x v="267"/>
    <x v="0"/>
    <x v="45"/>
    <x v="47"/>
    <x v="2"/>
    <x v="0"/>
    <x v="39"/>
    <x v="118"/>
    <x v="182"/>
    <x v="8"/>
  </r>
  <r>
    <x v="0"/>
    <x v="0"/>
    <x v="267"/>
    <x v="0"/>
    <x v="45"/>
    <x v="47"/>
    <x v="3"/>
    <x v="0"/>
    <x v="42"/>
    <x v="316"/>
    <x v="481"/>
    <x v="8"/>
  </r>
  <r>
    <x v="0"/>
    <x v="0"/>
    <x v="267"/>
    <x v="0"/>
    <x v="45"/>
    <x v="47"/>
    <x v="4"/>
    <x v="3"/>
    <x v="42"/>
    <x v="185"/>
    <x v="190"/>
    <x v="1"/>
  </r>
  <r>
    <x v="0"/>
    <x v="0"/>
    <x v="267"/>
    <x v="0"/>
    <x v="45"/>
    <x v="47"/>
    <x v="5"/>
    <x v="18"/>
    <x v="41"/>
    <x v="730"/>
    <x v="1306"/>
    <x v="8"/>
  </r>
  <r>
    <x v="0"/>
    <x v="0"/>
    <x v="268"/>
    <x v="0"/>
    <x v="45"/>
    <x v="47"/>
    <x v="0"/>
    <x v="3"/>
    <x v="45"/>
    <x v="193"/>
    <x v="222"/>
    <x v="2"/>
  </r>
  <r>
    <x v="0"/>
    <x v="0"/>
    <x v="268"/>
    <x v="0"/>
    <x v="45"/>
    <x v="47"/>
    <x v="1"/>
    <x v="0"/>
    <x v="38"/>
    <x v="127"/>
    <x v="203"/>
    <x v="2"/>
  </r>
  <r>
    <x v="0"/>
    <x v="0"/>
    <x v="268"/>
    <x v="0"/>
    <x v="45"/>
    <x v="47"/>
    <x v="2"/>
    <x v="0"/>
    <x v="77"/>
    <x v="130"/>
    <x v="1098"/>
    <x v="8"/>
  </r>
  <r>
    <x v="0"/>
    <x v="0"/>
    <x v="268"/>
    <x v="0"/>
    <x v="45"/>
    <x v="47"/>
    <x v="3"/>
    <x v="0"/>
    <x v="41"/>
    <x v="123"/>
    <x v="216"/>
    <x v="8"/>
  </r>
  <r>
    <x v="0"/>
    <x v="0"/>
    <x v="268"/>
    <x v="0"/>
    <x v="45"/>
    <x v="47"/>
    <x v="4"/>
    <x v="3"/>
    <x v="37"/>
    <x v="202"/>
    <x v="189"/>
    <x v="1"/>
  </r>
  <r>
    <x v="0"/>
    <x v="0"/>
    <x v="268"/>
    <x v="0"/>
    <x v="45"/>
    <x v="47"/>
    <x v="5"/>
    <x v="18"/>
    <x v="35"/>
    <x v="410"/>
    <x v="695"/>
    <x v="8"/>
  </r>
  <r>
    <x v="0"/>
    <x v="0"/>
    <x v="269"/>
    <x v="0"/>
    <x v="45"/>
    <x v="47"/>
    <x v="0"/>
    <x v="3"/>
    <x v="24"/>
    <x v="61"/>
    <x v="150"/>
    <x v="2"/>
  </r>
  <r>
    <x v="0"/>
    <x v="0"/>
    <x v="269"/>
    <x v="0"/>
    <x v="45"/>
    <x v="47"/>
    <x v="1"/>
    <x v="0"/>
    <x v="49"/>
    <x v="146"/>
    <x v="215"/>
    <x v="2"/>
  </r>
  <r>
    <x v="0"/>
    <x v="0"/>
    <x v="269"/>
    <x v="0"/>
    <x v="45"/>
    <x v="47"/>
    <x v="2"/>
    <x v="0"/>
    <x v="35"/>
    <x v="140"/>
    <x v="309"/>
    <x v="8"/>
  </r>
  <r>
    <x v="0"/>
    <x v="0"/>
    <x v="269"/>
    <x v="0"/>
    <x v="45"/>
    <x v="47"/>
    <x v="3"/>
    <x v="0"/>
    <x v="38"/>
    <x v="127"/>
    <x v="354"/>
    <x v="8"/>
  </r>
  <r>
    <x v="0"/>
    <x v="0"/>
    <x v="269"/>
    <x v="0"/>
    <x v="45"/>
    <x v="47"/>
    <x v="4"/>
    <x v="3"/>
    <x v="38"/>
    <x v="198"/>
    <x v="658"/>
    <x v="1"/>
  </r>
  <r>
    <x v="0"/>
    <x v="0"/>
    <x v="269"/>
    <x v="0"/>
    <x v="45"/>
    <x v="47"/>
    <x v="5"/>
    <x v="18"/>
    <x v="46"/>
    <x v="262"/>
    <x v="1101"/>
    <x v="8"/>
  </r>
  <r>
    <x v="0"/>
    <x v="0"/>
    <x v="102"/>
    <x v="0"/>
    <x v="46"/>
    <x v="48"/>
    <x v="0"/>
    <x v="1"/>
    <x v="32"/>
    <x v="207"/>
    <x v="303"/>
    <x v="1"/>
  </r>
  <r>
    <x v="0"/>
    <x v="0"/>
    <x v="102"/>
    <x v="0"/>
    <x v="46"/>
    <x v="48"/>
    <x v="1"/>
    <x v="1"/>
    <x v="44"/>
    <x v="123"/>
    <x v="229"/>
    <x v="1"/>
  </r>
  <r>
    <x v="0"/>
    <x v="0"/>
    <x v="102"/>
    <x v="0"/>
    <x v="46"/>
    <x v="48"/>
    <x v="2"/>
    <x v="21"/>
    <x v="44"/>
    <x v="398"/>
    <x v="1235"/>
    <x v="3"/>
  </r>
  <r>
    <x v="0"/>
    <x v="0"/>
    <x v="102"/>
    <x v="0"/>
    <x v="46"/>
    <x v="48"/>
    <x v="3"/>
    <x v="8"/>
    <x v="39"/>
    <x v="326"/>
    <x v="596"/>
    <x v="3"/>
  </r>
  <r>
    <x v="0"/>
    <x v="0"/>
    <x v="102"/>
    <x v="0"/>
    <x v="46"/>
    <x v="48"/>
    <x v="4"/>
    <x v="0"/>
    <x v="43"/>
    <x v="126"/>
    <x v="476"/>
    <x v="3"/>
  </r>
  <r>
    <x v="0"/>
    <x v="0"/>
    <x v="102"/>
    <x v="0"/>
    <x v="46"/>
    <x v="48"/>
    <x v="5"/>
    <x v="1"/>
    <x v="44"/>
    <x v="123"/>
    <x v="229"/>
    <x v="1"/>
  </r>
  <r>
    <x v="0"/>
    <x v="0"/>
    <x v="37"/>
    <x v="0"/>
    <x v="46"/>
    <x v="48"/>
    <x v="0"/>
    <x v="1"/>
    <x v="24"/>
    <x v="47"/>
    <x v="51"/>
    <x v="1"/>
  </r>
  <r>
    <x v="0"/>
    <x v="0"/>
    <x v="37"/>
    <x v="0"/>
    <x v="46"/>
    <x v="48"/>
    <x v="1"/>
    <x v="1"/>
    <x v="43"/>
    <x v="128"/>
    <x v="295"/>
    <x v="1"/>
  </r>
  <r>
    <x v="0"/>
    <x v="0"/>
    <x v="37"/>
    <x v="0"/>
    <x v="46"/>
    <x v="48"/>
    <x v="2"/>
    <x v="21"/>
    <x v="41"/>
    <x v="399"/>
    <x v="609"/>
    <x v="3"/>
  </r>
  <r>
    <x v="0"/>
    <x v="0"/>
    <x v="37"/>
    <x v="0"/>
    <x v="46"/>
    <x v="48"/>
    <x v="3"/>
    <x v="8"/>
    <x v="44"/>
    <x v="131"/>
    <x v="276"/>
    <x v="3"/>
  </r>
  <r>
    <x v="0"/>
    <x v="0"/>
    <x v="37"/>
    <x v="0"/>
    <x v="46"/>
    <x v="48"/>
    <x v="4"/>
    <x v="0"/>
    <x v="43"/>
    <x v="126"/>
    <x v="476"/>
    <x v="3"/>
  </r>
  <r>
    <x v="0"/>
    <x v="0"/>
    <x v="37"/>
    <x v="0"/>
    <x v="46"/>
    <x v="48"/>
    <x v="5"/>
    <x v="1"/>
    <x v="44"/>
    <x v="123"/>
    <x v="229"/>
    <x v="1"/>
  </r>
  <r>
    <x v="0"/>
    <x v="0"/>
    <x v="258"/>
    <x v="0"/>
    <x v="46"/>
    <x v="48"/>
    <x v="0"/>
    <x v="1"/>
    <x v="54"/>
    <x v="400"/>
    <x v="1307"/>
    <x v="1"/>
  </r>
  <r>
    <x v="0"/>
    <x v="0"/>
    <x v="258"/>
    <x v="0"/>
    <x v="46"/>
    <x v="48"/>
    <x v="1"/>
    <x v="1"/>
    <x v="37"/>
    <x v="135"/>
    <x v="193"/>
    <x v="1"/>
  </r>
  <r>
    <x v="0"/>
    <x v="0"/>
    <x v="258"/>
    <x v="0"/>
    <x v="46"/>
    <x v="48"/>
    <x v="2"/>
    <x v="21"/>
    <x v="41"/>
    <x v="399"/>
    <x v="609"/>
    <x v="3"/>
  </r>
  <r>
    <x v="0"/>
    <x v="0"/>
    <x v="258"/>
    <x v="0"/>
    <x v="46"/>
    <x v="48"/>
    <x v="3"/>
    <x v="8"/>
    <x v="49"/>
    <x v="202"/>
    <x v="191"/>
    <x v="3"/>
  </r>
  <r>
    <x v="0"/>
    <x v="0"/>
    <x v="258"/>
    <x v="0"/>
    <x v="46"/>
    <x v="48"/>
    <x v="4"/>
    <x v="0"/>
    <x v="39"/>
    <x v="118"/>
    <x v="671"/>
    <x v="3"/>
  </r>
  <r>
    <x v="0"/>
    <x v="0"/>
    <x v="258"/>
    <x v="0"/>
    <x v="46"/>
    <x v="48"/>
    <x v="5"/>
    <x v="1"/>
    <x v="41"/>
    <x v="134"/>
    <x v="512"/>
    <x v="1"/>
  </r>
  <r>
    <x v="0"/>
    <x v="0"/>
    <x v="259"/>
    <x v="0"/>
    <x v="46"/>
    <x v="48"/>
    <x v="0"/>
    <x v="1"/>
    <x v="32"/>
    <x v="207"/>
    <x v="303"/>
    <x v="1"/>
  </r>
  <r>
    <x v="0"/>
    <x v="0"/>
    <x v="259"/>
    <x v="0"/>
    <x v="46"/>
    <x v="48"/>
    <x v="1"/>
    <x v="1"/>
    <x v="43"/>
    <x v="128"/>
    <x v="295"/>
    <x v="1"/>
  </r>
  <r>
    <x v="0"/>
    <x v="0"/>
    <x v="259"/>
    <x v="0"/>
    <x v="46"/>
    <x v="48"/>
    <x v="2"/>
    <x v="21"/>
    <x v="43"/>
    <x v="362"/>
    <x v="1210"/>
    <x v="3"/>
  </r>
  <r>
    <x v="0"/>
    <x v="0"/>
    <x v="259"/>
    <x v="0"/>
    <x v="46"/>
    <x v="48"/>
    <x v="3"/>
    <x v="8"/>
    <x v="36"/>
    <x v="324"/>
    <x v="1308"/>
    <x v="3"/>
  </r>
  <r>
    <x v="0"/>
    <x v="0"/>
    <x v="259"/>
    <x v="0"/>
    <x v="46"/>
    <x v="48"/>
    <x v="4"/>
    <x v="0"/>
    <x v="36"/>
    <x v="143"/>
    <x v="1309"/>
    <x v="3"/>
  </r>
  <r>
    <x v="0"/>
    <x v="0"/>
    <x v="259"/>
    <x v="0"/>
    <x v="46"/>
    <x v="48"/>
    <x v="5"/>
    <x v="1"/>
    <x v="35"/>
    <x v="130"/>
    <x v="285"/>
    <x v="1"/>
  </r>
  <r>
    <x v="0"/>
    <x v="0"/>
    <x v="236"/>
    <x v="0"/>
    <x v="46"/>
    <x v="48"/>
    <x v="0"/>
    <x v="16"/>
    <x v="40"/>
    <x v="402"/>
    <x v="1310"/>
    <x v="1"/>
  </r>
  <r>
    <x v="0"/>
    <x v="0"/>
    <x v="236"/>
    <x v="0"/>
    <x v="46"/>
    <x v="48"/>
    <x v="1"/>
    <x v="0"/>
    <x v="41"/>
    <x v="123"/>
    <x v="229"/>
    <x v="1"/>
  </r>
  <r>
    <x v="0"/>
    <x v="0"/>
    <x v="236"/>
    <x v="0"/>
    <x v="46"/>
    <x v="48"/>
    <x v="2"/>
    <x v="2"/>
    <x v="38"/>
    <x v="177"/>
    <x v="691"/>
    <x v="3"/>
  </r>
  <r>
    <x v="0"/>
    <x v="0"/>
    <x v="236"/>
    <x v="0"/>
    <x v="46"/>
    <x v="48"/>
    <x v="3"/>
    <x v="2"/>
    <x v="37"/>
    <x v="120"/>
    <x v="271"/>
    <x v="3"/>
  </r>
  <r>
    <x v="0"/>
    <x v="0"/>
    <x v="236"/>
    <x v="0"/>
    <x v="46"/>
    <x v="48"/>
    <x v="4"/>
    <x v="16"/>
    <x v="41"/>
    <x v="405"/>
    <x v="682"/>
    <x v="3"/>
  </r>
  <r>
    <x v="0"/>
    <x v="0"/>
    <x v="236"/>
    <x v="0"/>
    <x v="46"/>
    <x v="48"/>
    <x v="5"/>
    <x v="3"/>
    <x v="46"/>
    <x v="212"/>
    <x v="154"/>
    <x v="1"/>
  </r>
  <r>
    <x v="0"/>
    <x v="0"/>
    <x v="41"/>
    <x v="0"/>
    <x v="46"/>
    <x v="48"/>
    <x v="0"/>
    <x v="16"/>
    <x v="31"/>
    <x v="745"/>
    <x v="1311"/>
    <x v="1"/>
  </r>
  <r>
    <x v="0"/>
    <x v="0"/>
    <x v="41"/>
    <x v="0"/>
    <x v="46"/>
    <x v="48"/>
    <x v="1"/>
    <x v="0"/>
    <x v="46"/>
    <x v="132"/>
    <x v="1296"/>
    <x v="1"/>
  </r>
  <r>
    <x v="0"/>
    <x v="0"/>
    <x v="41"/>
    <x v="0"/>
    <x v="46"/>
    <x v="48"/>
    <x v="2"/>
    <x v="2"/>
    <x v="44"/>
    <x v="127"/>
    <x v="1231"/>
    <x v="3"/>
  </r>
  <r>
    <x v="0"/>
    <x v="0"/>
    <x v="41"/>
    <x v="0"/>
    <x v="46"/>
    <x v="48"/>
    <x v="3"/>
    <x v="2"/>
    <x v="38"/>
    <x v="177"/>
    <x v="691"/>
    <x v="3"/>
  </r>
  <r>
    <x v="0"/>
    <x v="0"/>
    <x v="41"/>
    <x v="0"/>
    <x v="46"/>
    <x v="48"/>
    <x v="4"/>
    <x v="16"/>
    <x v="38"/>
    <x v="427"/>
    <x v="1312"/>
    <x v="3"/>
  </r>
  <r>
    <x v="0"/>
    <x v="0"/>
    <x v="41"/>
    <x v="0"/>
    <x v="46"/>
    <x v="48"/>
    <x v="5"/>
    <x v="3"/>
    <x v="48"/>
    <x v="39"/>
    <x v="54"/>
    <x v="1"/>
  </r>
  <r>
    <x v="0"/>
    <x v="0"/>
    <x v="260"/>
    <x v="0"/>
    <x v="46"/>
    <x v="48"/>
    <x v="0"/>
    <x v="16"/>
    <x v="25"/>
    <x v="77"/>
    <x v="583"/>
    <x v="1"/>
  </r>
  <r>
    <x v="0"/>
    <x v="0"/>
    <x v="260"/>
    <x v="0"/>
    <x v="46"/>
    <x v="48"/>
    <x v="1"/>
    <x v="0"/>
    <x v="45"/>
    <x v="157"/>
    <x v="215"/>
    <x v="1"/>
  </r>
  <r>
    <x v="0"/>
    <x v="0"/>
    <x v="260"/>
    <x v="0"/>
    <x v="46"/>
    <x v="48"/>
    <x v="2"/>
    <x v="2"/>
    <x v="35"/>
    <x v="116"/>
    <x v="400"/>
    <x v="3"/>
  </r>
  <r>
    <x v="0"/>
    <x v="0"/>
    <x v="260"/>
    <x v="0"/>
    <x v="46"/>
    <x v="48"/>
    <x v="3"/>
    <x v="2"/>
    <x v="38"/>
    <x v="177"/>
    <x v="691"/>
    <x v="3"/>
  </r>
  <r>
    <x v="0"/>
    <x v="0"/>
    <x v="260"/>
    <x v="0"/>
    <x v="46"/>
    <x v="48"/>
    <x v="4"/>
    <x v="16"/>
    <x v="44"/>
    <x v="695"/>
    <x v="1313"/>
    <x v="3"/>
  </r>
  <r>
    <x v="0"/>
    <x v="0"/>
    <x v="260"/>
    <x v="0"/>
    <x v="46"/>
    <x v="48"/>
    <x v="5"/>
    <x v="3"/>
    <x v="33"/>
    <x v="141"/>
    <x v="308"/>
    <x v="1"/>
  </r>
  <r>
    <x v="0"/>
    <x v="0"/>
    <x v="261"/>
    <x v="0"/>
    <x v="46"/>
    <x v="48"/>
    <x v="0"/>
    <x v="16"/>
    <x v="31"/>
    <x v="745"/>
    <x v="1311"/>
    <x v="1"/>
  </r>
  <r>
    <x v="0"/>
    <x v="0"/>
    <x v="261"/>
    <x v="0"/>
    <x v="46"/>
    <x v="48"/>
    <x v="1"/>
    <x v="0"/>
    <x v="45"/>
    <x v="157"/>
    <x v="215"/>
    <x v="1"/>
  </r>
  <r>
    <x v="0"/>
    <x v="0"/>
    <x v="261"/>
    <x v="0"/>
    <x v="46"/>
    <x v="48"/>
    <x v="2"/>
    <x v="2"/>
    <x v="35"/>
    <x v="116"/>
    <x v="400"/>
    <x v="3"/>
  </r>
  <r>
    <x v="0"/>
    <x v="0"/>
    <x v="261"/>
    <x v="0"/>
    <x v="46"/>
    <x v="48"/>
    <x v="3"/>
    <x v="2"/>
    <x v="37"/>
    <x v="120"/>
    <x v="271"/>
    <x v="3"/>
  </r>
  <r>
    <x v="0"/>
    <x v="0"/>
    <x v="261"/>
    <x v="0"/>
    <x v="46"/>
    <x v="48"/>
    <x v="4"/>
    <x v="16"/>
    <x v="43"/>
    <x v="370"/>
    <x v="292"/>
    <x v="3"/>
  </r>
  <r>
    <x v="0"/>
    <x v="0"/>
    <x v="261"/>
    <x v="0"/>
    <x v="46"/>
    <x v="48"/>
    <x v="5"/>
    <x v="3"/>
    <x v="46"/>
    <x v="212"/>
    <x v="154"/>
    <x v="1"/>
  </r>
  <r>
    <x v="0"/>
    <x v="0"/>
    <x v="239"/>
    <x v="0"/>
    <x v="46"/>
    <x v="48"/>
    <x v="0"/>
    <x v="16"/>
    <x v="32"/>
    <x v="357"/>
    <x v="364"/>
    <x v="1"/>
  </r>
  <r>
    <x v="0"/>
    <x v="0"/>
    <x v="239"/>
    <x v="0"/>
    <x v="46"/>
    <x v="48"/>
    <x v="1"/>
    <x v="0"/>
    <x v="44"/>
    <x v="142"/>
    <x v="223"/>
    <x v="1"/>
  </r>
  <r>
    <x v="0"/>
    <x v="0"/>
    <x v="239"/>
    <x v="0"/>
    <x v="46"/>
    <x v="48"/>
    <x v="2"/>
    <x v="2"/>
    <x v="43"/>
    <x v="321"/>
    <x v="674"/>
    <x v="3"/>
  </r>
  <r>
    <x v="0"/>
    <x v="0"/>
    <x v="239"/>
    <x v="0"/>
    <x v="46"/>
    <x v="48"/>
    <x v="3"/>
    <x v="2"/>
    <x v="36"/>
    <x v="180"/>
    <x v="1314"/>
    <x v="3"/>
  </r>
  <r>
    <x v="0"/>
    <x v="0"/>
    <x v="239"/>
    <x v="0"/>
    <x v="46"/>
    <x v="48"/>
    <x v="4"/>
    <x v="16"/>
    <x v="36"/>
    <x v="179"/>
    <x v="684"/>
    <x v="3"/>
  </r>
  <r>
    <x v="0"/>
    <x v="0"/>
    <x v="239"/>
    <x v="0"/>
    <x v="46"/>
    <x v="48"/>
    <x v="5"/>
    <x v="3"/>
    <x v="38"/>
    <x v="198"/>
    <x v="658"/>
    <x v="1"/>
  </r>
  <r>
    <x v="0"/>
    <x v="0"/>
    <x v="45"/>
    <x v="0"/>
    <x v="46"/>
    <x v="48"/>
    <x v="0"/>
    <x v="3"/>
    <x v="47"/>
    <x v="50"/>
    <x v="794"/>
    <x v="1"/>
  </r>
  <r>
    <x v="0"/>
    <x v="0"/>
    <x v="45"/>
    <x v="0"/>
    <x v="46"/>
    <x v="48"/>
    <x v="1"/>
    <x v="4"/>
    <x v="38"/>
    <x v="116"/>
    <x v="516"/>
    <x v="1"/>
  </r>
  <r>
    <x v="0"/>
    <x v="0"/>
    <x v="45"/>
    <x v="0"/>
    <x v="46"/>
    <x v="48"/>
    <x v="2"/>
    <x v="4"/>
    <x v="36"/>
    <x v="389"/>
    <x v="1315"/>
    <x v="3"/>
  </r>
  <r>
    <x v="0"/>
    <x v="0"/>
    <x v="45"/>
    <x v="0"/>
    <x v="46"/>
    <x v="48"/>
    <x v="3"/>
    <x v="4"/>
    <x v="39"/>
    <x v="189"/>
    <x v="1316"/>
    <x v="3"/>
  </r>
  <r>
    <x v="0"/>
    <x v="0"/>
    <x v="45"/>
    <x v="0"/>
    <x v="46"/>
    <x v="48"/>
    <x v="4"/>
    <x v="5"/>
    <x v="39"/>
    <x v="406"/>
    <x v="686"/>
    <x v="3"/>
  </r>
  <r>
    <x v="0"/>
    <x v="0"/>
    <x v="45"/>
    <x v="0"/>
    <x v="46"/>
    <x v="48"/>
    <x v="5"/>
    <x v="6"/>
    <x v="38"/>
    <x v="151"/>
    <x v="221"/>
    <x v="1"/>
  </r>
  <r>
    <x v="0"/>
    <x v="0"/>
    <x v="262"/>
    <x v="0"/>
    <x v="46"/>
    <x v="48"/>
    <x v="0"/>
    <x v="5"/>
    <x v="48"/>
    <x v="239"/>
    <x v="151"/>
    <x v="1"/>
  </r>
  <r>
    <x v="0"/>
    <x v="0"/>
    <x v="262"/>
    <x v="0"/>
    <x v="46"/>
    <x v="48"/>
    <x v="1"/>
    <x v="4"/>
    <x v="49"/>
    <x v="205"/>
    <x v="732"/>
    <x v="1"/>
  </r>
  <r>
    <x v="0"/>
    <x v="0"/>
    <x v="262"/>
    <x v="0"/>
    <x v="46"/>
    <x v="48"/>
    <x v="2"/>
    <x v="4"/>
    <x v="69"/>
    <x v="743"/>
    <x v="1317"/>
    <x v="3"/>
  </r>
  <r>
    <x v="0"/>
    <x v="0"/>
    <x v="262"/>
    <x v="0"/>
    <x v="46"/>
    <x v="48"/>
    <x v="3"/>
    <x v="4"/>
    <x v="35"/>
    <x v="408"/>
    <x v="715"/>
    <x v="3"/>
  </r>
  <r>
    <x v="0"/>
    <x v="0"/>
    <x v="262"/>
    <x v="0"/>
    <x v="46"/>
    <x v="48"/>
    <x v="4"/>
    <x v="5"/>
    <x v="44"/>
    <x v="132"/>
    <x v="965"/>
    <x v="3"/>
  </r>
  <r>
    <x v="0"/>
    <x v="0"/>
    <x v="262"/>
    <x v="0"/>
    <x v="46"/>
    <x v="48"/>
    <x v="5"/>
    <x v="6"/>
    <x v="45"/>
    <x v="41"/>
    <x v="222"/>
    <x v="1"/>
  </r>
  <r>
    <x v="0"/>
    <x v="0"/>
    <x v="263"/>
    <x v="0"/>
    <x v="46"/>
    <x v="48"/>
    <x v="0"/>
    <x v="5"/>
    <x v="31"/>
    <x v="90"/>
    <x v="1318"/>
    <x v="1"/>
  </r>
  <r>
    <x v="0"/>
    <x v="0"/>
    <x v="263"/>
    <x v="0"/>
    <x v="46"/>
    <x v="48"/>
    <x v="1"/>
    <x v="4"/>
    <x v="48"/>
    <x v="138"/>
    <x v="184"/>
    <x v="1"/>
  </r>
  <r>
    <x v="0"/>
    <x v="0"/>
    <x v="263"/>
    <x v="0"/>
    <x v="46"/>
    <x v="48"/>
    <x v="2"/>
    <x v="4"/>
    <x v="45"/>
    <x v="136"/>
    <x v="1180"/>
    <x v="3"/>
  </r>
  <r>
    <x v="0"/>
    <x v="0"/>
    <x v="263"/>
    <x v="0"/>
    <x v="46"/>
    <x v="48"/>
    <x v="3"/>
    <x v="4"/>
    <x v="49"/>
    <x v="205"/>
    <x v="978"/>
    <x v="3"/>
  </r>
  <r>
    <x v="0"/>
    <x v="0"/>
    <x v="263"/>
    <x v="0"/>
    <x v="46"/>
    <x v="48"/>
    <x v="4"/>
    <x v="5"/>
    <x v="49"/>
    <x v="212"/>
    <x v="1296"/>
    <x v="3"/>
  </r>
  <r>
    <x v="0"/>
    <x v="0"/>
    <x v="263"/>
    <x v="0"/>
    <x v="46"/>
    <x v="48"/>
    <x v="5"/>
    <x v="6"/>
    <x v="47"/>
    <x v="59"/>
    <x v="99"/>
    <x v="1"/>
  </r>
  <r>
    <x v="0"/>
    <x v="0"/>
    <x v="0"/>
    <x v="0"/>
    <x v="47"/>
    <x v="49"/>
    <x v="0"/>
    <x v="2"/>
    <x v="28"/>
    <x v="45"/>
    <x v="1319"/>
    <x v="4"/>
  </r>
  <r>
    <x v="0"/>
    <x v="0"/>
    <x v="0"/>
    <x v="0"/>
    <x v="47"/>
    <x v="49"/>
    <x v="1"/>
    <x v="2"/>
    <x v="46"/>
    <x v="334"/>
    <x v="1320"/>
    <x v="4"/>
  </r>
  <r>
    <x v="0"/>
    <x v="0"/>
    <x v="0"/>
    <x v="0"/>
    <x v="47"/>
    <x v="49"/>
    <x v="2"/>
    <x v="15"/>
    <x v="46"/>
    <x v="165"/>
    <x v="289"/>
    <x v="2"/>
  </r>
  <r>
    <x v="0"/>
    <x v="0"/>
    <x v="0"/>
    <x v="0"/>
    <x v="47"/>
    <x v="49"/>
    <x v="3"/>
    <x v="10"/>
    <x v="37"/>
    <x v="746"/>
    <x v="1321"/>
    <x v="2"/>
  </r>
  <r>
    <x v="0"/>
    <x v="0"/>
    <x v="0"/>
    <x v="0"/>
    <x v="47"/>
    <x v="49"/>
    <x v="4"/>
    <x v="4"/>
    <x v="38"/>
    <x v="116"/>
    <x v="180"/>
    <x v="2"/>
  </r>
  <r>
    <x v="0"/>
    <x v="0"/>
    <x v="0"/>
    <x v="0"/>
    <x v="47"/>
    <x v="49"/>
    <x v="5"/>
    <x v="2"/>
    <x v="46"/>
    <x v="334"/>
    <x v="154"/>
    <x v="15"/>
  </r>
  <r>
    <x v="0"/>
    <x v="0"/>
    <x v="1"/>
    <x v="0"/>
    <x v="47"/>
    <x v="49"/>
    <x v="0"/>
    <x v="2"/>
    <x v="31"/>
    <x v="70"/>
    <x v="530"/>
    <x v="4"/>
  </r>
  <r>
    <x v="0"/>
    <x v="0"/>
    <x v="1"/>
    <x v="0"/>
    <x v="47"/>
    <x v="49"/>
    <x v="1"/>
    <x v="2"/>
    <x v="38"/>
    <x v="177"/>
    <x v="1322"/>
    <x v="4"/>
  </r>
  <r>
    <x v="0"/>
    <x v="0"/>
    <x v="1"/>
    <x v="0"/>
    <x v="47"/>
    <x v="49"/>
    <x v="2"/>
    <x v="15"/>
    <x v="35"/>
    <x v="117"/>
    <x v="181"/>
    <x v="2"/>
  </r>
  <r>
    <x v="0"/>
    <x v="0"/>
    <x v="1"/>
    <x v="0"/>
    <x v="47"/>
    <x v="49"/>
    <x v="3"/>
    <x v="10"/>
    <x v="43"/>
    <x v="128"/>
    <x v="193"/>
    <x v="2"/>
  </r>
  <r>
    <x v="0"/>
    <x v="0"/>
    <x v="1"/>
    <x v="0"/>
    <x v="47"/>
    <x v="49"/>
    <x v="4"/>
    <x v="4"/>
    <x v="38"/>
    <x v="116"/>
    <x v="180"/>
    <x v="2"/>
  </r>
  <r>
    <x v="0"/>
    <x v="0"/>
    <x v="1"/>
    <x v="0"/>
    <x v="47"/>
    <x v="49"/>
    <x v="5"/>
    <x v="2"/>
    <x v="46"/>
    <x v="334"/>
    <x v="154"/>
    <x v="15"/>
  </r>
  <r>
    <x v="0"/>
    <x v="0"/>
    <x v="2"/>
    <x v="0"/>
    <x v="47"/>
    <x v="49"/>
    <x v="0"/>
    <x v="2"/>
    <x v="63"/>
    <x v="747"/>
    <x v="1323"/>
    <x v="4"/>
  </r>
  <r>
    <x v="0"/>
    <x v="0"/>
    <x v="2"/>
    <x v="0"/>
    <x v="47"/>
    <x v="49"/>
    <x v="1"/>
    <x v="2"/>
    <x v="44"/>
    <x v="127"/>
    <x v="225"/>
    <x v="4"/>
  </r>
  <r>
    <x v="0"/>
    <x v="0"/>
    <x v="2"/>
    <x v="0"/>
    <x v="47"/>
    <x v="49"/>
    <x v="2"/>
    <x v="15"/>
    <x v="35"/>
    <x v="117"/>
    <x v="181"/>
    <x v="2"/>
  </r>
  <r>
    <x v="0"/>
    <x v="0"/>
    <x v="2"/>
    <x v="0"/>
    <x v="47"/>
    <x v="49"/>
    <x v="3"/>
    <x v="10"/>
    <x v="36"/>
    <x v="379"/>
    <x v="618"/>
    <x v="2"/>
  </r>
  <r>
    <x v="0"/>
    <x v="0"/>
    <x v="2"/>
    <x v="0"/>
    <x v="47"/>
    <x v="49"/>
    <x v="4"/>
    <x v="4"/>
    <x v="37"/>
    <x v="117"/>
    <x v="181"/>
    <x v="2"/>
  </r>
  <r>
    <x v="0"/>
    <x v="0"/>
    <x v="2"/>
    <x v="0"/>
    <x v="47"/>
    <x v="49"/>
    <x v="5"/>
    <x v="2"/>
    <x v="35"/>
    <x v="116"/>
    <x v="286"/>
    <x v="15"/>
  </r>
  <r>
    <x v="0"/>
    <x v="0"/>
    <x v="3"/>
    <x v="0"/>
    <x v="47"/>
    <x v="49"/>
    <x v="0"/>
    <x v="2"/>
    <x v="28"/>
    <x v="45"/>
    <x v="1319"/>
    <x v="4"/>
  </r>
  <r>
    <x v="0"/>
    <x v="0"/>
    <x v="3"/>
    <x v="0"/>
    <x v="47"/>
    <x v="49"/>
    <x v="1"/>
    <x v="2"/>
    <x v="38"/>
    <x v="177"/>
    <x v="1322"/>
    <x v="4"/>
  </r>
  <r>
    <x v="0"/>
    <x v="0"/>
    <x v="3"/>
    <x v="0"/>
    <x v="47"/>
    <x v="49"/>
    <x v="2"/>
    <x v="15"/>
    <x v="38"/>
    <x v="121"/>
    <x v="185"/>
    <x v="2"/>
  </r>
  <r>
    <x v="0"/>
    <x v="0"/>
    <x v="3"/>
    <x v="0"/>
    <x v="47"/>
    <x v="49"/>
    <x v="3"/>
    <x v="10"/>
    <x v="43"/>
    <x v="128"/>
    <x v="193"/>
    <x v="2"/>
  </r>
  <r>
    <x v="0"/>
    <x v="0"/>
    <x v="3"/>
    <x v="0"/>
    <x v="47"/>
    <x v="49"/>
    <x v="4"/>
    <x v="4"/>
    <x v="43"/>
    <x v="188"/>
    <x v="281"/>
    <x v="2"/>
  </r>
  <r>
    <x v="0"/>
    <x v="0"/>
    <x v="3"/>
    <x v="0"/>
    <x v="47"/>
    <x v="49"/>
    <x v="5"/>
    <x v="2"/>
    <x v="49"/>
    <x v="198"/>
    <x v="303"/>
    <x v="15"/>
  </r>
  <r>
    <x v="0"/>
    <x v="0"/>
    <x v="4"/>
    <x v="0"/>
    <x v="47"/>
    <x v="49"/>
    <x v="0"/>
    <x v="3"/>
    <x v="82"/>
    <x v="748"/>
    <x v="1324"/>
    <x v="4"/>
  </r>
  <r>
    <x v="0"/>
    <x v="0"/>
    <x v="4"/>
    <x v="0"/>
    <x v="47"/>
    <x v="49"/>
    <x v="1"/>
    <x v="4"/>
    <x v="35"/>
    <x v="408"/>
    <x v="937"/>
    <x v="4"/>
  </r>
  <r>
    <x v="0"/>
    <x v="0"/>
    <x v="4"/>
    <x v="0"/>
    <x v="47"/>
    <x v="49"/>
    <x v="2"/>
    <x v="0"/>
    <x v="49"/>
    <x v="146"/>
    <x v="215"/>
    <x v="2"/>
  </r>
  <r>
    <x v="0"/>
    <x v="0"/>
    <x v="4"/>
    <x v="0"/>
    <x v="47"/>
    <x v="49"/>
    <x v="3"/>
    <x v="0"/>
    <x v="44"/>
    <x v="142"/>
    <x v="209"/>
    <x v="2"/>
  </r>
  <r>
    <x v="0"/>
    <x v="0"/>
    <x v="4"/>
    <x v="0"/>
    <x v="47"/>
    <x v="49"/>
    <x v="4"/>
    <x v="3"/>
    <x v="35"/>
    <x v="240"/>
    <x v="302"/>
    <x v="2"/>
  </r>
  <r>
    <x v="0"/>
    <x v="0"/>
    <x v="4"/>
    <x v="0"/>
    <x v="47"/>
    <x v="49"/>
    <x v="5"/>
    <x v="5"/>
    <x v="47"/>
    <x v="51"/>
    <x v="162"/>
    <x v="15"/>
  </r>
  <r>
    <x v="0"/>
    <x v="0"/>
    <x v="5"/>
    <x v="0"/>
    <x v="47"/>
    <x v="49"/>
    <x v="0"/>
    <x v="3"/>
    <x v="26"/>
    <x v="87"/>
    <x v="41"/>
    <x v="4"/>
  </r>
  <r>
    <x v="0"/>
    <x v="0"/>
    <x v="5"/>
    <x v="0"/>
    <x v="47"/>
    <x v="49"/>
    <x v="1"/>
    <x v="4"/>
    <x v="47"/>
    <x v="42"/>
    <x v="187"/>
    <x v="4"/>
  </r>
  <r>
    <x v="0"/>
    <x v="0"/>
    <x v="5"/>
    <x v="0"/>
    <x v="47"/>
    <x v="49"/>
    <x v="2"/>
    <x v="0"/>
    <x v="46"/>
    <x v="132"/>
    <x v="315"/>
    <x v="2"/>
  </r>
  <r>
    <x v="0"/>
    <x v="0"/>
    <x v="5"/>
    <x v="0"/>
    <x v="47"/>
    <x v="49"/>
    <x v="3"/>
    <x v="0"/>
    <x v="49"/>
    <x v="146"/>
    <x v="215"/>
    <x v="2"/>
  </r>
  <r>
    <x v="0"/>
    <x v="0"/>
    <x v="5"/>
    <x v="0"/>
    <x v="47"/>
    <x v="49"/>
    <x v="4"/>
    <x v="3"/>
    <x v="49"/>
    <x v="207"/>
    <x v="149"/>
    <x v="2"/>
  </r>
  <r>
    <x v="0"/>
    <x v="0"/>
    <x v="5"/>
    <x v="0"/>
    <x v="47"/>
    <x v="49"/>
    <x v="5"/>
    <x v="5"/>
    <x v="32"/>
    <x v="62"/>
    <x v="74"/>
    <x v="15"/>
  </r>
  <r>
    <x v="0"/>
    <x v="0"/>
    <x v="6"/>
    <x v="0"/>
    <x v="47"/>
    <x v="49"/>
    <x v="0"/>
    <x v="3"/>
    <x v="22"/>
    <x v="72"/>
    <x v="765"/>
    <x v="4"/>
  </r>
  <r>
    <x v="0"/>
    <x v="0"/>
    <x v="6"/>
    <x v="0"/>
    <x v="47"/>
    <x v="49"/>
    <x v="1"/>
    <x v="4"/>
    <x v="33"/>
    <x v="256"/>
    <x v="265"/>
    <x v="4"/>
  </r>
  <r>
    <x v="0"/>
    <x v="0"/>
    <x v="6"/>
    <x v="0"/>
    <x v="47"/>
    <x v="49"/>
    <x v="2"/>
    <x v="0"/>
    <x v="45"/>
    <x v="157"/>
    <x v="963"/>
    <x v="2"/>
  </r>
  <r>
    <x v="0"/>
    <x v="0"/>
    <x v="6"/>
    <x v="0"/>
    <x v="47"/>
    <x v="49"/>
    <x v="3"/>
    <x v="0"/>
    <x v="49"/>
    <x v="146"/>
    <x v="215"/>
    <x v="2"/>
  </r>
  <r>
    <x v="0"/>
    <x v="0"/>
    <x v="6"/>
    <x v="0"/>
    <x v="47"/>
    <x v="49"/>
    <x v="4"/>
    <x v="3"/>
    <x v="46"/>
    <x v="212"/>
    <x v="226"/>
    <x v="2"/>
  </r>
  <r>
    <x v="0"/>
    <x v="0"/>
    <x v="6"/>
    <x v="0"/>
    <x v="47"/>
    <x v="49"/>
    <x v="5"/>
    <x v="5"/>
    <x v="24"/>
    <x v="82"/>
    <x v="55"/>
    <x v="15"/>
  </r>
  <r>
    <x v="0"/>
    <x v="0"/>
    <x v="7"/>
    <x v="0"/>
    <x v="47"/>
    <x v="49"/>
    <x v="0"/>
    <x v="3"/>
    <x v="26"/>
    <x v="87"/>
    <x v="41"/>
    <x v="4"/>
  </r>
  <r>
    <x v="0"/>
    <x v="0"/>
    <x v="7"/>
    <x v="0"/>
    <x v="47"/>
    <x v="49"/>
    <x v="1"/>
    <x v="4"/>
    <x v="33"/>
    <x v="256"/>
    <x v="265"/>
    <x v="4"/>
  </r>
  <r>
    <x v="0"/>
    <x v="0"/>
    <x v="7"/>
    <x v="0"/>
    <x v="47"/>
    <x v="49"/>
    <x v="2"/>
    <x v="0"/>
    <x v="45"/>
    <x v="157"/>
    <x v="963"/>
    <x v="2"/>
  </r>
  <r>
    <x v="0"/>
    <x v="0"/>
    <x v="7"/>
    <x v="0"/>
    <x v="47"/>
    <x v="49"/>
    <x v="3"/>
    <x v="0"/>
    <x v="44"/>
    <x v="142"/>
    <x v="209"/>
    <x v="2"/>
  </r>
  <r>
    <x v="0"/>
    <x v="0"/>
    <x v="7"/>
    <x v="0"/>
    <x v="47"/>
    <x v="49"/>
    <x v="4"/>
    <x v="3"/>
    <x v="38"/>
    <x v="198"/>
    <x v="305"/>
    <x v="2"/>
  </r>
  <r>
    <x v="0"/>
    <x v="0"/>
    <x v="7"/>
    <x v="0"/>
    <x v="47"/>
    <x v="49"/>
    <x v="5"/>
    <x v="5"/>
    <x v="47"/>
    <x v="51"/>
    <x v="162"/>
    <x v="15"/>
  </r>
  <r>
    <x v="0"/>
    <x v="0"/>
    <x v="8"/>
    <x v="0"/>
    <x v="47"/>
    <x v="49"/>
    <x v="0"/>
    <x v="3"/>
    <x v="28"/>
    <x v="40"/>
    <x v="82"/>
    <x v="4"/>
  </r>
  <r>
    <x v="0"/>
    <x v="0"/>
    <x v="8"/>
    <x v="0"/>
    <x v="47"/>
    <x v="49"/>
    <x v="1"/>
    <x v="4"/>
    <x v="46"/>
    <x v="255"/>
    <x v="497"/>
    <x v="4"/>
  </r>
  <r>
    <x v="0"/>
    <x v="0"/>
    <x v="8"/>
    <x v="0"/>
    <x v="47"/>
    <x v="49"/>
    <x v="2"/>
    <x v="0"/>
    <x v="38"/>
    <x v="127"/>
    <x v="203"/>
    <x v="2"/>
  </r>
  <r>
    <x v="0"/>
    <x v="0"/>
    <x v="8"/>
    <x v="0"/>
    <x v="47"/>
    <x v="49"/>
    <x v="3"/>
    <x v="0"/>
    <x v="41"/>
    <x v="123"/>
    <x v="188"/>
    <x v="2"/>
  </r>
  <r>
    <x v="0"/>
    <x v="0"/>
    <x v="8"/>
    <x v="0"/>
    <x v="47"/>
    <x v="49"/>
    <x v="4"/>
    <x v="3"/>
    <x v="41"/>
    <x v="147"/>
    <x v="217"/>
    <x v="2"/>
  </r>
  <r>
    <x v="0"/>
    <x v="0"/>
    <x v="8"/>
    <x v="0"/>
    <x v="47"/>
    <x v="49"/>
    <x v="5"/>
    <x v="5"/>
    <x v="49"/>
    <x v="212"/>
    <x v="551"/>
    <x v="15"/>
  </r>
  <r>
    <x v="0"/>
    <x v="0"/>
    <x v="9"/>
    <x v="0"/>
    <x v="47"/>
    <x v="49"/>
    <x v="0"/>
    <x v="5"/>
    <x v="34"/>
    <x v="197"/>
    <x v="1325"/>
    <x v="4"/>
  </r>
  <r>
    <x v="0"/>
    <x v="0"/>
    <x v="9"/>
    <x v="0"/>
    <x v="47"/>
    <x v="49"/>
    <x v="1"/>
    <x v="14"/>
    <x v="49"/>
    <x v="166"/>
    <x v="537"/>
    <x v="4"/>
  </r>
  <r>
    <x v="0"/>
    <x v="0"/>
    <x v="9"/>
    <x v="0"/>
    <x v="47"/>
    <x v="49"/>
    <x v="2"/>
    <x v="14"/>
    <x v="41"/>
    <x v="200"/>
    <x v="298"/>
    <x v="2"/>
  </r>
  <r>
    <x v="0"/>
    <x v="0"/>
    <x v="9"/>
    <x v="0"/>
    <x v="47"/>
    <x v="49"/>
    <x v="3"/>
    <x v="14"/>
    <x v="37"/>
    <x v="187"/>
    <x v="809"/>
    <x v="2"/>
  </r>
  <r>
    <x v="0"/>
    <x v="0"/>
    <x v="9"/>
    <x v="0"/>
    <x v="47"/>
    <x v="49"/>
    <x v="4"/>
    <x v="12"/>
    <x v="37"/>
    <x v="206"/>
    <x v="304"/>
    <x v="2"/>
  </r>
  <r>
    <x v="0"/>
    <x v="0"/>
    <x v="9"/>
    <x v="0"/>
    <x v="47"/>
    <x v="49"/>
    <x v="5"/>
    <x v="13"/>
    <x v="49"/>
    <x v="39"/>
    <x v="620"/>
    <x v="15"/>
  </r>
  <r>
    <x v="0"/>
    <x v="0"/>
    <x v="10"/>
    <x v="0"/>
    <x v="47"/>
    <x v="49"/>
    <x v="0"/>
    <x v="12"/>
    <x v="32"/>
    <x v="254"/>
    <x v="345"/>
    <x v="4"/>
  </r>
  <r>
    <x v="0"/>
    <x v="0"/>
    <x v="10"/>
    <x v="0"/>
    <x v="47"/>
    <x v="49"/>
    <x v="1"/>
    <x v="14"/>
    <x v="46"/>
    <x v="470"/>
    <x v="143"/>
    <x v="4"/>
  </r>
  <r>
    <x v="0"/>
    <x v="0"/>
    <x v="10"/>
    <x v="0"/>
    <x v="47"/>
    <x v="49"/>
    <x v="2"/>
    <x v="14"/>
    <x v="81"/>
    <x v="749"/>
    <x v="593"/>
    <x v="2"/>
  </r>
  <r>
    <x v="0"/>
    <x v="0"/>
    <x v="10"/>
    <x v="0"/>
    <x v="47"/>
    <x v="49"/>
    <x v="3"/>
    <x v="14"/>
    <x v="49"/>
    <x v="166"/>
    <x v="149"/>
    <x v="2"/>
  </r>
  <r>
    <x v="0"/>
    <x v="0"/>
    <x v="10"/>
    <x v="0"/>
    <x v="47"/>
    <x v="49"/>
    <x v="4"/>
    <x v="12"/>
    <x v="35"/>
    <x v="136"/>
    <x v="814"/>
    <x v="2"/>
  </r>
  <r>
    <x v="0"/>
    <x v="0"/>
    <x v="10"/>
    <x v="0"/>
    <x v="47"/>
    <x v="49"/>
    <x v="5"/>
    <x v="13"/>
    <x v="48"/>
    <x v="67"/>
    <x v="58"/>
    <x v="15"/>
  </r>
  <r>
    <x v="0"/>
    <x v="0"/>
    <x v="11"/>
    <x v="0"/>
    <x v="47"/>
    <x v="49"/>
    <x v="0"/>
    <x v="12"/>
    <x v="25"/>
    <x v="81"/>
    <x v="319"/>
    <x v="4"/>
  </r>
  <r>
    <x v="0"/>
    <x v="0"/>
    <x v="11"/>
    <x v="0"/>
    <x v="47"/>
    <x v="49"/>
    <x v="1"/>
    <x v="14"/>
    <x v="47"/>
    <x v="218"/>
    <x v="1155"/>
    <x v="4"/>
  </r>
  <r>
    <x v="0"/>
    <x v="0"/>
    <x v="11"/>
    <x v="0"/>
    <x v="47"/>
    <x v="49"/>
    <x v="2"/>
    <x v="14"/>
    <x v="48"/>
    <x v="223"/>
    <x v="135"/>
    <x v="2"/>
  </r>
  <r>
    <x v="0"/>
    <x v="0"/>
    <x v="11"/>
    <x v="0"/>
    <x v="47"/>
    <x v="49"/>
    <x v="3"/>
    <x v="14"/>
    <x v="46"/>
    <x v="470"/>
    <x v="226"/>
    <x v="2"/>
  </r>
  <r>
    <x v="0"/>
    <x v="0"/>
    <x v="11"/>
    <x v="0"/>
    <x v="47"/>
    <x v="49"/>
    <x v="4"/>
    <x v="12"/>
    <x v="46"/>
    <x v="154"/>
    <x v="1004"/>
    <x v="2"/>
  </r>
  <r>
    <x v="0"/>
    <x v="0"/>
    <x v="11"/>
    <x v="0"/>
    <x v="47"/>
    <x v="49"/>
    <x v="5"/>
    <x v="13"/>
    <x v="33"/>
    <x v="674"/>
    <x v="1179"/>
    <x v="15"/>
  </r>
  <r>
    <x v="0"/>
    <x v="0"/>
    <x v="124"/>
    <x v="0"/>
    <x v="48"/>
    <x v="50"/>
    <x v="0"/>
    <x v="0"/>
    <x v="28"/>
    <x v="48"/>
    <x v="150"/>
    <x v="8"/>
  </r>
  <r>
    <x v="0"/>
    <x v="0"/>
    <x v="124"/>
    <x v="0"/>
    <x v="48"/>
    <x v="50"/>
    <x v="1"/>
    <x v="0"/>
    <x v="46"/>
    <x v="132"/>
    <x v="409"/>
    <x v="8"/>
  </r>
  <r>
    <x v="0"/>
    <x v="0"/>
    <x v="124"/>
    <x v="0"/>
    <x v="48"/>
    <x v="50"/>
    <x v="2"/>
    <x v="1"/>
    <x v="46"/>
    <x v="194"/>
    <x v="696"/>
    <x v="1"/>
  </r>
  <r>
    <x v="0"/>
    <x v="0"/>
    <x v="124"/>
    <x v="0"/>
    <x v="48"/>
    <x v="50"/>
    <x v="3"/>
    <x v="35"/>
    <x v="37"/>
    <x v="474"/>
    <x v="1326"/>
    <x v="1"/>
  </r>
  <r>
    <x v="0"/>
    <x v="0"/>
    <x v="124"/>
    <x v="0"/>
    <x v="48"/>
    <x v="50"/>
    <x v="4"/>
    <x v="14"/>
    <x v="38"/>
    <x v="139"/>
    <x v="498"/>
    <x v="1"/>
  </r>
  <r>
    <x v="0"/>
    <x v="0"/>
    <x v="124"/>
    <x v="0"/>
    <x v="48"/>
    <x v="50"/>
    <x v="5"/>
    <x v="0"/>
    <x v="46"/>
    <x v="132"/>
    <x v="315"/>
    <x v="2"/>
  </r>
  <r>
    <x v="0"/>
    <x v="0"/>
    <x v="125"/>
    <x v="0"/>
    <x v="48"/>
    <x v="50"/>
    <x v="0"/>
    <x v="0"/>
    <x v="25"/>
    <x v="61"/>
    <x v="214"/>
    <x v="8"/>
  </r>
  <r>
    <x v="0"/>
    <x v="0"/>
    <x v="125"/>
    <x v="0"/>
    <x v="48"/>
    <x v="50"/>
    <x v="1"/>
    <x v="0"/>
    <x v="44"/>
    <x v="142"/>
    <x v="399"/>
    <x v="8"/>
  </r>
  <r>
    <x v="0"/>
    <x v="0"/>
    <x v="125"/>
    <x v="0"/>
    <x v="48"/>
    <x v="50"/>
    <x v="2"/>
    <x v="1"/>
    <x v="49"/>
    <x v="147"/>
    <x v="204"/>
    <x v="1"/>
  </r>
  <r>
    <x v="0"/>
    <x v="0"/>
    <x v="125"/>
    <x v="0"/>
    <x v="48"/>
    <x v="50"/>
    <x v="3"/>
    <x v="35"/>
    <x v="41"/>
    <x v="546"/>
    <x v="1245"/>
    <x v="1"/>
  </r>
  <r>
    <x v="0"/>
    <x v="0"/>
    <x v="125"/>
    <x v="0"/>
    <x v="48"/>
    <x v="50"/>
    <x v="4"/>
    <x v="14"/>
    <x v="35"/>
    <x v="205"/>
    <x v="732"/>
    <x v="1"/>
  </r>
  <r>
    <x v="0"/>
    <x v="0"/>
    <x v="125"/>
    <x v="0"/>
    <x v="48"/>
    <x v="50"/>
    <x v="5"/>
    <x v="0"/>
    <x v="48"/>
    <x v="203"/>
    <x v="407"/>
    <x v="2"/>
  </r>
  <r>
    <x v="0"/>
    <x v="0"/>
    <x v="126"/>
    <x v="0"/>
    <x v="48"/>
    <x v="50"/>
    <x v="0"/>
    <x v="0"/>
    <x v="82"/>
    <x v="175"/>
    <x v="366"/>
    <x v="8"/>
  </r>
  <r>
    <x v="0"/>
    <x v="0"/>
    <x v="126"/>
    <x v="0"/>
    <x v="48"/>
    <x v="50"/>
    <x v="1"/>
    <x v="0"/>
    <x v="35"/>
    <x v="140"/>
    <x v="309"/>
    <x v="8"/>
  </r>
  <r>
    <x v="0"/>
    <x v="0"/>
    <x v="126"/>
    <x v="0"/>
    <x v="48"/>
    <x v="50"/>
    <x v="2"/>
    <x v="1"/>
    <x v="49"/>
    <x v="147"/>
    <x v="204"/>
    <x v="1"/>
  </r>
  <r>
    <x v="0"/>
    <x v="0"/>
    <x v="126"/>
    <x v="0"/>
    <x v="48"/>
    <x v="50"/>
    <x v="3"/>
    <x v="35"/>
    <x v="43"/>
    <x v="310"/>
    <x v="478"/>
    <x v="1"/>
  </r>
  <r>
    <x v="0"/>
    <x v="0"/>
    <x v="126"/>
    <x v="0"/>
    <x v="48"/>
    <x v="50"/>
    <x v="4"/>
    <x v="14"/>
    <x v="41"/>
    <x v="200"/>
    <x v="982"/>
    <x v="1"/>
  </r>
  <r>
    <x v="0"/>
    <x v="0"/>
    <x v="126"/>
    <x v="0"/>
    <x v="48"/>
    <x v="50"/>
    <x v="5"/>
    <x v="0"/>
    <x v="49"/>
    <x v="146"/>
    <x v="215"/>
    <x v="2"/>
  </r>
  <r>
    <x v="0"/>
    <x v="0"/>
    <x v="127"/>
    <x v="0"/>
    <x v="48"/>
    <x v="50"/>
    <x v="0"/>
    <x v="0"/>
    <x v="21"/>
    <x v="80"/>
    <x v="174"/>
    <x v="8"/>
  </r>
  <r>
    <x v="0"/>
    <x v="0"/>
    <x v="127"/>
    <x v="0"/>
    <x v="48"/>
    <x v="50"/>
    <x v="1"/>
    <x v="0"/>
    <x v="44"/>
    <x v="142"/>
    <x v="399"/>
    <x v="8"/>
  </r>
  <r>
    <x v="0"/>
    <x v="0"/>
    <x v="127"/>
    <x v="0"/>
    <x v="48"/>
    <x v="50"/>
    <x v="2"/>
    <x v="1"/>
    <x v="44"/>
    <x v="123"/>
    <x v="229"/>
    <x v="1"/>
  </r>
  <r>
    <x v="0"/>
    <x v="0"/>
    <x v="127"/>
    <x v="0"/>
    <x v="48"/>
    <x v="50"/>
    <x v="3"/>
    <x v="35"/>
    <x v="37"/>
    <x v="474"/>
    <x v="1326"/>
    <x v="1"/>
  </r>
  <r>
    <x v="0"/>
    <x v="0"/>
    <x v="127"/>
    <x v="0"/>
    <x v="48"/>
    <x v="50"/>
    <x v="4"/>
    <x v="14"/>
    <x v="37"/>
    <x v="187"/>
    <x v="280"/>
    <x v="1"/>
  </r>
  <r>
    <x v="0"/>
    <x v="0"/>
    <x v="127"/>
    <x v="0"/>
    <x v="48"/>
    <x v="50"/>
    <x v="5"/>
    <x v="0"/>
    <x v="46"/>
    <x v="132"/>
    <x v="315"/>
    <x v="2"/>
  </r>
  <r>
    <x v="0"/>
    <x v="0"/>
    <x v="128"/>
    <x v="0"/>
    <x v="48"/>
    <x v="50"/>
    <x v="0"/>
    <x v="5"/>
    <x v="76"/>
    <x v="750"/>
    <x v="1327"/>
    <x v="8"/>
  </r>
  <r>
    <x v="0"/>
    <x v="0"/>
    <x v="128"/>
    <x v="0"/>
    <x v="48"/>
    <x v="50"/>
    <x v="1"/>
    <x v="14"/>
    <x v="49"/>
    <x v="166"/>
    <x v="333"/>
    <x v="8"/>
  </r>
  <r>
    <x v="0"/>
    <x v="0"/>
    <x v="128"/>
    <x v="0"/>
    <x v="48"/>
    <x v="50"/>
    <x v="2"/>
    <x v="4"/>
    <x v="46"/>
    <x v="255"/>
    <x v="1282"/>
    <x v="1"/>
  </r>
  <r>
    <x v="0"/>
    <x v="0"/>
    <x v="128"/>
    <x v="0"/>
    <x v="48"/>
    <x v="50"/>
    <x v="3"/>
    <x v="4"/>
    <x v="35"/>
    <x v="408"/>
    <x v="972"/>
    <x v="1"/>
  </r>
  <r>
    <x v="0"/>
    <x v="0"/>
    <x v="128"/>
    <x v="0"/>
    <x v="48"/>
    <x v="50"/>
    <x v="4"/>
    <x v="5"/>
    <x v="49"/>
    <x v="212"/>
    <x v="154"/>
    <x v="1"/>
  </r>
  <r>
    <x v="0"/>
    <x v="0"/>
    <x v="128"/>
    <x v="0"/>
    <x v="48"/>
    <x v="50"/>
    <x v="5"/>
    <x v="12"/>
    <x v="33"/>
    <x v="253"/>
    <x v="48"/>
    <x v="2"/>
  </r>
  <r>
    <x v="0"/>
    <x v="0"/>
    <x v="129"/>
    <x v="0"/>
    <x v="48"/>
    <x v="50"/>
    <x v="0"/>
    <x v="5"/>
    <x v="22"/>
    <x v="83"/>
    <x v="41"/>
    <x v="8"/>
  </r>
  <r>
    <x v="0"/>
    <x v="0"/>
    <x v="129"/>
    <x v="0"/>
    <x v="48"/>
    <x v="50"/>
    <x v="1"/>
    <x v="14"/>
    <x v="33"/>
    <x v="227"/>
    <x v="984"/>
    <x v="8"/>
  </r>
  <r>
    <x v="0"/>
    <x v="0"/>
    <x v="129"/>
    <x v="0"/>
    <x v="48"/>
    <x v="50"/>
    <x v="2"/>
    <x v="4"/>
    <x v="45"/>
    <x v="136"/>
    <x v="302"/>
    <x v="1"/>
  </r>
  <r>
    <x v="0"/>
    <x v="0"/>
    <x v="129"/>
    <x v="0"/>
    <x v="48"/>
    <x v="50"/>
    <x v="3"/>
    <x v="4"/>
    <x v="46"/>
    <x v="255"/>
    <x v="1282"/>
    <x v="1"/>
  </r>
  <r>
    <x v="0"/>
    <x v="0"/>
    <x v="129"/>
    <x v="0"/>
    <x v="48"/>
    <x v="50"/>
    <x v="4"/>
    <x v="5"/>
    <x v="46"/>
    <x v="238"/>
    <x v="1283"/>
    <x v="1"/>
  </r>
  <r>
    <x v="0"/>
    <x v="0"/>
    <x v="129"/>
    <x v="0"/>
    <x v="48"/>
    <x v="50"/>
    <x v="5"/>
    <x v="12"/>
    <x v="34"/>
    <x v="204"/>
    <x v="1127"/>
    <x v="2"/>
  </r>
  <r>
    <x v="0"/>
    <x v="0"/>
    <x v="130"/>
    <x v="0"/>
    <x v="48"/>
    <x v="50"/>
    <x v="0"/>
    <x v="5"/>
    <x v="20"/>
    <x v="109"/>
    <x v="326"/>
    <x v="8"/>
  </r>
  <r>
    <x v="0"/>
    <x v="0"/>
    <x v="130"/>
    <x v="0"/>
    <x v="48"/>
    <x v="50"/>
    <x v="1"/>
    <x v="14"/>
    <x v="32"/>
    <x v="217"/>
    <x v="1155"/>
    <x v="8"/>
  </r>
  <r>
    <x v="0"/>
    <x v="0"/>
    <x v="130"/>
    <x v="0"/>
    <x v="48"/>
    <x v="50"/>
    <x v="2"/>
    <x v="4"/>
    <x v="48"/>
    <x v="138"/>
    <x v="184"/>
    <x v="1"/>
  </r>
  <r>
    <x v="0"/>
    <x v="0"/>
    <x v="130"/>
    <x v="0"/>
    <x v="48"/>
    <x v="50"/>
    <x v="3"/>
    <x v="4"/>
    <x v="46"/>
    <x v="255"/>
    <x v="1282"/>
    <x v="1"/>
  </r>
  <r>
    <x v="0"/>
    <x v="0"/>
    <x v="130"/>
    <x v="0"/>
    <x v="48"/>
    <x v="50"/>
    <x v="4"/>
    <x v="5"/>
    <x v="45"/>
    <x v="154"/>
    <x v="226"/>
    <x v="1"/>
  </r>
  <r>
    <x v="0"/>
    <x v="0"/>
    <x v="130"/>
    <x v="0"/>
    <x v="48"/>
    <x v="50"/>
    <x v="5"/>
    <x v="12"/>
    <x v="28"/>
    <x v="244"/>
    <x v="1328"/>
    <x v="2"/>
  </r>
  <r>
    <x v="0"/>
    <x v="0"/>
    <x v="131"/>
    <x v="0"/>
    <x v="48"/>
    <x v="50"/>
    <x v="0"/>
    <x v="5"/>
    <x v="22"/>
    <x v="83"/>
    <x v="41"/>
    <x v="8"/>
  </r>
  <r>
    <x v="0"/>
    <x v="0"/>
    <x v="131"/>
    <x v="0"/>
    <x v="48"/>
    <x v="50"/>
    <x v="1"/>
    <x v="14"/>
    <x v="32"/>
    <x v="217"/>
    <x v="1155"/>
    <x v="8"/>
  </r>
  <r>
    <x v="0"/>
    <x v="0"/>
    <x v="131"/>
    <x v="0"/>
    <x v="48"/>
    <x v="50"/>
    <x v="2"/>
    <x v="4"/>
    <x v="48"/>
    <x v="138"/>
    <x v="184"/>
    <x v="1"/>
  </r>
  <r>
    <x v="0"/>
    <x v="0"/>
    <x v="131"/>
    <x v="0"/>
    <x v="48"/>
    <x v="50"/>
    <x v="3"/>
    <x v="4"/>
    <x v="35"/>
    <x v="408"/>
    <x v="972"/>
    <x v="1"/>
  </r>
  <r>
    <x v="0"/>
    <x v="0"/>
    <x v="131"/>
    <x v="0"/>
    <x v="48"/>
    <x v="50"/>
    <x v="4"/>
    <x v="5"/>
    <x v="44"/>
    <x v="132"/>
    <x v="1296"/>
    <x v="1"/>
  </r>
  <r>
    <x v="0"/>
    <x v="0"/>
    <x v="131"/>
    <x v="0"/>
    <x v="48"/>
    <x v="50"/>
    <x v="5"/>
    <x v="12"/>
    <x v="33"/>
    <x v="253"/>
    <x v="48"/>
    <x v="2"/>
  </r>
  <r>
    <x v="0"/>
    <x v="0"/>
    <x v="132"/>
    <x v="0"/>
    <x v="48"/>
    <x v="50"/>
    <x v="0"/>
    <x v="5"/>
    <x v="21"/>
    <x v="88"/>
    <x v="324"/>
    <x v="8"/>
  </r>
  <r>
    <x v="0"/>
    <x v="0"/>
    <x v="132"/>
    <x v="0"/>
    <x v="48"/>
    <x v="50"/>
    <x v="1"/>
    <x v="14"/>
    <x v="45"/>
    <x v="162"/>
    <x v="397"/>
    <x v="8"/>
  </r>
  <r>
    <x v="0"/>
    <x v="0"/>
    <x v="132"/>
    <x v="0"/>
    <x v="48"/>
    <x v="50"/>
    <x v="2"/>
    <x v="4"/>
    <x v="44"/>
    <x v="140"/>
    <x v="291"/>
    <x v="1"/>
  </r>
  <r>
    <x v="0"/>
    <x v="0"/>
    <x v="132"/>
    <x v="0"/>
    <x v="48"/>
    <x v="50"/>
    <x v="3"/>
    <x v="4"/>
    <x v="38"/>
    <x v="116"/>
    <x v="516"/>
    <x v="1"/>
  </r>
  <r>
    <x v="0"/>
    <x v="0"/>
    <x v="132"/>
    <x v="0"/>
    <x v="48"/>
    <x v="50"/>
    <x v="4"/>
    <x v="5"/>
    <x v="38"/>
    <x v="334"/>
    <x v="1293"/>
    <x v="1"/>
  </r>
  <r>
    <x v="0"/>
    <x v="0"/>
    <x v="132"/>
    <x v="0"/>
    <x v="48"/>
    <x v="50"/>
    <x v="5"/>
    <x v="12"/>
    <x v="46"/>
    <x v="154"/>
    <x v="1004"/>
    <x v="2"/>
  </r>
  <r>
    <x v="0"/>
    <x v="0"/>
    <x v="133"/>
    <x v="0"/>
    <x v="48"/>
    <x v="50"/>
    <x v="0"/>
    <x v="12"/>
    <x v="34"/>
    <x v="204"/>
    <x v="1089"/>
    <x v="8"/>
  </r>
  <r>
    <x v="0"/>
    <x v="0"/>
    <x v="133"/>
    <x v="0"/>
    <x v="48"/>
    <x v="50"/>
    <x v="1"/>
    <x v="23"/>
    <x v="49"/>
    <x v="473"/>
    <x v="331"/>
    <x v="8"/>
  </r>
  <r>
    <x v="0"/>
    <x v="0"/>
    <x v="133"/>
    <x v="0"/>
    <x v="48"/>
    <x v="50"/>
    <x v="2"/>
    <x v="23"/>
    <x v="41"/>
    <x v="716"/>
    <x v="362"/>
    <x v="1"/>
  </r>
  <r>
    <x v="0"/>
    <x v="0"/>
    <x v="133"/>
    <x v="0"/>
    <x v="48"/>
    <x v="50"/>
    <x v="3"/>
    <x v="23"/>
    <x v="37"/>
    <x v="507"/>
    <x v="1329"/>
    <x v="1"/>
  </r>
  <r>
    <x v="0"/>
    <x v="0"/>
    <x v="133"/>
    <x v="0"/>
    <x v="48"/>
    <x v="50"/>
    <x v="4"/>
    <x v="24"/>
    <x v="37"/>
    <x v="342"/>
    <x v="197"/>
    <x v="1"/>
  </r>
  <r>
    <x v="0"/>
    <x v="0"/>
    <x v="133"/>
    <x v="0"/>
    <x v="48"/>
    <x v="50"/>
    <x v="5"/>
    <x v="11"/>
    <x v="49"/>
    <x v="50"/>
    <x v="99"/>
    <x v="2"/>
  </r>
  <r>
    <x v="0"/>
    <x v="0"/>
    <x v="134"/>
    <x v="0"/>
    <x v="48"/>
    <x v="50"/>
    <x v="0"/>
    <x v="24"/>
    <x v="32"/>
    <x v="220"/>
    <x v="1330"/>
    <x v="8"/>
  </r>
  <r>
    <x v="0"/>
    <x v="0"/>
    <x v="134"/>
    <x v="0"/>
    <x v="48"/>
    <x v="50"/>
    <x v="1"/>
    <x v="23"/>
    <x v="46"/>
    <x v="421"/>
    <x v="1331"/>
    <x v="8"/>
  </r>
  <r>
    <x v="0"/>
    <x v="0"/>
    <x v="134"/>
    <x v="0"/>
    <x v="48"/>
    <x v="50"/>
    <x v="2"/>
    <x v="23"/>
    <x v="71"/>
    <x v="751"/>
    <x v="1332"/>
    <x v="1"/>
  </r>
  <r>
    <x v="0"/>
    <x v="0"/>
    <x v="134"/>
    <x v="0"/>
    <x v="48"/>
    <x v="50"/>
    <x v="3"/>
    <x v="23"/>
    <x v="46"/>
    <x v="421"/>
    <x v="1333"/>
    <x v="1"/>
  </r>
  <r>
    <x v="0"/>
    <x v="0"/>
    <x v="134"/>
    <x v="0"/>
    <x v="48"/>
    <x v="50"/>
    <x v="4"/>
    <x v="24"/>
    <x v="49"/>
    <x v="223"/>
    <x v="526"/>
    <x v="1"/>
  </r>
  <r>
    <x v="0"/>
    <x v="0"/>
    <x v="134"/>
    <x v="0"/>
    <x v="48"/>
    <x v="50"/>
    <x v="5"/>
    <x v="11"/>
    <x v="47"/>
    <x v="55"/>
    <x v="67"/>
    <x v="2"/>
  </r>
  <r>
    <x v="0"/>
    <x v="0"/>
    <x v="135"/>
    <x v="0"/>
    <x v="48"/>
    <x v="50"/>
    <x v="0"/>
    <x v="24"/>
    <x v="23"/>
    <x v="273"/>
    <x v="856"/>
    <x v="8"/>
  </r>
  <r>
    <x v="0"/>
    <x v="0"/>
    <x v="135"/>
    <x v="0"/>
    <x v="48"/>
    <x v="50"/>
    <x v="1"/>
    <x v="23"/>
    <x v="33"/>
    <x v="723"/>
    <x v="704"/>
    <x v="8"/>
  </r>
  <r>
    <x v="0"/>
    <x v="0"/>
    <x v="135"/>
    <x v="0"/>
    <x v="48"/>
    <x v="50"/>
    <x v="2"/>
    <x v="23"/>
    <x v="47"/>
    <x v="251"/>
    <x v="318"/>
    <x v="1"/>
  </r>
  <r>
    <x v="0"/>
    <x v="0"/>
    <x v="135"/>
    <x v="0"/>
    <x v="48"/>
    <x v="50"/>
    <x v="3"/>
    <x v="23"/>
    <x v="45"/>
    <x v="597"/>
    <x v="657"/>
    <x v="1"/>
  </r>
  <r>
    <x v="0"/>
    <x v="0"/>
    <x v="135"/>
    <x v="0"/>
    <x v="48"/>
    <x v="50"/>
    <x v="4"/>
    <x v="24"/>
    <x v="45"/>
    <x v="195"/>
    <x v="135"/>
    <x v="1"/>
  </r>
  <r>
    <x v="0"/>
    <x v="0"/>
    <x v="135"/>
    <x v="0"/>
    <x v="48"/>
    <x v="50"/>
    <x v="5"/>
    <x v="11"/>
    <x v="32"/>
    <x v="11"/>
    <x v="12"/>
    <x v="2"/>
  </r>
  <r>
    <x v="0"/>
    <x v="0"/>
    <x v="145"/>
    <x v="0"/>
    <x v="49"/>
    <x v="51"/>
    <x v="0"/>
    <x v="4"/>
    <x v="24"/>
    <x v="80"/>
    <x v="199"/>
    <x v="5"/>
  </r>
  <r>
    <x v="0"/>
    <x v="0"/>
    <x v="145"/>
    <x v="0"/>
    <x v="49"/>
    <x v="51"/>
    <x v="1"/>
    <x v="4"/>
    <x v="49"/>
    <x v="205"/>
    <x v="907"/>
    <x v="5"/>
  </r>
  <r>
    <x v="0"/>
    <x v="0"/>
    <x v="145"/>
    <x v="0"/>
    <x v="49"/>
    <x v="51"/>
    <x v="2"/>
    <x v="2"/>
    <x v="49"/>
    <x v="198"/>
    <x v="293"/>
    <x v="3"/>
  </r>
  <r>
    <x v="0"/>
    <x v="0"/>
    <x v="145"/>
    <x v="0"/>
    <x v="49"/>
    <x v="51"/>
    <x v="3"/>
    <x v="25"/>
    <x v="43"/>
    <x v="382"/>
    <x v="1268"/>
    <x v="3"/>
  </r>
  <r>
    <x v="0"/>
    <x v="0"/>
    <x v="145"/>
    <x v="0"/>
    <x v="49"/>
    <x v="51"/>
    <x v="4"/>
    <x v="23"/>
    <x v="41"/>
    <x v="716"/>
    <x v="1334"/>
    <x v="3"/>
  </r>
  <r>
    <x v="0"/>
    <x v="0"/>
    <x v="145"/>
    <x v="0"/>
    <x v="49"/>
    <x v="51"/>
    <x v="5"/>
    <x v="4"/>
    <x v="49"/>
    <x v="205"/>
    <x v="732"/>
    <x v="1"/>
  </r>
  <r>
    <x v="0"/>
    <x v="0"/>
    <x v="216"/>
    <x v="0"/>
    <x v="49"/>
    <x v="51"/>
    <x v="0"/>
    <x v="4"/>
    <x v="31"/>
    <x v="76"/>
    <x v="1335"/>
    <x v="5"/>
  </r>
  <r>
    <x v="0"/>
    <x v="0"/>
    <x v="216"/>
    <x v="0"/>
    <x v="49"/>
    <x v="51"/>
    <x v="1"/>
    <x v="4"/>
    <x v="38"/>
    <x v="116"/>
    <x v="608"/>
    <x v="5"/>
  </r>
  <r>
    <x v="0"/>
    <x v="0"/>
    <x v="216"/>
    <x v="0"/>
    <x v="49"/>
    <x v="51"/>
    <x v="2"/>
    <x v="2"/>
    <x v="35"/>
    <x v="116"/>
    <x v="400"/>
    <x v="3"/>
  </r>
  <r>
    <x v="0"/>
    <x v="0"/>
    <x v="216"/>
    <x v="0"/>
    <x v="49"/>
    <x v="51"/>
    <x v="3"/>
    <x v="25"/>
    <x v="37"/>
    <x v="688"/>
    <x v="1336"/>
    <x v="3"/>
  </r>
  <r>
    <x v="0"/>
    <x v="0"/>
    <x v="216"/>
    <x v="0"/>
    <x v="49"/>
    <x v="51"/>
    <x v="4"/>
    <x v="23"/>
    <x v="44"/>
    <x v="752"/>
    <x v="1337"/>
    <x v="3"/>
  </r>
  <r>
    <x v="0"/>
    <x v="0"/>
    <x v="216"/>
    <x v="0"/>
    <x v="49"/>
    <x v="51"/>
    <x v="5"/>
    <x v="4"/>
    <x v="45"/>
    <x v="136"/>
    <x v="302"/>
    <x v="1"/>
  </r>
  <r>
    <x v="0"/>
    <x v="0"/>
    <x v="250"/>
    <x v="0"/>
    <x v="49"/>
    <x v="51"/>
    <x v="0"/>
    <x v="4"/>
    <x v="63"/>
    <x v="753"/>
    <x v="1338"/>
    <x v="5"/>
  </r>
  <r>
    <x v="0"/>
    <x v="0"/>
    <x v="250"/>
    <x v="0"/>
    <x v="49"/>
    <x v="51"/>
    <x v="1"/>
    <x v="4"/>
    <x v="44"/>
    <x v="140"/>
    <x v="1180"/>
    <x v="5"/>
  </r>
  <r>
    <x v="0"/>
    <x v="0"/>
    <x v="250"/>
    <x v="0"/>
    <x v="49"/>
    <x v="51"/>
    <x v="2"/>
    <x v="2"/>
    <x v="35"/>
    <x v="116"/>
    <x v="400"/>
    <x v="3"/>
  </r>
  <r>
    <x v="0"/>
    <x v="0"/>
    <x v="250"/>
    <x v="0"/>
    <x v="49"/>
    <x v="51"/>
    <x v="3"/>
    <x v="25"/>
    <x v="36"/>
    <x v="694"/>
    <x v="1339"/>
    <x v="3"/>
  </r>
  <r>
    <x v="0"/>
    <x v="0"/>
    <x v="250"/>
    <x v="0"/>
    <x v="49"/>
    <x v="51"/>
    <x v="4"/>
    <x v="23"/>
    <x v="37"/>
    <x v="507"/>
    <x v="900"/>
    <x v="3"/>
  </r>
  <r>
    <x v="0"/>
    <x v="0"/>
    <x v="250"/>
    <x v="0"/>
    <x v="49"/>
    <x v="51"/>
    <x v="5"/>
    <x v="4"/>
    <x v="35"/>
    <x v="408"/>
    <x v="972"/>
    <x v="1"/>
  </r>
  <r>
    <x v="0"/>
    <x v="0"/>
    <x v="251"/>
    <x v="0"/>
    <x v="49"/>
    <x v="51"/>
    <x v="0"/>
    <x v="4"/>
    <x v="28"/>
    <x v="170"/>
    <x v="828"/>
    <x v="5"/>
  </r>
  <r>
    <x v="0"/>
    <x v="0"/>
    <x v="251"/>
    <x v="0"/>
    <x v="49"/>
    <x v="51"/>
    <x v="1"/>
    <x v="4"/>
    <x v="38"/>
    <x v="116"/>
    <x v="608"/>
    <x v="5"/>
  </r>
  <r>
    <x v="0"/>
    <x v="0"/>
    <x v="251"/>
    <x v="0"/>
    <x v="49"/>
    <x v="51"/>
    <x v="2"/>
    <x v="2"/>
    <x v="38"/>
    <x v="177"/>
    <x v="691"/>
    <x v="3"/>
  </r>
  <r>
    <x v="0"/>
    <x v="0"/>
    <x v="251"/>
    <x v="0"/>
    <x v="49"/>
    <x v="51"/>
    <x v="3"/>
    <x v="25"/>
    <x v="43"/>
    <x v="382"/>
    <x v="1268"/>
    <x v="3"/>
  </r>
  <r>
    <x v="0"/>
    <x v="0"/>
    <x v="251"/>
    <x v="0"/>
    <x v="49"/>
    <x v="51"/>
    <x v="4"/>
    <x v="14"/>
    <x v="43"/>
    <x v="395"/>
    <x v="1226"/>
    <x v="3"/>
  </r>
  <r>
    <x v="0"/>
    <x v="0"/>
    <x v="251"/>
    <x v="0"/>
    <x v="49"/>
    <x v="51"/>
    <x v="5"/>
    <x v="0"/>
    <x v="49"/>
    <x v="146"/>
    <x v="354"/>
    <x v="1"/>
  </r>
  <r>
    <x v="0"/>
    <x v="0"/>
    <x v="252"/>
    <x v="0"/>
    <x v="49"/>
    <x v="51"/>
    <x v="0"/>
    <x v="5"/>
    <x v="82"/>
    <x v="754"/>
    <x v="1340"/>
    <x v="5"/>
  </r>
  <r>
    <x v="0"/>
    <x v="0"/>
    <x v="252"/>
    <x v="0"/>
    <x v="49"/>
    <x v="51"/>
    <x v="1"/>
    <x v="14"/>
    <x v="35"/>
    <x v="205"/>
    <x v="907"/>
    <x v="5"/>
  </r>
  <r>
    <x v="0"/>
    <x v="0"/>
    <x v="252"/>
    <x v="0"/>
    <x v="49"/>
    <x v="51"/>
    <x v="2"/>
    <x v="4"/>
    <x v="49"/>
    <x v="205"/>
    <x v="978"/>
    <x v="3"/>
  </r>
  <r>
    <x v="0"/>
    <x v="0"/>
    <x v="252"/>
    <x v="0"/>
    <x v="49"/>
    <x v="51"/>
    <x v="3"/>
    <x v="4"/>
    <x v="44"/>
    <x v="140"/>
    <x v="398"/>
    <x v="3"/>
  </r>
  <r>
    <x v="0"/>
    <x v="0"/>
    <x v="252"/>
    <x v="0"/>
    <x v="49"/>
    <x v="51"/>
    <x v="4"/>
    <x v="5"/>
    <x v="35"/>
    <x v="736"/>
    <x v="1341"/>
    <x v="3"/>
  </r>
  <r>
    <x v="0"/>
    <x v="0"/>
    <x v="252"/>
    <x v="0"/>
    <x v="49"/>
    <x v="51"/>
    <x v="5"/>
    <x v="12"/>
    <x v="47"/>
    <x v="219"/>
    <x v="104"/>
    <x v="1"/>
  </r>
  <r>
    <x v="0"/>
    <x v="0"/>
    <x v="220"/>
    <x v="0"/>
    <x v="49"/>
    <x v="51"/>
    <x v="0"/>
    <x v="5"/>
    <x v="26"/>
    <x v="106"/>
    <x v="370"/>
    <x v="5"/>
  </r>
  <r>
    <x v="0"/>
    <x v="0"/>
    <x v="220"/>
    <x v="0"/>
    <x v="49"/>
    <x v="51"/>
    <x v="1"/>
    <x v="14"/>
    <x v="47"/>
    <x v="218"/>
    <x v="397"/>
    <x v="5"/>
  </r>
  <r>
    <x v="0"/>
    <x v="0"/>
    <x v="220"/>
    <x v="0"/>
    <x v="49"/>
    <x v="51"/>
    <x v="2"/>
    <x v="4"/>
    <x v="46"/>
    <x v="255"/>
    <x v="1342"/>
    <x v="3"/>
  </r>
  <r>
    <x v="0"/>
    <x v="0"/>
    <x v="220"/>
    <x v="0"/>
    <x v="49"/>
    <x v="51"/>
    <x v="3"/>
    <x v="4"/>
    <x v="49"/>
    <x v="205"/>
    <x v="978"/>
    <x v="3"/>
  </r>
  <r>
    <x v="0"/>
    <x v="0"/>
    <x v="220"/>
    <x v="0"/>
    <x v="49"/>
    <x v="51"/>
    <x v="4"/>
    <x v="5"/>
    <x v="49"/>
    <x v="212"/>
    <x v="1296"/>
    <x v="3"/>
  </r>
  <r>
    <x v="0"/>
    <x v="0"/>
    <x v="220"/>
    <x v="0"/>
    <x v="49"/>
    <x v="51"/>
    <x v="5"/>
    <x v="12"/>
    <x v="32"/>
    <x v="254"/>
    <x v="985"/>
    <x v="1"/>
  </r>
  <r>
    <x v="0"/>
    <x v="0"/>
    <x v="253"/>
    <x v="0"/>
    <x v="49"/>
    <x v="51"/>
    <x v="0"/>
    <x v="5"/>
    <x v="22"/>
    <x v="83"/>
    <x v="1343"/>
    <x v="5"/>
  </r>
  <r>
    <x v="0"/>
    <x v="0"/>
    <x v="253"/>
    <x v="0"/>
    <x v="49"/>
    <x v="51"/>
    <x v="1"/>
    <x v="14"/>
    <x v="33"/>
    <x v="227"/>
    <x v="342"/>
    <x v="5"/>
  </r>
  <r>
    <x v="0"/>
    <x v="0"/>
    <x v="253"/>
    <x v="0"/>
    <x v="49"/>
    <x v="51"/>
    <x v="2"/>
    <x v="4"/>
    <x v="45"/>
    <x v="136"/>
    <x v="1180"/>
    <x v="3"/>
  </r>
  <r>
    <x v="0"/>
    <x v="0"/>
    <x v="253"/>
    <x v="0"/>
    <x v="49"/>
    <x v="51"/>
    <x v="3"/>
    <x v="4"/>
    <x v="49"/>
    <x v="205"/>
    <x v="978"/>
    <x v="3"/>
  </r>
  <r>
    <x v="0"/>
    <x v="0"/>
    <x v="253"/>
    <x v="0"/>
    <x v="49"/>
    <x v="51"/>
    <x v="4"/>
    <x v="5"/>
    <x v="46"/>
    <x v="238"/>
    <x v="1344"/>
    <x v="3"/>
  </r>
  <r>
    <x v="0"/>
    <x v="0"/>
    <x v="253"/>
    <x v="0"/>
    <x v="49"/>
    <x v="51"/>
    <x v="5"/>
    <x v="12"/>
    <x v="24"/>
    <x v="248"/>
    <x v="150"/>
    <x v="1"/>
  </r>
  <r>
    <x v="0"/>
    <x v="0"/>
    <x v="254"/>
    <x v="0"/>
    <x v="49"/>
    <x v="51"/>
    <x v="0"/>
    <x v="5"/>
    <x v="26"/>
    <x v="106"/>
    <x v="370"/>
    <x v="5"/>
  </r>
  <r>
    <x v="0"/>
    <x v="0"/>
    <x v="254"/>
    <x v="0"/>
    <x v="49"/>
    <x v="51"/>
    <x v="1"/>
    <x v="14"/>
    <x v="33"/>
    <x v="227"/>
    <x v="342"/>
    <x v="5"/>
  </r>
  <r>
    <x v="0"/>
    <x v="0"/>
    <x v="254"/>
    <x v="0"/>
    <x v="49"/>
    <x v="51"/>
    <x v="2"/>
    <x v="4"/>
    <x v="45"/>
    <x v="136"/>
    <x v="1180"/>
    <x v="3"/>
  </r>
  <r>
    <x v="0"/>
    <x v="0"/>
    <x v="254"/>
    <x v="0"/>
    <x v="49"/>
    <x v="51"/>
    <x v="3"/>
    <x v="4"/>
    <x v="44"/>
    <x v="140"/>
    <x v="398"/>
    <x v="3"/>
  </r>
  <r>
    <x v="0"/>
    <x v="0"/>
    <x v="254"/>
    <x v="0"/>
    <x v="49"/>
    <x v="51"/>
    <x v="4"/>
    <x v="5"/>
    <x v="38"/>
    <x v="334"/>
    <x v="1345"/>
    <x v="3"/>
  </r>
  <r>
    <x v="0"/>
    <x v="0"/>
    <x v="254"/>
    <x v="0"/>
    <x v="49"/>
    <x v="51"/>
    <x v="5"/>
    <x v="12"/>
    <x v="47"/>
    <x v="219"/>
    <x v="104"/>
    <x v="1"/>
  </r>
  <r>
    <x v="0"/>
    <x v="0"/>
    <x v="255"/>
    <x v="0"/>
    <x v="49"/>
    <x v="51"/>
    <x v="0"/>
    <x v="5"/>
    <x v="28"/>
    <x v="85"/>
    <x v="1346"/>
    <x v="5"/>
  </r>
  <r>
    <x v="0"/>
    <x v="0"/>
    <x v="255"/>
    <x v="0"/>
    <x v="49"/>
    <x v="51"/>
    <x v="1"/>
    <x v="14"/>
    <x v="46"/>
    <x v="470"/>
    <x v="657"/>
    <x v="5"/>
  </r>
  <r>
    <x v="0"/>
    <x v="0"/>
    <x v="255"/>
    <x v="0"/>
    <x v="49"/>
    <x v="51"/>
    <x v="2"/>
    <x v="4"/>
    <x v="38"/>
    <x v="116"/>
    <x v="400"/>
    <x v="3"/>
  </r>
  <r>
    <x v="0"/>
    <x v="0"/>
    <x v="255"/>
    <x v="0"/>
    <x v="49"/>
    <x v="51"/>
    <x v="3"/>
    <x v="4"/>
    <x v="41"/>
    <x v="130"/>
    <x v="633"/>
    <x v="3"/>
  </r>
  <r>
    <x v="0"/>
    <x v="0"/>
    <x v="255"/>
    <x v="0"/>
    <x v="49"/>
    <x v="51"/>
    <x v="4"/>
    <x v="5"/>
    <x v="41"/>
    <x v="194"/>
    <x v="408"/>
    <x v="3"/>
  </r>
  <r>
    <x v="0"/>
    <x v="0"/>
    <x v="255"/>
    <x v="0"/>
    <x v="49"/>
    <x v="51"/>
    <x v="5"/>
    <x v="12"/>
    <x v="49"/>
    <x v="193"/>
    <x v="149"/>
    <x v="1"/>
  </r>
  <r>
    <x v="0"/>
    <x v="0"/>
    <x v="224"/>
    <x v="0"/>
    <x v="49"/>
    <x v="51"/>
    <x v="0"/>
    <x v="12"/>
    <x v="32"/>
    <x v="254"/>
    <x v="1347"/>
    <x v="5"/>
  </r>
  <r>
    <x v="0"/>
    <x v="0"/>
    <x v="224"/>
    <x v="0"/>
    <x v="49"/>
    <x v="51"/>
    <x v="1"/>
    <x v="23"/>
    <x v="35"/>
    <x v="755"/>
    <x v="1348"/>
    <x v="5"/>
  </r>
  <r>
    <x v="0"/>
    <x v="0"/>
    <x v="224"/>
    <x v="0"/>
    <x v="49"/>
    <x v="51"/>
    <x v="2"/>
    <x v="23"/>
    <x v="37"/>
    <x v="507"/>
    <x v="900"/>
    <x v="3"/>
  </r>
  <r>
    <x v="0"/>
    <x v="0"/>
    <x v="224"/>
    <x v="0"/>
    <x v="49"/>
    <x v="51"/>
    <x v="3"/>
    <x v="23"/>
    <x v="43"/>
    <x v="756"/>
    <x v="1349"/>
    <x v="3"/>
  </r>
  <r>
    <x v="0"/>
    <x v="0"/>
    <x v="224"/>
    <x v="0"/>
    <x v="49"/>
    <x v="51"/>
    <x v="4"/>
    <x v="24"/>
    <x v="43"/>
    <x v="133"/>
    <x v="1350"/>
    <x v="3"/>
  </r>
  <r>
    <x v="0"/>
    <x v="0"/>
    <x v="224"/>
    <x v="0"/>
    <x v="49"/>
    <x v="51"/>
    <x v="5"/>
    <x v="11"/>
    <x v="35"/>
    <x v="42"/>
    <x v="45"/>
    <x v="1"/>
  </r>
  <r>
    <x v="0"/>
    <x v="0"/>
    <x v="256"/>
    <x v="0"/>
    <x v="49"/>
    <x v="51"/>
    <x v="0"/>
    <x v="24"/>
    <x v="33"/>
    <x v="260"/>
    <x v="376"/>
    <x v="5"/>
  </r>
  <r>
    <x v="0"/>
    <x v="0"/>
    <x v="256"/>
    <x v="0"/>
    <x v="49"/>
    <x v="51"/>
    <x v="1"/>
    <x v="23"/>
    <x v="49"/>
    <x v="473"/>
    <x v="1351"/>
    <x v="5"/>
  </r>
  <r>
    <x v="0"/>
    <x v="0"/>
    <x v="256"/>
    <x v="0"/>
    <x v="49"/>
    <x v="51"/>
    <x v="2"/>
    <x v="23"/>
    <x v="81"/>
    <x v="757"/>
    <x v="1246"/>
    <x v="3"/>
  </r>
  <r>
    <x v="0"/>
    <x v="0"/>
    <x v="256"/>
    <x v="0"/>
    <x v="49"/>
    <x v="51"/>
    <x v="3"/>
    <x v="23"/>
    <x v="49"/>
    <x v="473"/>
    <x v="1352"/>
    <x v="3"/>
  </r>
  <r>
    <x v="0"/>
    <x v="0"/>
    <x v="256"/>
    <x v="0"/>
    <x v="49"/>
    <x v="51"/>
    <x v="4"/>
    <x v="24"/>
    <x v="35"/>
    <x v="655"/>
    <x v="1353"/>
    <x v="3"/>
  </r>
  <r>
    <x v="0"/>
    <x v="0"/>
    <x v="256"/>
    <x v="0"/>
    <x v="49"/>
    <x v="51"/>
    <x v="5"/>
    <x v="11"/>
    <x v="48"/>
    <x v="61"/>
    <x v="192"/>
    <x v="1"/>
  </r>
  <r>
    <x v="0"/>
    <x v="0"/>
    <x v="257"/>
    <x v="0"/>
    <x v="49"/>
    <x v="51"/>
    <x v="0"/>
    <x v="24"/>
    <x v="25"/>
    <x v="276"/>
    <x v="1354"/>
    <x v="5"/>
  </r>
  <r>
    <x v="0"/>
    <x v="0"/>
    <x v="257"/>
    <x v="0"/>
    <x v="49"/>
    <x v="51"/>
    <x v="1"/>
    <x v="23"/>
    <x v="47"/>
    <x v="251"/>
    <x v="1355"/>
    <x v="5"/>
  </r>
  <r>
    <x v="0"/>
    <x v="0"/>
    <x v="257"/>
    <x v="0"/>
    <x v="49"/>
    <x v="51"/>
    <x v="2"/>
    <x v="23"/>
    <x v="48"/>
    <x v="420"/>
    <x v="710"/>
    <x v="3"/>
  </r>
  <r>
    <x v="0"/>
    <x v="0"/>
    <x v="257"/>
    <x v="0"/>
    <x v="49"/>
    <x v="51"/>
    <x v="3"/>
    <x v="23"/>
    <x v="46"/>
    <x v="421"/>
    <x v="711"/>
    <x v="3"/>
  </r>
  <r>
    <x v="0"/>
    <x v="0"/>
    <x v="257"/>
    <x v="0"/>
    <x v="49"/>
    <x v="51"/>
    <x v="4"/>
    <x v="24"/>
    <x v="46"/>
    <x v="420"/>
    <x v="710"/>
    <x v="3"/>
  </r>
  <r>
    <x v="0"/>
    <x v="0"/>
    <x v="257"/>
    <x v="0"/>
    <x v="49"/>
    <x v="51"/>
    <x v="5"/>
    <x v="11"/>
    <x v="33"/>
    <x v="461"/>
    <x v="20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6F83CB-C45E-43AE-B25F-F8BE961D6144}" name="PivotTable4"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74:B81"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defaultSubtotal="0"/>
  </pivotFields>
  <rowFields count="1">
    <field x="6"/>
  </rowFields>
  <rowItems count="7">
    <i>
      <x/>
    </i>
    <i>
      <x v="1"/>
    </i>
    <i>
      <x v="2"/>
    </i>
    <i>
      <x v="3"/>
    </i>
    <i>
      <x v="4"/>
    </i>
    <i>
      <x v="5"/>
    </i>
    <i t="grand">
      <x/>
    </i>
  </rowItems>
  <colItems count="1">
    <i/>
  </colItems>
  <dataFields count="1">
    <dataField name="Sum of Total Sales" fld="9" baseField="6" baseItem="0"/>
  </dataFields>
  <chartFormats count="14">
    <chartFormat chart="2" format="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6" count="1" selected="0">
            <x v="0"/>
          </reference>
        </references>
      </pivotArea>
    </chartFormat>
    <chartFormat chart="11" format="10">
      <pivotArea type="data" outline="0" fieldPosition="0">
        <references count="2">
          <reference field="4294967294" count="1" selected="0">
            <x v="0"/>
          </reference>
          <reference field="6" count="1" selected="0">
            <x v="1"/>
          </reference>
        </references>
      </pivotArea>
    </chartFormat>
    <chartFormat chart="11" format="11">
      <pivotArea type="data" outline="0" fieldPosition="0">
        <references count="2">
          <reference field="4294967294" count="1" selected="0">
            <x v="0"/>
          </reference>
          <reference field="6" count="1" selected="0">
            <x v="2"/>
          </reference>
        </references>
      </pivotArea>
    </chartFormat>
    <chartFormat chart="11" format="12">
      <pivotArea type="data" outline="0" fieldPosition="0">
        <references count="2">
          <reference field="4294967294" count="1" selected="0">
            <x v="0"/>
          </reference>
          <reference field="6" count="1" selected="0">
            <x v="3"/>
          </reference>
        </references>
      </pivotArea>
    </chartFormat>
    <chartFormat chart="11" format="13">
      <pivotArea type="data" outline="0" fieldPosition="0">
        <references count="2">
          <reference field="4294967294" count="1" selected="0">
            <x v="0"/>
          </reference>
          <reference field="6" count="1" selected="0">
            <x v="4"/>
          </reference>
        </references>
      </pivotArea>
    </chartFormat>
    <chartFormat chart="11" format="14">
      <pivotArea type="data" outline="0" fieldPosition="0">
        <references count="2">
          <reference field="4294967294" count="1" selected="0">
            <x v="0"/>
          </reference>
          <reference field="6" count="1" selected="0">
            <x v="5"/>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2" format="6">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2CD86C-8C14-4068-A2F4-1056A7BF0230}" name="PivotTable3"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1:B72"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164" showAll="0"/>
    <pivotField dataField="1" numFmtId="3" showAll="0">
      <items count="87">
        <item x="60"/>
        <item x="53"/>
        <item x="51"/>
        <item x="42"/>
        <item x="61"/>
        <item x="39"/>
        <item x="36"/>
        <item x="58"/>
        <item x="43"/>
        <item x="85"/>
        <item x="37"/>
        <item x="50"/>
        <item x="41"/>
        <item x="77"/>
        <item x="38"/>
        <item x="83"/>
        <item x="44"/>
        <item x="84"/>
        <item x="35"/>
        <item x="69"/>
        <item x="49"/>
        <item x="81"/>
        <item x="46"/>
        <item x="71"/>
        <item x="45"/>
        <item x="48"/>
        <item x="79"/>
        <item x="47"/>
        <item x="59"/>
        <item x="33"/>
        <item x="52"/>
        <item x="32"/>
        <item x="54"/>
        <item x="34"/>
        <item x="40"/>
        <item x="24"/>
        <item x="65"/>
        <item x="28"/>
        <item x="63"/>
        <item x="21"/>
        <item x="82"/>
        <item x="31"/>
        <item x="76"/>
        <item x="25"/>
        <item x="68"/>
        <item x="23"/>
        <item x="80"/>
        <item x="26"/>
        <item x="70"/>
        <item x="22"/>
        <item x="74"/>
        <item x="20"/>
        <item x="78"/>
        <item x="27"/>
        <item x="57"/>
        <item x="30"/>
        <item x="66"/>
        <item x="29"/>
        <item x="67"/>
        <item x="9"/>
        <item x="64"/>
        <item x="6"/>
        <item x="2"/>
        <item x="62"/>
        <item x="10"/>
        <item x="3"/>
        <item x="19"/>
        <item x="8"/>
        <item x="75"/>
        <item x="5"/>
        <item x="18"/>
        <item x="1"/>
        <item x="72"/>
        <item x="13"/>
        <item x="73"/>
        <item x="11"/>
        <item x="55"/>
        <item x="15"/>
        <item x="14"/>
        <item x="56"/>
        <item x="17"/>
        <item x="16"/>
        <item x="0"/>
        <item x="7"/>
        <item x="4"/>
        <item x="12"/>
        <item t="default"/>
      </items>
    </pivotField>
    <pivotField numFmtId="165" showAll="0"/>
    <pivotField numFmtId="165"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098182-1BEA-4813-B71A-12B53CB0AF6C}" name="PivotTable2"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6:B19"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70"/>
  </dataFields>
  <formats count="2">
    <format dxfId="16">
      <pivotArea collapsedLevelsAreSubtotals="1" fieldPosition="0">
        <references count="1">
          <reference field="12" count="1">
            <x v="3"/>
          </reference>
        </references>
      </pivotArea>
    </format>
    <format dxfId="1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338779-80F6-45D0-BED7-78CF7EA9D9E7}"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dataField="1" numFmtId="3" showAll="0"/>
    <pivotField dataField="1" numFmtId="165" showAll="0"/>
    <pivotField dataField="1" numFmtId="165"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Sum of Operating Profit" fld="10" baseField="0" baseItem="0"/>
    <dataField name="Average of Operating Margin" fld="11"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428D50-EDCB-46FE-AD40-11D6F2458B16}"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4:C101" firstHeaderRow="1" firstDataRow="1" firstDataCol="0"/>
  <pivotFields count="13">
    <pivotField showAll="0">
      <items count="5">
        <item x="1"/>
        <item x="3"/>
        <item x="2"/>
        <item x="0"/>
        <item t="default"/>
      </items>
    </pivotField>
    <pivotField showAll="0">
      <items count="5">
        <item x="2"/>
        <item x="0"/>
        <item x="3"/>
        <item x="1"/>
        <item t="default"/>
      </items>
    </pivotField>
    <pivotField numFmtId="14" showAll="0"/>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numFmtId="165" showAll="0"/>
    <pivotField numFmtId="165" showAll="0">
      <items count="1357">
        <item x="595"/>
        <item x="1264"/>
        <item x="613"/>
        <item x="485"/>
        <item x="1234"/>
        <item x="614"/>
        <item x="603"/>
        <item x="599"/>
        <item x="275"/>
        <item x="1237"/>
        <item x="612"/>
        <item x="1228"/>
        <item x="1215"/>
        <item x="1222"/>
        <item x="610"/>
        <item x="592"/>
        <item x="598"/>
        <item x="1266"/>
        <item x="1225"/>
        <item x="1185"/>
        <item x="492"/>
        <item x="489"/>
        <item x="1220"/>
        <item x="611"/>
        <item x="482"/>
        <item x="273"/>
        <item x="1187"/>
        <item x="604"/>
        <item x="596"/>
        <item x="1184"/>
        <item x="1285"/>
        <item x="488"/>
        <item x="597"/>
        <item x="509"/>
        <item x="672"/>
        <item x="1241"/>
        <item x="617"/>
        <item x="1163"/>
        <item x="510"/>
        <item x="1265"/>
        <item x="508"/>
        <item x="1186"/>
        <item x="477"/>
        <item x="1308"/>
        <item x="505"/>
        <item x="1162"/>
        <item x="486"/>
        <item x="1210"/>
        <item x="278"/>
        <item x="1194"/>
        <item x="267"/>
        <item x="487"/>
        <item x="1221"/>
        <item x="602"/>
        <item x="1199"/>
        <item x="493"/>
        <item x="698"/>
        <item x="671"/>
        <item x="1300"/>
        <item x="911"/>
        <item x="506"/>
        <item x="1229"/>
        <item x="1193"/>
        <item x="190"/>
        <item x="1165"/>
        <item x="1316"/>
        <item x="594"/>
        <item x="1134"/>
        <item x="1198"/>
        <item x="1314"/>
        <item x="1247"/>
        <item x="1200"/>
        <item x="1223"/>
        <item x="481"/>
        <item x="609"/>
        <item x="1219"/>
        <item x="1168"/>
        <item x="591"/>
        <item x="1252"/>
        <item x="1339"/>
        <item x="1309"/>
        <item x="480"/>
        <item x="484"/>
        <item x="1182"/>
        <item x="1175"/>
        <item x="1135"/>
        <item x="186"/>
        <item x="1172"/>
        <item x="686"/>
        <item x="685"/>
        <item x="884"/>
        <item x="1167"/>
        <item x="674"/>
        <item x="1213"/>
        <item x="901"/>
        <item x="684"/>
        <item x="1315"/>
        <item x="513"/>
        <item x="618"/>
        <item x="294"/>
        <item x="601"/>
        <item x="1286"/>
        <item x="1136"/>
        <item x="295"/>
        <item x="605"/>
        <item x="1236"/>
        <item x="1171"/>
        <item x="1253"/>
        <item x="496"/>
        <item x="1181"/>
        <item x="1268"/>
        <item x="476"/>
        <item x="1235"/>
        <item x="282"/>
        <item x="873"/>
        <item x="1201"/>
        <item x="1145"/>
        <item x="271"/>
        <item x="1195"/>
        <item x="1151"/>
        <item x="182"/>
        <item x="1227"/>
        <item x="478"/>
        <item x="502"/>
        <item x="491"/>
        <item x="292"/>
        <item x="964"/>
        <item x="1209"/>
        <item x="193"/>
        <item x="495"/>
        <item x="1173"/>
        <item x="1144"/>
        <item x="1164"/>
        <item x="501"/>
        <item x="1216"/>
        <item x="1336"/>
        <item x="276"/>
        <item x="1169"/>
        <item x="1107"/>
        <item x="729"/>
        <item x="1148"/>
        <item x="896"/>
        <item x="1269"/>
        <item x="277"/>
        <item x="1226"/>
        <item x="811"/>
        <item x="1157"/>
        <item x="912"/>
        <item x="731"/>
        <item x="1197"/>
        <item x="1233"/>
        <item x="1218"/>
        <item x="1326"/>
        <item x="606"/>
        <item x="678"/>
        <item x="1244"/>
        <item x="1108"/>
        <item x="512"/>
        <item x="355"/>
        <item x="733"/>
        <item x="897"/>
        <item x="1132"/>
        <item x="268"/>
        <item x="679"/>
        <item x="1160"/>
        <item x="914"/>
        <item x="283"/>
        <item x="1349"/>
        <item x="1321"/>
        <item x="670"/>
        <item x="1275"/>
        <item x="272"/>
        <item x="607"/>
        <item x="1170"/>
        <item x="1176"/>
        <item x="737"/>
        <item x="727"/>
        <item x="966"/>
        <item x="892"/>
        <item x="210"/>
        <item x="813"/>
        <item x="691"/>
        <item x="1106"/>
        <item x="1243"/>
        <item x="886"/>
        <item x="1257"/>
        <item x="893"/>
        <item x="621"/>
        <item x="191"/>
        <item x="1217"/>
        <item x="1208"/>
        <item x="1245"/>
        <item x="499"/>
        <item x="810"/>
        <item x="1130"/>
        <item x="682"/>
        <item x="633"/>
        <item x="869"/>
        <item x="1211"/>
        <item x="185"/>
        <item x="996"/>
        <item x="198"/>
        <item x="899"/>
        <item x="1231"/>
        <item x="1350"/>
        <item x="1224"/>
        <item x="900"/>
        <item x="352"/>
        <item x="517"/>
        <item x="281"/>
        <item x="1149"/>
        <item x="1248"/>
        <item x="868"/>
        <item x="904"/>
        <item x="1147"/>
        <item x="1303"/>
        <item x="229"/>
        <item x="504"/>
        <item x="910"/>
        <item x="269"/>
        <item x="1203"/>
        <item x="196"/>
        <item x="871"/>
        <item x="1312"/>
        <item x="400"/>
        <item x="697"/>
        <item x="635"/>
        <item x="189"/>
        <item x="280"/>
        <item x="1240"/>
        <item x="1120"/>
        <item x="202"/>
        <item x="905"/>
        <item x="1152"/>
        <item x="631"/>
        <item x="1075"/>
        <item x="408"/>
        <item x="1334"/>
        <item x="881"/>
        <item x="895"/>
        <item x="689"/>
        <item x="1271"/>
        <item x="285"/>
        <item x="1206"/>
        <item x="1251"/>
        <item x="1254"/>
        <item x="183"/>
        <item x="181"/>
        <item x="1097"/>
        <item x="615"/>
        <item x="293"/>
        <item x="351"/>
        <item x="1115"/>
        <item x="840"/>
        <item x="213"/>
        <item x="1329"/>
        <item x="1196"/>
        <item x="1313"/>
        <item x="398"/>
        <item x="1077"/>
        <item x="188"/>
        <item x="827"/>
        <item x="878"/>
        <item x="1118"/>
        <item x="1189"/>
        <item x="266"/>
        <item x="923"/>
        <item x="839"/>
        <item x="677"/>
        <item x="204"/>
        <item x="982"/>
        <item x="296"/>
        <item x="1345"/>
        <item x="300"/>
        <item x="809"/>
        <item x="877"/>
        <item x="1280"/>
        <item x="516"/>
        <item x="1288"/>
        <item x="223"/>
        <item x="1158"/>
        <item x="1117"/>
        <item x="694"/>
        <item x="715"/>
        <item x="1074"/>
        <item x="1105"/>
        <item x="1183"/>
        <item x="195"/>
        <item x="753"/>
        <item x="637"/>
        <item x="1272"/>
        <item x="696"/>
        <item x="362"/>
        <item x="837"/>
        <item x="1239"/>
        <item x="203"/>
        <item x="197"/>
        <item x="903"/>
        <item x="1100"/>
        <item x="289"/>
        <item x="875"/>
        <item x="555"/>
        <item x="628"/>
        <item x="216"/>
        <item x="681"/>
        <item x="658"/>
        <item x="498"/>
        <item x="1317"/>
        <item x="965"/>
        <item x="1337"/>
        <item x="313"/>
        <item x="291"/>
        <item x="978"/>
        <item x="632"/>
        <item x="1262"/>
        <item x="946"/>
        <item x="891"/>
        <item x="692"/>
        <item x="836"/>
        <item x="217"/>
        <item x="298"/>
        <item x="883"/>
        <item x="1103"/>
        <item x="690"/>
        <item x="339"/>
        <item x="359"/>
        <item x="401"/>
        <item x="908"/>
        <item x="306"/>
        <item x="304"/>
        <item x="687"/>
        <item x="180"/>
        <item x="608"/>
        <item x="558"/>
        <item x="219"/>
        <item x="209"/>
        <item x="826"/>
        <item x="1086"/>
        <item x="1273"/>
        <item x="1293"/>
        <item x="288"/>
        <item x="1098"/>
        <item x="922"/>
        <item x="961"/>
        <item x="867"/>
        <item x="350"/>
        <item x="1341"/>
        <item x="1342"/>
        <item x="511"/>
        <item x="919"/>
        <item x="354"/>
        <item x="714"/>
        <item x="879"/>
        <item x="1013"/>
        <item x="1278"/>
        <item x="972"/>
        <item x="287"/>
        <item x="755"/>
        <item x="1250"/>
        <item x="1322"/>
        <item x="1161"/>
        <item x="232"/>
        <item x="841"/>
        <item x="771"/>
        <item x="1043"/>
        <item x="299"/>
        <item x="944"/>
        <item x="887"/>
        <item x="305"/>
        <item x="221"/>
        <item x="206"/>
        <item x="1121"/>
        <item x="1041"/>
        <item x="1082"/>
        <item x="1174"/>
        <item x="307"/>
        <item x="719"/>
        <item x="560"/>
        <item x="531"/>
        <item x="616"/>
        <item x="917"/>
        <item x="1085"/>
        <item x="676"/>
        <item x="1180"/>
        <item x="1295"/>
        <item x="405"/>
        <item x="1296"/>
        <item x="973"/>
        <item x="1352"/>
        <item x="230"/>
        <item x="547"/>
        <item x="581"/>
        <item x="139"/>
        <item x="358"/>
        <item x="286"/>
        <item x="361"/>
        <item x="732"/>
        <item x="962"/>
        <item x="227"/>
        <item x="1230"/>
        <item x="1232"/>
        <item x="1044"/>
        <item x="399"/>
        <item x="556"/>
        <item x="949"/>
        <item x="768"/>
        <item x="1242"/>
        <item x="225"/>
        <item x="947"/>
        <item x="335"/>
        <item x="769"/>
        <item x="725"/>
        <item x="858"/>
        <item x="1084"/>
        <item x="1138"/>
        <item x="977"/>
        <item x="201"/>
        <item x="981"/>
        <item x="1353"/>
        <item x="1133"/>
        <item x="1014"/>
        <item x="1214"/>
        <item x="1306"/>
        <item x="533"/>
        <item x="1246"/>
        <item x="795"/>
        <item x="235"/>
        <item x="215"/>
        <item x="97"/>
        <item x="1344"/>
        <item x="711"/>
        <item x="1191"/>
        <item x="688"/>
        <item x="1202"/>
        <item x="726"/>
        <item x="523"/>
        <item x="344"/>
        <item x="1274"/>
        <item x="1282"/>
        <item x="772"/>
        <item x="303"/>
        <item x="532"/>
        <item x="133"/>
        <item x="1299"/>
        <item x="237"/>
        <item x="619"/>
        <item x="310"/>
        <item x="309"/>
        <item x="1150"/>
        <item x="708"/>
        <item x="353"/>
        <item x="945"/>
        <item x="918"/>
        <item x="257"/>
        <item x="146"/>
        <item x="693"/>
        <item x="156"/>
        <item x="349"/>
        <item x="1307"/>
        <item x="315"/>
        <item x="766"/>
        <item x="552"/>
        <item x="524"/>
        <item x="233"/>
        <item x="1072"/>
        <item x="312"/>
        <item x="302"/>
        <item x="907"/>
        <item x="91"/>
        <item x="976"/>
        <item x="854"/>
        <item x="717"/>
        <item x="629"/>
        <item x="154"/>
        <item x="630"/>
        <item x="1003"/>
        <item x="507"/>
        <item x="894"/>
        <item x="228"/>
        <item x="385"/>
        <item x="763"/>
        <item x="51"/>
        <item x="529"/>
        <item x="862"/>
        <item x="1042"/>
        <item x="1099"/>
        <item x="1096"/>
        <item x="1284"/>
        <item x="514"/>
        <item x="943"/>
        <item x="534"/>
        <item x="710"/>
        <item x="963"/>
        <item x="479"/>
        <item x="713"/>
        <item x="184"/>
        <item x="1009"/>
        <item x="483"/>
        <item x="1087"/>
        <item x="625"/>
        <item x="1159"/>
        <item x="386"/>
        <item x="1348"/>
        <item x="1110"/>
        <item x="149"/>
        <item x="101"/>
        <item x="1143"/>
        <item x="404"/>
        <item x="1283"/>
        <item x="1333"/>
        <item x="445"/>
        <item x="402"/>
        <item x="971"/>
        <item x="329"/>
        <item x="520"/>
        <item x="979"/>
        <item x="851"/>
        <item x="1212"/>
        <item x="909"/>
        <item x="409"/>
        <item x="718"/>
        <item x="1129"/>
        <item x="220"/>
        <item x="636"/>
        <item x="712"/>
        <item x="407"/>
        <item x="553"/>
        <item x="669"/>
        <item x="1320"/>
        <item x="45"/>
        <item x="829"/>
        <item x="1177"/>
        <item x="634"/>
        <item x="590"/>
        <item x="880"/>
        <item x="561"/>
        <item x="494"/>
        <item x="593"/>
        <item x="1332"/>
        <item x="812"/>
        <item x="814"/>
        <item x="627"/>
        <item x="54"/>
        <item x="526"/>
        <item x="1039"/>
        <item x="441"/>
        <item x="536"/>
        <item x="1259"/>
        <item x="937"/>
        <item x="790"/>
        <item x="226"/>
        <item x="657"/>
        <item x="1351"/>
        <item x="1256"/>
        <item x="622"/>
        <item x="207"/>
        <item x="913"/>
        <item x="403"/>
        <item x="735"/>
        <item x="1204"/>
        <item x="885"/>
        <item x="668"/>
        <item x="439"/>
        <item x="1131"/>
        <item x="968"/>
        <item x="705"/>
        <item x="983"/>
        <item x="1281"/>
        <item x="1071"/>
        <item x="655"/>
        <item x="59"/>
        <item x="503"/>
        <item x="539"/>
        <item x="426"/>
        <item x="695"/>
        <item x="316"/>
        <item x="336"/>
        <item x="317"/>
        <item x="794"/>
        <item x="333"/>
        <item x="1002"/>
        <item x="1146"/>
        <item x="1139"/>
        <item x="699"/>
        <item x="997"/>
        <item x="716"/>
        <item x="93"/>
        <item x="1037"/>
        <item x="151"/>
        <item x="222"/>
        <item x="231"/>
        <item x="365"/>
        <item x="518"/>
        <item x="364"/>
        <item x="846"/>
        <item x="1305"/>
        <item x="47"/>
        <item x="436"/>
        <item x="341"/>
        <item x="519"/>
        <item x="806"/>
        <item x="158"/>
        <item x="559"/>
        <item x="1119"/>
        <item x="600"/>
        <item x="1024"/>
        <item x="750"/>
        <item x="948"/>
        <item x="1276"/>
        <item x="541"/>
        <item x="308"/>
        <item x="992"/>
        <item x="549"/>
        <item x="1207"/>
        <item x="357"/>
        <item x="802"/>
        <item x="356"/>
        <item x="709"/>
        <item x="993"/>
        <item x="87"/>
        <item x="80"/>
        <item x="544"/>
        <item x="490"/>
        <item x="551"/>
        <item x="159"/>
        <item x="318"/>
        <item x="331"/>
        <item x="1028"/>
        <item x="807"/>
        <item x="1079"/>
        <item x="42"/>
        <item x="135"/>
        <item x="337"/>
        <item x="557"/>
        <item x="1004"/>
        <item x="1060"/>
        <item x="411"/>
        <item x="1188"/>
        <item x="578"/>
        <item x="325"/>
        <item x="859"/>
        <item x="392"/>
        <item x="898"/>
        <item x="497"/>
        <item x="1190"/>
        <item x="872"/>
        <item x="1059"/>
        <item x="757"/>
        <item x="623"/>
        <item x="64"/>
        <item x="537"/>
        <item x="211"/>
        <item x="160"/>
        <item x="752"/>
        <item x="236"/>
        <item x="1018"/>
        <item x="1310"/>
        <item x="958"/>
        <item x="986"/>
        <item x="554"/>
        <item x="808"/>
        <item x="1301"/>
        <item x="920"/>
        <item x="543"/>
        <item x="522"/>
        <item x="1153"/>
        <item x="224"/>
        <item x="49"/>
        <item x="1114"/>
        <item x="730"/>
        <item x="736"/>
        <item x="1290"/>
        <item x="550"/>
        <item x="991"/>
        <item x="1291"/>
        <item x="129"/>
        <item x="437"/>
        <item x="99"/>
        <item x="104"/>
        <item x="397"/>
        <item x="626"/>
        <item x="77"/>
        <item x="801"/>
        <item x="1101"/>
        <item x="172"/>
        <item x="1331"/>
        <item x="1270"/>
        <item x="999"/>
        <item x="422"/>
        <item x="363"/>
        <item x="360"/>
        <item x="546"/>
        <item x="179"/>
        <item x="348"/>
        <item x="44"/>
        <item x="1058"/>
        <item x="780"/>
        <item x="528"/>
        <item x="95"/>
        <item x="389"/>
        <item x="683"/>
        <item x="148"/>
        <item x="238"/>
        <item x="825"/>
        <item x="870"/>
        <item x="1076"/>
        <item x="127"/>
        <item x="1102"/>
        <item x="876"/>
        <item x="548"/>
        <item x="1007"/>
        <item x="1116"/>
        <item x="68"/>
        <item x="143"/>
        <item x="346"/>
        <item x="311"/>
        <item x="980"/>
        <item x="1261"/>
        <item x="57"/>
        <item x="1036"/>
        <item x="702"/>
        <item x="1238"/>
        <item x="1140"/>
        <item x="995"/>
        <item x="342"/>
        <item x="799"/>
        <item x="424"/>
        <item x="620"/>
        <item x="192"/>
        <item x="234"/>
        <item x="1178"/>
        <item x="527"/>
        <item x="580"/>
        <item x="830"/>
        <item x="468"/>
        <item x="1287"/>
        <item x="1006"/>
        <item x="167"/>
        <item x="383"/>
        <item x="1355"/>
        <item x="525"/>
        <item x="960"/>
        <item x="515"/>
        <item x="624"/>
        <item x="52"/>
        <item x="500"/>
        <item x="956"/>
        <item x="1046"/>
        <item x="857"/>
        <item x="1073"/>
        <item x="137"/>
        <item x="803"/>
        <item x="121"/>
        <item x="1104"/>
        <item x="471"/>
        <item x="754"/>
        <item x="390"/>
        <item x="1095"/>
        <item x="89"/>
        <item x="987"/>
        <item x="902"/>
        <item x="1267"/>
        <item x="178"/>
        <item x="56"/>
        <item x="71"/>
        <item x="985"/>
        <item x="332"/>
        <item x="1311"/>
        <item x="781"/>
        <item x="63"/>
        <item x="572"/>
        <item x="882"/>
        <item x="1166"/>
        <item x="1061"/>
        <item x="673"/>
        <item x="661"/>
        <item x="256"/>
        <item x="427"/>
        <item x="921"/>
        <item x="212"/>
        <item x="853"/>
        <item x="521"/>
        <item x="1302"/>
        <item x="865"/>
        <item x="141"/>
        <item x="199"/>
        <item x="638"/>
        <item x="1022"/>
        <item x="61"/>
        <item x="218"/>
        <item x="323"/>
        <item x="756"/>
        <item x="464"/>
        <item x="1298"/>
        <item x="147"/>
        <item x="1156"/>
        <item x="161"/>
        <item x="50"/>
        <item x="974"/>
        <item x="583"/>
        <item x="567"/>
        <item x="187"/>
        <item x="423"/>
        <item x="874"/>
        <item x="131"/>
        <item x="259"/>
        <item x="989"/>
        <item x="347"/>
        <item x="888"/>
        <item x="254"/>
        <item x="164"/>
        <item x="936"/>
        <item x="723"/>
        <item x="1304"/>
        <item x="244"/>
        <item x="998"/>
        <item x="675"/>
        <item x="249"/>
        <item x="828"/>
        <item x="915"/>
        <item x="545"/>
        <item x="1011"/>
        <item x="425"/>
        <item x="321"/>
        <item x="208"/>
        <item x="984"/>
        <item x="165"/>
        <item x="205"/>
        <item x="255"/>
        <item x="1205"/>
        <item x="1255"/>
        <item x="162"/>
        <item x="48"/>
        <item x="843"/>
        <item x="967"/>
        <item x="428"/>
        <item x="461"/>
        <item x="1338"/>
        <item x="1047"/>
        <item x="150"/>
        <item x="382"/>
        <item x="265"/>
        <item x="680"/>
        <item x="764"/>
        <item x="1319"/>
        <item x="144"/>
        <item x="728"/>
        <item x="433"/>
        <item x="1137"/>
        <item x="320"/>
        <item x="387"/>
        <item x="420"/>
        <item x="53"/>
        <item x="1155"/>
        <item x="1000"/>
        <item x="327"/>
        <item x="86"/>
        <item x="1070"/>
        <item x="707"/>
        <item x="434"/>
        <item x="1289"/>
        <item x="175"/>
        <item x="788"/>
        <item x="1277"/>
        <item x="588"/>
        <item x="174"/>
        <item x="431"/>
        <item x="43"/>
        <item x="1347"/>
        <item x="1323"/>
        <item x="1040"/>
        <item x="1294"/>
        <item x="704"/>
        <item x="774"/>
        <item x="1335"/>
        <item x="535"/>
        <item x="1122"/>
        <item x="376"/>
        <item x="916"/>
        <item x="67"/>
        <item x="906"/>
        <item x="1318"/>
        <item x="890"/>
        <item x="58"/>
        <item x="421"/>
        <item x="177"/>
        <item x="117"/>
        <item x="338"/>
        <item x="366"/>
        <item x="1126"/>
        <item x="444"/>
        <item x="751"/>
        <item x="200"/>
        <item x="970"/>
        <item x="406"/>
        <item x="92"/>
        <item x="136"/>
        <item x="110"/>
        <item x="1083"/>
        <item x="452"/>
        <item x="472"/>
        <item x="1127"/>
        <item x="530"/>
        <item x="155"/>
        <item x="889"/>
        <item x="74"/>
        <item x="322"/>
        <item x="418"/>
        <item x="270"/>
        <item x="647"/>
        <item x="170"/>
        <item x="1027"/>
        <item x="14"/>
        <item x="194"/>
        <item x="824"/>
        <item x="722"/>
        <item x="1109"/>
        <item x="1346"/>
        <item x="140"/>
        <item x="1292"/>
        <item x="214"/>
        <item x="1001"/>
        <item x="777"/>
        <item x="1125"/>
        <item x="340"/>
        <item x="577"/>
        <item x="1142"/>
        <item x="994"/>
        <item x="152"/>
        <item x="660"/>
        <item x="106"/>
        <item x="415"/>
        <item x="274"/>
        <item x="46"/>
        <item x="394"/>
        <item x="343"/>
        <item x="374"/>
        <item x="659"/>
        <item x="153"/>
        <item x="1029"/>
        <item x="563"/>
        <item x="1111"/>
        <item x="5"/>
        <item x="975"/>
        <item x="1279"/>
        <item x="791"/>
        <item x="12"/>
        <item x="330"/>
        <item x="566"/>
        <item x="388"/>
        <item x="734"/>
        <item x="701"/>
        <item x="94"/>
        <item x="1179"/>
        <item x="651"/>
        <item x="457"/>
        <item x="130"/>
        <item x="538"/>
        <item x="1328"/>
        <item x="243"/>
        <item x="419"/>
        <item x="62"/>
        <item x="123"/>
        <item x="1340"/>
        <item x="1192"/>
        <item x="9"/>
        <item x="55"/>
        <item x="395"/>
        <item x="1088"/>
        <item x="119"/>
        <item x="1249"/>
        <item x="368"/>
        <item x="79"/>
        <item x="721"/>
        <item x="369"/>
        <item x="314"/>
        <item x="432"/>
        <item x="414"/>
        <item x="8"/>
        <item x="1089"/>
        <item x="3"/>
        <item x="112"/>
        <item x="1019"/>
        <item x="838"/>
        <item x="833"/>
        <item x="666"/>
        <item x="7"/>
        <item x="1330"/>
        <item x="88"/>
        <item x="108"/>
        <item x="1038"/>
        <item x="1093"/>
        <item x="540"/>
        <item x="96"/>
        <item x="990"/>
        <item x="1094"/>
        <item x="969"/>
        <item x="11"/>
        <item x="935"/>
        <item x="1325"/>
        <item x="564"/>
        <item x="1033"/>
        <item x="465"/>
        <item x="2"/>
        <item x="470"/>
        <item x="334"/>
        <item x="542"/>
        <item x="575"/>
        <item x="76"/>
        <item x="279"/>
        <item x="82"/>
        <item x="345"/>
        <item x="1091"/>
        <item x="700"/>
        <item x="1258"/>
        <item x="324"/>
        <item x="1078"/>
        <item x="413"/>
        <item x="582"/>
        <item x="957"/>
        <item x="157"/>
        <item x="760"/>
        <item x="83"/>
        <item x="134"/>
        <item x="297"/>
        <item x="169"/>
        <item x="73"/>
        <item x="125"/>
        <item x="741"/>
        <item x="835"/>
        <item x="114"/>
        <item x="100"/>
        <item x="816"/>
        <item x="1050"/>
        <item x="370"/>
        <item x="240"/>
        <item x="15"/>
        <item x="641"/>
        <item x="19"/>
        <item x="98"/>
        <item x="815"/>
        <item x="447"/>
        <item x="1297"/>
        <item x="656"/>
        <item x="1092"/>
        <item x="66"/>
        <item x="938"/>
        <item x="649"/>
        <item x="1"/>
        <item x="417"/>
        <item x="1080"/>
        <item x="574"/>
        <item x="84"/>
        <item x="378"/>
        <item x="834"/>
        <item x="448"/>
        <item x="17"/>
        <item x="128"/>
        <item x="13"/>
        <item x="1015"/>
        <item x="1343"/>
        <item x="1324"/>
        <item x="70"/>
        <item x="290"/>
        <item x="391"/>
        <item x="1327"/>
        <item x="950"/>
        <item x="1016"/>
        <item x="646"/>
        <item x="1141"/>
        <item x="1260"/>
        <item x="381"/>
        <item x="1062"/>
        <item x="569"/>
        <item x="18"/>
        <item x="1057"/>
        <item x="1354"/>
        <item x="653"/>
        <item x="90"/>
        <item x="855"/>
        <item x="451"/>
        <item x="860"/>
        <item x="823"/>
        <item x="371"/>
        <item x="430"/>
        <item x="251"/>
        <item x="1053"/>
        <item x="246"/>
        <item x="60"/>
        <item x="1012"/>
        <item x="739"/>
        <item x="37"/>
        <item x="142"/>
        <item x="23"/>
        <item x="954"/>
        <item x="4"/>
        <item x="1005"/>
        <item x="20"/>
        <item x="1066"/>
        <item x="820"/>
        <item x="796"/>
        <item x="1063"/>
        <item x="103"/>
        <item x="241"/>
        <item x="22"/>
        <item x="384"/>
        <item x="1068"/>
        <item x="27"/>
        <item x="28"/>
        <item x="576"/>
        <item x="565"/>
        <item x="770"/>
        <item x="749"/>
        <item x="1052"/>
        <item x="34"/>
        <item x="640"/>
        <item x="410"/>
        <item x="579"/>
        <item x="861"/>
        <item x="258"/>
        <item x="1263"/>
        <item x="988"/>
        <item x="26"/>
        <item x="173"/>
        <item x="759"/>
        <item x="1045"/>
        <item x="959"/>
        <item x="951"/>
        <item x="1081"/>
        <item x="562"/>
        <item x="24"/>
        <item x="831"/>
        <item x="163"/>
        <item x="652"/>
        <item x="955"/>
        <item x="762"/>
        <item x="33"/>
        <item x="379"/>
        <item x="252"/>
        <item x="1067"/>
        <item x="442"/>
        <item x="30"/>
        <item x="35"/>
        <item x="748"/>
        <item x="396"/>
        <item x="242"/>
        <item x="41"/>
        <item x="247"/>
        <item x="767"/>
        <item x="453"/>
        <item x="38"/>
        <item x="1030"/>
        <item x="744"/>
        <item x="740"/>
        <item x="939"/>
        <item x="29"/>
        <item x="284"/>
        <item x="168"/>
        <item x="429"/>
        <item x="720"/>
        <item x="738"/>
        <item x="373"/>
        <item x="587"/>
        <item x="458"/>
        <item x="326"/>
        <item x="124"/>
        <item x="393"/>
        <item x="765"/>
        <item x="40"/>
        <item x="301"/>
        <item x="102"/>
        <item x="1008"/>
        <item x="952"/>
        <item x="643"/>
        <item x="253"/>
        <item x="852"/>
        <item x="263"/>
        <item x="654"/>
        <item x="786"/>
        <item x="856"/>
        <item x="118"/>
        <item x="262"/>
        <item x="586"/>
        <item x="319"/>
        <item x="456"/>
        <item x="844"/>
        <item x="1034"/>
        <item x="1049"/>
        <item x="65"/>
        <item x="138"/>
        <item x="438"/>
        <item x="570"/>
        <item x="927"/>
        <item x="1048"/>
        <item x="166"/>
        <item x="1010"/>
        <item x="248"/>
        <item x="107"/>
        <item x="926"/>
        <item x="328"/>
        <item x="924"/>
        <item x="1154"/>
        <item x="109"/>
        <item x="1123"/>
        <item x="832"/>
        <item x="416"/>
        <item x="585"/>
        <item x="261"/>
        <item x="412"/>
        <item x="176"/>
        <item x="842"/>
        <item x="745"/>
        <item x="724"/>
        <item x="804"/>
        <item x="942"/>
        <item x="639"/>
        <item x="775"/>
        <item x="1056"/>
        <item x="1112"/>
        <item x="819"/>
        <item x="145"/>
        <item x="797"/>
        <item x="115"/>
        <item x="644"/>
        <item x="81"/>
        <item x="443"/>
        <item x="789"/>
        <item x="934"/>
        <item x="785"/>
        <item x="132"/>
        <item x="798"/>
        <item x="435"/>
        <item x="805"/>
        <item x="571"/>
        <item x="113"/>
        <item x="665"/>
        <item x="116"/>
        <item x="773"/>
        <item x="1128"/>
        <item x="105"/>
        <item x="787"/>
        <item x="440"/>
        <item x="822"/>
        <item x="1124"/>
        <item x="367"/>
        <item x="784"/>
        <item x="800"/>
        <item x="645"/>
        <item x="1113"/>
        <item x="706"/>
        <item x="817"/>
        <item x="375"/>
        <item x="122"/>
        <item x="171"/>
        <item x="863"/>
        <item x="940"/>
        <item x="75"/>
        <item x="380"/>
        <item x="372"/>
        <item x="845"/>
        <item x="664"/>
        <item x="792"/>
        <item x="377"/>
        <item x="1026"/>
        <item x="1090"/>
        <item x="866"/>
        <item x="663"/>
        <item x="1025"/>
        <item x="78"/>
        <item x="111"/>
        <item x="1017"/>
        <item x="776"/>
        <item x="925"/>
        <item x="573"/>
        <item x="1020"/>
        <item x="239"/>
        <item x="847"/>
        <item x="747"/>
        <item x="743"/>
        <item x="758"/>
        <item x="72"/>
        <item x="662"/>
        <item x="85"/>
        <item x="466"/>
        <item x="69"/>
        <item x="932"/>
        <item x="120"/>
        <item x="821"/>
        <item x="818"/>
        <item x="584"/>
        <item x="1023"/>
        <item x="778"/>
        <item x="650"/>
        <item x="864"/>
        <item x="250"/>
        <item x="793"/>
        <item x="941"/>
        <item x="849"/>
        <item x="1021"/>
        <item x="260"/>
        <item x="463"/>
        <item x="703"/>
        <item x="850"/>
        <item x="469"/>
        <item x="446"/>
        <item x="931"/>
        <item x="1055"/>
        <item x="761"/>
        <item x="449"/>
        <item x="848"/>
        <item x="467"/>
        <item x="783"/>
        <item x="782"/>
        <item x="1064"/>
        <item x="568"/>
        <item x="1051"/>
        <item x="1065"/>
        <item x="462"/>
        <item x="779"/>
        <item x="245"/>
        <item x="126"/>
        <item x="930"/>
        <item x="953"/>
        <item x="928"/>
        <item x="642"/>
        <item x="450"/>
        <item x="1069"/>
        <item x="589"/>
        <item x="473"/>
        <item x="264"/>
        <item x="0"/>
        <item x="10"/>
        <item x="475"/>
        <item x="1054"/>
        <item x="1031"/>
        <item x="648"/>
        <item x="6"/>
        <item x="474"/>
        <item x="746"/>
        <item x="933"/>
        <item x="454"/>
        <item x="929"/>
        <item x="1035"/>
        <item x="460"/>
        <item x="455"/>
        <item x="1032"/>
        <item x="459"/>
        <item x="667"/>
        <item x="31"/>
        <item x="16"/>
        <item x="742"/>
        <item x="36"/>
        <item x="21"/>
        <item x="32"/>
        <item x="25"/>
        <item x="39"/>
        <item t="default"/>
      </items>
    </pivotField>
    <pivotField numFmtId="9" showAll="0">
      <items count="23">
        <item x="14"/>
        <item x="11"/>
        <item x="7"/>
        <item x="6"/>
        <item x="12"/>
        <item x="3"/>
        <item x="1"/>
        <item x="10"/>
        <item x="2"/>
        <item x="5"/>
        <item x="15"/>
        <item x="8"/>
        <item x="18"/>
        <item x="4"/>
        <item x="13"/>
        <item x="21"/>
        <item x="0"/>
        <item x="17"/>
        <item x="9"/>
        <item x="20"/>
        <item x="16"/>
        <item x="19"/>
        <item t="default"/>
      </items>
    </pivotField>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0EA89E-5C0C-4B69-971B-3387751CAF01}" name="PivotTable6"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B8" firstHeaderRow="1" firstDataRow="1" firstDataCol="1"/>
  <pivotFields count="13">
    <pivotField axis="axisRow"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4" showAll="0"/>
    <pivotField numFmtId="3" showAll="0"/>
    <pivotField dataField="1" numFmtId="165" showAll="0"/>
    <pivotField numFmtId="165" showAll="0"/>
    <pivotField numFmtId="9" showAll="0"/>
    <pivotField showAll="0" defaultSubtotal="0"/>
  </pivotFields>
  <rowFields count="1">
    <field x="0"/>
  </rowFields>
  <rowItems count="5">
    <i>
      <x/>
    </i>
    <i>
      <x v="1"/>
    </i>
    <i>
      <x v="2"/>
    </i>
    <i>
      <x v="3"/>
    </i>
    <i t="grand">
      <x/>
    </i>
  </rowItems>
  <colItems count="1">
    <i/>
  </colItems>
  <dataFields count="1">
    <dataField name="Sum of Total Sales" fld="9" baseField="0" baseItem="0"/>
  </dataFields>
  <formats count="1">
    <format dxfId="14">
      <pivotArea collapsedLevelsAreSubtotals="1" fieldPosition="0">
        <references count="1">
          <reference field="0" count="1">
            <x v="2"/>
          </reference>
        </references>
      </pivotArea>
    </format>
  </formats>
  <chartFormats count="6">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2"/>
          </reference>
        </references>
      </pivotArea>
    </chartFormat>
    <chartFormat chart="15" format="4">
      <pivotArea type="data" outline="0" fieldPosition="0">
        <references count="2">
          <reference field="4294967294" count="1" selected="0">
            <x v="0"/>
          </reference>
          <reference field="0" count="1" selected="0">
            <x v="3"/>
          </reference>
        </references>
      </pivotArea>
    </chartFormat>
    <chartFormat chart="15" format="5">
      <pivotArea type="data" outline="0" fieldPosition="0">
        <references count="2">
          <reference field="4294967294" count="1" selected="0">
            <x v="0"/>
          </reference>
          <reference field="0" count="1" selected="0">
            <x v="1"/>
          </reference>
        </references>
      </pivotArea>
    </chartFormat>
    <chartFormat chart="15" format="6">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A55A94-3F6E-4AB9-9E0A-2DA9E784F545}"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numFmtId="14" showAll="0"/>
    <pivotField showAll="0"/>
    <pivotField showAll="0"/>
    <pivotField showAll="0"/>
    <pivotField showAll="0"/>
    <pivotField numFmtId="164" showAll="0"/>
    <pivotField numFmtId="3" showAll="0"/>
    <pivotField numFmtId="165" showAll="0"/>
    <pivotField numFmtId="165" showAll="0"/>
    <pivotField numFmtId="9"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60DA5C-4937-424A-A30B-8A24C1C1DC2C}"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3">
    <pivotField showAll="0"/>
    <pivotField showAll="0"/>
    <pivotField numFmtId="14" showAll="0"/>
    <pivotField showAll="0"/>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items count="7">
        <item x="0"/>
        <item x="5"/>
        <item x="1"/>
        <item x="3"/>
        <item x="4"/>
        <item x="2"/>
        <item t="default"/>
      </items>
    </pivotField>
    <pivotField numFmtId="164" showAll="0">
      <items count="79">
        <item x="46"/>
        <item x="64"/>
        <item x="77"/>
        <item x="41"/>
        <item x="59"/>
        <item x="62"/>
        <item x="75"/>
        <item x="40"/>
        <item x="20"/>
        <item x="19"/>
        <item x="47"/>
        <item x="45"/>
        <item x="73"/>
        <item x="69"/>
        <item x="22"/>
        <item x="7"/>
        <item x="39"/>
        <item x="63"/>
        <item x="76"/>
        <item x="55"/>
        <item x="9"/>
        <item x="21"/>
        <item x="58"/>
        <item x="74"/>
        <item x="65"/>
        <item x="8"/>
        <item x="15"/>
        <item x="42"/>
        <item x="71"/>
        <item x="60"/>
        <item x="10"/>
        <item x="1"/>
        <item x="36"/>
        <item x="56"/>
        <item x="66"/>
        <item x="43"/>
        <item x="35"/>
        <item x="2"/>
        <item x="17"/>
        <item x="57"/>
        <item x="61"/>
        <item x="37"/>
        <item x="25"/>
        <item x="0"/>
        <item x="34"/>
        <item x="44"/>
        <item x="16"/>
        <item x="4"/>
        <item x="54"/>
        <item x="38"/>
        <item x="3"/>
        <item x="14"/>
        <item x="70"/>
        <item x="18"/>
        <item x="5"/>
        <item x="23"/>
        <item x="72"/>
        <item x="6"/>
        <item x="12"/>
        <item x="27"/>
        <item x="13"/>
        <item x="24"/>
        <item x="30"/>
        <item x="52"/>
        <item x="11"/>
        <item x="28"/>
        <item x="67"/>
        <item x="48"/>
        <item x="26"/>
        <item x="33"/>
        <item x="51"/>
        <item x="31"/>
        <item x="68"/>
        <item x="49"/>
        <item x="32"/>
        <item x="29"/>
        <item x="53"/>
        <item x="50"/>
        <item t="default"/>
      </items>
    </pivotField>
    <pivotField numFmtId="3" showAll="0"/>
    <pivotField numFmtId="165" showAll="0">
      <items count="759">
        <item x="363"/>
        <item x="376"/>
        <item x="315"/>
        <item x="368"/>
        <item x="377"/>
        <item x="709"/>
        <item x="184"/>
        <item x="702"/>
        <item x="374"/>
        <item x="360"/>
        <item x="711"/>
        <item x="401"/>
        <item x="704"/>
        <item x="693"/>
        <item x="364"/>
        <item x="678"/>
        <item x="182"/>
        <item x="375"/>
        <item x="312"/>
        <item x="701"/>
        <item x="660"/>
        <item x="369"/>
        <item x="317"/>
        <item x="677"/>
        <item x="327"/>
        <item x="659"/>
        <item x="378"/>
        <item x="662"/>
        <item x="178"/>
        <item x="309"/>
        <item x="323"/>
        <item x="713"/>
        <item x="538"/>
        <item x="328"/>
        <item x="125"/>
        <item x="661"/>
        <item x="682"/>
        <item x="326"/>
        <item x="367"/>
        <item x="685"/>
        <item x="699"/>
        <item x="316"/>
        <item x="372"/>
        <item x="667"/>
        <item x="643"/>
        <item x="122"/>
        <item x="698"/>
        <item x="670"/>
        <item x="319"/>
        <item x="514"/>
        <item x="666"/>
        <item x="686"/>
        <item x="721"/>
        <item x="324"/>
        <item x="620"/>
        <item x="706"/>
        <item x="644"/>
        <item x="185"/>
        <item x="362"/>
        <item x="692"/>
        <item x="675"/>
        <item x="669"/>
        <item x="672"/>
        <item x="529"/>
        <item x="379"/>
        <item x="118"/>
        <item x="366"/>
        <item x="697"/>
        <item x="311"/>
        <item x="314"/>
        <item x="648"/>
        <item x="626"/>
        <item x="189"/>
        <item x="505"/>
        <item x="650"/>
        <item x="180"/>
        <item x="469"/>
        <item x="656"/>
        <item x="653"/>
        <item x="330"/>
        <item x="628"/>
        <item x="128"/>
        <item x="399"/>
        <item x="525"/>
        <item x="641"/>
        <item x="731"/>
        <item x="181"/>
        <item x="673"/>
        <item x="694"/>
        <item x="143"/>
        <item x="472"/>
        <item x="524"/>
        <item x="406"/>
        <item x="521"/>
        <item x="684"/>
        <item x="310"/>
        <item x="321"/>
        <item x="318"/>
        <item x="640"/>
        <item x="179"/>
        <item x="389"/>
        <item x="502"/>
        <item x="541"/>
        <item x="391"/>
        <item x="746"/>
        <item x="135"/>
        <item x="320"/>
        <item x="373"/>
        <item x="668"/>
        <item x="387"/>
        <item x="520"/>
        <item x="515"/>
        <item x="382"/>
        <item x="126"/>
        <item x="398"/>
        <item x="388"/>
        <item x="708"/>
        <item x="696"/>
        <item x="474"/>
        <item x="120"/>
        <item x="121"/>
        <item x="545"/>
        <item x="134"/>
        <item x="527"/>
        <item x="654"/>
        <item x="604"/>
        <item x="190"/>
        <item x="512"/>
        <item x="370"/>
        <item x="540"/>
        <item x="188"/>
        <item x="651"/>
        <item x="501"/>
        <item x="533"/>
        <item x="649"/>
        <item x="714"/>
        <item x="393"/>
        <item x="605"/>
        <item x="688"/>
        <item x="131"/>
        <item x="622"/>
        <item x="504"/>
        <item x="634"/>
        <item x="690"/>
        <item x="546"/>
        <item x="124"/>
        <item x="395"/>
        <item x="710"/>
        <item x="712"/>
        <item x="636"/>
        <item x="523"/>
        <item x="510"/>
        <item x="633"/>
        <item x="700"/>
        <item x="718"/>
        <item x="603"/>
        <item x="703"/>
        <item x="625"/>
        <item x="119"/>
        <item x="117"/>
        <item x="623"/>
        <item x="489"/>
        <item x="145"/>
        <item x="663"/>
        <item x="756"/>
        <item x="683"/>
        <item x="624"/>
        <item x="329"/>
        <item x="619"/>
        <item x="123"/>
        <item x="322"/>
        <item x="532"/>
        <item x="680"/>
        <item x="177"/>
        <item x="471"/>
        <item x="726"/>
        <item x="202"/>
        <item x="187"/>
        <item x="509"/>
        <item x="627"/>
        <item x="536"/>
        <item x="407"/>
        <item x="346"/>
        <item x="676"/>
        <item x="380"/>
        <item x="405"/>
        <item x="130"/>
        <item x="544"/>
        <item x="390"/>
        <item x="486"/>
        <item x="127"/>
        <item x="133"/>
        <item x="531"/>
        <item x="165"/>
        <item x="507"/>
        <item x="658"/>
        <item x="588"/>
        <item x="201"/>
        <item x="637"/>
        <item x="552"/>
        <item x="488"/>
        <item x="535"/>
        <item x="671"/>
        <item x="348"/>
        <item x="147"/>
        <item x="200"/>
        <item x="513"/>
        <item x="263"/>
        <item x="206"/>
        <item x="427"/>
        <item x="116"/>
        <item x="371"/>
        <item x="707"/>
        <item x="589"/>
        <item x="142"/>
        <item x="396"/>
        <item x="613"/>
        <item x="555"/>
        <item x="233"/>
        <item x="164"/>
        <item x="611"/>
        <item x="642"/>
        <item x="730"/>
        <item x="194"/>
        <item x="716"/>
        <item x="386"/>
        <item x="163"/>
        <item x="385"/>
        <item x="342"/>
        <item x="331"/>
        <item x="198"/>
        <item x="139"/>
        <item x="548"/>
        <item x="383"/>
        <item x="695"/>
        <item x="140"/>
        <item x="559"/>
        <item x="652"/>
        <item x="161"/>
        <item x="340"/>
        <item x="159"/>
        <item x="681"/>
        <item x="556"/>
        <item x="341"/>
        <item x="629"/>
        <item x="554"/>
        <item x="345"/>
        <item x="149"/>
        <item x="392"/>
        <item x="199"/>
        <item x="334"/>
        <item x="137"/>
        <item x="571"/>
        <item x="691"/>
        <item x="156"/>
        <item x="343"/>
        <item x="724"/>
        <item x="167"/>
        <item x="146"/>
        <item x="192"/>
        <item x="665"/>
        <item x="409"/>
        <item x="408"/>
        <item x="687"/>
        <item x="727"/>
        <item x="614"/>
        <item x="169"/>
        <item x="384"/>
        <item x="657"/>
        <item x="518"/>
        <item x="151"/>
        <item x="160"/>
        <item x="570"/>
        <item x="543"/>
        <item x="173"/>
        <item x="612"/>
        <item x="497"/>
        <item x="743"/>
        <item x="144"/>
        <item x="132"/>
        <item x="752"/>
        <item x="639"/>
        <item x="333"/>
        <item x="209"/>
        <item x="240"/>
        <item x="205"/>
        <item x="534"/>
        <item x="558"/>
        <item x="155"/>
        <item x="394"/>
        <item x="361"/>
        <item x="325"/>
        <item x="153"/>
        <item x="490"/>
        <item x="344"/>
        <item x="449"/>
        <item x="234"/>
        <item x="722"/>
        <item x="496"/>
        <item x="720"/>
        <item x="574"/>
        <item x="539"/>
        <item x="737"/>
        <item x="508"/>
        <item x="157"/>
        <item x="191"/>
        <item x="482"/>
        <item x="735"/>
        <item x="313"/>
        <item x="410"/>
        <item x="736"/>
        <item x="255"/>
        <item x="755"/>
        <item x="575"/>
        <item x="451"/>
        <item x="207"/>
        <item x="166"/>
        <item x="549"/>
        <item x="647"/>
        <item x="522"/>
        <item x="585"/>
        <item x="560"/>
        <item x="152"/>
        <item x="450"/>
        <item x="537"/>
        <item x="203"/>
        <item x="528"/>
        <item x="347"/>
        <item x="635"/>
        <item x="400"/>
        <item x="365"/>
        <item x="447"/>
        <item x="235"/>
        <item x="511"/>
        <item x="646"/>
        <item x="172"/>
        <item x="557"/>
        <item x="749"/>
        <item x="237"/>
        <item x="136"/>
        <item x="596"/>
        <item x="148"/>
        <item x="212"/>
        <item x="470"/>
        <item x="473"/>
        <item x="689"/>
        <item x="516"/>
        <item x="236"/>
        <item x="47"/>
        <item x="498"/>
        <item x="499"/>
        <item x="526"/>
        <item x="335"/>
        <item x="354"/>
        <item x="595"/>
        <item x="542"/>
        <item x="725"/>
        <item x="158"/>
        <item x="355"/>
        <item x="569"/>
        <item x="210"/>
        <item x="138"/>
        <item x="655"/>
        <item x="740"/>
        <item x="757"/>
        <item x="193"/>
        <item x="162"/>
        <item x="262"/>
        <item x="238"/>
        <item x="421"/>
        <item x="397"/>
        <item x="43"/>
        <item x="564"/>
        <item x="115"/>
        <item x="466"/>
        <item x="503"/>
        <item x="150"/>
        <item x="553"/>
        <item x="732"/>
        <item x="46"/>
        <item x="208"/>
        <item x="42"/>
        <item x="609"/>
        <item x="183"/>
        <item x="751"/>
        <item x="519"/>
        <item x="381"/>
        <item x="39"/>
        <item x="223"/>
        <item x="715"/>
        <item x="154"/>
        <item x="597"/>
        <item x="679"/>
        <item x="336"/>
        <item x="495"/>
        <item x="602"/>
        <item x="168"/>
        <item x="338"/>
        <item x="256"/>
        <item x="621"/>
        <item x="467"/>
        <item x="530"/>
        <item x="728"/>
        <item x="45"/>
        <item x="464"/>
        <item x="739"/>
        <item x="351"/>
        <item x="563"/>
        <item x="664"/>
        <item x="598"/>
        <item x="50"/>
        <item x="218"/>
        <item x="493"/>
        <item x="264"/>
        <item x="239"/>
        <item x="420"/>
        <item x="41"/>
        <item x="196"/>
        <item x="747"/>
        <item x="357"/>
        <item x="111"/>
        <item x="468"/>
        <item x="480"/>
        <item x="506"/>
        <item x="631"/>
        <item x="54"/>
        <item x="457"/>
        <item x="53"/>
        <item x="293"/>
        <item x="141"/>
        <item x="227"/>
        <item x="70"/>
        <item x="339"/>
        <item x="719"/>
        <item x="51"/>
        <item x="251"/>
        <item x="332"/>
        <item x="356"/>
        <item x="729"/>
        <item x="48"/>
        <item x="195"/>
        <item x="645"/>
        <item x="487"/>
        <item x="52"/>
        <item x="217"/>
        <item x="568"/>
        <item x="58"/>
        <item x="289"/>
        <item x="402"/>
        <item x="459"/>
        <item x="359"/>
        <item x="80"/>
        <item x="565"/>
        <item x="587"/>
        <item x="261"/>
        <item x="426"/>
        <item x="723"/>
        <item x="56"/>
        <item x="287"/>
        <item x="59"/>
        <item x="219"/>
        <item x="278"/>
        <item x="67"/>
        <item x="224"/>
        <item x="186"/>
        <item x="175"/>
        <item x="231"/>
        <item x="744"/>
        <item x="79"/>
        <item x="460"/>
        <item x="403"/>
        <item x="170"/>
        <item x="481"/>
        <item x="174"/>
        <item x="610"/>
        <item x="517"/>
        <item x="62"/>
        <item x="250"/>
        <item x="579"/>
        <item x="129"/>
        <item x="44"/>
        <item x="253"/>
        <item x="630"/>
        <item x="741"/>
        <item x="753"/>
        <item x="591"/>
        <item x="61"/>
        <item x="252"/>
        <item x="404"/>
        <item x="446"/>
        <item x="566"/>
        <item x="112"/>
        <item x="578"/>
        <item x="547"/>
        <item x="197"/>
        <item x="422"/>
        <item x="74"/>
        <item x="349"/>
        <item x="705"/>
        <item x="738"/>
        <item x="66"/>
        <item x="456"/>
        <item x="580"/>
        <item x="733"/>
        <item x="40"/>
        <item x="254"/>
        <item x="277"/>
        <item x="745"/>
        <item x="76"/>
        <item x="674"/>
        <item x="260"/>
        <item x="55"/>
        <item x="584"/>
        <item x="82"/>
        <item x="259"/>
        <item x="455"/>
        <item x="615"/>
        <item x="292"/>
        <item x="717"/>
        <item x="462"/>
        <item x="77"/>
        <item x="211"/>
        <item x="221"/>
        <item x="204"/>
        <item x="632"/>
        <item x="73"/>
        <item x="220"/>
        <item x="492"/>
        <item x="461"/>
        <item x="279"/>
        <item x="85"/>
        <item x="586"/>
        <item x="618"/>
        <item x="748"/>
        <item x="742"/>
        <item x="337"/>
        <item x="562"/>
        <item x="425"/>
        <item x="225"/>
        <item x="290"/>
        <item x="49"/>
        <item x="248"/>
        <item x="304"/>
        <item x="214"/>
        <item x="228"/>
        <item x="573"/>
        <item x="734"/>
        <item x="88"/>
        <item x="465"/>
        <item x="222"/>
        <item x="606"/>
        <item x="11"/>
        <item x="215"/>
        <item x="577"/>
        <item x="78"/>
        <item x="303"/>
        <item x="418"/>
        <item x="244"/>
        <item x="57"/>
        <item x="754"/>
        <item x="353"/>
        <item x="8"/>
        <item x="105"/>
        <item x="305"/>
        <item x="90"/>
        <item x="226"/>
        <item x="69"/>
        <item x="232"/>
        <item x="494"/>
        <item x="440"/>
        <item x="7"/>
        <item x="485"/>
        <item x="3"/>
        <item x="281"/>
        <item x="265"/>
        <item x="104"/>
        <item x="419"/>
        <item x="750"/>
        <item x="75"/>
        <item x="306"/>
        <item x="87"/>
        <item x="608"/>
        <item x="216"/>
        <item x="599"/>
        <item x="448"/>
        <item x="638"/>
        <item x="567"/>
        <item x="491"/>
        <item x="352"/>
        <item x="101"/>
        <item x="607"/>
        <item x="2"/>
        <item x="257"/>
        <item x="428"/>
        <item x="243"/>
        <item x="441"/>
        <item x="72"/>
        <item x="229"/>
        <item x="500"/>
        <item x="113"/>
        <item x="280"/>
        <item x="463"/>
        <item x="71"/>
        <item x="302"/>
        <item x="65"/>
        <item x="81"/>
        <item x="249"/>
        <item x="476"/>
        <item x="106"/>
        <item x="561"/>
        <item x="17"/>
        <item x="300"/>
        <item x="590"/>
        <item x="475"/>
        <item x="100"/>
        <item x="60"/>
        <item x="285"/>
        <item x="572"/>
        <item x="275"/>
        <item x="274"/>
        <item x="92"/>
        <item x="454"/>
        <item x="242"/>
        <item x="83"/>
        <item x="230"/>
        <item x="358"/>
        <item x="63"/>
        <item x="284"/>
        <item x="245"/>
        <item x="6"/>
        <item x="276"/>
        <item x="350"/>
        <item x="114"/>
        <item x="109"/>
        <item x="258"/>
        <item x="616"/>
        <item x="291"/>
        <item x="10"/>
        <item x="171"/>
        <item x="458"/>
        <item x="68"/>
        <item x="415"/>
        <item x="273"/>
        <item x="84"/>
        <item x="176"/>
        <item x="444"/>
        <item x="592"/>
        <item x="13"/>
        <item x="452"/>
        <item x="213"/>
        <item x="443"/>
        <item x="30"/>
        <item x="288"/>
        <item x="64"/>
        <item x="483"/>
        <item x="431"/>
        <item x="269"/>
        <item x="430"/>
        <item x="107"/>
        <item x="14"/>
        <item x="301"/>
        <item x="424"/>
        <item x="1"/>
        <item x="93"/>
        <item x="35"/>
        <item x="247"/>
        <item x="411"/>
        <item x="246"/>
        <item x="16"/>
        <item x="12"/>
        <item x="414"/>
        <item x="97"/>
        <item x="37"/>
        <item x="282"/>
        <item x="18"/>
        <item x="103"/>
        <item x="241"/>
        <item x="429"/>
        <item x="34"/>
        <item x="4"/>
        <item x="296"/>
        <item x="102"/>
        <item x="600"/>
        <item x="417"/>
        <item x="286"/>
        <item x="21"/>
        <item x="413"/>
        <item x="25"/>
        <item x="99"/>
        <item x="86"/>
        <item x="110"/>
        <item x="550"/>
        <item x="98"/>
        <item x="484"/>
        <item x="24"/>
        <item x="31"/>
        <item x="268"/>
        <item x="270"/>
        <item x="576"/>
        <item x="299"/>
        <item x="89"/>
        <item x="601"/>
        <item x="38"/>
        <item x="108"/>
        <item x="294"/>
        <item x="445"/>
        <item x="307"/>
        <item x="423"/>
        <item x="0"/>
        <item x="272"/>
        <item x="453"/>
        <item x="9"/>
        <item x="308"/>
        <item x="593"/>
        <item x="91"/>
        <item x="436"/>
        <item x="581"/>
        <item x="617"/>
        <item x="94"/>
        <item x="5"/>
        <item x="479"/>
        <item x="95"/>
        <item x="416"/>
        <item x="283"/>
        <item x="412"/>
        <item x="551"/>
        <item x="295"/>
        <item x="96"/>
        <item x="19"/>
        <item x="583"/>
        <item x="271"/>
        <item x="267"/>
        <item x="435"/>
        <item x="594"/>
        <item x="266"/>
        <item x="442"/>
        <item x="22"/>
        <item x="297"/>
        <item x="27"/>
        <item x="32"/>
        <item x="439"/>
        <item x="434"/>
        <item x="26"/>
        <item x="437"/>
        <item x="28"/>
        <item x="478"/>
        <item x="298"/>
        <item x="15"/>
        <item x="477"/>
        <item x="33"/>
        <item x="20"/>
        <item x="582"/>
        <item x="29"/>
        <item x="23"/>
        <item x="36"/>
        <item x="438"/>
        <item x="433"/>
        <item x="432"/>
        <item t="default"/>
      </items>
    </pivotField>
    <pivotField numFmtId="165" showAll="0"/>
    <pivotField numFmtId="9" showAl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C080359B-154A-4DED-91C2-B07421266D93}" sourceName="Retailer">
  <pivotTables>
    <pivotTable tabId="4" name="PivotTable2"/>
    <pivotTable tabId="4" name="PivotTable1"/>
    <pivotTable tabId="4" name="PivotTable3"/>
    <pivotTable tabId="4" name="PivotTable4"/>
    <pivotTable tabId="4" name="PivotTable5"/>
    <pivotTable tabId="7" name="PivotTable6"/>
  </pivotTables>
  <data>
    <tabular pivotCacheId="2043556384">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D47B0D-D280-41B8-8492-C4EF93AE84A4}" sourceName="Region">
  <pivotTables>
    <pivotTable tabId="4" name="PivotTable2"/>
    <pivotTable tabId="4" name="PivotTable1"/>
    <pivotTable tabId="4" name="PivotTable3"/>
    <pivotTable tabId="4" name="PivotTable4"/>
    <pivotTable tabId="4" name="PivotTable5"/>
    <pivotTable tabId="7" name="PivotTable6"/>
  </pivotTables>
  <data>
    <tabular pivotCacheId="2043556384">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46E90628-7C87-4016-AA1C-FCFCE91E6441}" sourceName="Beverage Brand">
  <pivotTables>
    <pivotTable tabId="4" name="PivotTable2"/>
    <pivotTable tabId="4" name="PivotTable1"/>
    <pivotTable tabId="4" name="PivotTable3"/>
    <pivotTable tabId="4" name="PivotTable4"/>
    <pivotTable tabId="4" name="PivotTable5"/>
    <pivotTable tabId="7" name="PivotTable6"/>
  </pivotTables>
  <data>
    <tabular pivotCacheId="2043556384">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F94FD3DB-140F-44DA-8CD9-BEA8461DE954}" cache="Slicer_Retailer" caption="Retailer" style="Slicer Style 2" rowHeight="241300"/>
  <slicer name="Region" xr10:uid="{8BF162E2-B394-491E-8920-08209EB2D1F3}" cache="Slicer_Region" caption="Region" style="Slicer Style 2" rowHeight="241300"/>
  <slicer name="Beverage Brand" xr10:uid="{363F68CC-B6A5-41F2-8D6F-5D971F8FC80E}" cache="Slicer_Beverage_Brand" caption="Beverage Brand"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A5711D-E58A-46AE-9B6A-FDCC7349CE71}" name="Table1" displayName="Table1" ref="B5:M3893" totalsRowShown="0" headerRowDxfId="13" dataDxfId="12">
  <autoFilter ref="B5:M3893" xr:uid="{0DA5711D-E58A-46AE-9B6A-FDCC7349CE71}"/>
  <tableColumns count="12">
    <tableColumn id="1" xr3:uid="{D24E4663-C0D9-44CC-8562-479263027DEF}" name="Retailer" dataDxfId="11"/>
    <tableColumn id="2" xr3:uid="{75D45CA6-CD5B-433E-8CED-7AAF1BCFE10A}" name="Retailer ID" dataDxfId="10"/>
    <tableColumn id="3" xr3:uid="{98B69466-6A13-4114-8CBE-7E7CD5C77521}" name="Invoice Date" dataDxfId="9"/>
    <tableColumn id="4" xr3:uid="{6756124C-A0D8-4E3E-9BFF-07F206113D91}" name="Region" dataDxfId="8"/>
    <tableColumn id="5" xr3:uid="{1B06AAE0-A8C7-49BE-A98B-BC8140A4011E}" name="State" dataDxfId="7"/>
    <tableColumn id="6" xr3:uid="{B3A586DF-D082-4B93-8FB7-7E5B65445664}" name="City" dataDxfId="6"/>
    <tableColumn id="7" xr3:uid="{95E7A678-0FB3-44C7-A174-DF2F61A25CD4}" name="Beverage Brand" dataDxfId="5"/>
    <tableColumn id="8" xr3:uid="{E626DEC4-FFF3-4D1A-9F31-E87EA83ACB24}" name="Price per Unit" dataDxfId="4"/>
    <tableColumn id="9" xr3:uid="{1E24412D-5877-4651-B6E9-0AC49AA3BB84}" name="Units Sold" dataDxfId="3"/>
    <tableColumn id="10" xr3:uid="{0A098E96-A167-4A35-AD96-8A0D5EFC8BBB}" name="Total Sales" dataDxfId="2">
      <calculatedColumnFormula>I6*J6</calculatedColumnFormula>
    </tableColumn>
    <tableColumn id="11" xr3:uid="{F43DEEBB-F900-4EC7-B349-C0A1FFA501C2}" name="Operating Profit" dataDxfId="1">
      <calculatedColumnFormula>K6*M6</calculatedColumnFormula>
    </tableColumn>
    <tableColumn id="12" xr3:uid="{5D484334-32E5-404C-B605-3B8428537E80}"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556C07B3-57AF-4D73-8F79-87E5106C2336}" sourceName="Invoice Date">
  <pivotTables>
    <pivotTable tabId="4" name="PivotTable2"/>
    <pivotTable tabId="4" name="PivotTable1"/>
    <pivotTable tabId="4" name="PivotTable3"/>
    <pivotTable tabId="4" name="PivotTable4"/>
    <pivotTable tabId="7" name="PivotTable6"/>
  </pivotTables>
  <state minimalRefreshVersion="6" lastRefreshVersion="6" pivotCacheId="2043556384"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4A3ACB0C-08E3-4696-9719-1755C07E95CA}" cache="NativeTimeline_Invoice_Date" caption="Sales Period" level="2" selectionLevel="2"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536164-5DB4-4521-AA92-5D3860E4139A}">
  <dimension ref="A3:G101"/>
  <sheetViews>
    <sheetView topLeftCell="A67" workbookViewId="0">
      <selection activeCell="G17" sqref="G17"/>
    </sheetView>
  </sheetViews>
  <sheetFormatPr defaultRowHeight="15"/>
  <cols>
    <col min="1" max="1" width="13.140625" bestFit="1" customWidth="1"/>
    <col min="2" max="2" width="17.28515625" bestFit="1" customWidth="1"/>
    <col min="3" max="3" width="22.28515625" bestFit="1" customWidth="1"/>
    <col min="4" max="4" width="27.140625" bestFit="1" customWidth="1"/>
    <col min="5" max="5" width="10.5703125" customWidth="1"/>
    <col min="6" max="6" width="10.7109375" customWidth="1"/>
    <col min="7" max="7" width="14.42578125" customWidth="1"/>
    <col min="8" max="23" width="4.5703125" bestFit="1" customWidth="1"/>
    <col min="24" max="24" width="11.28515625" bestFit="1" customWidth="1"/>
  </cols>
  <sheetData>
    <row r="3" spans="1:4">
      <c r="A3" t="s">
        <v>132</v>
      </c>
      <c r="B3" t="s">
        <v>133</v>
      </c>
      <c r="C3" t="s">
        <v>134</v>
      </c>
      <c r="D3" t="s">
        <v>138</v>
      </c>
    </row>
    <row r="4" spans="1:4">
      <c r="A4">
        <v>8684027.5</v>
      </c>
      <c r="B4">
        <v>17148250</v>
      </c>
      <c r="C4">
        <v>3173631.875</v>
      </c>
      <c r="D4">
        <v>0.36310442386830921</v>
      </c>
    </row>
    <row r="6" spans="1:4">
      <c r="A6" s="35" t="s">
        <v>139</v>
      </c>
      <c r="B6" t="s">
        <v>132</v>
      </c>
    </row>
    <row r="7" spans="1:4">
      <c r="A7" s="36" t="s">
        <v>141</v>
      </c>
      <c r="B7" s="37">
        <v>510750</v>
      </c>
    </row>
    <row r="8" spans="1:4">
      <c r="A8" s="36" t="s">
        <v>142</v>
      </c>
      <c r="B8" s="37">
        <v>484975</v>
      </c>
    </row>
    <row r="9" spans="1:4">
      <c r="A9" s="36" t="s">
        <v>143</v>
      </c>
      <c r="B9" s="37">
        <v>483530</v>
      </c>
    </row>
    <row r="10" spans="1:4">
      <c r="A10" s="36" t="s">
        <v>144</v>
      </c>
      <c r="B10" s="37">
        <v>494887.5</v>
      </c>
    </row>
    <row r="11" spans="1:4">
      <c r="A11" s="36" t="s">
        <v>145</v>
      </c>
      <c r="B11" s="37">
        <v>673572.5</v>
      </c>
    </row>
    <row r="12" spans="1:4">
      <c r="A12" s="36" t="s">
        <v>146</v>
      </c>
      <c r="B12" s="37">
        <v>903837.5</v>
      </c>
    </row>
    <row r="13" spans="1:4">
      <c r="A13" s="36" t="s">
        <v>147</v>
      </c>
      <c r="B13" s="37">
        <v>1041437.5</v>
      </c>
    </row>
    <row r="14" spans="1:4">
      <c r="A14" s="36" t="s">
        <v>148</v>
      </c>
      <c r="B14" s="37">
        <v>945275</v>
      </c>
    </row>
    <row r="15" spans="1:4">
      <c r="A15" s="36" t="s">
        <v>149</v>
      </c>
      <c r="B15" s="37">
        <v>681000</v>
      </c>
    </row>
    <row r="16" spans="1:4">
      <c r="A16" s="36" t="s">
        <v>150</v>
      </c>
      <c r="B16" s="37">
        <v>623375</v>
      </c>
    </row>
    <row r="17" spans="1:7">
      <c r="A17" s="36" t="s">
        <v>151</v>
      </c>
      <c r="B17" s="37">
        <v>795612.5</v>
      </c>
    </row>
    <row r="18" spans="1:7">
      <c r="A18" s="36" t="s">
        <v>152</v>
      </c>
      <c r="B18" s="37">
        <v>1045775</v>
      </c>
    </row>
    <row r="19" spans="1:7">
      <c r="A19" s="36" t="s">
        <v>140</v>
      </c>
      <c r="B19" s="37">
        <v>8684027.5</v>
      </c>
    </row>
    <row r="21" spans="1:7">
      <c r="A21" s="35" t="s">
        <v>139</v>
      </c>
      <c r="B21" t="s">
        <v>133</v>
      </c>
      <c r="D21" s="38" t="s">
        <v>6</v>
      </c>
      <c r="E21" s="38" t="s">
        <v>153</v>
      </c>
      <c r="F21" s="38" t="s">
        <v>153</v>
      </c>
      <c r="G21" s="38" t="s">
        <v>153</v>
      </c>
    </row>
    <row r="22" spans="1:7">
      <c r="A22" s="36" t="s">
        <v>57</v>
      </c>
      <c r="B22">
        <v>408500</v>
      </c>
      <c r="D22" t="str">
        <f>A22</f>
        <v>Alabama</v>
      </c>
      <c r="E22">
        <f>GETPIVOTDATA("Units Sold",$A$21,"State","Alabama")</f>
        <v>408500</v>
      </c>
      <c r="F22">
        <f t="shared" ref="F22:G22" si="0">GETPIVOTDATA("Units Sold",$A$21,"State","Alabama")</f>
        <v>408500</v>
      </c>
      <c r="G22">
        <f t="shared" si="0"/>
        <v>408500</v>
      </c>
    </row>
    <row r="23" spans="1:7">
      <c r="A23" s="36" t="s">
        <v>61</v>
      </c>
      <c r="B23">
        <v>312250</v>
      </c>
      <c r="D23" t="str">
        <f t="shared" ref="D23:D71" si="1">A23</f>
        <v>Alaska</v>
      </c>
      <c r="E23">
        <f>GETPIVOTDATA("Units Sold",$A$21,"State","Alaska")</f>
        <v>312250</v>
      </c>
      <c r="F23">
        <f t="shared" ref="F23:G23" si="2">GETPIVOTDATA("Units Sold",$A$21,"State","Alaska")</f>
        <v>312250</v>
      </c>
      <c r="G23">
        <f t="shared" si="2"/>
        <v>312250</v>
      </c>
    </row>
    <row r="24" spans="1:7">
      <c r="A24" s="36" t="s">
        <v>82</v>
      </c>
      <c r="B24">
        <v>331500</v>
      </c>
      <c r="D24" t="str">
        <f t="shared" si="1"/>
        <v>Arizona</v>
      </c>
      <c r="E24">
        <f>GETPIVOTDATA("Units Sold",$A$21,"State","Arizona")</f>
        <v>331500</v>
      </c>
      <c r="F24">
        <f t="shared" ref="F24:G24" si="3">GETPIVOTDATA("Units Sold",$A$21,"State","Arizona")</f>
        <v>331500</v>
      </c>
      <c r="G24">
        <f t="shared" si="3"/>
        <v>331500</v>
      </c>
    </row>
    <row r="25" spans="1:7">
      <c r="A25" s="36" t="s">
        <v>98</v>
      </c>
      <c r="B25">
        <v>255350</v>
      </c>
      <c r="D25" t="str">
        <f t="shared" si="1"/>
        <v>Arkansas</v>
      </c>
      <c r="E25">
        <f>GETPIVOTDATA("Units Sold",$A$21,"State","Arkansas")</f>
        <v>255350</v>
      </c>
      <c r="F25">
        <f t="shared" ref="F25:G25" si="4">GETPIVOTDATA("Units Sold",$A$21,"State","Arkansas")</f>
        <v>255350</v>
      </c>
      <c r="G25">
        <f t="shared" si="4"/>
        <v>255350</v>
      </c>
    </row>
    <row r="26" spans="1:7">
      <c r="A26" s="36" t="s">
        <v>29</v>
      </c>
      <c r="B26">
        <v>1037250</v>
      </c>
      <c r="D26" t="str">
        <f t="shared" si="1"/>
        <v>California</v>
      </c>
      <c r="E26">
        <f>GETPIVOTDATA("Units Sold",$A$21,"State","California")</f>
        <v>1037250</v>
      </c>
      <c r="F26">
        <f t="shared" ref="F26:G26" si="5">GETPIVOTDATA("Units Sold",$A$21,"State","California")</f>
        <v>1037250</v>
      </c>
      <c r="G26">
        <f t="shared" si="5"/>
        <v>1037250</v>
      </c>
    </row>
    <row r="27" spans="1:7">
      <c r="A27" s="36" t="s">
        <v>42</v>
      </c>
      <c r="B27">
        <v>324250</v>
      </c>
      <c r="D27" t="str">
        <f t="shared" si="1"/>
        <v>Colorado</v>
      </c>
      <c r="E27">
        <f>GETPIVOTDATA("Units Sold",$A$21,"State","Colorado")</f>
        <v>324250</v>
      </c>
      <c r="F27">
        <f t="shared" ref="F27:G27" si="6">GETPIVOTDATA("Units Sold",$A$21,"State","Colorado")</f>
        <v>324250</v>
      </c>
      <c r="G27">
        <f t="shared" si="6"/>
        <v>324250</v>
      </c>
    </row>
    <row r="28" spans="1:7">
      <c r="A28" s="36" t="s">
        <v>121</v>
      </c>
      <c r="B28">
        <v>169600</v>
      </c>
      <c r="D28" t="str">
        <f t="shared" si="1"/>
        <v>Connecticut</v>
      </c>
      <c r="E28">
        <f>GETPIVOTDATA("Units Sold",$A$21,"State","Connecticut")</f>
        <v>169600</v>
      </c>
      <c r="F28">
        <f t="shared" ref="F28:G28" si="7">GETPIVOTDATA("Units Sold",$A$21,"State","Connecticut")</f>
        <v>169600</v>
      </c>
      <c r="G28">
        <f t="shared" si="7"/>
        <v>169600</v>
      </c>
    </row>
    <row r="29" spans="1:7">
      <c r="A29" s="36" t="s">
        <v>117</v>
      </c>
      <c r="B29">
        <v>205600</v>
      </c>
      <c r="D29" t="str">
        <f t="shared" si="1"/>
        <v>Delaware</v>
      </c>
      <c r="E29">
        <f>GETPIVOTDATA("Units Sold",$A$21,"State","Delaware")</f>
        <v>205600</v>
      </c>
      <c r="F29">
        <f t="shared" ref="F29:G29" si="8">GETPIVOTDATA("Units Sold",$A$21,"State","Delaware")</f>
        <v>205600</v>
      </c>
      <c r="G29">
        <f t="shared" si="8"/>
        <v>205600</v>
      </c>
    </row>
    <row r="30" spans="1:7">
      <c r="A30" s="36" t="s">
        <v>47</v>
      </c>
      <c r="B30">
        <v>1051700</v>
      </c>
      <c r="D30" t="str">
        <f t="shared" si="1"/>
        <v>Florida</v>
      </c>
      <c r="E30">
        <f>GETPIVOTDATA("Units Sold",$A$21,"State","Florida")</f>
        <v>1051700</v>
      </c>
      <c r="F30">
        <f t="shared" ref="F30:G30" si="9">GETPIVOTDATA("Units Sold",$A$21,"State","Florida")</f>
        <v>1051700</v>
      </c>
      <c r="G30">
        <f t="shared" si="9"/>
        <v>1051700</v>
      </c>
    </row>
    <row r="31" spans="1:7">
      <c r="A31" s="36" t="s">
        <v>86</v>
      </c>
      <c r="B31">
        <v>579350</v>
      </c>
      <c r="D31" t="str">
        <f t="shared" si="1"/>
        <v>Georgia</v>
      </c>
      <c r="E31">
        <f>GETPIVOTDATA("Units Sold",$A$21,"State","Georgia")</f>
        <v>579350</v>
      </c>
      <c r="F31">
        <f t="shared" ref="F31:G31" si="10">GETPIVOTDATA("Units Sold",$A$21,"State","Georgia")</f>
        <v>579350</v>
      </c>
      <c r="G31">
        <f t="shared" si="10"/>
        <v>579350</v>
      </c>
    </row>
    <row r="32" spans="1:7">
      <c r="A32" s="36" t="s">
        <v>63</v>
      </c>
      <c r="B32">
        <v>353500</v>
      </c>
      <c r="D32" t="str">
        <f t="shared" si="1"/>
        <v>Hawaii</v>
      </c>
      <c r="E32">
        <f>GETPIVOTDATA("Units Sold",$A$21,"State","Hawaii")</f>
        <v>353500</v>
      </c>
      <c r="F32">
        <f t="shared" ref="F32:G32" si="11">GETPIVOTDATA("Units Sold",$A$21,"State","Hawaii")</f>
        <v>353500</v>
      </c>
      <c r="G32">
        <f t="shared" si="11"/>
        <v>353500</v>
      </c>
    </row>
    <row r="33" spans="1:7">
      <c r="A33" s="36" t="s">
        <v>80</v>
      </c>
      <c r="B33">
        <v>288250</v>
      </c>
      <c r="D33" t="str">
        <f t="shared" si="1"/>
        <v>Idaho</v>
      </c>
      <c r="E33">
        <f>GETPIVOTDATA("Units Sold",$A$21,"State","Idaho")</f>
        <v>288250</v>
      </c>
      <c r="F33">
        <f t="shared" ref="F33:G33" si="12">GETPIVOTDATA("Units Sold",$A$21,"State","Idaho")</f>
        <v>288250</v>
      </c>
      <c r="G33">
        <f t="shared" si="12"/>
        <v>288250</v>
      </c>
    </row>
    <row r="34" spans="1:7">
      <c r="A34" s="36" t="s">
        <v>34</v>
      </c>
      <c r="B34">
        <v>185600</v>
      </c>
      <c r="D34" t="str">
        <f t="shared" si="1"/>
        <v>Illinois</v>
      </c>
      <c r="E34">
        <f>GETPIVOTDATA("Units Sold",$A$21,"State","Illinois")</f>
        <v>185600</v>
      </c>
      <c r="F34">
        <f t="shared" ref="F34:G34" si="13">GETPIVOTDATA("Units Sold",$A$21,"State","Illinois")</f>
        <v>185600</v>
      </c>
      <c r="G34">
        <f t="shared" si="13"/>
        <v>185600</v>
      </c>
    </row>
    <row r="35" spans="1:7">
      <c r="A35" s="36" t="s">
        <v>112</v>
      </c>
      <c r="B35">
        <v>241600</v>
      </c>
      <c r="D35" t="str">
        <f t="shared" si="1"/>
        <v>Indiana</v>
      </c>
      <c r="E35">
        <f>GETPIVOTDATA("Units Sold",$A$21,"State","Indiana")</f>
        <v>241600</v>
      </c>
      <c r="F35">
        <f t="shared" ref="F35:G35" si="14">GETPIVOTDATA("Units Sold",$A$21,"State","Indiana")</f>
        <v>241600</v>
      </c>
      <c r="G35">
        <f t="shared" si="14"/>
        <v>241600</v>
      </c>
    </row>
    <row r="36" spans="1:7">
      <c r="A36" s="36" t="s">
        <v>108</v>
      </c>
      <c r="B36">
        <v>183100</v>
      </c>
      <c r="D36" t="str">
        <f t="shared" si="1"/>
        <v>Iowa</v>
      </c>
      <c r="E36">
        <f>GETPIVOTDATA("Units Sold",$A$21,"State","Iowa")</f>
        <v>183100</v>
      </c>
      <c r="F36">
        <f t="shared" ref="F36:G36" si="15">GETPIVOTDATA("Units Sold",$A$21,"State","Iowa")</f>
        <v>183100</v>
      </c>
      <c r="G36">
        <f t="shared" si="15"/>
        <v>183100</v>
      </c>
    </row>
    <row r="37" spans="1:7">
      <c r="A37" s="36" t="s">
        <v>102</v>
      </c>
      <c r="B37">
        <v>180600</v>
      </c>
      <c r="D37" t="str">
        <f t="shared" si="1"/>
        <v>Kansas</v>
      </c>
      <c r="E37">
        <f>GETPIVOTDATA("Units Sold",$A$21,"State","Kansas")</f>
        <v>180600</v>
      </c>
      <c r="F37">
        <f t="shared" ref="F37:G37" si="16">GETPIVOTDATA("Units Sold",$A$21,"State","Kansas")</f>
        <v>180600</v>
      </c>
      <c r="G37">
        <f t="shared" si="16"/>
        <v>180600</v>
      </c>
    </row>
    <row r="38" spans="1:7">
      <c r="A38" s="36" t="s">
        <v>94</v>
      </c>
      <c r="B38">
        <v>363350</v>
      </c>
      <c r="D38" t="str">
        <f t="shared" si="1"/>
        <v>Kentucky</v>
      </c>
      <c r="E38">
        <f>GETPIVOTDATA("Units Sold",$A$21,"State","Kentucky")</f>
        <v>363350</v>
      </c>
      <c r="F38">
        <f t="shared" ref="F38:G38" si="17">GETPIVOTDATA("Units Sold",$A$21,"State","Kentucky")</f>
        <v>363350</v>
      </c>
      <c r="G38">
        <f t="shared" si="17"/>
        <v>363350</v>
      </c>
    </row>
    <row r="39" spans="1:7">
      <c r="A39" s="36" t="s">
        <v>78</v>
      </c>
      <c r="B39">
        <v>412250</v>
      </c>
      <c r="D39" t="str">
        <f t="shared" si="1"/>
        <v>Louisiana</v>
      </c>
      <c r="E39">
        <f>GETPIVOTDATA("Units Sold",$A$21,"State","Louisiana")</f>
        <v>412250</v>
      </c>
      <c r="F39">
        <f t="shared" ref="F39:G39" si="18">GETPIVOTDATA("Units Sold",$A$21,"State","Louisiana")</f>
        <v>412250</v>
      </c>
      <c r="G39">
        <f t="shared" si="18"/>
        <v>412250</v>
      </c>
    </row>
    <row r="40" spans="1:7">
      <c r="A40" s="36" t="s">
        <v>59</v>
      </c>
      <c r="B40">
        <v>172600</v>
      </c>
      <c r="D40" t="str">
        <f t="shared" si="1"/>
        <v>Maine</v>
      </c>
      <c r="E40">
        <f>GETPIVOTDATA("Units Sold",$A$21,"State","Maine")</f>
        <v>172600</v>
      </c>
      <c r="F40">
        <f t="shared" ref="F40:G40" si="19">GETPIVOTDATA("Units Sold",$A$21,"State","Maine")</f>
        <v>172600</v>
      </c>
      <c r="G40">
        <f t="shared" si="19"/>
        <v>172600</v>
      </c>
    </row>
    <row r="41" spans="1:7">
      <c r="A41" s="36" t="s">
        <v>115</v>
      </c>
      <c r="B41">
        <v>241600</v>
      </c>
      <c r="D41" t="str">
        <f t="shared" si="1"/>
        <v>Maryland</v>
      </c>
      <c r="E41">
        <f>GETPIVOTDATA("Units Sold",$A$21,"State","Maryland")</f>
        <v>241600</v>
      </c>
      <c r="F41">
        <f t="shared" ref="F41:G41" si="20">GETPIVOTDATA("Units Sold",$A$21,"State","Maryland")</f>
        <v>241600</v>
      </c>
      <c r="G41">
        <f t="shared" si="20"/>
        <v>241600</v>
      </c>
    </row>
    <row r="42" spans="1:7">
      <c r="A42" s="36" t="s">
        <v>125</v>
      </c>
      <c r="B42">
        <v>241600</v>
      </c>
      <c r="D42" t="str">
        <f t="shared" si="1"/>
        <v>Massachusetts</v>
      </c>
      <c r="E42">
        <f>GETPIVOTDATA("Units Sold",$A$21,"State","Massachusetts")</f>
        <v>241600</v>
      </c>
      <c r="F42">
        <f t="shared" ref="F42:G42" si="21">GETPIVOTDATA("Units Sold",$A$21,"State","Massachusetts")</f>
        <v>241600</v>
      </c>
      <c r="G42">
        <f t="shared" si="21"/>
        <v>241600</v>
      </c>
    </row>
    <row r="43" spans="1:7">
      <c r="A43" s="36" t="s">
        <v>71</v>
      </c>
      <c r="B43">
        <v>280350</v>
      </c>
      <c r="D43" t="str">
        <f t="shared" si="1"/>
        <v>Michigan</v>
      </c>
      <c r="E43">
        <f>GETPIVOTDATA("Units Sold",$A$21,"State","Michigan")</f>
        <v>280350</v>
      </c>
      <c r="F43">
        <f t="shared" ref="F43:G43" si="22">GETPIVOTDATA("Units Sold",$A$21,"State","Michigan")</f>
        <v>280350</v>
      </c>
      <c r="G43">
        <f t="shared" si="22"/>
        <v>280350</v>
      </c>
    </row>
    <row r="44" spans="1:7">
      <c r="A44" s="36" t="s">
        <v>49</v>
      </c>
      <c r="B44">
        <v>156850</v>
      </c>
      <c r="D44" t="str">
        <f t="shared" si="1"/>
        <v>Minnesota</v>
      </c>
      <c r="E44">
        <f>GETPIVOTDATA("Units Sold",$A$21,"State","Minnesota")</f>
        <v>156850</v>
      </c>
      <c r="F44">
        <f t="shared" ref="F44:G44" si="23">GETPIVOTDATA("Units Sold",$A$21,"State","Minnesota")</f>
        <v>156850</v>
      </c>
      <c r="G44">
        <f t="shared" si="23"/>
        <v>156850</v>
      </c>
    </row>
    <row r="45" spans="1:7">
      <c r="A45" s="36" t="s">
        <v>96</v>
      </c>
      <c r="B45">
        <v>309350</v>
      </c>
      <c r="D45" t="str">
        <f t="shared" si="1"/>
        <v>Mississippi</v>
      </c>
      <c r="E45">
        <f>GETPIVOTDATA("Units Sold",$A$21,"State","Mississippi")</f>
        <v>309350</v>
      </c>
      <c r="F45">
        <f t="shared" ref="F45:G45" si="24">GETPIVOTDATA("Units Sold",$A$21,"State","Mississippi")</f>
        <v>309350</v>
      </c>
      <c r="G45">
        <f t="shared" si="24"/>
        <v>309350</v>
      </c>
    </row>
    <row r="46" spans="1:7">
      <c r="A46" s="36" t="s">
        <v>73</v>
      </c>
      <c r="B46">
        <v>316350</v>
      </c>
      <c r="D46" t="str">
        <f t="shared" si="1"/>
        <v>Missouri</v>
      </c>
      <c r="E46">
        <f>GETPIVOTDATA("Units Sold",$A$21,"State","Missouri")</f>
        <v>316350</v>
      </c>
      <c r="F46">
        <f t="shared" ref="F46:G46" si="25">GETPIVOTDATA("Units Sold",$A$21,"State","Missouri")</f>
        <v>316350</v>
      </c>
      <c r="G46">
        <f t="shared" si="25"/>
        <v>316350</v>
      </c>
    </row>
    <row r="47" spans="1:7">
      <c r="A47" s="36" t="s">
        <v>51</v>
      </c>
      <c r="B47">
        <v>328000</v>
      </c>
      <c r="D47" t="str">
        <f t="shared" si="1"/>
        <v>Montana</v>
      </c>
      <c r="E47">
        <f>GETPIVOTDATA("Units Sold",$A$21,"State","Montana")</f>
        <v>328000</v>
      </c>
      <c r="F47">
        <f t="shared" ref="F47:G47" si="26">GETPIVOTDATA("Units Sold",$A$21,"State","Montana")</f>
        <v>328000</v>
      </c>
      <c r="G47">
        <f t="shared" si="26"/>
        <v>328000</v>
      </c>
    </row>
    <row r="48" spans="1:7">
      <c r="A48" s="36" t="s">
        <v>55</v>
      </c>
      <c r="B48">
        <v>136350</v>
      </c>
      <c r="D48" t="str">
        <f t="shared" si="1"/>
        <v>Nebraska</v>
      </c>
      <c r="E48">
        <f>GETPIVOTDATA("Units Sold",$A$21,"State","Nebraska")</f>
        <v>136350</v>
      </c>
      <c r="F48">
        <f t="shared" ref="F48:G48" si="27">GETPIVOTDATA("Units Sold",$A$21,"State","Nebraska")</f>
        <v>136350</v>
      </c>
      <c r="G48">
        <f t="shared" si="27"/>
        <v>136350</v>
      </c>
    </row>
    <row r="49" spans="1:7">
      <c r="A49" s="36" t="s">
        <v>40</v>
      </c>
      <c r="B49">
        <v>324000</v>
      </c>
      <c r="D49" t="str">
        <f t="shared" si="1"/>
        <v>Nevada</v>
      </c>
      <c r="E49">
        <f>GETPIVOTDATA("Units Sold",$A$21,"State","Nevada")</f>
        <v>324000</v>
      </c>
      <c r="F49">
        <f t="shared" ref="F49:G49" si="28">GETPIVOTDATA("Units Sold",$A$21,"State","Nevada")</f>
        <v>324000</v>
      </c>
      <c r="G49">
        <f t="shared" si="28"/>
        <v>324000</v>
      </c>
    </row>
    <row r="50" spans="1:7">
      <c r="A50" s="36" t="s">
        <v>129</v>
      </c>
      <c r="B50">
        <v>238850</v>
      </c>
      <c r="D50" t="str">
        <f t="shared" si="1"/>
        <v>New Hampshire</v>
      </c>
      <c r="E50">
        <f>GETPIVOTDATA("Units Sold",$A$21,"State","New Hampshire")</f>
        <v>238850</v>
      </c>
      <c r="F50">
        <f t="shared" ref="F50:G50" si="29">GETPIVOTDATA("Units Sold",$A$21,"State","New Hampshire")</f>
        <v>238850</v>
      </c>
      <c r="G50">
        <f t="shared" si="29"/>
        <v>238850</v>
      </c>
    </row>
    <row r="51" spans="1:7">
      <c r="A51" s="36" t="s">
        <v>119</v>
      </c>
      <c r="B51">
        <v>223600</v>
      </c>
      <c r="D51" t="str">
        <f t="shared" si="1"/>
        <v>New Jersey</v>
      </c>
      <c r="E51">
        <f>GETPIVOTDATA("Units Sold",$A$21,"State","New Jersey")</f>
        <v>223600</v>
      </c>
      <c r="F51">
        <f t="shared" ref="F51:G51" si="30">GETPIVOTDATA("Units Sold",$A$21,"State","New Jersey")</f>
        <v>223600</v>
      </c>
      <c r="G51">
        <f t="shared" si="30"/>
        <v>223600</v>
      </c>
    </row>
    <row r="52" spans="1:7">
      <c r="A52" s="36" t="s">
        <v>84</v>
      </c>
      <c r="B52">
        <v>313500</v>
      </c>
      <c r="D52" t="str">
        <f t="shared" si="1"/>
        <v>New Mexico</v>
      </c>
      <c r="E52">
        <f>GETPIVOTDATA("Units Sold",$A$21,"State","New Mexico")</f>
        <v>313500</v>
      </c>
      <c r="F52">
        <f t="shared" ref="F52:G52" si="31">GETPIVOTDATA("Units Sold",$A$21,"State","New Mexico")</f>
        <v>313500</v>
      </c>
      <c r="G52">
        <f t="shared" si="31"/>
        <v>313500</v>
      </c>
    </row>
    <row r="53" spans="1:7">
      <c r="A53" s="36" t="s">
        <v>16</v>
      </c>
      <c r="B53">
        <v>1125200</v>
      </c>
      <c r="D53" t="str">
        <f t="shared" si="1"/>
        <v>New York</v>
      </c>
      <c r="E53">
        <f>GETPIVOTDATA("Units Sold",$A$21,"State","New York")</f>
        <v>1125200</v>
      </c>
      <c r="F53">
        <f t="shared" ref="F53:G53" si="32">GETPIVOTDATA("Units Sold",$A$21,"State","New York")</f>
        <v>1125200</v>
      </c>
      <c r="G53">
        <f t="shared" si="32"/>
        <v>1125200</v>
      </c>
    </row>
    <row r="54" spans="1:7">
      <c r="A54" s="36" t="s">
        <v>90</v>
      </c>
      <c r="B54">
        <v>399350</v>
      </c>
      <c r="D54" t="str">
        <f t="shared" si="1"/>
        <v>North Carolina</v>
      </c>
      <c r="E54">
        <f>GETPIVOTDATA("Units Sold",$A$21,"State","North Carolina")</f>
        <v>399350</v>
      </c>
      <c r="F54">
        <f t="shared" ref="F54:G54" si="33">GETPIVOTDATA("Units Sold",$A$21,"State","North Carolina")</f>
        <v>399350</v>
      </c>
      <c r="G54">
        <f t="shared" si="33"/>
        <v>399350</v>
      </c>
    </row>
    <row r="55" spans="1:7">
      <c r="A55" s="36" t="s">
        <v>106</v>
      </c>
      <c r="B55">
        <v>184100</v>
      </c>
      <c r="D55" t="str">
        <f t="shared" si="1"/>
        <v>North Dakota</v>
      </c>
      <c r="E55">
        <f>GETPIVOTDATA("Units Sold",$A$21,"State","North Dakota")</f>
        <v>184100</v>
      </c>
      <c r="F55">
        <f t="shared" ref="F55:G55" si="34">GETPIVOTDATA("Units Sold",$A$21,"State","North Dakota")</f>
        <v>184100</v>
      </c>
      <c r="G55">
        <f t="shared" si="34"/>
        <v>184100</v>
      </c>
    </row>
    <row r="56" spans="1:7">
      <c r="A56" s="36" t="s">
        <v>92</v>
      </c>
      <c r="B56">
        <v>203600</v>
      </c>
      <c r="D56" t="str">
        <f t="shared" si="1"/>
        <v>Ohio</v>
      </c>
      <c r="E56">
        <f>GETPIVOTDATA("Units Sold",$A$21,"State","Ohio")</f>
        <v>203600</v>
      </c>
      <c r="F56">
        <f t="shared" ref="F56:G56" si="35">GETPIVOTDATA("Units Sold",$A$21,"State","Ohio")</f>
        <v>203600</v>
      </c>
      <c r="G56">
        <f t="shared" si="35"/>
        <v>203600</v>
      </c>
    </row>
    <row r="57" spans="1:7">
      <c r="A57" s="36" t="s">
        <v>100</v>
      </c>
      <c r="B57">
        <v>237350</v>
      </c>
      <c r="D57" t="str">
        <f t="shared" si="1"/>
        <v>Oklahoma</v>
      </c>
      <c r="E57">
        <f>GETPIVOTDATA("Units Sold",$A$21,"State","Oklahoma")</f>
        <v>237350</v>
      </c>
      <c r="F57">
        <f t="shared" ref="F57:G57" si="36">GETPIVOTDATA("Units Sold",$A$21,"State","Oklahoma")</f>
        <v>237350</v>
      </c>
      <c r="G57">
        <f t="shared" si="36"/>
        <v>237350</v>
      </c>
    </row>
    <row r="58" spans="1:7">
      <c r="A58" s="36" t="s">
        <v>77</v>
      </c>
      <c r="B58">
        <v>346750</v>
      </c>
      <c r="D58" t="str">
        <f t="shared" si="1"/>
        <v>Oregon</v>
      </c>
      <c r="E58">
        <f>GETPIVOTDATA("Units Sold",$A$21,"State","Oregon")</f>
        <v>346750</v>
      </c>
      <c r="F58">
        <f t="shared" ref="F58:G58" si="37">GETPIVOTDATA("Units Sold",$A$21,"State","Oregon")</f>
        <v>346750</v>
      </c>
      <c r="G58">
        <f t="shared" si="37"/>
        <v>346750</v>
      </c>
    </row>
    <row r="59" spans="1:7">
      <c r="A59" s="36" t="s">
        <v>37</v>
      </c>
      <c r="B59">
        <v>165600</v>
      </c>
      <c r="D59" t="str">
        <f t="shared" si="1"/>
        <v>Pennsylvania</v>
      </c>
      <c r="E59">
        <f>GETPIVOTDATA("Units Sold",$A$21,"State","Pennsylvania")</f>
        <v>165600</v>
      </c>
      <c r="F59">
        <f t="shared" ref="F59:G59" si="38">GETPIVOTDATA("Units Sold",$A$21,"State","Pennsylvania")</f>
        <v>165600</v>
      </c>
      <c r="G59">
        <f t="shared" si="38"/>
        <v>165600</v>
      </c>
    </row>
    <row r="60" spans="1:7">
      <c r="A60" s="36" t="s">
        <v>123</v>
      </c>
      <c r="B60">
        <v>198850</v>
      </c>
      <c r="D60" t="str">
        <f t="shared" si="1"/>
        <v>Rhode Island</v>
      </c>
      <c r="E60">
        <f>GETPIVOTDATA("Units Sold",$A$21,"State","Rhode Island")</f>
        <v>198850</v>
      </c>
      <c r="F60">
        <f t="shared" ref="F60:G60" si="39">GETPIVOTDATA("Units Sold",$A$21,"State","Rhode Island")</f>
        <v>198850</v>
      </c>
      <c r="G60">
        <f t="shared" si="39"/>
        <v>198850</v>
      </c>
    </row>
    <row r="61" spans="1:7">
      <c r="A61" s="36" t="s">
        <v>88</v>
      </c>
      <c r="B61">
        <v>507350</v>
      </c>
      <c r="D61" t="str">
        <f t="shared" si="1"/>
        <v>South Carolina</v>
      </c>
      <c r="E61">
        <f>GETPIVOTDATA("Units Sold",$A$21,"State","South Carolina")</f>
        <v>507350</v>
      </c>
      <c r="F61">
        <f t="shared" ref="F61:G61" si="40">GETPIVOTDATA("Units Sold",$A$21,"State","South Carolina")</f>
        <v>507350</v>
      </c>
      <c r="G61">
        <f t="shared" si="40"/>
        <v>507350</v>
      </c>
    </row>
    <row r="62" spans="1:7">
      <c r="A62" s="36" t="s">
        <v>104</v>
      </c>
      <c r="B62">
        <v>180600</v>
      </c>
      <c r="D62" t="str">
        <f t="shared" si="1"/>
        <v>South Dakota</v>
      </c>
      <c r="E62">
        <f>GETPIVOTDATA("Units Sold",$A$21,"State","South Dakota")</f>
        <v>180600</v>
      </c>
      <c r="F62">
        <f t="shared" ref="F62:G62" si="41">GETPIVOTDATA("Units Sold",$A$21,"State","South Dakota")</f>
        <v>180600</v>
      </c>
      <c r="G62">
        <f t="shared" si="41"/>
        <v>180600</v>
      </c>
    </row>
    <row r="63" spans="1:7">
      <c r="A63" s="36" t="s">
        <v>53</v>
      </c>
      <c r="B63">
        <v>427750</v>
      </c>
      <c r="D63" t="str">
        <f t="shared" si="1"/>
        <v>Tennessee</v>
      </c>
      <c r="E63">
        <f>GETPIVOTDATA("Units Sold",$A$21,"State","Tennessee")</f>
        <v>427750</v>
      </c>
      <c r="F63">
        <f t="shared" ref="F63:G63" si="42">GETPIVOTDATA("Units Sold",$A$21,"State","Tennessee")</f>
        <v>427750</v>
      </c>
      <c r="G63">
        <f t="shared" si="42"/>
        <v>427750</v>
      </c>
    </row>
    <row r="64" spans="1:7">
      <c r="A64" s="36" t="s">
        <v>25</v>
      </c>
      <c r="B64">
        <v>1014250</v>
      </c>
      <c r="D64" t="str">
        <f t="shared" si="1"/>
        <v>Texas</v>
      </c>
      <c r="E64">
        <f>GETPIVOTDATA("Units Sold",$A$21,"State","Texas")</f>
        <v>1014250</v>
      </c>
      <c r="F64">
        <f t="shared" ref="F64:G64" si="43">GETPIVOTDATA("Units Sold",$A$21,"State","Texas")</f>
        <v>1014250</v>
      </c>
      <c r="G64">
        <f t="shared" si="43"/>
        <v>1014250</v>
      </c>
    </row>
    <row r="65" spans="1:7">
      <c r="A65" s="36" t="s">
        <v>75</v>
      </c>
      <c r="B65">
        <v>310750</v>
      </c>
      <c r="D65" t="str">
        <f t="shared" si="1"/>
        <v>Utah</v>
      </c>
      <c r="E65">
        <f>GETPIVOTDATA("Units Sold",$A$21,"State","Utah")</f>
        <v>310750</v>
      </c>
      <c r="F65">
        <f t="shared" ref="F65:G65" si="44">GETPIVOTDATA("Units Sold",$A$21,"State","Utah")</f>
        <v>310750</v>
      </c>
      <c r="G65">
        <f t="shared" si="44"/>
        <v>310750</v>
      </c>
    </row>
    <row r="66" spans="1:7">
      <c r="A66" s="36" t="s">
        <v>127</v>
      </c>
      <c r="B66">
        <v>256850</v>
      </c>
      <c r="D66" t="str">
        <f t="shared" si="1"/>
        <v>Vermont</v>
      </c>
      <c r="E66">
        <f>GETPIVOTDATA("Units Sold",$A$21,"State","Vermont")</f>
        <v>256850</v>
      </c>
      <c r="F66">
        <f t="shared" ref="F66:G66" si="45">GETPIVOTDATA("Units Sold",$A$21,"State","Vermont")</f>
        <v>256850</v>
      </c>
      <c r="G66">
        <f t="shared" si="45"/>
        <v>256850</v>
      </c>
    </row>
    <row r="67" spans="1:7">
      <c r="A67" s="36" t="s">
        <v>69</v>
      </c>
      <c r="B67">
        <v>403350</v>
      </c>
      <c r="D67" t="str">
        <f t="shared" si="1"/>
        <v>Virginia</v>
      </c>
      <c r="E67">
        <f>GETPIVOTDATA("Units Sold",$A$21,"State","Virginia")</f>
        <v>403350</v>
      </c>
      <c r="F67">
        <f t="shared" ref="F67:G67" si="46">GETPIVOTDATA("Units Sold",$A$21,"State","Virginia")</f>
        <v>403350</v>
      </c>
      <c r="G67">
        <f t="shared" si="46"/>
        <v>403350</v>
      </c>
    </row>
    <row r="68" spans="1:7">
      <c r="A68" s="36" t="s">
        <v>44</v>
      </c>
      <c r="B68">
        <v>348750</v>
      </c>
      <c r="D68" t="str">
        <f t="shared" si="1"/>
        <v>Washington</v>
      </c>
      <c r="E68">
        <f>GETPIVOTDATA("Units Sold",$A$21,"State","Washington")</f>
        <v>348750</v>
      </c>
      <c r="F68">
        <f t="shared" ref="F68:G68" si="47">GETPIVOTDATA("Units Sold",$A$21,"State","Washington")</f>
        <v>348750</v>
      </c>
      <c r="G68">
        <f t="shared" si="47"/>
        <v>348750</v>
      </c>
    </row>
    <row r="69" spans="1:7">
      <c r="A69" s="36" t="s">
        <v>114</v>
      </c>
      <c r="B69">
        <v>154600</v>
      </c>
      <c r="D69" t="str">
        <f t="shared" si="1"/>
        <v>West Virginia</v>
      </c>
      <c r="E69">
        <f>GETPIVOTDATA("Units Sold",$A$21,"State","West Virginia")</f>
        <v>154600</v>
      </c>
      <c r="F69">
        <f t="shared" ref="F69:G69" si="48">GETPIVOTDATA("Units Sold",$A$21,"State","West Virginia")</f>
        <v>154600</v>
      </c>
      <c r="G69">
        <f t="shared" si="48"/>
        <v>154600</v>
      </c>
    </row>
    <row r="70" spans="1:7">
      <c r="A70" s="36" t="s">
        <v>110</v>
      </c>
      <c r="B70">
        <v>205850</v>
      </c>
      <c r="D70" t="str">
        <f t="shared" si="1"/>
        <v>Wisconsin</v>
      </c>
      <c r="E70">
        <f>GETPIVOTDATA("Units Sold",$A$21,"State","Wisconsin")</f>
        <v>205850</v>
      </c>
      <c r="F70">
        <f t="shared" ref="F70:G70" si="49">GETPIVOTDATA("Units Sold",$A$21,"State","Wisconsin")</f>
        <v>205850</v>
      </c>
      <c r="G70">
        <f t="shared" si="49"/>
        <v>205850</v>
      </c>
    </row>
    <row r="71" spans="1:7">
      <c r="A71" s="36" t="s">
        <v>67</v>
      </c>
      <c r="B71">
        <v>310750</v>
      </c>
      <c r="D71" t="str">
        <f t="shared" si="1"/>
        <v>Wyoming</v>
      </c>
      <c r="E71">
        <f>GETPIVOTDATA("Units Sold",$A$21,"State","Wyoming")</f>
        <v>310750</v>
      </c>
      <c r="F71">
        <f t="shared" ref="F71:G71" si="50">GETPIVOTDATA("Units Sold",$A$21,"State","Wyoming")</f>
        <v>310750</v>
      </c>
      <c r="G71">
        <f t="shared" si="50"/>
        <v>310750</v>
      </c>
    </row>
    <row r="72" spans="1:7">
      <c r="A72" s="36" t="s">
        <v>140</v>
      </c>
      <c r="B72">
        <v>17148250</v>
      </c>
    </row>
    <row r="74" spans="1:7">
      <c r="A74" s="35" t="s">
        <v>139</v>
      </c>
      <c r="B74" t="s">
        <v>132</v>
      </c>
    </row>
    <row r="75" spans="1:7">
      <c r="A75" s="36" t="s">
        <v>17</v>
      </c>
      <c r="B75">
        <v>2015890</v>
      </c>
    </row>
    <row r="76" spans="1:7">
      <c r="A76" s="36" t="s">
        <v>22</v>
      </c>
      <c r="B76">
        <v>1725837.5</v>
      </c>
    </row>
    <row r="77" spans="1:7">
      <c r="A77" s="36" t="s">
        <v>18</v>
      </c>
      <c r="B77">
        <v>1481425</v>
      </c>
    </row>
    <row r="78" spans="1:7">
      <c r="A78" s="36" t="s">
        <v>20</v>
      </c>
      <c r="B78">
        <v>1031650</v>
      </c>
    </row>
    <row r="79" spans="1:7">
      <c r="A79" s="36" t="s">
        <v>21</v>
      </c>
      <c r="B79">
        <v>1193637.5</v>
      </c>
    </row>
    <row r="80" spans="1:7">
      <c r="A80" s="36" t="s">
        <v>19</v>
      </c>
      <c r="B80">
        <v>1235587.5</v>
      </c>
    </row>
    <row r="81" spans="1:3">
      <c r="A81" s="36" t="s">
        <v>140</v>
      </c>
      <c r="B81">
        <v>8684027.5</v>
      </c>
    </row>
    <row r="84" spans="1:3">
      <c r="A84" s="26"/>
      <c r="B84" s="27"/>
      <c r="C84" s="28"/>
    </row>
    <row r="85" spans="1:3">
      <c r="A85" s="29"/>
      <c r="B85" s="30"/>
      <c r="C85" s="31"/>
    </row>
    <row r="86" spans="1:3">
      <c r="A86" s="29"/>
      <c r="B86" s="30"/>
      <c r="C86" s="31"/>
    </row>
    <row r="87" spans="1:3">
      <c r="A87" s="29"/>
      <c r="B87" s="30"/>
      <c r="C87" s="31"/>
    </row>
    <row r="88" spans="1:3">
      <c r="A88" s="29"/>
      <c r="B88" s="30"/>
      <c r="C88" s="31"/>
    </row>
    <row r="89" spans="1:3">
      <c r="A89" s="29"/>
      <c r="B89" s="30"/>
      <c r="C89" s="31"/>
    </row>
    <row r="90" spans="1:3">
      <c r="A90" s="29"/>
      <c r="B90" s="30"/>
      <c r="C90" s="31"/>
    </row>
    <row r="91" spans="1:3">
      <c r="A91" s="29"/>
      <c r="B91" s="30"/>
      <c r="C91" s="31"/>
    </row>
    <row r="92" spans="1:3">
      <c r="A92" s="29"/>
      <c r="B92" s="30"/>
      <c r="C92" s="31"/>
    </row>
    <row r="93" spans="1:3">
      <c r="A93" s="29"/>
      <c r="B93" s="30"/>
      <c r="C93" s="31"/>
    </row>
    <row r="94" spans="1:3">
      <c r="A94" s="29"/>
      <c r="B94" s="30"/>
      <c r="C94" s="31"/>
    </row>
    <row r="95" spans="1:3">
      <c r="A95" s="29"/>
      <c r="B95" s="30"/>
      <c r="C95" s="31"/>
    </row>
    <row r="96" spans="1:3">
      <c r="A96" s="29"/>
      <c r="B96" s="30"/>
      <c r="C96" s="31"/>
    </row>
    <row r="97" spans="1:3">
      <c r="A97" s="29"/>
      <c r="B97" s="30"/>
      <c r="C97" s="31"/>
    </row>
    <row r="98" spans="1:3">
      <c r="A98" s="29"/>
      <c r="B98" s="30"/>
      <c r="C98" s="31"/>
    </row>
    <row r="99" spans="1:3">
      <c r="A99" s="29"/>
      <c r="B99" s="30"/>
      <c r="C99" s="31"/>
    </row>
    <row r="100" spans="1:3">
      <c r="A100" s="29"/>
      <c r="B100" s="30"/>
      <c r="C100" s="31"/>
    </row>
    <row r="101" spans="1:3">
      <c r="A101" s="32"/>
      <c r="B101" s="33"/>
      <c r="C101" s="34"/>
    </row>
  </sheetData>
  <pageMargins left="0.7" right="0.7" top="0.75" bottom="0.75" header="0.3" footer="0.3"/>
  <pageSetup orientation="portrait" horizontalDpi="4294967293" verticalDpi="4294967293"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185BB-047C-4A6B-8215-344E1C350586}">
  <dimension ref="A3:B8"/>
  <sheetViews>
    <sheetView workbookViewId="0">
      <selection activeCell="G17" sqref="G17"/>
    </sheetView>
  </sheetViews>
  <sheetFormatPr defaultRowHeight="15"/>
  <cols>
    <col min="1" max="1" width="13.140625" bestFit="1" customWidth="1"/>
    <col min="2" max="2" width="17.28515625" bestFit="1" customWidth="1"/>
  </cols>
  <sheetData>
    <row r="3" spans="1:2">
      <c r="A3" s="35" t="s">
        <v>139</v>
      </c>
      <c r="B3" t="s">
        <v>132</v>
      </c>
    </row>
    <row r="4" spans="1:2">
      <c r="A4" s="36" t="s">
        <v>23</v>
      </c>
      <c r="B4">
        <v>1291535</v>
      </c>
    </row>
    <row r="5" spans="1:2">
      <c r="A5" s="36" t="s">
        <v>31</v>
      </c>
      <c r="B5">
        <v>404412.5</v>
      </c>
    </row>
    <row r="6" spans="1:2">
      <c r="A6" s="36" t="s">
        <v>27</v>
      </c>
      <c r="B6" s="37">
        <v>2584450</v>
      </c>
    </row>
    <row r="7" spans="1:2">
      <c r="A7" s="36" t="s">
        <v>14</v>
      </c>
      <c r="B7">
        <v>4403630</v>
      </c>
    </row>
    <row r="8" spans="1:2">
      <c r="A8" s="36" t="s">
        <v>140</v>
      </c>
      <c r="B8">
        <v>8684027.5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D2CC-070B-4B08-ACCD-FED1084789C9}">
  <dimension ref="A3:C20"/>
  <sheetViews>
    <sheetView workbookViewId="0">
      <selection activeCell="G17" sqref="G17"/>
    </sheetView>
  </sheetViews>
  <sheetFormatPr defaultRowHeight="15"/>
  <sheetData>
    <row r="3" spans="1:3">
      <c r="A3" s="26"/>
      <c r="B3" s="27"/>
      <c r="C3" s="28"/>
    </row>
    <row r="4" spans="1:3">
      <c r="A4" s="29"/>
      <c r="B4" s="30"/>
      <c r="C4" s="31"/>
    </row>
    <row r="5" spans="1:3">
      <c r="A5" s="29"/>
      <c r="B5" s="30"/>
      <c r="C5" s="31"/>
    </row>
    <row r="6" spans="1:3">
      <c r="A6" s="29"/>
      <c r="B6" s="30"/>
      <c r="C6" s="31"/>
    </row>
    <row r="7" spans="1:3">
      <c r="A7" s="29"/>
      <c r="B7" s="30"/>
      <c r="C7" s="31"/>
    </row>
    <row r="8" spans="1:3">
      <c r="A8" s="29"/>
      <c r="B8" s="30"/>
      <c r="C8" s="31"/>
    </row>
    <row r="9" spans="1:3">
      <c r="A9" s="29"/>
      <c r="B9" s="30"/>
      <c r="C9" s="31"/>
    </row>
    <row r="10" spans="1:3">
      <c r="A10" s="29"/>
      <c r="B10" s="30"/>
      <c r="C10" s="31"/>
    </row>
    <row r="11" spans="1:3">
      <c r="A11" s="29"/>
      <c r="B11" s="30"/>
      <c r="C11" s="31"/>
    </row>
    <row r="12" spans="1:3">
      <c r="A12" s="29"/>
      <c r="B12" s="30"/>
      <c r="C12" s="31"/>
    </row>
    <row r="13" spans="1:3">
      <c r="A13" s="29"/>
      <c r="B13" s="30"/>
      <c r="C13" s="31"/>
    </row>
    <row r="14" spans="1:3">
      <c r="A14" s="29"/>
      <c r="B14" s="30"/>
      <c r="C14" s="31"/>
    </row>
    <row r="15" spans="1:3">
      <c r="A15" s="29"/>
      <c r="B15" s="30"/>
      <c r="C15" s="31"/>
    </row>
    <row r="16" spans="1:3">
      <c r="A16" s="29"/>
      <c r="B16" s="30"/>
      <c r="C16" s="31"/>
    </row>
    <row r="17" spans="1:3">
      <c r="A17" s="29"/>
      <c r="B17" s="30"/>
      <c r="C17" s="31"/>
    </row>
    <row r="18" spans="1:3">
      <c r="A18" s="29"/>
      <c r="B18" s="30"/>
      <c r="C18" s="31"/>
    </row>
    <row r="19" spans="1:3">
      <c r="A19" s="29"/>
      <c r="B19" s="30"/>
      <c r="C19" s="31"/>
    </row>
    <row r="20" spans="1:3">
      <c r="A20" s="32"/>
      <c r="B20" s="33"/>
      <c r="C20"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AB8E0-3D5C-4BC7-ABBC-830AE3E2B866}">
  <dimension ref="A3:C20"/>
  <sheetViews>
    <sheetView topLeftCell="A37" workbookViewId="0">
      <selection activeCell="G17" sqref="G17"/>
    </sheetView>
  </sheetViews>
  <sheetFormatPr defaultRowHeight="15"/>
  <cols>
    <col min="1" max="2" width="16.7109375" bestFit="1" customWidth="1"/>
    <col min="3" max="3" width="23.5703125" bestFit="1" customWidth="1"/>
  </cols>
  <sheetData>
    <row r="3" spans="1:3">
      <c r="A3" s="26"/>
      <c r="B3" s="27"/>
      <c r="C3" s="28"/>
    </row>
    <row r="4" spans="1:3">
      <c r="A4" s="29"/>
      <c r="B4" s="30"/>
      <c r="C4" s="31"/>
    </row>
    <row r="5" spans="1:3">
      <c r="A5" s="29"/>
      <c r="B5" s="30"/>
      <c r="C5" s="31"/>
    </row>
    <row r="6" spans="1:3">
      <c r="A6" s="29"/>
      <c r="B6" s="30"/>
      <c r="C6" s="31"/>
    </row>
    <row r="7" spans="1:3">
      <c r="A7" s="29"/>
      <c r="B7" s="30"/>
      <c r="C7" s="31"/>
    </row>
    <row r="8" spans="1:3">
      <c r="A8" s="29"/>
      <c r="B8" s="30"/>
      <c r="C8" s="31"/>
    </row>
    <row r="9" spans="1:3">
      <c r="A9" s="29"/>
      <c r="B9" s="30"/>
      <c r="C9" s="31"/>
    </row>
    <row r="10" spans="1:3">
      <c r="A10" s="29"/>
      <c r="B10" s="30"/>
      <c r="C10" s="31"/>
    </row>
    <row r="11" spans="1:3">
      <c r="A11" s="29"/>
      <c r="B11" s="30"/>
      <c r="C11" s="31"/>
    </row>
    <row r="12" spans="1:3">
      <c r="A12" s="29"/>
      <c r="B12" s="30"/>
      <c r="C12" s="31"/>
    </row>
    <row r="13" spans="1:3">
      <c r="A13" s="29"/>
      <c r="B13" s="30"/>
      <c r="C13" s="31"/>
    </row>
    <row r="14" spans="1:3">
      <c r="A14" s="29"/>
      <c r="B14" s="30"/>
      <c r="C14" s="31"/>
    </row>
    <row r="15" spans="1:3">
      <c r="A15" s="29"/>
      <c r="B15" s="30"/>
      <c r="C15" s="31"/>
    </row>
    <row r="16" spans="1:3">
      <c r="A16" s="29"/>
      <c r="B16" s="30"/>
      <c r="C16" s="31"/>
    </row>
    <row r="17" spans="1:3">
      <c r="A17" s="29"/>
      <c r="B17" s="30"/>
      <c r="C17" s="31"/>
    </row>
    <row r="18" spans="1:3">
      <c r="A18" s="29"/>
      <c r="B18" s="30"/>
      <c r="C18" s="31"/>
    </row>
    <row r="19" spans="1:3">
      <c r="A19" s="29"/>
      <c r="B19" s="30"/>
      <c r="C19" s="31"/>
    </row>
    <row r="20" spans="1:3">
      <c r="A20" s="32"/>
      <c r="B20" s="33"/>
      <c r="C20"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A6" workbookViewId="0">
      <selection activeCell="G17" sqref="G17"/>
    </sheetView>
  </sheetViews>
  <sheetFormatPr defaultColWidth="14.42578125" defaultRowHeight="15" customHeight="1"/>
  <cols>
    <col min="1" max="1" width="8.7109375" customWidth="1"/>
    <col min="2" max="2" width="10.140625" customWidth="1"/>
    <col min="3" max="3" width="12.42578125" customWidth="1"/>
    <col min="4" max="4" width="14.140625" customWidth="1"/>
    <col min="5" max="5" width="10.42578125" customWidth="1"/>
    <col min="6" max="6" width="14.28515625" customWidth="1"/>
    <col min="7" max="7" width="13.140625" customWidth="1"/>
    <col min="8" max="8" width="17" customWidth="1"/>
    <col min="9" max="9" width="15.28515625" customWidth="1"/>
    <col min="10" max="10" width="12.140625" customWidth="1"/>
    <col min="11" max="11" width="12.5703125" customWidth="1"/>
    <col min="12" max="12" width="17.42578125" customWidth="1"/>
    <col min="13" max="13" width="18.7109375" customWidth="1"/>
    <col min="14" max="14" width="8.85546875" customWidth="1"/>
    <col min="15" max="15" width="10.85546875" customWidth="1"/>
    <col min="16" max="18" width="8.85546875" customWidth="1"/>
  </cols>
  <sheetData>
    <row r="1" spans="1:15">
      <c r="A1" s="1"/>
    </row>
    <row r="2" spans="1:15" ht="23.25">
      <c r="A2" s="1"/>
      <c r="B2" s="2" t="s">
        <v>0</v>
      </c>
      <c r="C2" s="3"/>
      <c r="D2" s="3"/>
      <c r="E2" s="3"/>
      <c r="F2" s="3"/>
      <c r="G2" s="3"/>
      <c r="H2" s="3"/>
      <c r="I2" s="3"/>
      <c r="J2" s="3"/>
      <c r="K2" s="3"/>
      <c r="L2" s="3"/>
      <c r="M2" s="3"/>
    </row>
    <row r="3" spans="1:15" ht="15.75">
      <c r="A3" s="1"/>
      <c r="B3" s="4" t="s">
        <v>1</v>
      </c>
    </row>
    <row r="4" spans="1:15">
      <c r="A4" s="1"/>
    </row>
    <row r="5" spans="1:15">
      <c r="A5" s="1"/>
      <c r="B5" s="5" t="s">
        <v>2</v>
      </c>
      <c r="C5" s="5" t="s">
        <v>3</v>
      </c>
      <c r="D5" s="5" t="s">
        <v>4</v>
      </c>
      <c r="E5" s="5" t="s">
        <v>5</v>
      </c>
      <c r="F5" s="5" t="s">
        <v>6</v>
      </c>
      <c r="G5" s="5" t="s">
        <v>7</v>
      </c>
      <c r="H5" s="5" t="s">
        <v>8</v>
      </c>
      <c r="I5" s="5" t="s">
        <v>9</v>
      </c>
      <c r="J5" s="5" t="s">
        <v>10</v>
      </c>
      <c r="K5" s="5" t="s">
        <v>11</v>
      </c>
      <c r="L5" s="5" t="s">
        <v>12</v>
      </c>
      <c r="M5" s="5" t="s">
        <v>13</v>
      </c>
    </row>
    <row r="6" spans="1:1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77" zoomScaleNormal="77" workbookViewId="0">
      <selection activeCell="N8" sqref="N8"/>
    </sheetView>
  </sheetViews>
  <sheetFormatPr defaultColWidth="14.42578125" defaultRowHeight="15" customHeight="1"/>
  <cols>
    <col min="1" max="2" width="8.7109375" customWidth="1"/>
    <col min="3" max="3" width="12" customWidth="1"/>
    <col min="4" max="4" width="4.42578125" customWidth="1"/>
    <col min="5" max="10" width="8.7109375" customWidth="1"/>
    <col min="11" max="11" width="18" customWidth="1"/>
    <col min="12" max="12" width="3.28515625" customWidth="1"/>
    <col min="13" max="13" width="8.7109375" customWidth="1"/>
    <col min="14" max="14" width="11.28515625" customWidth="1"/>
    <col min="15" max="15" width="3.28515625" customWidth="1"/>
    <col min="16" max="16" width="12.5703125" customWidth="1"/>
    <col min="17" max="17" width="13" customWidth="1"/>
    <col min="18" max="18" width="3.28515625" customWidth="1"/>
    <col min="19" max="19" width="11.85546875" customWidth="1"/>
    <col min="20" max="20" width="16.28515625" customWidth="1"/>
    <col min="21" max="21" width="3.28515625" customWidth="1"/>
    <col min="22" max="22" width="12.85546875" customWidth="1"/>
    <col min="23" max="23" width="17.85546875" customWidth="1"/>
    <col min="24" max="26" width="8.7109375" customWidth="1"/>
  </cols>
  <sheetData>
    <row r="1" spans="1:26" ht="7.5" customHeight="1">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c r="A2" s="18"/>
      <c r="B2" s="18"/>
      <c r="C2" s="18"/>
      <c r="D2" s="42" t="s">
        <v>131</v>
      </c>
      <c r="E2" s="43"/>
      <c r="F2" s="43"/>
      <c r="G2" s="43"/>
      <c r="H2" s="43"/>
      <c r="I2" s="43"/>
      <c r="J2" s="43"/>
      <c r="K2" s="44"/>
      <c r="L2" s="19"/>
      <c r="M2" s="39" t="s">
        <v>11</v>
      </c>
      <c r="N2" s="40"/>
      <c r="O2" s="20"/>
      <c r="P2" s="39" t="s">
        <v>135</v>
      </c>
      <c r="Q2" s="40"/>
      <c r="R2" s="20"/>
      <c r="S2" s="39" t="s">
        <v>136</v>
      </c>
      <c r="T2" s="40"/>
      <c r="U2" s="21"/>
      <c r="V2" s="39" t="s">
        <v>137</v>
      </c>
      <c r="W2" s="40"/>
      <c r="X2" s="20"/>
      <c r="Y2" s="18"/>
      <c r="Z2" s="18"/>
    </row>
    <row r="3" spans="1:26" ht="33" customHeight="1">
      <c r="A3" s="22"/>
      <c r="B3" s="22"/>
      <c r="C3" s="19"/>
      <c r="D3" s="45"/>
      <c r="E3" s="46"/>
      <c r="F3" s="46"/>
      <c r="G3" s="46"/>
      <c r="H3" s="46"/>
      <c r="I3" s="46"/>
      <c r="J3" s="46"/>
      <c r="K3" s="47"/>
      <c r="L3" s="19"/>
      <c r="M3" s="48">
        <f>GETPIVOTDATA("Sum of Total Sales",Sheet1!$A$3)</f>
        <v>8684027.5</v>
      </c>
      <c r="N3" s="40"/>
      <c r="O3" s="23"/>
      <c r="P3" s="49">
        <f>GETPIVOTDATA("Sum of Units Sold",Sheet1!$A$3)</f>
        <v>17148250</v>
      </c>
      <c r="Q3" s="40"/>
      <c r="R3" s="23"/>
      <c r="S3" s="48">
        <f>GETPIVOTDATA("Sum of Operating Profit",Sheet1!$A$3)</f>
        <v>3173631.875</v>
      </c>
      <c r="T3" s="40"/>
      <c r="U3" s="22"/>
      <c r="V3" s="41">
        <f>GETPIVOTDATA("Average of Operating Margin",Sheet1!$A$3)</f>
        <v>0.36310442386830921</v>
      </c>
      <c r="W3" s="40"/>
      <c r="X3" s="23"/>
      <c r="Y3" s="22"/>
      <c r="Z3" s="22"/>
    </row>
    <row r="4" spans="1:26" ht="7.5" customHeight="1">
      <c r="A4" s="24"/>
      <c r="B4" s="24"/>
      <c r="C4" s="24"/>
      <c r="D4" s="24"/>
      <c r="E4" s="24"/>
      <c r="F4" s="24"/>
      <c r="G4" s="24"/>
      <c r="H4" s="24"/>
      <c r="I4" s="24"/>
      <c r="J4" s="24"/>
      <c r="K4" s="24"/>
      <c r="L4" s="24"/>
      <c r="M4" s="24"/>
      <c r="N4" s="24"/>
      <c r="O4" s="24"/>
      <c r="P4" s="24"/>
      <c r="Q4" s="24"/>
      <c r="R4" s="24"/>
      <c r="S4" s="24"/>
      <c r="T4" s="24"/>
      <c r="U4" s="24"/>
      <c r="V4" s="24"/>
      <c r="W4" s="24"/>
      <c r="X4" s="24"/>
      <c r="Y4" s="24"/>
      <c r="Z4" s="24"/>
    </row>
    <row r="5" spans="1:26" ht="6.75" customHeight="1">
      <c r="A5" s="25"/>
      <c r="B5" s="25"/>
      <c r="C5" s="25"/>
      <c r="D5" s="25"/>
      <c r="E5" s="25"/>
      <c r="F5" s="25"/>
      <c r="G5" s="25"/>
      <c r="H5" s="25"/>
      <c r="I5" s="25"/>
      <c r="J5" s="25"/>
      <c r="K5" s="25"/>
      <c r="L5" s="25"/>
      <c r="M5" s="25"/>
      <c r="N5" s="25"/>
      <c r="O5" s="25"/>
      <c r="P5" s="25"/>
      <c r="Q5" s="25"/>
      <c r="R5" s="25"/>
      <c r="S5" s="25"/>
      <c r="T5" s="25"/>
      <c r="U5" s="25"/>
      <c r="V5" s="25"/>
      <c r="W5" s="25"/>
      <c r="X5" s="25"/>
      <c r="Y5" s="25"/>
      <c r="Z5" s="25"/>
    </row>
    <row r="6" spans="1:26">
      <c r="A6" s="25"/>
      <c r="B6" s="25"/>
      <c r="C6" s="25"/>
      <c r="D6" s="25"/>
      <c r="E6" s="25"/>
      <c r="F6" s="25"/>
      <c r="G6" s="25"/>
      <c r="H6" s="25"/>
      <c r="I6" s="25"/>
      <c r="J6" s="25"/>
      <c r="K6" s="25"/>
      <c r="L6" s="25"/>
      <c r="M6" s="25"/>
      <c r="N6" s="25"/>
      <c r="O6" s="25"/>
      <c r="P6" s="25"/>
      <c r="Q6" s="25"/>
      <c r="R6" s="25"/>
      <c r="S6" s="25"/>
      <c r="T6" s="25"/>
      <c r="U6" s="25"/>
      <c r="V6" s="25"/>
      <c r="W6" s="25"/>
      <c r="X6" s="25"/>
      <c r="Y6" s="25"/>
      <c r="Z6" s="25"/>
    </row>
    <row r="7" spans="1:26">
      <c r="A7" s="25"/>
      <c r="B7" s="25"/>
      <c r="C7" s="25"/>
      <c r="D7" s="25"/>
      <c r="E7" s="25"/>
      <c r="F7" s="25"/>
      <c r="G7" s="25"/>
      <c r="H7" s="25"/>
      <c r="I7" s="25"/>
      <c r="J7" s="25"/>
      <c r="K7" s="25"/>
      <c r="L7" s="25"/>
      <c r="M7" s="25"/>
      <c r="N7" s="25"/>
      <c r="O7" s="25"/>
      <c r="P7" s="25"/>
      <c r="Q7" s="25"/>
      <c r="R7" s="25"/>
      <c r="S7" s="25"/>
      <c r="T7" s="25"/>
      <c r="U7" s="25"/>
      <c r="V7" s="25"/>
      <c r="W7" s="25"/>
      <c r="X7" s="25"/>
      <c r="Y7" s="25"/>
      <c r="Z7" s="25"/>
    </row>
    <row r="8" spans="1:26">
      <c r="A8" s="25"/>
      <c r="B8" s="25"/>
      <c r="C8" s="25"/>
      <c r="D8" s="25"/>
      <c r="E8" s="25"/>
      <c r="F8" s="25"/>
      <c r="G8" s="25"/>
      <c r="H8" s="25"/>
      <c r="I8" s="25"/>
      <c r="J8" s="25"/>
      <c r="K8" s="25"/>
      <c r="L8" s="25"/>
      <c r="M8" s="25"/>
      <c r="N8" s="25"/>
      <c r="O8" s="25"/>
      <c r="P8" s="25"/>
      <c r="Q8" s="25"/>
      <c r="R8" s="25"/>
      <c r="S8" s="25"/>
      <c r="T8" s="25"/>
      <c r="U8" s="25"/>
      <c r="V8" s="25"/>
      <c r="W8" s="25"/>
      <c r="X8" s="25"/>
      <c r="Y8" s="25"/>
      <c r="Z8" s="25"/>
    </row>
    <row r="9" spans="1:26">
      <c r="A9" s="25"/>
      <c r="B9" s="25"/>
      <c r="C9" s="25"/>
      <c r="D9" s="25"/>
      <c r="E9" s="25"/>
      <c r="F9" s="25"/>
      <c r="G9" s="25"/>
      <c r="H9" s="25"/>
      <c r="I9" s="25"/>
      <c r="J9" s="25"/>
      <c r="K9" s="25"/>
      <c r="L9" s="25"/>
      <c r="M9" s="25"/>
      <c r="N9" s="25"/>
      <c r="O9" s="25"/>
      <c r="P9" s="25"/>
      <c r="Q9" s="25"/>
      <c r="R9" s="25"/>
      <c r="S9" s="25"/>
      <c r="T9" s="25"/>
      <c r="U9" s="25"/>
      <c r="V9" s="25"/>
      <c r="W9" s="25"/>
      <c r="X9" s="25"/>
      <c r="Y9" s="25"/>
      <c r="Z9" s="25"/>
    </row>
    <row r="10" spans="1:26">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spans="1:26">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row>
    <row r="12" spans="1:26">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row>
    <row r="13" spans="1:26">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row>
    <row r="14" spans="1:26">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row>
    <row r="15" spans="1:26">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spans="1:2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spans="1:26">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spans="1:26">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spans="1:26">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row>
    <row r="20" spans="1:26">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row>
    <row r="21" spans="1:26"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row>
    <row r="22" spans="1:26"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row>
    <row r="23" spans="1:26"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row>
    <row r="24" spans="1:26"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row>
    <row r="25" spans="1:26"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row>
    <row r="26" spans="1: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row>
    <row r="27" spans="1:26"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row>
    <row r="28" spans="1:26"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row>
    <row r="29" spans="1:26"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row>
    <row r="30" spans="1:26"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spans="1:26"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spans="1:26"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row>
    <row r="33" spans="1:26"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row>
    <row r="34" spans="1:26"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row>
    <row r="35" spans="1:26"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row>
    <row r="36" spans="1:2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row>
    <row r="37" spans="1:26"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row>
    <row r="38" spans="1:26"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row>
    <row r="39" spans="1:26"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row>
    <row r="40" spans="1:26"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row>
    <row r="41" spans="1:26"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spans="1:26"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spans="1:26"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row>
    <row r="44" spans="1:26"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row>
    <row r="45" spans="1:26"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row>
    <row r="46" spans="1:2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row>
    <row r="47" spans="1:26"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row>
    <row r="48" spans="1:26"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spans="1:26"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spans="1:26"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row>
    <row r="51" spans="1:26"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row>
    <row r="52" spans="1:26"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row>
    <row r="53" spans="1:26"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row>
    <row r="54" spans="1:26"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row>
    <row r="55" spans="1:26"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row>
    <row r="56" spans="1:2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row>
    <row r="57" spans="1:26"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row>
    <row r="58" spans="1:26"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row>
    <row r="59" spans="1:26"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row>
    <row r="60" spans="1:26"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row>
    <row r="61" spans="1:26"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row>
    <row r="62" spans="1:26"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row>
    <row r="63" spans="1:26"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row>
    <row r="64" spans="1:26"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row>
    <row r="65" spans="1:26"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row>
    <row r="66" spans="1:2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row>
    <row r="67" spans="1:26"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row>
    <row r="68" spans="1:26"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row>
    <row r="69" spans="1:26"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row>
    <row r="70" spans="1:26"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row>
    <row r="71" spans="1:26"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row>
    <row r="72" spans="1:26"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row>
    <row r="73" spans="1:26"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row>
    <row r="74" spans="1:26"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row>
    <row r="75" spans="1:26"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row>
    <row r="76" spans="1:2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row>
    <row r="77" spans="1:26"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row>
    <row r="78" spans="1:26"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row>
    <row r="79" spans="1:26"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row>
    <row r="80" spans="1:26"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row>
    <row r="81" spans="1:26"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row>
    <row r="82" spans="1:26"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row>
    <row r="83" spans="1:26"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row>
    <row r="84" spans="1:26"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row>
    <row r="85" spans="1:26"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row>
    <row r="86" spans="1:2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row>
    <row r="87" spans="1:26"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row>
    <row r="88" spans="1:26"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row>
    <row r="89" spans="1:26"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row>
    <row r="90" spans="1:26"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row>
    <row r="91" spans="1:26"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row>
    <row r="92" spans="1:26"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row>
    <row r="93" spans="1:26"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row>
    <row r="94" spans="1:26"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row>
    <row r="95" spans="1:26"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row>
    <row r="96" spans="1:2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row>
    <row r="97" spans="1:26"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row>
    <row r="98" spans="1:26"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row>
    <row r="99" spans="1:26"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row>
    <row r="100" spans="1:26"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spans="1:26"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spans="1:26"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spans="1:26"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spans="1:26"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spans="1:26"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spans="1:2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spans="1:26"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spans="1:26"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spans="1:26"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spans="1:26"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spans="1:26"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spans="1:26"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spans="1:26"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spans="1:26"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spans="1:26"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spans="1:2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spans="1:26"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spans="1:26"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spans="1:26"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spans="1:26"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spans="1:26"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spans="1:26"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spans="1:26"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spans="1:26"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spans="1:26"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spans="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spans="1:26"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spans="1:26"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spans="1:26"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spans="1:26"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spans="1:26"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spans="1:26"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spans="1:26"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spans="1:26"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spans="1:26"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spans="1:2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spans="1:26"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spans="1:26"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spans="1:26"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spans="1:26"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spans="1:26"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spans="1:26"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spans="1:26"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spans="1:26"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spans="1:26"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spans="1:2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spans="1:26"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spans="1:26"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spans="1:26"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spans="1:26"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spans="1:26"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spans="1:26"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spans="1:26"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spans="1:26"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spans="1:26"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spans="1:2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spans="1:26"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spans="1:26"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spans="1:26"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spans="1:26"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spans="1:26"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spans="1:26"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spans="1:26"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spans="1:26"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spans="1:26"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spans="1:2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spans="1:26"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spans="1:26"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spans="1:26"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spans="1:26"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spans="1:26"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spans="1:26"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spans="1:26"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spans="1:26"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spans="1:26"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spans="1:2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spans="1:26"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spans="1:26"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spans="1:26"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spans="1:26"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spans="1:26"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spans="1:26"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spans="1:26"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spans="1:26"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spans="1:26"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spans="1:2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spans="1:26"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spans="1:26"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spans="1:26"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spans="1:26"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spans="1:26"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spans="1:26"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spans="1:26"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spans="1:26"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spans="1:26"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spans="1:2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spans="1:26"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spans="1:26"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spans="1:26"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spans="1:26"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spans="1:26"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spans="1:26"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spans="1:26"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spans="1:26"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spans="1:26"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spans="1:2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spans="1:26"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spans="1:26"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spans="1:26"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spans="1:26"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spans="1:26"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spans="1:26"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spans="1:26"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spans="1:26"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spans="1:26"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spans="1:2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spans="1:26"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spans="1:26"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spans="1:26"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spans="1:26"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spans="1:26"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spans="1:26"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spans="1:26"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spans="1:26"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spans="1:26"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spans="1: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spans="1:26"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spans="1:26"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spans="1:26"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spans="1:26"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spans="1:26"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spans="1:26"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spans="1:26"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spans="1:26"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spans="1:26"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spans="1:2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spans="1:26"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spans="1:26"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spans="1:26"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spans="1:26"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spans="1:26"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spans="1:26"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spans="1:26"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spans="1:26"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spans="1:26"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spans="1:2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spans="1:26"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spans="1:26"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spans="1:26"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spans="1:26"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spans="1:26"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spans="1:26"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spans="1:26"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spans="1:26"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spans="1:26"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spans="1:2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spans="1:26"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spans="1:26"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spans="1:26"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spans="1:26"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spans="1:26"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spans="1:26"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spans="1:26"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spans="1:26"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spans="1:26"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spans="1:2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spans="1:26"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spans="1:26"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spans="1:26"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spans="1:26"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spans="1:26"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spans="1:26"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spans="1:26"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spans="1:26"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spans="1:26"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spans="1:2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spans="1:26"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spans="1:26"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spans="1:26"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spans="1:26"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spans="1:26"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spans="1:26"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spans="1:26"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spans="1:26"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spans="1:26"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spans="1:2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spans="1:26"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spans="1:26"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spans="1:26"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spans="1:26"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spans="1:26"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spans="1:26"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spans="1:26"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spans="1:26"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spans="1:26"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spans="1:2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spans="1:26"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spans="1:26"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spans="1:26"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spans="1:26"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spans="1:26"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spans="1:26"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spans="1:26"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spans="1:26"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spans="1:26"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spans="1:2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spans="1:26"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spans="1:26"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spans="1:26"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spans="1:26"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spans="1:26"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spans="1:26"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spans="1:26"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spans="1:26"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spans="1:26"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spans="1:2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spans="1:26"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spans="1:26"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spans="1:26"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spans="1:26"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spans="1:26"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spans="1:26"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spans="1:26"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spans="1:26"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spans="1:26"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spans="1: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spans="1:26"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spans="1:26"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spans="1:26"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spans="1:26"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spans="1:26"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spans="1:26"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spans="1:26"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spans="1:26"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spans="1:26"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spans="1:2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spans="1:26"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spans="1:26"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spans="1:26"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spans="1:26"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spans="1:26"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spans="1:26"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spans="1:26"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spans="1:26"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spans="1:26"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spans="1:2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spans="1:26"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spans="1:26"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spans="1:26"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spans="1:26"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spans="1:26"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spans="1:26"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spans="1:26"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spans="1:26"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spans="1:26"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spans="1:2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spans="1:26"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spans="1:26"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spans="1:26"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spans="1:26"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spans="1:26"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spans="1:26"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spans="1:26"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spans="1:26"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spans="1:26"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spans="1:2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spans="1:26"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spans="1:26"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spans="1:26"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spans="1:26"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spans="1:26"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spans="1:26"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spans="1:26"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spans="1:26"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spans="1:26"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spans="1:2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spans="1:26"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spans="1:26"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spans="1:26"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spans="1:26"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spans="1:26"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spans="1:26"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spans="1:26"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spans="1:26"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spans="1:26"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spans="1:2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spans="1:26"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spans="1:26"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spans="1:26"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spans="1:26"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spans="1:26"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spans="1:26"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spans="1:26"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spans="1:26"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spans="1:26"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spans="1:2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spans="1:26"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spans="1:26"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spans="1:26"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spans="1:26"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spans="1:26"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spans="1:26"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spans="1:26"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spans="1:26"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spans="1:26"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spans="1:2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spans="1:26"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spans="1:26"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spans="1:26"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spans="1:26"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spans="1:26"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spans="1:26"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spans="1:26"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spans="1:26"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spans="1:26"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spans="1:2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spans="1:26"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spans="1:26"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spans="1:26"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spans="1:26"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spans="1:26"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spans="1:26"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spans="1:26"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spans="1:26"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spans="1:26"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spans="1: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spans="1:26"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spans="1:26"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spans="1:26"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spans="1:26"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spans="1:26"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spans="1:26"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spans="1:26"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spans="1:26"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spans="1:26"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spans="1:2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spans="1:26"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spans="1:26"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spans="1:26"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spans="1:26"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spans="1:26"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spans="1:26"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spans="1:26"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spans="1:26"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spans="1:26"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spans="1:2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spans="1:26"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spans="1:26"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spans="1:26"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spans="1:26"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spans="1:26"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spans="1:26"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spans="1:26"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spans="1:26"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spans="1:26"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spans="1:2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spans="1:26"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spans="1:26"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spans="1:26"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spans="1:26"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spans="1:26"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spans="1:26"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spans="1:26"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spans="1:26"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spans="1:26"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spans="1:2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spans="1:26"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spans="1:26"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spans="1:26"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spans="1:26"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spans="1:26"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spans="1:26"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spans="1:26"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spans="1:26"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spans="1:26"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spans="1:2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spans="1:26"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spans="1:26"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spans="1:26"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spans="1:26"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spans="1:26"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spans="1:26"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spans="1:26"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spans="1:26"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spans="1:26"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spans="1:2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spans="1:26"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spans="1:26"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spans="1:26"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spans="1:26"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spans="1:26"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spans="1:26"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spans="1:26"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spans="1:26"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spans="1:26"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spans="1:2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spans="1:26"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spans="1:26"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spans="1:26"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spans="1:26"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spans="1:26"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spans="1:26"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spans="1:26"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spans="1:26"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spans="1:26"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spans="1:2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spans="1:26"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spans="1:26"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spans="1:26"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spans="1:26"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spans="1:26"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spans="1:26"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spans="1:26"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spans="1:26"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spans="1:26"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spans="1:2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spans="1:26"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spans="1:26"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spans="1:26"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spans="1:26"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spans="1:26"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spans="1:26"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spans="1:26"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spans="1:26"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spans="1:26"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spans="1: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spans="1:26"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spans="1:26"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spans="1:26"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spans="1:26"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spans="1:26"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spans="1:26"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spans="1:26"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spans="1:26"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spans="1:26"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spans="1:2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spans="1:26"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spans="1:26"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spans="1:26"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spans="1:26"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spans="1:26"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spans="1:26"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spans="1:26"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spans="1:26"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spans="1:26"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spans="1:2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spans="1:26"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spans="1:26"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spans="1:26"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spans="1:26"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spans="1:26"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spans="1:26"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spans="1:26"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spans="1:26"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spans="1:26"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spans="1:2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spans="1:26"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spans="1:26"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spans="1:26"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spans="1:26"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spans="1:26"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spans="1:26"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spans="1:26"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spans="1:26"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spans="1:26"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spans="1:2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spans="1:26"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spans="1:26"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spans="1:26"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spans="1:26"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spans="1:26"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spans="1:26"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spans="1:26"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spans="1:26"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spans="1:26"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spans="1:2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spans="1:26"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spans="1:26"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spans="1:26"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spans="1:26"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spans="1:26"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spans="1:26"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spans="1:26"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spans="1:26"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spans="1:26"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spans="1:2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spans="1:26"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spans="1:26"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spans="1:26"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spans="1:26"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spans="1:26"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spans="1:26"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spans="1:26"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spans="1:26"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spans="1:26"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spans="1:2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spans="1:26"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spans="1:26"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spans="1:26"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spans="1:26"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spans="1:26"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spans="1:26"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spans="1:26"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spans="1:26"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spans="1:26"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spans="1:2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spans="1:26"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spans="1:26"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spans="1:26"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spans="1:26"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spans="1:26"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spans="1:26"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spans="1:26"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spans="1:26"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spans="1:26"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spans="1:2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spans="1:26"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spans="1:26"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spans="1:26"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spans="1:26"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spans="1:26"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spans="1:26"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spans="1:26"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spans="1:26"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spans="1:26"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spans="1: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spans="1:26"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spans="1:26"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spans="1:26"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spans="1:26"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spans="1:26"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spans="1:26"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spans="1:26"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spans="1:26"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spans="1:26"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spans="1:2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spans="1:26"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spans="1:26"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spans="1:26"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spans="1:26"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spans="1:26"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spans="1:26"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spans="1:26"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spans="1:26"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spans="1:26"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spans="1:2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spans="1:26"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spans="1:26"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spans="1:26"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spans="1:26"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spans="1:26"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spans="1:26"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spans="1:26"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spans="1:26"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spans="1:26"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spans="1:2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spans="1:26"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spans="1:26"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spans="1:26"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spans="1:26"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spans="1:26"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spans="1:26"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spans="1:26"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spans="1:26"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spans="1:26"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spans="1:2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spans="1:26"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spans="1:26"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spans="1:26"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spans="1:26"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spans="1:26"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spans="1:26"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spans="1:26"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spans="1:26"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spans="1:26"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spans="1:2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spans="1:26"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spans="1:26"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spans="1:26"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spans="1:26"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spans="1:26"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spans="1:26"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spans="1:26"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spans="1:26"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spans="1:26"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spans="1:2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spans="1:26"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spans="1:26"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spans="1:26"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spans="1:26"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spans="1:26"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spans="1:26"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spans="1:26"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spans="1:26"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spans="1:26"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spans="1:2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spans="1:26"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spans="1:26"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spans="1:26"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spans="1:26"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spans="1:26"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spans="1:26"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spans="1:26"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spans="1:26"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spans="1:26"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spans="1:2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spans="1:26"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spans="1:26"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spans="1:26"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spans="1:26"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spans="1:26"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spans="1:26"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spans="1:26"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spans="1:26"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spans="1:26"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spans="1:2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spans="1:26"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spans="1:26"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spans="1:26"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spans="1:26"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spans="1:26"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spans="1:26"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spans="1:26"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spans="1:26"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spans="1:26"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spans="1: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spans="1:26"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spans="1:26"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spans="1:26"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spans="1:26"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spans="1:26"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spans="1:26"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spans="1:26"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spans="1:26"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spans="1:26"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spans="1:2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spans="1:26"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spans="1:26"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spans="1:26"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spans="1:26"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spans="1:26"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spans="1:26"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spans="1:26"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spans="1:26"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spans="1:26"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spans="1:2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spans="1:26"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spans="1:26"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spans="1:26"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spans="1:26"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spans="1:26"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spans="1:26"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spans="1:26"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spans="1:26"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spans="1:26"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spans="1:2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spans="1:26"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spans="1:26"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spans="1:26"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spans="1:26"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spans="1:26"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spans="1:26"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spans="1:26"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spans="1:26"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spans="1:26"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spans="1:2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spans="1:26"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spans="1:26"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spans="1:26"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spans="1:26"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spans="1:26"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spans="1:26"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spans="1:26"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spans="1:26"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spans="1:26"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spans="1:2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spans="1:26"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spans="1:26"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spans="1:26"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spans="1:26"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spans="1:26"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spans="1:26"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spans="1:26"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spans="1:26"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spans="1:26"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spans="1:2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spans="1:26"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spans="1:26"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spans="1:26"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spans="1:26"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spans="1:26"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spans="1:26"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spans="1:26"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spans="1:26"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spans="1:26"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spans="1:2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spans="1:26"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spans="1:26"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spans="1:26"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spans="1:26"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spans="1:26"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spans="1:26"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spans="1:26"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spans="1:26"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spans="1:26"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spans="1:2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spans="1:26"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spans="1:26"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spans="1:26"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spans="1:26"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spans="1:26"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spans="1:26"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spans="1:26"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spans="1:26"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spans="1:26"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spans="1:2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spans="1:26"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spans="1:26"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spans="1:26"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spans="1:26"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spans="1:26"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spans="1:26"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spans="1:26"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spans="1:26"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spans="1:26"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spans="1: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spans="1:26"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spans="1:26"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spans="1:26"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spans="1:26"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spans="1:26"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spans="1:26"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spans="1:26"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spans="1:26"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spans="1:26"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spans="1:2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spans="1:26"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spans="1:26"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spans="1:26"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spans="1:26"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spans="1:26"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spans="1:26"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spans="1:26"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spans="1:26"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spans="1:26"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spans="1:2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spans="1:26"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spans="1:26"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spans="1:26"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spans="1:26"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spans="1:26"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spans="1:26"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spans="1:26"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spans="1:26"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spans="1:26"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spans="1:2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spans="1:26"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spans="1:26"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spans="1:26"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spans="1:26"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spans="1:26"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spans="1:26"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spans="1:26"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spans="1:26"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spans="1:26"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spans="1:2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spans="1:26"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spans="1:26"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spans="1:26"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spans="1:26"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spans="1:26"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spans="1:26"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spans="1:26"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spans="1:26"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spans="1:26"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spans="1:2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spans="1:26"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spans="1:26"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spans="1:26"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spans="1:26"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spans="1:26"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spans="1:26"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spans="1:26"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spans="1:26"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spans="1:26"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spans="1:2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spans="1:26"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spans="1:26"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spans="1:26"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spans="1:26"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spans="1:26"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spans="1:26"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spans="1:26"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spans="1:26"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spans="1:26"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spans="1:2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spans="1:26"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spans="1:26"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spans="1:26"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spans="1:26"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spans="1:26"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spans="1:26"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spans="1:26"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spans="1:26"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spans="1:26"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spans="1:2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spans="1:26"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spans="1:26"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spans="1:26"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spans="1:26"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spans="1:26"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spans="1:26"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spans="1:26"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spans="1:26"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spans="1:26"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spans="1:2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spans="1:26"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spans="1:26"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spans="1:26"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spans="1:26"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spans="1:26"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spans="1:26"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spans="1:26"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spans="1:26"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spans="1:26"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spans="1: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spans="1:26"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spans="1:26"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spans="1:26"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spans="1:26"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spans="1:26"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spans="1:26"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spans="1:26"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spans="1:26"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spans="1:26"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spans="1:2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spans="1:26"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spans="1:26"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spans="1:26"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spans="1:26"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spans="1:26"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spans="1:26"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spans="1:26"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spans="1:26"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spans="1:26"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spans="1:2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spans="1:26"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spans="1:26"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spans="1:26"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spans="1:26"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spans="1:26"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spans="1:26"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spans="1:26"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spans="1:26"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spans="1:26"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spans="1:2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spans="1:26"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spans="1:26"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spans="1:26"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spans="1:26"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spans="1:26"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spans="1:26"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spans="1:26"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spans="1:26"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spans="1:26"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spans="1:2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spans="1:26"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spans="1:26"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spans="1:26"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spans="1:26"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spans="1:26"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spans="1:26"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spans="1:26"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spans="1:26"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spans="1:26"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spans="1:2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spans="1:26"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spans="1:26"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spans="1:26"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spans="1:26"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spans="1:26"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spans="1:26"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spans="1:26"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spans="1:26"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spans="1:26"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spans="1:2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spans="1:26"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spans="1:26"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spans="1:26"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spans="1:26"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spans="1:26"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spans="1:26"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spans="1:26"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spans="1:26"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spans="1:26"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spans="1:2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spans="1:26"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spans="1:26"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spans="1:26"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spans="1:26"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Sheet4</vt:lpstr>
      <vt:lpstr>Sheet5</vt:lpstr>
      <vt:lpstr>Sheet6</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Faizul Mohammad</cp:lastModifiedBy>
  <dcterms:created xsi:type="dcterms:W3CDTF">2022-04-21T14:05:43Z</dcterms:created>
  <dcterms:modified xsi:type="dcterms:W3CDTF">2023-09-27T15:10:44Z</dcterms:modified>
</cp:coreProperties>
</file>