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UiPath\EcoOps-Bot_Dev.1.1.0\"/>
    </mc:Choice>
  </mc:AlternateContent>
  <xr:revisionPtr revIDLastSave="0" documentId="13_ncr:1_{2D481A2D-7728-4681-9D7A-FD96546CBD12}" xr6:coauthVersionLast="47" xr6:coauthVersionMax="47" xr10:uidLastSave="{00000000-0000-0000-0000-000000000000}"/>
  <bookViews>
    <workbookView xWindow="-120" yWindow="-120" windowWidth="20730" windowHeight="11160" xr2:uid="{04513A2D-562F-49A4-B567-5FCE225225F2}"/>
  </bookViews>
  <sheets>
    <sheet name="Config" sheetId="13" r:id="rId1"/>
    <sheet name="Base" sheetId="8" r:id="rId2"/>
    <sheet name="Web_Check" sheetId="10" r:id="rId3"/>
    <sheet name="SSL_Check" sheetId="2" r:id="rId4"/>
    <sheet name="BackupDB" sheetId="6" r:id="rId5"/>
    <sheet name="RestoreDB" sheetId="16" r:id="rId6"/>
    <sheet name="Domain_ExpDate" sheetId="9" r:id="rId7"/>
    <sheet name="Last24H" sheetId="11" r:id="rId8"/>
    <sheet name="QueryTrx" sheetId="14" r:id="rId9"/>
    <sheet name="Scheduler" sheetId="15" r:id="rId10"/>
    <sheet name="Transaction" sheetId="17" r:id="rId11"/>
    <sheet name="Rekap" sheetId="12" r:id="rId12"/>
    <sheet name="Lembar1" sheetId="1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6" l="1"/>
  <c r="H13" i="6"/>
  <c r="G14" i="6"/>
  <c r="H6" i="16"/>
  <c r="H10" i="16"/>
  <c r="G14" i="16"/>
  <c r="H14" i="16" s="1"/>
  <c r="J1" i="11"/>
  <c r="K1" i="11"/>
  <c r="L1" i="11"/>
  <c r="M1" i="11"/>
  <c r="N1" i="11"/>
  <c r="O1" i="11"/>
  <c r="I2" i="11"/>
  <c r="J2" i="11"/>
  <c r="P2" i="11" s="1"/>
  <c r="K2" i="11"/>
  <c r="L2" i="11"/>
  <c r="Q2" i="11" s="1"/>
  <c r="M2" i="11"/>
  <c r="N2" i="11"/>
  <c r="R2" i="11" s="1"/>
  <c r="O2" i="11"/>
  <c r="S2" i="11" s="1"/>
  <c r="I3" i="11"/>
  <c r="J3" i="11"/>
  <c r="K3" i="11"/>
  <c r="Q3" i="11" s="1"/>
  <c r="L3" i="11"/>
  <c r="M3" i="11"/>
  <c r="N3" i="11"/>
  <c r="R3" i="11" s="1"/>
  <c r="O3" i="11"/>
  <c r="P3" i="11"/>
  <c r="S3" i="11"/>
  <c r="I4" i="11"/>
  <c r="J4" i="11"/>
  <c r="K4" i="11"/>
  <c r="Q4" i="11" s="1"/>
  <c r="L4" i="11"/>
  <c r="M4" i="11"/>
  <c r="R4" i="11" s="1"/>
  <c r="N4" i="11"/>
  <c r="O4" i="11"/>
  <c r="P4" i="11"/>
  <c r="S4" i="11"/>
  <c r="I5" i="11"/>
  <c r="J5" i="11"/>
  <c r="P5" i="11" s="1"/>
  <c r="K5" i="11"/>
  <c r="Q5" i="11" s="1"/>
  <c r="L5" i="11"/>
  <c r="M5" i="11"/>
  <c r="R5" i="11" s="1"/>
  <c r="N5" i="11"/>
  <c r="O5" i="11"/>
  <c r="S5" i="11"/>
  <c r="I6" i="11"/>
  <c r="J6" i="11"/>
  <c r="P6" i="11" s="1"/>
  <c r="K6" i="11"/>
  <c r="Q6" i="11" s="1"/>
  <c r="L6" i="11"/>
  <c r="M6" i="11"/>
  <c r="N6" i="11"/>
  <c r="O6" i="11"/>
  <c r="S6" i="11" s="1"/>
  <c r="R6" i="11"/>
  <c r="J7" i="11"/>
  <c r="K7" i="11"/>
  <c r="Q7" i="11" s="1"/>
  <c r="L7" i="11"/>
  <c r="M7" i="11"/>
  <c r="R7" i="11" s="1"/>
  <c r="N7" i="11"/>
  <c r="O7" i="11"/>
  <c r="P7" i="11"/>
  <c r="S7" i="11"/>
  <c r="I8" i="11"/>
  <c r="K8" i="11"/>
  <c r="L8" i="11"/>
  <c r="Q8" i="11" s="1"/>
  <c r="M8" i="11"/>
  <c r="N8" i="11"/>
  <c r="R8" i="11" s="1"/>
  <c r="O8" i="11"/>
  <c r="S8" i="11"/>
  <c r="I9" i="11"/>
  <c r="J9" i="11"/>
  <c r="K9" i="11"/>
  <c r="Q9" i="11" s="1"/>
  <c r="L9" i="11"/>
  <c r="M9" i="11"/>
  <c r="N9" i="11"/>
  <c r="R9" i="11" s="1"/>
  <c r="O9" i="11"/>
  <c r="P9" i="11"/>
  <c r="S9" i="11"/>
  <c r="I10" i="11"/>
  <c r="J10" i="11"/>
  <c r="K10" i="11"/>
  <c r="L10" i="11"/>
  <c r="M10" i="11"/>
  <c r="R10" i="11" s="1"/>
  <c r="N10" i="11"/>
  <c r="O10" i="11"/>
  <c r="Q10" i="11"/>
  <c r="J11" i="11"/>
  <c r="K11" i="11"/>
  <c r="Q11" i="11" s="1"/>
  <c r="L11" i="11"/>
  <c r="M11" i="11"/>
  <c r="R11" i="11" s="1"/>
  <c r="N11" i="11"/>
  <c r="O11" i="11"/>
  <c r="P11" i="11"/>
  <c r="S11" i="11"/>
  <c r="I12" i="11"/>
  <c r="J12" i="11"/>
  <c r="K12" i="11"/>
  <c r="Q12" i="11" s="1"/>
  <c r="L12" i="11"/>
  <c r="M12" i="11"/>
  <c r="R12" i="11" s="1"/>
  <c r="N12" i="11"/>
  <c r="O12" i="11"/>
  <c r="P12" i="11"/>
  <c r="S12" i="11"/>
  <c r="I13" i="11"/>
  <c r="P13" i="11"/>
  <c r="Q13" i="11"/>
  <c r="R13" i="11"/>
  <c r="S13" i="11"/>
  <c r="I14" i="11"/>
  <c r="E2" i="17"/>
  <c r="F2" i="17"/>
  <c r="G2" i="17"/>
  <c r="H2" i="17"/>
  <c r="E4" i="17"/>
  <c r="F4" i="17"/>
  <c r="G4" i="17"/>
  <c r="H4" i="17"/>
  <c r="E6" i="17"/>
  <c r="F6" i="17"/>
  <c r="E8" i="17"/>
  <c r="F8" i="17"/>
  <c r="G8" i="17"/>
  <c r="H8" i="17"/>
  <c r="I8" i="17"/>
  <c r="E10" i="17"/>
  <c r="F10" i="17"/>
  <c r="G10" i="17"/>
  <c r="H10" i="17"/>
  <c r="E12" i="17"/>
  <c r="F12" i="17"/>
  <c r="G12" i="17"/>
  <c r="H12" i="17"/>
  <c r="I12" i="17"/>
  <c r="E14" i="17"/>
  <c r="F14" i="17"/>
  <c r="G14" i="17"/>
  <c r="E16" i="17"/>
  <c r="F16" i="17"/>
  <c r="G16" i="17"/>
  <c r="I11" i="11"/>
  <c r="S10" i="11"/>
  <c r="P10" i="11"/>
  <c r="J8" i="11"/>
  <c r="P8" i="11" s="1"/>
  <c r="I7" i="11"/>
  <c r="D14" i="9"/>
  <c r="A14" i="9"/>
  <c r="D13" i="9"/>
  <c r="A13" i="9"/>
  <c r="D12" i="9"/>
  <c r="A12" i="9"/>
  <c r="D11" i="9"/>
  <c r="A11" i="9"/>
  <c r="D10" i="9"/>
  <c r="A10" i="9"/>
  <c r="D9" i="9"/>
  <c r="A9" i="9"/>
  <c r="D8" i="9"/>
  <c r="A8" i="9"/>
  <c r="D7" i="9"/>
  <c r="A7" i="9"/>
  <c r="D6" i="9"/>
  <c r="A6" i="9"/>
  <c r="D5" i="9"/>
  <c r="A5" i="9"/>
  <c r="D4" i="9"/>
  <c r="A4" i="9"/>
  <c r="D3" i="9"/>
  <c r="A3" i="9"/>
  <c r="D2" i="9"/>
  <c r="A2" i="9"/>
  <c r="E14" i="16"/>
  <c r="G13" i="16"/>
  <c r="H13" i="16" s="1"/>
  <c r="E13" i="16"/>
  <c r="G12" i="16"/>
  <c r="F12" i="16"/>
  <c r="H12" i="16" s="1"/>
  <c r="E12" i="16"/>
  <c r="H11" i="16"/>
  <c r="E11" i="16"/>
  <c r="G10" i="16"/>
  <c r="E10" i="16"/>
  <c r="G9" i="16"/>
  <c r="H9" i="16" s="1"/>
  <c r="F9" i="16"/>
  <c r="E9" i="16"/>
  <c r="G8" i="16"/>
  <c r="F8" i="16"/>
  <c r="H8" i="16" s="1"/>
  <c r="E8" i="16"/>
  <c r="G7" i="16"/>
  <c r="F7" i="16"/>
  <c r="H7" i="16" s="1"/>
  <c r="E7" i="16"/>
  <c r="G6" i="16"/>
  <c r="F6" i="16"/>
  <c r="E6" i="16"/>
  <c r="G5" i="16"/>
  <c r="F5" i="16"/>
  <c r="H5" i="16" s="1"/>
  <c r="E5" i="16"/>
  <c r="G4" i="16"/>
  <c r="F4" i="16"/>
  <c r="H4" i="16" s="1"/>
  <c r="E4" i="16"/>
  <c r="H3" i="16"/>
  <c r="G3" i="16"/>
  <c r="F3" i="16"/>
  <c r="E3" i="16"/>
  <c r="G2" i="16"/>
  <c r="F2" i="16"/>
  <c r="H2" i="16" s="1"/>
  <c r="E2" i="16"/>
  <c r="F14" i="6"/>
  <c r="H14" i="6" s="1"/>
  <c r="G13" i="6"/>
  <c r="F13" i="6"/>
  <c r="G12" i="6"/>
  <c r="F12" i="6"/>
  <c r="H12" i="6" s="1"/>
  <c r="B11" i="12" s="1"/>
  <c r="E12" i="6"/>
  <c r="H11" i="6"/>
  <c r="G11" i="6"/>
  <c r="F11" i="6"/>
  <c r="E11" i="6"/>
  <c r="E10" i="6"/>
  <c r="G9" i="6"/>
  <c r="F9" i="6"/>
  <c r="H9" i="6" s="1"/>
  <c r="E9" i="6"/>
  <c r="G8" i="6"/>
  <c r="F8" i="6"/>
  <c r="H8" i="6" s="1"/>
  <c r="E8" i="6"/>
  <c r="G7" i="6"/>
  <c r="F7" i="6"/>
  <c r="H7" i="6" s="1"/>
  <c r="E7" i="6"/>
  <c r="G6" i="6"/>
  <c r="F6" i="6"/>
  <c r="H6" i="6" s="1"/>
  <c r="E6" i="6"/>
  <c r="G5" i="6"/>
  <c r="F5" i="6"/>
  <c r="H5" i="6" s="1"/>
  <c r="E5" i="6"/>
  <c r="G4" i="6"/>
  <c r="F4" i="6"/>
  <c r="H4" i="6" s="1"/>
  <c r="E4" i="6"/>
  <c r="G3" i="6"/>
  <c r="F3" i="6"/>
  <c r="H3" i="6" s="1"/>
  <c r="E3" i="6"/>
  <c r="G2" i="6"/>
  <c r="F2" i="6"/>
  <c r="H2" i="6" s="1"/>
  <c r="E2" i="6"/>
  <c r="C14" i="2"/>
  <c r="A14" i="2"/>
  <c r="C13" i="2"/>
  <c r="A13" i="2"/>
  <c r="C12" i="2"/>
  <c r="A12" i="2"/>
  <c r="C11" i="2"/>
  <c r="A11" i="2"/>
  <c r="C10" i="2"/>
  <c r="Q10" i="12" s="1"/>
  <c r="A10" i="2"/>
  <c r="C9" i="2"/>
  <c r="A9" i="2"/>
  <c r="C8" i="2"/>
  <c r="A8" i="2"/>
  <c r="C7" i="2"/>
  <c r="A7" i="2"/>
  <c r="C6" i="2"/>
  <c r="A6" i="2"/>
  <c r="C5" i="2"/>
  <c r="A5" i="2"/>
  <c r="C4" i="2"/>
  <c r="A4" i="2"/>
  <c r="C3" i="2"/>
  <c r="A3" i="2"/>
  <c r="C2" i="2"/>
  <c r="A2" i="2"/>
  <c r="C14" i="10"/>
  <c r="A14" i="10"/>
  <c r="C13" i="10"/>
  <c r="A13" i="10"/>
  <c r="C12" i="10"/>
  <c r="A12" i="10"/>
  <c r="C11" i="10"/>
  <c r="B10" i="12" s="1"/>
  <c r="A11" i="10"/>
  <c r="C10" i="10"/>
  <c r="A10" i="10"/>
  <c r="C9" i="10"/>
  <c r="A9" i="10"/>
  <c r="C8" i="10"/>
  <c r="A8" i="10"/>
  <c r="C7" i="10"/>
  <c r="B7" i="12" s="1"/>
  <c r="A7" i="10"/>
  <c r="C6" i="10"/>
  <c r="A6" i="10"/>
  <c r="C5" i="10"/>
  <c r="A5" i="10"/>
  <c r="C4" i="10"/>
  <c r="A4" i="10"/>
  <c r="C3" i="10"/>
  <c r="B3" i="12" s="1"/>
  <c r="A3" i="10"/>
  <c r="C2" i="10"/>
  <c r="A2" i="10"/>
  <c r="B4" i="12" l="1"/>
  <c r="B5" i="12"/>
  <c r="B8" i="12"/>
  <c r="B9" i="12"/>
  <c r="B2" i="12"/>
  <c r="B6" i="12"/>
</calcChain>
</file>

<file path=xl/sharedStrings.xml><?xml version="1.0" encoding="utf-8"?>
<sst xmlns="http://schemas.openxmlformats.org/spreadsheetml/2006/main" count="421" uniqueCount="291">
  <si>
    <t>key</t>
  </si>
  <si>
    <t>value</t>
  </si>
  <si>
    <t>notes</t>
  </si>
  <si>
    <t>whatsapp_group</t>
  </si>
  <si>
    <t>Nama Grub Whatsapp</t>
  </si>
  <si>
    <t>DDB Operation-Eco</t>
  </si>
  <si>
    <t>Nama Platform</t>
  </si>
  <si>
    <t>url</t>
  </si>
  <si>
    <t>credential</t>
  </si>
  <si>
    <t>tes</t>
  </si>
  <si>
    <t>Bri Smart Billing</t>
  </si>
  <si>
    <t>panel.brismartbilling.id</t>
  </si>
  <si>
    <t>login_bsb</t>
  </si>
  <si>
    <t>login_stroberitagihan</t>
  </si>
  <si>
    <t>Junio Smart</t>
  </si>
  <si>
    <t>panel.junio-smart.id</t>
  </si>
  <si>
    <t>login_junio</t>
  </si>
  <si>
    <t>Pasar ID</t>
  </si>
  <si>
    <t>pasar.id</t>
  </si>
  <si>
    <t>login_pasar</t>
  </si>
  <si>
    <t>Stroberi Tagihan</t>
  </si>
  <si>
    <t>tagihan.stroberi.id</t>
  </si>
  <si>
    <t>Stroberi Kasir</t>
  </si>
  <si>
    <t>stroberi.id</t>
  </si>
  <si>
    <t>login_stroberikasir</t>
  </si>
  <si>
    <t>Bristore</t>
  </si>
  <si>
    <t>bristore.id</t>
  </si>
  <si>
    <t>login_bristore</t>
  </si>
  <si>
    <t>Brimola</t>
  </si>
  <si>
    <t>brimola.bri.co.id</t>
  </si>
  <si>
    <t>login_brimola</t>
  </si>
  <si>
    <t>CBM</t>
  </si>
  <si>
    <t>cbm.bri.co.id</t>
  </si>
  <si>
    <t>login_cbm</t>
  </si>
  <si>
    <t>Senyum</t>
  </si>
  <si>
    <t>umi.bri.co.id</t>
  </si>
  <si>
    <t>login_umi</t>
  </si>
  <si>
    <t>Panen</t>
  </si>
  <si>
    <t>panen.bri.co.id</t>
  </si>
  <si>
    <t>login_panen</t>
  </si>
  <si>
    <t>Besportal</t>
  </si>
  <si>
    <t>bestportal.bri.co.id</t>
  </si>
  <si>
    <t>login_bestportal</t>
  </si>
  <si>
    <t>Tebuchain</t>
  </si>
  <si>
    <t>dashboard.tebu.id</t>
  </si>
  <si>
    <t>login_tebu</t>
  </si>
  <si>
    <t>Briva</t>
  </si>
  <si>
    <t>bricorporateva.id</t>
  </si>
  <si>
    <t>login_briva</t>
  </si>
  <si>
    <t>nama platform</t>
  </si>
  <si>
    <t>webcheck</t>
  </si>
  <si>
    <t>OK</t>
  </si>
  <si>
    <t>NOT OK</t>
  </si>
  <si>
    <t>sslexpired</t>
  </si>
  <si>
    <t>This certificate will expire in 47 days.</t>
  </si>
  <si>
    <t>This certificate will expire in 99 days.</t>
  </si>
  <si>
    <t>This certificate will expire in 84 days.</t>
  </si>
  <si>
    <t>This certificate will expire in 87 days.</t>
  </si>
  <si>
    <t>This certificate will expire in 53 days.</t>
  </si>
  <si>
    <t>This certificate will expire in 329 days.</t>
  </si>
  <si>
    <t>This certificate will expire in 49 days.</t>
  </si>
  <si>
    <t>This certificate will expire in 61 days.</t>
  </si>
  <si>
    <t>This certificate will expire in 293 days.</t>
  </si>
  <si>
    <t>Failed to open TCP connection to bestportal.bri.co.id:443 (getaddrinfo: Name or service not known)</t>
  </si>
  <si>
    <t>This certificate has expired.</t>
  </si>
  <si>
    <t>This certificate will expire in 8 days.</t>
  </si>
  <si>
    <t>Size</t>
  </si>
  <si>
    <t>0.042</t>
  </si>
  <si>
    <t>Jun 7, 2023 @ 23:00:13.000</t>
  </si>
  <si>
    <t>Bridge</t>
  </si>
  <si>
    <t>2.51</t>
  </si>
  <si>
    <t>Jun 7, 2023 @ 23:05:10.000</t>
  </si>
  <si>
    <t>Komoditi</t>
  </si>
  <si>
    <t>783.877</t>
  </si>
  <si>
    <t>Jun 7, 2023 @ 23:37:21.000</t>
  </si>
  <si>
    <t>JunioSmart</t>
  </si>
  <si>
    <t>1,279.901</t>
  </si>
  <si>
    <t>Jun 7, 2023 @ 23:08:25.000</t>
  </si>
  <si>
    <t>BSB</t>
  </si>
  <si>
    <t>6,235.438</t>
  </si>
  <si>
    <t>Jun 7, 2023 @ 23:49:47.000</t>
  </si>
  <si>
    <t>Pasar</t>
  </si>
  <si>
    <t>667.824</t>
  </si>
  <si>
    <t>Jun 7, 2023 @ 23:03:11.000</t>
  </si>
  <si>
    <t>210.203</t>
  </si>
  <si>
    <t>Jun 7, 2023 @ 23:01:19.000</t>
  </si>
  <si>
    <t>Tagihan</t>
  </si>
  <si>
    <t>459.751</t>
  </si>
  <si>
    <t>Jun 7, 2023 @ 23:02:24.000</t>
  </si>
  <si>
    <t>Kasir</t>
  </si>
  <si>
    <t>13G</t>
  </si>
  <si>
    <t>Jun 8, 2023 @ 01:00:01.000</t>
  </si>
  <si>
    <t>panen</t>
  </si>
  <si>
    <t>1.1G</t>
  </si>
  <si>
    <t>218M</t>
  </si>
  <si>
    <t>bestportal</t>
  </si>
  <si>
    <t>27G</t>
  </si>
  <si>
    <t>Jun 8, 2023 @ 00:30:01.000</t>
  </si>
  <si>
    <t>brimola</t>
  </si>
  <si>
    <t>bsb</t>
  </si>
  <si>
    <t>junio</t>
  </si>
  <si>
    <t>pasar</t>
  </si>
  <si>
    <t>stroberi</t>
  </si>
  <si>
    <t>bristore</t>
  </si>
  <si>
    <t>9.5G</t>
  </si>
  <si>
    <t>Jul 21, 2022 @ 13:59:27.000</t>
  </si>
  <si>
    <t>1004M</t>
  </si>
  <si>
    <t>Jul 21, 2022 @ 09:25:48.000</t>
  </si>
  <si>
    <t>110G</t>
  </si>
  <si>
    <t>Jul 27, 2022 @ 10:56:59.000</t>
  </si>
  <si>
    <t>expireddate</t>
  </si>
  <si>
    <t>Manual Edit</t>
  </si>
  <si>
    <t>brismartbilling.id</t>
  </si>
  <si>
    <t>junio-smart.id</t>
  </si>
  <si>
    <t>bri.co.id</t>
  </si>
  <si>
    <t>tebu.id</t>
  </si>
  <si>
    <t>total_hits</t>
  </si>
  <si>
    <t>hit_success</t>
  </si>
  <si>
    <t>%hit_success</t>
  </si>
  <si>
    <t>hit_error</t>
  </si>
  <si>
    <t>%hit_error</t>
  </si>
  <si>
    <t>response_time</t>
  </si>
  <si>
    <t>178,979</t>
  </si>
  <si>
    <t>68,792</t>
  </si>
  <si>
    <t>0</t>
  </si>
  <si>
    <t>56,937</t>
  </si>
  <si>
    <t>15</t>
  </si>
  <si>
    <t>83,242</t>
  </si>
  <si>
    <t>100%</t>
  </si>
  <si>
    <t>4</t>
  </si>
  <si>
    <t>0%</t>
  </si>
  <si>
    <t>769</t>
  </si>
  <si>
    <t>83,246</t>
  </si>
  <si>
    <t>25,567</t>
  </si>
  <si>
    <t>99.995%</t>
  </si>
  <si>
    <t>0.005%</t>
  </si>
  <si>
    <t>519</t>
  </si>
  <si>
    <t>74,128</t>
  </si>
  <si>
    <t>7</t>
  </si>
  <si>
    <t>1,120</t>
  </si>
  <si>
    <t>tagihan</t>
  </si>
  <si>
    <t>74,135</t>
  </si>
  <si>
    <t>33,648</t>
  </si>
  <si>
    <t>99.991%</t>
  </si>
  <si>
    <t>0.009%</t>
  </si>
  <si>
    <t>49</t>
  </si>
  <si>
    <t>kasir</t>
  </si>
  <si>
    <t>1,498</t>
  </si>
  <si>
    <t>2</t>
  </si>
  <si>
    <t>78</t>
  </si>
  <si>
    <t>-</t>
  </si>
  <si>
    <t>cbm</t>
  </si>
  <si>
    <t>1</t>
  </si>
  <si>
    <t>870</t>
  </si>
  <si>
    <t>103,610</t>
  </si>
  <si>
    <t>3</t>
  </si>
  <si>
    <t>408,804
Row: 3, Column: 2:</t>
  </si>
  <si>
    <t>554,099</t>
  </si>
  <si>
    <t>99.998%</t>
  </si>
  <si>
    <t>13</t>
  </si>
  <si>
    <t>0.016%</t>
  </si>
  <si>
    <t>29.721</t>
  </si>
  <si>
    <t>senyum</t>
  </si>
  <si>
    <t>281,862
Row: 3, Column: 2:</t>
  </si>
  <si>
    <t>408,802</t>
  </si>
  <si>
    <t>42</t>
  </si>
  <si>
    <t>0.002%</t>
  </si>
  <si>
    <t>790.9</t>
  </si>
  <si>
    <t>77,022
Row: 3, Column: 2:</t>
  </si>
  <si>
    <t>30,309</t>
  </si>
  <si>
    <t>80.141</t>
  </si>
  <si>
    <t>95,486</t>
  </si>
  <si>
    <t>13,929</t>
  </si>
  <si>
    <t>1,536</t>
  </si>
  <si>
    <t>kanwil</t>
  </si>
  <si>
    <t>biller</t>
  </si>
  <si>
    <t>total_customer</t>
  </si>
  <si>
    <t>total_transaksi</t>
  </si>
  <si>
    <t>sales_volume_terbayar</t>
  </si>
  <si>
    <t>Medan</t>
  </si>
  <si>
    <t>0,02%</t>
  </si>
  <si>
    <t>0,11%</t>
  </si>
  <si>
    <t>0,38%</t>
  </si>
  <si>
    <t>jumlah_sekolah</t>
  </si>
  <si>
    <t>jumlah_orang_tua</t>
  </si>
  <si>
    <t>jumlah_siswa</t>
  </si>
  <si>
    <t>jumlah_transaksi</t>
  </si>
  <si>
    <t>Bandung</t>
  </si>
  <si>
    <t>0,00%</t>
  </si>
  <si>
    <t>total_pedagang</t>
  </si>
  <si>
    <t>total_pasar</t>
  </si>
  <si>
    <t>PLATFORM</t>
  </si>
  <si>
    <t>time</t>
  </si>
  <si>
    <t>POD</t>
  </si>
  <si>
    <t>CPU</t>
  </si>
  <si>
    <t>RAM</t>
  </si>
  <si>
    <t>JUMLAH PASAR</t>
  </si>
  <si>
    <t>JUMLAH PEDAGANG</t>
  </si>
  <si>
    <t>FBI</t>
  </si>
  <si>
    <t>JUMLAH INVOICE</t>
  </si>
  <si>
    <t>JUMLAH TRANSAKSI</t>
  </si>
  <si>
    <t>SALES VOLUME</t>
  </si>
  <si>
    <t>date(rl.created_at)</t>
  </si>
  <si>
    <t>Jumlah User</t>
  </si>
  <si>
    <t>-60,56%</t>
  </si>
  <si>
    <t>count(*)</t>
  </si>
  <si>
    <t>Jumlah Principal</t>
  </si>
  <si>
    <t>Jumlah Partner</t>
  </si>
  <si>
    <t>Jumlah Agen</t>
  </si>
  <si>
    <t>Jumlah Pangkalan</t>
  </si>
  <si>
    <t>Install Panen</t>
  </si>
  <si>
    <t>Uninstall Panen</t>
  </si>
  <si>
    <t>sch name</t>
  </si>
  <si>
    <t>status</t>
  </si>
  <si>
    <t>sch-sendNotif-SMS-full</t>
  </si>
  <si>
    <t>sch-sendNotif-SMS-open</t>
  </si>
  <si>
    <t>sch-sendNotif-SMS-partial</t>
  </si>
  <si>
    <t>sch-sendNotif-WA-full</t>
  </si>
  <si>
    <t>sch-sendNotif-WA-open</t>
  </si>
  <si>
    <t>sch-sendNotif-WA-partial</t>
  </si>
  <si>
    <t>sch-sendNotif-confirm-updateEmail</t>
  </si>
  <si>
    <t>sch-sendNotif-confirm-updateEmailBiller</t>
  </si>
  <si>
    <t>sch-sendNotif-userPwdBiller</t>
  </si>
  <si>
    <t>sch-sendNotif-userPwdBillie</t>
  </si>
  <si>
    <t>sch-settlement-bsb</t>
  </si>
  <si>
    <t>3,0 rb</t>
  </si>
  <si>
    <t>Jumlah</t>
  </si>
  <si>
    <t>Jumlah Agen Terdaftar</t>
  </si>
  <si>
    <t>Jumlah Pangkalan Terdaftar</t>
  </si>
  <si>
    <t>73,4 rb</t>
  </si>
  <si>
    <t>20,2 M</t>
  </si>
  <si>
    <t>Nominal Transaksi</t>
  </si>
  <si>
    <t>Jumlah Transaksi</t>
  </si>
  <si>
    <t>CompanyID</t>
  </si>
  <si>
    <t>CustomerID</t>
  </si>
  <si>
    <t>196,9 rb</t>
  </si>
  <si>
    <t>5,6 rb</t>
  </si>
  <si>
    <t>30,1 M</t>
  </si>
  <si>
    <t>46.517</t>
  </si>
  <si>
    <t>Payment Amount</t>
  </si>
  <si>
    <t>Transaksi ID</t>
  </si>
  <si>
    <t>Jumlah Sekolah</t>
  </si>
  <si>
    <t>Jumlah Guru</t>
  </si>
  <si>
    <t>Jumlah Siswa</t>
  </si>
  <si>
    <t>7.404</t>
  </si>
  <si>
    <t>183</t>
  </si>
  <si>
    <t>Sudah Dibayar</t>
  </si>
  <si>
    <t>Jumlah Distributor</t>
  </si>
  <si>
    <t>40</t>
  </si>
  <si>
    <t>1,2 rb</t>
  </si>
  <si>
    <t>Pasar.id</t>
  </si>
  <si>
    <t>Total Price</t>
  </si>
  <si>
    <t>Pasar Terdaftar</t>
  </si>
  <si>
    <t>Pedagang Terdaftar</t>
  </si>
  <si>
    <t>Lapak Terdaftar</t>
  </si>
  <si>
    <t>23,2 M</t>
  </si>
  <si>
    <t>145,7 M</t>
  </si>
  <si>
    <t>133 rb</t>
  </si>
  <si>
    <t>Rp7,73 T</t>
  </si>
  <si>
    <t>31 rb</t>
  </si>
  <si>
    <t>45</t>
  </si>
  <si>
    <t>334</t>
  </si>
  <si>
    <t>6,8 M</t>
  </si>
  <si>
    <t>58,3 rb</t>
  </si>
  <si>
    <t>0,0</t>
  </si>
  <si>
    <t>360,0</t>
  </si>
  <si>
    <t>393,0</t>
  </si>
  <si>
    <t>Rp6,03 T</t>
  </si>
  <si>
    <t>4,2 jt</t>
  </si>
  <si>
    <t>368</t>
  </si>
  <si>
    <t>22,8 rb</t>
  </si>
  <si>
    <t>Rp603,98 M</t>
  </si>
  <si>
    <t>416,2 rb</t>
  </si>
  <si>
    <t>8,3 rb</t>
  </si>
  <si>
    <t>Rp354,66 M</t>
  </si>
  <si>
    <t>169,8 rb</t>
  </si>
  <si>
    <t>in_Caption</t>
  </si>
  <si>
    <t>in_Image</t>
  </si>
  <si>
    <t>in_Trx</t>
  </si>
  <si>
    <t>"C:\Users\Administrator\Documents\UiPath\EcoOps-Bot_Dev.1.1.0\screenshot\login_BSB.png"</t>
  </si>
  <si>
    <t>"C:\Users\Administrator\Documents\UiPath\EcoOps-Bot_Dev.1.1.0\screenshot\login_JunioSmart.png"</t>
  </si>
  <si>
    <t>"C:\Users\Administrator\Documents\UiPath\EcoOps-Bot_Dev.1.1.0\screenshot\login_PasarID.png"</t>
  </si>
  <si>
    <t>"C:\Users\Administrator\Documents\UiPath\EcoOps-Bot_Dev.1.1.0\screenshot\login_StroberiTagihan.png"</t>
  </si>
  <si>
    <t>C:\Users\Administrator\Documents\UiPath\EcoOps-Bot_Dev.1.1.0\screenshot\StroberiKasir.png</t>
  </si>
  <si>
    <t>"C:\Users\Administrator\Documents\UiPath\EcoOps-Bot_Dev.1.1.0\screenshot\login_Bristore.png"</t>
  </si>
  <si>
    <t>"C:\Users\Administrator\Documents\UiPath\EcoOps-Bot_Dev.1.1.0\screenshot\login_Brimola.png"</t>
  </si>
  <si>
    <t>"C:\Users\Administrator\Documents\UiPath\EcoOps-Bot_Dev.1.1.0\screenshot\login_CBM.png"</t>
  </si>
  <si>
    <t>"C:\Users\Administrator\Documents\UiPath\EcoOps-Bot_Dev.1.1.0\screenshot\login_Panen.png"</t>
  </si>
  <si>
    <t>C:\Users\Administrator\Documents\UiPath\EcoOps-Bot_Dev.1.1.0\screenshot\Senyum.png</t>
  </si>
  <si>
    <t>C:\Users\Administrator\Documents\UiPath\EcoOps-Bot_Dev.1.1.0\screenshot\Bestportal.png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</si>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</sst>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0" fillId="0" borderId="0" xfId="0" applyNumberFormat="1" applyFill="1" applyAlignment="1" applyProtection="1">
      <alignment wrapText="1"/>
    </xf>
    <xf numFmtId="0" fontId="1" fillId="0" borderId="0" xfId="0" applyNumberFormat="1" applyFont="1" applyFill="1" applyAlignment="1" applyProtection="1">
      <alignment horizontal="center" vertical="center"/>
    </xf>
    <xf numFmtId="14" fontId="0" fillId="0" borderId="0" xfId="0" applyNumberFormat="1" applyFill="1" applyAlignment="1" applyProtection="1">
      <alignment wrapText="1"/>
    </xf>
    <xf numFmtId="14" fontId="0" fillId="0" borderId="0" xfId="0" applyNumberFormat="1" applyFill="1" applyAlignment="1" applyProtection="1"/>
    <xf numFmtId="22" fontId="0" fillId="0" borderId="0" xfId="0" applyNumberFormat="1" applyFill="1" applyAlignment="1" applyProtection="1"/>
    <xf numFmtId="10" fontId="0" fillId="0" borderId="0" xfId="0" applyNumberFormat="1" applyFill="1" applyAlignment="1" applyProtection="1"/>
    <xf numFmtId="1" fontId="0" fillId="0" borderId="0" xfId="0" applyNumberFormat="1" applyFill="1" applyAlignment="1" applyProtection="1"/>
    <xf numFmtId="9" fontId="0" fillId="0" borderId="0" xfId="0" applyNumberFormat="1" applyFill="1" applyAlignment="1" applyProtection="1"/>
    <xf numFmtId="0" fontId="3" fillId="0" borderId="0" xfId="0" applyNumberFormat="1" applyFont="1" applyFill="1" applyAlignment="1" applyProtection="1"/>
    <xf numFmtId="0" fontId="0" fillId="2" borderId="0" xfId="0" applyNumberFormat="1" applyFill="1" applyAlignment="1" applyProtection="1"/>
    <xf numFmtId="0" fontId="1" fillId="0" borderId="0" xfId="0" applyNumberFormat="1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C2BAD-AF36-4874-A6B7-FF56F87162FC}">
  <dimension ref="A1:F2"/>
  <sheetViews>
    <sheetView tabSelected="1" workbookViewId="0">
      <selection activeCell="B6" sqref="B6"/>
    </sheetView>
  </sheetViews>
  <sheetFormatPr defaultRowHeight="15" x14ac:dyDescent="0.25"/>
  <cols>
    <col min="1" max="1" width="18.28515625" style="1" customWidth="1"/>
    <col min="2" max="2" width="18.140625" style="1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</row>
    <row r="2" spans="1:6" x14ac:dyDescent="0.25">
      <c r="A2" s="1" t="s">
        <v>3</v>
      </c>
      <c r="B2" s="1" t="s">
        <v>290</v>
      </c>
      <c r="C2" s="1" t="s">
        <v>4</v>
      </c>
      <c r="F2" s="1" t="s">
        <v>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1898E-5282-455C-AE5F-6E7F8BCBC1A9}">
  <dimension ref="A1:B12"/>
  <sheetViews>
    <sheetView workbookViewId="0">
      <selection activeCell="G3" sqref="G3 G3"/>
    </sheetView>
  </sheetViews>
  <sheetFormatPr defaultRowHeight="15" x14ac:dyDescent="0.25"/>
  <cols>
    <col min="1" max="1" width="30.85546875" style="1" customWidth="1"/>
  </cols>
  <sheetData>
    <row r="1" spans="1:2" x14ac:dyDescent="0.25">
      <c r="A1" s="1" t="s">
        <v>212</v>
      </c>
      <c r="B1" s="1" t="s">
        <v>213</v>
      </c>
    </row>
    <row r="2" spans="1:2" x14ac:dyDescent="0.25">
      <c r="A2" s="1" t="s">
        <v>214</v>
      </c>
      <c r="B2" s="1" t="s">
        <v>51</v>
      </c>
    </row>
    <row r="3" spans="1:2" x14ac:dyDescent="0.25">
      <c r="A3" s="1" t="s">
        <v>215</v>
      </c>
      <c r="B3" s="1" t="s">
        <v>51</v>
      </c>
    </row>
    <row r="4" spans="1:2" x14ac:dyDescent="0.25">
      <c r="A4" s="1" t="s">
        <v>216</v>
      </c>
      <c r="B4" s="1" t="s">
        <v>51</v>
      </c>
    </row>
    <row r="5" spans="1:2" x14ac:dyDescent="0.25">
      <c r="A5" s="1" t="s">
        <v>217</v>
      </c>
      <c r="B5" s="1" t="s">
        <v>51</v>
      </c>
    </row>
    <row r="6" spans="1:2" x14ac:dyDescent="0.25">
      <c r="A6" s="1" t="s">
        <v>218</v>
      </c>
      <c r="B6" s="1" t="s">
        <v>51</v>
      </c>
    </row>
    <row r="7" spans="1:2" x14ac:dyDescent="0.25">
      <c r="A7" s="1" t="s">
        <v>219</v>
      </c>
      <c r="B7" s="1" t="s">
        <v>51</v>
      </c>
    </row>
    <row r="8" spans="1:2" x14ac:dyDescent="0.25">
      <c r="A8" s="1" t="s">
        <v>220</v>
      </c>
      <c r="B8" s="1" t="s">
        <v>51</v>
      </c>
    </row>
    <row r="9" spans="1:2" x14ac:dyDescent="0.25">
      <c r="A9" s="1" t="s">
        <v>221</v>
      </c>
      <c r="B9" s="1" t="s">
        <v>51</v>
      </c>
    </row>
    <row r="10" spans="1:2" x14ac:dyDescent="0.25">
      <c r="A10" s="1" t="s">
        <v>222</v>
      </c>
      <c r="B10" s="1" t="s">
        <v>51</v>
      </c>
    </row>
    <row r="11" spans="1:2" x14ac:dyDescent="0.25">
      <c r="A11" s="1" t="s">
        <v>223</v>
      </c>
      <c r="B11" s="1" t="s">
        <v>51</v>
      </c>
    </row>
    <row r="12" spans="1:2" x14ac:dyDescent="0.25">
      <c r="A12" s="1" t="s">
        <v>224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0C65D-E000-4F4C-B309-EF63C86945EE}">
  <dimension ref="A1:I32"/>
  <sheetViews>
    <sheetView workbookViewId="0">
      <selection activeCell="D1" sqref="D1 D1"/>
    </sheetView>
  </sheetViews>
  <sheetFormatPr defaultRowHeight="15" x14ac:dyDescent="0.25"/>
  <cols>
    <col min="1" max="3" width="9.140625" style="1" customWidth="1"/>
    <col min="4" max="4" width="15.5703125" style="1" bestFit="1" customWidth="1"/>
    <col min="5" max="5" width="17.5703125" style="1" bestFit="1" customWidth="1"/>
    <col min="6" max="6" width="16.85546875" style="1" bestFit="1" customWidth="1"/>
    <col min="7" max="7" width="21.140625" style="1" bestFit="1" customWidth="1"/>
    <col min="8" max="8" width="25.85546875" style="1" bestFit="1" customWidth="1"/>
    <col min="9" max="9" width="12.7109375" style="1" bestFit="1" customWidth="1"/>
  </cols>
  <sheetData>
    <row r="1" spans="1:9" x14ac:dyDescent="0.25">
      <c r="A1" s="1" t="s">
        <v>225</v>
      </c>
      <c r="D1" s="2" t="s">
        <v>28</v>
      </c>
      <c r="E1" s="1" t="s">
        <v>226</v>
      </c>
      <c r="F1" s="1" t="s">
        <v>226</v>
      </c>
      <c r="G1" s="1" t="s">
        <v>227</v>
      </c>
      <c r="H1" s="1" t="s">
        <v>228</v>
      </c>
    </row>
    <row r="2" spans="1:9" x14ac:dyDescent="0.25">
      <c r="A2" s="1" t="s">
        <v>229</v>
      </c>
      <c r="D2" s="2"/>
      <c r="E2" s="1" t="str">
        <f>A1</f>
        <v>3,0 rb</v>
      </c>
      <c r="F2" s="1" t="str">
        <f>A2</f>
        <v>73,4 rb</v>
      </c>
      <c r="G2" s="1" t="str">
        <f>A3</f>
        <v>20,2 M</v>
      </c>
      <c r="H2" s="1" t="str">
        <f>A4</f>
        <v>196,9 rb</v>
      </c>
    </row>
    <row r="3" spans="1:9" x14ac:dyDescent="0.25">
      <c r="A3" s="1" t="s">
        <v>230</v>
      </c>
      <c r="D3" s="2" t="s">
        <v>78</v>
      </c>
      <c r="E3" s="1" t="s">
        <v>231</v>
      </c>
      <c r="F3" s="1" t="s">
        <v>232</v>
      </c>
      <c r="G3" s="1" t="s">
        <v>233</v>
      </c>
      <c r="H3" s="1" t="s">
        <v>234</v>
      </c>
    </row>
    <row r="4" spans="1:9" x14ac:dyDescent="0.25">
      <c r="A4" s="1" t="s">
        <v>235</v>
      </c>
      <c r="D4" s="2"/>
      <c r="E4" s="1" t="str">
        <f>A5</f>
        <v>5,6 rb</v>
      </c>
      <c r="F4" s="1" t="str">
        <f>A6</f>
        <v>30,1 M</v>
      </c>
      <c r="G4" s="1" t="str">
        <f>A7</f>
        <v>46.517</v>
      </c>
      <c r="H4" s="1" t="str">
        <f>A8</f>
        <v>7.404</v>
      </c>
    </row>
    <row r="5" spans="1:9" x14ac:dyDescent="0.25">
      <c r="A5" s="1" t="s">
        <v>236</v>
      </c>
      <c r="D5" s="2" t="s">
        <v>31</v>
      </c>
      <c r="E5" s="1" t="s">
        <v>231</v>
      </c>
      <c r="F5" s="1" t="s">
        <v>232</v>
      </c>
    </row>
    <row r="6" spans="1:9" x14ac:dyDescent="0.25">
      <c r="A6" s="1" t="s">
        <v>237</v>
      </c>
      <c r="D6" s="2"/>
      <c r="E6" s="1" t="str">
        <f>A9</f>
        <v>183</v>
      </c>
      <c r="F6" s="1" t="str">
        <f>A10</f>
        <v>40</v>
      </c>
    </row>
    <row r="7" spans="1:9" x14ac:dyDescent="0.25">
      <c r="A7" s="1" t="s">
        <v>238</v>
      </c>
      <c r="D7" s="2" t="s">
        <v>14</v>
      </c>
      <c r="E7" s="1" t="s">
        <v>239</v>
      </c>
      <c r="F7" s="1" t="s">
        <v>240</v>
      </c>
      <c r="G7" s="1" t="s">
        <v>241</v>
      </c>
      <c r="H7" s="1" t="s">
        <v>242</v>
      </c>
      <c r="I7" s="1" t="s">
        <v>243</v>
      </c>
    </row>
    <row r="8" spans="1:9" x14ac:dyDescent="0.25">
      <c r="A8" s="1" t="s">
        <v>244</v>
      </c>
      <c r="D8" s="2"/>
      <c r="E8" s="1" t="str">
        <f>A26</f>
        <v>368</v>
      </c>
      <c r="F8" s="1" t="str">
        <f>A27</f>
        <v>22,8 rb</v>
      </c>
      <c r="G8" s="1" t="str">
        <f>A28</f>
        <v>Rp603,98 M</v>
      </c>
      <c r="H8" s="1" t="str">
        <f>A29</f>
        <v>416,2 rb</v>
      </c>
      <c r="I8" s="1" t="str">
        <f>A30</f>
        <v>8,3 rb</v>
      </c>
    </row>
    <row r="9" spans="1:9" x14ac:dyDescent="0.25">
      <c r="A9" s="1" t="s">
        <v>245</v>
      </c>
      <c r="D9" s="2" t="s">
        <v>25</v>
      </c>
      <c r="E9" s="1" t="s">
        <v>246</v>
      </c>
      <c r="F9" s="1" t="s">
        <v>232</v>
      </c>
      <c r="G9" s="1" t="s">
        <v>227</v>
      </c>
      <c r="H9" s="1" t="s">
        <v>247</v>
      </c>
    </row>
    <row r="10" spans="1:9" x14ac:dyDescent="0.25">
      <c r="A10" s="1" t="s">
        <v>248</v>
      </c>
      <c r="D10" s="2"/>
      <c r="E10" s="1" t="str">
        <f>A25</f>
        <v>4,2 jt</v>
      </c>
      <c r="F10" s="1" t="str">
        <f>A24</f>
        <v>Rp6,03 T</v>
      </c>
      <c r="G10" s="1" t="str">
        <f>A22</f>
        <v>360,0</v>
      </c>
      <c r="H10" s="1" t="str">
        <f>A23</f>
        <v>393,0</v>
      </c>
    </row>
    <row r="11" spans="1:9" x14ac:dyDescent="0.25">
      <c r="A11" s="1" t="s">
        <v>249</v>
      </c>
      <c r="D11" s="2" t="s">
        <v>250</v>
      </c>
      <c r="E11" s="1" t="s">
        <v>251</v>
      </c>
      <c r="F11" s="1" t="s">
        <v>232</v>
      </c>
      <c r="G11" s="1" t="s">
        <v>252</v>
      </c>
      <c r="H11" s="1" t="s">
        <v>253</v>
      </c>
      <c r="I11" s="1" t="s">
        <v>254</v>
      </c>
    </row>
    <row r="12" spans="1:9" x14ac:dyDescent="0.25">
      <c r="A12" s="1" t="s">
        <v>255</v>
      </c>
      <c r="D12" s="2"/>
      <c r="E12" s="1" t="str">
        <f>A11</f>
        <v>1,2 rb</v>
      </c>
      <c r="F12" s="1" t="str">
        <f>A12</f>
        <v>23,2 M</v>
      </c>
      <c r="G12" s="1" t="str">
        <f>A13</f>
        <v>145,7 M</v>
      </c>
      <c r="H12" s="1" t="str">
        <f>A15</f>
        <v>Rp7,73 T</v>
      </c>
      <c r="I12" s="1" t="str">
        <f>A14</f>
        <v>133 rb</v>
      </c>
    </row>
    <row r="13" spans="1:9" x14ac:dyDescent="0.25">
      <c r="A13" s="1" t="s">
        <v>256</v>
      </c>
      <c r="D13" s="2" t="s">
        <v>22</v>
      </c>
      <c r="E13" s="1" t="s">
        <v>231</v>
      </c>
      <c r="F13" s="1" t="s">
        <v>232</v>
      </c>
      <c r="G13" s="1" t="s">
        <v>203</v>
      </c>
    </row>
    <row r="14" spans="1:9" x14ac:dyDescent="0.25">
      <c r="A14" s="1" t="s">
        <v>257</v>
      </c>
      <c r="D14" s="2"/>
      <c r="E14" s="1" t="str">
        <f>A16</f>
        <v>31 rb</v>
      </c>
      <c r="F14" s="1" t="str">
        <f>A17</f>
        <v>45</v>
      </c>
      <c r="G14" s="1" t="str">
        <f>A18</f>
        <v>334</v>
      </c>
    </row>
    <row r="15" spans="1:9" x14ac:dyDescent="0.25">
      <c r="A15" s="1" t="s">
        <v>258</v>
      </c>
      <c r="D15" s="2" t="s">
        <v>20</v>
      </c>
      <c r="E15" s="1" t="s">
        <v>239</v>
      </c>
      <c r="F15" s="1" t="s">
        <v>232</v>
      </c>
      <c r="G15" s="1" t="s">
        <v>203</v>
      </c>
    </row>
    <row r="16" spans="1:9" x14ac:dyDescent="0.25">
      <c r="A16" s="1" t="s">
        <v>259</v>
      </c>
      <c r="E16" s="1" t="str">
        <f>A19</f>
        <v>6,8 M</v>
      </c>
      <c r="F16" s="1" t="str">
        <f>A20</f>
        <v>58,3 rb</v>
      </c>
      <c r="G16" s="1" t="str">
        <f>A21</f>
        <v>0,0</v>
      </c>
    </row>
    <row r="17" spans="1:1" x14ac:dyDescent="0.25">
      <c r="A17" s="1" t="s">
        <v>260</v>
      </c>
    </row>
    <row r="18" spans="1:1" x14ac:dyDescent="0.25">
      <c r="A18" s="1" t="s">
        <v>261</v>
      </c>
    </row>
    <row r="19" spans="1:1" x14ac:dyDescent="0.25">
      <c r="A19" s="1" t="s">
        <v>262</v>
      </c>
    </row>
    <row r="20" spans="1:1" x14ac:dyDescent="0.25">
      <c r="A20" s="1" t="s">
        <v>263</v>
      </c>
    </row>
    <row r="21" spans="1:1" x14ac:dyDescent="0.25">
      <c r="A21" s="1" t="s">
        <v>264</v>
      </c>
    </row>
    <row r="22" spans="1:1" x14ac:dyDescent="0.25">
      <c r="A22" s="1" t="s">
        <v>265</v>
      </c>
    </row>
    <row r="23" spans="1:1" x14ac:dyDescent="0.25">
      <c r="A23" s="1" t="s">
        <v>266</v>
      </c>
    </row>
    <row r="24" spans="1:1" x14ac:dyDescent="0.25">
      <c r="A24" s="1" t="s">
        <v>267</v>
      </c>
    </row>
    <row r="25" spans="1:1" x14ac:dyDescent="0.25">
      <c r="A25" s="1" t="s">
        <v>268</v>
      </c>
    </row>
    <row r="26" spans="1:1" x14ac:dyDescent="0.25">
      <c r="A26" s="1" t="s">
        <v>269</v>
      </c>
    </row>
    <row r="27" spans="1:1" x14ac:dyDescent="0.25">
      <c r="A27" s="1" t="s">
        <v>270</v>
      </c>
    </row>
    <row r="28" spans="1:1" x14ac:dyDescent="0.25">
      <c r="A28" s="1" t="s">
        <v>271</v>
      </c>
    </row>
    <row r="29" spans="1:1" x14ac:dyDescent="0.25">
      <c r="A29" s="1" t="s">
        <v>272</v>
      </c>
    </row>
    <row r="30" spans="1:1" x14ac:dyDescent="0.25">
      <c r="A30" s="1" t="s">
        <v>273</v>
      </c>
    </row>
    <row r="31" spans="1:1" x14ac:dyDescent="0.25">
      <c r="A31" s="1" t="s">
        <v>274</v>
      </c>
    </row>
    <row r="32" spans="1:1" x14ac:dyDescent="0.25">
      <c r="A32" s="1" t="s">
        <v>275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92762-B843-48CD-AB68-B73E5EAF3333}">
  <dimension ref="A1:S14"/>
  <sheetViews>
    <sheetView topLeftCell="A11" zoomScale="75" zoomScaleNormal="75" workbookViewId="0">
      <selection activeCell="C11" sqref="C11 C11"/>
    </sheetView>
  </sheetViews>
  <sheetFormatPr defaultRowHeight="15" x14ac:dyDescent="0.25"/>
  <cols>
    <col min="1" max="1" width="28.28515625" style="1" customWidth="1"/>
    <col min="2" max="2" width="68.5703125" style="3" customWidth="1"/>
    <col min="3" max="3" width="16.85546875" style="3" customWidth="1"/>
    <col min="4" max="10" width="9.140625" style="1" customWidth="1"/>
  </cols>
  <sheetData>
    <row r="1" spans="1:19" x14ac:dyDescent="0.25">
      <c r="A1" s="1" t="s">
        <v>6</v>
      </c>
      <c r="B1" s="3" t="s">
        <v>276</v>
      </c>
      <c r="C1" s="3" t="s">
        <v>277</v>
      </c>
      <c r="D1" s="1" t="s">
        <v>278</v>
      </c>
    </row>
    <row r="2" spans="1:19" ht="399.75" customHeight="1" x14ac:dyDescent="0.25">
      <c r="A2" s="4" t="s">
        <v>10</v>
      </c>
      <c r="B2" s="3" t="str">
        <f ca="1">CONCATENATE("Pre Flight Ecosystem Platform ","*",Base!A2,"*"," ",TEXT(NOW(),"dd-mm-yyyy"),"
",Web_Check!C2,"
",SSL_Check!C2,"
",BackupDB!H2,"
",Domain_ExpDate!D2,"
","-- Last 24 Hours : ","
 ",Last24H!P2,"
 ",Last24H!Q2,"
 ",Last24H!R2,"
 ",Last24H!S2,"
","-- Users Application : ","
 ","Nominal Transaksi : Rp. ",Transaction!E4," ","
 ","Jumlah Transaksi : Rp. ",Transaction!F4," ","
 ","Company ID : Rp. ",Transaction!G4," ","
 ","Customer ID : Rp. ",Transaction!H4," ","
","-- Scheduler Status : ","
 ",Scheduler!A2," - ",Scheduler!B2,"
 ",Scheduler!A3," - ",Scheduler!B3,"
 ",Scheduler!A4," - ",Scheduler!B4,"
 ",Scheduler!A5," - ",Scheduler!B5,"
 ",Scheduler!A6," - ",Scheduler!B6,"
 ",Scheduler!A7," - ",Scheduler!B7,"
 ",Scheduler!A8," - ",Scheduler!B8,"
 ",Scheduler!A9," - ",Scheduler!B9,"
 ",Scheduler!A10," - ",Scheduler!B10,"
 ",Scheduler!A11," - ",Scheduler!B11,"
 ",Scheduler!A12," - ",Scheduler!B12,"")</f>
        <v xml:space="preserve">Pre Flight Ecosystem Platform *Bri Smart Billing* 08-06-2023
• Web Check : panel.brismartbilling.id / OK
• SSL Check : This certificate will expire in 47 days.
• Status Backup DB Check : 1,279.901Mb created Jun 7, 2023 @ 23:00:13.000
• Domain Expired Date : 02-01-2023
-- Last 24 Hours : 
 • Total Hits Daily : 178,979 hits
 • Jumlah Hits Success (2xx 4xx) : 83,242 hits (100%)
 • Jumlah Hits Gagal atau Error (5xx) : 4 hits (0%)
 • Response Time: 769 ms
-- Users Application : 
 Nominal Transaksi : Rp. 5,6 rb 
 Jumlah Transaksi : Rp. 30,1 M 
 Company ID : Rp. 46.517 
 Customer ID : Rp. 7.404 
-- Scheduler Status : 
 sch-sendNotif-SMS-full - OK
 sch-sendNotif-SMS-open - OK
 sch-sendNotif-SMS-partial - OK
 sch-sendNotif-WA-full - OK
 sch-sendNotif-WA-open - OK
 sch-sendNotif-WA-partial - OK
 sch-sendNotif-confirm-updateEmail - OK
 sch-sendNotif-confirm-updateEmailBiller - OK
 sch-sendNotif-userPwdBiller - OK
 sch-sendNotif-userPwdBillie - OK
 sch-settlement-bsb - </v>
      </c>
      <c r="C2" s="3" t="s">
        <v>279</v>
      </c>
      <c r="D2"/>
      <c r="E2"/>
      <c r="F2"/>
      <c r="G2"/>
      <c r="H2"/>
      <c r="I2"/>
      <c r="J2"/>
    </row>
    <row r="3" spans="1:19" ht="243" customHeight="1" x14ac:dyDescent="0.25">
      <c r="A3" s="4" t="s">
        <v>14</v>
      </c>
      <c r="B3" s="3" t="str">
        <f ca="1">CONCATENATE("Pre Flight Ecosystem Platform ","*",Base!A3,"*"," ",TEXT(NOW(),"dd-mm-yyyy"),"
",Web_Check!C3,"
",SSL_Check!C3,"
",BackupDB!H3,"
 ",Domain_ExpDate!D3,"
","-- Last 24 Hours : ","
 ",Last24H!P3,"
 ",Last24H!Q3,"
 ",Last24H!R3,"
 ",Last24H!S3,"
","-- Users Application: ","
 ","Payment Amount : ",Transaction!E8,"","
 ","Jumlah Transaksi : ",Transaction!F8,"","
 ","Jumlah Sekolah : ",Transaction!G8,"","
 ","Jumlah Guru : ",Transaction!H8,"","
 ","Jumlah Siswa : ",Transaction!I8,"","")</f>
        <v>Pre Flight Ecosystem Platform *Junio Smart* 08-06-2023
• Web Check : panel.junio-smart.id / OK
• SSL Check : This certificate will expire in 99 days.
• Status Backup DB Check : 783.877Mb created Jun 7, 2023 @ 23:05:10.000
 • Domain Expired Date : 03-01-2023
-- Last 24 Hours : 
 • Total Hits Daily : 83,246 hits
 • Jumlah Hits Success (2xx 4xx) : 25,567 hits (99.995%)
 • Jumlah Hits Gagal atau Error (5xx) : 0 hits (0.005%)
 • Response Time: 519 ms
-- Users Application: 
 Payment Amount : 368
 Jumlah Transaksi : 22,8 rb
 Jumlah Sekolah : Rp603,98 M
 Jumlah Guru : 416,2 rb
 Jumlah Siswa : 8,3 rb</v>
      </c>
      <c r="C3" s="3" t="s">
        <v>280</v>
      </c>
      <c r="D3"/>
      <c r="E3"/>
      <c r="F3"/>
      <c r="G3"/>
      <c r="H3"/>
      <c r="I3"/>
      <c r="J3"/>
    </row>
    <row r="4" spans="1:19" ht="261.75" customHeight="1" x14ac:dyDescent="0.25">
      <c r="A4" s="4" t="s">
        <v>17</v>
      </c>
      <c r="B4" s="3" t="str">
        <f ca="1">CONCATENATE("Pre Flight Ecosystem Platform ","*",Base!A4,"*"," ",TEXT(NOW(),"dd-mm-yyyy"),"
",Web_Check!C4,"
",SSL_Check!C4,"
",BackupDB!H4,"
 ",Domain_ExpDate!D4,"
","-- Last 24 Hours : ","
 ",Last24H!P4,"
 ",Last24H!Q4,"
 ",Last24H!R4,"
 ",Last24H!S4,"
 ","-- Users Application : ","
 ","Total Price : ",Transaction!E12," ","
 ","Total Jumlah Transaction : ",Transaction!F12," ","
 ","Pasar Terdaftar : ",Transaction!G12," ","
 ","Pedagang Terdaftar : ",Transaction!H12," ","
 ","Lapak Terdaftar : ",Transaction!I12," ","")</f>
        <v xml:space="preserve">Pre Flight Ecosystem Platform *Pasar ID* 08-06-2023
• Web Check : pasar.id / NOT OK
• SSL Check : This certificate will expire in 84 days.
• Status Backup DB Check : 6,235.438Mb created Jun 7, 2023 @ 23:37:21.000
 • Domain Expired Date : 04-01-2023
-- Last 24 Hours : 
 • Total Hits Daily : 0 hits
 • Jumlah Hits Success (2xx 4xx) : 178,979 hits (68,792)
 • Jumlah Hits Gagal atau Error (5xx) : 0 hits (56,937)
 • Response Time: 15 ms
 -- Users Application : 
 Total Price : 1,2 rb 
 Total Jumlah Transaction : 23,2 M 
 Pasar Terdaftar : 145,7 M 
 Pedagang Terdaftar : Rp7,73 T 
 Lapak Terdaftar : 133 rb </v>
      </c>
      <c r="C4" s="3" t="s">
        <v>281</v>
      </c>
      <c r="D4"/>
      <c r="E4"/>
      <c r="F4"/>
      <c r="G4"/>
      <c r="H4"/>
      <c r="I4"/>
      <c r="J4"/>
    </row>
    <row r="5" spans="1:19" ht="315" customHeight="1" x14ac:dyDescent="0.25">
      <c r="A5" s="4" t="s">
        <v>20</v>
      </c>
      <c r="B5" s="3" t="str">
        <f ca="1">CONCATENATE("Pre Flight Ecosystem Platform ","*",Base!A5,"*"," ",TEXT(NOW(),"dd-mm-yyyy"),"
",Web_Check!C5,"
",SSL_Check!C5,"
",BackupDB!H5,"
 ",Domain_ExpDate!D5,"
 "," -- Last 24 Hours : ","
 ",Last24H!P5,"
 ",Last24H!Q5,"
 ",Last24H!R5,"
 ",Last24H!S5,"
","-- Users Application : ","
 ","Payment Amount : ",Transaction!E16,"","
 ","Jumlah Transaksi : ",Transaction!F16,"","
 ","Jumlah Pengguna : ",Transaction!G16,"","")</f>
        <v>Pre Flight Ecosystem Platform *Stroberi Tagihan* 08-06-2023
• Web Check : tagihan.stroberi.id / OK
• SSL Check : This certificate will expire in 87 days.
• Status Backup DB Check : 210.203Mb created Jun 7, 2023 @ 23:08:25.000
 • Domain Expired Date : 05-01-2023
  -- Last 24 Hours : 
 • Total Hits Daily : 25,567 hits
 • Jumlah Hits Success (2xx 4xx) : 74,128 hits (100%)
 • Jumlah Hits Gagal atau Error (5xx) : 7 hits (0%)
 • Response Time: 1,120 ms
-- Users Application : 
 Payment Amount : 6,8 M
 Jumlah Transaksi : 58,3 rb
 Jumlah Pengguna : 0,0</v>
      </c>
      <c r="C5" s="3" t="s">
        <v>282</v>
      </c>
      <c r="D5"/>
      <c r="E5"/>
      <c r="F5"/>
      <c r="G5"/>
      <c r="H5"/>
      <c r="I5"/>
      <c r="J5"/>
    </row>
    <row r="6" spans="1:19" ht="253.5" customHeight="1" x14ac:dyDescent="0.25">
      <c r="A6" s="4" t="s">
        <v>22</v>
      </c>
      <c r="B6" s="3" t="str">
        <f ca="1">CONCATENATE("Pre Flight Ecosystem Platform ","*",Base!A6,"*"," ",TEXT(NOW(),"dd-mm-yyyy"),"
",Web_Check!C6,"
",SSL_Check!C6,"
",BackupDB!H6,"
 ",Domain_ExpDate!D6,"
","-- Last 24 Hours : ","
 ",Last24H!P6,"
 ",Last24H!Q6,"
 ",Last24H!R6,"
 ",Last24H!S6,"
 ","-- Users Application : ","
 ","Nominal Transaksi : ",Transaction!E14,"","
 ","Jumlah Transaksi : ",Transaction!F14,"","
 ","Jumlah Pengguna : ",Transaction!G14,"","")</f>
        <v>Pre Flight Ecosystem Platform *Stroberi Kasir* 08-06-2023
• Web Check : stroberi.id / 
• SSL Check : This certificate will expire in 87 days.
• Status Backup DB Check : 459.751Mb created Jun 7, 2023 @ 23:08:25.000
 • Domain Expired Date : 06-01-2023
-- Last 24 Hours : 
 • Total Hits Daily : 74,135 hits
 • Jumlah Hits Success (2xx 4xx) : 33,648 hits (99.991%)
 • Jumlah Hits Gagal atau Error (5xx) : 0 hits (0.009%)
 • Response Time: 49 ms
 -- Users Application : 
 Nominal Transaksi : 31 rb
 Jumlah Transaksi : 45
 Jumlah Pengguna : 334</v>
      </c>
      <c r="C6" s="1" t="s">
        <v>283</v>
      </c>
      <c r="E6"/>
      <c r="F6"/>
      <c r="G6"/>
      <c r="H6"/>
      <c r="I6"/>
      <c r="J6"/>
    </row>
    <row r="7" spans="1:19" ht="324" customHeight="1" x14ac:dyDescent="0.25">
      <c r="A7" s="4" t="s">
        <v>25</v>
      </c>
      <c r="B7" s="3" t="str">
        <f ca="1">CONCATENATE("Pre Flight Ecosystem Platform ","*",Base!A7,"*"," ",TEXT(NOW(),"dd-mm-yyyy"),"
",Web_Check!C7,"
",SSL_Check!C7,"
",BackupDB!H7,"
 ",Domain_ExpDate!D7,"
","-- Last 24 Hours : ","
 ",Last24H!P7,"
 ",Last24H!Q7,"
 ",Last24H!R7,"
 ",Last24H!S7,"
 ","-- Users Application : ","
 ","Nominal Transaksi : ",Transaction!E10," ","
 ","Jumlah Transaksi : ",Transaction!F10," ","
 ","Jumlah Agen : ",Transaction!G10," ","
","Jumlah Distributor : ",Transaction!H10," ","")</f>
        <v xml:space="preserve">Pre Flight Ecosystem Platform *Bristore* 08-06-2023
• Web Check : bristore.id / OK
• SSL Check : This certificate will expire in 53 days.
• Status Backup DB Check : 667.824Mb created Jun 7, 2023 @ 23:49:47.000
 • Domain Expired Date : 07-01-2023
-- Last 24 Hours : 
 • Total Hits Daily : 33,648 hits
 • Jumlah Hits Success (2xx 4xx) : 1,498 hits (100%)
 • Jumlah Hits Gagal atau Error (5xx) : 2 hits (0%)
 • Response Time: 78 ms
 -- Users Application : 
 Nominal Transaksi : 4,2 jt 
 Jumlah Transaksi : Rp6,03 T 
 Jumlah Agen : 360,0 
Jumlah Distributor : 393,0 </v>
      </c>
      <c r="C7" s="3" t="s">
        <v>284</v>
      </c>
      <c r="D7"/>
      <c r="E7"/>
      <c r="F7"/>
      <c r="G7"/>
      <c r="H7"/>
      <c r="I7"/>
      <c r="J7"/>
    </row>
    <row r="8" spans="1:19" ht="355.5" customHeight="1" x14ac:dyDescent="0.25">
      <c r="A8" s="4" t="s">
        <v>28</v>
      </c>
      <c r="B8" s="3" t="str">
        <f ca="1">CONCATENATE("Pre Flight Ecosystem Platform ","*",Base!A8,"*"," ",TEXT(NOW(),"dd-mm-yyyy"),"
",Web_Check!C8,"
",SSL_Check!C8,"
",BackupDB!H8,"
",RestoreDB!H8,"
 ",Domain_ExpDate!D8,"
 "," -- Last 24 Hours : ","
 ",Last24H!P8,"
 ",Last24H!Q8,"
 ",Last24H!R8,"
 ",Last24H!S8,"
 "," -- Users Application : ","
 ","Nominal Transaksi : ",Transaction!E2,"","
 ","Jumlah Transaksi : ",Transaction!F2,"","
 ","Jumlah Agen : ",Transaction!G2,"","
 ","Jumlah Pangkalan : ",Transaction!H2,"","")</f>
        <v>Pre Flight Ecosystem Platform *Brimola* 08-06-2023
• Web Check : brimola.bri.co.id / NOT OK
• SSL Check : This certificate will expire in 329 days.
• Status Backup DB Check : 27G created Jun 8, 2023 @ 01:00:01.000
• Status Restore DB Check : 110G created Jul 27, 2022 @ 10:56:59.000
 • Domain Expired Date : 08-01-2023
  -- Last 24 Hours : 
 • Total Hits Daily : 281,862
 hits
 • Jumlah Hits Success (2xx 4xx) : 408,802 hits (100%)
 • Jumlah Hits Gagal atau Error (5xx) : 42 hits (0.002%)
 • Response Time: 790.9 ms
  -- Users Application : 
 Nominal Transaksi : 3,0 rb
 Jumlah Transaksi : 73,4 rb
 Jumlah Agen : 20,2 M
 Jumlah Pangkalan : 196,9 rb</v>
      </c>
      <c r="C8" s="3" t="s">
        <v>285</v>
      </c>
      <c r="D8"/>
      <c r="E8"/>
      <c r="F8"/>
      <c r="G8"/>
      <c r="H8"/>
      <c r="I8"/>
    </row>
    <row r="9" spans="1:19" ht="379.5" customHeight="1" x14ac:dyDescent="0.25">
      <c r="A9" s="4" t="s">
        <v>31</v>
      </c>
      <c r="B9" s="3" t="str">
        <f ca="1">CONCATENATE("Pre Flight Ecosystem Platform ","*",Base!A9,"*"," ",TEXT(NOW(),"dd-mm-yyyy"),"
",Web_Check!C9,"
",SSL_Check!C9,"
",BackupDB!H9,"
",RestoreDB!H9,"
 ",Domain_ExpDate!D9,"
 "," -- Last 24 Hours : ","
 ",Last24H!P9,"
 ",Last24H!Q9,"
 ",Last24H!R9,"
 ",Last24H!S9,"
"," -- Users Application : ","
 ","Nominal Transaksi : ",Transaction!E6,"","
 ","Jumlah Transaksi : ",Transaction!F6,"","")</f>
        <v>Pre Flight Ecosystem Platform *CBM* 08-06-2023
• Web Check : cbm.bri.co.id / OK
• SSL Check : This certificate will expire in 49 days.
• Status Backup DB Check : 1.1G created Jun 7, 2023 @ 23:01:19.000
• Status Restore DB Check : 9.5G created Jul 21, 2022 @ 13:59:27.000
 • Domain Expired Date : 09-01-2023
  -- Last 24 Hours : 
 • Total Hits Daily : 408,80 hits
 • Jumlah Hits Success (2xx 4xx) : 554,099 hits (99.998%)
 • Jumlah Hits Gagal atau Error (5xx) : 13 hits (0.016%)
 • Response Time: 29.721 ms
 -- Users Application : 
 Nominal Transaksi : 183
 Jumlah Transaksi : 40</v>
      </c>
      <c r="C9" s="3" t="s">
        <v>286</v>
      </c>
      <c r="D9"/>
      <c r="E9"/>
      <c r="F9"/>
      <c r="G9"/>
      <c r="H9"/>
      <c r="I9"/>
      <c r="J9"/>
    </row>
    <row r="10" spans="1:19" ht="237" customHeight="1" x14ac:dyDescent="0.25">
      <c r="A10" s="4" t="s">
        <v>37</v>
      </c>
      <c r="B10" s="3" t="str">
        <f ca="1">CONCATENATE("Pre Flight Ecosystem Platform ","*",Base!A11,"*"," ",TEXT(NOW(),"dd-mm-yyyy"),"
",Web_Check!C11,"
",SSL_Check!C11,"
",BackupDB!H11,"
 ",Domain_ExpDate!D11,"
 "," -- Last 24 Hours : ","
 ",Last24H!P11,"
 ",Last24H!Q11,"
 ",Last24H!R11,"
 ",Last24H!S11,"
"," -- Users Application : ","
 ","Install Panen: ",Transaction!A50,"
 ","Uninstall Panen : ",Transaction!B50,"")</f>
        <v xml:space="preserve">Pre Flight Ecosystem Platform *Panen* 08-06-2023
• Web Check : panen.bri.co.id / OK
• SSL Check : This certificate will expire in 293 days.
• Status Backup DB Check : 13G created Jun 7, 2023 @ 23:03:11.000
 • Domain Expired Date : 11-01-2023
  -- Last 24 Hours : 
 • Total Hits Daily : 103,610 hits
 • Jumlah Hits Success (2xx 4xx) : 103,610 hits (100%)
 • Jumlah Hits Gagal atau Error (5xx) : 0 hits (0%)
 • Response Time: 3 ms
 -- Users Application : 
 Install Panen: 
 Uninstall Panen : </v>
      </c>
      <c r="C10" s="3" t="s">
        <v>287</v>
      </c>
      <c r="D10"/>
      <c r="E10"/>
      <c r="F10"/>
      <c r="G10"/>
      <c r="H10"/>
      <c r="I10"/>
      <c r="J10"/>
      <c r="P10" s="4" t="s">
        <v>34</v>
      </c>
      <c r="Q10" s="3" t="str">
        <f ca="1">CONCATENATE("Pre Flight Ecosystem Platform ","*",Base!A10,"*"," ",TEXT(NOW(),"dd-mm-yyyy"),"
",SSL_Check!C10,"
",BackupDB!H10,"
 ",Domain_ExpDate!D10,"
 "," -- Last 24 Hours : ","
 ",Last24H!P10,"
 ",Last24H!Q10,"
 ",Last24H!R10,"
 ",Last24H!S10,"")</f>
        <v>Pre Flight Ecosystem Platform *Senyum* 08-06-2023
• SSL Check : This certificate will expire in 61 days.
• Status Backup DB Check : 0Mb created 
 • Domain Expired Date : 10-01-2023
  -- Last 24 Hours : 
 • Total Hits Daily : 408,80 hits
 • Jumlah Hits Success (2xx 4xx) : 554,099 hits (99.998%)
 • Jumlah Hits Gagal atau Error (5xx) : 13 hits (0.016%)
 • Response Time: 29.721 ms</v>
      </c>
      <c r="S10" s="1" t="s">
        <v>288</v>
      </c>
    </row>
    <row r="11" spans="1:19" ht="409.5" customHeight="1" x14ac:dyDescent="0.25">
      <c r="A11" s="4" t="s">
        <v>40</v>
      </c>
      <c r="B11" s="3" t="str">
        <f ca="1">CONCATENATE("Pre Flight Ecosystem Platform ","*",Base!A12,"*"," ",TEXT(NOW(),"dd-mm-yyyy"),"
",SSL_Check!C12,"
",BackupDB!H12,"
",RestoreDB!H12,"
 ",Domain_ExpDate!D12,"
 "," -- Last 24 Hours : ","
 ",Last24H!P12,"
 ",Last24H!Q12,"
 ",Last24H!R12,"
 ",Last24H!S12,"")</f>
        <v>Pre Flight Ecosystem Platform *Besportal* 08-06-2023
• SSL Check : Failed to open TCP connection to bestportal.bri.co.id:443 (getaddrinfo: Name or service not known)
• Status Backup DB Check : 218M created Jun 7, 2023 @ 23:02:24.000
• Status Restore DB Check : 1004M created Jul 21, 2022 @ 09:25:48.000
 • Domain Expired Date : 12-01-2023
  -- Last 24 Hours : 
 • Total Hits Daily : 1 hits
 • Jumlah Hits Success (2xx 4xx) : 1 hits (100%)
 • Jumlah Hits Gagal atau Error (5xx) : 0 hits (0%)
 • Response Time: 870 ms</v>
      </c>
      <c r="C11" s="1"/>
      <c r="D11" s="1" t="s">
        <v>289</v>
      </c>
      <c r="E11"/>
      <c r="F11"/>
      <c r="G11"/>
      <c r="H11"/>
      <c r="I11"/>
      <c r="J11"/>
    </row>
    <row r="12" spans="1:19" ht="180" customHeight="1" x14ac:dyDescent="0.25">
      <c r="A12"/>
      <c r="B12" s="1"/>
      <c r="C12" s="1"/>
      <c r="D12"/>
      <c r="E12"/>
      <c r="F12"/>
      <c r="G12"/>
      <c r="H12"/>
      <c r="I12"/>
      <c r="J12"/>
    </row>
    <row r="13" spans="1:19" x14ac:dyDescent="0.25">
      <c r="A13" s="13"/>
    </row>
    <row r="14" spans="1:19" x14ac:dyDescent="0.25">
      <c r="A14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88FC3-5258-49D2-8730-320488CD57C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5D508-BD6C-43C1-AA8A-8B5A257F7609}">
  <dimension ref="A1:H14"/>
  <sheetViews>
    <sheetView workbookViewId="0">
      <selection activeCell="E3" sqref="E3 E3"/>
    </sheetView>
  </sheetViews>
  <sheetFormatPr defaultRowHeight="15" x14ac:dyDescent="0.25"/>
  <cols>
    <col min="1" max="1" width="17.42578125" style="1" customWidth="1"/>
    <col min="2" max="2" width="23" style="1" customWidth="1"/>
    <col min="3" max="3" width="13.7109375" style="1" customWidth="1"/>
  </cols>
  <sheetData>
    <row r="1" spans="1:8" x14ac:dyDescent="0.25">
      <c r="A1" s="2" t="s">
        <v>6</v>
      </c>
      <c r="B1" s="2" t="s">
        <v>7</v>
      </c>
      <c r="C1" s="2" t="s">
        <v>8</v>
      </c>
      <c r="H1" s="1" t="s">
        <v>9</v>
      </c>
    </row>
    <row r="2" spans="1:8" x14ac:dyDescent="0.25">
      <c r="A2" s="1" t="s">
        <v>10</v>
      </c>
      <c r="B2" s="1" t="s">
        <v>11</v>
      </c>
      <c r="C2" s="1" t="s">
        <v>12</v>
      </c>
      <c r="H2" s="1" t="s">
        <v>13</v>
      </c>
    </row>
    <row r="3" spans="1:8" x14ac:dyDescent="0.25">
      <c r="A3" s="1" t="s">
        <v>14</v>
      </c>
      <c r="B3" s="1" t="s">
        <v>15</v>
      </c>
      <c r="C3" s="1" t="s">
        <v>16</v>
      </c>
    </row>
    <row r="4" spans="1:8" x14ac:dyDescent="0.25">
      <c r="A4" s="1" t="s">
        <v>17</v>
      </c>
      <c r="B4" s="1" t="s">
        <v>18</v>
      </c>
      <c r="C4" s="1" t="s">
        <v>19</v>
      </c>
    </row>
    <row r="5" spans="1:8" x14ac:dyDescent="0.25">
      <c r="A5" s="1" t="s">
        <v>20</v>
      </c>
      <c r="B5" s="1" t="s">
        <v>21</v>
      </c>
      <c r="C5" s="1" t="s">
        <v>13</v>
      </c>
    </row>
    <row r="6" spans="1:8" x14ac:dyDescent="0.25">
      <c r="A6" s="1" t="s">
        <v>22</v>
      </c>
      <c r="B6" s="1" t="s">
        <v>23</v>
      </c>
      <c r="C6" s="1" t="s">
        <v>24</v>
      </c>
    </row>
    <row r="7" spans="1:8" x14ac:dyDescent="0.25">
      <c r="A7" s="1" t="s">
        <v>25</v>
      </c>
      <c r="B7" s="1" t="s">
        <v>26</v>
      </c>
      <c r="C7" s="1" t="s">
        <v>27</v>
      </c>
    </row>
    <row r="8" spans="1:8" x14ac:dyDescent="0.25">
      <c r="A8" s="1" t="s">
        <v>28</v>
      </c>
      <c r="B8" s="1" t="s">
        <v>29</v>
      </c>
      <c r="C8" s="1" t="s">
        <v>30</v>
      </c>
    </row>
    <row r="9" spans="1:8" x14ac:dyDescent="0.25">
      <c r="A9" s="1" t="s">
        <v>31</v>
      </c>
      <c r="B9" s="1" t="s">
        <v>32</v>
      </c>
      <c r="C9" s="1" t="s">
        <v>33</v>
      </c>
    </row>
    <row r="10" spans="1:8" x14ac:dyDescent="0.25">
      <c r="A10" s="1" t="s">
        <v>34</v>
      </c>
      <c r="B10" s="1" t="s">
        <v>35</v>
      </c>
      <c r="C10" s="1" t="s">
        <v>36</v>
      </c>
    </row>
    <row r="11" spans="1:8" x14ac:dyDescent="0.25">
      <c r="A11" s="1" t="s">
        <v>37</v>
      </c>
      <c r="B11" s="1" t="s">
        <v>38</v>
      </c>
      <c r="C11" s="1" t="s">
        <v>39</v>
      </c>
    </row>
    <row r="12" spans="1:8" x14ac:dyDescent="0.25">
      <c r="A12" s="1" t="s">
        <v>40</v>
      </c>
      <c r="B12" s="1" t="s">
        <v>41</v>
      </c>
      <c r="C12" s="1" t="s">
        <v>42</v>
      </c>
    </row>
    <row r="13" spans="1:8" x14ac:dyDescent="0.25">
      <c r="A13" s="1" t="s">
        <v>43</v>
      </c>
      <c r="B13" s="1" t="s">
        <v>44</v>
      </c>
      <c r="C13" s="1" t="s">
        <v>45</v>
      </c>
    </row>
    <row r="14" spans="1:8" x14ac:dyDescent="0.25">
      <c r="A14" s="1" t="s">
        <v>46</v>
      </c>
      <c r="B14" s="1" t="s">
        <v>47</v>
      </c>
      <c r="C14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4312-7977-4A63-A684-F742241805E2}">
  <dimension ref="A1:C14"/>
  <sheetViews>
    <sheetView workbookViewId="0">
      <selection activeCell="C11" sqref="C11 C11"/>
    </sheetView>
  </sheetViews>
  <sheetFormatPr defaultRowHeight="15" x14ac:dyDescent="0.25"/>
  <cols>
    <col min="1" max="1" width="18.42578125" style="1" customWidth="1"/>
    <col min="2" max="2" width="18.28515625" style="1" customWidth="1"/>
    <col min="3" max="3" width="38.140625" style="1" customWidth="1"/>
  </cols>
  <sheetData>
    <row r="1" spans="1:3" x14ac:dyDescent="0.25">
      <c r="A1" s="4" t="s">
        <v>49</v>
      </c>
      <c r="B1" s="4" t="s">
        <v>50</v>
      </c>
    </row>
    <row r="2" spans="1:3" x14ac:dyDescent="0.25">
      <c r="A2" s="1" t="str">
        <f>Base!A2</f>
        <v>Bri Smart Billing</v>
      </c>
      <c r="B2" s="3" t="s">
        <v>51</v>
      </c>
      <c r="C2" s="1" t="str">
        <f>CONCATENATE("• Web Check : ",Base!B2," / ",B2)</f>
        <v>• Web Check : panel.brismartbilling.id / OK</v>
      </c>
    </row>
    <row r="3" spans="1:3" x14ac:dyDescent="0.25">
      <c r="A3" s="1" t="str">
        <f>Base!A3</f>
        <v>Junio Smart</v>
      </c>
      <c r="B3" s="3" t="s">
        <v>51</v>
      </c>
      <c r="C3" s="1" t="str">
        <f>CONCATENATE("• Web Check : ",Base!B3," / ",B3)</f>
        <v>• Web Check : panel.junio-smart.id / OK</v>
      </c>
    </row>
    <row r="4" spans="1:3" x14ac:dyDescent="0.25">
      <c r="A4" s="1" t="str">
        <f>Base!A4</f>
        <v>Pasar ID</v>
      </c>
      <c r="B4" s="3" t="s">
        <v>52</v>
      </c>
      <c r="C4" s="1" t="str">
        <f>CONCATENATE("• Web Check : ",Base!B4," / ",B4)</f>
        <v>• Web Check : pasar.id / NOT OK</v>
      </c>
    </row>
    <row r="5" spans="1:3" x14ac:dyDescent="0.25">
      <c r="A5" s="1" t="str">
        <f>Base!A5</f>
        <v>Stroberi Tagihan</v>
      </c>
      <c r="B5" s="3" t="s">
        <v>51</v>
      </c>
      <c r="C5" s="1" t="str">
        <f>CONCATENATE("• Web Check : ",Base!B5," / ",B5)</f>
        <v>• Web Check : tagihan.stroberi.id / OK</v>
      </c>
    </row>
    <row r="6" spans="1:3" x14ac:dyDescent="0.25">
      <c r="A6" s="1" t="str">
        <f>Base!A6</f>
        <v>Stroberi Kasir</v>
      </c>
      <c r="B6" s="3"/>
      <c r="C6" s="1" t="str">
        <f>CONCATENATE("• Web Check : ",Base!B6," / ",B6)</f>
        <v xml:space="preserve">• Web Check : stroberi.id / </v>
      </c>
    </row>
    <row r="7" spans="1:3" x14ac:dyDescent="0.25">
      <c r="A7" s="1" t="str">
        <f>Base!A7</f>
        <v>Bristore</v>
      </c>
      <c r="B7" s="3" t="s">
        <v>51</v>
      </c>
      <c r="C7" s="1" t="str">
        <f>CONCATENATE("• Web Check : ",Base!B7," / ",B7)</f>
        <v>• Web Check : bristore.id / OK</v>
      </c>
    </row>
    <row r="8" spans="1:3" x14ac:dyDescent="0.25">
      <c r="A8" s="1" t="str">
        <f>Base!A8</f>
        <v>Brimola</v>
      </c>
      <c r="B8" s="3" t="s">
        <v>52</v>
      </c>
      <c r="C8" s="1" t="str">
        <f>CONCATENATE("• Web Check : ",Base!B8," / ",B8)</f>
        <v>• Web Check : brimola.bri.co.id / NOT OK</v>
      </c>
    </row>
    <row r="9" spans="1:3" x14ac:dyDescent="0.25">
      <c r="A9" s="1" t="str">
        <f>Base!A9</f>
        <v>CBM</v>
      </c>
      <c r="B9" s="3" t="s">
        <v>51</v>
      </c>
      <c r="C9" s="1" t="str">
        <f>CONCATENATE("• Web Check : ",Base!B9," / ",B9)</f>
        <v>• Web Check : cbm.bri.co.id / OK</v>
      </c>
    </row>
    <row r="10" spans="1:3" x14ac:dyDescent="0.25">
      <c r="A10" s="1" t="str">
        <f>Base!A10</f>
        <v>Senyum</v>
      </c>
      <c r="B10" s="3"/>
      <c r="C10" s="1" t="str">
        <f>CONCATENATE("• Web Check : ",Base!B10," / ",B10)</f>
        <v xml:space="preserve">• Web Check : umi.bri.co.id / </v>
      </c>
    </row>
    <row r="11" spans="1:3" x14ac:dyDescent="0.25">
      <c r="A11" s="1" t="str">
        <f>Base!A11</f>
        <v>Panen</v>
      </c>
      <c r="B11" s="3" t="s">
        <v>51</v>
      </c>
      <c r="C11" s="1" t="str">
        <f>CONCATENATE("• Web Check : ",Base!B11," / ",B11)</f>
        <v>• Web Check : panen.bri.co.id / OK</v>
      </c>
    </row>
    <row r="12" spans="1:3" x14ac:dyDescent="0.25">
      <c r="A12" s="1" t="str">
        <f>Base!A12</f>
        <v>Besportal</v>
      </c>
      <c r="B12" s="3"/>
      <c r="C12" s="1" t="str">
        <f>CONCATENATE("• Web Check : ",Base!B12," / ",B12)</f>
        <v xml:space="preserve">• Web Check : bestportal.bri.co.id / </v>
      </c>
    </row>
    <row r="13" spans="1:3" x14ac:dyDescent="0.25">
      <c r="A13" s="1" t="str">
        <f>Base!A13</f>
        <v>Tebuchain</v>
      </c>
      <c r="B13" s="3"/>
      <c r="C13" s="1" t="str">
        <f>CONCATENATE("• Web Check : ",Base!B13," / ",B13)</f>
        <v xml:space="preserve">• Web Check : dashboard.tebu.id / </v>
      </c>
    </row>
    <row r="14" spans="1:3" x14ac:dyDescent="0.25">
      <c r="A14" s="1" t="str">
        <f>Base!A14</f>
        <v>Briva</v>
      </c>
      <c r="B14" s="3"/>
      <c r="C14" s="1" t="str">
        <f>CONCATENATE("• Web Check : ",Base!B14," / ",B14)</f>
        <v xml:space="preserve">• Web Check : bricorporateva.id /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34B2-2301-4EA9-BB26-53307BBD856C}">
  <dimension ref="A1:C14"/>
  <sheetViews>
    <sheetView workbookViewId="0">
      <selection activeCell="A11" sqref="A11 A11"/>
    </sheetView>
  </sheetViews>
  <sheetFormatPr defaultRowHeight="15" x14ac:dyDescent="0.25"/>
  <cols>
    <col min="1" max="1" width="18.42578125" style="1" customWidth="1"/>
    <col min="2" max="2" width="37.5703125" style="1" customWidth="1"/>
    <col min="3" max="3" width="38.140625" style="1" customWidth="1"/>
  </cols>
  <sheetData>
    <row r="1" spans="1:3" ht="15.75" customHeight="1" x14ac:dyDescent="0.25">
      <c r="A1" s="4" t="s">
        <v>49</v>
      </c>
      <c r="B1" s="4" t="s">
        <v>53</v>
      </c>
      <c r="C1"/>
    </row>
    <row r="2" spans="1:3" ht="15.75" customHeight="1" x14ac:dyDescent="0.25">
      <c r="A2" s="1" t="str">
        <f>Base!A2</f>
        <v>Bri Smart Billing</v>
      </c>
      <c r="B2" s="3" t="s">
        <v>54</v>
      </c>
      <c r="C2" s="1" t="str">
        <f>CONCATENATE("• SSL Check : ",SSL_Check!B2)</f>
        <v>• SSL Check : This certificate will expire in 47 days.</v>
      </c>
    </row>
    <row r="3" spans="1:3" ht="15.75" customHeight="1" x14ac:dyDescent="0.25">
      <c r="A3" s="1" t="str">
        <f>Base!A3</f>
        <v>Junio Smart</v>
      </c>
      <c r="B3" s="3" t="s">
        <v>55</v>
      </c>
      <c r="C3" s="1" t="str">
        <f>CONCATENATE("• SSL Check : ",SSL_Check!B3)</f>
        <v>• SSL Check : This certificate will expire in 99 days.</v>
      </c>
    </row>
    <row r="4" spans="1:3" ht="15.75" customHeight="1" x14ac:dyDescent="0.25">
      <c r="A4" s="1" t="str">
        <f>Base!A4</f>
        <v>Pasar ID</v>
      </c>
      <c r="B4" s="3" t="s">
        <v>56</v>
      </c>
      <c r="C4" s="1" t="str">
        <f>CONCATENATE("• SSL Check : ",SSL_Check!B4)</f>
        <v>• SSL Check : This certificate will expire in 84 days.</v>
      </c>
    </row>
    <row r="5" spans="1:3" ht="15.75" customHeight="1" x14ac:dyDescent="0.25">
      <c r="A5" s="1" t="str">
        <f>Base!A5</f>
        <v>Stroberi Tagihan</v>
      </c>
      <c r="B5" s="3" t="s">
        <v>57</v>
      </c>
      <c r="C5" s="1" t="str">
        <f>CONCATENATE("• SSL Check : ",SSL_Check!B5)</f>
        <v>• SSL Check : This certificate will expire in 87 days.</v>
      </c>
    </row>
    <row r="6" spans="1:3" ht="15.75" customHeight="1" x14ac:dyDescent="0.25">
      <c r="A6" s="1" t="str">
        <f>Base!A6</f>
        <v>Stroberi Kasir</v>
      </c>
      <c r="B6" s="3" t="s">
        <v>57</v>
      </c>
      <c r="C6" s="1" t="str">
        <f>CONCATENATE("• SSL Check : ",SSL_Check!B6)</f>
        <v>• SSL Check : This certificate will expire in 87 days.</v>
      </c>
    </row>
    <row r="7" spans="1:3" ht="15.75" customHeight="1" x14ac:dyDescent="0.25">
      <c r="A7" s="1" t="str">
        <f>Base!A7</f>
        <v>Bristore</v>
      </c>
      <c r="B7" s="3" t="s">
        <v>58</v>
      </c>
      <c r="C7" s="1" t="str">
        <f>CONCATENATE("• SSL Check : ",SSL_Check!B7)</f>
        <v>• SSL Check : This certificate will expire in 53 days.</v>
      </c>
    </row>
    <row r="8" spans="1:3" ht="15.75" customHeight="1" x14ac:dyDescent="0.25">
      <c r="A8" s="1" t="str">
        <f>Base!A8</f>
        <v>Brimola</v>
      </c>
      <c r="B8" s="3" t="s">
        <v>59</v>
      </c>
      <c r="C8" s="1" t="str">
        <f>CONCATENATE("• SSL Check : ",SSL_Check!B8)</f>
        <v>• SSL Check : This certificate will expire in 329 days.</v>
      </c>
    </row>
    <row r="9" spans="1:3" ht="15.75" customHeight="1" x14ac:dyDescent="0.25">
      <c r="A9" s="1" t="str">
        <f>Base!A9</f>
        <v>CBM</v>
      </c>
      <c r="B9" s="3" t="s">
        <v>60</v>
      </c>
      <c r="C9" s="1" t="str">
        <f>CONCATENATE("• SSL Check : ",SSL_Check!B9)</f>
        <v>• SSL Check : This certificate will expire in 49 days.</v>
      </c>
    </row>
    <row r="10" spans="1:3" ht="15.75" customHeight="1" x14ac:dyDescent="0.25">
      <c r="A10" s="1" t="str">
        <f>Base!A10</f>
        <v>Senyum</v>
      </c>
      <c r="B10" s="3" t="s">
        <v>61</v>
      </c>
      <c r="C10" s="1" t="str">
        <f>CONCATENATE("• SSL Check : ",SSL_Check!B10)</f>
        <v>• SSL Check : This certificate will expire in 61 days.</v>
      </c>
    </row>
    <row r="11" spans="1:3" ht="15.75" customHeight="1" x14ac:dyDescent="0.25">
      <c r="A11" s="1" t="str">
        <f>Base!A11</f>
        <v>Panen</v>
      </c>
      <c r="B11" s="3" t="s">
        <v>62</v>
      </c>
      <c r="C11" s="1" t="str">
        <f>CONCATENATE("• SSL Check : ",SSL_Check!B11)</f>
        <v>• SSL Check : This certificate will expire in 293 days.</v>
      </c>
    </row>
    <row r="12" spans="1:3" ht="15.75" customHeight="1" x14ac:dyDescent="0.25">
      <c r="A12" s="1" t="str">
        <f>Base!A12</f>
        <v>Besportal</v>
      </c>
      <c r="B12" s="3" t="s">
        <v>63</v>
      </c>
      <c r="C12" s="1" t="str">
        <f>CONCATENATE("• SSL Check : ",SSL_Check!B12)</f>
        <v>• SSL Check : Failed to open TCP connection to bestportal.bri.co.id:443 (getaddrinfo: Name or service not known)</v>
      </c>
    </row>
    <row r="13" spans="1:3" ht="45" customHeight="1" x14ac:dyDescent="0.25">
      <c r="A13" s="1" t="str">
        <f>Base!A13</f>
        <v>Tebuchain</v>
      </c>
      <c r="B13" s="3" t="s">
        <v>64</v>
      </c>
      <c r="C13" s="1" t="str">
        <f>CONCATENATE("• SSL Check : ",SSL_Check!B13)</f>
        <v>• SSL Check : This certificate has expired.</v>
      </c>
    </row>
    <row r="14" spans="1:3" ht="45" customHeight="1" x14ac:dyDescent="0.25">
      <c r="A14" s="1" t="str">
        <f>Base!A14</f>
        <v>Briva</v>
      </c>
      <c r="B14" s="3" t="s">
        <v>65</v>
      </c>
      <c r="C14" s="1" t="str">
        <f>CONCATENATE("• SSL Check : ",SSL_Check!B14)</f>
        <v>• SSL Check : This certificate will expire in 8 days.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topLeftCell="C1" workbookViewId="0">
      <selection activeCell="H9" sqref="H9 H9"/>
    </sheetView>
  </sheetViews>
  <sheetFormatPr defaultRowHeight="15" x14ac:dyDescent="0.25"/>
  <cols>
    <col min="1" max="1" width="25.28515625" style="1" bestFit="1" customWidth="1"/>
    <col min="2" max="2" width="70.85546875" style="1" bestFit="1" customWidth="1"/>
    <col min="3" max="3" width="10.140625" style="1" bestFit="1" customWidth="1"/>
    <col min="4" max="4" width="9.140625" style="1" customWidth="1"/>
    <col min="5" max="5" width="18.42578125" style="1" customWidth="1"/>
    <col min="6" max="6" width="9.140625" style="1" customWidth="1"/>
    <col min="7" max="7" width="29.28515625" style="1" customWidth="1"/>
  </cols>
  <sheetData>
    <row r="1" spans="1:8" x14ac:dyDescent="0.25">
      <c r="A1" s="1" t="s">
        <v>66</v>
      </c>
      <c r="E1" s="4" t="s">
        <v>49</v>
      </c>
      <c r="F1" s="1" t="s">
        <v>66</v>
      </c>
    </row>
    <row r="2" spans="1:8" x14ac:dyDescent="0.25">
      <c r="A2" s="1" t="s">
        <v>67</v>
      </c>
      <c r="B2" s="1" t="s">
        <v>68</v>
      </c>
      <c r="C2" s="1" t="s">
        <v>69</v>
      </c>
      <c r="E2" s="1" t="str">
        <f>Base!A2</f>
        <v>Bri Smart Billing</v>
      </c>
      <c r="F2" s="1" t="str">
        <f>A5</f>
        <v>1,279.901</v>
      </c>
      <c r="G2" s="1" t="str">
        <f>B2</f>
        <v>Jun 7, 2023 @ 23:00:13.000</v>
      </c>
      <c r="H2" s="1" t="str">
        <f t="shared" ref="H2:H7" si="0">CONCATENATE("• Status Backup DB Check : ",F2,"Mb created ",G2)</f>
        <v>• Status Backup DB Check : 1,279.901Mb created Jun 7, 2023 @ 23:00:13.000</v>
      </c>
    </row>
    <row r="3" spans="1:8" x14ac:dyDescent="0.25">
      <c r="A3" s="1" t="s">
        <v>70</v>
      </c>
      <c r="B3" s="1" t="s">
        <v>71</v>
      </c>
      <c r="C3" s="1" t="s">
        <v>72</v>
      </c>
      <c r="E3" s="1" t="str">
        <f>Base!A3</f>
        <v>Junio Smart</v>
      </c>
      <c r="F3" s="1" t="str">
        <f>A4</f>
        <v>783.877</v>
      </c>
      <c r="G3" s="1" t="str">
        <f>B3</f>
        <v>Jun 7, 2023 @ 23:05:10.000</v>
      </c>
      <c r="H3" s="1" t="str">
        <f t="shared" si="0"/>
        <v>• Status Backup DB Check : 783.877Mb created Jun 7, 2023 @ 23:05:10.000</v>
      </c>
    </row>
    <row r="4" spans="1:8" x14ac:dyDescent="0.25">
      <c r="A4" s="1" t="s">
        <v>73</v>
      </c>
      <c r="B4" s="1" t="s">
        <v>74</v>
      </c>
      <c r="C4" s="1" t="s">
        <v>75</v>
      </c>
      <c r="E4" s="1" t="str">
        <f>Base!A4</f>
        <v>Pasar ID</v>
      </c>
      <c r="F4" s="1" t="str">
        <f>A6</f>
        <v>6,235.438</v>
      </c>
      <c r="G4" s="1" t="str">
        <f>B4</f>
        <v>Jun 7, 2023 @ 23:37:21.000</v>
      </c>
      <c r="H4" s="1" t="str">
        <f t="shared" si="0"/>
        <v>• Status Backup DB Check : 6,235.438Mb created Jun 7, 2023 @ 23:37:21.000</v>
      </c>
    </row>
    <row r="5" spans="1:8" x14ac:dyDescent="0.25">
      <c r="A5" s="1" t="s">
        <v>76</v>
      </c>
      <c r="B5" s="1" t="s">
        <v>77</v>
      </c>
      <c r="C5" s="1" t="s">
        <v>78</v>
      </c>
      <c r="E5" s="1" t="str">
        <f>Base!A5</f>
        <v>Stroberi Tagihan</v>
      </c>
      <c r="F5" s="1" t="str">
        <f>A8</f>
        <v>210.203</v>
      </c>
      <c r="G5" s="1" t="str">
        <f>B5</f>
        <v>Jun 7, 2023 @ 23:08:25.000</v>
      </c>
      <c r="H5" s="1" t="str">
        <f t="shared" si="0"/>
        <v>• Status Backup DB Check : 210.203Mb created Jun 7, 2023 @ 23:08:25.000</v>
      </c>
    </row>
    <row r="6" spans="1:8" x14ac:dyDescent="0.25">
      <c r="A6" s="1" t="s">
        <v>79</v>
      </c>
      <c r="B6" s="1" t="s">
        <v>80</v>
      </c>
      <c r="C6" s="1" t="s">
        <v>81</v>
      </c>
      <c r="E6" s="1" t="str">
        <f>Base!A6</f>
        <v>Stroberi Kasir</v>
      </c>
      <c r="F6" s="1" t="str">
        <f>A9</f>
        <v>459.751</v>
      </c>
      <c r="G6" s="1" t="str">
        <f>B5</f>
        <v>Jun 7, 2023 @ 23:08:25.000</v>
      </c>
      <c r="H6" s="1" t="str">
        <f t="shared" si="0"/>
        <v>• Status Backup DB Check : 459.751Mb created Jun 7, 2023 @ 23:08:25.000</v>
      </c>
    </row>
    <row r="7" spans="1:8" x14ac:dyDescent="0.25">
      <c r="A7" s="1" t="s">
        <v>82</v>
      </c>
      <c r="B7" s="1" t="s">
        <v>83</v>
      </c>
      <c r="C7" s="1" t="s">
        <v>25</v>
      </c>
      <c r="E7" s="1" t="str">
        <f>Base!A7</f>
        <v>Bristore</v>
      </c>
      <c r="F7" s="1" t="str">
        <f>A7</f>
        <v>667.824</v>
      </c>
      <c r="G7" s="1" t="str">
        <f>B6</f>
        <v>Jun 7, 2023 @ 23:49:47.000</v>
      </c>
      <c r="H7" s="1" t="str">
        <f t="shared" si="0"/>
        <v>• Status Backup DB Check : 667.824Mb created Jun 7, 2023 @ 23:49:47.000</v>
      </c>
    </row>
    <row r="8" spans="1:8" x14ac:dyDescent="0.25">
      <c r="A8" s="1" t="s">
        <v>84</v>
      </c>
      <c r="B8" s="1" t="s">
        <v>85</v>
      </c>
      <c r="C8" s="1" t="s">
        <v>86</v>
      </c>
      <c r="E8" s="1" t="str">
        <f>Base!A8</f>
        <v>Brimola</v>
      </c>
      <c r="F8" s="1" t="str">
        <f>A13</f>
        <v>27G</v>
      </c>
      <c r="G8" s="1" t="str">
        <f>B10</f>
        <v>Jun 8, 2023 @ 01:00:01.000</v>
      </c>
      <c r="H8" s="1" t="str">
        <f>CONCATENATE("• Status Backup DB Check : ",F8," created ",G8)</f>
        <v>• Status Backup DB Check : 27G created Jun 8, 2023 @ 01:00:01.000</v>
      </c>
    </row>
    <row r="9" spans="1:8" x14ac:dyDescent="0.25">
      <c r="A9" s="1" t="s">
        <v>87</v>
      </c>
      <c r="B9" s="1" t="s">
        <v>88</v>
      </c>
      <c r="C9" s="1" t="s">
        <v>89</v>
      </c>
      <c r="E9" s="1" t="str">
        <f>Base!A9</f>
        <v>CBM</v>
      </c>
      <c r="F9" s="1" t="str">
        <f>A11</f>
        <v>1.1G</v>
      </c>
      <c r="G9" s="1" t="str">
        <f>B8</f>
        <v>Jun 7, 2023 @ 23:01:19.000</v>
      </c>
      <c r="H9" s="1" t="str">
        <f>CONCATENATE("• Status Backup DB Check : ",F9," created ",G9)</f>
        <v>• Status Backup DB Check : 1.1G created Jun 7, 2023 @ 23:01:19.000</v>
      </c>
    </row>
    <row r="10" spans="1:8" x14ac:dyDescent="0.25">
      <c r="A10" s="1" t="s">
        <v>90</v>
      </c>
      <c r="B10" s="1" t="s">
        <v>91</v>
      </c>
      <c r="C10" s="1" t="s">
        <v>92</v>
      </c>
      <c r="E10" s="1" t="str">
        <f>Base!A10</f>
        <v>Senyum</v>
      </c>
      <c r="F10" s="1">
        <v>0</v>
      </c>
      <c r="H10" s="1" t="str">
        <f>CONCATENATE("• Status Backup DB Check : ",F10,"Mb created ",G10)</f>
        <v xml:space="preserve">• Status Backup DB Check : 0Mb created </v>
      </c>
    </row>
    <row r="11" spans="1:8" x14ac:dyDescent="0.25">
      <c r="A11" s="1" t="s">
        <v>93</v>
      </c>
      <c r="B11" s="1" t="s">
        <v>91</v>
      </c>
      <c r="C11" s="1" t="s">
        <v>31</v>
      </c>
      <c r="E11" s="1" t="str">
        <f>Base!A11</f>
        <v>Panen</v>
      </c>
      <c r="F11" s="1" t="str">
        <f>A10</f>
        <v>13G</v>
      </c>
      <c r="G11" s="1" t="str">
        <f>B7</f>
        <v>Jun 7, 2023 @ 23:03:11.000</v>
      </c>
      <c r="H11" s="1" t="str">
        <f>CONCATENATE("• Status Backup DB Check : ",F11," created ",G11)</f>
        <v>• Status Backup DB Check : 13G created Jun 7, 2023 @ 23:03:11.000</v>
      </c>
    </row>
    <row r="12" spans="1:8" x14ac:dyDescent="0.25">
      <c r="A12" s="1" t="s">
        <v>94</v>
      </c>
      <c r="B12" s="1" t="s">
        <v>91</v>
      </c>
      <c r="C12" s="1" t="s">
        <v>95</v>
      </c>
      <c r="E12" s="1" t="str">
        <f>Base!A12</f>
        <v>Besportal</v>
      </c>
      <c r="F12" s="1" t="str">
        <f>A12</f>
        <v>218M</v>
      </c>
      <c r="G12" s="1" t="str">
        <f>B9</f>
        <v>Jun 7, 2023 @ 23:02:24.000</v>
      </c>
      <c r="H12" s="1" t="str">
        <f>CONCATENATE("• Status Backup DB Check : ",F12," created ",G12)</f>
        <v>• Status Backup DB Check : 218M created Jun 7, 2023 @ 23:02:24.000</v>
      </c>
    </row>
    <row r="13" spans="1:8" x14ac:dyDescent="0.25">
      <c r="A13" s="1" t="s">
        <v>96</v>
      </c>
      <c r="B13" s="1" t="s">
        <v>97</v>
      </c>
      <c r="C13" s="1" t="s">
        <v>98</v>
      </c>
      <c r="E13" s="1" t="s">
        <v>72</v>
      </c>
      <c r="F13" s="1" t="str">
        <f>A3</f>
        <v>2.51</v>
      </c>
      <c r="G13" s="1" t="str">
        <f>B12</f>
        <v>Jun 8, 2023 @ 01:00:01.000</v>
      </c>
      <c r="H13" s="1" t="str">
        <f>CONCATENATE("• Status Backup DB Check : ",F13,"Mb created ",G13)</f>
        <v>• Status Backup DB Check : 2.51Mb created Jun 8, 2023 @ 01:00:01.000</v>
      </c>
    </row>
    <row r="14" spans="1:8" x14ac:dyDescent="0.25">
      <c r="E14" s="1" t="s">
        <v>69</v>
      </c>
      <c r="F14" s="1" t="str">
        <f>A2</f>
        <v>0.042</v>
      </c>
      <c r="G14" s="1" t="str">
        <f>B13</f>
        <v>Jun 8, 2023 @ 00:30:01.000</v>
      </c>
      <c r="H14" s="1" t="str">
        <f>CONCATENATE("• Status Backup DB Check : ",F14,"Mb created ",G14)</f>
        <v>• Status Backup DB Check : 0.042Mb created Jun 8, 2023 @ 00:30:01.000</v>
      </c>
    </row>
  </sheetData>
  <pageMargins left="0.75" right="0.75" top="0.75" bottom="0.5" header="0.5" footer="0.75"/>
  <ignoredErrors>
    <ignoredError sqref="G8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B3573-2E75-47E1-B1D8-B52AC85206EA}">
  <dimension ref="A1:H14"/>
  <sheetViews>
    <sheetView workbookViewId="0">
      <selection activeCell="B3" sqref="B3 B3"/>
    </sheetView>
  </sheetViews>
  <sheetFormatPr defaultRowHeight="15" x14ac:dyDescent="0.25"/>
  <cols>
    <col min="1" max="1" width="9.140625" style="1" customWidth="1"/>
    <col min="2" max="2" width="24" style="1" customWidth="1"/>
    <col min="3" max="4" width="9.140625" style="1" customWidth="1"/>
    <col min="5" max="5" width="18.42578125" style="1" customWidth="1"/>
    <col min="6" max="6" width="9.140625" style="1" customWidth="1"/>
    <col min="7" max="7" width="29.28515625" style="1" customWidth="1"/>
  </cols>
  <sheetData>
    <row r="1" spans="1:8" x14ac:dyDescent="0.25">
      <c r="A1" s="1" t="s">
        <v>66</v>
      </c>
      <c r="E1" s="4" t="s">
        <v>49</v>
      </c>
      <c r="F1" s="1" t="s">
        <v>66</v>
      </c>
    </row>
    <row r="2" spans="1:8" x14ac:dyDescent="0.25">
      <c r="C2" s="1" t="s">
        <v>99</v>
      </c>
      <c r="E2" s="1" t="str">
        <f>Base!A2</f>
        <v>Bri Smart Billing</v>
      </c>
      <c r="F2" s="1">
        <f t="shared" ref="F2:G5" si="0">A2</f>
        <v>0</v>
      </c>
      <c r="G2" s="1">
        <f t="shared" si="0"/>
        <v>0</v>
      </c>
      <c r="H2" s="1" t="str">
        <f t="shared" ref="H2:H14" si="1">CONCATENATE("• Status Restore DB Check : ",F2," created ",G2)</f>
        <v>• Status Restore DB Check : 0 created 0</v>
      </c>
    </row>
    <row r="3" spans="1:8" x14ac:dyDescent="0.25">
      <c r="C3" s="1" t="s">
        <v>100</v>
      </c>
      <c r="E3" s="1" t="str">
        <f>Base!A3</f>
        <v>Junio Smart</v>
      </c>
      <c r="F3" s="1">
        <f t="shared" si="0"/>
        <v>0</v>
      </c>
      <c r="G3" s="1">
        <f t="shared" si="0"/>
        <v>0</v>
      </c>
      <c r="H3" s="1" t="str">
        <f t="shared" si="1"/>
        <v>• Status Restore DB Check : 0 created 0</v>
      </c>
    </row>
    <row r="4" spans="1:8" x14ac:dyDescent="0.25">
      <c r="C4" s="1" t="s">
        <v>101</v>
      </c>
      <c r="E4" s="1" t="str">
        <f>Base!A4</f>
        <v>Pasar ID</v>
      </c>
      <c r="F4" s="1">
        <f t="shared" si="0"/>
        <v>0</v>
      </c>
      <c r="G4" s="1">
        <f t="shared" si="0"/>
        <v>0</v>
      </c>
      <c r="H4" s="1" t="str">
        <f t="shared" si="1"/>
        <v>• Status Restore DB Check : 0 created 0</v>
      </c>
    </row>
    <row r="5" spans="1:8" x14ac:dyDescent="0.25">
      <c r="C5" s="1" t="s">
        <v>102</v>
      </c>
      <c r="E5" s="1" t="str">
        <f>Base!A5</f>
        <v>Stroberi Tagihan</v>
      </c>
      <c r="F5" s="1">
        <f t="shared" si="0"/>
        <v>0</v>
      </c>
      <c r="G5" s="1">
        <f t="shared" si="0"/>
        <v>0</v>
      </c>
      <c r="H5" s="1" t="str">
        <f t="shared" si="1"/>
        <v>• Status Restore DB Check : 0 created 0</v>
      </c>
    </row>
    <row r="6" spans="1:8" x14ac:dyDescent="0.25">
      <c r="C6" s="1" t="s">
        <v>103</v>
      </c>
      <c r="E6" s="1" t="str">
        <f>Base!A6</f>
        <v>Stroberi Kasir</v>
      </c>
      <c r="F6" s="1">
        <f>A5</f>
        <v>0</v>
      </c>
      <c r="G6" s="1">
        <f>B5</f>
        <v>0</v>
      </c>
      <c r="H6" s="1" t="str">
        <f t="shared" si="1"/>
        <v>• Status Restore DB Check : 0 created 0</v>
      </c>
    </row>
    <row r="7" spans="1:8" x14ac:dyDescent="0.25">
      <c r="A7" s="1" t="s">
        <v>104</v>
      </c>
      <c r="B7" s="1" t="s">
        <v>105</v>
      </c>
      <c r="C7" s="1" t="s">
        <v>31</v>
      </c>
      <c r="E7" s="1" t="str">
        <f>Base!A7</f>
        <v>Bristore</v>
      </c>
      <c r="F7" s="1">
        <f>A6</f>
        <v>0</v>
      </c>
      <c r="G7" s="1">
        <f>B6</f>
        <v>0</v>
      </c>
      <c r="H7" s="1" t="str">
        <f t="shared" si="1"/>
        <v>• Status Restore DB Check : 0 created 0</v>
      </c>
    </row>
    <row r="8" spans="1:8" x14ac:dyDescent="0.25">
      <c r="A8" s="1" t="s">
        <v>106</v>
      </c>
      <c r="B8" s="1" t="s">
        <v>107</v>
      </c>
      <c r="C8" s="1" t="s">
        <v>95</v>
      </c>
      <c r="E8" s="1" t="str">
        <f>Base!A8</f>
        <v>Brimola</v>
      </c>
      <c r="F8" s="1" t="str">
        <f>A9</f>
        <v>110G</v>
      </c>
      <c r="G8" s="1" t="str">
        <f>B9</f>
        <v>Jul 27, 2022 @ 10:56:59.000</v>
      </c>
      <c r="H8" s="1" t="str">
        <f t="shared" si="1"/>
        <v>• Status Restore DB Check : 110G created Jul 27, 2022 @ 10:56:59.000</v>
      </c>
    </row>
    <row r="9" spans="1:8" x14ac:dyDescent="0.25">
      <c r="A9" s="1" t="s">
        <v>108</v>
      </c>
      <c r="B9" s="1" t="s">
        <v>109</v>
      </c>
      <c r="C9" s="1" t="s">
        <v>98</v>
      </c>
      <c r="E9" s="1" t="str">
        <f>Base!A9</f>
        <v>CBM</v>
      </c>
      <c r="F9" s="1" t="str">
        <f>A7</f>
        <v>9.5G</v>
      </c>
      <c r="G9" s="1" t="str">
        <f>B7</f>
        <v>Jul 21, 2022 @ 13:59:27.000</v>
      </c>
      <c r="H9" s="1" t="str">
        <f t="shared" si="1"/>
        <v>• Status Restore DB Check : 9.5G created Jul 21, 2022 @ 13:59:27.000</v>
      </c>
    </row>
    <row r="10" spans="1:8" x14ac:dyDescent="0.25">
      <c r="E10" s="1" t="str">
        <f>Base!A10</f>
        <v>Senyum</v>
      </c>
      <c r="F10" s="1">
        <v>0</v>
      </c>
      <c r="G10" s="1">
        <f>B11</f>
        <v>0</v>
      </c>
      <c r="H10" s="1" t="str">
        <f t="shared" si="1"/>
        <v>• Status Restore DB Check : 0 created 0</v>
      </c>
    </row>
    <row r="11" spans="1:8" x14ac:dyDescent="0.25">
      <c r="E11" s="1" t="str">
        <f>Base!A11</f>
        <v>Panen</v>
      </c>
      <c r="H11" s="1" t="str">
        <f t="shared" si="1"/>
        <v xml:space="preserve">• Status Restore DB Check :  created </v>
      </c>
    </row>
    <row r="12" spans="1:8" x14ac:dyDescent="0.25">
      <c r="E12" s="1" t="str">
        <f>Base!A12</f>
        <v>Besportal</v>
      </c>
      <c r="F12" s="1" t="str">
        <f>A8</f>
        <v>1004M</v>
      </c>
      <c r="G12" s="1" t="str">
        <f>B8</f>
        <v>Jul 21, 2022 @ 09:25:48.000</v>
      </c>
      <c r="H12" s="1" t="str">
        <f t="shared" si="1"/>
        <v>• Status Restore DB Check : 1004M created Jul 21, 2022 @ 09:25:48.000</v>
      </c>
    </row>
    <row r="13" spans="1:8" x14ac:dyDescent="0.25">
      <c r="E13" s="1" t="str">
        <f>Base!A13</f>
        <v>Tebuchain</v>
      </c>
      <c r="F13" s="1">
        <v>0</v>
      </c>
      <c r="G13" s="1">
        <f>B12</f>
        <v>0</v>
      </c>
      <c r="H13" s="1" t="str">
        <f t="shared" si="1"/>
        <v>• Status Restore DB Check : 0 created 0</v>
      </c>
    </row>
    <row r="14" spans="1:8" x14ac:dyDescent="0.25">
      <c r="E14" s="1" t="str">
        <f>Base!A14</f>
        <v>Briva</v>
      </c>
      <c r="F14" s="1">
        <v>0</v>
      </c>
      <c r="G14" s="1">
        <f>B13</f>
        <v>0</v>
      </c>
      <c r="H14" s="1" t="str">
        <f t="shared" si="1"/>
        <v>• Status Restore DB Check : 0 created 0</v>
      </c>
    </row>
  </sheetData>
  <pageMargins left="0.75" right="0.75" top="0.75" bottom="0.5" header="0.5" footer="0.7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2663-3FFE-43C7-A4B0-AADFF94D8E13}">
  <dimension ref="A1:E14"/>
  <sheetViews>
    <sheetView workbookViewId="0">
      <selection activeCell="C13" sqref="C13 C13"/>
    </sheetView>
  </sheetViews>
  <sheetFormatPr defaultRowHeight="15" x14ac:dyDescent="0.25"/>
  <cols>
    <col min="1" max="2" width="18.42578125" style="1" customWidth="1"/>
    <col min="3" max="3" width="37.5703125" style="1" customWidth="1"/>
    <col min="4" max="4" width="38.140625" style="1" customWidth="1"/>
    <col min="5" max="5" width="33" style="1" customWidth="1"/>
  </cols>
  <sheetData>
    <row r="1" spans="1:5" x14ac:dyDescent="0.25">
      <c r="A1" s="4" t="s">
        <v>49</v>
      </c>
      <c r="B1" s="4" t="s">
        <v>7</v>
      </c>
      <c r="C1" s="4" t="s">
        <v>110</v>
      </c>
      <c r="E1" s="4" t="s">
        <v>111</v>
      </c>
    </row>
    <row r="2" spans="1:5" x14ac:dyDescent="0.25">
      <c r="A2" s="1" t="str">
        <f>Base!A2</f>
        <v>Bri Smart Billing</v>
      </c>
      <c r="B2" s="7" t="s">
        <v>112</v>
      </c>
      <c r="C2" s="5">
        <v>45118.006331018521</v>
      </c>
      <c r="D2" s="1" t="str">
        <f t="shared" ref="D2:D14" si="0">CONCATENATE("• Domain Expired Date : ",TEXT(E2,"dd-mm-yyyy"))</f>
        <v>• Domain Expired Date : 02-01-2023</v>
      </c>
      <c r="E2" s="6">
        <v>44928</v>
      </c>
    </row>
    <row r="3" spans="1:5" x14ac:dyDescent="0.25">
      <c r="A3" s="1" t="str">
        <f>Base!A3</f>
        <v>Junio Smart</v>
      </c>
      <c r="B3" s="7" t="s">
        <v>113</v>
      </c>
      <c r="C3" s="5">
        <v>45270.006388888891</v>
      </c>
      <c r="D3" s="1" t="str">
        <f t="shared" si="0"/>
        <v>• Domain Expired Date : 03-01-2023</v>
      </c>
      <c r="E3" s="6">
        <v>44929</v>
      </c>
    </row>
    <row r="4" spans="1:5" x14ac:dyDescent="0.25">
      <c r="A4" s="1" t="str">
        <f>Base!A4</f>
        <v>Pasar ID</v>
      </c>
      <c r="B4" s="1" t="s">
        <v>18</v>
      </c>
      <c r="C4" s="5">
        <v>46326.006365740737</v>
      </c>
      <c r="D4" s="1" t="str">
        <f t="shared" si="0"/>
        <v>• Domain Expired Date : 04-01-2023</v>
      </c>
      <c r="E4" s="6">
        <v>44930</v>
      </c>
    </row>
    <row r="5" spans="1:5" x14ac:dyDescent="0.25">
      <c r="A5" s="1" t="str">
        <f>Base!A5</f>
        <v>Stroberi Tagihan</v>
      </c>
      <c r="B5" s="1" t="s">
        <v>23</v>
      </c>
      <c r="C5" s="5">
        <v>45347.006273148145</v>
      </c>
      <c r="D5" s="1" t="str">
        <f t="shared" si="0"/>
        <v>• Domain Expired Date : 05-01-2023</v>
      </c>
      <c r="E5" s="6">
        <v>44931</v>
      </c>
    </row>
    <row r="6" spans="1:5" x14ac:dyDescent="0.25">
      <c r="A6" s="1" t="str">
        <f>Base!A6</f>
        <v>Stroberi Kasir</v>
      </c>
      <c r="B6" s="1" t="s">
        <v>23</v>
      </c>
      <c r="C6" s="5">
        <v>45347.006273148145</v>
      </c>
      <c r="D6" s="1" t="str">
        <f t="shared" si="0"/>
        <v>• Domain Expired Date : 06-01-2023</v>
      </c>
      <c r="E6" s="6">
        <v>44932</v>
      </c>
    </row>
    <row r="7" spans="1:5" x14ac:dyDescent="0.25">
      <c r="A7" s="1" t="str">
        <f>Base!A7</f>
        <v>Bristore</v>
      </c>
      <c r="B7" s="1" t="s">
        <v>26</v>
      </c>
      <c r="C7" s="5">
        <v>45114.006331018521</v>
      </c>
      <c r="D7" s="1" t="str">
        <f t="shared" si="0"/>
        <v>• Domain Expired Date : 07-01-2023</v>
      </c>
      <c r="E7" s="6">
        <v>44933</v>
      </c>
    </row>
    <row r="8" spans="1:5" x14ac:dyDescent="0.25">
      <c r="A8" s="1" t="str">
        <f>Base!A8</f>
        <v>Brimola</v>
      </c>
      <c r="B8" s="1" t="s">
        <v>114</v>
      </c>
      <c r="C8" s="5">
        <v>46296.006365740737</v>
      </c>
      <c r="D8" s="1" t="str">
        <f t="shared" si="0"/>
        <v>• Domain Expired Date : 08-01-2023</v>
      </c>
      <c r="E8" s="6">
        <v>44934</v>
      </c>
    </row>
    <row r="9" spans="1:5" x14ac:dyDescent="0.25">
      <c r="A9" s="1" t="str">
        <f>Base!A9</f>
        <v>CBM</v>
      </c>
      <c r="B9" s="1" t="s">
        <v>114</v>
      </c>
      <c r="C9" s="5">
        <v>46296.006365740737</v>
      </c>
      <c r="D9" s="1" t="str">
        <f t="shared" si="0"/>
        <v>• Domain Expired Date : 09-01-2023</v>
      </c>
      <c r="E9" s="6">
        <v>44935</v>
      </c>
    </row>
    <row r="10" spans="1:5" x14ac:dyDescent="0.25">
      <c r="A10" s="1" t="str">
        <f>Base!A10</f>
        <v>Senyum</v>
      </c>
      <c r="B10" s="1" t="s">
        <v>114</v>
      </c>
      <c r="C10" s="5">
        <v>46296.006365740737</v>
      </c>
      <c r="D10" s="1" t="str">
        <f t="shared" si="0"/>
        <v>• Domain Expired Date : 10-01-2023</v>
      </c>
      <c r="E10" s="6">
        <v>44936</v>
      </c>
    </row>
    <row r="11" spans="1:5" x14ac:dyDescent="0.25">
      <c r="A11" s="1" t="str">
        <f>Base!A11</f>
        <v>Panen</v>
      </c>
      <c r="B11" s="1" t="s">
        <v>114</v>
      </c>
      <c r="C11" s="5">
        <v>46296.006365740737</v>
      </c>
      <c r="D11" s="1" t="str">
        <f t="shared" si="0"/>
        <v>• Domain Expired Date : 11-01-2023</v>
      </c>
      <c r="E11" s="6">
        <v>44937</v>
      </c>
    </row>
    <row r="12" spans="1:5" x14ac:dyDescent="0.25">
      <c r="A12" s="1" t="str">
        <f>Base!A12</f>
        <v>Besportal</v>
      </c>
      <c r="B12" s="1" t="s">
        <v>114</v>
      </c>
      <c r="C12" s="5">
        <v>46296.006365740737</v>
      </c>
      <c r="D12" s="1" t="str">
        <f t="shared" si="0"/>
        <v>• Domain Expired Date : 12-01-2023</v>
      </c>
      <c r="E12" s="6">
        <v>44938</v>
      </c>
    </row>
    <row r="13" spans="1:5" x14ac:dyDescent="0.25">
      <c r="A13" s="1" t="str">
        <f>Base!A13</f>
        <v>Tebuchain</v>
      </c>
      <c r="B13" s="1" t="s">
        <v>115</v>
      </c>
      <c r="C13" s="5">
        <v>45193.006354166668</v>
      </c>
      <c r="D13" s="1" t="str">
        <f t="shared" si="0"/>
        <v>• Domain Expired Date : 13-01-2023</v>
      </c>
      <c r="E13" s="6">
        <v>44939</v>
      </c>
    </row>
    <row r="14" spans="1:5" x14ac:dyDescent="0.25">
      <c r="A14" s="1" t="str">
        <f>Base!A14</f>
        <v>Briva</v>
      </c>
      <c r="B14" s="1" t="s">
        <v>47</v>
      </c>
      <c r="C14" s="5">
        <v>45200.006365740737</v>
      </c>
      <c r="D14" s="1" t="str">
        <f t="shared" si="0"/>
        <v>• Domain Expired Date : 14-01-2023</v>
      </c>
      <c r="E14" s="6">
        <v>44940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27249-3AFA-4619-BDD1-01EC17BFA164}">
  <dimension ref="A1:S17"/>
  <sheetViews>
    <sheetView workbookViewId="0">
      <selection activeCell="J9" sqref="J9 J9"/>
    </sheetView>
  </sheetViews>
  <sheetFormatPr defaultRowHeight="15" x14ac:dyDescent="0.25"/>
  <cols>
    <col min="1" max="8" width="9.140625" style="1" customWidth="1"/>
    <col min="9" max="9" width="18.42578125" style="1" customWidth="1"/>
    <col min="10" max="15" width="9.140625" style="1" customWidth="1"/>
    <col min="16" max="16" width="9.28515625" style="1" customWidth="1"/>
  </cols>
  <sheetData>
    <row r="1" spans="1:19" x14ac:dyDescent="0.25">
      <c r="A1" s="1" t="s">
        <v>116</v>
      </c>
      <c r="B1" s="1" t="s">
        <v>117</v>
      </c>
      <c r="C1" s="1" t="s">
        <v>118</v>
      </c>
      <c r="D1" s="1" t="s">
        <v>119</v>
      </c>
      <c r="E1" s="1" t="s">
        <v>120</v>
      </c>
      <c r="F1" s="1" t="s">
        <v>121</v>
      </c>
      <c r="I1" s="4" t="s">
        <v>49</v>
      </c>
      <c r="J1" s="1" t="str">
        <f t="shared" ref="J1:O1" si="0">A1</f>
        <v>total_hits</v>
      </c>
      <c r="K1" s="1" t="str">
        <f t="shared" si="0"/>
        <v>hit_success</v>
      </c>
      <c r="L1" s="1" t="str">
        <f t="shared" si="0"/>
        <v>%hit_success</v>
      </c>
      <c r="M1" s="1" t="str">
        <f t="shared" si="0"/>
        <v>hit_error</v>
      </c>
      <c r="N1" s="1" t="str">
        <f t="shared" si="0"/>
        <v>%hit_error</v>
      </c>
      <c r="O1" s="1" t="str">
        <f t="shared" si="0"/>
        <v>response_time</v>
      </c>
    </row>
    <row r="2" spans="1:19" x14ac:dyDescent="0.25">
      <c r="B2" s="1" t="s">
        <v>122</v>
      </c>
      <c r="C2" s="1" t="s">
        <v>123</v>
      </c>
      <c r="D2" s="1" t="s">
        <v>124</v>
      </c>
      <c r="E2" s="1" t="s">
        <v>125</v>
      </c>
      <c r="F2" s="1" t="s">
        <v>126</v>
      </c>
      <c r="G2" s="1" t="s">
        <v>101</v>
      </c>
      <c r="I2" s="1" t="str">
        <f>Base!A2</f>
        <v>Bri Smart Billing</v>
      </c>
      <c r="J2" s="1" t="str">
        <f t="shared" ref="J2:O3" si="1">A3</f>
        <v>178,979</v>
      </c>
      <c r="K2" s="1" t="str">
        <f t="shared" si="1"/>
        <v>83,242</v>
      </c>
      <c r="L2" s="1" t="str">
        <f t="shared" si="1"/>
        <v>100%</v>
      </c>
      <c r="M2" s="1" t="str">
        <f t="shared" si="1"/>
        <v>4</v>
      </c>
      <c r="N2" s="1" t="str">
        <f t="shared" si="1"/>
        <v>0%</v>
      </c>
      <c r="O2" s="1" t="str">
        <f t="shared" si="1"/>
        <v>769</v>
      </c>
      <c r="P2" s="1" t="str">
        <f t="shared" ref="P2:P13" si="2">CONCATENATE("• Total Hits Daily : ",J2," hits")</f>
        <v>• Total Hits Daily : 178,979 hits</v>
      </c>
      <c r="Q2" s="1" t="str">
        <f t="shared" ref="Q2:Q13" si="3">CONCATENATE("• Jumlah Hits Success (2xx 4xx) : ",K2," hits (",L2,")")</f>
        <v>• Jumlah Hits Success (2xx 4xx) : 83,242 hits (100%)</v>
      </c>
      <c r="R2" s="1" t="str">
        <f t="shared" ref="R2:R13" si="4">CONCATENATE("• Jumlah Hits Gagal atau Error (5xx) : ",M2," hits (",N2,")")</f>
        <v>• Jumlah Hits Gagal atau Error (5xx) : 4 hits (0%)</v>
      </c>
      <c r="S2" s="1" t="str">
        <f t="shared" ref="S2:S13" si="5">CONCATENATE("• Response Time: ",O2," ms")</f>
        <v>• Response Time: 769 ms</v>
      </c>
    </row>
    <row r="3" spans="1:19" x14ac:dyDescent="0.25">
      <c r="A3" s="1" t="s">
        <v>122</v>
      </c>
      <c r="B3" s="1" t="s">
        <v>127</v>
      </c>
      <c r="C3" s="1" t="s">
        <v>128</v>
      </c>
      <c r="D3" s="1" t="s">
        <v>129</v>
      </c>
      <c r="E3" s="1" t="s">
        <v>130</v>
      </c>
      <c r="F3" s="1" t="s">
        <v>131</v>
      </c>
      <c r="G3" s="1" t="s">
        <v>99</v>
      </c>
      <c r="I3" s="1" t="str">
        <f>Base!A3</f>
        <v>Junio Smart</v>
      </c>
      <c r="J3" s="1" t="str">
        <f t="shared" si="1"/>
        <v>83,246</v>
      </c>
      <c r="K3" s="1" t="str">
        <f t="shared" si="1"/>
        <v>25,567</v>
      </c>
      <c r="L3" s="1" t="str">
        <f t="shared" si="1"/>
        <v>99.995%</v>
      </c>
      <c r="M3" s="1" t="str">
        <f t="shared" si="1"/>
        <v>0</v>
      </c>
      <c r="N3" s="1" t="str">
        <f t="shared" si="1"/>
        <v>0.005%</v>
      </c>
      <c r="O3" s="1" t="str">
        <f t="shared" si="1"/>
        <v>519</v>
      </c>
      <c r="P3" s="1" t="str">
        <f t="shared" si="2"/>
        <v>• Total Hits Daily : 83,246 hits</v>
      </c>
      <c r="Q3" s="1" t="str">
        <f t="shared" si="3"/>
        <v>• Jumlah Hits Success (2xx 4xx) : 25,567 hits (99.995%)</v>
      </c>
      <c r="R3" s="1" t="str">
        <f t="shared" si="4"/>
        <v>• Jumlah Hits Gagal atau Error (5xx) : 0 hits (0.005%)</v>
      </c>
      <c r="S3" s="1" t="str">
        <f t="shared" si="5"/>
        <v>• Response Time: 519 ms</v>
      </c>
    </row>
    <row r="4" spans="1:19" x14ac:dyDescent="0.25">
      <c r="A4" s="1" t="s">
        <v>132</v>
      </c>
      <c r="B4" s="1" t="s">
        <v>133</v>
      </c>
      <c r="C4" s="1" t="s">
        <v>134</v>
      </c>
      <c r="D4" s="1" t="s">
        <v>124</v>
      </c>
      <c r="E4" s="1" t="s">
        <v>135</v>
      </c>
      <c r="F4" s="1" t="s">
        <v>136</v>
      </c>
      <c r="G4" s="1" t="s">
        <v>100</v>
      </c>
      <c r="I4" s="1" t="str">
        <f>Base!A4</f>
        <v>Pasar ID</v>
      </c>
      <c r="J4" s="1">
        <f t="shared" ref="J4:O4" si="6">A2</f>
        <v>0</v>
      </c>
      <c r="K4" s="1" t="str">
        <f t="shared" si="6"/>
        <v>178,979</v>
      </c>
      <c r="L4" s="1" t="str">
        <f t="shared" si="6"/>
        <v>68,792</v>
      </c>
      <c r="M4" s="1" t="str">
        <f t="shared" si="6"/>
        <v>0</v>
      </c>
      <c r="N4" s="1" t="str">
        <f t="shared" si="6"/>
        <v>56,937</v>
      </c>
      <c r="O4" s="1" t="str">
        <f t="shared" si="6"/>
        <v>15</v>
      </c>
      <c r="P4" s="1" t="str">
        <f t="shared" si="2"/>
        <v>• Total Hits Daily : 0 hits</v>
      </c>
      <c r="Q4" s="1" t="str">
        <f t="shared" si="3"/>
        <v>• Jumlah Hits Success (2xx 4xx) : 178,979 hits (68,792)</v>
      </c>
      <c r="R4" s="1" t="str">
        <f t="shared" si="4"/>
        <v>• Jumlah Hits Gagal atau Error (5xx) : 0 hits (56,937)</v>
      </c>
      <c r="S4" s="1" t="str">
        <f t="shared" si="5"/>
        <v>• Response Time: 15 ms</v>
      </c>
    </row>
    <row r="5" spans="1:19" x14ac:dyDescent="0.25">
      <c r="A5" s="1" t="s">
        <v>133</v>
      </c>
      <c r="B5" s="1" t="s">
        <v>137</v>
      </c>
      <c r="C5" s="1" t="s">
        <v>128</v>
      </c>
      <c r="D5" s="1" t="s">
        <v>138</v>
      </c>
      <c r="E5" s="1" t="s">
        <v>130</v>
      </c>
      <c r="F5" s="1" t="s">
        <v>139</v>
      </c>
      <c r="G5" s="1" t="s">
        <v>140</v>
      </c>
      <c r="I5" s="1" t="str">
        <f>Base!A5</f>
        <v>Stroberi Tagihan</v>
      </c>
      <c r="J5" s="1" t="str">
        <f t="shared" ref="J5:O7" si="7">A5</f>
        <v>25,567</v>
      </c>
      <c r="K5" s="1" t="str">
        <f t="shared" si="7"/>
        <v>74,128</v>
      </c>
      <c r="L5" s="1" t="str">
        <f t="shared" si="7"/>
        <v>100%</v>
      </c>
      <c r="M5" s="1" t="str">
        <f t="shared" si="7"/>
        <v>7</v>
      </c>
      <c r="N5" s="1" t="str">
        <f t="shared" si="7"/>
        <v>0%</v>
      </c>
      <c r="O5" s="1" t="str">
        <f t="shared" si="7"/>
        <v>1,120</v>
      </c>
      <c r="P5" s="1" t="str">
        <f t="shared" si="2"/>
        <v>• Total Hits Daily : 25,567 hits</v>
      </c>
      <c r="Q5" s="1" t="str">
        <f t="shared" si="3"/>
        <v>• Jumlah Hits Success (2xx 4xx) : 74,128 hits (100%)</v>
      </c>
      <c r="R5" s="1" t="str">
        <f t="shared" si="4"/>
        <v>• Jumlah Hits Gagal atau Error (5xx) : 7 hits (0%)</v>
      </c>
      <c r="S5" s="1" t="str">
        <f t="shared" si="5"/>
        <v>• Response Time: 1,120 ms</v>
      </c>
    </row>
    <row r="6" spans="1:19" x14ac:dyDescent="0.25">
      <c r="A6" s="1" t="s">
        <v>141</v>
      </c>
      <c r="B6" s="1" t="s">
        <v>142</v>
      </c>
      <c r="C6" s="1" t="s">
        <v>143</v>
      </c>
      <c r="D6" s="1" t="s">
        <v>124</v>
      </c>
      <c r="E6" s="1" t="s">
        <v>144</v>
      </c>
      <c r="F6" s="1" t="s">
        <v>145</v>
      </c>
      <c r="G6" s="1" t="s">
        <v>146</v>
      </c>
      <c r="I6" s="1" t="str">
        <f>Base!A6</f>
        <v>Stroberi Kasir</v>
      </c>
      <c r="J6" s="1" t="str">
        <f t="shared" si="7"/>
        <v>74,135</v>
      </c>
      <c r="K6" s="1" t="str">
        <f t="shared" si="7"/>
        <v>33,648</v>
      </c>
      <c r="L6" s="1" t="str">
        <f t="shared" si="7"/>
        <v>99.991%</v>
      </c>
      <c r="M6" s="1" t="str">
        <f t="shared" si="7"/>
        <v>0</v>
      </c>
      <c r="N6" s="1" t="str">
        <f t="shared" si="7"/>
        <v>0.009%</v>
      </c>
      <c r="O6" s="1" t="str">
        <f t="shared" si="7"/>
        <v>49</v>
      </c>
      <c r="P6" s="1" t="str">
        <f t="shared" si="2"/>
        <v>• Total Hits Daily : 74,135 hits</v>
      </c>
      <c r="Q6" s="1" t="str">
        <f t="shared" si="3"/>
        <v>• Jumlah Hits Success (2xx 4xx) : 33,648 hits (99.991%)</v>
      </c>
      <c r="R6" s="1" t="str">
        <f t="shared" si="4"/>
        <v>• Jumlah Hits Gagal atau Error (5xx) : 0 hits (0.009%)</v>
      </c>
      <c r="S6" s="1" t="str">
        <f t="shared" si="5"/>
        <v>• Response Time: 49 ms</v>
      </c>
    </row>
    <row r="7" spans="1:19" x14ac:dyDescent="0.25">
      <c r="A7" s="1" t="s">
        <v>142</v>
      </c>
      <c r="B7" s="1" t="s">
        <v>147</v>
      </c>
      <c r="C7" s="1" t="s">
        <v>128</v>
      </c>
      <c r="D7" s="1" t="s">
        <v>148</v>
      </c>
      <c r="E7" s="1" t="s">
        <v>130</v>
      </c>
      <c r="F7" s="1" t="s">
        <v>149</v>
      </c>
      <c r="G7" s="1" t="s">
        <v>103</v>
      </c>
      <c r="I7" s="1" t="str">
        <f>Base!A7</f>
        <v>Bristore</v>
      </c>
      <c r="J7" s="1" t="str">
        <f t="shared" si="7"/>
        <v>33,648</v>
      </c>
      <c r="K7" s="1" t="str">
        <f t="shared" si="7"/>
        <v>1,498</v>
      </c>
      <c r="L7" s="1" t="str">
        <f t="shared" si="7"/>
        <v>100%</v>
      </c>
      <c r="M7" s="1" t="str">
        <f t="shared" si="7"/>
        <v>2</v>
      </c>
      <c r="N7" s="1" t="str">
        <f t="shared" si="7"/>
        <v>0%</v>
      </c>
      <c r="O7" s="1" t="str">
        <f t="shared" si="7"/>
        <v>78</v>
      </c>
      <c r="P7" s="1" t="str">
        <f t="shared" si="2"/>
        <v>• Total Hits Daily : 33,648 hits</v>
      </c>
      <c r="Q7" s="1" t="str">
        <f t="shared" si="3"/>
        <v>• Jumlah Hits Success (2xx 4xx) : 1,498 hits (100%)</v>
      </c>
      <c r="R7" s="1" t="str">
        <f t="shared" si="4"/>
        <v>• Jumlah Hits Gagal atau Error (5xx) : 2 hits (0%)</v>
      </c>
      <c r="S7" s="1" t="str">
        <f t="shared" si="5"/>
        <v>• Response Time: 78 ms</v>
      </c>
    </row>
    <row r="8" spans="1:19" x14ac:dyDescent="0.25">
      <c r="A8" s="1" t="s">
        <v>124</v>
      </c>
      <c r="B8" s="1" t="s">
        <v>124</v>
      </c>
      <c r="D8" s="1" t="s">
        <v>124</v>
      </c>
      <c r="F8" s="1" t="s">
        <v>150</v>
      </c>
      <c r="G8" s="1" t="s">
        <v>151</v>
      </c>
      <c r="I8" s="1" t="str">
        <f>Base!A8</f>
        <v>Brimola</v>
      </c>
      <c r="J8" s="1" t="str">
        <f>LEFT(A12,9)</f>
        <v xml:space="preserve">281,862
</v>
      </c>
      <c r="K8" s="1" t="str">
        <f>B12</f>
        <v>408,802</v>
      </c>
      <c r="L8" s="1" t="str">
        <f>C12</f>
        <v>100%</v>
      </c>
      <c r="M8" s="1" t="str">
        <f>D12</f>
        <v>42</v>
      </c>
      <c r="N8" s="1" t="str">
        <f>E12</f>
        <v>0.002%</v>
      </c>
      <c r="O8" s="1" t="str">
        <f>F12</f>
        <v>790.9</v>
      </c>
      <c r="P8" s="1" t="str">
        <f t="shared" si="2"/>
        <v>• Total Hits Daily : 281,862
 hits</v>
      </c>
      <c r="Q8" s="1" t="str">
        <f t="shared" si="3"/>
        <v>• Jumlah Hits Success (2xx 4xx) : 408,802 hits (100%)</v>
      </c>
      <c r="R8" s="1" t="str">
        <f t="shared" si="4"/>
        <v>• Jumlah Hits Gagal atau Error (5xx) : 42 hits (0.002%)</v>
      </c>
      <c r="S8" s="1" t="str">
        <f t="shared" si="5"/>
        <v>• Response Time: 790.9 ms</v>
      </c>
    </row>
    <row r="9" spans="1:19" x14ac:dyDescent="0.25">
      <c r="A9" s="1" t="s">
        <v>152</v>
      </c>
      <c r="B9" s="1" t="s">
        <v>152</v>
      </c>
      <c r="C9" s="1" t="s">
        <v>128</v>
      </c>
      <c r="D9" s="1" t="s">
        <v>124</v>
      </c>
      <c r="E9" s="1" t="s">
        <v>130</v>
      </c>
      <c r="F9" s="1" t="s">
        <v>153</v>
      </c>
      <c r="G9" s="1" t="s">
        <v>95</v>
      </c>
      <c r="I9" s="1" t="str">
        <f>Base!A9</f>
        <v>CBM</v>
      </c>
      <c r="J9" s="1" t="str">
        <f>LEFT(A11,6)</f>
        <v>408,80</v>
      </c>
      <c r="K9" s="1" t="str">
        <f>B11</f>
        <v>554,099</v>
      </c>
      <c r="L9" s="1" t="str">
        <f>C11</f>
        <v>99.998%</v>
      </c>
      <c r="M9" s="1" t="str">
        <f>D11</f>
        <v>13</v>
      </c>
      <c r="N9" s="1" t="str">
        <f>E11</f>
        <v>0.016%</v>
      </c>
      <c r="O9" s="1" t="str">
        <f>F11</f>
        <v>29.721</v>
      </c>
      <c r="P9" s="1" t="str">
        <f t="shared" si="2"/>
        <v>• Total Hits Daily : 408,80 hits</v>
      </c>
      <c r="Q9" s="1" t="str">
        <f t="shared" si="3"/>
        <v>• Jumlah Hits Success (2xx 4xx) : 554,099 hits (99.998%)</v>
      </c>
      <c r="R9" s="1" t="str">
        <f t="shared" si="4"/>
        <v>• Jumlah Hits Gagal atau Error (5xx) : 13 hits (0.016%)</v>
      </c>
      <c r="S9" s="1" t="str">
        <f t="shared" si="5"/>
        <v>• Response Time: 29.721 ms</v>
      </c>
    </row>
    <row r="10" spans="1:19" x14ac:dyDescent="0.25">
      <c r="A10" s="1" t="s">
        <v>154</v>
      </c>
      <c r="B10" s="1" t="s">
        <v>154</v>
      </c>
      <c r="C10" s="1" t="s">
        <v>128</v>
      </c>
      <c r="D10" s="1" t="s">
        <v>124</v>
      </c>
      <c r="E10" s="1" t="s">
        <v>130</v>
      </c>
      <c r="F10" s="1" t="s">
        <v>155</v>
      </c>
      <c r="G10" s="1" t="s">
        <v>92</v>
      </c>
      <c r="I10" s="1" t="str">
        <f>Base!A10</f>
        <v>Senyum</v>
      </c>
      <c r="J10" s="1" t="str">
        <f>LEFT(A11,6)</f>
        <v>408,80</v>
      </c>
      <c r="K10" s="1" t="str">
        <f>B11</f>
        <v>554,099</v>
      </c>
      <c r="L10" s="1" t="str">
        <f>C11</f>
        <v>99.998%</v>
      </c>
      <c r="M10" s="1" t="str">
        <f>D11</f>
        <v>13</v>
      </c>
      <c r="N10" s="1" t="str">
        <f>E11</f>
        <v>0.016%</v>
      </c>
      <c r="O10" s="1" t="str">
        <f>F11</f>
        <v>29.721</v>
      </c>
      <c r="P10" s="1" t="str">
        <f t="shared" si="2"/>
        <v>• Total Hits Daily : 408,80 hits</v>
      </c>
      <c r="Q10" s="1" t="str">
        <f t="shared" si="3"/>
        <v>• Jumlah Hits Success (2xx 4xx) : 554,099 hits (99.998%)</v>
      </c>
      <c r="R10" s="1" t="str">
        <f t="shared" si="4"/>
        <v>• Jumlah Hits Gagal atau Error (5xx) : 13 hits (0.016%)</v>
      </c>
      <c r="S10" s="1" t="str">
        <f t="shared" si="5"/>
        <v>• Response Time: 29.721 ms</v>
      </c>
    </row>
    <row r="11" spans="1:19" x14ac:dyDescent="0.25">
      <c r="A11" s="1" t="s">
        <v>156</v>
      </c>
      <c r="B11" s="1" t="s">
        <v>157</v>
      </c>
      <c r="C11" s="1" t="s">
        <v>158</v>
      </c>
      <c r="D11" s="1" t="s">
        <v>159</v>
      </c>
      <c r="E11" s="1" t="s">
        <v>160</v>
      </c>
      <c r="F11" s="1" t="s">
        <v>161</v>
      </c>
      <c r="G11" s="1" t="s">
        <v>162</v>
      </c>
      <c r="I11" s="1" t="str">
        <f>Base!A11</f>
        <v>Panen</v>
      </c>
      <c r="J11" s="1" t="str">
        <f t="shared" ref="J11:O11" si="8">A10</f>
        <v>103,610</v>
      </c>
      <c r="K11" s="1" t="str">
        <f t="shared" si="8"/>
        <v>103,610</v>
      </c>
      <c r="L11" s="1" t="str">
        <f t="shared" si="8"/>
        <v>100%</v>
      </c>
      <c r="M11" s="1" t="str">
        <f t="shared" si="8"/>
        <v>0</v>
      </c>
      <c r="N11" s="1" t="str">
        <f t="shared" si="8"/>
        <v>0%</v>
      </c>
      <c r="O11" s="1" t="str">
        <f t="shared" si="8"/>
        <v>3</v>
      </c>
      <c r="P11" s="1" t="str">
        <f t="shared" si="2"/>
        <v>• Total Hits Daily : 103,610 hits</v>
      </c>
      <c r="Q11" s="1" t="str">
        <f t="shared" si="3"/>
        <v>• Jumlah Hits Success (2xx 4xx) : 103,610 hits (100%)</v>
      </c>
      <c r="R11" s="1" t="str">
        <f t="shared" si="4"/>
        <v>• Jumlah Hits Gagal atau Error (5xx) : 0 hits (0%)</v>
      </c>
      <c r="S11" s="1" t="str">
        <f t="shared" si="5"/>
        <v>• Response Time: 3 ms</v>
      </c>
    </row>
    <row r="12" spans="1:19" x14ac:dyDescent="0.25">
      <c r="A12" s="1" t="s">
        <v>163</v>
      </c>
      <c r="B12" s="1" t="s">
        <v>164</v>
      </c>
      <c r="C12" s="1" t="s">
        <v>128</v>
      </c>
      <c r="D12" s="1" t="s">
        <v>165</v>
      </c>
      <c r="E12" s="1" t="s">
        <v>166</v>
      </c>
      <c r="F12" s="1" t="s">
        <v>167</v>
      </c>
      <c r="G12" s="1" t="s">
        <v>98</v>
      </c>
      <c r="I12" s="1" t="str">
        <f>Base!A12</f>
        <v>Besportal</v>
      </c>
      <c r="J12" s="1" t="str">
        <f t="shared" ref="J12:O12" si="9">A9</f>
        <v>1</v>
      </c>
      <c r="K12" s="1" t="str">
        <f t="shared" si="9"/>
        <v>1</v>
      </c>
      <c r="L12" s="1" t="str">
        <f t="shared" si="9"/>
        <v>100%</v>
      </c>
      <c r="M12" s="1" t="str">
        <f t="shared" si="9"/>
        <v>0</v>
      </c>
      <c r="N12" s="1" t="str">
        <f t="shared" si="9"/>
        <v>0%</v>
      </c>
      <c r="O12" s="1" t="str">
        <f t="shared" si="9"/>
        <v>870</v>
      </c>
      <c r="P12" s="1" t="str">
        <f t="shared" si="2"/>
        <v>• Total Hits Daily : 1 hits</v>
      </c>
      <c r="Q12" s="1" t="str">
        <f t="shared" si="3"/>
        <v>• Jumlah Hits Success (2xx 4xx) : 1 hits (100%)</v>
      </c>
      <c r="R12" s="1" t="str">
        <f t="shared" si="4"/>
        <v>• Jumlah Hits Gagal atau Error (5xx) : 0 hits (0%)</v>
      </c>
      <c r="S12" s="1" t="str">
        <f t="shared" si="5"/>
        <v>• Response Time: 870 ms</v>
      </c>
    </row>
    <row r="13" spans="1:19" x14ac:dyDescent="0.25">
      <c r="A13" s="1" t="s">
        <v>168</v>
      </c>
      <c r="B13" s="1" t="s">
        <v>169</v>
      </c>
      <c r="F13" s="1" t="s">
        <v>170</v>
      </c>
      <c r="I13" s="1" t="str">
        <f>Base!A13</f>
        <v>Tebuchain</v>
      </c>
      <c r="P13" s="1" t="str">
        <f t="shared" si="2"/>
        <v>• Total Hits Daily :  hits</v>
      </c>
      <c r="Q13" s="1" t="str">
        <f t="shared" si="3"/>
        <v>• Jumlah Hits Success (2xx 4xx) :  hits ()</v>
      </c>
      <c r="R13" s="1" t="str">
        <f t="shared" si="4"/>
        <v>• Jumlah Hits Gagal atau Error (5xx) :  hits ()</v>
      </c>
      <c r="S13" s="1" t="str">
        <f t="shared" si="5"/>
        <v>• Response Time:  ms</v>
      </c>
    </row>
    <row r="14" spans="1:19" x14ac:dyDescent="0.25">
      <c r="B14" s="1" t="s">
        <v>171</v>
      </c>
      <c r="I14" s="1" t="str">
        <f>Base!A14</f>
        <v>Briva</v>
      </c>
    </row>
    <row r="15" spans="1:19" x14ac:dyDescent="0.25">
      <c r="B15" s="1" t="s">
        <v>172</v>
      </c>
    </row>
    <row r="16" spans="1:19" x14ac:dyDescent="0.25">
      <c r="B16" s="1" t="s">
        <v>173</v>
      </c>
    </row>
    <row r="17" spans="2:2" x14ac:dyDescent="0.25">
      <c r="B17" s="1" t="s">
        <v>124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A71C-92EB-4494-A44D-F83B397E7039}">
  <dimension ref="A1:K53"/>
  <sheetViews>
    <sheetView workbookViewId="0">
      <selection activeCell="B47" sqref="B47 B47"/>
    </sheetView>
  </sheetViews>
  <sheetFormatPr defaultRowHeight="15" x14ac:dyDescent="0.25"/>
  <cols>
    <col min="1" max="5" width="16.28515625" style="1" customWidth="1"/>
    <col min="6" max="8" width="15" style="1" customWidth="1"/>
  </cols>
  <sheetData>
    <row r="1" spans="1:6" x14ac:dyDescent="0.25">
      <c r="A1" s="1" t="s">
        <v>174</v>
      </c>
      <c r="B1" s="1" t="s">
        <v>175</v>
      </c>
      <c r="C1" s="1" t="s">
        <v>176</v>
      </c>
      <c r="D1" s="1" t="s">
        <v>177</v>
      </c>
      <c r="E1" s="1" t="s">
        <v>178</v>
      </c>
    </row>
    <row r="2" spans="1:6" x14ac:dyDescent="0.25">
      <c r="A2" s="1" t="s">
        <v>179</v>
      </c>
      <c r="B2" s="1">
        <v>15014</v>
      </c>
      <c r="C2" s="1">
        <v>404778</v>
      </c>
      <c r="D2" s="1">
        <v>853122</v>
      </c>
      <c r="E2" s="9">
        <v>1396991724831</v>
      </c>
    </row>
    <row r="3" spans="1:6" x14ac:dyDescent="0.25">
      <c r="A3" s="1" t="s">
        <v>179</v>
      </c>
      <c r="B3" s="1">
        <v>15011</v>
      </c>
      <c r="C3" s="1">
        <v>404326</v>
      </c>
      <c r="D3" s="1">
        <v>849908</v>
      </c>
      <c r="E3" s="9">
        <v>1393097327829</v>
      </c>
    </row>
    <row r="5" spans="1:6" x14ac:dyDescent="0.25">
      <c r="B5" s="1" t="s">
        <v>180</v>
      </c>
      <c r="C5" s="1" t="s">
        <v>181</v>
      </c>
      <c r="D5" s="1" t="s">
        <v>182</v>
      </c>
    </row>
    <row r="7" spans="1:6" x14ac:dyDescent="0.25">
      <c r="A7" s="1" t="s">
        <v>174</v>
      </c>
      <c r="B7" s="1" t="s">
        <v>183</v>
      </c>
      <c r="C7" s="1" t="s">
        <v>184</v>
      </c>
      <c r="D7" s="1" t="s">
        <v>185</v>
      </c>
      <c r="E7" s="1" t="s">
        <v>186</v>
      </c>
      <c r="F7" s="1" t="s">
        <v>178</v>
      </c>
    </row>
    <row r="8" spans="1:6" x14ac:dyDescent="0.25">
      <c r="A8" s="1" t="s">
        <v>187</v>
      </c>
      <c r="B8" s="1">
        <v>4216</v>
      </c>
      <c r="C8" s="1">
        <v>180541</v>
      </c>
      <c r="D8" s="1">
        <v>169555</v>
      </c>
      <c r="E8" s="1">
        <v>369727</v>
      </c>
      <c r="F8" s="9">
        <v>435092907250</v>
      </c>
    </row>
    <row r="9" spans="1:6" x14ac:dyDescent="0.25">
      <c r="A9" s="1" t="s">
        <v>187</v>
      </c>
      <c r="B9" s="1">
        <v>4216</v>
      </c>
      <c r="C9" s="1">
        <v>180541</v>
      </c>
      <c r="D9" s="1">
        <v>169555</v>
      </c>
      <c r="E9" s="1">
        <v>368688</v>
      </c>
      <c r="F9" s="9">
        <v>434100972750</v>
      </c>
    </row>
    <row r="11" spans="1:6" x14ac:dyDescent="0.25">
      <c r="B11" s="1" t="s">
        <v>188</v>
      </c>
      <c r="C11" s="1" t="s">
        <v>188</v>
      </c>
      <c r="D11" s="1" t="s">
        <v>188</v>
      </c>
    </row>
    <row r="13" spans="1:6" x14ac:dyDescent="0.25">
      <c r="A13" s="1" t="s">
        <v>189</v>
      </c>
      <c r="B13" s="1" t="s">
        <v>190</v>
      </c>
    </row>
    <row r="14" spans="1:6" x14ac:dyDescent="0.25">
      <c r="A14" s="1">
        <v>214758</v>
      </c>
      <c r="B14" s="1">
        <v>6632</v>
      </c>
    </row>
    <row r="15" spans="1:6" x14ac:dyDescent="0.25">
      <c r="A15" s="1">
        <v>214725</v>
      </c>
      <c r="B15" s="1">
        <v>6632</v>
      </c>
    </row>
    <row r="17" spans="1:11" x14ac:dyDescent="0.25">
      <c r="A17" s="1" t="s">
        <v>180</v>
      </c>
      <c r="B17" s="1" t="s">
        <v>188</v>
      </c>
    </row>
    <row r="19" spans="1:11" x14ac:dyDescent="0.25">
      <c r="A19" s="1" t="s">
        <v>191</v>
      </c>
      <c r="B19" s="1" t="s">
        <v>192</v>
      </c>
      <c r="C19" s="1" t="s">
        <v>193</v>
      </c>
      <c r="D19" s="1" t="s">
        <v>194</v>
      </c>
      <c r="E19" s="1" t="s">
        <v>195</v>
      </c>
      <c r="F19" s="1" t="s">
        <v>196</v>
      </c>
      <c r="G19" s="1" t="s">
        <v>197</v>
      </c>
      <c r="H19" s="1" t="s">
        <v>198</v>
      </c>
      <c r="I19" s="1" t="s">
        <v>199</v>
      </c>
      <c r="J19" s="1" t="s">
        <v>200</v>
      </c>
      <c r="K19" s="1" t="s">
        <v>201</v>
      </c>
    </row>
    <row r="20" spans="1:11" x14ac:dyDescent="0.25">
      <c r="A20" s="1" t="s">
        <v>20</v>
      </c>
      <c r="B20" s="7">
        <v>44896.886562500003</v>
      </c>
      <c r="C20" s="1" t="s">
        <v>192</v>
      </c>
      <c r="D20" s="1" t="s">
        <v>150</v>
      </c>
      <c r="E20" s="1" t="s">
        <v>150</v>
      </c>
      <c r="F20" s="1">
        <v>40967</v>
      </c>
      <c r="G20" s="1">
        <v>14951</v>
      </c>
      <c r="H20" s="1">
        <v>7832900</v>
      </c>
      <c r="I20" s="1">
        <v>114342</v>
      </c>
      <c r="J20" s="1">
        <v>81884</v>
      </c>
      <c r="K20" s="1">
        <v>28890705913</v>
      </c>
    </row>
    <row r="21" spans="1:11" x14ac:dyDescent="0.25">
      <c r="A21" s="1" t="s">
        <v>20</v>
      </c>
      <c r="B21" s="7">
        <v>44895.708333333299</v>
      </c>
      <c r="C21" s="1" t="s">
        <v>192</v>
      </c>
      <c r="D21" s="1" t="s">
        <v>150</v>
      </c>
      <c r="E21" s="1" t="s">
        <v>150</v>
      </c>
      <c r="F21" s="1">
        <v>40967</v>
      </c>
      <c r="G21" s="1">
        <v>14951</v>
      </c>
      <c r="H21" s="1">
        <v>7832900</v>
      </c>
      <c r="I21" s="1">
        <v>114342</v>
      </c>
      <c r="J21" s="1">
        <v>81884</v>
      </c>
      <c r="K21" s="1">
        <v>28890705913</v>
      </c>
    </row>
    <row r="22" spans="1:11" x14ac:dyDescent="0.25">
      <c r="B22" s="7"/>
    </row>
    <row r="23" spans="1:11" x14ac:dyDescent="0.25">
      <c r="F23" s="10" t="s">
        <v>188</v>
      </c>
      <c r="G23" s="1" t="s">
        <v>188</v>
      </c>
    </row>
    <row r="25" spans="1:11" x14ac:dyDescent="0.25">
      <c r="A25" s="1" t="s">
        <v>202</v>
      </c>
      <c r="B25" s="1" t="s">
        <v>203</v>
      </c>
    </row>
    <row r="26" spans="1:11" x14ac:dyDescent="0.25">
      <c r="A26" s="7">
        <v>44895.708333333299</v>
      </c>
      <c r="B26" s="1">
        <v>323</v>
      </c>
      <c r="G26" s="11"/>
    </row>
    <row r="27" spans="1:11" x14ac:dyDescent="0.25">
      <c r="A27" s="7">
        <v>44894.708333333299</v>
      </c>
      <c r="B27" s="1">
        <v>819</v>
      </c>
    </row>
    <row r="28" spans="1:11" x14ac:dyDescent="0.25">
      <c r="A28" s="7"/>
    </row>
    <row r="29" spans="1:11" x14ac:dyDescent="0.25">
      <c r="B29" s="1" t="s">
        <v>204</v>
      </c>
    </row>
    <row r="31" spans="1:11" x14ac:dyDescent="0.25">
      <c r="A31" s="1" t="s">
        <v>205</v>
      </c>
      <c r="B31" s="1" t="s">
        <v>205</v>
      </c>
    </row>
    <row r="32" spans="1:11" x14ac:dyDescent="0.25">
      <c r="A32" s="1">
        <v>2993</v>
      </c>
      <c r="B32" s="1">
        <v>3648</v>
      </c>
    </row>
    <row r="33" spans="1:4" x14ac:dyDescent="0.25">
      <c r="A33" s="1">
        <v>2993</v>
      </c>
      <c r="B33" s="1">
        <v>3648</v>
      </c>
    </row>
    <row r="35" spans="1:4" x14ac:dyDescent="0.25">
      <c r="A35" s="1" t="s">
        <v>188</v>
      </c>
      <c r="B35" s="1" t="s">
        <v>188</v>
      </c>
    </row>
    <row r="37" spans="1:4" x14ac:dyDescent="0.25">
      <c r="A37" s="1" t="s">
        <v>206</v>
      </c>
      <c r="B37" s="1" t="s">
        <v>207</v>
      </c>
    </row>
    <row r="38" spans="1:4" x14ac:dyDescent="0.25">
      <c r="C38" s="1" t="s">
        <v>206</v>
      </c>
      <c r="D38" s="1" t="s">
        <v>207</v>
      </c>
    </row>
    <row r="39" spans="1:4" x14ac:dyDescent="0.25">
      <c r="B39" s="6"/>
      <c r="C39" s="1">
        <v>31</v>
      </c>
      <c r="D39" s="1">
        <v>547</v>
      </c>
    </row>
    <row r="40" spans="1:4" x14ac:dyDescent="0.25">
      <c r="A40" s="8">
        <v>0</v>
      </c>
      <c r="B40" s="8">
        <v>1.8E-3</v>
      </c>
      <c r="C40" s="1">
        <v>31</v>
      </c>
      <c r="D40" s="1">
        <v>547</v>
      </c>
    </row>
    <row r="41" spans="1:4" x14ac:dyDescent="0.25">
      <c r="B41" s="6">
        <v>44628</v>
      </c>
      <c r="C41" s="1">
        <v>31</v>
      </c>
      <c r="D41" s="1">
        <v>547</v>
      </c>
    </row>
    <row r="43" spans="1:4" x14ac:dyDescent="0.25">
      <c r="A43" s="1" t="s">
        <v>208</v>
      </c>
      <c r="B43" s="1" t="s">
        <v>209</v>
      </c>
    </row>
    <row r="44" spans="1:4" x14ac:dyDescent="0.25">
      <c r="C44" s="1" t="s">
        <v>208</v>
      </c>
      <c r="D44" s="1" t="s">
        <v>209</v>
      </c>
    </row>
    <row r="45" spans="1:4" x14ac:dyDescent="0.25">
      <c r="B45" s="6"/>
      <c r="C45" s="1">
        <v>31</v>
      </c>
      <c r="D45" s="1">
        <v>547</v>
      </c>
    </row>
    <row r="46" spans="1:4" x14ac:dyDescent="0.25">
      <c r="A46" s="8">
        <v>2.5999999999999999E-3</v>
      </c>
      <c r="B46" s="10">
        <v>0</v>
      </c>
      <c r="C46" s="1">
        <v>31</v>
      </c>
      <c r="D46" s="1">
        <v>547</v>
      </c>
    </row>
    <row r="47" spans="1:4" x14ac:dyDescent="0.25">
      <c r="A47" s="8"/>
      <c r="B47" s="6">
        <v>44628</v>
      </c>
      <c r="C47" s="1">
        <v>31</v>
      </c>
      <c r="D47" s="1">
        <v>547</v>
      </c>
    </row>
    <row r="49" spans="1:3" x14ac:dyDescent="0.25">
      <c r="A49" s="12" t="s">
        <v>210</v>
      </c>
      <c r="B49" s="12" t="s">
        <v>211</v>
      </c>
      <c r="C49" s="12"/>
    </row>
    <row r="50" spans="1:3" x14ac:dyDescent="0.25">
      <c r="A50" s="12">
        <v>1480</v>
      </c>
      <c r="B50" s="12">
        <v>1443</v>
      </c>
      <c r="C50" s="12"/>
    </row>
    <row r="51" spans="1:3" x14ac:dyDescent="0.25">
      <c r="A51" s="12"/>
      <c r="B51" s="12"/>
      <c r="C51" s="12"/>
    </row>
    <row r="52" spans="1:3" x14ac:dyDescent="0.25">
      <c r="A52" s="12"/>
      <c r="B52" s="12"/>
      <c r="C52" s="12"/>
    </row>
    <row r="53" spans="1:3" x14ac:dyDescent="0.25">
      <c r="A53" s="12"/>
      <c r="B53" s="12"/>
      <c r="C53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13</vt:i4>
      </vt:variant>
    </vt:vector>
  </HeadingPairs>
  <TitlesOfParts>
    <vt:vector size="13" baseType="lpstr">
      <vt:lpstr>Config</vt:lpstr>
      <vt:lpstr>Base</vt:lpstr>
      <vt:lpstr>Web_Check</vt:lpstr>
      <vt:lpstr>SSL_Check</vt:lpstr>
      <vt:lpstr>BackupDB</vt:lpstr>
      <vt:lpstr>RestoreDB</vt:lpstr>
      <vt:lpstr>Domain_ExpDate</vt:lpstr>
      <vt:lpstr>Last24H</vt:lpstr>
      <vt:lpstr>QueryTrx</vt:lpstr>
      <vt:lpstr>Scheduler</vt:lpstr>
      <vt:lpstr>Transaction</vt:lpstr>
      <vt:lpstr>Rekap</vt:lpstr>
      <vt:lpstr>Lembar1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2022-04-04T08:21:17Z</dcterms:created>
  <dcterms:modified xsi:type="dcterms:W3CDTF">2023-06-08T06:45:20Z</dcterms:modified>
</cp:coreProperties>
</file>