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mt 5\pemodelan simulasi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3" i="1"/>
  <c r="M4" i="1"/>
  <c r="M2" i="1"/>
  <c r="L7" i="1"/>
  <c r="L5" i="1"/>
  <c r="L6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4" i="1"/>
  <c r="L3" i="1"/>
  <c r="L2" i="1"/>
  <c r="I2" i="1"/>
  <c r="D37" i="1" l="1"/>
  <c r="D38" i="1"/>
  <c r="D3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E4" i="1"/>
  <c r="E5" i="1"/>
  <c r="E2" i="1"/>
  <c r="F2" i="1"/>
  <c r="F3" i="1" s="1"/>
  <c r="B2" i="1"/>
  <c r="C2" i="1" s="1"/>
  <c r="D2" i="1" s="1"/>
  <c r="G2" i="1" l="1"/>
  <c r="H2" i="1" s="1"/>
  <c r="G3" i="1"/>
  <c r="H3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31" i="1" s="1"/>
  <c r="H31" i="1" s="1"/>
  <c r="B3" i="1"/>
  <c r="G8" i="1" l="1"/>
  <c r="H8" i="1" s="1"/>
  <c r="G7" i="1"/>
  <c r="H7" i="1" s="1"/>
  <c r="G15" i="1"/>
  <c r="H15" i="1" s="1"/>
  <c r="G24" i="1"/>
  <c r="H24" i="1" s="1"/>
  <c r="G17" i="1"/>
  <c r="H17" i="1" s="1"/>
  <c r="G6" i="1"/>
  <c r="H6" i="1" s="1"/>
  <c r="G22" i="1"/>
  <c r="H22" i="1" s="1"/>
  <c r="G20" i="1"/>
  <c r="H20" i="1" s="1"/>
  <c r="G19" i="1"/>
  <c r="H19" i="1" s="1"/>
  <c r="G4" i="1"/>
  <c r="H4" i="1" s="1"/>
  <c r="G5" i="1"/>
  <c r="H5" i="1" s="1"/>
  <c r="G21" i="1"/>
  <c r="H21" i="1" s="1"/>
  <c r="G10" i="1"/>
  <c r="H10" i="1" s="1"/>
  <c r="G26" i="1"/>
  <c r="H26" i="1" s="1"/>
  <c r="G28" i="1"/>
  <c r="H28" i="1" s="1"/>
  <c r="G23" i="1"/>
  <c r="H23" i="1" s="1"/>
  <c r="G9" i="1"/>
  <c r="H9" i="1" s="1"/>
  <c r="G25" i="1"/>
  <c r="H25" i="1" s="1"/>
  <c r="G14" i="1"/>
  <c r="H14" i="1" s="1"/>
  <c r="G30" i="1"/>
  <c r="H30" i="1" s="1"/>
  <c r="G11" i="1"/>
  <c r="H11" i="1" s="1"/>
  <c r="G27" i="1"/>
  <c r="H27" i="1" s="1"/>
  <c r="G16" i="1"/>
  <c r="H16" i="1" s="1"/>
  <c r="G13" i="1"/>
  <c r="H13" i="1" s="1"/>
  <c r="G29" i="1"/>
  <c r="H29" i="1" s="1"/>
  <c r="G18" i="1"/>
  <c r="H18" i="1" s="1"/>
  <c r="G12" i="1"/>
  <c r="H12" i="1" s="1"/>
  <c r="C3" i="1"/>
  <c r="D3" i="1" s="1"/>
  <c r="B4" i="1"/>
  <c r="G34" i="1" l="1"/>
  <c r="G33" i="1"/>
  <c r="C4" i="1"/>
  <c r="D4" i="1" s="1"/>
  <c r="B5" i="1"/>
  <c r="C5" i="1" l="1"/>
  <c r="D5" i="1" s="1"/>
  <c r="B6" i="1"/>
  <c r="B7" i="1" l="1"/>
  <c r="C6" i="1"/>
  <c r="D6" i="1" s="1"/>
  <c r="B8" i="1" l="1"/>
  <c r="C7" i="1"/>
  <c r="D7" i="1" s="1"/>
  <c r="B9" i="1" l="1"/>
  <c r="C8" i="1"/>
  <c r="D8" i="1" s="1"/>
  <c r="B10" i="1" l="1"/>
  <c r="C9" i="1"/>
  <c r="D9" i="1" s="1"/>
  <c r="B11" i="1" l="1"/>
  <c r="C10" i="1"/>
  <c r="D10" i="1" s="1"/>
  <c r="B12" i="1" l="1"/>
  <c r="C11" i="1"/>
  <c r="D11" i="1" s="1"/>
  <c r="B13" i="1" l="1"/>
  <c r="C12" i="1"/>
  <c r="D12" i="1" s="1"/>
  <c r="B14" i="1" l="1"/>
  <c r="C13" i="1"/>
  <c r="D13" i="1" s="1"/>
  <c r="C14" i="1" l="1"/>
  <c r="D14" i="1" s="1"/>
  <c r="B15" i="1"/>
  <c r="C15" i="1" l="1"/>
  <c r="D15" i="1" s="1"/>
  <c r="B16" i="1"/>
  <c r="B17" i="1" l="1"/>
  <c r="C16" i="1"/>
  <c r="D16" i="1" s="1"/>
  <c r="C17" i="1" l="1"/>
  <c r="D17" i="1" s="1"/>
  <c r="B18" i="1"/>
  <c r="C18" i="1" l="1"/>
  <c r="D18" i="1" s="1"/>
  <c r="B19" i="1"/>
  <c r="C19" i="1" l="1"/>
  <c r="D19" i="1" s="1"/>
  <c r="B20" i="1"/>
  <c r="B21" i="1" l="1"/>
  <c r="C20" i="1"/>
  <c r="D20" i="1" s="1"/>
  <c r="B22" i="1" l="1"/>
  <c r="C21" i="1"/>
  <c r="D21" i="1" s="1"/>
  <c r="B23" i="1" l="1"/>
  <c r="C22" i="1"/>
  <c r="D22" i="1" s="1"/>
  <c r="B24" i="1" l="1"/>
  <c r="C23" i="1"/>
  <c r="D23" i="1" s="1"/>
  <c r="B25" i="1" l="1"/>
  <c r="C24" i="1"/>
  <c r="D24" i="1" s="1"/>
  <c r="B26" i="1" l="1"/>
  <c r="C25" i="1"/>
  <c r="D25" i="1" s="1"/>
  <c r="B27" i="1" l="1"/>
  <c r="C26" i="1"/>
  <c r="D26" i="1" s="1"/>
  <c r="B28" i="1" l="1"/>
  <c r="C27" i="1"/>
  <c r="D27" i="1" s="1"/>
  <c r="B29" i="1" l="1"/>
  <c r="C28" i="1"/>
  <c r="D28" i="1" s="1"/>
  <c r="B30" i="1" l="1"/>
  <c r="C29" i="1"/>
  <c r="D29" i="1" s="1"/>
  <c r="B31" i="1" l="1"/>
  <c r="C31" i="1" s="1"/>
  <c r="D31" i="1" s="1"/>
  <c r="C30" i="1"/>
  <c r="D30" i="1" s="1"/>
  <c r="D33" i="1" l="1"/>
  <c r="D34" i="1"/>
  <c r="J2" i="1"/>
  <c r="K2" i="1"/>
  <c r="I3" i="1"/>
  <c r="J3" i="1" s="1"/>
  <c r="K3" i="1" s="1"/>
  <c r="I4" i="1" l="1"/>
  <c r="J4" i="1" l="1"/>
  <c r="K4" i="1" s="1"/>
  <c r="I5" i="1"/>
  <c r="J5" i="1" l="1"/>
  <c r="K5" i="1" s="1"/>
  <c r="I6" i="1"/>
  <c r="I7" i="1" l="1"/>
  <c r="J6" i="1"/>
  <c r="K6" i="1" s="1"/>
  <c r="J7" i="1" l="1"/>
  <c r="K7" i="1" s="1"/>
  <c r="I8" i="1"/>
  <c r="J8" i="1" l="1"/>
  <c r="K8" i="1" s="1"/>
  <c r="I9" i="1"/>
  <c r="I10" i="1" l="1"/>
  <c r="J9" i="1"/>
  <c r="K9" i="1" s="1"/>
  <c r="I11" i="1" l="1"/>
  <c r="J10" i="1"/>
  <c r="K10" i="1" s="1"/>
  <c r="J11" i="1" l="1"/>
  <c r="K11" i="1" s="1"/>
  <c r="I12" i="1"/>
  <c r="J12" i="1" l="1"/>
  <c r="K12" i="1" s="1"/>
  <c r="I13" i="1"/>
  <c r="J13" i="1" l="1"/>
  <c r="K13" i="1" s="1"/>
  <c r="I14" i="1"/>
  <c r="I15" i="1" l="1"/>
  <c r="J14" i="1"/>
  <c r="K14" i="1" s="1"/>
  <c r="J15" i="1" l="1"/>
  <c r="K15" i="1" s="1"/>
  <c r="I16" i="1"/>
  <c r="J16" i="1" l="1"/>
  <c r="K16" i="1" s="1"/>
  <c r="I17" i="1"/>
  <c r="I18" i="1" l="1"/>
  <c r="J17" i="1"/>
  <c r="K17" i="1" s="1"/>
  <c r="I19" i="1" l="1"/>
  <c r="J18" i="1"/>
  <c r="K18" i="1" s="1"/>
  <c r="I20" i="1" l="1"/>
  <c r="J19" i="1"/>
  <c r="K19" i="1" s="1"/>
  <c r="J20" i="1" l="1"/>
  <c r="K20" i="1" s="1"/>
  <c r="I21" i="1"/>
  <c r="J21" i="1" l="1"/>
  <c r="K21" i="1" s="1"/>
  <c r="I22" i="1"/>
  <c r="J22" i="1" l="1"/>
  <c r="K22" i="1" s="1"/>
  <c r="I23" i="1"/>
  <c r="I24" i="1" l="1"/>
  <c r="J23" i="1"/>
  <c r="K23" i="1" s="1"/>
  <c r="I25" i="1" l="1"/>
  <c r="J24" i="1"/>
  <c r="K24" i="1" s="1"/>
  <c r="J25" i="1" l="1"/>
  <c r="K25" i="1" s="1"/>
  <c r="I26" i="1"/>
  <c r="I27" i="1" l="1"/>
  <c r="J26" i="1"/>
  <c r="K26" i="1" s="1"/>
  <c r="J27" i="1" l="1"/>
  <c r="K27" i="1" s="1"/>
  <c r="I28" i="1"/>
  <c r="J28" i="1" l="1"/>
  <c r="K28" i="1" s="1"/>
  <c r="I29" i="1"/>
  <c r="J29" i="1" l="1"/>
  <c r="K29" i="1" s="1"/>
  <c r="I30" i="1"/>
  <c r="J30" i="1" l="1"/>
  <c r="K30" i="1" s="1"/>
  <c r="I31" i="1"/>
  <c r="J31" i="1" l="1"/>
  <c r="K31" i="1" s="1"/>
  <c r="I32" i="1"/>
  <c r="J32" i="1" l="1"/>
  <c r="K32" i="1" s="1"/>
  <c r="I33" i="1"/>
  <c r="I34" i="1" l="1"/>
  <c r="J33" i="1"/>
  <c r="K33" i="1" s="1"/>
  <c r="I35" i="1" l="1"/>
  <c r="J34" i="1"/>
  <c r="K34" i="1" s="1"/>
  <c r="J35" i="1" l="1"/>
  <c r="K35" i="1" s="1"/>
  <c r="I36" i="1"/>
  <c r="I37" i="1" l="1"/>
  <c r="J36" i="1"/>
  <c r="K36" i="1" s="1"/>
  <c r="J37" i="1" l="1"/>
  <c r="K37" i="1" s="1"/>
  <c r="I38" i="1"/>
  <c r="I39" i="1" l="1"/>
  <c r="J38" i="1"/>
  <c r="K38" i="1" s="1"/>
  <c r="J39" i="1" l="1"/>
  <c r="K39" i="1" s="1"/>
  <c r="I40" i="1"/>
  <c r="J40" i="1" l="1"/>
  <c r="K40" i="1" s="1"/>
  <c r="I41" i="1"/>
  <c r="J41" i="1" l="1"/>
  <c r="K41" i="1" s="1"/>
  <c r="I42" i="1"/>
  <c r="I43" i="1" l="1"/>
  <c r="J42" i="1"/>
  <c r="K42" i="1" s="1"/>
  <c r="I44" i="1" l="1"/>
  <c r="J43" i="1"/>
  <c r="K43" i="1" s="1"/>
  <c r="J44" i="1" l="1"/>
  <c r="K44" i="1" s="1"/>
  <c r="I45" i="1"/>
  <c r="J45" i="1" l="1"/>
  <c r="K45" i="1" s="1"/>
  <c r="I46" i="1"/>
  <c r="J46" i="1" l="1"/>
  <c r="K46" i="1" s="1"/>
  <c r="I47" i="1"/>
  <c r="I48" i="1" l="1"/>
  <c r="J47" i="1"/>
  <c r="K47" i="1" s="1"/>
  <c r="I49" i="1" l="1"/>
  <c r="J48" i="1"/>
  <c r="K48" i="1" s="1"/>
  <c r="I50" i="1" l="1"/>
  <c r="J49" i="1"/>
  <c r="K49" i="1" s="1"/>
  <c r="J50" i="1" l="1"/>
  <c r="K50" i="1" s="1"/>
  <c r="I51" i="1"/>
  <c r="J51" i="1" s="1"/>
  <c r="K51" i="1" s="1"/>
  <c r="D41" i="1" l="1"/>
  <c r="D45" i="1"/>
  <c r="D43" i="1"/>
  <c r="D44" i="1"/>
  <c r="D42" i="1"/>
  <c r="D40" i="1"/>
</calcChain>
</file>

<file path=xl/sharedStrings.xml><?xml version="1.0" encoding="utf-8"?>
<sst xmlns="http://schemas.openxmlformats.org/spreadsheetml/2006/main" count="26" uniqueCount="18">
  <si>
    <t>zmul</t>
  </si>
  <si>
    <t>no</t>
  </si>
  <si>
    <t>rmul</t>
  </si>
  <si>
    <t>ekor</t>
  </si>
  <si>
    <t>kepala</t>
  </si>
  <si>
    <t>koin</t>
  </si>
  <si>
    <t>zarit</t>
  </si>
  <si>
    <t>rarit</t>
  </si>
  <si>
    <t>traffic light</t>
  </si>
  <si>
    <t>merah</t>
  </si>
  <si>
    <t>kuning</t>
  </si>
  <si>
    <t>hijau</t>
  </si>
  <si>
    <t>dadu</t>
  </si>
  <si>
    <t>dadu :</t>
  </si>
  <si>
    <t>multiplikatif</t>
  </si>
  <si>
    <t>aritmatik</t>
  </si>
  <si>
    <t>koin :</t>
  </si>
  <si>
    <t>lampu merah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</si>
</sst>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30" zoomScale="106" zoomScaleNormal="106" workbookViewId="0">
      <selection activeCell="E34" sqref="E34"/>
    </sheetView>
  </sheetViews>
  <sheetFormatPr defaultRowHeight="15" x14ac:dyDescent="0.25"/>
  <cols>
    <col min="2" max="2" width="11" customWidth="1"/>
    <col min="3" max="3" width="13.5703125" customWidth="1"/>
    <col min="4" max="4" width="15.7109375" customWidth="1"/>
    <col min="5" max="5" width="20.5703125" customWidth="1"/>
  </cols>
  <sheetData>
    <row r="1" spans="1:14" x14ac:dyDescent="0.25">
      <c r="A1" t="s">
        <v>1</v>
      </c>
      <c r="B1" t="s">
        <v>0</v>
      </c>
      <c r="C1" t="s">
        <v>2</v>
      </c>
      <c r="D1" t="s">
        <v>5</v>
      </c>
      <c r="E1" t="s">
        <v>8</v>
      </c>
      <c r="F1" t="s">
        <v>6</v>
      </c>
      <c r="G1" t="s">
        <v>7</v>
      </c>
      <c r="H1" t="s">
        <v>5</v>
      </c>
      <c r="I1" t="s">
        <v>0</v>
      </c>
      <c r="J1" t="s">
        <v>2</v>
      </c>
      <c r="K1" t="s">
        <v>12</v>
      </c>
      <c r="L1" t="s">
        <v>6</v>
      </c>
      <c r="M1" t="s">
        <v>7</v>
      </c>
      <c r="N1" t="s">
        <v>12</v>
      </c>
    </row>
    <row r="2" spans="1:14" x14ac:dyDescent="0.25">
      <c r="A2">
        <v>1</v>
      </c>
      <c r="B2">
        <f>MOD(19*12357,128)</f>
        <v>31</v>
      </c>
      <c r="C2">
        <f>B2/128</f>
        <v>0.2421875</v>
      </c>
      <c r="D2" t="str">
        <f>IF(C2&lt;=0.5,"ekor","kepala")</f>
        <v>ekor</v>
      </c>
      <c r="E2" t="str">
        <f>IF(C2&lt;=1/3,"merah",IF(C2&lt;=2/3,"kuning","hijau"))</f>
        <v>merah</v>
      </c>
      <c r="F2">
        <f>MOD(19*12357+17,128)</f>
        <v>48</v>
      </c>
      <c r="G2">
        <f>F2/128</f>
        <v>0.375</v>
      </c>
      <c r="H2" t="str">
        <f>IF(G2&lt;=0.5,"ekor","kepala")</f>
        <v>ekor</v>
      </c>
      <c r="I2">
        <f>MOD(127*13557,1239)</f>
        <v>768</v>
      </c>
      <c r="J2">
        <f>I2/1239</f>
        <v>0.61985472154963683</v>
      </c>
      <c r="K2" s="1" t="str">
        <f>IF(J2&lt;=1/6,"1",IF(J2&lt;=2/6,"2",IF(J2&lt;=3/6,"3",IF(J2&lt;=4/6,"4",IF(J2&lt;=5/6,"5","6")))))</f>
        <v>4</v>
      </c>
      <c r="L2">
        <f>MOD(127*13557+145,1239)</f>
        <v>913</v>
      </c>
      <c r="M2">
        <f>L2/1239</f>
        <v>0.73688458434221149</v>
      </c>
      <c r="N2" s="1" t="str">
        <f>IF(M2&lt;=1/6,"1",IF(M2&lt;=2/6,"2",IF(M2&lt;=3/6,"3",IF(M2&lt;=4/6,"4",IF(M2&lt;=5/6,"5","6")))))</f>
        <v>5</v>
      </c>
    </row>
    <row r="3" spans="1:14" x14ac:dyDescent="0.25">
      <c r="A3">
        <v>2</v>
      </c>
      <c r="B3">
        <f>MOD(19*B2,128)</f>
        <v>77</v>
      </c>
      <c r="C3">
        <f t="shared" ref="C3:C31" si="0">B3/128</f>
        <v>0.6015625</v>
      </c>
      <c r="D3" t="str">
        <f t="shared" ref="D3:D31" si="1">IF(C3&lt;=0.5,"ekor","kepala")</f>
        <v>kepala</v>
      </c>
      <c r="E3" t="str">
        <f t="shared" ref="E3:E31" si="2">IF(C3&lt;=1/3,"merah",IF(C3&lt;=2/3,"kuning","hijau"))</f>
        <v>kuning</v>
      </c>
      <c r="F3">
        <f>MOD(19*F2+17,128)</f>
        <v>33</v>
      </c>
      <c r="G3">
        <f t="shared" ref="G3:G31" si="3">F3/128</f>
        <v>0.2578125</v>
      </c>
      <c r="H3" t="str">
        <f t="shared" ref="H3:H31" si="4">IF(G3&lt;=0.5,"ekor","kepala")</f>
        <v>ekor</v>
      </c>
      <c r="I3">
        <f>MOD(127*I2,1239)</f>
        <v>894</v>
      </c>
      <c r="J3">
        <f t="shared" ref="J3:J51" si="5">I3/1239</f>
        <v>0.72154963680387407</v>
      </c>
      <c r="K3" s="1" t="str">
        <f t="shared" ref="K3:K51" si="6">IF(J3&lt;=1/6,"1",IF(J3&lt;=2/6,"2",IF(J3&lt;=3/6,"3",IF(J3&lt;=4/6,"4",IF(J3&lt;=5/6,"5","6")))))</f>
        <v>5</v>
      </c>
      <c r="L3">
        <f>MOD(127*L2+145,1239)</f>
        <v>869</v>
      </c>
      <c r="M3">
        <f t="shared" ref="M3:M51" si="7">L3/1239</f>
        <v>0.70137207425343018</v>
      </c>
      <c r="N3" s="1" t="str">
        <f t="shared" ref="N3:N51" si="8">IF(M3&lt;=1/6,"1",IF(M3&lt;=2/6,"2",IF(M3&lt;=3/6,"3",IF(M3&lt;=4/6,"4",IF(M3&lt;=5/6,"5","6")))))</f>
        <v>5</v>
      </c>
    </row>
    <row r="4" spans="1:14" x14ac:dyDescent="0.25">
      <c r="A4">
        <v>3</v>
      </c>
      <c r="B4">
        <f t="shared" ref="B4:B31" si="9">MOD(19*B3,128)</f>
        <v>55</v>
      </c>
      <c r="C4">
        <f t="shared" si="0"/>
        <v>0.4296875</v>
      </c>
      <c r="D4" t="str">
        <f t="shared" si="1"/>
        <v>ekor</v>
      </c>
      <c r="E4" t="str">
        <f t="shared" si="2"/>
        <v>kuning</v>
      </c>
      <c r="F4">
        <f t="shared" ref="F4:F31" si="10">MOD(19*F3+17,128)</f>
        <v>4</v>
      </c>
      <c r="G4">
        <f t="shared" si="3"/>
        <v>3.125E-2</v>
      </c>
      <c r="H4" t="str">
        <f t="shared" si="4"/>
        <v>ekor</v>
      </c>
      <c r="I4">
        <f t="shared" ref="I4:I51" si="11">MOD(127*I3,1239)</f>
        <v>789</v>
      </c>
      <c r="J4">
        <f t="shared" si="5"/>
        <v>0.63680387409200967</v>
      </c>
      <c r="K4" s="1" t="str">
        <f t="shared" si="6"/>
        <v>4</v>
      </c>
      <c r="L4">
        <f>MOD(127*L3+145,1239)</f>
        <v>237</v>
      </c>
      <c r="M4">
        <f t="shared" si="7"/>
        <v>0.19128329297820823</v>
      </c>
      <c r="N4" s="1" t="str">
        <f t="shared" si="8"/>
        <v>2</v>
      </c>
    </row>
    <row r="5" spans="1:14" x14ac:dyDescent="0.25">
      <c r="A5">
        <v>4</v>
      </c>
      <c r="B5">
        <f t="shared" si="9"/>
        <v>21</v>
      </c>
      <c r="C5">
        <f t="shared" si="0"/>
        <v>0.1640625</v>
      </c>
      <c r="D5" t="str">
        <f t="shared" si="1"/>
        <v>ekor</v>
      </c>
      <c r="E5" t="str">
        <f t="shared" si="2"/>
        <v>merah</v>
      </c>
      <c r="F5">
        <f t="shared" si="10"/>
        <v>93</v>
      </c>
      <c r="G5">
        <f t="shared" si="3"/>
        <v>0.7265625</v>
      </c>
      <c r="H5" t="str">
        <f t="shared" si="4"/>
        <v>kepala</v>
      </c>
      <c r="I5">
        <f t="shared" si="11"/>
        <v>1083</v>
      </c>
      <c r="J5">
        <f t="shared" si="5"/>
        <v>0.87409200968523004</v>
      </c>
      <c r="K5" s="1" t="str">
        <f t="shared" si="6"/>
        <v>6</v>
      </c>
      <c r="L5">
        <f t="shared" ref="L5:L51" si="12">MOD(127*L4+145,1239)</f>
        <v>508</v>
      </c>
      <c r="M5">
        <f t="shared" si="7"/>
        <v>0.41000807102502018</v>
      </c>
      <c r="N5" s="1" t="str">
        <f t="shared" si="8"/>
        <v>3</v>
      </c>
    </row>
    <row r="6" spans="1:14" x14ac:dyDescent="0.25">
      <c r="A6">
        <v>5</v>
      </c>
      <c r="B6">
        <f t="shared" si="9"/>
        <v>15</v>
      </c>
      <c r="C6">
        <f t="shared" si="0"/>
        <v>0.1171875</v>
      </c>
      <c r="D6" t="str">
        <f t="shared" si="1"/>
        <v>ekor</v>
      </c>
      <c r="E6" t="str">
        <f t="shared" si="2"/>
        <v>merah</v>
      </c>
      <c r="F6">
        <f t="shared" si="10"/>
        <v>120</v>
      </c>
      <c r="G6">
        <f t="shared" si="3"/>
        <v>0.9375</v>
      </c>
      <c r="H6" t="str">
        <f t="shared" si="4"/>
        <v>kepala</v>
      </c>
      <c r="I6">
        <f t="shared" si="11"/>
        <v>12</v>
      </c>
      <c r="J6">
        <f t="shared" si="5"/>
        <v>9.6852300242130755E-3</v>
      </c>
      <c r="K6" s="1" t="str">
        <f t="shared" si="6"/>
        <v>1</v>
      </c>
      <c r="L6">
        <f t="shared" si="12"/>
        <v>233</v>
      </c>
      <c r="M6">
        <f t="shared" si="7"/>
        <v>0.1880548829701372</v>
      </c>
      <c r="N6" s="1" t="str">
        <f t="shared" si="8"/>
        <v>2</v>
      </c>
    </row>
    <row r="7" spans="1:14" x14ac:dyDescent="0.25">
      <c r="A7">
        <v>6</v>
      </c>
      <c r="B7">
        <f t="shared" si="9"/>
        <v>29</v>
      </c>
      <c r="C7">
        <f t="shared" si="0"/>
        <v>0.2265625</v>
      </c>
      <c r="D7" t="str">
        <f t="shared" si="1"/>
        <v>ekor</v>
      </c>
      <c r="E7" t="str">
        <f t="shared" si="2"/>
        <v>merah</v>
      </c>
      <c r="F7">
        <f t="shared" si="10"/>
        <v>121</v>
      </c>
      <c r="G7">
        <f t="shared" si="3"/>
        <v>0.9453125</v>
      </c>
      <c r="H7" t="str">
        <f t="shared" si="4"/>
        <v>kepala</v>
      </c>
      <c r="I7">
        <f t="shared" si="11"/>
        <v>285</v>
      </c>
      <c r="J7">
        <f t="shared" si="5"/>
        <v>0.23002421307506055</v>
      </c>
      <c r="K7" s="1" t="str">
        <f t="shared" si="6"/>
        <v>2</v>
      </c>
      <c r="L7">
        <f>MOD(127*L6+145,1239)</f>
        <v>0</v>
      </c>
      <c r="M7">
        <f t="shared" si="7"/>
        <v>0</v>
      </c>
      <c r="N7" s="1" t="str">
        <f t="shared" si="8"/>
        <v>1</v>
      </c>
    </row>
    <row r="8" spans="1:14" x14ac:dyDescent="0.25">
      <c r="A8">
        <v>7</v>
      </c>
      <c r="B8">
        <f t="shared" si="9"/>
        <v>39</v>
      </c>
      <c r="C8">
        <f t="shared" si="0"/>
        <v>0.3046875</v>
      </c>
      <c r="D8" t="str">
        <f t="shared" si="1"/>
        <v>ekor</v>
      </c>
      <c r="E8" t="str">
        <f t="shared" si="2"/>
        <v>merah</v>
      </c>
      <c r="F8">
        <f t="shared" si="10"/>
        <v>12</v>
      </c>
      <c r="G8">
        <f t="shared" si="3"/>
        <v>9.375E-2</v>
      </c>
      <c r="H8" t="str">
        <f t="shared" si="4"/>
        <v>ekor</v>
      </c>
      <c r="I8">
        <f t="shared" si="11"/>
        <v>264</v>
      </c>
      <c r="J8">
        <f t="shared" si="5"/>
        <v>0.21307506053268765</v>
      </c>
      <c r="K8" s="1" t="str">
        <f t="shared" si="6"/>
        <v>2</v>
      </c>
      <c r="L8">
        <f t="shared" si="12"/>
        <v>145</v>
      </c>
      <c r="M8">
        <f t="shared" si="7"/>
        <v>0.11702986279257466</v>
      </c>
      <c r="N8" s="1" t="str">
        <f t="shared" si="8"/>
        <v>1</v>
      </c>
    </row>
    <row r="9" spans="1:14" x14ac:dyDescent="0.25">
      <c r="A9">
        <v>8</v>
      </c>
      <c r="B9">
        <f t="shared" si="9"/>
        <v>101</v>
      </c>
      <c r="C9">
        <f t="shared" si="0"/>
        <v>0.7890625</v>
      </c>
      <c r="D9" t="str">
        <f t="shared" si="1"/>
        <v>kepala</v>
      </c>
      <c r="E9" t="str">
        <f t="shared" si="2"/>
        <v>hijau</v>
      </c>
      <c r="F9">
        <f t="shared" si="10"/>
        <v>117</v>
      </c>
      <c r="G9">
        <f t="shared" si="3"/>
        <v>0.9140625</v>
      </c>
      <c r="H9" t="str">
        <f t="shared" si="4"/>
        <v>kepala</v>
      </c>
      <c r="I9">
        <f t="shared" si="11"/>
        <v>75</v>
      </c>
      <c r="J9">
        <f t="shared" si="5"/>
        <v>6.0532687651331719E-2</v>
      </c>
      <c r="K9" s="1" t="str">
        <f t="shared" si="6"/>
        <v>1</v>
      </c>
      <c r="L9">
        <f t="shared" si="12"/>
        <v>1214</v>
      </c>
      <c r="M9">
        <f t="shared" si="7"/>
        <v>0.97982243744955611</v>
      </c>
      <c r="N9" s="1" t="str">
        <f t="shared" si="8"/>
        <v>6</v>
      </c>
    </row>
    <row r="10" spans="1:14" x14ac:dyDescent="0.25">
      <c r="A10">
        <v>9</v>
      </c>
      <c r="B10">
        <f t="shared" si="9"/>
        <v>127</v>
      </c>
      <c r="C10">
        <f t="shared" si="0"/>
        <v>0.9921875</v>
      </c>
      <c r="D10" t="str">
        <f t="shared" si="1"/>
        <v>kepala</v>
      </c>
      <c r="E10" t="str">
        <f t="shared" si="2"/>
        <v>hijau</v>
      </c>
      <c r="F10">
        <f t="shared" si="10"/>
        <v>64</v>
      </c>
      <c r="G10">
        <f t="shared" si="3"/>
        <v>0.5</v>
      </c>
      <c r="H10" t="str">
        <f t="shared" si="4"/>
        <v>ekor</v>
      </c>
      <c r="I10">
        <f t="shared" si="11"/>
        <v>852</v>
      </c>
      <c r="J10">
        <f t="shared" si="5"/>
        <v>0.68765133171912829</v>
      </c>
      <c r="K10" s="1" t="str">
        <f t="shared" si="6"/>
        <v>5</v>
      </c>
      <c r="L10">
        <f t="shared" si="12"/>
        <v>687</v>
      </c>
      <c r="M10">
        <f t="shared" si="7"/>
        <v>0.55447941888619856</v>
      </c>
      <c r="N10" s="1" t="str">
        <f t="shared" si="8"/>
        <v>4</v>
      </c>
    </row>
    <row r="11" spans="1:14" x14ac:dyDescent="0.25">
      <c r="A11">
        <v>10</v>
      </c>
      <c r="B11">
        <f t="shared" si="9"/>
        <v>109</v>
      </c>
      <c r="C11">
        <f t="shared" si="0"/>
        <v>0.8515625</v>
      </c>
      <c r="D11" t="str">
        <f t="shared" si="1"/>
        <v>kepala</v>
      </c>
      <c r="E11" t="str">
        <f t="shared" si="2"/>
        <v>hijau</v>
      </c>
      <c r="F11">
        <f t="shared" si="10"/>
        <v>81</v>
      </c>
      <c r="G11">
        <f t="shared" si="3"/>
        <v>0.6328125</v>
      </c>
      <c r="H11" t="str">
        <f t="shared" si="4"/>
        <v>kepala</v>
      </c>
      <c r="I11">
        <f t="shared" si="11"/>
        <v>411</v>
      </c>
      <c r="J11">
        <f t="shared" si="5"/>
        <v>0.33171912832929784</v>
      </c>
      <c r="K11" s="1" t="str">
        <f t="shared" si="6"/>
        <v>2</v>
      </c>
      <c r="L11">
        <f t="shared" si="12"/>
        <v>664</v>
      </c>
      <c r="M11">
        <f t="shared" si="7"/>
        <v>0.5359160613397902</v>
      </c>
      <c r="N11" s="1" t="str">
        <f t="shared" si="8"/>
        <v>4</v>
      </c>
    </row>
    <row r="12" spans="1:14" x14ac:dyDescent="0.25">
      <c r="A12">
        <v>11</v>
      </c>
      <c r="B12">
        <f t="shared" si="9"/>
        <v>23</v>
      </c>
      <c r="C12">
        <f t="shared" si="0"/>
        <v>0.1796875</v>
      </c>
      <c r="D12" t="str">
        <f t="shared" si="1"/>
        <v>ekor</v>
      </c>
      <c r="E12" t="str">
        <f t="shared" si="2"/>
        <v>merah</v>
      </c>
      <c r="F12">
        <f t="shared" si="10"/>
        <v>20</v>
      </c>
      <c r="G12">
        <f t="shared" si="3"/>
        <v>0.15625</v>
      </c>
      <c r="H12" t="str">
        <f t="shared" si="4"/>
        <v>ekor</v>
      </c>
      <c r="I12">
        <f t="shared" si="11"/>
        <v>159</v>
      </c>
      <c r="J12">
        <f t="shared" si="5"/>
        <v>0.12832929782082325</v>
      </c>
      <c r="K12" s="1" t="str">
        <f t="shared" si="6"/>
        <v>1</v>
      </c>
      <c r="L12">
        <f t="shared" si="12"/>
        <v>221</v>
      </c>
      <c r="M12">
        <f t="shared" si="7"/>
        <v>0.17836965294592413</v>
      </c>
      <c r="N12" s="1" t="str">
        <f t="shared" si="8"/>
        <v>2</v>
      </c>
    </row>
    <row r="13" spans="1:14" x14ac:dyDescent="0.25">
      <c r="A13">
        <v>12</v>
      </c>
      <c r="B13">
        <f t="shared" si="9"/>
        <v>53</v>
      </c>
      <c r="C13">
        <f t="shared" si="0"/>
        <v>0.4140625</v>
      </c>
      <c r="D13" t="str">
        <f t="shared" si="1"/>
        <v>ekor</v>
      </c>
      <c r="E13" t="str">
        <f t="shared" si="2"/>
        <v>kuning</v>
      </c>
      <c r="F13">
        <f t="shared" si="10"/>
        <v>13</v>
      </c>
      <c r="G13">
        <f t="shared" si="3"/>
        <v>0.1015625</v>
      </c>
      <c r="H13" t="str">
        <f t="shared" si="4"/>
        <v>ekor</v>
      </c>
      <c r="I13">
        <f t="shared" si="11"/>
        <v>369</v>
      </c>
      <c r="J13">
        <f t="shared" si="5"/>
        <v>0.29782082324455206</v>
      </c>
      <c r="K13" s="1" t="str">
        <f t="shared" si="6"/>
        <v>2</v>
      </c>
      <c r="L13">
        <f t="shared" si="12"/>
        <v>954</v>
      </c>
      <c r="M13">
        <f t="shared" si="7"/>
        <v>0.76997578692493951</v>
      </c>
      <c r="N13" s="1" t="str">
        <f t="shared" si="8"/>
        <v>5</v>
      </c>
    </row>
    <row r="14" spans="1:14" x14ac:dyDescent="0.25">
      <c r="A14">
        <v>13</v>
      </c>
      <c r="B14">
        <f t="shared" si="9"/>
        <v>111</v>
      </c>
      <c r="C14">
        <f t="shared" si="0"/>
        <v>0.8671875</v>
      </c>
      <c r="D14" t="str">
        <f t="shared" si="1"/>
        <v>kepala</v>
      </c>
      <c r="E14" t="str">
        <f t="shared" si="2"/>
        <v>hijau</v>
      </c>
      <c r="F14">
        <f t="shared" si="10"/>
        <v>8</v>
      </c>
      <c r="G14">
        <f t="shared" si="3"/>
        <v>6.25E-2</v>
      </c>
      <c r="H14" t="str">
        <f t="shared" si="4"/>
        <v>ekor</v>
      </c>
      <c r="I14">
        <f t="shared" si="11"/>
        <v>1020</v>
      </c>
      <c r="J14">
        <f t="shared" si="5"/>
        <v>0.82324455205811142</v>
      </c>
      <c r="K14" s="1" t="str">
        <f t="shared" si="6"/>
        <v>5</v>
      </c>
      <c r="L14">
        <f t="shared" si="12"/>
        <v>1120</v>
      </c>
      <c r="M14">
        <f t="shared" si="7"/>
        <v>0.903954802259887</v>
      </c>
      <c r="N14" s="1" t="str">
        <f t="shared" si="8"/>
        <v>6</v>
      </c>
    </row>
    <row r="15" spans="1:14" x14ac:dyDescent="0.25">
      <c r="A15">
        <v>14</v>
      </c>
      <c r="B15">
        <f t="shared" si="9"/>
        <v>61</v>
      </c>
      <c r="C15">
        <f t="shared" si="0"/>
        <v>0.4765625</v>
      </c>
      <c r="D15" t="str">
        <f t="shared" si="1"/>
        <v>ekor</v>
      </c>
      <c r="E15" t="str">
        <f t="shared" si="2"/>
        <v>kuning</v>
      </c>
      <c r="F15">
        <f t="shared" si="10"/>
        <v>41</v>
      </c>
      <c r="G15">
        <f t="shared" si="3"/>
        <v>0.3203125</v>
      </c>
      <c r="H15" t="str">
        <f t="shared" si="4"/>
        <v>ekor</v>
      </c>
      <c r="I15">
        <f t="shared" si="11"/>
        <v>684</v>
      </c>
      <c r="J15">
        <f t="shared" si="5"/>
        <v>0.55205811138014527</v>
      </c>
      <c r="K15" s="1" t="str">
        <f t="shared" si="6"/>
        <v>4</v>
      </c>
      <c r="L15">
        <f t="shared" si="12"/>
        <v>1139</v>
      </c>
      <c r="M15">
        <f t="shared" si="7"/>
        <v>0.91928974979822442</v>
      </c>
      <c r="N15" s="1" t="str">
        <f t="shared" si="8"/>
        <v>6</v>
      </c>
    </row>
    <row r="16" spans="1:14" x14ac:dyDescent="0.25">
      <c r="A16">
        <v>15</v>
      </c>
      <c r="B16">
        <f t="shared" si="9"/>
        <v>7</v>
      </c>
      <c r="C16">
        <f t="shared" si="0"/>
        <v>5.46875E-2</v>
      </c>
      <c r="D16" t="str">
        <f t="shared" si="1"/>
        <v>ekor</v>
      </c>
      <c r="E16" t="str">
        <f t="shared" si="2"/>
        <v>merah</v>
      </c>
      <c r="F16">
        <f t="shared" si="10"/>
        <v>28</v>
      </c>
      <c r="G16">
        <f t="shared" si="3"/>
        <v>0.21875</v>
      </c>
      <c r="H16" t="str">
        <f t="shared" si="4"/>
        <v>ekor</v>
      </c>
      <c r="I16">
        <f t="shared" si="11"/>
        <v>138</v>
      </c>
      <c r="J16">
        <f t="shared" si="5"/>
        <v>0.11138014527845036</v>
      </c>
      <c r="K16" s="1" t="str">
        <f t="shared" si="6"/>
        <v>1</v>
      </c>
      <c r="L16">
        <f t="shared" si="12"/>
        <v>1074</v>
      </c>
      <c r="M16">
        <f t="shared" si="7"/>
        <v>0.86682808716707027</v>
      </c>
      <c r="N16" s="1" t="str">
        <f t="shared" si="8"/>
        <v>6</v>
      </c>
    </row>
    <row r="17" spans="1:14" x14ac:dyDescent="0.25">
      <c r="A17">
        <v>16</v>
      </c>
      <c r="B17">
        <f t="shared" si="9"/>
        <v>5</v>
      </c>
      <c r="C17">
        <f t="shared" si="0"/>
        <v>3.90625E-2</v>
      </c>
      <c r="D17" t="str">
        <f t="shared" si="1"/>
        <v>ekor</v>
      </c>
      <c r="E17" t="str">
        <f t="shared" si="2"/>
        <v>merah</v>
      </c>
      <c r="F17">
        <f t="shared" si="10"/>
        <v>37</v>
      </c>
      <c r="G17">
        <f t="shared" si="3"/>
        <v>0.2890625</v>
      </c>
      <c r="H17" t="str">
        <f t="shared" si="4"/>
        <v>ekor</v>
      </c>
      <c r="I17">
        <f t="shared" si="11"/>
        <v>180</v>
      </c>
      <c r="J17">
        <f t="shared" si="5"/>
        <v>0.14527845036319612</v>
      </c>
      <c r="K17" s="1" t="str">
        <f t="shared" si="6"/>
        <v>1</v>
      </c>
      <c r="L17">
        <f t="shared" si="12"/>
        <v>253</v>
      </c>
      <c r="M17">
        <f t="shared" si="7"/>
        <v>0.20419693301049233</v>
      </c>
      <c r="N17" s="1" t="str">
        <f t="shared" si="8"/>
        <v>2</v>
      </c>
    </row>
    <row r="18" spans="1:14" x14ac:dyDescent="0.25">
      <c r="A18">
        <v>17</v>
      </c>
      <c r="B18">
        <f t="shared" si="9"/>
        <v>95</v>
      </c>
      <c r="C18">
        <f t="shared" si="0"/>
        <v>0.7421875</v>
      </c>
      <c r="D18" t="str">
        <f t="shared" si="1"/>
        <v>kepala</v>
      </c>
      <c r="E18" t="str">
        <f t="shared" si="2"/>
        <v>hijau</v>
      </c>
      <c r="F18">
        <f t="shared" si="10"/>
        <v>80</v>
      </c>
      <c r="G18">
        <f t="shared" si="3"/>
        <v>0.625</v>
      </c>
      <c r="H18" t="str">
        <f t="shared" si="4"/>
        <v>kepala</v>
      </c>
      <c r="I18">
        <f t="shared" si="11"/>
        <v>558</v>
      </c>
      <c r="J18">
        <f t="shared" si="5"/>
        <v>0.45036319612590797</v>
      </c>
      <c r="K18" s="1" t="str">
        <f t="shared" si="6"/>
        <v>3</v>
      </c>
      <c r="L18">
        <f t="shared" si="12"/>
        <v>62</v>
      </c>
      <c r="M18">
        <f t="shared" si="7"/>
        <v>5.004035512510089E-2</v>
      </c>
      <c r="N18" s="1" t="str">
        <f t="shared" si="8"/>
        <v>1</v>
      </c>
    </row>
    <row r="19" spans="1:14" x14ac:dyDescent="0.25">
      <c r="A19">
        <v>18</v>
      </c>
      <c r="B19">
        <f t="shared" si="9"/>
        <v>13</v>
      </c>
      <c r="C19">
        <f t="shared" si="0"/>
        <v>0.1015625</v>
      </c>
      <c r="D19" t="str">
        <f>IF(C19&lt;=0.5,"ekor","kepala")</f>
        <v>ekor</v>
      </c>
      <c r="E19" t="str">
        <f t="shared" si="2"/>
        <v>merah</v>
      </c>
      <c r="F19">
        <f t="shared" si="10"/>
        <v>1</v>
      </c>
      <c r="G19">
        <f t="shared" si="3"/>
        <v>7.8125E-3</v>
      </c>
      <c r="H19" t="str">
        <f t="shared" si="4"/>
        <v>ekor</v>
      </c>
      <c r="I19">
        <f t="shared" si="11"/>
        <v>243</v>
      </c>
      <c r="J19">
        <f t="shared" si="5"/>
        <v>0.19612590799031476</v>
      </c>
      <c r="K19" s="1" t="str">
        <f t="shared" si="6"/>
        <v>2</v>
      </c>
      <c r="L19">
        <f t="shared" si="12"/>
        <v>585</v>
      </c>
      <c r="M19">
        <f t="shared" si="7"/>
        <v>0.4721549636803874</v>
      </c>
      <c r="N19" s="1" t="str">
        <f t="shared" si="8"/>
        <v>3</v>
      </c>
    </row>
    <row r="20" spans="1:14" x14ac:dyDescent="0.25">
      <c r="A20">
        <v>19</v>
      </c>
      <c r="B20">
        <f t="shared" si="9"/>
        <v>119</v>
      </c>
      <c r="C20">
        <f t="shared" si="0"/>
        <v>0.9296875</v>
      </c>
      <c r="D20" t="str">
        <f t="shared" si="1"/>
        <v>kepala</v>
      </c>
      <c r="E20" t="str">
        <f t="shared" si="2"/>
        <v>hijau</v>
      </c>
      <c r="F20">
        <f t="shared" si="10"/>
        <v>36</v>
      </c>
      <c r="G20">
        <f t="shared" si="3"/>
        <v>0.28125</v>
      </c>
      <c r="H20" t="str">
        <f t="shared" si="4"/>
        <v>ekor</v>
      </c>
      <c r="I20">
        <f t="shared" si="11"/>
        <v>1125</v>
      </c>
      <c r="J20">
        <f t="shared" si="5"/>
        <v>0.90799031476997583</v>
      </c>
      <c r="K20" s="1" t="str">
        <f t="shared" si="6"/>
        <v>6</v>
      </c>
      <c r="L20">
        <f t="shared" si="12"/>
        <v>100</v>
      </c>
      <c r="M20">
        <f t="shared" si="7"/>
        <v>8.0710250201775621E-2</v>
      </c>
      <c r="N20" s="1" t="str">
        <f t="shared" si="8"/>
        <v>1</v>
      </c>
    </row>
    <row r="21" spans="1:14" x14ac:dyDescent="0.25">
      <c r="A21">
        <v>20</v>
      </c>
      <c r="B21">
        <f t="shared" si="9"/>
        <v>85</v>
      </c>
      <c r="C21">
        <f t="shared" si="0"/>
        <v>0.6640625</v>
      </c>
      <c r="D21" t="str">
        <f t="shared" si="1"/>
        <v>kepala</v>
      </c>
      <c r="E21" t="str">
        <f t="shared" si="2"/>
        <v>kuning</v>
      </c>
      <c r="F21">
        <f t="shared" si="10"/>
        <v>61</v>
      </c>
      <c r="G21">
        <f t="shared" si="3"/>
        <v>0.4765625</v>
      </c>
      <c r="H21" t="str">
        <f t="shared" si="4"/>
        <v>ekor</v>
      </c>
      <c r="I21">
        <f t="shared" si="11"/>
        <v>390</v>
      </c>
      <c r="J21">
        <f t="shared" si="5"/>
        <v>0.31476997578692495</v>
      </c>
      <c r="K21" s="1" t="str">
        <f t="shared" si="6"/>
        <v>2</v>
      </c>
      <c r="L21">
        <f t="shared" si="12"/>
        <v>455</v>
      </c>
      <c r="M21">
        <f t="shared" si="7"/>
        <v>0.3672316384180791</v>
      </c>
      <c r="N21" s="1" t="str">
        <f t="shared" si="8"/>
        <v>3</v>
      </c>
    </row>
    <row r="22" spans="1:14" x14ac:dyDescent="0.25">
      <c r="A22">
        <v>21</v>
      </c>
      <c r="B22">
        <f t="shared" si="9"/>
        <v>79</v>
      </c>
      <c r="C22">
        <f t="shared" si="0"/>
        <v>0.6171875</v>
      </c>
      <c r="D22" t="str">
        <f t="shared" si="1"/>
        <v>kepala</v>
      </c>
      <c r="E22" t="str">
        <f t="shared" si="2"/>
        <v>kuning</v>
      </c>
      <c r="F22">
        <f t="shared" si="10"/>
        <v>24</v>
      </c>
      <c r="G22">
        <f t="shared" si="3"/>
        <v>0.1875</v>
      </c>
      <c r="H22" t="str">
        <f t="shared" si="4"/>
        <v>ekor</v>
      </c>
      <c r="I22">
        <f t="shared" si="11"/>
        <v>1209</v>
      </c>
      <c r="J22">
        <f t="shared" si="5"/>
        <v>0.97578692493946728</v>
      </c>
      <c r="K22" s="1" t="str">
        <f t="shared" si="6"/>
        <v>6</v>
      </c>
      <c r="L22">
        <f t="shared" si="12"/>
        <v>936</v>
      </c>
      <c r="M22">
        <f t="shared" si="7"/>
        <v>0.75544794188861986</v>
      </c>
      <c r="N22" s="1" t="str">
        <f t="shared" si="8"/>
        <v>5</v>
      </c>
    </row>
    <row r="23" spans="1:14" x14ac:dyDescent="0.25">
      <c r="A23">
        <v>22</v>
      </c>
      <c r="B23">
        <f t="shared" si="9"/>
        <v>93</v>
      </c>
      <c r="C23">
        <f t="shared" si="0"/>
        <v>0.7265625</v>
      </c>
      <c r="D23" t="str">
        <f t="shared" si="1"/>
        <v>kepala</v>
      </c>
      <c r="E23" t="str">
        <f t="shared" si="2"/>
        <v>hijau</v>
      </c>
      <c r="F23">
        <f t="shared" si="10"/>
        <v>89</v>
      </c>
      <c r="G23">
        <f t="shared" si="3"/>
        <v>0.6953125</v>
      </c>
      <c r="H23" t="str">
        <f t="shared" si="4"/>
        <v>kepala</v>
      </c>
      <c r="I23">
        <f t="shared" si="11"/>
        <v>1146</v>
      </c>
      <c r="J23">
        <f t="shared" si="5"/>
        <v>0.92493946731234866</v>
      </c>
      <c r="K23" s="1" t="str">
        <f t="shared" si="6"/>
        <v>6</v>
      </c>
      <c r="L23">
        <f t="shared" si="12"/>
        <v>73</v>
      </c>
      <c r="M23">
        <f t="shared" si="7"/>
        <v>5.8918482647296204E-2</v>
      </c>
      <c r="N23" s="1" t="str">
        <f t="shared" si="8"/>
        <v>1</v>
      </c>
    </row>
    <row r="24" spans="1:14" x14ac:dyDescent="0.25">
      <c r="A24">
        <v>23</v>
      </c>
      <c r="B24">
        <f t="shared" si="9"/>
        <v>103</v>
      </c>
      <c r="C24">
        <f t="shared" si="0"/>
        <v>0.8046875</v>
      </c>
      <c r="D24" t="str">
        <f t="shared" si="1"/>
        <v>kepala</v>
      </c>
      <c r="E24" t="str">
        <f t="shared" si="2"/>
        <v>hijau</v>
      </c>
      <c r="F24">
        <f t="shared" si="10"/>
        <v>44</v>
      </c>
      <c r="G24">
        <f t="shared" si="3"/>
        <v>0.34375</v>
      </c>
      <c r="H24" t="str">
        <f t="shared" si="4"/>
        <v>ekor</v>
      </c>
      <c r="I24">
        <f t="shared" si="11"/>
        <v>579</v>
      </c>
      <c r="J24">
        <f t="shared" si="5"/>
        <v>0.46731234866828086</v>
      </c>
      <c r="K24" s="1" t="str">
        <f t="shared" si="6"/>
        <v>3</v>
      </c>
      <c r="L24">
        <f t="shared" si="12"/>
        <v>743</v>
      </c>
      <c r="M24">
        <f t="shared" si="7"/>
        <v>0.59967715899919294</v>
      </c>
      <c r="N24" s="1" t="str">
        <f t="shared" si="8"/>
        <v>4</v>
      </c>
    </row>
    <row r="25" spans="1:14" x14ac:dyDescent="0.25">
      <c r="A25">
        <v>24</v>
      </c>
      <c r="B25">
        <f t="shared" si="9"/>
        <v>37</v>
      </c>
      <c r="C25">
        <f t="shared" si="0"/>
        <v>0.2890625</v>
      </c>
      <c r="D25" t="str">
        <f t="shared" si="1"/>
        <v>ekor</v>
      </c>
      <c r="E25" t="str">
        <f t="shared" si="2"/>
        <v>merah</v>
      </c>
      <c r="F25">
        <f t="shared" si="10"/>
        <v>85</v>
      </c>
      <c r="G25">
        <f t="shared" si="3"/>
        <v>0.6640625</v>
      </c>
      <c r="H25" t="str">
        <f t="shared" si="4"/>
        <v>kepala</v>
      </c>
      <c r="I25">
        <f t="shared" si="11"/>
        <v>432</v>
      </c>
      <c r="J25">
        <f t="shared" si="5"/>
        <v>0.34866828087167068</v>
      </c>
      <c r="K25" s="1" t="str">
        <f t="shared" si="6"/>
        <v>3</v>
      </c>
      <c r="L25">
        <f t="shared" si="12"/>
        <v>342</v>
      </c>
      <c r="M25">
        <f t="shared" si="7"/>
        <v>0.27602905569007263</v>
      </c>
      <c r="N25" s="1" t="str">
        <f t="shared" si="8"/>
        <v>2</v>
      </c>
    </row>
    <row r="26" spans="1:14" x14ac:dyDescent="0.25">
      <c r="A26">
        <v>25</v>
      </c>
      <c r="B26">
        <f t="shared" si="9"/>
        <v>63</v>
      </c>
      <c r="C26">
        <f t="shared" si="0"/>
        <v>0.4921875</v>
      </c>
      <c r="D26" t="str">
        <f t="shared" si="1"/>
        <v>ekor</v>
      </c>
      <c r="E26" t="str">
        <f t="shared" si="2"/>
        <v>kuning</v>
      </c>
      <c r="F26">
        <f t="shared" si="10"/>
        <v>96</v>
      </c>
      <c r="G26">
        <f t="shared" si="3"/>
        <v>0.75</v>
      </c>
      <c r="H26" t="str">
        <f t="shared" si="4"/>
        <v>kepala</v>
      </c>
      <c r="I26">
        <f t="shared" si="11"/>
        <v>348</v>
      </c>
      <c r="J26">
        <f t="shared" si="5"/>
        <v>0.28087167070217917</v>
      </c>
      <c r="K26" s="1" t="str">
        <f t="shared" si="6"/>
        <v>2</v>
      </c>
      <c r="L26">
        <f t="shared" si="12"/>
        <v>214</v>
      </c>
      <c r="M26">
        <f t="shared" si="7"/>
        <v>0.17271993543179984</v>
      </c>
      <c r="N26" s="1" t="str">
        <f t="shared" si="8"/>
        <v>2</v>
      </c>
    </row>
    <row r="27" spans="1:14" x14ac:dyDescent="0.25">
      <c r="A27">
        <v>26</v>
      </c>
      <c r="B27">
        <f t="shared" si="9"/>
        <v>45</v>
      </c>
      <c r="C27">
        <f t="shared" si="0"/>
        <v>0.3515625</v>
      </c>
      <c r="D27" t="str">
        <f t="shared" si="1"/>
        <v>ekor</v>
      </c>
      <c r="E27" t="str">
        <f t="shared" si="2"/>
        <v>kuning</v>
      </c>
      <c r="F27">
        <f t="shared" si="10"/>
        <v>49</v>
      </c>
      <c r="G27">
        <f t="shared" si="3"/>
        <v>0.3828125</v>
      </c>
      <c r="H27" t="str">
        <f t="shared" si="4"/>
        <v>ekor</v>
      </c>
      <c r="I27">
        <f t="shared" si="11"/>
        <v>831</v>
      </c>
      <c r="J27">
        <f t="shared" si="5"/>
        <v>0.67070217917675545</v>
      </c>
      <c r="K27" s="1" t="str">
        <f t="shared" si="6"/>
        <v>5</v>
      </c>
      <c r="L27">
        <f t="shared" si="12"/>
        <v>65</v>
      </c>
      <c r="M27">
        <f t="shared" si="7"/>
        <v>5.2461662631154156E-2</v>
      </c>
      <c r="N27" s="1" t="str">
        <f t="shared" si="8"/>
        <v>1</v>
      </c>
    </row>
    <row r="28" spans="1:14" x14ac:dyDescent="0.25">
      <c r="A28">
        <v>27</v>
      </c>
      <c r="B28">
        <f t="shared" si="9"/>
        <v>87</v>
      </c>
      <c r="C28">
        <f t="shared" si="0"/>
        <v>0.6796875</v>
      </c>
      <c r="D28" t="str">
        <f t="shared" si="1"/>
        <v>kepala</v>
      </c>
      <c r="E28" t="str">
        <f t="shared" si="2"/>
        <v>hijau</v>
      </c>
      <c r="F28">
        <f t="shared" si="10"/>
        <v>52</v>
      </c>
      <c r="G28">
        <f t="shared" si="3"/>
        <v>0.40625</v>
      </c>
      <c r="H28" t="str">
        <f t="shared" si="4"/>
        <v>ekor</v>
      </c>
      <c r="I28">
        <f t="shared" si="11"/>
        <v>222</v>
      </c>
      <c r="J28">
        <f t="shared" si="5"/>
        <v>0.1791767554479419</v>
      </c>
      <c r="K28" s="1" t="str">
        <f t="shared" si="6"/>
        <v>2</v>
      </c>
      <c r="L28">
        <f t="shared" si="12"/>
        <v>966</v>
      </c>
      <c r="M28">
        <f t="shared" si="7"/>
        <v>0.77966101694915257</v>
      </c>
      <c r="N28" s="1" t="str">
        <f t="shared" si="8"/>
        <v>5</v>
      </c>
    </row>
    <row r="29" spans="1:14" x14ac:dyDescent="0.25">
      <c r="A29">
        <v>28</v>
      </c>
      <c r="B29">
        <f t="shared" si="9"/>
        <v>117</v>
      </c>
      <c r="C29">
        <f t="shared" si="0"/>
        <v>0.9140625</v>
      </c>
      <c r="D29" t="str">
        <f t="shared" si="1"/>
        <v>kepala</v>
      </c>
      <c r="E29" t="str">
        <f t="shared" si="2"/>
        <v>hijau</v>
      </c>
      <c r="F29">
        <f t="shared" si="10"/>
        <v>109</v>
      </c>
      <c r="G29">
        <f t="shared" si="3"/>
        <v>0.8515625</v>
      </c>
      <c r="H29" t="str">
        <f t="shared" si="4"/>
        <v>kepala</v>
      </c>
      <c r="I29">
        <f t="shared" si="11"/>
        <v>936</v>
      </c>
      <c r="J29">
        <f t="shared" si="5"/>
        <v>0.75544794188861986</v>
      </c>
      <c r="K29" s="1" t="str">
        <f t="shared" si="6"/>
        <v>5</v>
      </c>
      <c r="L29">
        <f t="shared" si="12"/>
        <v>166</v>
      </c>
      <c r="M29">
        <f t="shared" si="7"/>
        <v>0.13397901533494755</v>
      </c>
      <c r="N29" s="1" t="str">
        <f t="shared" si="8"/>
        <v>1</v>
      </c>
    </row>
    <row r="30" spans="1:14" x14ac:dyDescent="0.25">
      <c r="A30">
        <v>29</v>
      </c>
      <c r="B30">
        <f t="shared" si="9"/>
        <v>47</v>
      </c>
      <c r="C30">
        <f t="shared" si="0"/>
        <v>0.3671875</v>
      </c>
      <c r="D30" t="str">
        <f t="shared" si="1"/>
        <v>ekor</v>
      </c>
      <c r="E30" t="str">
        <f t="shared" si="2"/>
        <v>kuning</v>
      </c>
      <c r="F30">
        <f t="shared" si="10"/>
        <v>40</v>
      </c>
      <c r="G30">
        <f t="shared" si="3"/>
        <v>0.3125</v>
      </c>
      <c r="H30" t="str">
        <f t="shared" si="4"/>
        <v>ekor</v>
      </c>
      <c r="I30">
        <f t="shared" si="11"/>
        <v>1167</v>
      </c>
      <c r="J30">
        <f t="shared" si="5"/>
        <v>0.9418886198547215</v>
      </c>
      <c r="K30" s="1" t="str">
        <f t="shared" si="6"/>
        <v>6</v>
      </c>
      <c r="L30">
        <f t="shared" si="12"/>
        <v>164</v>
      </c>
      <c r="M30">
        <f t="shared" si="7"/>
        <v>0.13236481033091202</v>
      </c>
      <c r="N30" s="1" t="str">
        <f t="shared" si="8"/>
        <v>1</v>
      </c>
    </row>
    <row r="31" spans="1:14" x14ac:dyDescent="0.25">
      <c r="A31">
        <v>30</v>
      </c>
      <c r="B31">
        <f t="shared" si="9"/>
        <v>125</v>
      </c>
      <c r="C31">
        <f t="shared" si="0"/>
        <v>0.9765625</v>
      </c>
      <c r="D31" t="str">
        <f t="shared" si="1"/>
        <v>kepala</v>
      </c>
      <c r="E31" t="str">
        <f t="shared" si="2"/>
        <v>hijau</v>
      </c>
      <c r="F31">
        <f t="shared" si="10"/>
        <v>9</v>
      </c>
      <c r="G31">
        <f t="shared" si="3"/>
        <v>7.03125E-2</v>
      </c>
      <c r="H31" t="str">
        <f t="shared" si="4"/>
        <v>ekor</v>
      </c>
      <c r="I31">
        <f t="shared" si="11"/>
        <v>768</v>
      </c>
      <c r="J31">
        <f t="shared" si="5"/>
        <v>0.61985472154963683</v>
      </c>
      <c r="K31" s="1" t="str">
        <f t="shared" si="6"/>
        <v>4</v>
      </c>
      <c r="L31">
        <f t="shared" si="12"/>
        <v>1149</v>
      </c>
      <c r="M31">
        <f t="shared" si="7"/>
        <v>0.92736077481840196</v>
      </c>
      <c r="N31" s="1" t="str">
        <f t="shared" si="8"/>
        <v>6</v>
      </c>
    </row>
    <row r="32" spans="1:14" x14ac:dyDescent="0.25">
      <c r="A32">
        <v>31</v>
      </c>
      <c r="C32" s="2" t="s">
        <v>16</v>
      </c>
      <c r="D32" s="2" t="s">
        <v>14</v>
      </c>
      <c r="E32" s="2"/>
      <c r="F32" s="2"/>
      <c r="G32" s="2" t="s">
        <v>15</v>
      </c>
      <c r="I32">
        <f t="shared" si="11"/>
        <v>894</v>
      </c>
      <c r="J32">
        <f t="shared" si="5"/>
        <v>0.72154963680387407</v>
      </c>
      <c r="K32" s="1" t="str">
        <f t="shared" si="6"/>
        <v>5</v>
      </c>
      <c r="L32">
        <f t="shared" si="12"/>
        <v>1105</v>
      </c>
      <c r="M32">
        <f t="shared" si="7"/>
        <v>0.89184826472962064</v>
      </c>
      <c r="N32" s="1" t="str">
        <f t="shared" si="8"/>
        <v>6</v>
      </c>
    </row>
    <row r="33" spans="1:14" x14ac:dyDescent="0.25">
      <c r="A33">
        <v>32</v>
      </c>
      <c r="C33" t="s">
        <v>3</v>
      </c>
      <c r="D33">
        <f>COUNTIF(D2:D31,"ekor")</f>
        <v>16</v>
      </c>
      <c r="G33">
        <f>COUNTIF(H2:H31,"ekor")</f>
        <v>20</v>
      </c>
      <c r="I33">
        <f t="shared" si="11"/>
        <v>789</v>
      </c>
      <c r="J33">
        <f t="shared" si="5"/>
        <v>0.63680387409200967</v>
      </c>
      <c r="K33" s="1" t="str">
        <f t="shared" si="6"/>
        <v>4</v>
      </c>
      <c r="L33">
        <f t="shared" si="12"/>
        <v>473</v>
      </c>
      <c r="M33">
        <f t="shared" si="7"/>
        <v>0.3817594834543987</v>
      </c>
      <c r="N33" s="1" t="str">
        <f t="shared" si="8"/>
        <v>3</v>
      </c>
    </row>
    <row r="34" spans="1:14" x14ac:dyDescent="0.25">
      <c r="A34">
        <v>33</v>
      </c>
      <c r="C34" t="s">
        <v>4</v>
      </c>
      <c r="D34">
        <f>COUNTIF(D2:D31,"kepala")</f>
        <v>14</v>
      </c>
      <c r="G34">
        <f>COUNTIF(H2:H31,"kepala")</f>
        <v>10</v>
      </c>
      <c r="I34">
        <f t="shared" si="11"/>
        <v>1083</v>
      </c>
      <c r="J34">
        <f t="shared" si="5"/>
        <v>0.87409200968523004</v>
      </c>
      <c r="K34" s="1" t="str">
        <f t="shared" si="6"/>
        <v>6</v>
      </c>
      <c r="L34">
        <f t="shared" si="12"/>
        <v>744</v>
      </c>
      <c r="M34">
        <f t="shared" si="7"/>
        <v>0.6004842615012107</v>
      </c>
      <c r="N34" s="1" t="str">
        <f t="shared" si="8"/>
        <v>4</v>
      </c>
    </row>
    <row r="35" spans="1:14" x14ac:dyDescent="0.25">
      <c r="A35">
        <v>34</v>
      </c>
      <c r="C35" s="2" t="s">
        <v>17</v>
      </c>
      <c r="I35">
        <f t="shared" si="11"/>
        <v>12</v>
      </c>
      <c r="J35">
        <f t="shared" si="5"/>
        <v>9.6852300242130755E-3</v>
      </c>
      <c r="K35" s="1" t="str">
        <f t="shared" si="6"/>
        <v>1</v>
      </c>
      <c r="L35">
        <f t="shared" si="12"/>
        <v>469</v>
      </c>
      <c r="M35">
        <f t="shared" si="7"/>
        <v>0.37853107344632769</v>
      </c>
      <c r="N35" s="1" t="str">
        <f t="shared" si="8"/>
        <v>3</v>
      </c>
    </row>
    <row r="36" spans="1:14" x14ac:dyDescent="0.25">
      <c r="A36">
        <v>35</v>
      </c>
      <c r="C36" t="s">
        <v>9</v>
      </c>
      <c r="D36">
        <f>COUNTIF(E2:E31,"merah")</f>
        <v>10</v>
      </c>
      <c r="I36">
        <f t="shared" si="11"/>
        <v>285</v>
      </c>
      <c r="J36">
        <f t="shared" si="5"/>
        <v>0.23002421307506055</v>
      </c>
      <c r="K36" s="1" t="str">
        <f t="shared" si="6"/>
        <v>2</v>
      </c>
      <c r="L36">
        <f t="shared" si="12"/>
        <v>236</v>
      </c>
      <c r="M36">
        <f t="shared" si="7"/>
        <v>0.19047619047619047</v>
      </c>
      <c r="N36" s="1" t="str">
        <f t="shared" si="8"/>
        <v>2</v>
      </c>
    </row>
    <row r="37" spans="1:14" x14ac:dyDescent="0.25">
      <c r="A37">
        <v>36</v>
      </c>
      <c r="C37" t="s">
        <v>10</v>
      </c>
      <c r="D37">
        <f>COUNTIF(E2:E31,"kuning")</f>
        <v>9</v>
      </c>
      <c r="I37">
        <f t="shared" si="11"/>
        <v>264</v>
      </c>
      <c r="J37">
        <f t="shared" si="5"/>
        <v>0.21307506053268765</v>
      </c>
      <c r="K37" s="1" t="str">
        <f t="shared" si="6"/>
        <v>2</v>
      </c>
      <c r="L37">
        <f t="shared" si="12"/>
        <v>381</v>
      </c>
      <c r="M37">
        <f t="shared" si="7"/>
        <v>0.30750605326876512</v>
      </c>
      <c r="N37" s="1" t="str">
        <f t="shared" si="8"/>
        <v>2</v>
      </c>
    </row>
    <row r="38" spans="1:14" x14ac:dyDescent="0.25">
      <c r="A38">
        <v>37</v>
      </c>
      <c r="C38" t="s">
        <v>11</v>
      </c>
      <c r="D38">
        <f>COUNTIF(E3:E31,"hijau")</f>
        <v>11</v>
      </c>
      <c r="I38">
        <f t="shared" si="11"/>
        <v>75</v>
      </c>
      <c r="J38">
        <f t="shared" si="5"/>
        <v>6.0532687651331719E-2</v>
      </c>
      <c r="K38" s="1" t="str">
        <f t="shared" si="6"/>
        <v>1</v>
      </c>
      <c r="L38">
        <f t="shared" si="12"/>
        <v>211</v>
      </c>
      <c r="M38">
        <f t="shared" si="7"/>
        <v>0.17029862792574657</v>
      </c>
      <c r="N38" s="1" t="str">
        <f t="shared" si="8"/>
        <v>2</v>
      </c>
    </row>
    <row r="39" spans="1:14" x14ac:dyDescent="0.25">
      <c r="A39">
        <v>38</v>
      </c>
      <c r="C39" s="2" t="s">
        <v>13</v>
      </c>
      <c r="D39" s="2" t="s">
        <v>14</v>
      </c>
      <c r="E39" s="2" t="s">
        <v>15</v>
      </c>
      <c r="I39">
        <f t="shared" si="11"/>
        <v>852</v>
      </c>
      <c r="J39">
        <f t="shared" si="5"/>
        <v>0.68765133171912829</v>
      </c>
      <c r="K39" s="1" t="str">
        <f t="shared" si="6"/>
        <v>5</v>
      </c>
      <c r="L39">
        <f t="shared" si="12"/>
        <v>923</v>
      </c>
      <c r="M39">
        <f t="shared" si="7"/>
        <v>0.74495560936238903</v>
      </c>
      <c r="N39" s="1" t="str">
        <f t="shared" si="8"/>
        <v>5</v>
      </c>
    </row>
    <row r="40" spans="1:14" x14ac:dyDescent="0.25">
      <c r="A40">
        <v>39</v>
      </c>
      <c r="C40">
        <v>1</v>
      </c>
      <c r="D40">
        <f>COUNTIF(K2:K51,"1")</f>
        <v>10</v>
      </c>
      <c r="E40">
        <f>COUNTIF(N2:N51,"1")</f>
        <v>11</v>
      </c>
      <c r="I40">
        <f t="shared" si="11"/>
        <v>411</v>
      </c>
      <c r="J40">
        <f t="shared" si="5"/>
        <v>0.33171912832929784</v>
      </c>
      <c r="K40" s="1" t="str">
        <f t="shared" si="6"/>
        <v>2</v>
      </c>
      <c r="L40">
        <f t="shared" si="12"/>
        <v>900</v>
      </c>
      <c r="M40">
        <f t="shared" si="7"/>
        <v>0.72639225181598066</v>
      </c>
      <c r="N40" s="1" t="str">
        <f t="shared" si="8"/>
        <v>5</v>
      </c>
    </row>
    <row r="41" spans="1:14" x14ac:dyDescent="0.25">
      <c r="A41">
        <v>40</v>
      </c>
      <c r="C41">
        <v>2</v>
      </c>
      <c r="D41">
        <f>COUNTIF(K2:K51,"2")</f>
        <v>14</v>
      </c>
      <c r="E41">
        <f>COUNTIF(N2:N51,"2")</f>
        <v>11</v>
      </c>
      <c r="I41">
        <f t="shared" si="11"/>
        <v>159</v>
      </c>
      <c r="J41">
        <f t="shared" si="5"/>
        <v>0.12832929782082325</v>
      </c>
      <c r="K41" s="1" t="str">
        <f t="shared" si="6"/>
        <v>1</v>
      </c>
      <c r="L41">
        <f t="shared" si="12"/>
        <v>457</v>
      </c>
      <c r="M41">
        <f t="shared" si="7"/>
        <v>0.36884584342211463</v>
      </c>
      <c r="N41" s="1" t="str">
        <f t="shared" si="8"/>
        <v>3</v>
      </c>
    </row>
    <row r="42" spans="1:14" x14ac:dyDescent="0.25">
      <c r="A42">
        <v>41</v>
      </c>
      <c r="C42">
        <v>3</v>
      </c>
      <c r="D42">
        <f>COUNTIF(K2:K51,"3")</f>
        <v>4</v>
      </c>
      <c r="E42">
        <f>COUNTIF(N2:N51,"3")</f>
        <v>7</v>
      </c>
      <c r="I42">
        <f t="shared" si="11"/>
        <v>369</v>
      </c>
      <c r="J42">
        <f t="shared" si="5"/>
        <v>0.29782082324455206</v>
      </c>
      <c r="K42" s="1" t="str">
        <f t="shared" si="6"/>
        <v>2</v>
      </c>
      <c r="L42">
        <f t="shared" si="12"/>
        <v>1190</v>
      </c>
      <c r="M42">
        <f t="shared" si="7"/>
        <v>0.96045197740112997</v>
      </c>
      <c r="N42" s="1" t="str">
        <f t="shared" si="8"/>
        <v>6</v>
      </c>
    </row>
    <row r="43" spans="1:14" x14ac:dyDescent="0.25">
      <c r="A43">
        <v>42</v>
      </c>
      <c r="C43">
        <v>4</v>
      </c>
      <c r="D43">
        <f>COUNTIF(K2:K51,"4")</f>
        <v>6</v>
      </c>
      <c r="E43">
        <f>COUNTIF(N2:N51,"4")</f>
        <v>6</v>
      </c>
      <c r="I43">
        <f t="shared" si="11"/>
        <v>1020</v>
      </c>
      <c r="J43">
        <f t="shared" si="5"/>
        <v>0.82324455205811142</v>
      </c>
      <c r="K43" s="1" t="str">
        <f t="shared" si="6"/>
        <v>5</v>
      </c>
      <c r="L43">
        <f t="shared" si="12"/>
        <v>117</v>
      </c>
      <c r="M43">
        <f t="shared" si="7"/>
        <v>9.4430992736077482E-2</v>
      </c>
      <c r="N43" s="1" t="str">
        <f t="shared" si="8"/>
        <v>1</v>
      </c>
    </row>
    <row r="44" spans="1:14" x14ac:dyDescent="0.25">
      <c r="A44">
        <v>43</v>
      </c>
      <c r="C44">
        <v>5</v>
      </c>
      <c r="D44">
        <f>COUNTIF(K2:K51,"5")</f>
        <v>8</v>
      </c>
      <c r="E44">
        <f>COUNTIF(N2:N51,"5")</f>
        <v>7</v>
      </c>
      <c r="I44">
        <f t="shared" si="11"/>
        <v>684</v>
      </c>
      <c r="J44">
        <f t="shared" si="5"/>
        <v>0.55205811138014527</v>
      </c>
      <c r="K44" s="1" t="str">
        <f t="shared" si="6"/>
        <v>4</v>
      </c>
      <c r="L44">
        <f t="shared" si="12"/>
        <v>136</v>
      </c>
      <c r="M44">
        <f t="shared" si="7"/>
        <v>0.10976594027441484</v>
      </c>
      <c r="N44" s="1" t="str">
        <f t="shared" si="8"/>
        <v>1</v>
      </c>
    </row>
    <row r="45" spans="1:14" x14ac:dyDescent="0.25">
      <c r="A45">
        <v>44</v>
      </c>
      <c r="C45">
        <v>6</v>
      </c>
      <c r="D45">
        <f>COUNTIF(K2:K51,"6")</f>
        <v>8</v>
      </c>
      <c r="E45">
        <f>COUNTIF(N2:N51,"6")</f>
        <v>8</v>
      </c>
      <c r="I45">
        <f t="shared" si="11"/>
        <v>138</v>
      </c>
      <c r="J45">
        <f t="shared" si="5"/>
        <v>0.11138014527845036</v>
      </c>
      <c r="K45" s="1" t="str">
        <f t="shared" si="6"/>
        <v>1</v>
      </c>
      <c r="L45">
        <f t="shared" si="12"/>
        <v>71</v>
      </c>
      <c r="M45">
        <f t="shared" si="7"/>
        <v>5.7304277643260695E-2</v>
      </c>
      <c r="N45" s="1" t="str">
        <f t="shared" si="8"/>
        <v>1</v>
      </c>
    </row>
    <row r="46" spans="1:14" x14ac:dyDescent="0.25">
      <c r="A46">
        <v>45</v>
      </c>
      <c r="I46">
        <f t="shared" si="11"/>
        <v>180</v>
      </c>
      <c r="J46">
        <f t="shared" si="5"/>
        <v>0.14527845036319612</v>
      </c>
      <c r="K46" s="1" t="str">
        <f t="shared" si="6"/>
        <v>1</v>
      </c>
      <c r="L46">
        <f t="shared" si="12"/>
        <v>489</v>
      </c>
      <c r="M46">
        <f t="shared" si="7"/>
        <v>0.39467312348668282</v>
      </c>
      <c r="N46" s="1" t="str">
        <f t="shared" si="8"/>
        <v>3</v>
      </c>
    </row>
    <row r="47" spans="1:14" x14ac:dyDescent="0.25">
      <c r="A47">
        <v>46</v>
      </c>
      <c r="I47">
        <f t="shared" si="11"/>
        <v>558</v>
      </c>
      <c r="J47">
        <f t="shared" si="5"/>
        <v>0.45036319612590797</v>
      </c>
      <c r="K47" s="1" t="str">
        <f t="shared" si="6"/>
        <v>3</v>
      </c>
      <c r="L47">
        <f t="shared" si="12"/>
        <v>298</v>
      </c>
      <c r="M47">
        <f t="shared" si="7"/>
        <v>0.24051654560129138</v>
      </c>
      <c r="N47" s="1" t="str">
        <f t="shared" si="8"/>
        <v>2</v>
      </c>
    </row>
    <row r="48" spans="1:14" x14ac:dyDescent="0.25">
      <c r="A48">
        <v>47</v>
      </c>
      <c r="I48">
        <f t="shared" si="11"/>
        <v>243</v>
      </c>
      <c r="J48">
        <f t="shared" si="5"/>
        <v>0.19612590799031476</v>
      </c>
      <c r="K48" s="1" t="str">
        <f t="shared" si="6"/>
        <v>2</v>
      </c>
      <c r="L48">
        <f t="shared" si="12"/>
        <v>821</v>
      </c>
      <c r="M48">
        <f t="shared" si="7"/>
        <v>0.66263115415657792</v>
      </c>
      <c r="N48" s="1" t="str">
        <f t="shared" si="8"/>
        <v>4</v>
      </c>
    </row>
    <row r="49" spans="1:14" x14ac:dyDescent="0.25">
      <c r="A49">
        <v>48</v>
      </c>
      <c r="I49">
        <f t="shared" si="11"/>
        <v>1125</v>
      </c>
      <c r="J49">
        <f t="shared" si="5"/>
        <v>0.90799031476997583</v>
      </c>
      <c r="K49" s="1" t="str">
        <f t="shared" si="6"/>
        <v>6</v>
      </c>
      <c r="L49">
        <f t="shared" si="12"/>
        <v>336</v>
      </c>
      <c r="M49">
        <f t="shared" si="7"/>
        <v>0.2711864406779661</v>
      </c>
      <c r="N49" s="1" t="str">
        <f t="shared" si="8"/>
        <v>2</v>
      </c>
    </row>
    <row r="50" spans="1:14" x14ac:dyDescent="0.25">
      <c r="A50">
        <v>49</v>
      </c>
      <c r="I50">
        <f t="shared" si="11"/>
        <v>390</v>
      </c>
      <c r="J50">
        <f t="shared" si="5"/>
        <v>0.31476997578692495</v>
      </c>
      <c r="K50" s="1" t="str">
        <f t="shared" si="6"/>
        <v>2</v>
      </c>
      <c r="L50">
        <f t="shared" si="12"/>
        <v>691</v>
      </c>
      <c r="M50">
        <f t="shared" si="7"/>
        <v>0.55770782889426962</v>
      </c>
      <c r="N50" s="1" t="str">
        <f t="shared" si="8"/>
        <v>4</v>
      </c>
    </row>
    <row r="51" spans="1:14" x14ac:dyDescent="0.25">
      <c r="A51">
        <v>50</v>
      </c>
      <c r="I51">
        <f t="shared" si="11"/>
        <v>1209</v>
      </c>
      <c r="J51">
        <f t="shared" si="5"/>
        <v>0.97578692493946728</v>
      </c>
      <c r="K51" s="1" t="str">
        <f t="shared" si="6"/>
        <v>6</v>
      </c>
      <c r="L51">
        <f t="shared" si="12"/>
        <v>1172</v>
      </c>
      <c r="M51">
        <f t="shared" si="7"/>
        <v>0.94592413236481032</v>
      </c>
      <c r="N51" s="1" t="str">
        <f t="shared" si="8"/>
        <v>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fergi</dc:creator>
  <cp:lastModifiedBy>fergi</cp:lastModifiedBy>
  <dcterms:created xsi:type="dcterms:W3CDTF">2019-09-19T04:13:44Z</dcterms:created>
  <dcterms:modified xsi:type="dcterms:W3CDTF">2019-09-25T14:38:58Z</dcterms:modified>
</cp:coreProperties>
</file>