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Kantor - PU\[ 1 ] Tugas - Tanggungan\1 Tugas - Pak Mirza\3. Dukungan Data Kabupaten\"/>
    </mc:Choice>
  </mc:AlternateContent>
  <xr:revisionPtr revIDLastSave="0" documentId="13_ncr:1_{CFEDF17D-40CB-4D45-929D-8AFFFE3CE023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R dan Jaringan 2020-2024" sheetId="15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15" l="1"/>
  <c r="M8" i="15"/>
  <c r="M9" i="15"/>
  <c r="J31" i="15" l="1"/>
  <c r="K23" i="15"/>
  <c r="L23" i="15" s="1"/>
  <c r="G23" i="15" s="1"/>
  <c r="E23" i="15" s="1"/>
  <c r="H23" i="15" s="1"/>
  <c r="I23" i="15" s="1"/>
  <c r="D17" i="15"/>
  <c r="D24" i="15" s="1"/>
  <c r="D32" i="15" s="1"/>
  <c r="K11" i="15"/>
  <c r="K13" i="15" s="1"/>
  <c r="K19" i="15" s="1"/>
  <c r="K26" i="15" s="1"/>
  <c r="G11" i="15"/>
  <c r="G13" i="15" s="1"/>
  <c r="G19" i="15" s="1"/>
  <c r="G26" i="15" s="1"/>
  <c r="G16" i="15" l="1"/>
  <c r="G22" i="15" s="1"/>
  <c r="G29" i="15" s="1"/>
  <c r="K16" i="15"/>
  <c r="K22" i="15" s="1"/>
  <c r="K29" i="15" s="1"/>
  <c r="K15" i="15"/>
  <c r="K21" i="15" s="1"/>
  <c r="K28" i="15" s="1"/>
  <c r="G15" i="15"/>
  <c r="G21" i="15" s="1"/>
  <c r="G28" i="15" s="1"/>
  <c r="K14" i="15"/>
  <c r="K20" i="15" s="1"/>
  <c r="K27" i="15" s="1"/>
  <c r="G14" i="15"/>
  <c r="G20" i="15" s="1"/>
  <c r="G27" i="15" s="1"/>
  <c r="G12" i="15"/>
  <c r="G18" i="15" s="1"/>
  <c r="K12" i="15"/>
  <c r="K18" i="15" s="1"/>
  <c r="L31" i="15"/>
  <c r="H11" i="15"/>
  <c r="L11" i="15"/>
  <c r="E11" i="15"/>
  <c r="I11" i="15"/>
  <c r="F23" i="15"/>
  <c r="G10" i="15"/>
  <c r="K10" i="15"/>
  <c r="F11" i="15"/>
  <c r="J11" i="15"/>
  <c r="K31" i="15"/>
  <c r="K34" i="15" l="1"/>
  <c r="K35" i="15"/>
  <c r="K36" i="15"/>
  <c r="K37" i="15"/>
  <c r="E15" i="15"/>
  <c r="E16" i="15"/>
  <c r="E14" i="15"/>
  <c r="L15" i="15"/>
  <c r="L21" i="15" s="1"/>
  <c r="L28" i="15" s="1"/>
  <c r="L36" i="15" s="1"/>
  <c r="L16" i="15"/>
  <c r="L22" i="15" s="1"/>
  <c r="L29" i="15" s="1"/>
  <c r="L37" i="15" s="1"/>
  <c r="L14" i="15"/>
  <c r="L20" i="15" s="1"/>
  <c r="L27" i="15" s="1"/>
  <c r="L35" i="15" s="1"/>
  <c r="F31" i="15"/>
  <c r="H15" i="15"/>
  <c r="H21" i="15" s="1"/>
  <c r="H28" i="15" s="1"/>
  <c r="H14" i="15"/>
  <c r="H20" i="15" s="1"/>
  <c r="H27" i="15" s="1"/>
  <c r="H16" i="15"/>
  <c r="H22" i="15" s="1"/>
  <c r="H29" i="15" s="1"/>
  <c r="F14" i="15"/>
  <c r="F20" i="15" s="1"/>
  <c r="F27" i="15" s="1"/>
  <c r="F15" i="15"/>
  <c r="F21" i="15" s="1"/>
  <c r="F28" i="15" s="1"/>
  <c r="F16" i="15"/>
  <c r="F22" i="15" s="1"/>
  <c r="F29" i="15" s="1"/>
  <c r="I16" i="15"/>
  <c r="I22" i="15" s="1"/>
  <c r="I29" i="15" s="1"/>
  <c r="I14" i="15"/>
  <c r="I20" i="15" s="1"/>
  <c r="I27" i="15" s="1"/>
  <c r="I15" i="15"/>
  <c r="I21" i="15" s="1"/>
  <c r="I28" i="15" s="1"/>
  <c r="J16" i="15"/>
  <c r="J22" i="15" s="1"/>
  <c r="J29" i="15" s="1"/>
  <c r="J37" i="15" s="1"/>
  <c r="J14" i="15"/>
  <c r="J20" i="15" s="1"/>
  <c r="J27" i="15" s="1"/>
  <c r="J35" i="15" s="1"/>
  <c r="J15" i="15"/>
  <c r="J21" i="15" s="1"/>
  <c r="J28" i="15" s="1"/>
  <c r="J36" i="15" s="1"/>
  <c r="F10" i="15"/>
  <c r="F17" i="15" s="1"/>
  <c r="F24" i="15" s="1"/>
  <c r="F13" i="15"/>
  <c r="F19" i="15" s="1"/>
  <c r="F26" i="15" s="1"/>
  <c r="I12" i="15"/>
  <c r="I18" i="15" s="1"/>
  <c r="I25" i="15" s="1"/>
  <c r="I13" i="15"/>
  <c r="I19" i="15" s="1"/>
  <c r="I26" i="15" s="1"/>
  <c r="E12" i="15"/>
  <c r="E13" i="15"/>
  <c r="E19" i="15" s="1"/>
  <c r="L10" i="15"/>
  <c r="L17" i="15" s="1"/>
  <c r="L24" i="15" s="1"/>
  <c r="L32" i="15" s="1"/>
  <c r="L13" i="15"/>
  <c r="L19" i="15" s="1"/>
  <c r="L26" i="15" s="1"/>
  <c r="L34" i="15" s="1"/>
  <c r="H10" i="15"/>
  <c r="H17" i="15" s="1"/>
  <c r="H24" i="15" s="1"/>
  <c r="H13" i="15"/>
  <c r="H19" i="15" s="1"/>
  <c r="H26" i="15" s="1"/>
  <c r="J10" i="15"/>
  <c r="J17" i="15" s="1"/>
  <c r="J24" i="15" s="1"/>
  <c r="J32" i="15" s="1"/>
  <c r="J13" i="15"/>
  <c r="J19" i="15" s="1"/>
  <c r="J26" i="15" s="1"/>
  <c r="J34" i="15" s="1"/>
  <c r="F12" i="15"/>
  <c r="F18" i="15" s="1"/>
  <c r="F25" i="15" s="1"/>
  <c r="H12" i="15"/>
  <c r="H18" i="15" s="1"/>
  <c r="H25" i="15" s="1"/>
  <c r="L12" i="15"/>
  <c r="E10" i="15"/>
  <c r="K25" i="15"/>
  <c r="K33" i="15" s="1"/>
  <c r="G25" i="15"/>
  <c r="G17" i="15"/>
  <c r="G24" i="15" s="1"/>
  <c r="I10" i="15"/>
  <c r="J12" i="15"/>
  <c r="J18" i="15" s="1"/>
  <c r="K17" i="15"/>
  <c r="K24" i="15" s="1"/>
  <c r="K32" i="15" s="1"/>
  <c r="G31" i="15"/>
  <c r="F33" i="15" l="1"/>
  <c r="F32" i="15"/>
  <c r="E22" i="15"/>
  <c r="M16" i="15"/>
  <c r="G34" i="15"/>
  <c r="G35" i="15"/>
  <c r="G36" i="15"/>
  <c r="G37" i="15"/>
  <c r="E21" i="15"/>
  <c r="M15" i="15"/>
  <c r="M14" i="15"/>
  <c r="E20" i="15"/>
  <c r="M19" i="15"/>
  <c r="E26" i="15"/>
  <c r="M26" i="15" s="1"/>
  <c r="F34" i="15"/>
  <c r="F35" i="15"/>
  <c r="F36" i="15"/>
  <c r="F37" i="15"/>
  <c r="E18" i="15"/>
  <c r="E25" i="15" s="1"/>
  <c r="M12" i="15"/>
  <c r="M13" i="15"/>
  <c r="L18" i="15"/>
  <c r="L25" i="15" s="1"/>
  <c r="L33" i="15" s="1"/>
  <c r="G33" i="15"/>
  <c r="G32" i="15"/>
  <c r="M10" i="15"/>
  <c r="E17" i="15"/>
  <c r="J25" i="15"/>
  <c r="J33" i="15" s="1"/>
  <c r="E31" i="15"/>
  <c r="I17" i="15"/>
  <c r="I24" i="15" s="1"/>
  <c r="M25" i="15" l="1"/>
  <c r="E34" i="15"/>
  <c r="E29" i="15"/>
  <c r="M22" i="15"/>
  <c r="E28" i="15"/>
  <c r="M21" i="15"/>
  <c r="E27" i="15"/>
  <c r="M20" i="15"/>
  <c r="M18" i="15"/>
  <c r="E24" i="15"/>
  <c r="M17" i="15"/>
  <c r="H31" i="15"/>
  <c r="E33" i="15"/>
  <c r="E37" i="15" l="1"/>
  <c r="M29" i="15"/>
  <c r="E36" i="15"/>
  <c r="M28" i="15"/>
  <c r="E35" i="15"/>
  <c r="M27" i="15"/>
  <c r="E32" i="15"/>
  <c r="M24" i="15"/>
  <c r="H36" i="15"/>
  <c r="H37" i="15"/>
  <c r="H34" i="15"/>
  <c r="H35" i="15"/>
  <c r="I31" i="15"/>
  <c r="H33" i="15"/>
  <c r="H32" i="15"/>
  <c r="I34" i="15" l="1"/>
  <c r="M34" i="15" s="1"/>
  <c r="I35" i="15"/>
  <c r="M35" i="15" s="1"/>
  <c r="I36" i="15"/>
  <c r="M36" i="15" s="1"/>
  <c r="I37" i="15"/>
  <c r="M37" i="15" s="1"/>
  <c r="I33" i="15"/>
  <c r="I32" i="15"/>
  <c r="M32" i="15" l="1"/>
  <c r="M33" i="15"/>
</calcChain>
</file>

<file path=xl/sharedStrings.xml><?xml version="1.0" encoding="utf-8"?>
<sst xmlns="http://schemas.openxmlformats.org/spreadsheetml/2006/main" count="24" uniqueCount="24">
  <si>
    <t>liter/org/hr</t>
  </si>
  <si>
    <t>liter/samb/hari</t>
  </si>
  <si>
    <t>Tahun</t>
  </si>
  <si>
    <t>Brang Rea</t>
  </si>
  <si>
    <t>Taliwang</t>
  </si>
  <si>
    <t>Brang Ene</t>
  </si>
  <si>
    <t>Seteluk</t>
  </si>
  <si>
    <t>Poto Tano</t>
  </si>
  <si>
    <t>Sekongkang</t>
  </si>
  <si>
    <t>Jereweh</t>
  </si>
  <si>
    <t>Maluk</t>
  </si>
  <si>
    <t>Jumlah</t>
  </si>
  <si>
    <t>Angka Pertumbuhan Penduduk</t>
  </si>
  <si>
    <t>Proyeksi Jumlah Penduduk Tahun</t>
  </si>
  <si>
    <t>Tingkat Pelayanan Penduduk</t>
  </si>
  <si>
    <t>Jumlah Jiwa / Sambungan</t>
  </si>
  <si>
    <t>Jumlah Sambungan Rumah</t>
  </si>
  <si>
    <t>Jumlah Penduduk</t>
  </si>
  <si>
    <t xml:space="preserve">Jumlah Jaringan </t>
  </si>
  <si>
    <t xml:space="preserve">      (data BPS Kab. Sumbawa Barat)</t>
  </si>
  <si>
    <t>Jumlah Sarana dan Layanan Jaringan Perpipaan Air Minum Kabupaten Sumbawa Barat Tahun 2019 dan Target 2020-2024</t>
  </si>
  <si>
    <t>Kebutuhan Air</t>
  </si>
  <si>
    <t>Kecamatan</t>
  </si>
  <si>
    <t>Jumlah SR dan JARINGAN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</si>
</sst>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_(* #.##0_);_(* \(#.##0\);_(* &quot;-&quot;_);_(@_)"/>
    <numFmt numFmtId="166" formatCode="_-* #.##0_-;\-* #.##0_-;_-* &quot;-&quot;_-;_-@_-"/>
    <numFmt numFmtId="167" formatCode="0.0000"/>
    <numFmt numFmtId="168" formatCode="0.000"/>
    <numFmt numFmtId="169" formatCode="_(* #,##0_);_(* \(#,##0\);_(* &quot;-&quot;??_);_(@_)"/>
  </numFmts>
  <fonts count="14" x14ac:knownFonts="1">
    <font>
      <sz val="9.5"/>
      <color theme="1"/>
      <name val="Lucida Sans"/>
      <family val="2"/>
    </font>
    <font>
      <sz val="9.5"/>
      <color theme="1"/>
      <name val="Lucida Sans"/>
      <family val="2"/>
    </font>
    <font>
      <sz val="10"/>
      <name val="Arial"/>
      <family val="2"/>
    </font>
    <font>
      <b/>
      <sz val="10"/>
      <name val="Comic Sans MS"/>
      <family val="4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9.5"/>
      <color theme="1"/>
      <name val="Lucida Sans"/>
      <family val="2"/>
    </font>
    <font>
      <b/>
      <sz val="11"/>
      <name val="Arial Black"/>
      <family val="2"/>
    </font>
    <font>
      <sz val="10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4" fillId="0" borderId="0"/>
    <xf numFmtId="165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right"/>
    </xf>
    <xf numFmtId="43" fontId="0" fillId="0" borderId="0" xfId="0" applyNumberFormat="1"/>
    <xf numFmtId="0" fontId="3" fillId="0" borderId="0" xfId="0" applyFont="1"/>
    <xf numFmtId="0" fontId="2" fillId="0" borderId="3" xfId="0" applyFont="1" applyBorder="1"/>
    <xf numFmtId="167" fontId="9" fillId="0" borderId="0" xfId="0" applyNumberFormat="1" applyFont="1"/>
    <xf numFmtId="0" fontId="0" fillId="0" borderId="23" xfId="0" applyBorder="1" applyAlignment="1">
      <alignment horizontal="center"/>
    </xf>
    <xf numFmtId="0" fontId="0" fillId="0" borderId="10" xfId="0" applyBorder="1" applyAlignment="1">
      <alignment horizontal="center"/>
    </xf>
    <xf numFmtId="0" fontId="9" fillId="0" borderId="3" xfId="0" applyFont="1" applyBorder="1"/>
    <xf numFmtId="168" fontId="9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0" fontId="0" fillId="0" borderId="23" xfId="0" applyBorder="1" applyAlignment="1">
      <alignment horizontal="right"/>
    </xf>
    <xf numFmtId="9" fontId="0" fillId="0" borderId="10" xfId="0" applyNumberFormat="1" applyBorder="1" applyAlignment="1">
      <alignment horizontal="center"/>
    </xf>
    <xf numFmtId="0" fontId="0" fillId="0" borderId="23" xfId="0" applyBorder="1"/>
    <xf numFmtId="0" fontId="0" fillId="0" borderId="10" xfId="0" applyBorder="1"/>
    <xf numFmtId="0" fontId="0" fillId="0" borderId="10" xfId="0" applyBorder="1" applyAlignment="1">
      <alignment horizontal="right"/>
    </xf>
    <xf numFmtId="0" fontId="2" fillId="0" borderId="11" xfId="0" applyFont="1" applyBorder="1"/>
    <xf numFmtId="0" fontId="2" fillId="0" borderId="0" xfId="0" applyFont="1"/>
    <xf numFmtId="15" fontId="0" fillId="0" borderId="0" xfId="0" applyNumberFormat="1"/>
    <xf numFmtId="0" fontId="7" fillId="0" borderId="0" xfId="0" applyFont="1"/>
    <xf numFmtId="0" fontId="8" fillId="0" borderId="0" xfId="0" applyFont="1"/>
    <xf numFmtId="41" fontId="0" fillId="0" borderId="0" xfId="1" applyNumberFormat="1" applyFont="1"/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1" xfId="0" applyBorder="1" applyAlignment="1">
      <alignment horizontal="center"/>
    </xf>
    <xf numFmtId="169" fontId="0" fillId="0" borderId="0" xfId="5" applyNumberFormat="1" applyFont="1"/>
    <xf numFmtId="169" fontId="3" fillId="0" borderId="0" xfId="5" applyNumberFormat="1" applyFont="1"/>
    <xf numFmtId="169" fontId="2" fillId="0" borderId="3" xfId="5" applyNumberFormat="1" applyFont="1" applyBorder="1"/>
    <xf numFmtId="169" fontId="2" fillId="0" borderId="4" xfId="5" applyNumberFormat="1" applyFont="1" applyBorder="1"/>
    <xf numFmtId="169" fontId="9" fillId="0" borderId="3" xfId="5" applyNumberFormat="1" applyFont="1" applyBorder="1"/>
    <xf numFmtId="169" fontId="2" fillId="0" borderId="20" xfId="5" applyNumberFormat="1" applyFont="1" applyBorder="1"/>
    <xf numFmtId="169" fontId="9" fillId="0" borderId="1" xfId="5" applyNumberFormat="1" applyFont="1" applyBorder="1"/>
    <xf numFmtId="169" fontId="2" fillId="0" borderId="2" xfId="5" applyNumberFormat="1" applyFont="1" applyBorder="1"/>
    <xf numFmtId="169" fontId="10" fillId="0" borderId="0" xfId="5" applyNumberFormat="1" applyFont="1"/>
    <xf numFmtId="169" fontId="6" fillId="0" borderId="0" xfId="5" applyNumberFormat="1" applyFont="1"/>
    <xf numFmtId="0" fontId="0" fillId="0" borderId="24" xfId="0" applyBorder="1" applyAlignment="1">
      <alignment horizontal="right"/>
    </xf>
    <xf numFmtId="0" fontId="0" fillId="0" borderId="12" xfId="0" applyBorder="1" applyAlignment="1">
      <alignment horizontal="right"/>
    </xf>
    <xf numFmtId="169" fontId="2" fillId="0" borderId="11" xfId="5" applyNumberFormat="1" applyFont="1" applyBorder="1"/>
    <xf numFmtId="169" fontId="2" fillId="0" borderId="14" xfId="5" applyNumberFormat="1" applyFont="1" applyBorder="1"/>
    <xf numFmtId="169" fontId="9" fillId="0" borderId="20" xfId="5" applyNumberFormat="1" applyFont="1" applyBorder="1"/>
    <xf numFmtId="0" fontId="12" fillId="0" borderId="0" xfId="0" applyFont="1" applyAlignment="1">
      <alignment horizontal="center"/>
    </xf>
    <xf numFmtId="169" fontId="3" fillId="0" borderId="28" xfId="5" applyNumberFormat="1" applyFont="1" applyBorder="1" applyAlignment="1">
      <alignment horizontal="center"/>
    </xf>
    <xf numFmtId="169" fontId="3" fillId="0" borderId="29" xfId="5" applyNumberFormat="1" applyFont="1" applyBorder="1" applyAlignment="1">
      <alignment horizontal="center"/>
    </xf>
    <xf numFmtId="169" fontId="3" fillId="0" borderId="30" xfId="5" applyNumberFormat="1" applyFont="1" applyBorder="1" applyAlignment="1">
      <alignment horizontal="center"/>
    </xf>
    <xf numFmtId="0" fontId="2" fillId="0" borderId="13" xfId="0" applyFont="1" applyBorder="1"/>
    <xf numFmtId="169" fontId="2" fillId="0" borderId="13" xfId="5" applyNumberFormat="1" applyFont="1" applyBorder="1" applyAlignment="1">
      <alignment horizontal="center"/>
    </xf>
    <xf numFmtId="169" fontId="2" fillId="0" borderId="17" xfId="5" applyNumberFormat="1" applyFont="1" applyBorder="1"/>
    <xf numFmtId="0" fontId="0" fillId="0" borderId="12" xfId="0" applyBorder="1"/>
    <xf numFmtId="169" fontId="13" fillId="0" borderId="3" xfId="5" applyNumberFormat="1" applyFont="1" applyBorder="1"/>
    <xf numFmtId="169" fontId="13" fillId="0" borderId="11" xfId="5" applyNumberFormat="1" applyFont="1" applyBorder="1"/>
    <xf numFmtId="0" fontId="11" fillId="0" borderId="23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2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9" fontId="3" fillId="0" borderId="6" xfId="5" applyNumberFormat="1" applyFont="1" applyBorder="1" applyAlignment="1">
      <alignment horizontal="center"/>
    </xf>
    <xf numFmtId="169" fontId="3" fillId="0" borderId="7" xfId="5" applyNumberFormat="1" applyFont="1" applyBorder="1" applyAlignment="1">
      <alignment horizontal="center"/>
    </xf>
    <xf numFmtId="169" fontId="3" fillId="0" borderId="8" xfId="5" applyNumberFormat="1" applyFont="1" applyBorder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69" fontId="3" fillId="0" borderId="9" xfId="5" applyNumberFormat="1" applyFont="1" applyBorder="1" applyAlignment="1">
      <alignment horizontal="center" vertical="center"/>
    </xf>
    <xf numFmtId="169" fontId="3" fillId="0" borderId="18" xfId="5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6">
    <cellStyle name="Comma" xfId="5" builtinId="3"/>
    <cellStyle name="Comma [0]" xfId="1" builtinId="6"/>
    <cellStyle name="Comma [0] 2" xfId="4" xr:uid="{00000000-0005-0000-0000-000002000000}"/>
    <cellStyle name="Comma [0] 3" xfId="3" xr:uid="{00000000-0005-0000-0000-000003000000}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mruColors>
      <color rgb="FFCCFFFF"/>
      <color rgb="FFCCFF99"/>
      <color rgb="FFFF99FF"/>
      <color rgb="FFFFFF99"/>
      <color rgb="FFFFFF79"/>
      <color rgb="FFFFCDCD"/>
      <color rgb="FFFFE7E7"/>
      <color rgb="FFE9F0DC"/>
      <color rgb="FFCAE8AA"/>
      <color rgb="FFF7E9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54"/>
  <sheetViews>
    <sheetView tabSelected="1" workbookViewId="0">
      <selection activeCell="M37" sqref="B2:M37"/>
    </sheetView>
  </sheetViews>
  <sheetFormatPr defaultRowHeight="12.75" x14ac:dyDescent="0.2"/>
  <cols>
    <col min="1" max="1" width="2.375" customWidth="1"/>
    <col min="2" max="2" width="24" customWidth="1"/>
    <col min="3" max="3" width="13" customWidth="1"/>
    <col min="4" max="4" width="6.25" customWidth="1"/>
    <col min="5" max="5" width="10.5" style="26" customWidth="1"/>
    <col min="6" max="7" width="10" style="26" customWidth="1"/>
    <col min="8" max="8" width="10.125" style="26" customWidth="1"/>
    <col min="9" max="9" width="9.625" style="26" customWidth="1"/>
    <col min="10" max="10" width="9.375" style="26" customWidth="1"/>
    <col min="11" max="11" width="8.875" style="26" customWidth="1"/>
    <col min="12" max="12" width="11.375" style="26" customWidth="1"/>
    <col min="13" max="13" width="12.5" style="26" customWidth="1"/>
    <col min="14" max="14" width="1.625" customWidth="1"/>
    <col min="16" max="16" width="12.125" bestFit="1" customWidth="1"/>
    <col min="18" max="18" width="6.375" customWidth="1"/>
    <col min="242" max="242" width="2.5" customWidth="1"/>
    <col min="243" max="243" width="25.5" customWidth="1"/>
    <col min="244" max="244" width="13.375" customWidth="1"/>
    <col min="245" max="245" width="6.25" customWidth="1"/>
    <col min="246" max="246" width="8.5" customWidth="1"/>
    <col min="248" max="248" width="11.125" customWidth="1"/>
    <col min="249" max="249" width="10.75" customWidth="1"/>
    <col min="250" max="250" width="9.625" customWidth="1"/>
    <col min="251" max="251" width="11.25" customWidth="1"/>
    <col min="252" max="252" width="11.125" customWidth="1"/>
    <col min="253" max="253" width="10.875" customWidth="1"/>
    <col min="254" max="254" width="9.75" customWidth="1"/>
    <col min="498" max="498" width="2.5" customWidth="1"/>
    <col min="499" max="499" width="25.5" customWidth="1"/>
    <col min="500" max="500" width="13.375" customWidth="1"/>
    <col min="501" max="501" width="6.25" customWidth="1"/>
    <col min="502" max="502" width="8.5" customWidth="1"/>
    <col min="504" max="504" width="11.125" customWidth="1"/>
    <col min="505" max="505" width="10.75" customWidth="1"/>
    <col min="506" max="506" width="9.625" customWidth="1"/>
    <col min="507" max="507" width="11.25" customWidth="1"/>
    <col min="508" max="508" width="11.125" customWidth="1"/>
    <col min="509" max="509" width="10.875" customWidth="1"/>
    <col min="510" max="510" width="9.75" customWidth="1"/>
    <col min="754" max="754" width="2.5" customWidth="1"/>
    <col min="755" max="755" width="25.5" customWidth="1"/>
    <col min="756" max="756" width="13.375" customWidth="1"/>
    <col min="757" max="757" width="6.25" customWidth="1"/>
    <col min="758" max="758" width="8.5" customWidth="1"/>
    <col min="760" max="760" width="11.125" customWidth="1"/>
    <col min="761" max="761" width="10.75" customWidth="1"/>
    <col min="762" max="762" width="9.625" customWidth="1"/>
    <col min="763" max="763" width="11.25" customWidth="1"/>
    <col min="764" max="764" width="11.125" customWidth="1"/>
    <col min="765" max="765" width="10.875" customWidth="1"/>
    <col min="766" max="766" width="9.75" customWidth="1"/>
    <col min="1010" max="1010" width="2.5" customWidth="1"/>
    <col min="1011" max="1011" width="25.5" customWidth="1"/>
    <col min="1012" max="1012" width="13.375" customWidth="1"/>
    <col min="1013" max="1013" width="6.25" customWidth="1"/>
    <col min="1014" max="1014" width="8.5" customWidth="1"/>
    <col min="1016" max="1016" width="11.125" customWidth="1"/>
    <col min="1017" max="1017" width="10.75" customWidth="1"/>
    <col min="1018" max="1018" width="9.625" customWidth="1"/>
    <col min="1019" max="1019" width="11.25" customWidth="1"/>
    <col min="1020" max="1020" width="11.125" customWidth="1"/>
    <col min="1021" max="1021" width="10.875" customWidth="1"/>
    <col min="1022" max="1022" width="9.75" customWidth="1"/>
    <col min="1266" max="1266" width="2.5" customWidth="1"/>
    <col min="1267" max="1267" width="25.5" customWidth="1"/>
    <col min="1268" max="1268" width="13.375" customWidth="1"/>
    <col min="1269" max="1269" width="6.25" customWidth="1"/>
    <col min="1270" max="1270" width="8.5" customWidth="1"/>
    <col min="1272" max="1272" width="11.125" customWidth="1"/>
    <col min="1273" max="1273" width="10.75" customWidth="1"/>
    <col min="1274" max="1274" width="9.625" customWidth="1"/>
    <col min="1275" max="1275" width="11.25" customWidth="1"/>
    <col min="1276" max="1276" width="11.125" customWidth="1"/>
    <col min="1277" max="1277" width="10.875" customWidth="1"/>
    <col min="1278" max="1278" width="9.75" customWidth="1"/>
    <col min="1522" max="1522" width="2.5" customWidth="1"/>
    <col min="1523" max="1523" width="25.5" customWidth="1"/>
    <col min="1524" max="1524" width="13.375" customWidth="1"/>
    <col min="1525" max="1525" width="6.25" customWidth="1"/>
    <col min="1526" max="1526" width="8.5" customWidth="1"/>
    <col min="1528" max="1528" width="11.125" customWidth="1"/>
    <col min="1529" max="1529" width="10.75" customWidth="1"/>
    <col min="1530" max="1530" width="9.625" customWidth="1"/>
    <col min="1531" max="1531" width="11.25" customWidth="1"/>
    <col min="1532" max="1532" width="11.125" customWidth="1"/>
    <col min="1533" max="1533" width="10.875" customWidth="1"/>
    <col min="1534" max="1534" width="9.75" customWidth="1"/>
    <col min="1778" max="1778" width="2.5" customWidth="1"/>
    <col min="1779" max="1779" width="25.5" customWidth="1"/>
    <col min="1780" max="1780" width="13.375" customWidth="1"/>
    <col min="1781" max="1781" width="6.25" customWidth="1"/>
    <col min="1782" max="1782" width="8.5" customWidth="1"/>
    <col min="1784" max="1784" width="11.125" customWidth="1"/>
    <col min="1785" max="1785" width="10.75" customWidth="1"/>
    <col min="1786" max="1786" width="9.625" customWidth="1"/>
    <col min="1787" max="1787" width="11.25" customWidth="1"/>
    <col min="1788" max="1788" width="11.125" customWidth="1"/>
    <col min="1789" max="1789" width="10.875" customWidth="1"/>
    <col min="1790" max="1790" width="9.75" customWidth="1"/>
    <col min="2034" max="2034" width="2.5" customWidth="1"/>
    <col min="2035" max="2035" width="25.5" customWidth="1"/>
    <col min="2036" max="2036" width="13.375" customWidth="1"/>
    <col min="2037" max="2037" width="6.25" customWidth="1"/>
    <col min="2038" max="2038" width="8.5" customWidth="1"/>
    <col min="2040" max="2040" width="11.125" customWidth="1"/>
    <col min="2041" max="2041" width="10.75" customWidth="1"/>
    <col min="2042" max="2042" width="9.625" customWidth="1"/>
    <col min="2043" max="2043" width="11.25" customWidth="1"/>
    <col min="2044" max="2044" width="11.125" customWidth="1"/>
    <col min="2045" max="2045" width="10.875" customWidth="1"/>
    <col min="2046" max="2046" width="9.75" customWidth="1"/>
    <col min="2290" max="2290" width="2.5" customWidth="1"/>
    <col min="2291" max="2291" width="25.5" customWidth="1"/>
    <col min="2292" max="2292" width="13.375" customWidth="1"/>
    <col min="2293" max="2293" width="6.25" customWidth="1"/>
    <col min="2294" max="2294" width="8.5" customWidth="1"/>
    <col min="2296" max="2296" width="11.125" customWidth="1"/>
    <col min="2297" max="2297" width="10.75" customWidth="1"/>
    <col min="2298" max="2298" width="9.625" customWidth="1"/>
    <col min="2299" max="2299" width="11.25" customWidth="1"/>
    <col min="2300" max="2300" width="11.125" customWidth="1"/>
    <col min="2301" max="2301" width="10.875" customWidth="1"/>
    <col min="2302" max="2302" width="9.75" customWidth="1"/>
    <col min="2546" max="2546" width="2.5" customWidth="1"/>
    <col min="2547" max="2547" width="25.5" customWidth="1"/>
    <col min="2548" max="2548" width="13.375" customWidth="1"/>
    <col min="2549" max="2549" width="6.25" customWidth="1"/>
    <col min="2550" max="2550" width="8.5" customWidth="1"/>
    <col min="2552" max="2552" width="11.125" customWidth="1"/>
    <col min="2553" max="2553" width="10.75" customWidth="1"/>
    <col min="2554" max="2554" width="9.625" customWidth="1"/>
    <col min="2555" max="2555" width="11.25" customWidth="1"/>
    <col min="2556" max="2556" width="11.125" customWidth="1"/>
    <col min="2557" max="2557" width="10.875" customWidth="1"/>
    <col min="2558" max="2558" width="9.75" customWidth="1"/>
    <col min="2802" max="2802" width="2.5" customWidth="1"/>
    <col min="2803" max="2803" width="25.5" customWidth="1"/>
    <col min="2804" max="2804" width="13.375" customWidth="1"/>
    <col min="2805" max="2805" width="6.25" customWidth="1"/>
    <col min="2806" max="2806" width="8.5" customWidth="1"/>
    <col min="2808" max="2808" width="11.125" customWidth="1"/>
    <col min="2809" max="2809" width="10.75" customWidth="1"/>
    <col min="2810" max="2810" width="9.625" customWidth="1"/>
    <col min="2811" max="2811" width="11.25" customWidth="1"/>
    <col min="2812" max="2812" width="11.125" customWidth="1"/>
    <col min="2813" max="2813" width="10.875" customWidth="1"/>
    <col min="2814" max="2814" width="9.75" customWidth="1"/>
    <col min="3058" max="3058" width="2.5" customWidth="1"/>
    <col min="3059" max="3059" width="25.5" customWidth="1"/>
    <col min="3060" max="3060" width="13.375" customWidth="1"/>
    <col min="3061" max="3061" width="6.25" customWidth="1"/>
    <col min="3062" max="3062" width="8.5" customWidth="1"/>
    <col min="3064" max="3064" width="11.125" customWidth="1"/>
    <col min="3065" max="3065" width="10.75" customWidth="1"/>
    <col min="3066" max="3066" width="9.625" customWidth="1"/>
    <col min="3067" max="3067" width="11.25" customWidth="1"/>
    <col min="3068" max="3068" width="11.125" customWidth="1"/>
    <col min="3069" max="3069" width="10.875" customWidth="1"/>
    <col min="3070" max="3070" width="9.75" customWidth="1"/>
    <col min="3314" max="3314" width="2.5" customWidth="1"/>
    <col min="3315" max="3315" width="25.5" customWidth="1"/>
    <col min="3316" max="3316" width="13.375" customWidth="1"/>
    <col min="3317" max="3317" width="6.25" customWidth="1"/>
    <col min="3318" max="3318" width="8.5" customWidth="1"/>
    <col min="3320" max="3320" width="11.125" customWidth="1"/>
    <col min="3321" max="3321" width="10.75" customWidth="1"/>
    <col min="3322" max="3322" width="9.625" customWidth="1"/>
    <col min="3323" max="3323" width="11.25" customWidth="1"/>
    <col min="3324" max="3324" width="11.125" customWidth="1"/>
    <col min="3325" max="3325" width="10.875" customWidth="1"/>
    <col min="3326" max="3326" width="9.75" customWidth="1"/>
    <col min="3570" max="3570" width="2.5" customWidth="1"/>
    <col min="3571" max="3571" width="25.5" customWidth="1"/>
    <col min="3572" max="3572" width="13.375" customWidth="1"/>
    <col min="3573" max="3573" width="6.25" customWidth="1"/>
    <col min="3574" max="3574" width="8.5" customWidth="1"/>
    <col min="3576" max="3576" width="11.125" customWidth="1"/>
    <col min="3577" max="3577" width="10.75" customWidth="1"/>
    <col min="3578" max="3578" width="9.625" customWidth="1"/>
    <col min="3579" max="3579" width="11.25" customWidth="1"/>
    <col min="3580" max="3580" width="11.125" customWidth="1"/>
    <col min="3581" max="3581" width="10.875" customWidth="1"/>
    <col min="3582" max="3582" width="9.75" customWidth="1"/>
    <col min="3826" max="3826" width="2.5" customWidth="1"/>
    <col min="3827" max="3827" width="25.5" customWidth="1"/>
    <col min="3828" max="3828" width="13.375" customWidth="1"/>
    <col min="3829" max="3829" width="6.25" customWidth="1"/>
    <col min="3830" max="3830" width="8.5" customWidth="1"/>
    <col min="3832" max="3832" width="11.125" customWidth="1"/>
    <col min="3833" max="3833" width="10.75" customWidth="1"/>
    <col min="3834" max="3834" width="9.625" customWidth="1"/>
    <col min="3835" max="3835" width="11.25" customWidth="1"/>
    <col min="3836" max="3836" width="11.125" customWidth="1"/>
    <col min="3837" max="3837" width="10.875" customWidth="1"/>
    <col min="3838" max="3838" width="9.75" customWidth="1"/>
    <col min="4082" max="4082" width="2.5" customWidth="1"/>
    <col min="4083" max="4083" width="25.5" customWidth="1"/>
    <col min="4084" max="4084" width="13.375" customWidth="1"/>
    <col min="4085" max="4085" width="6.25" customWidth="1"/>
    <col min="4086" max="4086" width="8.5" customWidth="1"/>
    <col min="4088" max="4088" width="11.125" customWidth="1"/>
    <col min="4089" max="4089" width="10.75" customWidth="1"/>
    <col min="4090" max="4090" width="9.625" customWidth="1"/>
    <col min="4091" max="4091" width="11.25" customWidth="1"/>
    <col min="4092" max="4092" width="11.125" customWidth="1"/>
    <col min="4093" max="4093" width="10.875" customWidth="1"/>
    <col min="4094" max="4094" width="9.75" customWidth="1"/>
    <col min="4338" max="4338" width="2.5" customWidth="1"/>
    <col min="4339" max="4339" width="25.5" customWidth="1"/>
    <col min="4340" max="4340" width="13.375" customWidth="1"/>
    <col min="4341" max="4341" width="6.25" customWidth="1"/>
    <col min="4342" max="4342" width="8.5" customWidth="1"/>
    <col min="4344" max="4344" width="11.125" customWidth="1"/>
    <col min="4345" max="4345" width="10.75" customWidth="1"/>
    <col min="4346" max="4346" width="9.625" customWidth="1"/>
    <col min="4347" max="4347" width="11.25" customWidth="1"/>
    <col min="4348" max="4348" width="11.125" customWidth="1"/>
    <col min="4349" max="4349" width="10.875" customWidth="1"/>
    <col min="4350" max="4350" width="9.75" customWidth="1"/>
    <col min="4594" max="4594" width="2.5" customWidth="1"/>
    <col min="4595" max="4595" width="25.5" customWidth="1"/>
    <col min="4596" max="4596" width="13.375" customWidth="1"/>
    <col min="4597" max="4597" width="6.25" customWidth="1"/>
    <col min="4598" max="4598" width="8.5" customWidth="1"/>
    <col min="4600" max="4600" width="11.125" customWidth="1"/>
    <col min="4601" max="4601" width="10.75" customWidth="1"/>
    <col min="4602" max="4602" width="9.625" customWidth="1"/>
    <col min="4603" max="4603" width="11.25" customWidth="1"/>
    <col min="4604" max="4604" width="11.125" customWidth="1"/>
    <col min="4605" max="4605" width="10.875" customWidth="1"/>
    <col min="4606" max="4606" width="9.75" customWidth="1"/>
    <col min="4850" max="4850" width="2.5" customWidth="1"/>
    <col min="4851" max="4851" width="25.5" customWidth="1"/>
    <col min="4852" max="4852" width="13.375" customWidth="1"/>
    <col min="4853" max="4853" width="6.25" customWidth="1"/>
    <col min="4854" max="4854" width="8.5" customWidth="1"/>
    <col min="4856" max="4856" width="11.125" customWidth="1"/>
    <col min="4857" max="4857" width="10.75" customWidth="1"/>
    <col min="4858" max="4858" width="9.625" customWidth="1"/>
    <col min="4859" max="4859" width="11.25" customWidth="1"/>
    <col min="4860" max="4860" width="11.125" customWidth="1"/>
    <col min="4861" max="4861" width="10.875" customWidth="1"/>
    <col min="4862" max="4862" width="9.75" customWidth="1"/>
    <col min="5106" max="5106" width="2.5" customWidth="1"/>
    <col min="5107" max="5107" width="25.5" customWidth="1"/>
    <col min="5108" max="5108" width="13.375" customWidth="1"/>
    <col min="5109" max="5109" width="6.25" customWidth="1"/>
    <col min="5110" max="5110" width="8.5" customWidth="1"/>
    <col min="5112" max="5112" width="11.125" customWidth="1"/>
    <col min="5113" max="5113" width="10.75" customWidth="1"/>
    <col min="5114" max="5114" width="9.625" customWidth="1"/>
    <col min="5115" max="5115" width="11.25" customWidth="1"/>
    <col min="5116" max="5116" width="11.125" customWidth="1"/>
    <col min="5117" max="5117" width="10.875" customWidth="1"/>
    <col min="5118" max="5118" width="9.75" customWidth="1"/>
    <col min="5362" max="5362" width="2.5" customWidth="1"/>
    <col min="5363" max="5363" width="25.5" customWidth="1"/>
    <col min="5364" max="5364" width="13.375" customWidth="1"/>
    <col min="5365" max="5365" width="6.25" customWidth="1"/>
    <col min="5366" max="5366" width="8.5" customWidth="1"/>
    <col min="5368" max="5368" width="11.125" customWidth="1"/>
    <col min="5369" max="5369" width="10.75" customWidth="1"/>
    <col min="5370" max="5370" width="9.625" customWidth="1"/>
    <col min="5371" max="5371" width="11.25" customWidth="1"/>
    <col min="5372" max="5372" width="11.125" customWidth="1"/>
    <col min="5373" max="5373" width="10.875" customWidth="1"/>
    <col min="5374" max="5374" width="9.75" customWidth="1"/>
    <col min="5618" max="5618" width="2.5" customWidth="1"/>
    <col min="5619" max="5619" width="25.5" customWidth="1"/>
    <col min="5620" max="5620" width="13.375" customWidth="1"/>
    <col min="5621" max="5621" width="6.25" customWidth="1"/>
    <col min="5622" max="5622" width="8.5" customWidth="1"/>
    <col min="5624" max="5624" width="11.125" customWidth="1"/>
    <col min="5625" max="5625" width="10.75" customWidth="1"/>
    <col min="5626" max="5626" width="9.625" customWidth="1"/>
    <col min="5627" max="5627" width="11.25" customWidth="1"/>
    <col min="5628" max="5628" width="11.125" customWidth="1"/>
    <col min="5629" max="5629" width="10.875" customWidth="1"/>
    <col min="5630" max="5630" width="9.75" customWidth="1"/>
    <col min="5874" max="5874" width="2.5" customWidth="1"/>
    <col min="5875" max="5875" width="25.5" customWidth="1"/>
    <col min="5876" max="5876" width="13.375" customWidth="1"/>
    <col min="5877" max="5877" width="6.25" customWidth="1"/>
    <col min="5878" max="5878" width="8.5" customWidth="1"/>
    <col min="5880" max="5880" width="11.125" customWidth="1"/>
    <col min="5881" max="5881" width="10.75" customWidth="1"/>
    <col min="5882" max="5882" width="9.625" customWidth="1"/>
    <col min="5883" max="5883" width="11.25" customWidth="1"/>
    <col min="5884" max="5884" width="11.125" customWidth="1"/>
    <col min="5885" max="5885" width="10.875" customWidth="1"/>
    <col min="5886" max="5886" width="9.75" customWidth="1"/>
    <col min="6130" max="6130" width="2.5" customWidth="1"/>
    <col min="6131" max="6131" width="25.5" customWidth="1"/>
    <col min="6132" max="6132" width="13.375" customWidth="1"/>
    <col min="6133" max="6133" width="6.25" customWidth="1"/>
    <col min="6134" max="6134" width="8.5" customWidth="1"/>
    <col min="6136" max="6136" width="11.125" customWidth="1"/>
    <col min="6137" max="6137" width="10.75" customWidth="1"/>
    <col min="6138" max="6138" width="9.625" customWidth="1"/>
    <col min="6139" max="6139" width="11.25" customWidth="1"/>
    <col min="6140" max="6140" width="11.125" customWidth="1"/>
    <col min="6141" max="6141" width="10.875" customWidth="1"/>
    <col min="6142" max="6142" width="9.75" customWidth="1"/>
    <col min="6386" max="6386" width="2.5" customWidth="1"/>
    <col min="6387" max="6387" width="25.5" customWidth="1"/>
    <col min="6388" max="6388" width="13.375" customWidth="1"/>
    <col min="6389" max="6389" width="6.25" customWidth="1"/>
    <col min="6390" max="6390" width="8.5" customWidth="1"/>
    <col min="6392" max="6392" width="11.125" customWidth="1"/>
    <col min="6393" max="6393" width="10.75" customWidth="1"/>
    <col min="6394" max="6394" width="9.625" customWidth="1"/>
    <col min="6395" max="6395" width="11.25" customWidth="1"/>
    <col min="6396" max="6396" width="11.125" customWidth="1"/>
    <col min="6397" max="6397" width="10.875" customWidth="1"/>
    <col min="6398" max="6398" width="9.75" customWidth="1"/>
    <col min="6642" max="6642" width="2.5" customWidth="1"/>
    <col min="6643" max="6643" width="25.5" customWidth="1"/>
    <col min="6644" max="6644" width="13.375" customWidth="1"/>
    <col min="6645" max="6645" width="6.25" customWidth="1"/>
    <col min="6646" max="6646" width="8.5" customWidth="1"/>
    <col min="6648" max="6648" width="11.125" customWidth="1"/>
    <col min="6649" max="6649" width="10.75" customWidth="1"/>
    <col min="6650" max="6650" width="9.625" customWidth="1"/>
    <col min="6651" max="6651" width="11.25" customWidth="1"/>
    <col min="6652" max="6652" width="11.125" customWidth="1"/>
    <col min="6653" max="6653" width="10.875" customWidth="1"/>
    <col min="6654" max="6654" width="9.75" customWidth="1"/>
    <col min="6898" max="6898" width="2.5" customWidth="1"/>
    <col min="6899" max="6899" width="25.5" customWidth="1"/>
    <col min="6900" max="6900" width="13.375" customWidth="1"/>
    <col min="6901" max="6901" width="6.25" customWidth="1"/>
    <col min="6902" max="6902" width="8.5" customWidth="1"/>
    <col min="6904" max="6904" width="11.125" customWidth="1"/>
    <col min="6905" max="6905" width="10.75" customWidth="1"/>
    <col min="6906" max="6906" width="9.625" customWidth="1"/>
    <col min="6907" max="6907" width="11.25" customWidth="1"/>
    <col min="6908" max="6908" width="11.125" customWidth="1"/>
    <col min="6909" max="6909" width="10.875" customWidth="1"/>
    <col min="6910" max="6910" width="9.75" customWidth="1"/>
    <col min="7154" max="7154" width="2.5" customWidth="1"/>
    <col min="7155" max="7155" width="25.5" customWidth="1"/>
    <col min="7156" max="7156" width="13.375" customWidth="1"/>
    <col min="7157" max="7157" width="6.25" customWidth="1"/>
    <col min="7158" max="7158" width="8.5" customWidth="1"/>
    <col min="7160" max="7160" width="11.125" customWidth="1"/>
    <col min="7161" max="7161" width="10.75" customWidth="1"/>
    <col min="7162" max="7162" width="9.625" customWidth="1"/>
    <col min="7163" max="7163" width="11.25" customWidth="1"/>
    <col min="7164" max="7164" width="11.125" customWidth="1"/>
    <col min="7165" max="7165" width="10.875" customWidth="1"/>
    <col min="7166" max="7166" width="9.75" customWidth="1"/>
    <col min="7410" max="7410" width="2.5" customWidth="1"/>
    <col min="7411" max="7411" width="25.5" customWidth="1"/>
    <col min="7412" max="7412" width="13.375" customWidth="1"/>
    <col min="7413" max="7413" width="6.25" customWidth="1"/>
    <col min="7414" max="7414" width="8.5" customWidth="1"/>
    <col min="7416" max="7416" width="11.125" customWidth="1"/>
    <col min="7417" max="7417" width="10.75" customWidth="1"/>
    <col min="7418" max="7418" width="9.625" customWidth="1"/>
    <col min="7419" max="7419" width="11.25" customWidth="1"/>
    <col min="7420" max="7420" width="11.125" customWidth="1"/>
    <col min="7421" max="7421" width="10.875" customWidth="1"/>
    <col min="7422" max="7422" width="9.75" customWidth="1"/>
    <col min="7666" max="7666" width="2.5" customWidth="1"/>
    <col min="7667" max="7667" width="25.5" customWidth="1"/>
    <col min="7668" max="7668" width="13.375" customWidth="1"/>
    <col min="7669" max="7669" width="6.25" customWidth="1"/>
    <col min="7670" max="7670" width="8.5" customWidth="1"/>
    <col min="7672" max="7672" width="11.125" customWidth="1"/>
    <col min="7673" max="7673" width="10.75" customWidth="1"/>
    <col min="7674" max="7674" width="9.625" customWidth="1"/>
    <col min="7675" max="7675" width="11.25" customWidth="1"/>
    <col min="7676" max="7676" width="11.125" customWidth="1"/>
    <col min="7677" max="7677" width="10.875" customWidth="1"/>
    <col min="7678" max="7678" width="9.75" customWidth="1"/>
    <col min="7922" max="7922" width="2.5" customWidth="1"/>
    <col min="7923" max="7923" width="25.5" customWidth="1"/>
    <col min="7924" max="7924" width="13.375" customWidth="1"/>
    <col min="7925" max="7925" width="6.25" customWidth="1"/>
    <col min="7926" max="7926" width="8.5" customWidth="1"/>
    <col min="7928" max="7928" width="11.125" customWidth="1"/>
    <col min="7929" max="7929" width="10.75" customWidth="1"/>
    <col min="7930" max="7930" width="9.625" customWidth="1"/>
    <col min="7931" max="7931" width="11.25" customWidth="1"/>
    <col min="7932" max="7932" width="11.125" customWidth="1"/>
    <col min="7933" max="7933" width="10.875" customWidth="1"/>
    <col min="7934" max="7934" width="9.75" customWidth="1"/>
    <col min="8178" max="8178" width="2.5" customWidth="1"/>
    <col min="8179" max="8179" width="25.5" customWidth="1"/>
    <col min="8180" max="8180" width="13.375" customWidth="1"/>
    <col min="8181" max="8181" width="6.25" customWidth="1"/>
    <col min="8182" max="8182" width="8.5" customWidth="1"/>
    <col min="8184" max="8184" width="11.125" customWidth="1"/>
    <col min="8185" max="8185" width="10.75" customWidth="1"/>
    <col min="8186" max="8186" width="9.625" customWidth="1"/>
    <col min="8187" max="8187" width="11.25" customWidth="1"/>
    <col min="8188" max="8188" width="11.125" customWidth="1"/>
    <col min="8189" max="8189" width="10.875" customWidth="1"/>
    <col min="8190" max="8190" width="9.75" customWidth="1"/>
    <col min="8434" max="8434" width="2.5" customWidth="1"/>
    <col min="8435" max="8435" width="25.5" customWidth="1"/>
    <col min="8436" max="8436" width="13.375" customWidth="1"/>
    <col min="8437" max="8437" width="6.25" customWidth="1"/>
    <col min="8438" max="8438" width="8.5" customWidth="1"/>
    <col min="8440" max="8440" width="11.125" customWidth="1"/>
    <col min="8441" max="8441" width="10.75" customWidth="1"/>
    <col min="8442" max="8442" width="9.625" customWidth="1"/>
    <col min="8443" max="8443" width="11.25" customWidth="1"/>
    <col min="8444" max="8444" width="11.125" customWidth="1"/>
    <col min="8445" max="8445" width="10.875" customWidth="1"/>
    <col min="8446" max="8446" width="9.75" customWidth="1"/>
    <col min="8690" max="8690" width="2.5" customWidth="1"/>
    <col min="8691" max="8691" width="25.5" customWidth="1"/>
    <col min="8692" max="8692" width="13.375" customWidth="1"/>
    <col min="8693" max="8693" width="6.25" customWidth="1"/>
    <col min="8694" max="8694" width="8.5" customWidth="1"/>
    <col min="8696" max="8696" width="11.125" customWidth="1"/>
    <col min="8697" max="8697" width="10.75" customWidth="1"/>
    <col min="8698" max="8698" width="9.625" customWidth="1"/>
    <col min="8699" max="8699" width="11.25" customWidth="1"/>
    <col min="8700" max="8700" width="11.125" customWidth="1"/>
    <col min="8701" max="8701" width="10.875" customWidth="1"/>
    <col min="8702" max="8702" width="9.75" customWidth="1"/>
    <col min="8946" max="8946" width="2.5" customWidth="1"/>
    <col min="8947" max="8947" width="25.5" customWidth="1"/>
    <col min="8948" max="8948" width="13.375" customWidth="1"/>
    <col min="8949" max="8949" width="6.25" customWidth="1"/>
    <col min="8950" max="8950" width="8.5" customWidth="1"/>
    <col min="8952" max="8952" width="11.125" customWidth="1"/>
    <col min="8953" max="8953" width="10.75" customWidth="1"/>
    <col min="8954" max="8954" width="9.625" customWidth="1"/>
    <col min="8955" max="8955" width="11.25" customWidth="1"/>
    <col min="8956" max="8956" width="11.125" customWidth="1"/>
    <col min="8957" max="8957" width="10.875" customWidth="1"/>
    <col min="8958" max="8958" width="9.75" customWidth="1"/>
    <col min="9202" max="9202" width="2.5" customWidth="1"/>
    <col min="9203" max="9203" width="25.5" customWidth="1"/>
    <col min="9204" max="9204" width="13.375" customWidth="1"/>
    <col min="9205" max="9205" width="6.25" customWidth="1"/>
    <col min="9206" max="9206" width="8.5" customWidth="1"/>
    <col min="9208" max="9208" width="11.125" customWidth="1"/>
    <col min="9209" max="9209" width="10.75" customWidth="1"/>
    <col min="9210" max="9210" width="9.625" customWidth="1"/>
    <col min="9211" max="9211" width="11.25" customWidth="1"/>
    <col min="9212" max="9212" width="11.125" customWidth="1"/>
    <col min="9213" max="9213" width="10.875" customWidth="1"/>
    <col min="9214" max="9214" width="9.75" customWidth="1"/>
    <col min="9458" max="9458" width="2.5" customWidth="1"/>
    <col min="9459" max="9459" width="25.5" customWidth="1"/>
    <col min="9460" max="9460" width="13.375" customWidth="1"/>
    <col min="9461" max="9461" width="6.25" customWidth="1"/>
    <col min="9462" max="9462" width="8.5" customWidth="1"/>
    <col min="9464" max="9464" width="11.125" customWidth="1"/>
    <col min="9465" max="9465" width="10.75" customWidth="1"/>
    <col min="9466" max="9466" width="9.625" customWidth="1"/>
    <col min="9467" max="9467" width="11.25" customWidth="1"/>
    <col min="9468" max="9468" width="11.125" customWidth="1"/>
    <col min="9469" max="9469" width="10.875" customWidth="1"/>
    <col min="9470" max="9470" width="9.75" customWidth="1"/>
    <col min="9714" max="9714" width="2.5" customWidth="1"/>
    <col min="9715" max="9715" width="25.5" customWidth="1"/>
    <col min="9716" max="9716" width="13.375" customWidth="1"/>
    <col min="9717" max="9717" width="6.25" customWidth="1"/>
    <col min="9718" max="9718" width="8.5" customWidth="1"/>
    <col min="9720" max="9720" width="11.125" customWidth="1"/>
    <col min="9721" max="9721" width="10.75" customWidth="1"/>
    <col min="9722" max="9722" width="9.625" customWidth="1"/>
    <col min="9723" max="9723" width="11.25" customWidth="1"/>
    <col min="9724" max="9724" width="11.125" customWidth="1"/>
    <col min="9725" max="9725" width="10.875" customWidth="1"/>
    <col min="9726" max="9726" width="9.75" customWidth="1"/>
    <col min="9970" max="9970" width="2.5" customWidth="1"/>
    <col min="9971" max="9971" width="25.5" customWidth="1"/>
    <col min="9972" max="9972" width="13.375" customWidth="1"/>
    <col min="9973" max="9973" width="6.25" customWidth="1"/>
    <col min="9974" max="9974" width="8.5" customWidth="1"/>
    <col min="9976" max="9976" width="11.125" customWidth="1"/>
    <col min="9977" max="9977" width="10.75" customWidth="1"/>
    <col min="9978" max="9978" width="9.625" customWidth="1"/>
    <col min="9979" max="9979" width="11.25" customWidth="1"/>
    <col min="9980" max="9980" width="11.125" customWidth="1"/>
    <col min="9981" max="9981" width="10.875" customWidth="1"/>
    <col min="9982" max="9982" width="9.75" customWidth="1"/>
    <col min="10226" max="10226" width="2.5" customWidth="1"/>
    <col min="10227" max="10227" width="25.5" customWidth="1"/>
    <col min="10228" max="10228" width="13.375" customWidth="1"/>
    <col min="10229" max="10229" width="6.25" customWidth="1"/>
    <col min="10230" max="10230" width="8.5" customWidth="1"/>
    <col min="10232" max="10232" width="11.125" customWidth="1"/>
    <col min="10233" max="10233" width="10.75" customWidth="1"/>
    <col min="10234" max="10234" width="9.625" customWidth="1"/>
    <col min="10235" max="10235" width="11.25" customWidth="1"/>
    <col min="10236" max="10236" width="11.125" customWidth="1"/>
    <col min="10237" max="10237" width="10.875" customWidth="1"/>
    <col min="10238" max="10238" width="9.75" customWidth="1"/>
    <col min="10482" max="10482" width="2.5" customWidth="1"/>
    <col min="10483" max="10483" width="25.5" customWidth="1"/>
    <col min="10484" max="10484" width="13.375" customWidth="1"/>
    <col min="10485" max="10485" width="6.25" customWidth="1"/>
    <col min="10486" max="10486" width="8.5" customWidth="1"/>
    <col min="10488" max="10488" width="11.125" customWidth="1"/>
    <col min="10489" max="10489" width="10.75" customWidth="1"/>
    <col min="10490" max="10490" width="9.625" customWidth="1"/>
    <col min="10491" max="10491" width="11.25" customWidth="1"/>
    <col min="10492" max="10492" width="11.125" customWidth="1"/>
    <col min="10493" max="10493" width="10.875" customWidth="1"/>
    <col min="10494" max="10494" width="9.75" customWidth="1"/>
    <col min="10738" max="10738" width="2.5" customWidth="1"/>
    <col min="10739" max="10739" width="25.5" customWidth="1"/>
    <col min="10740" max="10740" width="13.375" customWidth="1"/>
    <col min="10741" max="10741" width="6.25" customWidth="1"/>
    <col min="10742" max="10742" width="8.5" customWidth="1"/>
    <col min="10744" max="10744" width="11.125" customWidth="1"/>
    <col min="10745" max="10745" width="10.75" customWidth="1"/>
    <col min="10746" max="10746" width="9.625" customWidth="1"/>
    <col min="10747" max="10747" width="11.25" customWidth="1"/>
    <col min="10748" max="10748" width="11.125" customWidth="1"/>
    <col min="10749" max="10749" width="10.875" customWidth="1"/>
    <col min="10750" max="10750" width="9.75" customWidth="1"/>
    <col min="10994" max="10994" width="2.5" customWidth="1"/>
    <col min="10995" max="10995" width="25.5" customWidth="1"/>
    <col min="10996" max="10996" width="13.375" customWidth="1"/>
    <col min="10997" max="10997" width="6.25" customWidth="1"/>
    <col min="10998" max="10998" width="8.5" customWidth="1"/>
    <col min="11000" max="11000" width="11.125" customWidth="1"/>
    <col min="11001" max="11001" width="10.75" customWidth="1"/>
    <col min="11002" max="11002" width="9.625" customWidth="1"/>
    <col min="11003" max="11003" width="11.25" customWidth="1"/>
    <col min="11004" max="11004" width="11.125" customWidth="1"/>
    <col min="11005" max="11005" width="10.875" customWidth="1"/>
    <col min="11006" max="11006" width="9.75" customWidth="1"/>
    <col min="11250" max="11250" width="2.5" customWidth="1"/>
    <col min="11251" max="11251" width="25.5" customWidth="1"/>
    <col min="11252" max="11252" width="13.375" customWidth="1"/>
    <col min="11253" max="11253" width="6.25" customWidth="1"/>
    <col min="11254" max="11254" width="8.5" customWidth="1"/>
    <col min="11256" max="11256" width="11.125" customWidth="1"/>
    <col min="11257" max="11257" width="10.75" customWidth="1"/>
    <col min="11258" max="11258" width="9.625" customWidth="1"/>
    <col min="11259" max="11259" width="11.25" customWidth="1"/>
    <col min="11260" max="11260" width="11.125" customWidth="1"/>
    <col min="11261" max="11261" width="10.875" customWidth="1"/>
    <col min="11262" max="11262" width="9.75" customWidth="1"/>
    <col min="11506" max="11506" width="2.5" customWidth="1"/>
    <col min="11507" max="11507" width="25.5" customWidth="1"/>
    <col min="11508" max="11508" width="13.375" customWidth="1"/>
    <col min="11509" max="11509" width="6.25" customWidth="1"/>
    <col min="11510" max="11510" width="8.5" customWidth="1"/>
    <col min="11512" max="11512" width="11.125" customWidth="1"/>
    <col min="11513" max="11513" width="10.75" customWidth="1"/>
    <col min="11514" max="11514" width="9.625" customWidth="1"/>
    <col min="11515" max="11515" width="11.25" customWidth="1"/>
    <col min="11516" max="11516" width="11.125" customWidth="1"/>
    <col min="11517" max="11517" width="10.875" customWidth="1"/>
    <col min="11518" max="11518" width="9.75" customWidth="1"/>
    <col min="11762" max="11762" width="2.5" customWidth="1"/>
    <col min="11763" max="11763" width="25.5" customWidth="1"/>
    <col min="11764" max="11764" width="13.375" customWidth="1"/>
    <col min="11765" max="11765" width="6.25" customWidth="1"/>
    <col min="11766" max="11766" width="8.5" customWidth="1"/>
    <col min="11768" max="11768" width="11.125" customWidth="1"/>
    <col min="11769" max="11769" width="10.75" customWidth="1"/>
    <col min="11770" max="11770" width="9.625" customWidth="1"/>
    <col min="11771" max="11771" width="11.25" customWidth="1"/>
    <col min="11772" max="11772" width="11.125" customWidth="1"/>
    <col min="11773" max="11773" width="10.875" customWidth="1"/>
    <col min="11774" max="11774" width="9.75" customWidth="1"/>
    <col min="12018" max="12018" width="2.5" customWidth="1"/>
    <col min="12019" max="12019" width="25.5" customWidth="1"/>
    <col min="12020" max="12020" width="13.375" customWidth="1"/>
    <col min="12021" max="12021" width="6.25" customWidth="1"/>
    <col min="12022" max="12022" width="8.5" customWidth="1"/>
    <col min="12024" max="12024" width="11.125" customWidth="1"/>
    <col min="12025" max="12025" width="10.75" customWidth="1"/>
    <col min="12026" max="12026" width="9.625" customWidth="1"/>
    <col min="12027" max="12027" width="11.25" customWidth="1"/>
    <col min="12028" max="12028" width="11.125" customWidth="1"/>
    <col min="12029" max="12029" width="10.875" customWidth="1"/>
    <col min="12030" max="12030" width="9.75" customWidth="1"/>
    <col min="12274" max="12274" width="2.5" customWidth="1"/>
    <col min="12275" max="12275" width="25.5" customWidth="1"/>
    <col min="12276" max="12276" width="13.375" customWidth="1"/>
    <col min="12277" max="12277" width="6.25" customWidth="1"/>
    <col min="12278" max="12278" width="8.5" customWidth="1"/>
    <col min="12280" max="12280" width="11.125" customWidth="1"/>
    <col min="12281" max="12281" width="10.75" customWidth="1"/>
    <col min="12282" max="12282" width="9.625" customWidth="1"/>
    <col min="12283" max="12283" width="11.25" customWidth="1"/>
    <col min="12284" max="12284" width="11.125" customWidth="1"/>
    <col min="12285" max="12285" width="10.875" customWidth="1"/>
    <col min="12286" max="12286" width="9.75" customWidth="1"/>
    <col min="12530" max="12530" width="2.5" customWidth="1"/>
    <col min="12531" max="12531" width="25.5" customWidth="1"/>
    <col min="12532" max="12532" width="13.375" customWidth="1"/>
    <col min="12533" max="12533" width="6.25" customWidth="1"/>
    <col min="12534" max="12534" width="8.5" customWidth="1"/>
    <col min="12536" max="12536" width="11.125" customWidth="1"/>
    <col min="12537" max="12537" width="10.75" customWidth="1"/>
    <col min="12538" max="12538" width="9.625" customWidth="1"/>
    <col min="12539" max="12539" width="11.25" customWidth="1"/>
    <col min="12540" max="12540" width="11.125" customWidth="1"/>
    <col min="12541" max="12541" width="10.875" customWidth="1"/>
    <col min="12542" max="12542" width="9.75" customWidth="1"/>
    <col min="12786" max="12786" width="2.5" customWidth="1"/>
    <col min="12787" max="12787" width="25.5" customWidth="1"/>
    <col min="12788" max="12788" width="13.375" customWidth="1"/>
    <col min="12789" max="12789" width="6.25" customWidth="1"/>
    <col min="12790" max="12790" width="8.5" customWidth="1"/>
    <col min="12792" max="12792" width="11.125" customWidth="1"/>
    <col min="12793" max="12793" width="10.75" customWidth="1"/>
    <col min="12794" max="12794" width="9.625" customWidth="1"/>
    <col min="12795" max="12795" width="11.25" customWidth="1"/>
    <col min="12796" max="12796" width="11.125" customWidth="1"/>
    <col min="12797" max="12797" width="10.875" customWidth="1"/>
    <col min="12798" max="12798" width="9.75" customWidth="1"/>
    <col min="13042" max="13042" width="2.5" customWidth="1"/>
    <col min="13043" max="13043" width="25.5" customWidth="1"/>
    <col min="13044" max="13044" width="13.375" customWidth="1"/>
    <col min="13045" max="13045" width="6.25" customWidth="1"/>
    <col min="13046" max="13046" width="8.5" customWidth="1"/>
    <col min="13048" max="13048" width="11.125" customWidth="1"/>
    <col min="13049" max="13049" width="10.75" customWidth="1"/>
    <col min="13050" max="13050" width="9.625" customWidth="1"/>
    <col min="13051" max="13051" width="11.25" customWidth="1"/>
    <col min="13052" max="13052" width="11.125" customWidth="1"/>
    <col min="13053" max="13053" width="10.875" customWidth="1"/>
    <col min="13054" max="13054" width="9.75" customWidth="1"/>
    <col min="13298" max="13298" width="2.5" customWidth="1"/>
    <col min="13299" max="13299" width="25.5" customWidth="1"/>
    <col min="13300" max="13300" width="13.375" customWidth="1"/>
    <col min="13301" max="13301" width="6.25" customWidth="1"/>
    <col min="13302" max="13302" width="8.5" customWidth="1"/>
    <col min="13304" max="13304" width="11.125" customWidth="1"/>
    <col min="13305" max="13305" width="10.75" customWidth="1"/>
    <col min="13306" max="13306" width="9.625" customWidth="1"/>
    <col min="13307" max="13307" width="11.25" customWidth="1"/>
    <col min="13308" max="13308" width="11.125" customWidth="1"/>
    <col min="13309" max="13309" width="10.875" customWidth="1"/>
    <col min="13310" max="13310" width="9.75" customWidth="1"/>
    <col min="13554" max="13554" width="2.5" customWidth="1"/>
    <col min="13555" max="13555" width="25.5" customWidth="1"/>
    <col min="13556" max="13556" width="13.375" customWidth="1"/>
    <col min="13557" max="13557" width="6.25" customWidth="1"/>
    <col min="13558" max="13558" width="8.5" customWidth="1"/>
    <col min="13560" max="13560" width="11.125" customWidth="1"/>
    <col min="13561" max="13561" width="10.75" customWidth="1"/>
    <col min="13562" max="13562" width="9.625" customWidth="1"/>
    <col min="13563" max="13563" width="11.25" customWidth="1"/>
    <col min="13564" max="13564" width="11.125" customWidth="1"/>
    <col min="13565" max="13565" width="10.875" customWidth="1"/>
    <col min="13566" max="13566" width="9.75" customWidth="1"/>
    <col min="13810" max="13810" width="2.5" customWidth="1"/>
    <col min="13811" max="13811" width="25.5" customWidth="1"/>
    <col min="13812" max="13812" width="13.375" customWidth="1"/>
    <col min="13813" max="13813" width="6.25" customWidth="1"/>
    <col min="13814" max="13814" width="8.5" customWidth="1"/>
    <col min="13816" max="13816" width="11.125" customWidth="1"/>
    <col min="13817" max="13817" width="10.75" customWidth="1"/>
    <col min="13818" max="13818" width="9.625" customWidth="1"/>
    <col min="13819" max="13819" width="11.25" customWidth="1"/>
    <col min="13820" max="13820" width="11.125" customWidth="1"/>
    <col min="13821" max="13821" width="10.875" customWidth="1"/>
    <col min="13822" max="13822" width="9.75" customWidth="1"/>
    <col min="14066" max="14066" width="2.5" customWidth="1"/>
    <col min="14067" max="14067" width="25.5" customWidth="1"/>
    <col min="14068" max="14068" width="13.375" customWidth="1"/>
    <col min="14069" max="14069" width="6.25" customWidth="1"/>
    <col min="14070" max="14070" width="8.5" customWidth="1"/>
    <col min="14072" max="14072" width="11.125" customWidth="1"/>
    <col min="14073" max="14073" width="10.75" customWidth="1"/>
    <col min="14074" max="14074" width="9.625" customWidth="1"/>
    <col min="14075" max="14075" width="11.25" customWidth="1"/>
    <col min="14076" max="14076" width="11.125" customWidth="1"/>
    <col min="14077" max="14077" width="10.875" customWidth="1"/>
    <col min="14078" max="14078" width="9.75" customWidth="1"/>
    <col min="14322" max="14322" width="2.5" customWidth="1"/>
    <col min="14323" max="14323" width="25.5" customWidth="1"/>
    <col min="14324" max="14324" width="13.375" customWidth="1"/>
    <col min="14325" max="14325" width="6.25" customWidth="1"/>
    <col min="14326" max="14326" width="8.5" customWidth="1"/>
    <col min="14328" max="14328" width="11.125" customWidth="1"/>
    <col min="14329" max="14329" width="10.75" customWidth="1"/>
    <col min="14330" max="14330" width="9.625" customWidth="1"/>
    <col min="14331" max="14331" width="11.25" customWidth="1"/>
    <col min="14332" max="14332" width="11.125" customWidth="1"/>
    <col min="14333" max="14333" width="10.875" customWidth="1"/>
    <col min="14334" max="14334" width="9.75" customWidth="1"/>
    <col min="14578" max="14578" width="2.5" customWidth="1"/>
    <col min="14579" max="14579" width="25.5" customWidth="1"/>
    <col min="14580" max="14580" width="13.375" customWidth="1"/>
    <col min="14581" max="14581" width="6.25" customWidth="1"/>
    <col min="14582" max="14582" width="8.5" customWidth="1"/>
    <col min="14584" max="14584" width="11.125" customWidth="1"/>
    <col min="14585" max="14585" width="10.75" customWidth="1"/>
    <col min="14586" max="14586" width="9.625" customWidth="1"/>
    <col min="14587" max="14587" width="11.25" customWidth="1"/>
    <col min="14588" max="14588" width="11.125" customWidth="1"/>
    <col min="14589" max="14589" width="10.875" customWidth="1"/>
    <col min="14590" max="14590" width="9.75" customWidth="1"/>
    <col min="14834" max="14834" width="2.5" customWidth="1"/>
    <col min="14835" max="14835" width="25.5" customWidth="1"/>
    <col min="14836" max="14836" width="13.375" customWidth="1"/>
    <col min="14837" max="14837" width="6.25" customWidth="1"/>
    <col min="14838" max="14838" width="8.5" customWidth="1"/>
    <col min="14840" max="14840" width="11.125" customWidth="1"/>
    <col min="14841" max="14841" width="10.75" customWidth="1"/>
    <col min="14842" max="14842" width="9.625" customWidth="1"/>
    <col min="14843" max="14843" width="11.25" customWidth="1"/>
    <col min="14844" max="14844" width="11.125" customWidth="1"/>
    <col min="14845" max="14845" width="10.875" customWidth="1"/>
    <col min="14846" max="14846" width="9.75" customWidth="1"/>
    <col min="15090" max="15090" width="2.5" customWidth="1"/>
    <col min="15091" max="15091" width="25.5" customWidth="1"/>
    <col min="15092" max="15092" width="13.375" customWidth="1"/>
    <col min="15093" max="15093" width="6.25" customWidth="1"/>
    <col min="15094" max="15094" width="8.5" customWidth="1"/>
    <col min="15096" max="15096" width="11.125" customWidth="1"/>
    <col min="15097" max="15097" width="10.75" customWidth="1"/>
    <col min="15098" max="15098" width="9.625" customWidth="1"/>
    <col min="15099" max="15099" width="11.25" customWidth="1"/>
    <col min="15100" max="15100" width="11.125" customWidth="1"/>
    <col min="15101" max="15101" width="10.875" customWidth="1"/>
    <col min="15102" max="15102" width="9.75" customWidth="1"/>
    <col min="15346" max="15346" width="2.5" customWidth="1"/>
    <col min="15347" max="15347" width="25.5" customWidth="1"/>
    <col min="15348" max="15348" width="13.375" customWidth="1"/>
    <col min="15349" max="15349" width="6.25" customWidth="1"/>
    <col min="15350" max="15350" width="8.5" customWidth="1"/>
    <col min="15352" max="15352" width="11.125" customWidth="1"/>
    <col min="15353" max="15353" width="10.75" customWidth="1"/>
    <col min="15354" max="15354" width="9.625" customWidth="1"/>
    <col min="15355" max="15355" width="11.25" customWidth="1"/>
    <col min="15356" max="15356" width="11.125" customWidth="1"/>
    <col min="15357" max="15357" width="10.875" customWidth="1"/>
    <col min="15358" max="15358" width="9.75" customWidth="1"/>
    <col min="15602" max="15602" width="2.5" customWidth="1"/>
    <col min="15603" max="15603" width="25.5" customWidth="1"/>
    <col min="15604" max="15604" width="13.375" customWidth="1"/>
    <col min="15605" max="15605" width="6.25" customWidth="1"/>
    <col min="15606" max="15606" width="8.5" customWidth="1"/>
    <col min="15608" max="15608" width="11.125" customWidth="1"/>
    <col min="15609" max="15609" width="10.75" customWidth="1"/>
    <col min="15610" max="15610" width="9.625" customWidth="1"/>
    <col min="15611" max="15611" width="11.25" customWidth="1"/>
    <col min="15612" max="15612" width="11.125" customWidth="1"/>
    <col min="15613" max="15613" width="10.875" customWidth="1"/>
    <col min="15614" max="15614" width="9.75" customWidth="1"/>
    <col min="15858" max="15858" width="2.5" customWidth="1"/>
    <col min="15859" max="15859" width="25.5" customWidth="1"/>
    <col min="15860" max="15860" width="13.375" customWidth="1"/>
    <col min="15861" max="15861" width="6.25" customWidth="1"/>
    <col min="15862" max="15862" width="8.5" customWidth="1"/>
    <col min="15864" max="15864" width="11.125" customWidth="1"/>
    <col min="15865" max="15865" width="10.75" customWidth="1"/>
    <col min="15866" max="15866" width="9.625" customWidth="1"/>
    <col min="15867" max="15867" width="11.25" customWidth="1"/>
    <col min="15868" max="15868" width="11.125" customWidth="1"/>
    <col min="15869" max="15869" width="10.875" customWidth="1"/>
    <col min="15870" max="15870" width="9.75" customWidth="1"/>
    <col min="16114" max="16114" width="2.5" customWidth="1"/>
    <col min="16115" max="16115" width="25.5" customWidth="1"/>
    <col min="16116" max="16116" width="13.375" customWidth="1"/>
    <col min="16117" max="16117" width="6.25" customWidth="1"/>
    <col min="16118" max="16118" width="8.5" customWidth="1"/>
    <col min="16120" max="16120" width="11.125" customWidth="1"/>
    <col min="16121" max="16121" width="10.75" customWidth="1"/>
    <col min="16122" max="16122" width="9.625" customWidth="1"/>
    <col min="16123" max="16123" width="11.25" customWidth="1"/>
    <col min="16124" max="16124" width="11.125" customWidth="1"/>
    <col min="16125" max="16125" width="10.875" customWidth="1"/>
    <col min="16126" max="16126" width="9.75" customWidth="1"/>
  </cols>
  <sheetData>
    <row r="1" spans="2:18" ht="5.25" customHeight="1" x14ac:dyDescent="0.35">
      <c r="B1" s="3"/>
      <c r="C1" s="3"/>
      <c r="D1" s="3"/>
      <c r="E1" s="27"/>
      <c r="F1" s="27"/>
      <c r="G1" s="27"/>
      <c r="H1" s="27"/>
      <c r="I1" s="27"/>
    </row>
    <row r="2" spans="2:18" ht="18.75" x14ac:dyDescent="0.4">
      <c r="B2" s="55" t="s">
        <v>20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2:18" ht="19.5" thickBot="1" x14ac:dyDescent="0.45"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</row>
    <row r="4" spans="2:18" ht="19.5" customHeight="1" thickBot="1" x14ac:dyDescent="0.4">
      <c r="B4" s="67" t="s">
        <v>23</v>
      </c>
      <c r="C4" s="68"/>
      <c r="D4" s="63" t="s">
        <v>2</v>
      </c>
      <c r="E4" s="60" t="s">
        <v>22</v>
      </c>
      <c r="F4" s="61"/>
      <c r="G4" s="61"/>
      <c r="H4" s="61"/>
      <c r="I4" s="61"/>
      <c r="J4" s="61"/>
      <c r="K4" s="61"/>
      <c r="L4" s="62"/>
      <c r="M4" s="65" t="s">
        <v>11</v>
      </c>
    </row>
    <row r="5" spans="2:18" ht="17.25" thickBot="1" x14ac:dyDescent="0.4">
      <c r="B5" s="69"/>
      <c r="C5" s="70"/>
      <c r="D5" s="64"/>
      <c r="E5" s="42" t="s">
        <v>3</v>
      </c>
      <c r="F5" s="43" t="s">
        <v>4</v>
      </c>
      <c r="G5" s="43" t="s">
        <v>5</v>
      </c>
      <c r="H5" s="43" t="s">
        <v>6</v>
      </c>
      <c r="I5" s="43" t="s">
        <v>7</v>
      </c>
      <c r="J5" s="43" t="s">
        <v>8</v>
      </c>
      <c r="K5" s="43" t="s">
        <v>9</v>
      </c>
      <c r="L5" s="44" t="s">
        <v>10</v>
      </c>
      <c r="M5" s="66"/>
    </row>
    <row r="6" spans="2:18" x14ac:dyDescent="0.2">
      <c r="B6" s="56"/>
      <c r="C6" s="57"/>
      <c r="D6" s="4"/>
      <c r="E6" s="28"/>
      <c r="F6" s="28"/>
      <c r="G6" s="28"/>
      <c r="H6" s="28"/>
      <c r="I6" s="28"/>
      <c r="J6" s="28"/>
      <c r="K6" s="28"/>
      <c r="L6" s="28"/>
      <c r="M6" s="29"/>
      <c r="R6" s="1"/>
    </row>
    <row r="7" spans="2:18" x14ac:dyDescent="0.2">
      <c r="B7" s="58" t="s">
        <v>17</v>
      </c>
      <c r="C7" s="59"/>
      <c r="D7" s="4">
        <v>2014</v>
      </c>
      <c r="E7" s="28">
        <v>14160</v>
      </c>
      <c r="F7" s="28">
        <v>49795</v>
      </c>
      <c r="G7" s="28">
        <v>5778</v>
      </c>
      <c r="H7" s="28">
        <v>17458</v>
      </c>
      <c r="I7" s="28">
        <v>10528</v>
      </c>
      <c r="J7" s="28">
        <v>9191</v>
      </c>
      <c r="K7" s="28">
        <v>9462</v>
      </c>
      <c r="L7" s="28">
        <v>13325</v>
      </c>
      <c r="M7" s="29">
        <f>SUM(E7:L7)</f>
        <v>129697</v>
      </c>
      <c r="O7" s="5"/>
      <c r="P7" s="5"/>
      <c r="R7" s="1"/>
    </row>
    <row r="8" spans="2:18" x14ac:dyDescent="0.2">
      <c r="B8" s="58" t="s">
        <v>19</v>
      </c>
      <c r="C8" s="59"/>
      <c r="D8" s="4">
        <v>2015</v>
      </c>
      <c r="E8" s="28">
        <v>14582</v>
      </c>
      <c r="F8" s="28">
        <v>51203</v>
      </c>
      <c r="G8" s="28">
        <v>5951</v>
      </c>
      <c r="H8" s="28">
        <v>18001</v>
      </c>
      <c r="I8" s="28">
        <v>10829</v>
      </c>
      <c r="J8" s="28">
        <v>9436</v>
      </c>
      <c r="K8" s="28">
        <v>9734</v>
      </c>
      <c r="L8" s="28">
        <v>13655</v>
      </c>
      <c r="M8" s="29">
        <f t="shared" ref="M8:M10" si="0">SUM(E8:L8)</f>
        <v>133391</v>
      </c>
      <c r="O8" s="5"/>
      <c r="P8" s="5"/>
      <c r="Q8" s="5"/>
      <c r="R8" s="1"/>
    </row>
    <row r="9" spans="2:18" x14ac:dyDescent="0.2">
      <c r="B9" s="56"/>
      <c r="C9" s="57"/>
      <c r="D9" s="4">
        <v>2016</v>
      </c>
      <c r="E9" s="28">
        <v>15002</v>
      </c>
      <c r="F9" s="28">
        <v>52617</v>
      </c>
      <c r="G9" s="28">
        <v>6127</v>
      </c>
      <c r="H9" s="28">
        <v>18522</v>
      </c>
      <c r="I9" s="28">
        <v>11129</v>
      </c>
      <c r="J9" s="28">
        <v>9682</v>
      </c>
      <c r="K9" s="28">
        <v>10012</v>
      </c>
      <c r="L9" s="28">
        <v>13981</v>
      </c>
      <c r="M9" s="29">
        <f t="shared" si="0"/>
        <v>137072</v>
      </c>
      <c r="O9" s="5"/>
      <c r="P9" s="5"/>
      <c r="Q9" s="5"/>
      <c r="R9" s="1"/>
    </row>
    <row r="10" spans="2:18" x14ac:dyDescent="0.2">
      <c r="B10" s="6"/>
      <c r="C10" s="7"/>
      <c r="D10" s="8">
        <v>2019</v>
      </c>
      <c r="E10" s="30">
        <f>ROUND((E9*((1+E11))^2),0)</f>
        <v>15569</v>
      </c>
      <c r="F10" s="30">
        <f>ROUND((F9*((1+F11))^2),0)</f>
        <v>54515</v>
      </c>
      <c r="G10" s="30">
        <f>ROUND((G9*((1+G11))^2),0)</f>
        <v>6362</v>
      </c>
      <c r="H10" s="30">
        <f>ROUND((H9*((1+H11))^2),0)</f>
        <v>19238</v>
      </c>
      <c r="I10" s="30">
        <f>ROUND((I9*((1+I11))^2),0)</f>
        <v>11533</v>
      </c>
      <c r="J10" s="30">
        <f t="shared" ref="J10:L10" si="1">ROUND((J9*((1+J11))^2),0)</f>
        <v>10012</v>
      </c>
      <c r="K10" s="30">
        <f t="shared" si="1"/>
        <v>10382</v>
      </c>
      <c r="L10" s="30">
        <f t="shared" si="1"/>
        <v>14422</v>
      </c>
      <c r="M10" s="40">
        <f t="shared" si="0"/>
        <v>142033</v>
      </c>
      <c r="O10" s="9"/>
      <c r="P10" s="9"/>
      <c r="Q10" s="9"/>
      <c r="R10" s="1"/>
    </row>
    <row r="11" spans="2:18" x14ac:dyDescent="0.2">
      <c r="B11" s="53" t="s">
        <v>12</v>
      </c>
      <c r="C11" s="54"/>
      <c r="D11" s="10"/>
      <c r="E11" s="32">
        <f t="shared" ref="E11:L11" si="2">((E9-E7)/E9)/3</f>
        <v>1.8708616628893924E-2</v>
      </c>
      <c r="F11" s="32">
        <f t="shared" si="2"/>
        <v>1.7877618767065142E-2</v>
      </c>
      <c r="G11" s="32">
        <f t="shared" si="2"/>
        <v>1.8986997443011806E-2</v>
      </c>
      <c r="H11" s="32">
        <f t="shared" si="2"/>
        <v>1.9148400100781053E-2</v>
      </c>
      <c r="I11" s="32">
        <f t="shared" si="2"/>
        <v>1.8001018360439693E-2</v>
      </c>
      <c r="J11" s="32">
        <f t="shared" si="2"/>
        <v>1.6904220891000483E-2</v>
      </c>
      <c r="K11" s="32">
        <f t="shared" si="2"/>
        <v>1.8311359701691305E-2</v>
      </c>
      <c r="L11" s="32">
        <f t="shared" si="2"/>
        <v>1.5640273704789834E-2</v>
      </c>
      <c r="M11" s="31"/>
      <c r="O11" s="9"/>
      <c r="P11" s="9"/>
      <c r="Q11" s="9"/>
      <c r="R11" s="1"/>
    </row>
    <row r="12" spans="2:18" x14ac:dyDescent="0.2">
      <c r="B12" s="6"/>
      <c r="C12" s="7"/>
      <c r="D12" s="4">
        <v>2020</v>
      </c>
      <c r="E12" s="28">
        <f t="shared" ref="E12:L12" si="3">ROUND((E$9*((1+E$11))^4),0)</f>
        <v>16157</v>
      </c>
      <c r="F12" s="28">
        <f t="shared" si="3"/>
        <v>56482</v>
      </c>
      <c r="G12" s="28">
        <f t="shared" si="3"/>
        <v>6606</v>
      </c>
      <c r="H12" s="28">
        <f t="shared" si="3"/>
        <v>19982</v>
      </c>
      <c r="I12" s="28">
        <f t="shared" si="3"/>
        <v>11952</v>
      </c>
      <c r="J12" s="28">
        <f t="shared" si="3"/>
        <v>10353</v>
      </c>
      <c r="K12" s="28">
        <f t="shared" si="3"/>
        <v>10766</v>
      </c>
      <c r="L12" s="28">
        <f t="shared" si="3"/>
        <v>14876</v>
      </c>
      <c r="M12" s="29">
        <f>SUM(E12:L12)</f>
        <v>147174</v>
      </c>
      <c r="O12" s="9"/>
      <c r="P12" s="9"/>
      <c r="R12" s="1"/>
    </row>
    <row r="13" spans="2:18" x14ac:dyDescent="0.2">
      <c r="B13" s="6"/>
      <c r="C13" s="7"/>
      <c r="D13" s="4">
        <v>2021</v>
      </c>
      <c r="E13" s="28">
        <f>ROUND((E$9*((1+E$11))^5),0)</f>
        <v>16459</v>
      </c>
      <c r="F13" s="28">
        <f t="shared" ref="F13:L13" si="4">ROUND((F$9*((1+F$11))^5),0)</f>
        <v>57492</v>
      </c>
      <c r="G13" s="28">
        <f t="shared" si="4"/>
        <v>6731</v>
      </c>
      <c r="H13" s="28">
        <f t="shared" si="4"/>
        <v>20365</v>
      </c>
      <c r="I13" s="28">
        <f t="shared" si="4"/>
        <v>12167</v>
      </c>
      <c r="J13" s="28">
        <f t="shared" si="4"/>
        <v>10528</v>
      </c>
      <c r="K13" s="28">
        <f t="shared" si="4"/>
        <v>10963</v>
      </c>
      <c r="L13" s="28">
        <f t="shared" si="4"/>
        <v>15109</v>
      </c>
      <c r="M13" s="29">
        <f>SUM(E13:L13)</f>
        <v>149814</v>
      </c>
      <c r="O13" s="9"/>
      <c r="P13" s="9"/>
      <c r="R13" s="1"/>
    </row>
    <row r="14" spans="2:18" x14ac:dyDescent="0.2">
      <c r="B14" s="56" t="s">
        <v>13</v>
      </c>
      <c r="C14" s="57"/>
      <c r="D14" s="4">
        <v>2022</v>
      </c>
      <c r="E14" s="28">
        <f>ROUND((E$9*((1+E$11))^6),0)</f>
        <v>16767</v>
      </c>
      <c r="F14" s="28">
        <f t="shared" ref="F14:L14" si="5">ROUND((F$9*((1+F$11))^6),0)</f>
        <v>58519</v>
      </c>
      <c r="G14" s="28">
        <f t="shared" si="5"/>
        <v>6859</v>
      </c>
      <c r="H14" s="28">
        <f t="shared" si="5"/>
        <v>20755</v>
      </c>
      <c r="I14" s="28">
        <f t="shared" si="5"/>
        <v>12386</v>
      </c>
      <c r="J14" s="28">
        <f t="shared" si="5"/>
        <v>10706</v>
      </c>
      <c r="K14" s="28">
        <f t="shared" si="5"/>
        <v>11164</v>
      </c>
      <c r="L14" s="28">
        <f t="shared" si="5"/>
        <v>15345</v>
      </c>
      <c r="M14" s="29">
        <f t="shared" ref="M14:M16" si="6">SUM(E14:L14)</f>
        <v>152501</v>
      </c>
      <c r="O14" s="9"/>
      <c r="P14" s="9"/>
      <c r="R14" s="1"/>
    </row>
    <row r="15" spans="2:18" x14ac:dyDescent="0.2">
      <c r="B15" s="6"/>
      <c r="C15" s="7"/>
      <c r="D15" s="4">
        <v>2023</v>
      </c>
      <c r="E15" s="28">
        <f>ROUND((E$9*((1+E$11))^7),0)</f>
        <v>17080</v>
      </c>
      <c r="F15" s="28">
        <f t="shared" ref="F15:L15" si="7">ROUND((F$9*((1+F$11))^7),0)</f>
        <v>59566</v>
      </c>
      <c r="G15" s="28">
        <f t="shared" si="7"/>
        <v>6989</v>
      </c>
      <c r="H15" s="28">
        <f t="shared" si="7"/>
        <v>21152</v>
      </c>
      <c r="I15" s="28">
        <f t="shared" si="7"/>
        <v>12609</v>
      </c>
      <c r="J15" s="28">
        <f t="shared" si="7"/>
        <v>10887</v>
      </c>
      <c r="K15" s="28">
        <f t="shared" si="7"/>
        <v>11368</v>
      </c>
      <c r="L15" s="28">
        <f t="shared" si="7"/>
        <v>15585</v>
      </c>
      <c r="M15" s="29">
        <f t="shared" si="6"/>
        <v>155236</v>
      </c>
      <c r="O15" s="9"/>
      <c r="P15" s="9"/>
      <c r="R15" s="1"/>
    </row>
    <row r="16" spans="2:18" x14ac:dyDescent="0.2">
      <c r="B16" s="24"/>
      <c r="C16" s="25"/>
      <c r="D16" s="11">
        <v>2024</v>
      </c>
      <c r="E16" s="33">
        <f>ROUND((E$9*((1+E$11))^8),0)</f>
        <v>17400</v>
      </c>
      <c r="F16" s="33">
        <f t="shared" ref="F16:L16" si="8">ROUND((F$9*((1+F$11))^8),0)</f>
        <v>60630</v>
      </c>
      <c r="G16" s="33">
        <f t="shared" si="8"/>
        <v>7122</v>
      </c>
      <c r="H16" s="33">
        <f t="shared" si="8"/>
        <v>21557</v>
      </c>
      <c r="I16" s="33">
        <f t="shared" si="8"/>
        <v>12836</v>
      </c>
      <c r="J16" s="33">
        <f t="shared" si="8"/>
        <v>11071</v>
      </c>
      <c r="K16" s="33">
        <f t="shared" si="8"/>
        <v>11576</v>
      </c>
      <c r="L16" s="33">
        <f t="shared" si="8"/>
        <v>15829</v>
      </c>
      <c r="M16" s="31">
        <f t="shared" si="6"/>
        <v>158021</v>
      </c>
      <c r="O16" s="9"/>
      <c r="P16" s="9"/>
      <c r="R16" s="1"/>
    </row>
    <row r="17" spans="2:19" x14ac:dyDescent="0.2">
      <c r="B17" s="6"/>
      <c r="C17" s="7"/>
      <c r="D17" s="4">
        <f>D10</f>
        <v>2019</v>
      </c>
      <c r="E17" s="28">
        <f t="shared" ref="E17:L17" si="9">INT(E10*$C$18)</f>
        <v>778</v>
      </c>
      <c r="F17" s="28">
        <f t="shared" si="9"/>
        <v>2725</v>
      </c>
      <c r="G17" s="28">
        <f t="shared" si="9"/>
        <v>318</v>
      </c>
      <c r="H17" s="28">
        <f t="shared" si="9"/>
        <v>961</v>
      </c>
      <c r="I17" s="28">
        <f t="shared" si="9"/>
        <v>576</v>
      </c>
      <c r="J17" s="28">
        <f t="shared" si="9"/>
        <v>500</v>
      </c>
      <c r="K17" s="28">
        <f t="shared" si="9"/>
        <v>519</v>
      </c>
      <c r="L17" s="28">
        <f t="shared" si="9"/>
        <v>721</v>
      </c>
      <c r="M17" s="29">
        <f>SUM(E17:L17)</f>
        <v>7098</v>
      </c>
    </row>
    <row r="18" spans="2:19" x14ac:dyDescent="0.2">
      <c r="B18" s="12"/>
      <c r="C18" s="13">
        <v>0.05</v>
      </c>
      <c r="D18" s="4">
        <v>2020</v>
      </c>
      <c r="E18" s="28">
        <f t="shared" ref="E18:L18" si="10">INT(E12*$C$18)</f>
        <v>807</v>
      </c>
      <c r="F18" s="28">
        <f t="shared" si="10"/>
        <v>2824</v>
      </c>
      <c r="G18" s="28">
        <f t="shared" si="10"/>
        <v>330</v>
      </c>
      <c r="H18" s="28">
        <f t="shared" si="10"/>
        <v>999</v>
      </c>
      <c r="I18" s="28">
        <f t="shared" si="10"/>
        <v>597</v>
      </c>
      <c r="J18" s="28">
        <f t="shared" si="10"/>
        <v>517</v>
      </c>
      <c r="K18" s="28">
        <f t="shared" si="10"/>
        <v>538</v>
      </c>
      <c r="L18" s="28">
        <f t="shared" si="10"/>
        <v>743</v>
      </c>
      <c r="M18" s="29">
        <f t="shared" ref="M18:M22" si="11">SUM(E18:L18)</f>
        <v>7355</v>
      </c>
    </row>
    <row r="19" spans="2:19" x14ac:dyDescent="0.2">
      <c r="B19" s="12"/>
      <c r="C19" s="13">
        <v>0.06</v>
      </c>
      <c r="D19" s="4">
        <v>2021</v>
      </c>
      <c r="E19" s="28">
        <f>INT(E13*$C$19)</f>
        <v>987</v>
      </c>
      <c r="F19" s="28">
        <f t="shared" ref="F19:L19" si="12">INT(F13*$C$19)</f>
        <v>3449</v>
      </c>
      <c r="G19" s="28">
        <f t="shared" si="12"/>
        <v>403</v>
      </c>
      <c r="H19" s="28">
        <f t="shared" si="12"/>
        <v>1221</v>
      </c>
      <c r="I19" s="28">
        <f t="shared" si="12"/>
        <v>730</v>
      </c>
      <c r="J19" s="28">
        <f t="shared" si="12"/>
        <v>631</v>
      </c>
      <c r="K19" s="28">
        <f t="shared" si="12"/>
        <v>657</v>
      </c>
      <c r="L19" s="28">
        <f t="shared" si="12"/>
        <v>906</v>
      </c>
      <c r="M19" s="29">
        <f t="shared" si="11"/>
        <v>8984</v>
      </c>
    </row>
    <row r="20" spans="2:19" x14ac:dyDescent="0.2">
      <c r="B20" s="12" t="s">
        <v>14</v>
      </c>
      <c r="C20" s="13">
        <v>7.0000000000000007E-2</v>
      </c>
      <c r="D20" s="4">
        <v>2022</v>
      </c>
      <c r="E20" s="28">
        <f>INT(E14*$C$20)</f>
        <v>1173</v>
      </c>
      <c r="F20" s="28">
        <f t="shared" ref="F20:L20" si="13">INT(F14*$C$20)</f>
        <v>4096</v>
      </c>
      <c r="G20" s="28">
        <f t="shared" si="13"/>
        <v>480</v>
      </c>
      <c r="H20" s="28">
        <f t="shared" si="13"/>
        <v>1452</v>
      </c>
      <c r="I20" s="28">
        <f t="shared" si="13"/>
        <v>867</v>
      </c>
      <c r="J20" s="28">
        <f t="shared" si="13"/>
        <v>749</v>
      </c>
      <c r="K20" s="28">
        <f t="shared" si="13"/>
        <v>781</v>
      </c>
      <c r="L20" s="28">
        <f t="shared" si="13"/>
        <v>1074</v>
      </c>
      <c r="M20" s="29">
        <f t="shared" si="11"/>
        <v>10672</v>
      </c>
    </row>
    <row r="21" spans="2:19" x14ac:dyDescent="0.2">
      <c r="B21" s="12"/>
      <c r="C21" s="13">
        <v>0.08</v>
      </c>
      <c r="D21" s="4">
        <v>2023</v>
      </c>
      <c r="E21" s="28">
        <f>INT(E15*$C$21)</f>
        <v>1366</v>
      </c>
      <c r="F21" s="28">
        <f t="shared" ref="F21:L21" si="14">INT(F15*$C$21)</f>
        <v>4765</v>
      </c>
      <c r="G21" s="28">
        <f t="shared" si="14"/>
        <v>559</v>
      </c>
      <c r="H21" s="28">
        <f t="shared" si="14"/>
        <v>1692</v>
      </c>
      <c r="I21" s="28">
        <f t="shared" si="14"/>
        <v>1008</v>
      </c>
      <c r="J21" s="28">
        <f t="shared" si="14"/>
        <v>870</v>
      </c>
      <c r="K21" s="28">
        <f t="shared" si="14"/>
        <v>909</v>
      </c>
      <c r="L21" s="28">
        <f t="shared" si="14"/>
        <v>1246</v>
      </c>
      <c r="M21" s="29">
        <f t="shared" si="11"/>
        <v>12415</v>
      </c>
    </row>
    <row r="22" spans="2:19" x14ac:dyDescent="0.2">
      <c r="B22" s="12"/>
      <c r="C22" s="13">
        <v>0.09</v>
      </c>
      <c r="D22" s="4">
        <v>2024</v>
      </c>
      <c r="E22" s="28">
        <f>INT(E16*$C$22)</f>
        <v>1566</v>
      </c>
      <c r="F22" s="28">
        <f t="shared" ref="F22:L22" si="15">INT(F16*$C$22)</f>
        <v>5456</v>
      </c>
      <c r="G22" s="28">
        <f t="shared" si="15"/>
        <v>640</v>
      </c>
      <c r="H22" s="28">
        <f t="shared" si="15"/>
        <v>1940</v>
      </c>
      <c r="I22" s="28">
        <f t="shared" si="15"/>
        <v>1155</v>
      </c>
      <c r="J22" s="28">
        <f t="shared" si="15"/>
        <v>996</v>
      </c>
      <c r="K22" s="28">
        <f t="shared" si="15"/>
        <v>1041</v>
      </c>
      <c r="L22" s="28">
        <f t="shared" si="15"/>
        <v>1424</v>
      </c>
      <c r="M22" s="29">
        <f t="shared" si="11"/>
        <v>14218</v>
      </c>
    </row>
    <row r="23" spans="2:19" ht="13.5" thickBot="1" x14ac:dyDescent="0.25">
      <c r="B23" s="71" t="s">
        <v>15</v>
      </c>
      <c r="C23" s="72"/>
      <c r="D23" s="45"/>
      <c r="E23" s="46">
        <f>G23</f>
        <v>5</v>
      </c>
      <c r="F23" s="46">
        <f>L23</f>
        <v>5</v>
      </c>
      <c r="G23" s="46">
        <f>L23</f>
        <v>5</v>
      </c>
      <c r="H23" s="46">
        <f>E23</f>
        <v>5</v>
      </c>
      <c r="I23" s="46">
        <f>H23</f>
        <v>5</v>
      </c>
      <c r="J23" s="46">
        <v>5</v>
      </c>
      <c r="K23" s="46">
        <f>J23</f>
        <v>5</v>
      </c>
      <c r="L23" s="46">
        <f>K23</f>
        <v>5</v>
      </c>
      <c r="M23" s="47"/>
    </row>
    <row r="24" spans="2:19" x14ac:dyDescent="0.2">
      <c r="B24" s="14"/>
      <c r="C24" s="15"/>
      <c r="D24" s="4">
        <f>D17</f>
        <v>2019</v>
      </c>
      <c r="E24" s="28">
        <f t="shared" ref="E24:L29" si="16">INT(E17/E$23)</f>
        <v>155</v>
      </c>
      <c r="F24" s="28">
        <f t="shared" si="16"/>
        <v>545</v>
      </c>
      <c r="G24" s="28">
        <f t="shared" si="16"/>
        <v>63</v>
      </c>
      <c r="H24" s="28">
        <f t="shared" si="16"/>
        <v>192</v>
      </c>
      <c r="I24" s="28">
        <f t="shared" si="16"/>
        <v>115</v>
      </c>
      <c r="J24" s="28">
        <f t="shared" si="16"/>
        <v>100</v>
      </c>
      <c r="K24" s="28">
        <f t="shared" si="16"/>
        <v>103</v>
      </c>
      <c r="L24" s="28">
        <f t="shared" si="16"/>
        <v>144</v>
      </c>
      <c r="M24" s="29">
        <f t="shared" ref="M24:M28" si="17">SUM(E24:L24)</f>
        <v>1417</v>
      </c>
    </row>
    <row r="25" spans="2:19" x14ac:dyDescent="0.2">
      <c r="B25" s="12"/>
      <c r="C25" s="15"/>
      <c r="D25" s="4">
        <v>2020</v>
      </c>
      <c r="E25" s="28">
        <f t="shared" si="16"/>
        <v>161</v>
      </c>
      <c r="F25" s="28">
        <f t="shared" si="16"/>
        <v>564</v>
      </c>
      <c r="G25" s="28">
        <f t="shared" si="16"/>
        <v>66</v>
      </c>
      <c r="H25" s="28">
        <f t="shared" si="16"/>
        <v>199</v>
      </c>
      <c r="I25" s="28">
        <f t="shared" si="16"/>
        <v>119</v>
      </c>
      <c r="J25" s="28">
        <f t="shared" si="16"/>
        <v>103</v>
      </c>
      <c r="K25" s="28">
        <f t="shared" si="16"/>
        <v>107</v>
      </c>
      <c r="L25" s="28">
        <f t="shared" si="16"/>
        <v>148</v>
      </c>
      <c r="M25" s="29">
        <f t="shared" si="17"/>
        <v>1467</v>
      </c>
    </row>
    <row r="26" spans="2:19" x14ac:dyDescent="0.2">
      <c r="B26" s="12"/>
      <c r="C26" s="15"/>
      <c r="D26" s="4">
        <v>2021</v>
      </c>
      <c r="E26" s="28">
        <f t="shared" si="16"/>
        <v>197</v>
      </c>
      <c r="F26" s="28">
        <f t="shared" si="16"/>
        <v>689</v>
      </c>
      <c r="G26" s="28">
        <f t="shared" si="16"/>
        <v>80</v>
      </c>
      <c r="H26" s="28">
        <f t="shared" si="16"/>
        <v>244</v>
      </c>
      <c r="I26" s="28">
        <f t="shared" si="16"/>
        <v>146</v>
      </c>
      <c r="J26" s="28">
        <f t="shared" si="16"/>
        <v>126</v>
      </c>
      <c r="K26" s="28">
        <f t="shared" si="16"/>
        <v>131</v>
      </c>
      <c r="L26" s="28">
        <f t="shared" si="16"/>
        <v>181</v>
      </c>
      <c r="M26" s="29">
        <f t="shared" si="17"/>
        <v>1794</v>
      </c>
    </row>
    <row r="27" spans="2:19" x14ac:dyDescent="0.2">
      <c r="B27" s="51" t="s">
        <v>16</v>
      </c>
      <c r="C27" s="52"/>
      <c r="D27" s="4">
        <v>2022</v>
      </c>
      <c r="E27" s="28">
        <f t="shared" si="16"/>
        <v>234</v>
      </c>
      <c r="F27" s="28">
        <f t="shared" si="16"/>
        <v>819</v>
      </c>
      <c r="G27" s="28">
        <f t="shared" si="16"/>
        <v>96</v>
      </c>
      <c r="H27" s="28">
        <f t="shared" si="16"/>
        <v>290</v>
      </c>
      <c r="I27" s="28">
        <f t="shared" si="16"/>
        <v>173</v>
      </c>
      <c r="J27" s="28">
        <f t="shared" si="16"/>
        <v>149</v>
      </c>
      <c r="K27" s="28">
        <f t="shared" si="16"/>
        <v>156</v>
      </c>
      <c r="L27" s="28">
        <f t="shared" si="16"/>
        <v>214</v>
      </c>
      <c r="M27" s="29">
        <f t="shared" si="17"/>
        <v>2131</v>
      </c>
    </row>
    <row r="28" spans="2:19" x14ac:dyDescent="0.2">
      <c r="B28" s="12"/>
      <c r="C28" s="15"/>
      <c r="D28" s="4">
        <v>2023</v>
      </c>
      <c r="E28" s="28">
        <f t="shared" si="16"/>
        <v>273</v>
      </c>
      <c r="F28" s="28">
        <f t="shared" si="16"/>
        <v>953</v>
      </c>
      <c r="G28" s="28">
        <f t="shared" si="16"/>
        <v>111</v>
      </c>
      <c r="H28" s="28">
        <f t="shared" si="16"/>
        <v>338</v>
      </c>
      <c r="I28" s="28">
        <f t="shared" si="16"/>
        <v>201</v>
      </c>
      <c r="J28" s="28">
        <f t="shared" si="16"/>
        <v>174</v>
      </c>
      <c r="K28" s="28">
        <f t="shared" si="16"/>
        <v>181</v>
      </c>
      <c r="L28" s="28">
        <f t="shared" si="16"/>
        <v>249</v>
      </c>
      <c r="M28" s="29">
        <f t="shared" si="17"/>
        <v>2480</v>
      </c>
    </row>
    <row r="29" spans="2:19" ht="13.5" thickBot="1" x14ac:dyDescent="0.25">
      <c r="B29" s="36"/>
      <c r="C29" s="48"/>
      <c r="D29" s="17">
        <v>2024</v>
      </c>
      <c r="E29" s="38">
        <f t="shared" si="16"/>
        <v>313</v>
      </c>
      <c r="F29" s="38">
        <f t="shared" si="16"/>
        <v>1091</v>
      </c>
      <c r="G29" s="38">
        <f t="shared" si="16"/>
        <v>128</v>
      </c>
      <c r="H29" s="38">
        <f t="shared" si="16"/>
        <v>388</v>
      </c>
      <c r="I29" s="38">
        <f t="shared" si="16"/>
        <v>231</v>
      </c>
      <c r="J29" s="38">
        <f t="shared" si="16"/>
        <v>199</v>
      </c>
      <c r="K29" s="38">
        <f t="shared" si="16"/>
        <v>208</v>
      </c>
      <c r="L29" s="38">
        <f t="shared" si="16"/>
        <v>284</v>
      </c>
      <c r="M29" s="39">
        <f>SUM(E29:L29)</f>
        <v>2842</v>
      </c>
    </row>
    <row r="30" spans="2:19" ht="0.75" customHeight="1" x14ac:dyDescent="0.2">
      <c r="B30" s="23" t="s">
        <v>21</v>
      </c>
      <c r="C30" s="16" t="s">
        <v>0</v>
      </c>
      <c r="D30" s="4"/>
      <c r="E30" s="49">
        <v>5</v>
      </c>
      <c r="F30" s="49">
        <v>5</v>
      </c>
      <c r="G30" s="49">
        <v>5</v>
      </c>
      <c r="H30" s="49">
        <v>5</v>
      </c>
      <c r="I30" s="49">
        <v>5</v>
      </c>
      <c r="J30" s="49">
        <v>5</v>
      </c>
      <c r="K30" s="49">
        <v>5</v>
      </c>
      <c r="L30" s="49">
        <v>5</v>
      </c>
      <c r="M30" s="29"/>
    </row>
    <row r="31" spans="2:19" ht="13.5" hidden="1" thickBot="1" x14ac:dyDescent="0.25">
      <c r="B31" s="36"/>
      <c r="C31" s="37" t="s">
        <v>1</v>
      </c>
      <c r="D31" s="17"/>
      <c r="E31" s="50">
        <f t="shared" ref="E31:L31" si="18">E30*E23</f>
        <v>25</v>
      </c>
      <c r="F31" s="50">
        <f t="shared" si="18"/>
        <v>25</v>
      </c>
      <c r="G31" s="50">
        <f t="shared" si="18"/>
        <v>25</v>
      </c>
      <c r="H31" s="50">
        <f t="shared" si="18"/>
        <v>25</v>
      </c>
      <c r="I31" s="50">
        <f t="shared" si="18"/>
        <v>25</v>
      </c>
      <c r="J31" s="50">
        <f t="shared" si="18"/>
        <v>25</v>
      </c>
      <c r="K31" s="50">
        <f t="shared" si="18"/>
        <v>25</v>
      </c>
      <c r="L31" s="50">
        <f t="shared" si="18"/>
        <v>25</v>
      </c>
      <c r="M31" s="39"/>
    </row>
    <row r="32" spans="2:19" x14ac:dyDescent="0.2">
      <c r="B32" s="23"/>
      <c r="C32" s="16"/>
      <c r="D32" s="4">
        <f>D24</f>
        <v>2019</v>
      </c>
      <c r="E32" s="28">
        <f t="shared" ref="E32:L37" si="19">E$31*E24</f>
        <v>3875</v>
      </c>
      <c r="F32" s="28">
        <f t="shared" si="19"/>
        <v>13625</v>
      </c>
      <c r="G32" s="28">
        <f t="shared" si="19"/>
        <v>1575</v>
      </c>
      <c r="H32" s="28">
        <f t="shared" si="19"/>
        <v>4800</v>
      </c>
      <c r="I32" s="28">
        <f t="shared" si="19"/>
        <v>2875</v>
      </c>
      <c r="J32" s="28">
        <f t="shared" si="19"/>
        <v>2500</v>
      </c>
      <c r="K32" s="28">
        <f t="shared" si="19"/>
        <v>2575</v>
      </c>
      <c r="L32" s="28">
        <f t="shared" si="19"/>
        <v>3600</v>
      </c>
      <c r="M32" s="29">
        <f>SUM(E32:L32)</f>
        <v>35425</v>
      </c>
      <c r="O32" s="22"/>
      <c r="P32" s="2"/>
      <c r="Q32" s="2"/>
      <c r="R32" s="2"/>
      <c r="S32" s="2"/>
    </row>
    <row r="33" spans="2:19" x14ac:dyDescent="0.2">
      <c r="B33" s="12"/>
      <c r="C33" s="16"/>
      <c r="D33" s="4">
        <v>2020</v>
      </c>
      <c r="E33" s="28">
        <f t="shared" si="19"/>
        <v>4025</v>
      </c>
      <c r="F33" s="28">
        <f t="shared" si="19"/>
        <v>14100</v>
      </c>
      <c r="G33" s="28">
        <f t="shared" si="19"/>
        <v>1650</v>
      </c>
      <c r="H33" s="28">
        <f t="shared" si="19"/>
        <v>4975</v>
      </c>
      <c r="I33" s="28">
        <f t="shared" si="19"/>
        <v>2975</v>
      </c>
      <c r="J33" s="28">
        <f t="shared" si="19"/>
        <v>2575</v>
      </c>
      <c r="K33" s="28">
        <f t="shared" si="19"/>
        <v>2675</v>
      </c>
      <c r="L33" s="28">
        <f t="shared" si="19"/>
        <v>3700</v>
      </c>
      <c r="M33" s="29">
        <f t="shared" ref="M33" si="20">SUM(E33:L33)</f>
        <v>36675</v>
      </c>
      <c r="O33" s="22"/>
      <c r="P33" s="2"/>
      <c r="Q33" s="2"/>
      <c r="R33" s="2"/>
      <c r="S33" s="2"/>
    </row>
    <row r="34" spans="2:19" x14ac:dyDescent="0.2">
      <c r="B34" s="51" t="s">
        <v>18</v>
      </c>
      <c r="C34" s="52"/>
      <c r="D34" s="4">
        <v>2021</v>
      </c>
      <c r="E34" s="28">
        <f t="shared" si="19"/>
        <v>4925</v>
      </c>
      <c r="F34" s="28">
        <f t="shared" si="19"/>
        <v>17225</v>
      </c>
      <c r="G34" s="28">
        <f t="shared" si="19"/>
        <v>2000</v>
      </c>
      <c r="H34" s="28">
        <f t="shared" si="19"/>
        <v>6100</v>
      </c>
      <c r="I34" s="28">
        <f t="shared" si="19"/>
        <v>3650</v>
      </c>
      <c r="J34" s="28">
        <f t="shared" si="19"/>
        <v>3150</v>
      </c>
      <c r="K34" s="28">
        <f t="shared" si="19"/>
        <v>3275</v>
      </c>
      <c r="L34" s="28">
        <f t="shared" si="19"/>
        <v>4525</v>
      </c>
      <c r="M34" s="29">
        <f t="shared" ref="M34:M37" si="21">SUM(E34:L34)</f>
        <v>44850</v>
      </c>
      <c r="O34" s="22"/>
      <c r="P34" s="2"/>
      <c r="Q34" s="2"/>
      <c r="R34" s="2"/>
      <c r="S34" s="2"/>
    </row>
    <row r="35" spans="2:19" x14ac:dyDescent="0.2">
      <c r="B35" s="12"/>
      <c r="C35" s="16"/>
      <c r="D35" s="4">
        <v>2022</v>
      </c>
      <c r="E35" s="28">
        <f t="shared" si="19"/>
        <v>5850</v>
      </c>
      <c r="F35" s="28">
        <f t="shared" si="19"/>
        <v>20475</v>
      </c>
      <c r="G35" s="28">
        <f t="shared" si="19"/>
        <v>2400</v>
      </c>
      <c r="H35" s="28">
        <f t="shared" si="19"/>
        <v>7250</v>
      </c>
      <c r="I35" s="28">
        <f t="shared" si="19"/>
        <v>4325</v>
      </c>
      <c r="J35" s="28">
        <f t="shared" si="19"/>
        <v>3725</v>
      </c>
      <c r="K35" s="28">
        <f t="shared" si="19"/>
        <v>3900</v>
      </c>
      <c r="L35" s="28">
        <f t="shared" si="19"/>
        <v>5350</v>
      </c>
      <c r="M35" s="29">
        <f t="shared" si="21"/>
        <v>53275</v>
      </c>
      <c r="O35" s="22"/>
      <c r="P35" s="2"/>
      <c r="Q35" s="2"/>
      <c r="R35" s="2"/>
      <c r="S35" s="2"/>
    </row>
    <row r="36" spans="2:19" x14ac:dyDescent="0.2">
      <c r="B36" s="12"/>
      <c r="C36" s="16"/>
      <c r="D36" s="4">
        <v>2023</v>
      </c>
      <c r="E36" s="28">
        <f t="shared" si="19"/>
        <v>6825</v>
      </c>
      <c r="F36" s="28">
        <f t="shared" si="19"/>
        <v>23825</v>
      </c>
      <c r="G36" s="28">
        <f t="shared" si="19"/>
        <v>2775</v>
      </c>
      <c r="H36" s="28">
        <f t="shared" si="19"/>
        <v>8450</v>
      </c>
      <c r="I36" s="28">
        <f t="shared" si="19"/>
        <v>5025</v>
      </c>
      <c r="J36" s="28">
        <f t="shared" si="19"/>
        <v>4350</v>
      </c>
      <c r="K36" s="28">
        <f t="shared" si="19"/>
        <v>4525</v>
      </c>
      <c r="L36" s="28">
        <f t="shared" si="19"/>
        <v>6225</v>
      </c>
      <c r="M36" s="29">
        <f t="shared" si="21"/>
        <v>62000</v>
      </c>
      <c r="O36" s="22"/>
      <c r="P36" s="2"/>
      <c r="Q36" s="2"/>
      <c r="R36" s="2"/>
      <c r="S36" s="2"/>
    </row>
    <row r="37" spans="2:19" ht="13.5" thickBot="1" x14ac:dyDescent="0.25">
      <c r="B37" s="36"/>
      <c r="C37" s="37"/>
      <c r="D37" s="17">
        <v>2024</v>
      </c>
      <c r="E37" s="38">
        <f t="shared" si="19"/>
        <v>7825</v>
      </c>
      <c r="F37" s="38">
        <f t="shared" si="19"/>
        <v>27275</v>
      </c>
      <c r="G37" s="38">
        <f t="shared" si="19"/>
        <v>3200</v>
      </c>
      <c r="H37" s="38">
        <f t="shared" si="19"/>
        <v>9700</v>
      </c>
      <c r="I37" s="38">
        <f t="shared" si="19"/>
        <v>5775</v>
      </c>
      <c r="J37" s="38">
        <f t="shared" si="19"/>
        <v>4975</v>
      </c>
      <c r="K37" s="38">
        <f t="shared" si="19"/>
        <v>5200</v>
      </c>
      <c r="L37" s="38">
        <f t="shared" si="19"/>
        <v>7100</v>
      </c>
      <c r="M37" s="39">
        <f t="shared" si="21"/>
        <v>71050</v>
      </c>
      <c r="O37" s="22"/>
      <c r="P37" s="2"/>
      <c r="Q37" s="2"/>
      <c r="R37" s="2"/>
      <c r="S37" s="2"/>
    </row>
    <row r="38" spans="2:19" x14ac:dyDescent="0.2">
      <c r="D38" s="18"/>
    </row>
    <row r="40" spans="2:19" ht="15" x14ac:dyDescent="0.25">
      <c r="M40" s="34"/>
    </row>
    <row r="41" spans="2:19" ht="15" x14ac:dyDescent="0.25">
      <c r="M41" s="35"/>
    </row>
    <row r="51" spans="2:3" x14ac:dyDescent="0.2">
      <c r="B51" s="19"/>
    </row>
    <row r="52" spans="2:3" ht="15" x14ac:dyDescent="0.25">
      <c r="B52" s="20"/>
    </row>
    <row r="54" spans="2:3" ht="15" x14ac:dyDescent="0.25">
      <c r="C54" s="21"/>
    </row>
  </sheetData>
  <mergeCells count="14">
    <mergeCell ref="B27:C27"/>
    <mergeCell ref="B34:C34"/>
    <mergeCell ref="B11:C11"/>
    <mergeCell ref="B2:M2"/>
    <mergeCell ref="B6:C6"/>
    <mergeCell ref="B7:C7"/>
    <mergeCell ref="B9:C9"/>
    <mergeCell ref="B14:C14"/>
    <mergeCell ref="B8:C8"/>
    <mergeCell ref="E4:L4"/>
    <mergeCell ref="D4:D5"/>
    <mergeCell ref="M4:M5"/>
    <mergeCell ref="B4:C5"/>
    <mergeCell ref="B23:C23"/>
  </mergeCells>
  <pageMargins left="0.25" right="0.25" top="0.75" bottom="0.75" header="0.3" footer="0.3"/>
  <pageSetup paperSize="1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 dan Jaringan 2020-2024</vt:lpstr>
    </vt:vector>
  </TitlesOfParts>
  <Company>Berner Fachhochschule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Guenat Dominique</dc:creator>
  <cp:lastModifiedBy>Windows User</cp:lastModifiedBy>
  <cp:lastPrinted>2020-07-23T02:10:27Z</cp:lastPrinted>
  <dcterms:created xsi:type="dcterms:W3CDTF">2016-03-10T08:03:34Z</dcterms:created>
  <dcterms:modified xsi:type="dcterms:W3CDTF">2020-07-23T02:15:22Z</dcterms:modified>
</cp:coreProperties>
</file>