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 Data-Data BM-SDA\DATA BIG _ BM\DATA JALAN DAN JEMBATAN 2018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/>
  <c r="I11" i="1"/>
  <c r="J10" i="1"/>
  <c r="I10" i="1"/>
  <c r="J7" i="1"/>
  <c r="I7" i="1"/>
  <c r="I6" i="1"/>
  <c r="I5" i="1"/>
  <c r="J4" i="1"/>
  <c r="I4" i="1"/>
  <c r="E4" i="1" s="1"/>
  <c r="E12" i="1"/>
  <c r="E11" i="1"/>
  <c r="E10" i="1"/>
  <c r="E9" i="1"/>
  <c r="E8" i="1"/>
  <c r="E7" i="1"/>
  <c r="E6" i="1"/>
  <c r="E5" i="1"/>
  <c r="E3" i="1"/>
  <c r="H27" i="1"/>
  <c r="E13" i="1" l="1"/>
  <c r="F32" i="1"/>
  <c r="F30" i="1"/>
  <c r="J26" i="1"/>
  <c r="J25" i="1"/>
  <c r="J24" i="1"/>
  <c r="J23" i="1"/>
  <c r="J22" i="1"/>
  <c r="J21" i="1"/>
  <c r="J20" i="1"/>
  <c r="J19" i="1"/>
  <c r="J18" i="1"/>
  <c r="J17" i="1"/>
  <c r="I27" i="1"/>
  <c r="J27" i="1" s="1"/>
  <c r="F19" i="1"/>
  <c r="O13" i="1" l="1"/>
  <c r="N13" i="1"/>
  <c r="M13" i="1"/>
  <c r="L13" i="1"/>
  <c r="K13" i="1"/>
  <c r="J13" i="1"/>
  <c r="I13" i="1"/>
  <c r="H13" i="1"/>
  <c r="I14" i="1" l="1"/>
  <c r="A8" i="1"/>
</calcChain>
</file>

<file path=xl/sharedStrings.xml><?xml version="1.0" encoding="utf-8"?>
<sst xmlns="http://schemas.openxmlformats.org/spreadsheetml/2006/main" count="33" uniqueCount="29">
  <si>
    <t xml:space="preserve">   MATARAM</t>
  </si>
  <si>
    <t xml:space="preserve">   LOMBOK BARAT</t>
  </si>
  <si>
    <t xml:space="preserve">   LOMBOK UTARA</t>
  </si>
  <si>
    <t xml:space="preserve">   LOMBOK TENGAH</t>
  </si>
  <si>
    <t xml:space="preserve">   LOMBOK TIMUR</t>
  </si>
  <si>
    <t xml:space="preserve">   SUMBAWA BAG. BARAT</t>
  </si>
  <si>
    <t xml:space="preserve">   SUMBAWA BAG. TIMUR</t>
  </si>
  <si>
    <t xml:space="preserve">   D O M P U</t>
  </si>
  <si>
    <t xml:space="preserve">   B  I  M  A</t>
  </si>
  <si>
    <t xml:space="preserve">  KOTA BIMA</t>
  </si>
  <si>
    <t>K2</t>
  </si>
  <si>
    <t>K3</t>
  </si>
  <si>
    <t>HOTMIX</t>
  </si>
  <si>
    <t>LAPEN</t>
  </si>
  <si>
    <t>KERIKIL</t>
  </si>
  <si>
    <t>TANAH</t>
  </si>
  <si>
    <t>BLM TBS</t>
  </si>
  <si>
    <t>( KM )</t>
  </si>
  <si>
    <t>(KM)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</si>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</sst>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9"/>
      <color theme="1"/>
      <name val="Cambria"/>
      <family val="1"/>
    </font>
    <font>
      <sz val="10"/>
      <color theme="1"/>
      <name val="Arial Narrow"/>
      <family val="2"/>
    </font>
    <font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/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3" fontId="5" fillId="0" borderId="2" xfId="1" applyFont="1" applyBorder="1" applyAlignment="1">
      <alignment horizontal="right" vertical="center"/>
    </xf>
    <xf numFmtId="43" fontId="5" fillId="0" borderId="3" xfId="1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43" fontId="5" fillId="0" borderId="5" xfId="1" applyFont="1" applyBorder="1" applyAlignment="1">
      <alignment horizontal="right" vertical="center"/>
    </xf>
    <xf numFmtId="43" fontId="5" fillId="0" borderId="6" xfId="1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43" fontId="5" fillId="0" borderId="8" xfId="1" applyFont="1" applyBorder="1" applyAlignment="1">
      <alignment horizontal="right" vertical="center"/>
    </xf>
    <xf numFmtId="43" fontId="5" fillId="0" borderId="9" xfId="1" applyFont="1" applyBorder="1" applyAlignment="1">
      <alignment horizontal="right" vertical="center"/>
    </xf>
    <xf numFmtId="43" fontId="0" fillId="0" borderId="0" xfId="0" applyNumberFormat="1"/>
    <xf numFmtId="0" fontId="6" fillId="0" borderId="0" xfId="0" applyFont="1"/>
    <xf numFmtId="0" fontId="3" fillId="0" borderId="12" xfId="0" applyFont="1" applyBorder="1" applyAlignment="1">
      <alignment vertical="center"/>
    </xf>
    <xf numFmtId="3" fontId="0" fillId="0" borderId="0" xfId="0" applyNumberFormat="1"/>
    <xf numFmtId="3" fontId="3" fillId="0" borderId="13" xfId="0" applyNumberFormat="1" applyFont="1" applyBorder="1" applyAlignment="1">
      <alignment horizontal="right" vertical="center"/>
    </xf>
    <xf numFmtId="3" fontId="3" fillId="0" borderId="12" xfId="0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3" fontId="3" fillId="0" borderId="15" xfId="0" applyNumberFormat="1" applyFont="1" applyBorder="1" applyAlignment="1">
      <alignment horizontal="right" vertical="center"/>
    </xf>
    <xf numFmtId="43" fontId="4" fillId="2" borderId="10" xfId="1" applyFont="1" applyFill="1" applyBorder="1" applyAlignment="1">
      <alignment horizontal="center" vertical="center"/>
    </xf>
    <xf numFmtId="43" fontId="4" fillId="2" borderId="8" xfId="1" applyFont="1" applyFill="1" applyBorder="1" applyAlignment="1">
      <alignment horizontal="center" vertical="center"/>
    </xf>
    <xf numFmtId="43" fontId="3" fillId="0" borderId="14" xfId="1" applyFont="1" applyBorder="1" applyAlignment="1">
      <alignment horizontal="right" vertical="center"/>
    </xf>
    <xf numFmtId="164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L16" sqref="L16"/>
    </sheetView>
  </sheetViews>
  <sheetFormatPr defaultRowHeight="14.5" x14ac:dyDescent="0.35"/>
  <cols>
    <col min="5" max="5" width="9.81640625" customWidth="1"/>
    <col min="6" max="6" width="16.90625" style="1" customWidth="1"/>
    <col min="7" max="7" width="20" style="1" customWidth="1"/>
    <col min="8" max="9" width="9.08984375" bestFit="1" customWidth="1"/>
    <col min="10" max="10" width="8.81640625" style="1" bestFit="1" customWidth="1"/>
    <col min="11" max="11" width="9.08984375" bestFit="1" customWidth="1"/>
    <col min="12" max="15" width="8.81640625" bestFit="1" customWidth="1"/>
  </cols>
  <sheetData>
    <row r="1" spans="1:15" x14ac:dyDescent="0.35">
      <c r="I1" s="4" t="s">
        <v>10</v>
      </c>
      <c r="J1" s="26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5" t="s">
        <v>16</v>
      </c>
    </row>
    <row r="2" spans="1:15" ht="15" thickBot="1" x14ac:dyDescent="0.4">
      <c r="I2" s="6" t="s">
        <v>17</v>
      </c>
      <c r="J2" s="27" t="s">
        <v>17</v>
      </c>
      <c r="K2" s="6" t="s">
        <v>18</v>
      </c>
      <c r="L2" s="6" t="s">
        <v>18</v>
      </c>
      <c r="M2" s="7"/>
      <c r="N2" s="6" t="s">
        <v>18</v>
      </c>
      <c r="O2" s="8" t="s">
        <v>18</v>
      </c>
    </row>
    <row r="3" spans="1:15" ht="15.5" thickTop="1" thickBot="1" x14ac:dyDescent="0.4">
      <c r="E3" s="18">
        <f>SUM(I3:J3)</f>
        <v>61.89</v>
      </c>
      <c r="G3" s="9" t="s">
        <v>0</v>
      </c>
      <c r="H3" s="10">
        <v>61.889999999999986</v>
      </c>
      <c r="I3" s="10">
        <v>2.4</v>
      </c>
      <c r="J3" s="10">
        <v>59.49</v>
      </c>
      <c r="K3" s="10">
        <v>61.890000755786872</v>
      </c>
      <c r="L3" s="10">
        <v>0</v>
      </c>
      <c r="M3" s="10">
        <v>0</v>
      </c>
      <c r="N3" s="10">
        <v>0.40000000596046448</v>
      </c>
      <c r="O3" s="11">
        <v>0</v>
      </c>
    </row>
    <row r="4" spans="1:15" ht="15" thickBot="1" x14ac:dyDescent="0.4">
      <c r="E4" s="18">
        <f t="shared" ref="E4:E12" si="0">SUM(I4:J4)</f>
        <v>108.32</v>
      </c>
      <c r="G4" s="12" t="s">
        <v>1</v>
      </c>
      <c r="H4" s="13">
        <v>108.32</v>
      </c>
      <c r="I4" s="13">
        <f>31.72-4.4</f>
        <v>27.32</v>
      </c>
      <c r="J4" s="13">
        <f>92.86-11.86</f>
        <v>81</v>
      </c>
      <c r="K4" s="13">
        <v>100.98999961853031</v>
      </c>
      <c r="L4" s="13">
        <v>0</v>
      </c>
      <c r="M4" s="13">
        <v>7.3300003814697003</v>
      </c>
      <c r="N4" s="13">
        <v>1.2000000476837158</v>
      </c>
      <c r="O4" s="14">
        <v>0</v>
      </c>
    </row>
    <row r="5" spans="1:15" ht="15" thickBot="1" x14ac:dyDescent="0.4">
      <c r="E5" s="18">
        <f t="shared" si="0"/>
        <v>21.64</v>
      </c>
      <c r="G5" s="12" t="s">
        <v>2</v>
      </c>
      <c r="H5" s="13">
        <v>21.64</v>
      </c>
      <c r="I5" s="13">
        <f>9.78+11.86</f>
        <v>21.64</v>
      </c>
      <c r="J5" s="13">
        <v>0</v>
      </c>
      <c r="K5" s="13">
        <v>21.64</v>
      </c>
      <c r="L5" s="13">
        <v>0</v>
      </c>
      <c r="M5" s="13">
        <v>0</v>
      </c>
      <c r="N5" s="13">
        <v>0</v>
      </c>
      <c r="O5" s="14">
        <v>0</v>
      </c>
    </row>
    <row r="6" spans="1:15" ht="15" thickBot="1" x14ac:dyDescent="0.4">
      <c r="A6" s="3">
        <v>1484.43</v>
      </c>
      <c r="E6" s="18">
        <f t="shared" si="0"/>
        <v>168.69</v>
      </c>
      <c r="G6" s="12" t="s">
        <v>3</v>
      </c>
      <c r="H6" s="13">
        <v>168.69</v>
      </c>
      <c r="I6" s="13">
        <f>30.16+25.7</f>
        <v>55.86</v>
      </c>
      <c r="J6" s="13">
        <v>112.83</v>
      </c>
      <c r="K6" s="13">
        <v>168.69</v>
      </c>
      <c r="L6" s="13">
        <v>0</v>
      </c>
      <c r="M6" s="13">
        <v>0</v>
      </c>
      <c r="N6" s="13">
        <v>3.0000001564621925</v>
      </c>
      <c r="O6" s="14">
        <v>0</v>
      </c>
    </row>
    <row r="7" spans="1:15" ht="15" thickBot="1" x14ac:dyDescent="0.4">
      <c r="A7" s="2">
        <v>1241.3499999999999</v>
      </c>
      <c r="E7" s="18">
        <f t="shared" si="0"/>
        <v>167.62</v>
      </c>
      <c r="G7" s="12" t="s">
        <v>4</v>
      </c>
      <c r="H7" s="13">
        <v>167.62</v>
      </c>
      <c r="I7" s="13">
        <f>105-10</f>
        <v>95</v>
      </c>
      <c r="J7" s="13">
        <f>83.92-11.3</f>
        <v>72.62</v>
      </c>
      <c r="K7" s="13">
        <v>167.62</v>
      </c>
      <c r="L7" s="13">
        <v>0</v>
      </c>
      <c r="M7" s="13">
        <v>0</v>
      </c>
      <c r="N7" s="13">
        <v>5.7999999895691872</v>
      </c>
      <c r="O7" s="14">
        <v>0</v>
      </c>
    </row>
    <row r="8" spans="1:15" ht="15" thickBot="1" x14ac:dyDescent="0.4">
      <c r="A8" s="1">
        <f>+A7/A6*100</f>
        <v>83.624690958819201</v>
      </c>
      <c r="E8" s="18">
        <f t="shared" si="0"/>
        <v>76.39</v>
      </c>
      <c r="G8" s="12" t="s">
        <v>5</v>
      </c>
      <c r="H8" s="13">
        <v>76.39</v>
      </c>
      <c r="I8" s="13">
        <v>76.39</v>
      </c>
      <c r="J8" s="13">
        <v>0</v>
      </c>
      <c r="K8" s="13">
        <v>64.000000991821281</v>
      </c>
      <c r="L8" s="13">
        <v>0</v>
      </c>
      <c r="M8" s="13">
        <v>9.2899990081787109</v>
      </c>
      <c r="N8" s="13">
        <v>0</v>
      </c>
      <c r="O8" s="14">
        <v>0</v>
      </c>
    </row>
    <row r="9" spans="1:15" ht="15" thickBot="1" x14ac:dyDescent="0.4">
      <c r="E9" s="18">
        <f t="shared" si="0"/>
        <v>407.18</v>
      </c>
      <c r="G9" s="12" t="s">
        <v>6</v>
      </c>
      <c r="H9" s="13">
        <v>407.18</v>
      </c>
      <c r="I9" s="13">
        <f>170.53+40</f>
        <v>210.53</v>
      </c>
      <c r="J9" s="13">
        <f>196.65</f>
        <v>196.65</v>
      </c>
      <c r="K9" s="13">
        <v>232.88000138282777</v>
      </c>
      <c r="L9" s="13">
        <v>0</v>
      </c>
      <c r="M9" s="13">
        <v>25.5</v>
      </c>
      <c r="N9" s="13">
        <v>4.5309994742274284</v>
      </c>
      <c r="O9" s="14">
        <v>123.9</v>
      </c>
    </row>
    <row r="10" spans="1:15" ht="15" thickBot="1" x14ac:dyDescent="0.4">
      <c r="E10" s="18">
        <f t="shared" si="0"/>
        <v>246.88</v>
      </c>
      <c r="G10" s="12" t="s">
        <v>7</v>
      </c>
      <c r="H10" s="13">
        <v>246.88</v>
      </c>
      <c r="I10" s="13">
        <f>45.05+70</f>
        <v>115.05</v>
      </c>
      <c r="J10" s="13">
        <f>58.19+73.64</f>
        <v>131.82999999999998</v>
      </c>
      <c r="K10" s="13">
        <v>198.21998237609867</v>
      </c>
      <c r="L10" s="13">
        <v>0</v>
      </c>
      <c r="M10" s="13">
        <v>42.560017623901317</v>
      </c>
      <c r="N10" s="13">
        <v>2.1000001505017281</v>
      </c>
      <c r="O10" s="14">
        <v>6.1</v>
      </c>
    </row>
    <row r="11" spans="1:15" ht="15" thickBot="1" x14ac:dyDescent="0.4">
      <c r="E11" s="18">
        <f t="shared" si="0"/>
        <v>205.63000000000005</v>
      </c>
      <c r="G11" s="12" t="s">
        <v>8</v>
      </c>
      <c r="H11" s="13">
        <v>205.63</v>
      </c>
      <c r="I11" s="13">
        <f>356.47-183.64</f>
        <v>172.83000000000004</v>
      </c>
      <c r="J11" s="13">
        <v>32.799999999999997</v>
      </c>
      <c r="K11" s="13">
        <v>205.63</v>
      </c>
      <c r="L11" s="13">
        <v>5.47</v>
      </c>
      <c r="M11" s="13">
        <v>0</v>
      </c>
      <c r="N11" s="13">
        <v>3.3000003322958946</v>
      </c>
      <c r="O11" s="14">
        <v>0</v>
      </c>
    </row>
    <row r="12" spans="1:15" ht="15" thickBot="1" x14ac:dyDescent="0.4">
      <c r="E12" s="18">
        <f t="shared" si="0"/>
        <v>20.190000000000001</v>
      </c>
      <c r="G12" s="15" t="s">
        <v>9</v>
      </c>
      <c r="H12" s="16">
        <v>20.190000000000001</v>
      </c>
      <c r="I12" s="16">
        <v>17.690000000000001</v>
      </c>
      <c r="J12" s="16">
        <v>2.5</v>
      </c>
      <c r="K12" s="16">
        <v>20.190000000000001</v>
      </c>
      <c r="L12" s="16">
        <v>0</v>
      </c>
      <c r="M12" s="16">
        <v>0</v>
      </c>
      <c r="N12" s="16">
        <v>2.2000000476837158</v>
      </c>
      <c r="O12" s="17">
        <v>0</v>
      </c>
    </row>
    <row r="13" spans="1:15" ht="15" thickTop="1" x14ac:dyDescent="0.35">
      <c r="E13" s="30">
        <f>SUM(E3:E12)</f>
        <v>1484.4300000000003</v>
      </c>
      <c r="H13" s="1">
        <f>SUM(H3:H12)</f>
        <v>1484.4300000000003</v>
      </c>
      <c r="I13" s="1">
        <f t="shared" ref="I13:O13" si="1">SUM(I3:I12)</f>
        <v>794.71</v>
      </c>
      <c r="J13" s="1">
        <f t="shared" si="1"/>
        <v>689.72</v>
      </c>
      <c r="K13" s="1">
        <f t="shared" si="1"/>
        <v>1241.749985125065</v>
      </c>
      <c r="L13" s="1">
        <f t="shared" si="1"/>
        <v>5.47</v>
      </c>
      <c r="M13" s="1">
        <f t="shared" si="1"/>
        <v>84.68001701354973</v>
      </c>
      <c r="N13" s="1">
        <f t="shared" si="1"/>
        <v>22.531000204384327</v>
      </c>
      <c r="O13" s="1">
        <f t="shared" si="1"/>
        <v>130</v>
      </c>
    </row>
    <row r="14" spans="1:15" x14ac:dyDescent="0.35">
      <c r="I14" s="18">
        <f>SUM(I13:J13)</f>
        <v>1484.43</v>
      </c>
      <c r="K14" s="18"/>
      <c r="M14" s="18"/>
    </row>
    <row r="16" spans="1:15" ht="15" thickBot="1" x14ac:dyDescent="0.4"/>
    <row r="17" spans="6:10" ht="16" thickBot="1" x14ac:dyDescent="0.4">
      <c r="F17" s="19">
        <v>92.66</v>
      </c>
      <c r="G17" s="20" t="s">
        <v>19</v>
      </c>
      <c r="H17" s="22">
        <v>629819</v>
      </c>
      <c r="I17" s="22">
        <v>503298</v>
      </c>
      <c r="J17" s="28">
        <f>+I17/H17*100</f>
        <v>79.911530138023778</v>
      </c>
    </row>
    <row r="18" spans="6:10" ht="16" thickBot="1" x14ac:dyDescent="0.4">
      <c r="F18" s="19">
        <v>82.49</v>
      </c>
      <c r="G18" s="20" t="s">
        <v>20</v>
      </c>
      <c r="H18" s="23">
        <v>902080</v>
      </c>
      <c r="I18" s="23">
        <v>738212</v>
      </c>
      <c r="J18" s="28">
        <f t="shared" ref="J18:J26" si="2">+I18/H18*100</f>
        <v>81.834427101809155</v>
      </c>
    </row>
    <row r="19" spans="6:10" ht="15" thickBot="1" x14ac:dyDescent="0.4">
      <c r="F19" s="1">
        <f>+(F18+F17)/2</f>
        <v>87.574999999999989</v>
      </c>
      <c r="G19" s="20" t="s">
        <v>21</v>
      </c>
      <c r="H19" s="23">
        <v>1169821</v>
      </c>
      <c r="I19" s="23">
        <v>1067992</v>
      </c>
      <c r="J19" s="28">
        <f t="shared" si="2"/>
        <v>91.295334927309398</v>
      </c>
    </row>
    <row r="20" spans="6:10" ht="15" thickBot="1" x14ac:dyDescent="0.4">
      <c r="G20" s="20" t="s">
        <v>22</v>
      </c>
      <c r="H20" s="23">
        <v>436855</v>
      </c>
      <c r="I20" s="23">
        <v>373608</v>
      </c>
      <c r="J20" s="28">
        <f t="shared" si="2"/>
        <v>85.522198441130342</v>
      </c>
    </row>
    <row r="21" spans="6:10" ht="15" thickBot="1" x14ac:dyDescent="0.4">
      <c r="G21" s="20" t="s">
        <v>23</v>
      </c>
      <c r="H21" s="23">
        <v>231696</v>
      </c>
      <c r="I21" s="23">
        <v>194207</v>
      </c>
      <c r="J21" s="28">
        <f t="shared" si="2"/>
        <v>83.819746564463784</v>
      </c>
    </row>
    <row r="22" spans="6:10" ht="15" thickBot="1" x14ac:dyDescent="0.4">
      <c r="G22" s="20" t="s">
        <v>24</v>
      </c>
      <c r="H22" s="23">
        <v>464749</v>
      </c>
      <c r="I22" s="23">
        <v>386005</v>
      </c>
      <c r="J22" s="28">
        <f t="shared" si="2"/>
        <v>83.056660692115528</v>
      </c>
    </row>
    <row r="23" spans="6:10" ht="15" thickBot="1" x14ac:dyDescent="0.4">
      <c r="G23" s="20" t="s">
        <v>25</v>
      </c>
      <c r="H23" s="23">
        <v>138490</v>
      </c>
      <c r="I23" s="23">
        <v>149503</v>
      </c>
      <c r="J23" s="28">
        <f t="shared" si="2"/>
        <v>107.95219871470864</v>
      </c>
    </row>
    <row r="24" spans="6:10" ht="15" thickBot="1" x14ac:dyDescent="0.4">
      <c r="G24" s="20" t="s">
        <v>26</v>
      </c>
      <c r="H24" s="23">
        <v>211697</v>
      </c>
      <c r="I24" s="23">
        <v>172646</v>
      </c>
      <c r="J24" s="28">
        <f t="shared" si="2"/>
        <v>81.553352196771797</v>
      </c>
    </row>
    <row r="25" spans="6:10" ht="15" thickBot="1" x14ac:dyDescent="0.4">
      <c r="G25" s="20" t="s">
        <v>27</v>
      </c>
      <c r="H25" s="23">
        <v>426250</v>
      </c>
      <c r="I25" s="23">
        <v>430399</v>
      </c>
      <c r="J25" s="28">
        <f t="shared" si="2"/>
        <v>100.97337243401761</v>
      </c>
    </row>
    <row r="26" spans="6:10" ht="15" thickBot="1" x14ac:dyDescent="0.4">
      <c r="F26" s="29"/>
      <c r="G26" s="24" t="s">
        <v>28</v>
      </c>
      <c r="H26" s="25">
        <v>150863</v>
      </c>
      <c r="I26" s="25">
        <v>154865</v>
      </c>
      <c r="J26" s="28">
        <f t="shared" si="2"/>
        <v>102.65273791453173</v>
      </c>
    </row>
    <row r="27" spans="6:10" ht="15" thickTop="1" x14ac:dyDescent="0.35">
      <c r="F27" s="29"/>
      <c r="H27" s="21">
        <f>SUM(H17:H26)</f>
        <v>4762320</v>
      </c>
      <c r="I27" s="21">
        <f>SUM(I17:I26)</f>
        <v>4170735</v>
      </c>
      <c r="J27" s="1">
        <f>+I27/H27*100</f>
        <v>87.577798215995557</v>
      </c>
    </row>
    <row r="28" spans="6:10" x14ac:dyDescent="0.35">
      <c r="F28" s="29">
        <v>680467340129</v>
      </c>
    </row>
    <row r="29" spans="6:10" x14ac:dyDescent="0.35">
      <c r="F29" s="29">
        <v>497334794892</v>
      </c>
    </row>
    <row r="30" spans="6:10" x14ac:dyDescent="0.35">
      <c r="F30" s="29">
        <f>+F28-F29</f>
        <v>183132545237</v>
      </c>
    </row>
    <row r="31" spans="6:10" x14ac:dyDescent="0.35">
      <c r="F31" s="29"/>
    </row>
    <row r="32" spans="6:10" x14ac:dyDescent="0.35">
      <c r="F32" s="30">
        <f>+F30/F28*100</f>
        <v>26.912760456994533</v>
      </c>
    </row>
    <row r="33" spans="6:6" x14ac:dyDescent="0.35">
      <c r="F33" s="29"/>
    </row>
    <row r="34" spans="6:6" x14ac:dyDescent="0.35">
      <c r="F34" s="29"/>
    </row>
    <row r="35" spans="6:6" x14ac:dyDescent="0.35">
      <c r="F35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2018-11-19T06:27:44Z</dcterms:created>
  <dcterms:modified xsi:type="dcterms:W3CDTF">2019-01-28T01:22:04Z</dcterms:modified>
</cp:coreProperties>
</file>