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ata-Data BM-SDA\Data ISDA 2016\"/>
    </mc:Choice>
  </mc:AlternateContent>
  <bookViews>
    <workbookView xWindow="240" yWindow="50" windowWidth="20060" windowHeight="7940" tabRatio="936" firstSheet="6" activeTab="8"/>
  </bookViews>
  <sheets>
    <sheet name="Yang_di_op_BWS" sheetId="1" state="hidden" r:id="rId1"/>
    <sheet name="Sumbawa (2)" sheetId="2" state="hidden" r:id="rId2"/>
    <sheet name="Bend-emb ws sumbawa" sheetId="3" r:id="rId3"/>
    <sheet name="Bendungan_embung yang di_op" sheetId="5" r:id="rId4"/>
    <sheet name="Lombok 2015" sheetId="6" r:id="rId5"/>
    <sheet name="Bend-emb ws lombok" sheetId="4" r:id="rId6"/>
    <sheet name="Bend-emb BWS NT I" sheetId="7" r:id="rId7"/>
    <sheet name="68 BENDUNGAN" sheetId="9" r:id="rId8"/>
    <sheet name="74embung NTB" sheetId="10" r:id="rId9"/>
    <sheet name="Sheet1" sheetId="8" r:id="rId10"/>
    <sheet name="Sheet4" sheetId="11" r:id="rId11"/>
    <sheet name="Sheet2" sheetId="12" r:id="rId12"/>
    <sheet name="Sheet3" sheetId="13" r:id="rId13"/>
    <sheet name="Lombok Barat" sheetId="14" r:id="rId14"/>
    <sheet name="Lombok tengah" sheetId="15" r:id="rId15"/>
    <sheet name="Lombok timur" sheetId="16" r:id="rId16"/>
    <sheet name="Lombok utara" sheetId="17" r:id="rId17"/>
    <sheet name="Mataram" sheetId="18" r:id="rId18"/>
    <sheet name="sumbawa" sheetId="19" r:id="rId19"/>
    <sheet name="ksb" sheetId="20" r:id="rId20"/>
    <sheet name="dompu" sheetId="21" r:id="rId21"/>
    <sheet name="bima" sheetId="22" r:id="rId22"/>
    <sheet name="kota bima" sheetId="23" r:id="rId23"/>
  </sheets>
  <externalReferences>
    <externalReference r:id="rId24"/>
    <externalReference r:id="rId25"/>
  </externalReferences>
  <definedNames>
    <definedName name="_xlnm._FilterDatabase" localSheetId="6" hidden="1">'Bend-emb BWS NT I'!$B$2:$O$310</definedName>
    <definedName name="_Misccelaneous" localSheetId="7">'[1]Rekap BQ-Pompong'!#REF!</definedName>
    <definedName name="_Misccelaneous">'[2]Rekap BQ-Pompong'!#REF!</definedName>
    <definedName name="Anal.E" localSheetId="7">#REF!</definedName>
    <definedName name="Anal.E">#REF!</definedName>
    <definedName name="Anal.H">#REF!</definedName>
    <definedName name="Bahan" localSheetId="7">[1]Bahan!$A$12:$K$395</definedName>
    <definedName name="Bahan">[2]Bahan!$A$12:$K$395</definedName>
    <definedName name="BQ.Pom" localSheetId="7">#REF!</definedName>
    <definedName name="BQ.Pom">#REF!</definedName>
    <definedName name="Delivery" localSheetId="7">[1]Bahan!#REF!</definedName>
    <definedName name="Delivery">[2]Bahan!#REF!</definedName>
    <definedName name="Irrigation_And_Drainage__Structure_Works" localSheetId="7">'[1]Rekap BQ-Pompong'!#REF!</definedName>
    <definedName name="Irrigation_And_Drainage__Structure_Works">'[2]Rekap BQ-Pompong'!#REF!</definedName>
    <definedName name="_xlnm.Print_Area" localSheetId="7">'68 BENDUNGAN'!$A$3:$T$87</definedName>
    <definedName name="_xlnm.Print_Area" localSheetId="8">'74embung NTB'!$B$1:$P$91</definedName>
    <definedName name="_xlnm.Print_Area" localSheetId="3">'Bendungan_embung yang di_op'!$A$1:$AB$34</definedName>
    <definedName name="_xlnm.Print_Area" localSheetId="4">'Lombok 2015'!$A$1:$AB$230</definedName>
    <definedName name="_xlnm.Print_Area" localSheetId="1">'Sumbawa (2)'!$A$1:$AB$127</definedName>
    <definedName name="_xlnm.Print_Area" localSheetId="0">Yang_di_op_BWS!$A$1:$AB$54</definedName>
    <definedName name="_xlnm.Print_Titles" localSheetId="8">'74embung NTB'!$5:$9</definedName>
    <definedName name="_xlnm.Print_Titles" localSheetId="3">'Bendungan_embung yang di_op'!$4:$7</definedName>
    <definedName name="_xlnm.Print_Titles" localSheetId="4">'Lombok 2015'!$4:$7</definedName>
    <definedName name="_xlnm.Print_Titles" localSheetId="1">'Sumbawa (2)'!$4:$7</definedName>
    <definedName name="_xlnm.Print_Titles" localSheetId="0">Yang_di_op_BWS!$4:$7</definedName>
    <definedName name="rkp">'[1]Rekap BQ-Pompong'!#REF!</definedName>
    <definedName name="Upah" localSheetId="7">[1]Upah!$A$14:$T45</definedName>
    <definedName name="Upah">[2]Upah!$A$14:$T45</definedName>
    <definedName name="www">#REF!</definedName>
  </definedNames>
  <calcPr calcId="152511"/>
</workbook>
</file>

<file path=xl/calcChain.xml><?xml version="1.0" encoding="utf-8"?>
<calcChain xmlns="http://schemas.openxmlformats.org/spreadsheetml/2006/main">
  <c r="B6" i="23" l="1"/>
  <c r="M6" i="23"/>
  <c r="N6" i="23"/>
  <c r="B7" i="23"/>
  <c r="M7" i="23"/>
  <c r="N7" i="23"/>
  <c r="M5" i="23"/>
  <c r="N5" i="23"/>
  <c r="B5" i="23"/>
  <c r="B27" i="22"/>
  <c r="M27" i="22"/>
  <c r="N27" i="22"/>
  <c r="B28" i="22"/>
  <c r="M28" i="22"/>
  <c r="N28" i="22"/>
  <c r="B29" i="22"/>
  <c r="M29" i="22"/>
  <c r="N29" i="22"/>
  <c r="B30" i="22"/>
  <c r="M30" i="22"/>
  <c r="N30" i="22"/>
  <c r="B31" i="22"/>
  <c r="M31" i="22"/>
  <c r="N31" i="22"/>
  <c r="B32" i="22"/>
  <c r="M32" i="22"/>
  <c r="N32" i="22"/>
  <c r="M26" i="22"/>
  <c r="N26" i="22"/>
  <c r="B26" i="22"/>
  <c r="B9" i="22"/>
  <c r="M9" i="22"/>
  <c r="N9" i="22"/>
  <c r="B10" i="22"/>
  <c r="M10" i="22"/>
  <c r="N10" i="22"/>
  <c r="B11" i="22"/>
  <c r="M11" i="22"/>
  <c r="N11" i="22"/>
  <c r="B12" i="22"/>
  <c r="M12" i="22"/>
  <c r="N12" i="22"/>
  <c r="B13" i="22"/>
  <c r="M13" i="22"/>
  <c r="N13" i="22"/>
  <c r="B14" i="22"/>
  <c r="M14" i="22"/>
  <c r="N14" i="22"/>
  <c r="B15" i="22"/>
  <c r="M15" i="22"/>
  <c r="N15" i="22"/>
  <c r="B16" i="22"/>
  <c r="M16" i="22"/>
  <c r="N16" i="22"/>
  <c r="B17" i="22"/>
  <c r="M17" i="22"/>
  <c r="N17" i="22"/>
  <c r="B18" i="22"/>
  <c r="M18" i="22"/>
  <c r="N18" i="22"/>
  <c r="B19" i="22"/>
  <c r="M19" i="22"/>
  <c r="N19" i="22"/>
  <c r="B20" i="22"/>
  <c r="M20" i="22"/>
  <c r="N20" i="22"/>
  <c r="B21" i="22"/>
  <c r="M21" i="22"/>
  <c r="N21" i="22"/>
  <c r="B22" i="22"/>
  <c r="M22" i="22"/>
  <c r="N22" i="22"/>
  <c r="B23" i="22"/>
  <c r="M23" i="22"/>
  <c r="N23" i="22"/>
  <c r="B24" i="22"/>
  <c r="M24" i="22"/>
  <c r="N24" i="22"/>
  <c r="B25" i="22"/>
  <c r="M25" i="22"/>
  <c r="N25" i="22"/>
  <c r="M8" i="22"/>
  <c r="N8" i="22"/>
  <c r="B8" i="22"/>
  <c r="B7" i="22"/>
  <c r="M7" i="22"/>
  <c r="N7" i="22"/>
  <c r="M6" i="22"/>
  <c r="N6" i="22"/>
  <c r="B6" i="22"/>
  <c r="J34" i="21"/>
  <c r="J35" i="21" s="1"/>
  <c r="J36" i="21" s="1"/>
  <c r="J33" i="21"/>
  <c r="B17" i="21"/>
  <c r="M17" i="21"/>
  <c r="N17" i="21"/>
  <c r="B18" i="21"/>
  <c r="M18" i="21"/>
  <c r="N18" i="21"/>
  <c r="B19" i="21"/>
  <c r="M19" i="21"/>
  <c r="N19" i="21"/>
  <c r="B20" i="21"/>
  <c r="M20" i="21"/>
  <c r="N20" i="21"/>
  <c r="B21" i="21"/>
  <c r="M21" i="21"/>
  <c r="N21" i="21"/>
  <c r="B22" i="21"/>
  <c r="M22" i="21"/>
  <c r="N22" i="21"/>
  <c r="M16" i="21"/>
  <c r="N16" i="21"/>
  <c r="B16" i="21"/>
  <c r="B6" i="21"/>
  <c r="M6" i="21"/>
  <c r="N6" i="21"/>
  <c r="B7" i="21"/>
  <c r="M7" i="21"/>
  <c r="N7" i="21"/>
  <c r="B8" i="21"/>
  <c r="M8" i="21"/>
  <c r="N8" i="21"/>
  <c r="B9" i="21"/>
  <c r="M9" i="21"/>
  <c r="N9" i="21"/>
  <c r="B10" i="21"/>
  <c r="M10" i="21"/>
  <c r="N10" i="21"/>
  <c r="B11" i="21"/>
  <c r="M11" i="21"/>
  <c r="N11" i="21"/>
  <c r="B12" i="21"/>
  <c r="M12" i="21"/>
  <c r="N12" i="21"/>
  <c r="B13" i="21"/>
  <c r="M13" i="21"/>
  <c r="N13" i="21"/>
  <c r="B14" i="21"/>
  <c r="M14" i="21"/>
  <c r="N14" i="21"/>
  <c r="B15" i="21"/>
  <c r="M15" i="21"/>
  <c r="N15" i="21"/>
  <c r="M5" i="21"/>
  <c r="N5" i="21"/>
  <c r="B5" i="21"/>
  <c r="B11" i="20"/>
  <c r="M11" i="20"/>
  <c r="N11" i="20"/>
  <c r="B12" i="20"/>
  <c r="M12" i="20"/>
  <c r="N12" i="20"/>
  <c r="M10" i="20"/>
  <c r="N10" i="20"/>
  <c r="B10" i="20"/>
  <c r="B6" i="20"/>
  <c r="M6" i="20"/>
  <c r="N6" i="20"/>
  <c r="B7" i="20"/>
  <c r="M7" i="20"/>
  <c r="N7" i="20"/>
  <c r="B8" i="20"/>
  <c r="M8" i="20"/>
  <c r="N8" i="20"/>
  <c r="B9" i="20"/>
  <c r="M9" i="20"/>
  <c r="N9" i="20"/>
  <c r="M5" i="20"/>
  <c r="N5" i="20"/>
  <c r="B5" i="20"/>
  <c r="B35" i="19"/>
  <c r="M35" i="19"/>
  <c r="N35" i="19"/>
  <c r="B25" i="19"/>
  <c r="M25" i="19"/>
  <c r="N25" i="19"/>
  <c r="B26" i="19"/>
  <c r="M26" i="19"/>
  <c r="N26" i="19"/>
  <c r="B27" i="19"/>
  <c r="M27" i="19"/>
  <c r="N27" i="19"/>
  <c r="B28" i="19"/>
  <c r="M28" i="19"/>
  <c r="N28" i="19"/>
  <c r="B29" i="19"/>
  <c r="M29" i="19"/>
  <c r="N29" i="19"/>
  <c r="B30" i="19"/>
  <c r="M30" i="19"/>
  <c r="N30" i="19"/>
  <c r="B31" i="19"/>
  <c r="M31" i="19"/>
  <c r="N31" i="19"/>
  <c r="B32" i="19"/>
  <c r="M32" i="19"/>
  <c r="N32" i="19"/>
  <c r="B33" i="19"/>
  <c r="M33" i="19"/>
  <c r="N33" i="19"/>
  <c r="B34" i="19"/>
  <c r="M34" i="19"/>
  <c r="N34" i="19"/>
  <c r="B6" i="19"/>
  <c r="M6" i="19"/>
  <c r="N6" i="19"/>
  <c r="B7" i="19"/>
  <c r="M7" i="19"/>
  <c r="N7" i="19"/>
  <c r="B8" i="19"/>
  <c r="M8" i="19"/>
  <c r="N8" i="19"/>
  <c r="B9" i="19"/>
  <c r="M9" i="19"/>
  <c r="N9" i="19"/>
  <c r="B10" i="19"/>
  <c r="M10" i="19"/>
  <c r="N10" i="19"/>
  <c r="B11" i="19"/>
  <c r="M11" i="19"/>
  <c r="N11" i="19"/>
  <c r="B12" i="19"/>
  <c r="M12" i="19"/>
  <c r="N12" i="19"/>
  <c r="B13" i="19"/>
  <c r="M13" i="19"/>
  <c r="N13" i="19"/>
  <c r="B14" i="19"/>
  <c r="M14" i="19"/>
  <c r="N14" i="19"/>
  <c r="B15" i="19"/>
  <c r="M15" i="19"/>
  <c r="N15" i="19"/>
  <c r="B16" i="19"/>
  <c r="M16" i="19"/>
  <c r="N16" i="19"/>
  <c r="B17" i="19"/>
  <c r="M17" i="19"/>
  <c r="N17" i="19"/>
  <c r="B18" i="19"/>
  <c r="M18" i="19"/>
  <c r="N18" i="19"/>
  <c r="B19" i="19"/>
  <c r="M19" i="19"/>
  <c r="N19" i="19"/>
  <c r="B20" i="19"/>
  <c r="M20" i="19"/>
  <c r="N20" i="19"/>
  <c r="B21" i="19"/>
  <c r="M21" i="19"/>
  <c r="N21" i="19"/>
  <c r="B22" i="19"/>
  <c r="M22" i="19"/>
  <c r="N22" i="19"/>
  <c r="B23" i="19"/>
  <c r="M23" i="19"/>
  <c r="N23" i="19"/>
  <c r="B24" i="19"/>
  <c r="M24" i="19"/>
  <c r="N24" i="19"/>
  <c r="M5" i="19"/>
  <c r="N5" i="19"/>
  <c r="B5" i="19"/>
  <c r="E21" i="11"/>
  <c r="E22" i="11" s="1"/>
  <c r="B98" i="10"/>
  <c r="A68" i="10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2" i="10" s="1"/>
  <c r="A83" i="10" s="1"/>
  <c r="A85" i="10" s="1"/>
  <c r="A86" i="10" s="1"/>
  <c r="A87" i="10" s="1"/>
  <c r="A88" i="10" s="1"/>
  <c r="A89" i="10" s="1"/>
  <c r="B17" i="10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2" i="10" s="1"/>
  <c r="B83" i="10" s="1"/>
  <c r="B85" i="10" s="1"/>
  <c r="B86" i="10" s="1"/>
  <c r="B87" i="10" s="1"/>
  <c r="B88" i="10" s="1"/>
  <c r="B89" i="10" s="1"/>
  <c r="I86" i="9"/>
  <c r="G86" i="9"/>
  <c r="E86" i="9"/>
  <c r="I85" i="9"/>
  <c r="G85" i="9"/>
  <c r="E85" i="9"/>
  <c r="I84" i="9"/>
  <c r="G84" i="9"/>
  <c r="E84" i="9"/>
  <c r="I83" i="9"/>
  <c r="G83" i="9"/>
  <c r="E83" i="9"/>
  <c r="I82" i="9"/>
  <c r="G82" i="9"/>
  <c r="E82" i="9"/>
  <c r="I81" i="9"/>
  <c r="G81" i="9"/>
  <c r="E81" i="9"/>
  <c r="I80" i="9"/>
  <c r="G80" i="9"/>
  <c r="E80" i="9"/>
  <c r="I79" i="9"/>
  <c r="G79" i="9"/>
  <c r="E79" i="9"/>
  <c r="I78" i="9"/>
  <c r="G78" i="9"/>
  <c r="E78" i="9"/>
  <c r="I77" i="9"/>
  <c r="G77" i="9"/>
  <c r="E77" i="9"/>
  <c r="I76" i="9"/>
  <c r="G76" i="9"/>
  <c r="E76" i="9"/>
  <c r="I75" i="9"/>
  <c r="G75" i="9"/>
  <c r="E75" i="9"/>
  <c r="I74" i="9"/>
  <c r="G74" i="9"/>
  <c r="E74" i="9"/>
  <c r="I73" i="9"/>
  <c r="G73" i="9"/>
  <c r="E73" i="9"/>
  <c r="I72" i="9"/>
  <c r="G72" i="9"/>
  <c r="E72" i="9"/>
  <c r="I71" i="9"/>
  <c r="G71" i="9"/>
  <c r="E71" i="9"/>
  <c r="I70" i="9"/>
  <c r="G70" i="9"/>
  <c r="E70" i="9"/>
  <c r="I69" i="9"/>
  <c r="G69" i="9"/>
  <c r="E69" i="9"/>
  <c r="I68" i="9"/>
  <c r="G68" i="9"/>
  <c r="E68" i="9"/>
  <c r="I67" i="9"/>
  <c r="G67" i="9"/>
  <c r="E67" i="9"/>
  <c r="I66" i="9"/>
  <c r="G66" i="9"/>
  <c r="E66" i="9"/>
  <c r="I65" i="9"/>
  <c r="G65" i="9"/>
  <c r="E65" i="9"/>
  <c r="I64" i="9"/>
  <c r="G64" i="9"/>
  <c r="E64" i="9"/>
  <c r="I63" i="9"/>
  <c r="G63" i="9"/>
  <c r="E63" i="9"/>
  <c r="I62" i="9"/>
  <c r="G62" i="9"/>
  <c r="E62" i="9"/>
  <c r="I61" i="9"/>
  <c r="G61" i="9"/>
  <c r="E61" i="9"/>
  <c r="I60" i="9"/>
  <c r="G60" i="9"/>
  <c r="E60" i="9"/>
  <c r="I59" i="9"/>
  <c r="G59" i="9"/>
  <c r="E59" i="9"/>
  <c r="I58" i="9"/>
  <c r="G58" i="9"/>
  <c r="E58" i="9"/>
  <c r="I57" i="9"/>
  <c r="G57" i="9"/>
  <c r="E57" i="9"/>
  <c r="I56" i="9"/>
  <c r="G56" i="9"/>
  <c r="E56" i="9"/>
  <c r="I55" i="9"/>
  <c r="G55" i="9"/>
  <c r="E55" i="9"/>
  <c r="I54" i="9"/>
  <c r="G54" i="9"/>
  <c r="E54" i="9"/>
  <c r="I53" i="9"/>
  <c r="G53" i="9"/>
  <c r="E53" i="9"/>
  <c r="I45" i="9"/>
  <c r="G45" i="9"/>
  <c r="E45" i="9"/>
  <c r="I44" i="9"/>
  <c r="G44" i="9"/>
  <c r="E44" i="9"/>
  <c r="I43" i="9"/>
  <c r="G43" i="9"/>
  <c r="E43" i="9"/>
  <c r="I42" i="9"/>
  <c r="G42" i="9"/>
  <c r="E42" i="9"/>
  <c r="I41" i="9"/>
  <c r="G41" i="9"/>
  <c r="E41" i="9"/>
  <c r="I40" i="9"/>
  <c r="G40" i="9"/>
  <c r="E40" i="9"/>
  <c r="I39" i="9"/>
  <c r="G39" i="9"/>
  <c r="E39" i="9"/>
  <c r="I38" i="9"/>
  <c r="G38" i="9"/>
  <c r="E38" i="9"/>
  <c r="I37" i="9"/>
  <c r="G37" i="9"/>
  <c r="E37" i="9"/>
  <c r="I36" i="9"/>
  <c r="G36" i="9"/>
  <c r="E36" i="9"/>
  <c r="I35" i="9"/>
  <c r="G35" i="9"/>
  <c r="E35" i="9"/>
  <c r="I34" i="9"/>
  <c r="G34" i="9"/>
  <c r="E34" i="9"/>
  <c r="I33" i="9"/>
  <c r="G33" i="9"/>
  <c r="E33" i="9"/>
  <c r="I32" i="9"/>
  <c r="G32" i="9"/>
  <c r="E32" i="9"/>
  <c r="I31" i="9"/>
  <c r="G31" i="9"/>
  <c r="E31" i="9"/>
  <c r="I30" i="9"/>
  <c r="G30" i="9"/>
  <c r="E30" i="9"/>
  <c r="I29" i="9"/>
  <c r="G29" i="9"/>
  <c r="E29" i="9"/>
  <c r="I28" i="9"/>
  <c r="G28" i="9"/>
  <c r="E28" i="9"/>
  <c r="I27" i="9"/>
  <c r="G27" i="9"/>
  <c r="E27" i="9"/>
  <c r="I26" i="9"/>
  <c r="G26" i="9"/>
  <c r="E26" i="9"/>
  <c r="I25" i="9"/>
  <c r="G25" i="9"/>
  <c r="E25" i="9"/>
  <c r="I24" i="9"/>
  <c r="G24" i="9"/>
  <c r="E24" i="9"/>
  <c r="I23" i="9"/>
  <c r="G23" i="9"/>
  <c r="E23" i="9"/>
  <c r="I22" i="9"/>
  <c r="G22" i="9"/>
  <c r="E22" i="9"/>
  <c r="I21" i="9"/>
  <c r="G21" i="9"/>
  <c r="E21" i="9"/>
  <c r="I20" i="9"/>
  <c r="G20" i="9"/>
  <c r="E20" i="9"/>
  <c r="I19" i="9"/>
  <c r="G19" i="9"/>
  <c r="E19" i="9"/>
  <c r="I18" i="9"/>
  <c r="G18" i="9"/>
  <c r="E18" i="9"/>
  <c r="I17" i="9"/>
  <c r="G17" i="9"/>
  <c r="E17" i="9"/>
  <c r="I16" i="9"/>
  <c r="G16" i="9"/>
  <c r="E16" i="9"/>
  <c r="I15" i="9"/>
  <c r="G15" i="9"/>
  <c r="E15" i="9"/>
  <c r="I14" i="9"/>
  <c r="G14" i="9"/>
  <c r="E14" i="9"/>
  <c r="E11" i="9" s="1"/>
  <c r="I13" i="9"/>
  <c r="G13" i="9"/>
  <c r="E13" i="9"/>
  <c r="I12" i="9"/>
  <c r="I11" i="9" s="1"/>
  <c r="G12" i="9"/>
  <c r="E12" i="9"/>
  <c r="O6" i="4" l="1"/>
  <c r="W5" i="7" s="1"/>
  <c r="W20" i="7" s="1"/>
  <c r="O6" i="3"/>
  <c r="W6" i="7" s="1"/>
  <c r="D5" i="7"/>
  <c r="E5" i="7"/>
  <c r="F5" i="7"/>
  <c r="G5" i="7"/>
  <c r="H5" i="7"/>
  <c r="I5" i="7"/>
  <c r="J5" i="7"/>
  <c r="K5" i="7"/>
  <c r="L5" i="7"/>
  <c r="O5" i="7"/>
  <c r="D6" i="7"/>
  <c r="E6" i="7"/>
  <c r="F6" i="7"/>
  <c r="G6" i="7"/>
  <c r="H6" i="7"/>
  <c r="I6" i="7"/>
  <c r="J6" i="7"/>
  <c r="K6" i="7"/>
  <c r="L6" i="7"/>
  <c r="O6" i="7"/>
  <c r="D7" i="7"/>
  <c r="E7" i="7"/>
  <c r="F7" i="7"/>
  <c r="G7" i="7"/>
  <c r="H7" i="7"/>
  <c r="I7" i="7"/>
  <c r="J7" i="7"/>
  <c r="K7" i="7"/>
  <c r="L7" i="7"/>
  <c r="O7" i="7"/>
  <c r="D8" i="7"/>
  <c r="E8" i="7"/>
  <c r="F8" i="7"/>
  <c r="G8" i="7"/>
  <c r="H8" i="7"/>
  <c r="I8" i="7"/>
  <c r="J8" i="7"/>
  <c r="K8" i="7"/>
  <c r="L8" i="7"/>
  <c r="O8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O12" i="7"/>
  <c r="D13" i="7"/>
  <c r="E13" i="7"/>
  <c r="F13" i="7"/>
  <c r="G13" i="7"/>
  <c r="H13" i="7"/>
  <c r="I13" i="7"/>
  <c r="J13" i="7"/>
  <c r="K13" i="7"/>
  <c r="L13" i="7"/>
  <c r="O13" i="7"/>
  <c r="D14" i="7"/>
  <c r="E14" i="7"/>
  <c r="F14" i="7"/>
  <c r="G14" i="7"/>
  <c r="H14" i="7"/>
  <c r="I14" i="7"/>
  <c r="J14" i="7"/>
  <c r="K14" i="7"/>
  <c r="L14" i="7"/>
  <c r="O14" i="7"/>
  <c r="D15" i="7"/>
  <c r="E15" i="7"/>
  <c r="F15" i="7"/>
  <c r="G15" i="7"/>
  <c r="H15" i="7"/>
  <c r="I15" i="7"/>
  <c r="J15" i="7"/>
  <c r="K15" i="7"/>
  <c r="L15" i="7"/>
  <c r="O15" i="7"/>
  <c r="D16" i="7"/>
  <c r="E16" i="7"/>
  <c r="F16" i="7"/>
  <c r="G16" i="7"/>
  <c r="H16" i="7"/>
  <c r="I16" i="7"/>
  <c r="J16" i="7"/>
  <c r="K16" i="7"/>
  <c r="L16" i="7"/>
  <c r="O16" i="7"/>
  <c r="D17" i="7"/>
  <c r="E17" i="7"/>
  <c r="F17" i="7"/>
  <c r="G17" i="7"/>
  <c r="H17" i="7"/>
  <c r="I17" i="7"/>
  <c r="J17" i="7"/>
  <c r="K17" i="7"/>
  <c r="L17" i="7"/>
  <c r="O17" i="7"/>
  <c r="D18" i="7"/>
  <c r="E18" i="7"/>
  <c r="F18" i="7"/>
  <c r="G18" i="7"/>
  <c r="H18" i="7"/>
  <c r="I18" i="7"/>
  <c r="J18" i="7"/>
  <c r="K18" i="7"/>
  <c r="L18" i="7"/>
  <c r="O18" i="7"/>
  <c r="D19" i="7"/>
  <c r="E19" i="7"/>
  <c r="F19" i="7"/>
  <c r="G19" i="7"/>
  <c r="H19" i="7"/>
  <c r="I19" i="7"/>
  <c r="J19" i="7"/>
  <c r="K19" i="7"/>
  <c r="L19" i="7"/>
  <c r="O19" i="7"/>
  <c r="D20" i="7"/>
  <c r="E20" i="7"/>
  <c r="F20" i="7"/>
  <c r="G20" i="7"/>
  <c r="H20" i="7"/>
  <c r="I20" i="7"/>
  <c r="J20" i="7"/>
  <c r="K20" i="7"/>
  <c r="L20" i="7"/>
  <c r="O20" i="7"/>
  <c r="D21" i="7"/>
  <c r="E21" i="7"/>
  <c r="F21" i="7"/>
  <c r="G21" i="7"/>
  <c r="H21" i="7"/>
  <c r="I21" i="7"/>
  <c r="J21" i="7"/>
  <c r="K21" i="7"/>
  <c r="L21" i="7"/>
  <c r="O21" i="7"/>
  <c r="D22" i="7"/>
  <c r="E22" i="7"/>
  <c r="F22" i="7"/>
  <c r="G22" i="7"/>
  <c r="H22" i="7"/>
  <c r="I22" i="7"/>
  <c r="J22" i="7"/>
  <c r="K22" i="7"/>
  <c r="L22" i="7"/>
  <c r="O22" i="7"/>
  <c r="D23" i="7"/>
  <c r="E23" i="7"/>
  <c r="F23" i="7"/>
  <c r="G23" i="7"/>
  <c r="H23" i="7"/>
  <c r="I23" i="7"/>
  <c r="J23" i="7"/>
  <c r="K23" i="7"/>
  <c r="L23" i="7"/>
  <c r="O23" i="7"/>
  <c r="D24" i="7"/>
  <c r="E24" i="7"/>
  <c r="F24" i="7"/>
  <c r="G24" i="7"/>
  <c r="H24" i="7"/>
  <c r="I24" i="7"/>
  <c r="J24" i="7"/>
  <c r="K24" i="7"/>
  <c r="L24" i="7"/>
  <c r="O24" i="7"/>
  <c r="D25" i="7"/>
  <c r="E25" i="7"/>
  <c r="F25" i="7"/>
  <c r="G25" i="7"/>
  <c r="H25" i="7"/>
  <c r="I25" i="7"/>
  <c r="J25" i="7"/>
  <c r="K25" i="7"/>
  <c r="L25" i="7"/>
  <c r="O25" i="7"/>
  <c r="D26" i="7"/>
  <c r="E26" i="7"/>
  <c r="F26" i="7"/>
  <c r="G26" i="7"/>
  <c r="H26" i="7"/>
  <c r="I26" i="7"/>
  <c r="J26" i="7"/>
  <c r="K26" i="7"/>
  <c r="L26" i="7"/>
  <c r="O26" i="7"/>
  <c r="D27" i="7"/>
  <c r="E27" i="7"/>
  <c r="F27" i="7"/>
  <c r="G27" i="7"/>
  <c r="H27" i="7"/>
  <c r="I27" i="7"/>
  <c r="J27" i="7"/>
  <c r="K27" i="7"/>
  <c r="L27" i="7"/>
  <c r="O27" i="7"/>
  <c r="D28" i="7"/>
  <c r="E28" i="7"/>
  <c r="F28" i="7"/>
  <c r="G28" i="7"/>
  <c r="H28" i="7"/>
  <c r="I28" i="7"/>
  <c r="J28" i="7"/>
  <c r="K28" i="7"/>
  <c r="L28" i="7"/>
  <c r="D29" i="7"/>
  <c r="E29" i="7"/>
  <c r="F29" i="7"/>
  <c r="G29" i="7"/>
  <c r="H29" i="7"/>
  <c r="I29" i="7"/>
  <c r="J29" i="7"/>
  <c r="K29" i="7"/>
  <c r="L29" i="7"/>
  <c r="O29" i="7"/>
  <c r="D30" i="7"/>
  <c r="E30" i="7"/>
  <c r="F30" i="7"/>
  <c r="G30" i="7"/>
  <c r="H30" i="7"/>
  <c r="I30" i="7"/>
  <c r="J30" i="7"/>
  <c r="K30" i="7"/>
  <c r="L30" i="7"/>
  <c r="O30" i="7"/>
  <c r="D31" i="7"/>
  <c r="E31" i="7"/>
  <c r="F31" i="7"/>
  <c r="G31" i="7"/>
  <c r="H31" i="7"/>
  <c r="I31" i="7"/>
  <c r="J31" i="7"/>
  <c r="K31" i="7"/>
  <c r="L31" i="7"/>
  <c r="O31" i="7"/>
  <c r="D32" i="7"/>
  <c r="E32" i="7"/>
  <c r="F32" i="7"/>
  <c r="G32" i="7"/>
  <c r="H32" i="7"/>
  <c r="I32" i="7"/>
  <c r="J32" i="7"/>
  <c r="K32" i="7"/>
  <c r="L32" i="7"/>
  <c r="O32" i="7"/>
  <c r="D33" i="7"/>
  <c r="E33" i="7"/>
  <c r="F33" i="7"/>
  <c r="G33" i="7"/>
  <c r="H33" i="7"/>
  <c r="I33" i="7"/>
  <c r="J33" i="7"/>
  <c r="K33" i="7"/>
  <c r="L33" i="7"/>
  <c r="O33" i="7"/>
  <c r="D34" i="7"/>
  <c r="E34" i="7"/>
  <c r="F34" i="7"/>
  <c r="G34" i="7"/>
  <c r="H34" i="7"/>
  <c r="I34" i="7"/>
  <c r="J34" i="7"/>
  <c r="K34" i="7"/>
  <c r="L34" i="7"/>
  <c r="O34" i="7"/>
  <c r="D35" i="7"/>
  <c r="E35" i="7"/>
  <c r="F35" i="7"/>
  <c r="G35" i="7"/>
  <c r="H35" i="7"/>
  <c r="I35" i="7"/>
  <c r="J35" i="7"/>
  <c r="K35" i="7"/>
  <c r="L35" i="7"/>
  <c r="O35" i="7"/>
  <c r="D36" i="7"/>
  <c r="E36" i="7"/>
  <c r="F36" i="7"/>
  <c r="G36" i="7"/>
  <c r="H36" i="7"/>
  <c r="I36" i="7"/>
  <c r="J36" i="7"/>
  <c r="K36" i="7"/>
  <c r="L36" i="7"/>
  <c r="O36" i="7"/>
  <c r="D37" i="7"/>
  <c r="E37" i="7"/>
  <c r="F37" i="7"/>
  <c r="G37" i="7"/>
  <c r="H37" i="7"/>
  <c r="I37" i="7"/>
  <c r="J37" i="7"/>
  <c r="K37" i="7"/>
  <c r="L37" i="7"/>
  <c r="O37" i="7"/>
  <c r="D38" i="7"/>
  <c r="E38" i="7"/>
  <c r="F38" i="7"/>
  <c r="G38" i="7"/>
  <c r="H38" i="7"/>
  <c r="I38" i="7"/>
  <c r="J38" i="7"/>
  <c r="K38" i="7"/>
  <c r="L38" i="7"/>
  <c r="O38" i="7"/>
  <c r="D39" i="7"/>
  <c r="E39" i="7"/>
  <c r="F39" i="7"/>
  <c r="G39" i="7"/>
  <c r="H39" i="7"/>
  <c r="I39" i="7"/>
  <c r="J39" i="7"/>
  <c r="K39" i="7"/>
  <c r="L39" i="7"/>
  <c r="O39" i="7"/>
  <c r="D40" i="7"/>
  <c r="E40" i="7"/>
  <c r="F40" i="7"/>
  <c r="G40" i="7"/>
  <c r="H40" i="7"/>
  <c r="I40" i="7"/>
  <c r="J40" i="7"/>
  <c r="K40" i="7"/>
  <c r="L40" i="7"/>
  <c r="O40" i="7"/>
  <c r="D41" i="7"/>
  <c r="E41" i="7"/>
  <c r="F41" i="7"/>
  <c r="G41" i="7"/>
  <c r="H41" i="7"/>
  <c r="I41" i="7"/>
  <c r="J41" i="7"/>
  <c r="K41" i="7"/>
  <c r="L41" i="7"/>
  <c r="O41" i="7"/>
  <c r="D42" i="7"/>
  <c r="E42" i="7"/>
  <c r="F42" i="7"/>
  <c r="G42" i="7"/>
  <c r="H42" i="7"/>
  <c r="I42" i="7"/>
  <c r="J42" i="7"/>
  <c r="K42" i="7"/>
  <c r="L42" i="7"/>
  <c r="O42" i="7"/>
  <c r="D43" i="7"/>
  <c r="E43" i="7"/>
  <c r="F43" i="7"/>
  <c r="G43" i="7"/>
  <c r="H43" i="7"/>
  <c r="I43" i="7"/>
  <c r="J43" i="7"/>
  <c r="K43" i="7"/>
  <c r="L43" i="7"/>
  <c r="O43" i="7"/>
  <c r="D44" i="7"/>
  <c r="E44" i="7"/>
  <c r="F44" i="7"/>
  <c r="G44" i="7"/>
  <c r="H44" i="7"/>
  <c r="I44" i="7"/>
  <c r="J44" i="7"/>
  <c r="K44" i="7"/>
  <c r="L44" i="7"/>
  <c r="O44" i="7"/>
  <c r="D45" i="7"/>
  <c r="E45" i="7"/>
  <c r="F45" i="7"/>
  <c r="G45" i="7"/>
  <c r="H45" i="7"/>
  <c r="I45" i="7"/>
  <c r="J45" i="7"/>
  <c r="K45" i="7"/>
  <c r="L45" i="7"/>
  <c r="O45" i="7"/>
  <c r="D46" i="7"/>
  <c r="E46" i="7"/>
  <c r="F46" i="7"/>
  <c r="G46" i="7"/>
  <c r="H46" i="7"/>
  <c r="I46" i="7"/>
  <c r="J46" i="7"/>
  <c r="K46" i="7"/>
  <c r="L46" i="7"/>
  <c r="O46" i="7"/>
  <c r="D47" i="7"/>
  <c r="E47" i="7"/>
  <c r="F47" i="7"/>
  <c r="G47" i="7"/>
  <c r="H47" i="7"/>
  <c r="I47" i="7"/>
  <c r="J47" i="7"/>
  <c r="K47" i="7"/>
  <c r="L47" i="7"/>
  <c r="O47" i="7"/>
  <c r="D48" i="7"/>
  <c r="E48" i="7"/>
  <c r="F48" i="7"/>
  <c r="G48" i="7"/>
  <c r="H48" i="7"/>
  <c r="I48" i="7"/>
  <c r="J48" i="7"/>
  <c r="K48" i="7"/>
  <c r="L48" i="7"/>
  <c r="O48" i="7"/>
  <c r="D49" i="7"/>
  <c r="E49" i="7"/>
  <c r="F49" i="7"/>
  <c r="G49" i="7"/>
  <c r="H49" i="7"/>
  <c r="I49" i="7"/>
  <c r="J49" i="7"/>
  <c r="K49" i="7"/>
  <c r="L49" i="7"/>
  <c r="O49" i="7"/>
  <c r="D50" i="7"/>
  <c r="E50" i="7"/>
  <c r="F50" i="7"/>
  <c r="G50" i="7"/>
  <c r="H50" i="7"/>
  <c r="I50" i="7"/>
  <c r="J50" i="7"/>
  <c r="K50" i="7"/>
  <c r="L50" i="7"/>
  <c r="O50" i="7"/>
  <c r="D51" i="7"/>
  <c r="E51" i="7"/>
  <c r="F51" i="7"/>
  <c r="G51" i="7"/>
  <c r="H51" i="7"/>
  <c r="I51" i="7"/>
  <c r="J51" i="7"/>
  <c r="K51" i="7"/>
  <c r="L51" i="7"/>
  <c r="O51" i="7"/>
  <c r="D52" i="7"/>
  <c r="E52" i="7"/>
  <c r="F52" i="7"/>
  <c r="G52" i="7"/>
  <c r="H52" i="7"/>
  <c r="I52" i="7"/>
  <c r="J52" i="7"/>
  <c r="K52" i="7"/>
  <c r="L52" i="7"/>
  <c r="O52" i="7"/>
  <c r="D53" i="7"/>
  <c r="E53" i="7"/>
  <c r="F53" i="7"/>
  <c r="G53" i="7"/>
  <c r="H53" i="7"/>
  <c r="I53" i="7"/>
  <c r="J53" i="7"/>
  <c r="K53" i="7"/>
  <c r="L53" i="7"/>
  <c r="O53" i="7"/>
  <c r="D54" i="7"/>
  <c r="E54" i="7"/>
  <c r="F54" i="7"/>
  <c r="G54" i="7"/>
  <c r="H54" i="7"/>
  <c r="I54" i="7"/>
  <c r="J54" i="7"/>
  <c r="K54" i="7"/>
  <c r="L54" i="7"/>
  <c r="O54" i="7"/>
  <c r="D55" i="7"/>
  <c r="E55" i="7"/>
  <c r="F55" i="7"/>
  <c r="G55" i="7"/>
  <c r="H55" i="7"/>
  <c r="I55" i="7"/>
  <c r="J55" i="7"/>
  <c r="K55" i="7"/>
  <c r="L55" i="7"/>
  <c r="O55" i="7"/>
  <c r="D56" i="7"/>
  <c r="E56" i="7"/>
  <c r="F56" i="7"/>
  <c r="G56" i="7"/>
  <c r="H56" i="7"/>
  <c r="I56" i="7"/>
  <c r="J56" i="7"/>
  <c r="K56" i="7"/>
  <c r="L56" i="7"/>
  <c r="O56" i="7"/>
  <c r="D57" i="7"/>
  <c r="E57" i="7"/>
  <c r="F57" i="7"/>
  <c r="G57" i="7"/>
  <c r="H57" i="7"/>
  <c r="I57" i="7"/>
  <c r="J57" i="7"/>
  <c r="K57" i="7"/>
  <c r="L57" i="7"/>
  <c r="O57" i="7"/>
  <c r="D58" i="7"/>
  <c r="E58" i="7"/>
  <c r="F58" i="7"/>
  <c r="G58" i="7"/>
  <c r="H58" i="7"/>
  <c r="I58" i="7"/>
  <c r="J58" i="7"/>
  <c r="K58" i="7"/>
  <c r="L58" i="7"/>
  <c r="O58" i="7"/>
  <c r="D59" i="7"/>
  <c r="E59" i="7"/>
  <c r="F59" i="7"/>
  <c r="G59" i="7"/>
  <c r="H59" i="7"/>
  <c r="I59" i="7"/>
  <c r="J59" i="7"/>
  <c r="K59" i="7"/>
  <c r="L59" i="7"/>
  <c r="O59" i="7"/>
  <c r="D60" i="7"/>
  <c r="E60" i="7"/>
  <c r="F60" i="7"/>
  <c r="G60" i="7"/>
  <c r="H60" i="7"/>
  <c r="I60" i="7"/>
  <c r="J60" i="7"/>
  <c r="K60" i="7"/>
  <c r="L60" i="7"/>
  <c r="O60" i="7"/>
  <c r="D61" i="7"/>
  <c r="E61" i="7"/>
  <c r="F61" i="7"/>
  <c r="G61" i="7"/>
  <c r="H61" i="7"/>
  <c r="I61" i="7"/>
  <c r="J61" i="7"/>
  <c r="K61" i="7"/>
  <c r="L61" i="7"/>
  <c r="O61" i="7"/>
  <c r="D62" i="7"/>
  <c r="E62" i="7"/>
  <c r="F62" i="7"/>
  <c r="G62" i="7"/>
  <c r="H62" i="7"/>
  <c r="I62" i="7"/>
  <c r="J62" i="7"/>
  <c r="K62" i="7"/>
  <c r="L62" i="7"/>
  <c r="O62" i="7"/>
  <c r="D63" i="7"/>
  <c r="E63" i="7"/>
  <c r="F63" i="7"/>
  <c r="G63" i="7"/>
  <c r="H63" i="7"/>
  <c r="I63" i="7"/>
  <c r="J63" i="7"/>
  <c r="K63" i="7"/>
  <c r="L63" i="7"/>
  <c r="O63" i="7"/>
  <c r="D64" i="7"/>
  <c r="E64" i="7"/>
  <c r="F64" i="7"/>
  <c r="G64" i="7"/>
  <c r="H64" i="7"/>
  <c r="I64" i="7"/>
  <c r="J64" i="7"/>
  <c r="K64" i="7"/>
  <c r="L64" i="7"/>
  <c r="O64" i="7"/>
  <c r="D65" i="7"/>
  <c r="E65" i="7"/>
  <c r="F65" i="7"/>
  <c r="G65" i="7"/>
  <c r="H65" i="7"/>
  <c r="I65" i="7"/>
  <c r="J65" i="7"/>
  <c r="K65" i="7"/>
  <c r="L65" i="7"/>
  <c r="O65" i="7"/>
  <c r="D66" i="7"/>
  <c r="E66" i="7"/>
  <c r="F66" i="7"/>
  <c r="G66" i="7"/>
  <c r="H66" i="7"/>
  <c r="I66" i="7"/>
  <c r="J66" i="7"/>
  <c r="K66" i="7"/>
  <c r="L66" i="7"/>
  <c r="O66" i="7"/>
  <c r="D67" i="7"/>
  <c r="E67" i="7"/>
  <c r="F67" i="7"/>
  <c r="G67" i="7"/>
  <c r="H67" i="7"/>
  <c r="I67" i="7"/>
  <c r="J67" i="7"/>
  <c r="K67" i="7"/>
  <c r="L67" i="7"/>
  <c r="O67" i="7"/>
  <c r="D68" i="7"/>
  <c r="E68" i="7"/>
  <c r="F68" i="7"/>
  <c r="G68" i="7"/>
  <c r="H68" i="7"/>
  <c r="I68" i="7"/>
  <c r="J68" i="7"/>
  <c r="K68" i="7"/>
  <c r="L68" i="7"/>
  <c r="O68" i="7"/>
  <c r="D69" i="7"/>
  <c r="E69" i="7"/>
  <c r="F69" i="7"/>
  <c r="G69" i="7"/>
  <c r="H69" i="7"/>
  <c r="I69" i="7"/>
  <c r="J69" i="7"/>
  <c r="K69" i="7"/>
  <c r="L69" i="7"/>
  <c r="O69" i="7"/>
  <c r="D70" i="7"/>
  <c r="E70" i="7"/>
  <c r="F70" i="7"/>
  <c r="G70" i="7"/>
  <c r="H70" i="7"/>
  <c r="I70" i="7"/>
  <c r="J70" i="7"/>
  <c r="K70" i="7"/>
  <c r="L70" i="7"/>
  <c r="O70" i="7"/>
  <c r="D71" i="7"/>
  <c r="E71" i="7"/>
  <c r="F71" i="7"/>
  <c r="G71" i="7"/>
  <c r="H71" i="7"/>
  <c r="I71" i="7"/>
  <c r="J71" i="7"/>
  <c r="K71" i="7"/>
  <c r="L71" i="7"/>
  <c r="O71" i="7"/>
  <c r="D72" i="7"/>
  <c r="E72" i="7"/>
  <c r="F72" i="7"/>
  <c r="G72" i="7"/>
  <c r="H72" i="7"/>
  <c r="I72" i="7"/>
  <c r="J72" i="7"/>
  <c r="K72" i="7"/>
  <c r="L72" i="7"/>
  <c r="O72" i="7"/>
  <c r="D73" i="7"/>
  <c r="E73" i="7"/>
  <c r="F73" i="7"/>
  <c r="G73" i="7"/>
  <c r="H73" i="7"/>
  <c r="I73" i="7"/>
  <c r="J73" i="7"/>
  <c r="K73" i="7"/>
  <c r="L73" i="7"/>
  <c r="O73" i="7"/>
  <c r="D74" i="7"/>
  <c r="E74" i="7"/>
  <c r="F74" i="7"/>
  <c r="G74" i="7"/>
  <c r="H74" i="7"/>
  <c r="I74" i="7"/>
  <c r="J74" i="7"/>
  <c r="K74" i="7"/>
  <c r="L74" i="7"/>
  <c r="O74" i="7"/>
  <c r="D75" i="7"/>
  <c r="E75" i="7"/>
  <c r="F75" i="7"/>
  <c r="G75" i="7"/>
  <c r="H75" i="7"/>
  <c r="I75" i="7"/>
  <c r="J75" i="7"/>
  <c r="K75" i="7"/>
  <c r="L75" i="7"/>
  <c r="O75" i="7"/>
  <c r="D76" i="7"/>
  <c r="E76" i="7"/>
  <c r="F76" i="7"/>
  <c r="G76" i="7"/>
  <c r="H76" i="7"/>
  <c r="I76" i="7"/>
  <c r="J76" i="7"/>
  <c r="K76" i="7"/>
  <c r="L76" i="7"/>
  <c r="O76" i="7"/>
  <c r="D77" i="7"/>
  <c r="E77" i="7"/>
  <c r="F77" i="7"/>
  <c r="G77" i="7"/>
  <c r="H77" i="7"/>
  <c r="I77" i="7"/>
  <c r="J77" i="7"/>
  <c r="K77" i="7"/>
  <c r="L77" i="7"/>
  <c r="O77" i="7"/>
  <c r="D78" i="7"/>
  <c r="E78" i="7"/>
  <c r="F78" i="7"/>
  <c r="G78" i="7"/>
  <c r="H78" i="7"/>
  <c r="I78" i="7"/>
  <c r="J78" i="7"/>
  <c r="K78" i="7"/>
  <c r="L78" i="7"/>
  <c r="O78" i="7"/>
  <c r="D79" i="7"/>
  <c r="E79" i="7"/>
  <c r="F79" i="7"/>
  <c r="G79" i="7"/>
  <c r="H79" i="7"/>
  <c r="I79" i="7"/>
  <c r="J79" i="7"/>
  <c r="K79" i="7"/>
  <c r="L79" i="7"/>
  <c r="O79" i="7"/>
  <c r="D80" i="7"/>
  <c r="E80" i="7"/>
  <c r="F80" i="7"/>
  <c r="G80" i="7"/>
  <c r="H80" i="7"/>
  <c r="I80" i="7"/>
  <c r="J80" i="7"/>
  <c r="K80" i="7"/>
  <c r="L80" i="7"/>
  <c r="O80" i="7"/>
  <c r="D81" i="7"/>
  <c r="E81" i="7"/>
  <c r="F81" i="7"/>
  <c r="G81" i="7"/>
  <c r="H81" i="7"/>
  <c r="I81" i="7"/>
  <c r="J81" i="7"/>
  <c r="K81" i="7"/>
  <c r="L81" i="7"/>
  <c r="O81" i="7"/>
  <c r="D82" i="7"/>
  <c r="E82" i="7"/>
  <c r="F82" i="7"/>
  <c r="G82" i="7"/>
  <c r="H82" i="7"/>
  <c r="I82" i="7"/>
  <c r="J82" i="7"/>
  <c r="K82" i="7"/>
  <c r="L82" i="7"/>
  <c r="O82" i="7"/>
  <c r="D83" i="7"/>
  <c r="E83" i="7"/>
  <c r="F83" i="7"/>
  <c r="G83" i="7"/>
  <c r="H83" i="7"/>
  <c r="I83" i="7"/>
  <c r="J83" i="7"/>
  <c r="K83" i="7"/>
  <c r="L83" i="7"/>
  <c r="O83" i="7"/>
  <c r="D84" i="7"/>
  <c r="E84" i="7"/>
  <c r="F84" i="7"/>
  <c r="G84" i="7"/>
  <c r="H84" i="7"/>
  <c r="I84" i="7"/>
  <c r="J84" i="7"/>
  <c r="K84" i="7"/>
  <c r="L84" i="7"/>
  <c r="O84" i="7"/>
  <c r="D85" i="7"/>
  <c r="E85" i="7"/>
  <c r="F85" i="7"/>
  <c r="G85" i="7"/>
  <c r="H85" i="7"/>
  <c r="I85" i="7"/>
  <c r="J85" i="7"/>
  <c r="K85" i="7"/>
  <c r="L85" i="7"/>
  <c r="O85" i="7"/>
  <c r="D86" i="7"/>
  <c r="E86" i="7"/>
  <c r="F86" i="7"/>
  <c r="G86" i="7"/>
  <c r="H86" i="7"/>
  <c r="I86" i="7"/>
  <c r="J86" i="7"/>
  <c r="K86" i="7"/>
  <c r="L86" i="7"/>
  <c r="O86" i="7"/>
  <c r="D87" i="7"/>
  <c r="E87" i="7"/>
  <c r="F87" i="7"/>
  <c r="G87" i="7"/>
  <c r="H87" i="7"/>
  <c r="I87" i="7"/>
  <c r="J87" i="7"/>
  <c r="K87" i="7"/>
  <c r="L87" i="7"/>
  <c r="O87" i="7"/>
  <c r="D88" i="7"/>
  <c r="E88" i="7"/>
  <c r="F88" i="7"/>
  <c r="G88" i="7"/>
  <c r="H88" i="7"/>
  <c r="I88" i="7"/>
  <c r="J88" i="7"/>
  <c r="K88" i="7"/>
  <c r="L88" i="7"/>
  <c r="O88" i="7"/>
  <c r="D89" i="7"/>
  <c r="E89" i="7"/>
  <c r="F89" i="7"/>
  <c r="G89" i="7"/>
  <c r="H89" i="7"/>
  <c r="I89" i="7"/>
  <c r="J89" i="7"/>
  <c r="K89" i="7"/>
  <c r="L89" i="7"/>
  <c r="O89" i="7"/>
  <c r="D90" i="7"/>
  <c r="E90" i="7"/>
  <c r="F90" i="7"/>
  <c r="G90" i="7"/>
  <c r="H90" i="7"/>
  <c r="I90" i="7"/>
  <c r="J90" i="7"/>
  <c r="K90" i="7"/>
  <c r="L90" i="7"/>
  <c r="O90" i="7"/>
  <c r="D91" i="7"/>
  <c r="E91" i="7"/>
  <c r="F91" i="7"/>
  <c r="G91" i="7"/>
  <c r="H91" i="7"/>
  <c r="I91" i="7"/>
  <c r="J91" i="7"/>
  <c r="K91" i="7"/>
  <c r="L91" i="7"/>
  <c r="O91" i="7"/>
  <c r="D92" i="7"/>
  <c r="E92" i="7"/>
  <c r="F92" i="7"/>
  <c r="G92" i="7"/>
  <c r="H92" i="7"/>
  <c r="I92" i="7"/>
  <c r="J92" i="7"/>
  <c r="K92" i="7"/>
  <c r="L92" i="7"/>
  <c r="O92" i="7"/>
  <c r="D93" i="7"/>
  <c r="E93" i="7"/>
  <c r="F93" i="7"/>
  <c r="G93" i="7"/>
  <c r="H93" i="7"/>
  <c r="I93" i="7"/>
  <c r="J93" i="7"/>
  <c r="K93" i="7"/>
  <c r="L93" i="7"/>
  <c r="O93" i="7"/>
  <c r="D94" i="7"/>
  <c r="E94" i="7"/>
  <c r="F94" i="7"/>
  <c r="G94" i="7"/>
  <c r="H94" i="7"/>
  <c r="I94" i="7"/>
  <c r="J94" i="7"/>
  <c r="K94" i="7"/>
  <c r="L94" i="7"/>
  <c r="O94" i="7"/>
  <c r="D95" i="7"/>
  <c r="E95" i="7"/>
  <c r="F95" i="7"/>
  <c r="G95" i="7"/>
  <c r="H95" i="7"/>
  <c r="I95" i="7"/>
  <c r="J95" i="7"/>
  <c r="K95" i="7"/>
  <c r="L95" i="7"/>
  <c r="O95" i="7"/>
  <c r="D96" i="7"/>
  <c r="E96" i="7"/>
  <c r="F96" i="7"/>
  <c r="G96" i="7"/>
  <c r="H96" i="7"/>
  <c r="I96" i="7"/>
  <c r="J96" i="7"/>
  <c r="K96" i="7"/>
  <c r="L96" i="7"/>
  <c r="D97" i="7"/>
  <c r="E97" i="7"/>
  <c r="F97" i="7"/>
  <c r="G97" i="7"/>
  <c r="H97" i="7"/>
  <c r="I97" i="7"/>
  <c r="J97" i="7"/>
  <c r="K97" i="7"/>
  <c r="L97" i="7"/>
  <c r="O97" i="7"/>
  <c r="D98" i="7"/>
  <c r="E98" i="7"/>
  <c r="F98" i="7"/>
  <c r="G98" i="7"/>
  <c r="H98" i="7"/>
  <c r="I98" i="7"/>
  <c r="J98" i="7"/>
  <c r="K98" i="7"/>
  <c r="L98" i="7"/>
  <c r="O98" i="7"/>
  <c r="D99" i="7"/>
  <c r="E99" i="7"/>
  <c r="F99" i="7"/>
  <c r="G99" i="7"/>
  <c r="H99" i="7"/>
  <c r="I99" i="7"/>
  <c r="J99" i="7"/>
  <c r="K99" i="7"/>
  <c r="L99" i="7"/>
  <c r="O99" i="7"/>
  <c r="D100" i="7"/>
  <c r="E100" i="7"/>
  <c r="F100" i="7"/>
  <c r="G100" i="7"/>
  <c r="H100" i="7"/>
  <c r="I100" i="7"/>
  <c r="J100" i="7"/>
  <c r="K100" i="7"/>
  <c r="L100" i="7"/>
  <c r="O100" i="7"/>
  <c r="D101" i="7"/>
  <c r="E101" i="7"/>
  <c r="F101" i="7"/>
  <c r="G101" i="7"/>
  <c r="H101" i="7"/>
  <c r="I101" i="7"/>
  <c r="J101" i="7"/>
  <c r="K101" i="7"/>
  <c r="L101" i="7"/>
  <c r="O101" i="7"/>
  <c r="D102" i="7"/>
  <c r="E102" i="7"/>
  <c r="F102" i="7"/>
  <c r="G102" i="7"/>
  <c r="H102" i="7"/>
  <c r="I102" i="7"/>
  <c r="J102" i="7"/>
  <c r="K102" i="7"/>
  <c r="L102" i="7"/>
  <c r="O102" i="7"/>
  <c r="D103" i="7"/>
  <c r="E103" i="7"/>
  <c r="F103" i="7"/>
  <c r="G103" i="7"/>
  <c r="H103" i="7"/>
  <c r="I103" i="7"/>
  <c r="J103" i="7"/>
  <c r="K103" i="7"/>
  <c r="L103" i="7"/>
  <c r="O103" i="7"/>
  <c r="D104" i="7"/>
  <c r="E104" i="7"/>
  <c r="F104" i="7"/>
  <c r="G104" i="7"/>
  <c r="H104" i="7"/>
  <c r="I104" i="7"/>
  <c r="J104" i="7"/>
  <c r="K104" i="7"/>
  <c r="L104" i="7"/>
  <c r="O104" i="7"/>
  <c r="D105" i="7"/>
  <c r="E105" i="7"/>
  <c r="F105" i="7"/>
  <c r="G105" i="7"/>
  <c r="H105" i="7"/>
  <c r="I105" i="7"/>
  <c r="J105" i="7"/>
  <c r="K105" i="7"/>
  <c r="L105" i="7"/>
  <c r="O105" i="7"/>
  <c r="D106" i="7"/>
  <c r="E106" i="7"/>
  <c r="F106" i="7"/>
  <c r="G106" i="7"/>
  <c r="H106" i="7"/>
  <c r="I106" i="7"/>
  <c r="J106" i="7"/>
  <c r="K106" i="7"/>
  <c r="L106" i="7"/>
  <c r="O106" i="7"/>
  <c r="D107" i="7"/>
  <c r="E107" i="7"/>
  <c r="F107" i="7"/>
  <c r="G107" i="7"/>
  <c r="H107" i="7"/>
  <c r="I107" i="7"/>
  <c r="J107" i="7"/>
  <c r="K107" i="7"/>
  <c r="L107" i="7"/>
  <c r="O107" i="7"/>
  <c r="D108" i="7"/>
  <c r="E108" i="7"/>
  <c r="F108" i="7"/>
  <c r="G108" i="7"/>
  <c r="H108" i="7"/>
  <c r="I108" i="7"/>
  <c r="J108" i="7"/>
  <c r="K108" i="7"/>
  <c r="L108" i="7"/>
  <c r="O108" i="7"/>
  <c r="D109" i="7"/>
  <c r="E109" i="7"/>
  <c r="F109" i="7"/>
  <c r="G109" i="7"/>
  <c r="H109" i="7"/>
  <c r="I109" i="7"/>
  <c r="J109" i="7"/>
  <c r="K109" i="7"/>
  <c r="L109" i="7"/>
  <c r="O109" i="7"/>
  <c r="D110" i="7"/>
  <c r="E110" i="7"/>
  <c r="F110" i="7"/>
  <c r="G110" i="7"/>
  <c r="H110" i="7"/>
  <c r="I110" i="7"/>
  <c r="J110" i="7"/>
  <c r="K110" i="7"/>
  <c r="L110" i="7"/>
  <c r="O110" i="7"/>
  <c r="D111" i="7"/>
  <c r="E111" i="7"/>
  <c r="F111" i="7"/>
  <c r="G111" i="7"/>
  <c r="H111" i="7"/>
  <c r="I111" i="7"/>
  <c r="J111" i="7"/>
  <c r="K111" i="7"/>
  <c r="L111" i="7"/>
  <c r="O111" i="7"/>
  <c r="D112" i="7"/>
  <c r="E112" i="7"/>
  <c r="F112" i="7"/>
  <c r="G112" i="7"/>
  <c r="H112" i="7"/>
  <c r="I112" i="7"/>
  <c r="J112" i="7"/>
  <c r="K112" i="7"/>
  <c r="L112" i="7"/>
  <c r="O112" i="7"/>
  <c r="D113" i="7"/>
  <c r="E113" i="7"/>
  <c r="F113" i="7"/>
  <c r="G113" i="7"/>
  <c r="H113" i="7"/>
  <c r="I113" i="7"/>
  <c r="J113" i="7"/>
  <c r="K113" i="7"/>
  <c r="L113" i="7"/>
  <c r="O113" i="7"/>
  <c r="D114" i="7"/>
  <c r="E114" i="7"/>
  <c r="F114" i="7"/>
  <c r="G114" i="7"/>
  <c r="H114" i="7"/>
  <c r="I114" i="7"/>
  <c r="J114" i="7"/>
  <c r="K114" i="7"/>
  <c r="L114" i="7"/>
  <c r="O114" i="7"/>
  <c r="D115" i="7"/>
  <c r="E115" i="7"/>
  <c r="F115" i="7"/>
  <c r="G115" i="7"/>
  <c r="H115" i="7"/>
  <c r="I115" i="7"/>
  <c r="J115" i="7"/>
  <c r="K115" i="7"/>
  <c r="L115" i="7"/>
  <c r="O115" i="7"/>
  <c r="D116" i="7"/>
  <c r="E116" i="7"/>
  <c r="F116" i="7"/>
  <c r="G116" i="7"/>
  <c r="H116" i="7"/>
  <c r="I116" i="7"/>
  <c r="J116" i="7"/>
  <c r="K116" i="7"/>
  <c r="L116" i="7"/>
  <c r="O116" i="7"/>
  <c r="D117" i="7"/>
  <c r="E117" i="7"/>
  <c r="F117" i="7"/>
  <c r="G117" i="7"/>
  <c r="H117" i="7"/>
  <c r="I117" i="7"/>
  <c r="J117" i="7"/>
  <c r="K117" i="7"/>
  <c r="L117" i="7"/>
  <c r="D118" i="7"/>
  <c r="E118" i="7"/>
  <c r="F118" i="7"/>
  <c r="G118" i="7"/>
  <c r="H118" i="7"/>
  <c r="I118" i="7"/>
  <c r="J118" i="7"/>
  <c r="K118" i="7"/>
  <c r="L118" i="7"/>
  <c r="O118" i="7"/>
  <c r="D119" i="7"/>
  <c r="E119" i="7"/>
  <c r="F119" i="7"/>
  <c r="G119" i="7"/>
  <c r="H119" i="7"/>
  <c r="I119" i="7"/>
  <c r="J119" i="7"/>
  <c r="K119" i="7"/>
  <c r="L119" i="7"/>
  <c r="O119" i="7"/>
  <c r="D120" i="7"/>
  <c r="E120" i="7"/>
  <c r="F120" i="7"/>
  <c r="G120" i="7"/>
  <c r="H120" i="7"/>
  <c r="I120" i="7"/>
  <c r="J120" i="7"/>
  <c r="K120" i="7"/>
  <c r="L120" i="7"/>
  <c r="O120" i="7"/>
  <c r="D121" i="7"/>
  <c r="E121" i="7"/>
  <c r="F121" i="7"/>
  <c r="G121" i="7"/>
  <c r="H121" i="7"/>
  <c r="I121" i="7"/>
  <c r="J121" i="7"/>
  <c r="K121" i="7"/>
  <c r="L121" i="7"/>
  <c r="O121" i="7"/>
  <c r="D122" i="7"/>
  <c r="E122" i="7"/>
  <c r="F122" i="7"/>
  <c r="G122" i="7"/>
  <c r="H122" i="7"/>
  <c r="I122" i="7"/>
  <c r="J122" i="7"/>
  <c r="K122" i="7"/>
  <c r="L122" i="7"/>
  <c r="O122" i="7"/>
  <c r="D123" i="7"/>
  <c r="E123" i="7"/>
  <c r="F123" i="7"/>
  <c r="G123" i="7"/>
  <c r="H123" i="7"/>
  <c r="I123" i="7"/>
  <c r="J123" i="7"/>
  <c r="K123" i="7"/>
  <c r="L123" i="7"/>
  <c r="O123" i="7"/>
  <c r="D124" i="7"/>
  <c r="E124" i="7"/>
  <c r="F124" i="7"/>
  <c r="G124" i="7"/>
  <c r="H124" i="7"/>
  <c r="I124" i="7"/>
  <c r="J124" i="7"/>
  <c r="K124" i="7"/>
  <c r="L124" i="7"/>
  <c r="O124" i="7"/>
  <c r="D125" i="7"/>
  <c r="E125" i="7"/>
  <c r="F125" i="7"/>
  <c r="G125" i="7"/>
  <c r="H125" i="7"/>
  <c r="I125" i="7"/>
  <c r="J125" i="7"/>
  <c r="K125" i="7"/>
  <c r="L125" i="7"/>
  <c r="O125" i="7"/>
  <c r="D126" i="7"/>
  <c r="E126" i="7"/>
  <c r="F126" i="7"/>
  <c r="G126" i="7"/>
  <c r="H126" i="7"/>
  <c r="I126" i="7"/>
  <c r="J126" i="7"/>
  <c r="K126" i="7"/>
  <c r="L126" i="7"/>
  <c r="O126" i="7"/>
  <c r="D127" i="7"/>
  <c r="E127" i="7"/>
  <c r="F127" i="7"/>
  <c r="G127" i="7"/>
  <c r="H127" i="7"/>
  <c r="I127" i="7"/>
  <c r="J127" i="7"/>
  <c r="K127" i="7"/>
  <c r="L127" i="7"/>
  <c r="O127" i="7"/>
  <c r="D128" i="7"/>
  <c r="E128" i="7"/>
  <c r="F128" i="7"/>
  <c r="G128" i="7"/>
  <c r="H128" i="7"/>
  <c r="I128" i="7"/>
  <c r="J128" i="7"/>
  <c r="K128" i="7"/>
  <c r="L128" i="7"/>
  <c r="O128" i="7"/>
  <c r="D129" i="7"/>
  <c r="E129" i="7"/>
  <c r="F129" i="7"/>
  <c r="G129" i="7"/>
  <c r="H129" i="7"/>
  <c r="I129" i="7"/>
  <c r="J129" i="7"/>
  <c r="K129" i="7"/>
  <c r="L129" i="7"/>
  <c r="O129" i="7"/>
  <c r="D130" i="7"/>
  <c r="E130" i="7"/>
  <c r="F130" i="7"/>
  <c r="G130" i="7"/>
  <c r="H130" i="7"/>
  <c r="I130" i="7"/>
  <c r="J130" i="7"/>
  <c r="K130" i="7"/>
  <c r="L130" i="7"/>
  <c r="O130" i="7"/>
  <c r="D131" i="7"/>
  <c r="E131" i="7"/>
  <c r="F131" i="7"/>
  <c r="G131" i="7"/>
  <c r="H131" i="7"/>
  <c r="I131" i="7"/>
  <c r="J131" i="7"/>
  <c r="K131" i="7"/>
  <c r="L131" i="7"/>
  <c r="O131" i="7"/>
  <c r="D132" i="7"/>
  <c r="E132" i="7"/>
  <c r="F132" i="7"/>
  <c r="G132" i="7"/>
  <c r="H132" i="7"/>
  <c r="I132" i="7"/>
  <c r="J132" i="7"/>
  <c r="K132" i="7"/>
  <c r="L132" i="7"/>
  <c r="O132" i="7"/>
  <c r="D133" i="7"/>
  <c r="E133" i="7"/>
  <c r="F133" i="7"/>
  <c r="G133" i="7"/>
  <c r="H133" i="7"/>
  <c r="I133" i="7"/>
  <c r="J133" i="7"/>
  <c r="K133" i="7"/>
  <c r="L133" i="7"/>
  <c r="O133" i="7"/>
  <c r="D134" i="7"/>
  <c r="E134" i="7"/>
  <c r="F134" i="7"/>
  <c r="G134" i="7"/>
  <c r="H134" i="7"/>
  <c r="I134" i="7"/>
  <c r="J134" i="7"/>
  <c r="K134" i="7"/>
  <c r="L134" i="7"/>
  <c r="O134" i="7"/>
  <c r="D135" i="7"/>
  <c r="E135" i="7"/>
  <c r="F135" i="7"/>
  <c r="G135" i="7"/>
  <c r="H135" i="7"/>
  <c r="I135" i="7"/>
  <c r="J135" i="7"/>
  <c r="K135" i="7"/>
  <c r="L135" i="7"/>
  <c r="O135" i="7"/>
  <c r="D136" i="7"/>
  <c r="E136" i="7"/>
  <c r="F136" i="7"/>
  <c r="G136" i="7"/>
  <c r="H136" i="7"/>
  <c r="I136" i="7"/>
  <c r="J136" i="7"/>
  <c r="K136" i="7"/>
  <c r="L136" i="7"/>
  <c r="O136" i="7"/>
  <c r="D137" i="7"/>
  <c r="E137" i="7"/>
  <c r="F137" i="7"/>
  <c r="G137" i="7"/>
  <c r="H137" i="7"/>
  <c r="I137" i="7"/>
  <c r="J137" i="7"/>
  <c r="K137" i="7"/>
  <c r="L137" i="7"/>
  <c r="O137" i="7"/>
  <c r="D138" i="7"/>
  <c r="E138" i="7"/>
  <c r="F138" i="7"/>
  <c r="G138" i="7"/>
  <c r="H138" i="7"/>
  <c r="I138" i="7"/>
  <c r="J138" i="7"/>
  <c r="K138" i="7"/>
  <c r="L138" i="7"/>
  <c r="O138" i="7"/>
  <c r="D139" i="7"/>
  <c r="E139" i="7"/>
  <c r="F139" i="7"/>
  <c r="G139" i="7"/>
  <c r="H139" i="7"/>
  <c r="I139" i="7"/>
  <c r="J139" i="7"/>
  <c r="K139" i="7"/>
  <c r="L139" i="7"/>
  <c r="O139" i="7"/>
  <c r="D140" i="7"/>
  <c r="E140" i="7"/>
  <c r="F140" i="7"/>
  <c r="G140" i="7"/>
  <c r="H140" i="7"/>
  <c r="I140" i="7"/>
  <c r="J140" i="7"/>
  <c r="K140" i="7"/>
  <c r="L140" i="7"/>
  <c r="O140" i="7"/>
  <c r="D141" i="7"/>
  <c r="E141" i="7"/>
  <c r="F141" i="7"/>
  <c r="G141" i="7"/>
  <c r="H141" i="7"/>
  <c r="I141" i="7"/>
  <c r="J141" i="7"/>
  <c r="K141" i="7"/>
  <c r="L141" i="7"/>
  <c r="O141" i="7"/>
  <c r="D142" i="7"/>
  <c r="E142" i="7"/>
  <c r="F142" i="7"/>
  <c r="G142" i="7"/>
  <c r="H142" i="7"/>
  <c r="I142" i="7"/>
  <c r="J142" i="7"/>
  <c r="K142" i="7"/>
  <c r="L142" i="7"/>
  <c r="O142" i="7"/>
  <c r="D143" i="7"/>
  <c r="E143" i="7"/>
  <c r="F143" i="7"/>
  <c r="G143" i="7"/>
  <c r="H143" i="7"/>
  <c r="I143" i="7"/>
  <c r="J143" i="7"/>
  <c r="K143" i="7"/>
  <c r="L143" i="7"/>
  <c r="O143" i="7"/>
  <c r="D144" i="7"/>
  <c r="E144" i="7"/>
  <c r="F144" i="7"/>
  <c r="G144" i="7"/>
  <c r="H144" i="7"/>
  <c r="I144" i="7"/>
  <c r="J144" i="7"/>
  <c r="K144" i="7"/>
  <c r="L144" i="7"/>
  <c r="O144" i="7"/>
  <c r="D145" i="7"/>
  <c r="E145" i="7"/>
  <c r="F145" i="7"/>
  <c r="G145" i="7"/>
  <c r="H145" i="7"/>
  <c r="I145" i="7"/>
  <c r="J145" i="7"/>
  <c r="K145" i="7"/>
  <c r="L145" i="7"/>
  <c r="O145" i="7"/>
  <c r="D146" i="7"/>
  <c r="E146" i="7"/>
  <c r="F146" i="7"/>
  <c r="G146" i="7"/>
  <c r="H146" i="7"/>
  <c r="I146" i="7"/>
  <c r="J146" i="7"/>
  <c r="K146" i="7"/>
  <c r="L146" i="7"/>
  <c r="O146" i="7"/>
  <c r="D147" i="7"/>
  <c r="E147" i="7"/>
  <c r="F147" i="7"/>
  <c r="G147" i="7"/>
  <c r="H147" i="7"/>
  <c r="I147" i="7"/>
  <c r="J147" i="7"/>
  <c r="K147" i="7"/>
  <c r="L147" i="7"/>
  <c r="O147" i="7"/>
  <c r="D148" i="7"/>
  <c r="E148" i="7"/>
  <c r="F148" i="7"/>
  <c r="G148" i="7"/>
  <c r="H148" i="7"/>
  <c r="I148" i="7"/>
  <c r="J148" i="7"/>
  <c r="K148" i="7"/>
  <c r="L148" i="7"/>
  <c r="O148" i="7"/>
  <c r="D149" i="7"/>
  <c r="E149" i="7"/>
  <c r="F149" i="7"/>
  <c r="G149" i="7"/>
  <c r="H149" i="7"/>
  <c r="I149" i="7"/>
  <c r="J149" i="7"/>
  <c r="K149" i="7"/>
  <c r="L149" i="7"/>
  <c r="O149" i="7"/>
  <c r="D150" i="7"/>
  <c r="E150" i="7"/>
  <c r="F150" i="7"/>
  <c r="G150" i="7"/>
  <c r="H150" i="7"/>
  <c r="I150" i="7"/>
  <c r="J150" i="7"/>
  <c r="K150" i="7"/>
  <c r="L150" i="7"/>
  <c r="O150" i="7"/>
  <c r="D151" i="7"/>
  <c r="E151" i="7"/>
  <c r="F151" i="7"/>
  <c r="G151" i="7"/>
  <c r="H151" i="7"/>
  <c r="I151" i="7"/>
  <c r="J151" i="7"/>
  <c r="K151" i="7"/>
  <c r="L151" i="7"/>
  <c r="O151" i="7"/>
  <c r="D152" i="7"/>
  <c r="E152" i="7"/>
  <c r="F152" i="7"/>
  <c r="G152" i="7"/>
  <c r="H152" i="7"/>
  <c r="I152" i="7"/>
  <c r="J152" i="7"/>
  <c r="K152" i="7"/>
  <c r="L152" i="7"/>
  <c r="O152" i="7"/>
  <c r="D153" i="7"/>
  <c r="E153" i="7"/>
  <c r="F153" i="7"/>
  <c r="G153" i="7"/>
  <c r="H153" i="7"/>
  <c r="I153" i="7"/>
  <c r="J153" i="7"/>
  <c r="K153" i="7"/>
  <c r="L153" i="7"/>
  <c r="O153" i="7"/>
  <c r="D154" i="7"/>
  <c r="E154" i="7"/>
  <c r="F154" i="7"/>
  <c r="G154" i="7"/>
  <c r="H154" i="7"/>
  <c r="I154" i="7"/>
  <c r="J154" i="7"/>
  <c r="K154" i="7"/>
  <c r="L154" i="7"/>
  <c r="O154" i="7"/>
  <c r="D155" i="7"/>
  <c r="E155" i="7"/>
  <c r="F155" i="7"/>
  <c r="G155" i="7"/>
  <c r="H155" i="7"/>
  <c r="I155" i="7"/>
  <c r="J155" i="7"/>
  <c r="K155" i="7"/>
  <c r="L155" i="7"/>
  <c r="O155" i="7"/>
  <c r="D156" i="7"/>
  <c r="E156" i="7"/>
  <c r="F156" i="7"/>
  <c r="G156" i="7"/>
  <c r="H156" i="7"/>
  <c r="I156" i="7"/>
  <c r="J156" i="7"/>
  <c r="K156" i="7"/>
  <c r="L156" i="7"/>
  <c r="O156" i="7"/>
  <c r="D157" i="7"/>
  <c r="E157" i="7"/>
  <c r="F157" i="7"/>
  <c r="G157" i="7"/>
  <c r="H157" i="7"/>
  <c r="I157" i="7"/>
  <c r="J157" i="7"/>
  <c r="K157" i="7"/>
  <c r="L157" i="7"/>
  <c r="O157" i="7"/>
  <c r="D158" i="7"/>
  <c r="E158" i="7"/>
  <c r="F158" i="7"/>
  <c r="G158" i="7"/>
  <c r="H158" i="7"/>
  <c r="I158" i="7"/>
  <c r="J158" i="7"/>
  <c r="K158" i="7"/>
  <c r="L158" i="7"/>
  <c r="O158" i="7"/>
  <c r="D159" i="7"/>
  <c r="E159" i="7"/>
  <c r="F159" i="7"/>
  <c r="G159" i="7"/>
  <c r="H159" i="7"/>
  <c r="I159" i="7"/>
  <c r="J159" i="7"/>
  <c r="K159" i="7"/>
  <c r="L159" i="7"/>
  <c r="O159" i="7"/>
  <c r="D160" i="7"/>
  <c r="E160" i="7"/>
  <c r="F160" i="7"/>
  <c r="G160" i="7"/>
  <c r="H160" i="7"/>
  <c r="I160" i="7"/>
  <c r="J160" i="7"/>
  <c r="K160" i="7"/>
  <c r="L160" i="7"/>
  <c r="O160" i="7"/>
  <c r="D161" i="7"/>
  <c r="E161" i="7"/>
  <c r="F161" i="7"/>
  <c r="G161" i="7"/>
  <c r="H161" i="7"/>
  <c r="I161" i="7"/>
  <c r="J161" i="7"/>
  <c r="K161" i="7"/>
  <c r="L161" i="7"/>
  <c r="O161" i="7"/>
  <c r="D162" i="7"/>
  <c r="E162" i="7"/>
  <c r="F162" i="7"/>
  <c r="G162" i="7"/>
  <c r="H162" i="7"/>
  <c r="I162" i="7"/>
  <c r="J162" i="7"/>
  <c r="K162" i="7"/>
  <c r="L162" i="7"/>
  <c r="O162" i="7"/>
  <c r="D163" i="7"/>
  <c r="E163" i="7"/>
  <c r="F163" i="7"/>
  <c r="G163" i="7"/>
  <c r="H163" i="7"/>
  <c r="I163" i="7"/>
  <c r="J163" i="7"/>
  <c r="K163" i="7"/>
  <c r="L163" i="7"/>
  <c r="O163" i="7"/>
  <c r="D164" i="7"/>
  <c r="E164" i="7"/>
  <c r="F164" i="7"/>
  <c r="G164" i="7"/>
  <c r="H164" i="7"/>
  <c r="I164" i="7"/>
  <c r="J164" i="7"/>
  <c r="K164" i="7"/>
  <c r="L164" i="7"/>
  <c r="O164" i="7"/>
  <c r="D165" i="7"/>
  <c r="E165" i="7"/>
  <c r="F165" i="7"/>
  <c r="G165" i="7"/>
  <c r="H165" i="7"/>
  <c r="I165" i="7"/>
  <c r="J165" i="7"/>
  <c r="K165" i="7"/>
  <c r="L165" i="7"/>
  <c r="O165" i="7"/>
  <c r="D166" i="7"/>
  <c r="E166" i="7"/>
  <c r="F166" i="7"/>
  <c r="G166" i="7"/>
  <c r="H166" i="7"/>
  <c r="I166" i="7"/>
  <c r="J166" i="7"/>
  <c r="K166" i="7"/>
  <c r="L166" i="7"/>
  <c r="O166" i="7"/>
  <c r="D167" i="7"/>
  <c r="E167" i="7"/>
  <c r="F167" i="7"/>
  <c r="G167" i="7"/>
  <c r="H167" i="7"/>
  <c r="I167" i="7"/>
  <c r="J167" i="7"/>
  <c r="K167" i="7"/>
  <c r="L167" i="7"/>
  <c r="O167" i="7"/>
  <c r="D168" i="7"/>
  <c r="E168" i="7"/>
  <c r="F168" i="7"/>
  <c r="G168" i="7"/>
  <c r="H168" i="7"/>
  <c r="I168" i="7"/>
  <c r="J168" i="7"/>
  <c r="K168" i="7"/>
  <c r="L168" i="7"/>
  <c r="O168" i="7"/>
  <c r="D169" i="7"/>
  <c r="E169" i="7"/>
  <c r="F169" i="7"/>
  <c r="G169" i="7"/>
  <c r="H169" i="7"/>
  <c r="I169" i="7"/>
  <c r="J169" i="7"/>
  <c r="K169" i="7"/>
  <c r="L169" i="7"/>
  <c r="O169" i="7"/>
  <c r="D170" i="7"/>
  <c r="E170" i="7"/>
  <c r="F170" i="7"/>
  <c r="G170" i="7"/>
  <c r="H170" i="7"/>
  <c r="I170" i="7"/>
  <c r="J170" i="7"/>
  <c r="K170" i="7"/>
  <c r="L170" i="7"/>
  <c r="O170" i="7"/>
  <c r="D171" i="7"/>
  <c r="E171" i="7"/>
  <c r="F171" i="7"/>
  <c r="G171" i="7"/>
  <c r="H171" i="7"/>
  <c r="I171" i="7"/>
  <c r="J171" i="7"/>
  <c r="K171" i="7"/>
  <c r="L171" i="7"/>
  <c r="O171" i="7"/>
  <c r="D172" i="7"/>
  <c r="E172" i="7"/>
  <c r="F172" i="7"/>
  <c r="G172" i="7"/>
  <c r="H172" i="7"/>
  <c r="I172" i="7"/>
  <c r="J172" i="7"/>
  <c r="K172" i="7"/>
  <c r="L172" i="7"/>
  <c r="O172" i="7"/>
  <c r="D173" i="7"/>
  <c r="E173" i="7"/>
  <c r="F173" i="7"/>
  <c r="G173" i="7"/>
  <c r="H173" i="7"/>
  <c r="I173" i="7"/>
  <c r="J173" i="7"/>
  <c r="K173" i="7"/>
  <c r="L173" i="7"/>
  <c r="O173" i="7"/>
  <c r="D174" i="7"/>
  <c r="E174" i="7"/>
  <c r="F174" i="7"/>
  <c r="G174" i="7"/>
  <c r="H174" i="7"/>
  <c r="I174" i="7"/>
  <c r="J174" i="7"/>
  <c r="K174" i="7"/>
  <c r="L174" i="7"/>
  <c r="O174" i="7"/>
  <c r="D175" i="7"/>
  <c r="E175" i="7"/>
  <c r="F175" i="7"/>
  <c r="G175" i="7"/>
  <c r="H175" i="7"/>
  <c r="I175" i="7"/>
  <c r="J175" i="7"/>
  <c r="K175" i="7"/>
  <c r="L175" i="7"/>
  <c r="O175" i="7"/>
  <c r="D176" i="7"/>
  <c r="E176" i="7"/>
  <c r="F176" i="7"/>
  <c r="G176" i="7"/>
  <c r="H176" i="7"/>
  <c r="I176" i="7"/>
  <c r="J176" i="7"/>
  <c r="K176" i="7"/>
  <c r="L176" i="7"/>
  <c r="O176" i="7"/>
  <c r="D177" i="7"/>
  <c r="E177" i="7"/>
  <c r="F177" i="7"/>
  <c r="G177" i="7"/>
  <c r="H177" i="7"/>
  <c r="I177" i="7"/>
  <c r="J177" i="7"/>
  <c r="K177" i="7"/>
  <c r="L177" i="7"/>
  <c r="O177" i="7"/>
  <c r="D178" i="7"/>
  <c r="E178" i="7"/>
  <c r="F178" i="7"/>
  <c r="G178" i="7"/>
  <c r="H178" i="7"/>
  <c r="I178" i="7"/>
  <c r="J178" i="7"/>
  <c r="K178" i="7"/>
  <c r="L178" i="7"/>
  <c r="O178" i="7"/>
  <c r="D179" i="7"/>
  <c r="E179" i="7"/>
  <c r="F179" i="7"/>
  <c r="G179" i="7"/>
  <c r="H179" i="7"/>
  <c r="I179" i="7"/>
  <c r="J179" i="7"/>
  <c r="K179" i="7"/>
  <c r="L179" i="7"/>
  <c r="O179" i="7"/>
  <c r="D180" i="7"/>
  <c r="E180" i="7"/>
  <c r="F180" i="7"/>
  <c r="G180" i="7"/>
  <c r="H180" i="7"/>
  <c r="I180" i="7"/>
  <c r="J180" i="7"/>
  <c r="K180" i="7"/>
  <c r="L180" i="7"/>
  <c r="O180" i="7"/>
  <c r="D181" i="7"/>
  <c r="E181" i="7"/>
  <c r="F181" i="7"/>
  <c r="G181" i="7"/>
  <c r="H181" i="7"/>
  <c r="I181" i="7"/>
  <c r="J181" i="7"/>
  <c r="K181" i="7"/>
  <c r="L181" i="7"/>
  <c r="O181" i="7"/>
  <c r="D182" i="7"/>
  <c r="E182" i="7"/>
  <c r="F182" i="7"/>
  <c r="G182" i="7"/>
  <c r="H182" i="7"/>
  <c r="I182" i="7"/>
  <c r="J182" i="7"/>
  <c r="K182" i="7"/>
  <c r="L182" i="7"/>
  <c r="O182" i="7"/>
  <c r="D183" i="7"/>
  <c r="E183" i="7"/>
  <c r="F183" i="7"/>
  <c r="G183" i="7"/>
  <c r="H183" i="7"/>
  <c r="I183" i="7"/>
  <c r="J183" i="7"/>
  <c r="K183" i="7"/>
  <c r="L183" i="7"/>
  <c r="O183" i="7"/>
  <c r="D184" i="7"/>
  <c r="E184" i="7"/>
  <c r="F184" i="7"/>
  <c r="G184" i="7"/>
  <c r="H184" i="7"/>
  <c r="I184" i="7"/>
  <c r="J184" i="7"/>
  <c r="K184" i="7"/>
  <c r="L184" i="7"/>
  <c r="O184" i="7"/>
  <c r="D185" i="7"/>
  <c r="E185" i="7"/>
  <c r="F185" i="7"/>
  <c r="G185" i="7"/>
  <c r="H185" i="7"/>
  <c r="I185" i="7"/>
  <c r="J185" i="7"/>
  <c r="K185" i="7"/>
  <c r="L185" i="7"/>
  <c r="O185" i="7"/>
  <c r="D186" i="7"/>
  <c r="E186" i="7"/>
  <c r="F186" i="7"/>
  <c r="G186" i="7"/>
  <c r="H186" i="7"/>
  <c r="I186" i="7"/>
  <c r="J186" i="7"/>
  <c r="K186" i="7"/>
  <c r="L186" i="7"/>
  <c r="O186" i="7"/>
  <c r="D187" i="7"/>
  <c r="E187" i="7"/>
  <c r="F187" i="7"/>
  <c r="G187" i="7"/>
  <c r="H187" i="7"/>
  <c r="I187" i="7"/>
  <c r="J187" i="7"/>
  <c r="K187" i="7"/>
  <c r="L187" i="7"/>
  <c r="O187" i="7"/>
  <c r="D188" i="7"/>
  <c r="E188" i="7"/>
  <c r="F188" i="7"/>
  <c r="G188" i="7"/>
  <c r="H188" i="7"/>
  <c r="I188" i="7"/>
  <c r="J188" i="7"/>
  <c r="K188" i="7"/>
  <c r="L188" i="7"/>
  <c r="O188" i="7"/>
  <c r="D189" i="7"/>
  <c r="E189" i="7"/>
  <c r="F189" i="7"/>
  <c r="G189" i="7"/>
  <c r="H189" i="7"/>
  <c r="I189" i="7"/>
  <c r="J189" i="7"/>
  <c r="K189" i="7"/>
  <c r="L189" i="7"/>
  <c r="O189" i="7"/>
  <c r="D190" i="7"/>
  <c r="E190" i="7"/>
  <c r="F190" i="7"/>
  <c r="G190" i="7"/>
  <c r="H190" i="7"/>
  <c r="I190" i="7"/>
  <c r="J190" i="7"/>
  <c r="K190" i="7"/>
  <c r="L190" i="7"/>
  <c r="O190" i="7"/>
  <c r="D191" i="7"/>
  <c r="E191" i="7"/>
  <c r="F191" i="7"/>
  <c r="G191" i="7"/>
  <c r="H191" i="7"/>
  <c r="I191" i="7"/>
  <c r="J191" i="7"/>
  <c r="K191" i="7"/>
  <c r="L191" i="7"/>
  <c r="O191" i="7"/>
  <c r="D192" i="7"/>
  <c r="E192" i="7"/>
  <c r="F192" i="7"/>
  <c r="G192" i="7"/>
  <c r="H192" i="7"/>
  <c r="I192" i="7"/>
  <c r="J192" i="7"/>
  <c r="K192" i="7"/>
  <c r="L192" i="7"/>
  <c r="O192" i="7"/>
  <c r="D193" i="7"/>
  <c r="E193" i="7"/>
  <c r="F193" i="7"/>
  <c r="G193" i="7"/>
  <c r="H193" i="7"/>
  <c r="I193" i="7"/>
  <c r="J193" i="7"/>
  <c r="K193" i="7"/>
  <c r="L193" i="7"/>
  <c r="O193" i="7"/>
  <c r="D194" i="7"/>
  <c r="E194" i="7"/>
  <c r="F194" i="7"/>
  <c r="G194" i="7"/>
  <c r="H194" i="7"/>
  <c r="I194" i="7"/>
  <c r="J194" i="7"/>
  <c r="K194" i="7"/>
  <c r="L194" i="7"/>
  <c r="O194" i="7"/>
  <c r="D195" i="7"/>
  <c r="E195" i="7"/>
  <c r="F195" i="7"/>
  <c r="G195" i="7"/>
  <c r="H195" i="7"/>
  <c r="I195" i="7"/>
  <c r="J195" i="7"/>
  <c r="K195" i="7"/>
  <c r="L195" i="7"/>
  <c r="O195" i="7"/>
  <c r="D196" i="7"/>
  <c r="E196" i="7"/>
  <c r="F196" i="7"/>
  <c r="G196" i="7"/>
  <c r="H196" i="7"/>
  <c r="I196" i="7"/>
  <c r="J196" i="7"/>
  <c r="K196" i="7"/>
  <c r="L196" i="7"/>
  <c r="O196" i="7"/>
  <c r="D197" i="7"/>
  <c r="E197" i="7"/>
  <c r="F197" i="7"/>
  <c r="G197" i="7"/>
  <c r="H197" i="7"/>
  <c r="I197" i="7"/>
  <c r="J197" i="7"/>
  <c r="K197" i="7"/>
  <c r="L197" i="7"/>
  <c r="O197" i="7"/>
  <c r="D198" i="7"/>
  <c r="E198" i="7"/>
  <c r="F198" i="7"/>
  <c r="G198" i="7"/>
  <c r="H198" i="7"/>
  <c r="I198" i="7"/>
  <c r="J198" i="7"/>
  <c r="K198" i="7"/>
  <c r="L198" i="7"/>
  <c r="O198" i="7"/>
  <c r="D199" i="7"/>
  <c r="E199" i="7"/>
  <c r="F199" i="7"/>
  <c r="G199" i="7"/>
  <c r="H199" i="7"/>
  <c r="I199" i="7"/>
  <c r="J199" i="7"/>
  <c r="K199" i="7"/>
  <c r="L199" i="7"/>
  <c r="O199" i="7"/>
  <c r="D200" i="7"/>
  <c r="E200" i="7"/>
  <c r="F200" i="7"/>
  <c r="G200" i="7"/>
  <c r="H200" i="7"/>
  <c r="I200" i="7"/>
  <c r="J200" i="7"/>
  <c r="K200" i="7"/>
  <c r="L200" i="7"/>
  <c r="O200" i="7"/>
  <c r="D201" i="7"/>
  <c r="E201" i="7"/>
  <c r="F201" i="7"/>
  <c r="G201" i="7"/>
  <c r="H201" i="7"/>
  <c r="I201" i="7"/>
  <c r="J201" i="7"/>
  <c r="K201" i="7"/>
  <c r="L201" i="7"/>
  <c r="O201" i="7"/>
  <c r="D202" i="7"/>
  <c r="E202" i="7"/>
  <c r="F202" i="7"/>
  <c r="G202" i="7"/>
  <c r="H202" i="7"/>
  <c r="I202" i="7"/>
  <c r="J202" i="7"/>
  <c r="K202" i="7"/>
  <c r="L202" i="7"/>
  <c r="O202" i="7"/>
  <c r="D203" i="7"/>
  <c r="E203" i="7"/>
  <c r="F203" i="7"/>
  <c r="G203" i="7"/>
  <c r="H203" i="7"/>
  <c r="I203" i="7"/>
  <c r="J203" i="7"/>
  <c r="K203" i="7"/>
  <c r="L203" i="7"/>
  <c r="O203" i="7"/>
  <c r="D204" i="7"/>
  <c r="E204" i="7"/>
  <c r="F204" i="7"/>
  <c r="G204" i="7"/>
  <c r="H204" i="7"/>
  <c r="I204" i="7"/>
  <c r="J204" i="7"/>
  <c r="K204" i="7"/>
  <c r="L204" i="7"/>
  <c r="O204" i="7"/>
  <c r="D205" i="7"/>
  <c r="E205" i="7"/>
  <c r="F205" i="7"/>
  <c r="G205" i="7"/>
  <c r="H205" i="7"/>
  <c r="I205" i="7"/>
  <c r="J205" i="7"/>
  <c r="K205" i="7"/>
  <c r="L205" i="7"/>
  <c r="O205" i="7"/>
  <c r="D206" i="7"/>
  <c r="E206" i="7"/>
  <c r="F206" i="7"/>
  <c r="G206" i="7"/>
  <c r="H206" i="7"/>
  <c r="I206" i="7"/>
  <c r="J206" i="7"/>
  <c r="K206" i="7"/>
  <c r="L206" i="7"/>
  <c r="O206" i="7"/>
  <c r="D207" i="7"/>
  <c r="E207" i="7"/>
  <c r="F207" i="7"/>
  <c r="G207" i="7"/>
  <c r="H207" i="7"/>
  <c r="I207" i="7"/>
  <c r="J207" i="7"/>
  <c r="K207" i="7"/>
  <c r="L207" i="7"/>
  <c r="O207" i="7"/>
  <c r="D208" i="7"/>
  <c r="E208" i="7"/>
  <c r="F208" i="7"/>
  <c r="G208" i="7"/>
  <c r="H208" i="7"/>
  <c r="I208" i="7"/>
  <c r="J208" i="7"/>
  <c r="K208" i="7"/>
  <c r="L208" i="7"/>
  <c r="O208" i="7"/>
  <c r="D209" i="7"/>
  <c r="E209" i="7"/>
  <c r="F209" i="7"/>
  <c r="G209" i="7"/>
  <c r="H209" i="7"/>
  <c r="I209" i="7"/>
  <c r="J209" i="7"/>
  <c r="K209" i="7"/>
  <c r="L209" i="7"/>
  <c r="O209" i="7"/>
  <c r="D210" i="7"/>
  <c r="D6" i="22" s="1"/>
  <c r="E210" i="7"/>
  <c r="E6" i="22" s="1"/>
  <c r="F210" i="7"/>
  <c r="F6" i="22" s="1"/>
  <c r="G210" i="7"/>
  <c r="G6" i="22" s="1"/>
  <c r="H210" i="7"/>
  <c r="H6" i="22" s="1"/>
  <c r="I210" i="7"/>
  <c r="I6" i="22" s="1"/>
  <c r="J210" i="7"/>
  <c r="J6" i="22" s="1"/>
  <c r="K210" i="7"/>
  <c r="K6" i="22" s="1"/>
  <c r="L210" i="7"/>
  <c r="L6" i="22" s="1"/>
  <c r="O210" i="7"/>
  <c r="D211" i="7"/>
  <c r="D7" i="22" s="1"/>
  <c r="E211" i="7"/>
  <c r="E7" i="22" s="1"/>
  <c r="F211" i="7"/>
  <c r="F7" i="22" s="1"/>
  <c r="G211" i="7"/>
  <c r="G7" i="22" s="1"/>
  <c r="H211" i="7"/>
  <c r="H7" i="22" s="1"/>
  <c r="I211" i="7"/>
  <c r="I7" i="22" s="1"/>
  <c r="J211" i="7"/>
  <c r="J7" i="22" s="1"/>
  <c r="K211" i="7"/>
  <c r="K7" i="22" s="1"/>
  <c r="L211" i="7"/>
  <c r="L7" i="22" s="1"/>
  <c r="O211" i="7"/>
  <c r="D212" i="7"/>
  <c r="E212" i="7"/>
  <c r="F212" i="7"/>
  <c r="G212" i="7"/>
  <c r="H212" i="7"/>
  <c r="I212" i="7"/>
  <c r="J212" i="7"/>
  <c r="K212" i="7"/>
  <c r="L212" i="7"/>
  <c r="O212" i="7"/>
  <c r="D213" i="7"/>
  <c r="D5" i="20" s="1"/>
  <c r="E213" i="7"/>
  <c r="E5" i="20" s="1"/>
  <c r="F213" i="7"/>
  <c r="F5" i="20" s="1"/>
  <c r="G213" i="7"/>
  <c r="G5" i="20" s="1"/>
  <c r="H213" i="7"/>
  <c r="H5" i="20" s="1"/>
  <c r="I213" i="7"/>
  <c r="I5" i="20" s="1"/>
  <c r="J213" i="7"/>
  <c r="J5" i="20" s="1"/>
  <c r="K213" i="7"/>
  <c r="K5" i="20" s="1"/>
  <c r="L213" i="7"/>
  <c r="L5" i="20" s="1"/>
  <c r="O213" i="7"/>
  <c r="D214" i="7"/>
  <c r="D6" i="20" s="1"/>
  <c r="E214" i="7"/>
  <c r="E6" i="20" s="1"/>
  <c r="F214" i="7"/>
  <c r="F6" i="20" s="1"/>
  <c r="G214" i="7"/>
  <c r="G6" i="20" s="1"/>
  <c r="H214" i="7"/>
  <c r="H6" i="20" s="1"/>
  <c r="I214" i="7"/>
  <c r="I6" i="20" s="1"/>
  <c r="J214" i="7"/>
  <c r="J6" i="20" s="1"/>
  <c r="K214" i="7"/>
  <c r="K6" i="20" s="1"/>
  <c r="L214" i="7"/>
  <c r="L6" i="20" s="1"/>
  <c r="O214" i="7"/>
  <c r="D215" i="7"/>
  <c r="D7" i="20" s="1"/>
  <c r="E215" i="7"/>
  <c r="E7" i="20" s="1"/>
  <c r="F215" i="7"/>
  <c r="F7" i="20" s="1"/>
  <c r="G215" i="7"/>
  <c r="G7" i="20" s="1"/>
  <c r="H215" i="7"/>
  <c r="H7" i="20" s="1"/>
  <c r="I215" i="7"/>
  <c r="I7" i="20" s="1"/>
  <c r="J215" i="7"/>
  <c r="J7" i="20" s="1"/>
  <c r="K215" i="7"/>
  <c r="K7" i="20" s="1"/>
  <c r="L215" i="7"/>
  <c r="L7" i="20" s="1"/>
  <c r="O215" i="7"/>
  <c r="D216" i="7"/>
  <c r="D8" i="20" s="1"/>
  <c r="E216" i="7"/>
  <c r="E8" i="20" s="1"/>
  <c r="F216" i="7"/>
  <c r="F8" i="20" s="1"/>
  <c r="G216" i="7"/>
  <c r="G8" i="20" s="1"/>
  <c r="H216" i="7"/>
  <c r="H8" i="20" s="1"/>
  <c r="I216" i="7"/>
  <c r="I8" i="20" s="1"/>
  <c r="J216" i="7"/>
  <c r="J8" i="20" s="1"/>
  <c r="K216" i="7"/>
  <c r="K8" i="20" s="1"/>
  <c r="L216" i="7"/>
  <c r="L8" i="20" s="1"/>
  <c r="O216" i="7"/>
  <c r="D217" i="7"/>
  <c r="D9" i="20" s="1"/>
  <c r="E217" i="7"/>
  <c r="E9" i="20" s="1"/>
  <c r="F217" i="7"/>
  <c r="F9" i="20" s="1"/>
  <c r="G217" i="7"/>
  <c r="G9" i="20" s="1"/>
  <c r="H217" i="7"/>
  <c r="H9" i="20" s="1"/>
  <c r="I217" i="7"/>
  <c r="I9" i="20" s="1"/>
  <c r="J217" i="7"/>
  <c r="J9" i="20" s="1"/>
  <c r="K217" i="7"/>
  <c r="K9" i="20" s="1"/>
  <c r="L217" i="7"/>
  <c r="L9" i="20" s="1"/>
  <c r="O217" i="7"/>
  <c r="D218" i="7"/>
  <c r="D5" i="19" s="1"/>
  <c r="E218" i="7"/>
  <c r="E5" i="19" s="1"/>
  <c r="F218" i="7"/>
  <c r="F5" i="19" s="1"/>
  <c r="G218" i="7"/>
  <c r="G5" i="19" s="1"/>
  <c r="H218" i="7"/>
  <c r="H5" i="19" s="1"/>
  <c r="I218" i="7"/>
  <c r="I5" i="19" s="1"/>
  <c r="J218" i="7"/>
  <c r="J5" i="19" s="1"/>
  <c r="K218" i="7"/>
  <c r="K5" i="19" s="1"/>
  <c r="L218" i="7"/>
  <c r="L5" i="19" s="1"/>
  <c r="O218" i="7"/>
  <c r="D219" i="7"/>
  <c r="D6" i="19" s="1"/>
  <c r="E219" i="7"/>
  <c r="E6" i="19" s="1"/>
  <c r="F219" i="7"/>
  <c r="F6" i="19" s="1"/>
  <c r="G219" i="7"/>
  <c r="G6" i="19" s="1"/>
  <c r="H219" i="7"/>
  <c r="H6" i="19" s="1"/>
  <c r="I219" i="7"/>
  <c r="I6" i="19" s="1"/>
  <c r="J219" i="7"/>
  <c r="J6" i="19" s="1"/>
  <c r="K219" i="7"/>
  <c r="K6" i="19" s="1"/>
  <c r="L219" i="7"/>
  <c r="L6" i="19" s="1"/>
  <c r="O219" i="7"/>
  <c r="D220" i="7"/>
  <c r="D7" i="19" s="1"/>
  <c r="E220" i="7"/>
  <c r="E7" i="19" s="1"/>
  <c r="F220" i="7"/>
  <c r="F7" i="19" s="1"/>
  <c r="G220" i="7"/>
  <c r="G7" i="19" s="1"/>
  <c r="H220" i="7"/>
  <c r="H7" i="19" s="1"/>
  <c r="I220" i="7"/>
  <c r="I7" i="19" s="1"/>
  <c r="J220" i="7"/>
  <c r="J7" i="19" s="1"/>
  <c r="K220" i="7"/>
  <c r="K7" i="19" s="1"/>
  <c r="L220" i="7"/>
  <c r="L7" i="19" s="1"/>
  <c r="O220" i="7"/>
  <c r="D221" i="7"/>
  <c r="D8" i="19" s="1"/>
  <c r="E221" i="7"/>
  <c r="E8" i="19" s="1"/>
  <c r="F221" i="7"/>
  <c r="F8" i="19" s="1"/>
  <c r="G221" i="7"/>
  <c r="G8" i="19" s="1"/>
  <c r="H221" i="7"/>
  <c r="H8" i="19" s="1"/>
  <c r="I221" i="7"/>
  <c r="I8" i="19" s="1"/>
  <c r="J221" i="7"/>
  <c r="J8" i="19" s="1"/>
  <c r="K221" i="7"/>
  <c r="K8" i="19" s="1"/>
  <c r="L221" i="7"/>
  <c r="L8" i="19" s="1"/>
  <c r="O221" i="7"/>
  <c r="D222" i="7"/>
  <c r="D9" i="19" s="1"/>
  <c r="E222" i="7"/>
  <c r="E9" i="19" s="1"/>
  <c r="F222" i="7"/>
  <c r="F9" i="19" s="1"/>
  <c r="G222" i="7"/>
  <c r="G9" i="19" s="1"/>
  <c r="H222" i="7"/>
  <c r="H9" i="19" s="1"/>
  <c r="I222" i="7"/>
  <c r="I9" i="19" s="1"/>
  <c r="J222" i="7"/>
  <c r="J9" i="19" s="1"/>
  <c r="K222" i="7"/>
  <c r="K9" i="19" s="1"/>
  <c r="L222" i="7"/>
  <c r="L9" i="19" s="1"/>
  <c r="O222" i="7"/>
  <c r="D223" i="7"/>
  <c r="D10" i="19" s="1"/>
  <c r="E223" i="7"/>
  <c r="E10" i="19" s="1"/>
  <c r="F223" i="7"/>
  <c r="F10" i="19" s="1"/>
  <c r="G223" i="7"/>
  <c r="G10" i="19" s="1"/>
  <c r="H223" i="7"/>
  <c r="H10" i="19" s="1"/>
  <c r="I223" i="7"/>
  <c r="I10" i="19" s="1"/>
  <c r="J223" i="7"/>
  <c r="J10" i="19" s="1"/>
  <c r="K223" i="7"/>
  <c r="K10" i="19" s="1"/>
  <c r="L223" i="7"/>
  <c r="L10" i="19" s="1"/>
  <c r="O223" i="7"/>
  <c r="D224" i="7"/>
  <c r="D11" i="19" s="1"/>
  <c r="E224" i="7"/>
  <c r="E11" i="19" s="1"/>
  <c r="F224" i="7"/>
  <c r="F11" i="19" s="1"/>
  <c r="G224" i="7"/>
  <c r="G11" i="19" s="1"/>
  <c r="H224" i="7"/>
  <c r="H11" i="19" s="1"/>
  <c r="I224" i="7"/>
  <c r="I11" i="19" s="1"/>
  <c r="J224" i="7"/>
  <c r="J11" i="19" s="1"/>
  <c r="K224" i="7"/>
  <c r="K11" i="19" s="1"/>
  <c r="L224" i="7"/>
  <c r="L11" i="19" s="1"/>
  <c r="O224" i="7"/>
  <c r="D225" i="7"/>
  <c r="D12" i="19" s="1"/>
  <c r="E225" i="7"/>
  <c r="E12" i="19" s="1"/>
  <c r="F225" i="7"/>
  <c r="F12" i="19" s="1"/>
  <c r="G225" i="7"/>
  <c r="G12" i="19" s="1"/>
  <c r="H225" i="7"/>
  <c r="H12" i="19" s="1"/>
  <c r="I225" i="7"/>
  <c r="I12" i="19" s="1"/>
  <c r="J225" i="7"/>
  <c r="J12" i="19" s="1"/>
  <c r="K225" i="7"/>
  <c r="K12" i="19" s="1"/>
  <c r="L225" i="7"/>
  <c r="L12" i="19" s="1"/>
  <c r="O225" i="7"/>
  <c r="D226" i="7"/>
  <c r="D13" i="19" s="1"/>
  <c r="E226" i="7"/>
  <c r="E13" i="19" s="1"/>
  <c r="F226" i="7"/>
  <c r="F13" i="19" s="1"/>
  <c r="G226" i="7"/>
  <c r="G13" i="19" s="1"/>
  <c r="H226" i="7"/>
  <c r="H13" i="19" s="1"/>
  <c r="I226" i="7"/>
  <c r="I13" i="19" s="1"/>
  <c r="J226" i="7"/>
  <c r="J13" i="19" s="1"/>
  <c r="K226" i="7"/>
  <c r="K13" i="19" s="1"/>
  <c r="L226" i="7"/>
  <c r="L13" i="19" s="1"/>
  <c r="O226" i="7"/>
  <c r="D227" i="7"/>
  <c r="D14" i="19" s="1"/>
  <c r="E227" i="7"/>
  <c r="E14" i="19" s="1"/>
  <c r="F227" i="7"/>
  <c r="F14" i="19" s="1"/>
  <c r="G227" i="7"/>
  <c r="G14" i="19" s="1"/>
  <c r="H227" i="7"/>
  <c r="H14" i="19" s="1"/>
  <c r="I227" i="7"/>
  <c r="I14" i="19" s="1"/>
  <c r="J227" i="7"/>
  <c r="J14" i="19" s="1"/>
  <c r="K227" i="7"/>
  <c r="K14" i="19" s="1"/>
  <c r="L227" i="7"/>
  <c r="L14" i="19" s="1"/>
  <c r="O227" i="7"/>
  <c r="D228" i="7"/>
  <c r="D15" i="19" s="1"/>
  <c r="E228" i="7"/>
  <c r="E15" i="19" s="1"/>
  <c r="F228" i="7"/>
  <c r="F15" i="19" s="1"/>
  <c r="G228" i="7"/>
  <c r="G15" i="19" s="1"/>
  <c r="H228" i="7"/>
  <c r="H15" i="19" s="1"/>
  <c r="I228" i="7"/>
  <c r="I15" i="19" s="1"/>
  <c r="J228" i="7"/>
  <c r="J15" i="19" s="1"/>
  <c r="K228" i="7"/>
  <c r="K15" i="19" s="1"/>
  <c r="L228" i="7"/>
  <c r="L15" i="19" s="1"/>
  <c r="O228" i="7"/>
  <c r="D229" i="7"/>
  <c r="D16" i="19" s="1"/>
  <c r="E229" i="7"/>
  <c r="E16" i="19" s="1"/>
  <c r="F229" i="7"/>
  <c r="F16" i="19" s="1"/>
  <c r="G229" i="7"/>
  <c r="G16" i="19" s="1"/>
  <c r="H229" i="7"/>
  <c r="H16" i="19" s="1"/>
  <c r="I229" i="7"/>
  <c r="I16" i="19" s="1"/>
  <c r="J229" i="7"/>
  <c r="J16" i="19" s="1"/>
  <c r="K229" i="7"/>
  <c r="K16" i="19" s="1"/>
  <c r="L229" i="7"/>
  <c r="L16" i="19" s="1"/>
  <c r="O229" i="7"/>
  <c r="D230" i="7"/>
  <c r="D17" i="19" s="1"/>
  <c r="E230" i="7"/>
  <c r="E17" i="19" s="1"/>
  <c r="F230" i="7"/>
  <c r="F17" i="19" s="1"/>
  <c r="G230" i="7"/>
  <c r="G17" i="19" s="1"/>
  <c r="H230" i="7"/>
  <c r="H17" i="19" s="1"/>
  <c r="I230" i="7"/>
  <c r="I17" i="19" s="1"/>
  <c r="J230" i="7"/>
  <c r="J17" i="19" s="1"/>
  <c r="K230" i="7"/>
  <c r="K17" i="19" s="1"/>
  <c r="L230" i="7"/>
  <c r="L17" i="19" s="1"/>
  <c r="O230" i="7"/>
  <c r="D231" i="7"/>
  <c r="D18" i="19" s="1"/>
  <c r="E231" i="7"/>
  <c r="E18" i="19" s="1"/>
  <c r="F231" i="7"/>
  <c r="F18" i="19" s="1"/>
  <c r="G231" i="7"/>
  <c r="G18" i="19" s="1"/>
  <c r="H231" i="7"/>
  <c r="H18" i="19" s="1"/>
  <c r="I231" i="7"/>
  <c r="I18" i="19" s="1"/>
  <c r="J231" i="7"/>
  <c r="J18" i="19" s="1"/>
  <c r="K231" i="7"/>
  <c r="K18" i="19" s="1"/>
  <c r="L231" i="7"/>
  <c r="L18" i="19" s="1"/>
  <c r="O231" i="7"/>
  <c r="D232" i="7"/>
  <c r="D19" i="19" s="1"/>
  <c r="E232" i="7"/>
  <c r="E19" i="19" s="1"/>
  <c r="F232" i="7"/>
  <c r="F19" i="19" s="1"/>
  <c r="G232" i="7"/>
  <c r="G19" i="19" s="1"/>
  <c r="H232" i="7"/>
  <c r="H19" i="19" s="1"/>
  <c r="I232" i="7"/>
  <c r="I19" i="19" s="1"/>
  <c r="J232" i="7"/>
  <c r="J19" i="19" s="1"/>
  <c r="K232" i="7"/>
  <c r="K19" i="19" s="1"/>
  <c r="L232" i="7"/>
  <c r="L19" i="19" s="1"/>
  <c r="D233" i="7"/>
  <c r="D20" i="19" s="1"/>
  <c r="E233" i="7"/>
  <c r="E20" i="19" s="1"/>
  <c r="F233" i="7"/>
  <c r="F20" i="19" s="1"/>
  <c r="G233" i="7"/>
  <c r="G20" i="19" s="1"/>
  <c r="H233" i="7"/>
  <c r="H20" i="19" s="1"/>
  <c r="I233" i="7"/>
  <c r="I20" i="19" s="1"/>
  <c r="J233" i="7"/>
  <c r="J20" i="19" s="1"/>
  <c r="K233" i="7"/>
  <c r="K20" i="19" s="1"/>
  <c r="L233" i="7"/>
  <c r="L20" i="19" s="1"/>
  <c r="O233" i="7"/>
  <c r="D234" i="7"/>
  <c r="D21" i="19" s="1"/>
  <c r="E234" i="7"/>
  <c r="E21" i="19" s="1"/>
  <c r="F234" i="7"/>
  <c r="F21" i="19" s="1"/>
  <c r="G234" i="7"/>
  <c r="G21" i="19" s="1"/>
  <c r="H234" i="7"/>
  <c r="H21" i="19" s="1"/>
  <c r="I234" i="7"/>
  <c r="I21" i="19" s="1"/>
  <c r="J234" i="7"/>
  <c r="J21" i="19" s="1"/>
  <c r="K234" i="7"/>
  <c r="K21" i="19" s="1"/>
  <c r="L234" i="7"/>
  <c r="L21" i="19" s="1"/>
  <c r="O234" i="7"/>
  <c r="D235" i="7"/>
  <c r="D22" i="19" s="1"/>
  <c r="E235" i="7"/>
  <c r="E22" i="19" s="1"/>
  <c r="F235" i="7"/>
  <c r="F22" i="19" s="1"/>
  <c r="G235" i="7"/>
  <c r="G22" i="19" s="1"/>
  <c r="H235" i="7"/>
  <c r="H22" i="19" s="1"/>
  <c r="I235" i="7"/>
  <c r="I22" i="19" s="1"/>
  <c r="J235" i="7"/>
  <c r="J22" i="19" s="1"/>
  <c r="K235" i="7"/>
  <c r="K22" i="19" s="1"/>
  <c r="L235" i="7"/>
  <c r="L22" i="19" s="1"/>
  <c r="O235" i="7"/>
  <c r="D236" i="7"/>
  <c r="D23" i="19" s="1"/>
  <c r="E236" i="7"/>
  <c r="E23" i="19" s="1"/>
  <c r="F236" i="7"/>
  <c r="F23" i="19" s="1"/>
  <c r="G236" i="7"/>
  <c r="G23" i="19" s="1"/>
  <c r="H236" i="7"/>
  <c r="H23" i="19" s="1"/>
  <c r="I236" i="7"/>
  <c r="I23" i="19" s="1"/>
  <c r="J236" i="7"/>
  <c r="J23" i="19" s="1"/>
  <c r="K236" i="7"/>
  <c r="K23" i="19" s="1"/>
  <c r="L236" i="7"/>
  <c r="L23" i="19" s="1"/>
  <c r="O236" i="7"/>
  <c r="D237" i="7"/>
  <c r="D24" i="19" s="1"/>
  <c r="E237" i="7"/>
  <c r="E24" i="19" s="1"/>
  <c r="F237" i="7"/>
  <c r="F24" i="19" s="1"/>
  <c r="G237" i="7"/>
  <c r="G24" i="19" s="1"/>
  <c r="H237" i="7"/>
  <c r="H24" i="19" s="1"/>
  <c r="I237" i="7"/>
  <c r="I24" i="19" s="1"/>
  <c r="J237" i="7"/>
  <c r="J24" i="19" s="1"/>
  <c r="K237" i="7"/>
  <c r="K24" i="19" s="1"/>
  <c r="L237" i="7"/>
  <c r="L24" i="19" s="1"/>
  <c r="O237" i="7"/>
  <c r="D238" i="7"/>
  <c r="D25" i="19" s="1"/>
  <c r="E238" i="7"/>
  <c r="E25" i="19" s="1"/>
  <c r="F238" i="7"/>
  <c r="F25" i="19" s="1"/>
  <c r="G238" i="7"/>
  <c r="G25" i="19" s="1"/>
  <c r="H238" i="7"/>
  <c r="H25" i="19" s="1"/>
  <c r="I238" i="7"/>
  <c r="I25" i="19" s="1"/>
  <c r="J238" i="7"/>
  <c r="J25" i="19" s="1"/>
  <c r="K238" i="7"/>
  <c r="K25" i="19" s="1"/>
  <c r="L238" i="7"/>
  <c r="L25" i="19" s="1"/>
  <c r="O238" i="7"/>
  <c r="D239" i="7"/>
  <c r="D26" i="19" s="1"/>
  <c r="E239" i="7"/>
  <c r="E26" i="19" s="1"/>
  <c r="F239" i="7"/>
  <c r="F26" i="19" s="1"/>
  <c r="G239" i="7"/>
  <c r="G26" i="19" s="1"/>
  <c r="H239" i="7"/>
  <c r="H26" i="19" s="1"/>
  <c r="I239" i="7"/>
  <c r="I26" i="19" s="1"/>
  <c r="J239" i="7"/>
  <c r="J26" i="19" s="1"/>
  <c r="K239" i="7"/>
  <c r="K26" i="19" s="1"/>
  <c r="L239" i="7"/>
  <c r="L26" i="19" s="1"/>
  <c r="O239" i="7"/>
  <c r="D240" i="7"/>
  <c r="D27" i="19" s="1"/>
  <c r="E240" i="7"/>
  <c r="E27" i="19" s="1"/>
  <c r="F240" i="7"/>
  <c r="F27" i="19" s="1"/>
  <c r="G240" i="7"/>
  <c r="G27" i="19" s="1"/>
  <c r="H240" i="7"/>
  <c r="H27" i="19" s="1"/>
  <c r="I240" i="7"/>
  <c r="I27" i="19" s="1"/>
  <c r="J240" i="7"/>
  <c r="J27" i="19" s="1"/>
  <c r="K240" i="7"/>
  <c r="K27" i="19" s="1"/>
  <c r="L240" i="7"/>
  <c r="L27" i="19" s="1"/>
  <c r="O240" i="7"/>
  <c r="D241" i="7"/>
  <c r="D28" i="19" s="1"/>
  <c r="E241" i="7"/>
  <c r="E28" i="19" s="1"/>
  <c r="F241" i="7"/>
  <c r="F28" i="19" s="1"/>
  <c r="G241" i="7"/>
  <c r="G28" i="19" s="1"/>
  <c r="H241" i="7"/>
  <c r="H28" i="19" s="1"/>
  <c r="I241" i="7"/>
  <c r="I28" i="19" s="1"/>
  <c r="J241" i="7"/>
  <c r="J28" i="19" s="1"/>
  <c r="K241" i="7"/>
  <c r="K28" i="19" s="1"/>
  <c r="L241" i="7"/>
  <c r="L28" i="19" s="1"/>
  <c r="O241" i="7"/>
  <c r="D242" i="7"/>
  <c r="D29" i="19" s="1"/>
  <c r="E242" i="7"/>
  <c r="E29" i="19" s="1"/>
  <c r="F242" i="7"/>
  <c r="F29" i="19" s="1"/>
  <c r="G242" i="7"/>
  <c r="G29" i="19" s="1"/>
  <c r="H242" i="7"/>
  <c r="H29" i="19" s="1"/>
  <c r="I242" i="7"/>
  <c r="I29" i="19" s="1"/>
  <c r="J242" i="7"/>
  <c r="J29" i="19" s="1"/>
  <c r="K242" i="7"/>
  <c r="K29" i="19" s="1"/>
  <c r="L242" i="7"/>
  <c r="L29" i="19" s="1"/>
  <c r="O242" i="7"/>
  <c r="D243" i="7"/>
  <c r="D30" i="19" s="1"/>
  <c r="E243" i="7"/>
  <c r="E30" i="19" s="1"/>
  <c r="F243" i="7"/>
  <c r="F30" i="19" s="1"/>
  <c r="G243" i="7"/>
  <c r="G30" i="19" s="1"/>
  <c r="H243" i="7"/>
  <c r="H30" i="19" s="1"/>
  <c r="I243" i="7"/>
  <c r="I30" i="19" s="1"/>
  <c r="J243" i="7"/>
  <c r="J30" i="19" s="1"/>
  <c r="K243" i="7"/>
  <c r="K30" i="19" s="1"/>
  <c r="L243" i="7"/>
  <c r="L30" i="19" s="1"/>
  <c r="O243" i="7"/>
  <c r="D244" i="7"/>
  <c r="D31" i="19" s="1"/>
  <c r="E244" i="7"/>
  <c r="E31" i="19" s="1"/>
  <c r="F244" i="7"/>
  <c r="F31" i="19" s="1"/>
  <c r="G244" i="7"/>
  <c r="G31" i="19" s="1"/>
  <c r="H244" i="7"/>
  <c r="H31" i="19" s="1"/>
  <c r="I244" i="7"/>
  <c r="I31" i="19" s="1"/>
  <c r="J244" i="7"/>
  <c r="J31" i="19" s="1"/>
  <c r="K244" i="7"/>
  <c r="K31" i="19" s="1"/>
  <c r="L244" i="7"/>
  <c r="L31" i="19" s="1"/>
  <c r="O244" i="7"/>
  <c r="D245" i="7"/>
  <c r="D32" i="19" s="1"/>
  <c r="E245" i="7"/>
  <c r="E32" i="19" s="1"/>
  <c r="F245" i="7"/>
  <c r="F32" i="19" s="1"/>
  <c r="G245" i="7"/>
  <c r="G32" i="19" s="1"/>
  <c r="H245" i="7"/>
  <c r="H32" i="19" s="1"/>
  <c r="I245" i="7"/>
  <c r="I32" i="19" s="1"/>
  <c r="J245" i="7"/>
  <c r="J32" i="19" s="1"/>
  <c r="K245" i="7"/>
  <c r="K32" i="19" s="1"/>
  <c r="L245" i="7"/>
  <c r="L32" i="19" s="1"/>
  <c r="O245" i="7"/>
  <c r="D246" i="7"/>
  <c r="D33" i="19" s="1"/>
  <c r="E246" i="7"/>
  <c r="E33" i="19" s="1"/>
  <c r="F246" i="7"/>
  <c r="F33" i="19" s="1"/>
  <c r="G246" i="7"/>
  <c r="G33" i="19" s="1"/>
  <c r="H246" i="7"/>
  <c r="H33" i="19" s="1"/>
  <c r="I246" i="7"/>
  <c r="I33" i="19" s="1"/>
  <c r="J246" i="7"/>
  <c r="J33" i="19" s="1"/>
  <c r="K246" i="7"/>
  <c r="K33" i="19" s="1"/>
  <c r="L246" i="7"/>
  <c r="L33" i="19" s="1"/>
  <c r="O246" i="7"/>
  <c r="D247" i="7"/>
  <c r="D34" i="19" s="1"/>
  <c r="E247" i="7"/>
  <c r="E34" i="19" s="1"/>
  <c r="F247" i="7"/>
  <c r="F34" i="19" s="1"/>
  <c r="G247" i="7"/>
  <c r="G34" i="19" s="1"/>
  <c r="H247" i="7"/>
  <c r="H34" i="19" s="1"/>
  <c r="I247" i="7"/>
  <c r="I34" i="19" s="1"/>
  <c r="J247" i="7"/>
  <c r="J34" i="19" s="1"/>
  <c r="K247" i="7"/>
  <c r="K34" i="19" s="1"/>
  <c r="L247" i="7"/>
  <c r="L34" i="19" s="1"/>
  <c r="O247" i="7"/>
  <c r="D248" i="7"/>
  <c r="D35" i="19" s="1"/>
  <c r="E248" i="7"/>
  <c r="E35" i="19" s="1"/>
  <c r="F248" i="7"/>
  <c r="F35" i="19" s="1"/>
  <c r="G248" i="7"/>
  <c r="G35" i="19" s="1"/>
  <c r="H248" i="7"/>
  <c r="H35" i="19" s="1"/>
  <c r="I248" i="7"/>
  <c r="I35" i="19" s="1"/>
  <c r="J248" i="7"/>
  <c r="J35" i="19" s="1"/>
  <c r="K248" i="7"/>
  <c r="K35" i="19" s="1"/>
  <c r="L248" i="7"/>
  <c r="L35" i="19" s="1"/>
  <c r="O248" i="7"/>
  <c r="D249" i="7"/>
  <c r="D5" i="21" s="1"/>
  <c r="E249" i="7"/>
  <c r="E5" i="21" s="1"/>
  <c r="F249" i="7"/>
  <c r="F5" i="21" s="1"/>
  <c r="G249" i="7"/>
  <c r="G5" i="21" s="1"/>
  <c r="H249" i="7"/>
  <c r="H5" i="21" s="1"/>
  <c r="I249" i="7"/>
  <c r="I5" i="21" s="1"/>
  <c r="J249" i="7"/>
  <c r="J5" i="21" s="1"/>
  <c r="K249" i="7"/>
  <c r="K5" i="21" s="1"/>
  <c r="L249" i="7"/>
  <c r="L5" i="21" s="1"/>
  <c r="O249" i="7"/>
  <c r="D250" i="7"/>
  <c r="D6" i="21" s="1"/>
  <c r="E250" i="7"/>
  <c r="E6" i="21" s="1"/>
  <c r="F250" i="7"/>
  <c r="F6" i="21" s="1"/>
  <c r="G250" i="7"/>
  <c r="G6" i="21" s="1"/>
  <c r="H250" i="7"/>
  <c r="H6" i="21" s="1"/>
  <c r="I250" i="7"/>
  <c r="I6" i="21" s="1"/>
  <c r="J250" i="7"/>
  <c r="J6" i="21" s="1"/>
  <c r="K250" i="7"/>
  <c r="K6" i="21" s="1"/>
  <c r="L250" i="7"/>
  <c r="L6" i="21" s="1"/>
  <c r="O250" i="7"/>
  <c r="D251" i="7"/>
  <c r="D7" i="21" s="1"/>
  <c r="E251" i="7"/>
  <c r="E7" i="21" s="1"/>
  <c r="F251" i="7"/>
  <c r="F7" i="21" s="1"/>
  <c r="G251" i="7"/>
  <c r="G7" i="21" s="1"/>
  <c r="H251" i="7"/>
  <c r="H7" i="21" s="1"/>
  <c r="I251" i="7"/>
  <c r="I7" i="21" s="1"/>
  <c r="J251" i="7"/>
  <c r="J7" i="21" s="1"/>
  <c r="K251" i="7"/>
  <c r="K7" i="21" s="1"/>
  <c r="L251" i="7"/>
  <c r="L7" i="21" s="1"/>
  <c r="O251" i="7"/>
  <c r="D252" i="7"/>
  <c r="D8" i="21" s="1"/>
  <c r="E252" i="7"/>
  <c r="E8" i="21" s="1"/>
  <c r="F252" i="7"/>
  <c r="F8" i="21" s="1"/>
  <c r="G252" i="7"/>
  <c r="G8" i="21" s="1"/>
  <c r="H252" i="7"/>
  <c r="H8" i="21" s="1"/>
  <c r="I252" i="7"/>
  <c r="I8" i="21" s="1"/>
  <c r="J252" i="7"/>
  <c r="J8" i="21" s="1"/>
  <c r="K252" i="7"/>
  <c r="K8" i="21" s="1"/>
  <c r="L252" i="7"/>
  <c r="L8" i="21" s="1"/>
  <c r="O252" i="7"/>
  <c r="D253" i="7"/>
  <c r="D9" i="21" s="1"/>
  <c r="E253" i="7"/>
  <c r="E9" i="21" s="1"/>
  <c r="F253" i="7"/>
  <c r="F9" i="21" s="1"/>
  <c r="G253" i="7"/>
  <c r="G9" i="21" s="1"/>
  <c r="H253" i="7"/>
  <c r="H9" i="21" s="1"/>
  <c r="I253" i="7"/>
  <c r="I9" i="21" s="1"/>
  <c r="J253" i="7"/>
  <c r="J9" i="21" s="1"/>
  <c r="K253" i="7"/>
  <c r="K9" i="21" s="1"/>
  <c r="L253" i="7"/>
  <c r="L9" i="21" s="1"/>
  <c r="O253" i="7"/>
  <c r="D254" i="7"/>
  <c r="D10" i="21" s="1"/>
  <c r="E254" i="7"/>
  <c r="E10" i="21" s="1"/>
  <c r="F254" i="7"/>
  <c r="F10" i="21" s="1"/>
  <c r="G254" i="7"/>
  <c r="G10" i="21" s="1"/>
  <c r="H254" i="7"/>
  <c r="H10" i="21" s="1"/>
  <c r="I254" i="7"/>
  <c r="I10" i="21" s="1"/>
  <c r="J254" i="7"/>
  <c r="J10" i="21" s="1"/>
  <c r="K254" i="7"/>
  <c r="K10" i="21" s="1"/>
  <c r="L254" i="7"/>
  <c r="L10" i="21" s="1"/>
  <c r="O254" i="7"/>
  <c r="D255" i="7"/>
  <c r="D11" i="21" s="1"/>
  <c r="E255" i="7"/>
  <c r="E11" i="21" s="1"/>
  <c r="F255" i="7"/>
  <c r="F11" i="21" s="1"/>
  <c r="G255" i="7"/>
  <c r="G11" i="21" s="1"/>
  <c r="H255" i="7"/>
  <c r="H11" i="21" s="1"/>
  <c r="I255" i="7"/>
  <c r="I11" i="21" s="1"/>
  <c r="J255" i="7"/>
  <c r="J11" i="21" s="1"/>
  <c r="K255" i="7"/>
  <c r="K11" i="21" s="1"/>
  <c r="L255" i="7"/>
  <c r="L11" i="21" s="1"/>
  <c r="O255" i="7"/>
  <c r="D256" i="7"/>
  <c r="D12" i="21" s="1"/>
  <c r="E256" i="7"/>
  <c r="E12" i="21" s="1"/>
  <c r="F256" i="7"/>
  <c r="F12" i="21" s="1"/>
  <c r="G256" i="7"/>
  <c r="G12" i="21" s="1"/>
  <c r="H256" i="7"/>
  <c r="H12" i="21" s="1"/>
  <c r="I256" i="7"/>
  <c r="I12" i="21" s="1"/>
  <c r="J256" i="7"/>
  <c r="J12" i="21" s="1"/>
  <c r="K256" i="7"/>
  <c r="K12" i="21" s="1"/>
  <c r="L256" i="7"/>
  <c r="L12" i="21" s="1"/>
  <c r="O256" i="7"/>
  <c r="D257" i="7"/>
  <c r="D13" i="21" s="1"/>
  <c r="E257" i="7"/>
  <c r="E13" i="21" s="1"/>
  <c r="F257" i="7"/>
  <c r="F13" i="21" s="1"/>
  <c r="G257" i="7"/>
  <c r="G13" i="21" s="1"/>
  <c r="H257" i="7"/>
  <c r="H13" i="21" s="1"/>
  <c r="I257" i="7"/>
  <c r="I13" i="21" s="1"/>
  <c r="J257" i="7"/>
  <c r="J13" i="21" s="1"/>
  <c r="K257" i="7"/>
  <c r="K13" i="21" s="1"/>
  <c r="L257" i="7"/>
  <c r="L13" i="21" s="1"/>
  <c r="O257" i="7"/>
  <c r="D258" i="7"/>
  <c r="D14" i="21" s="1"/>
  <c r="E258" i="7"/>
  <c r="E14" i="21" s="1"/>
  <c r="F258" i="7"/>
  <c r="F14" i="21" s="1"/>
  <c r="G258" i="7"/>
  <c r="G14" i="21" s="1"/>
  <c r="H258" i="7"/>
  <c r="H14" i="21" s="1"/>
  <c r="I258" i="7"/>
  <c r="I14" i="21" s="1"/>
  <c r="J258" i="7"/>
  <c r="J14" i="21" s="1"/>
  <c r="K258" i="7"/>
  <c r="K14" i="21" s="1"/>
  <c r="L258" i="7"/>
  <c r="L14" i="21" s="1"/>
  <c r="O258" i="7"/>
  <c r="D259" i="7"/>
  <c r="D15" i="21" s="1"/>
  <c r="E259" i="7"/>
  <c r="E15" i="21" s="1"/>
  <c r="F259" i="7"/>
  <c r="F15" i="21" s="1"/>
  <c r="G259" i="7"/>
  <c r="G15" i="21" s="1"/>
  <c r="H259" i="7"/>
  <c r="H15" i="21" s="1"/>
  <c r="I259" i="7"/>
  <c r="I15" i="21" s="1"/>
  <c r="J259" i="7"/>
  <c r="J15" i="21" s="1"/>
  <c r="K259" i="7"/>
  <c r="K15" i="21" s="1"/>
  <c r="L259" i="7"/>
  <c r="L15" i="21" s="1"/>
  <c r="O259" i="7"/>
  <c r="D260" i="7"/>
  <c r="D8" i="22" s="1"/>
  <c r="E260" i="7"/>
  <c r="E8" i="22" s="1"/>
  <c r="F260" i="7"/>
  <c r="F8" i="22" s="1"/>
  <c r="G260" i="7"/>
  <c r="G8" i="22" s="1"/>
  <c r="H260" i="7"/>
  <c r="H8" i="22" s="1"/>
  <c r="I260" i="7"/>
  <c r="I8" i="22" s="1"/>
  <c r="J260" i="7"/>
  <c r="J8" i="22" s="1"/>
  <c r="K260" i="7"/>
  <c r="K8" i="22" s="1"/>
  <c r="L260" i="7"/>
  <c r="L8" i="22" s="1"/>
  <c r="O260" i="7"/>
  <c r="D261" i="7"/>
  <c r="D9" i="22" s="1"/>
  <c r="E261" i="7"/>
  <c r="E9" i="22" s="1"/>
  <c r="F261" i="7"/>
  <c r="F9" i="22" s="1"/>
  <c r="G261" i="7"/>
  <c r="G9" i="22" s="1"/>
  <c r="H261" i="7"/>
  <c r="H9" i="22" s="1"/>
  <c r="I261" i="7"/>
  <c r="I9" i="22" s="1"/>
  <c r="J261" i="7"/>
  <c r="J9" i="22" s="1"/>
  <c r="K261" i="7"/>
  <c r="K9" i="22" s="1"/>
  <c r="L261" i="7"/>
  <c r="L9" i="22" s="1"/>
  <c r="O261" i="7"/>
  <c r="D262" i="7"/>
  <c r="D10" i="22" s="1"/>
  <c r="E262" i="7"/>
  <c r="E10" i="22" s="1"/>
  <c r="F262" i="7"/>
  <c r="F10" i="22" s="1"/>
  <c r="G262" i="7"/>
  <c r="G10" i="22" s="1"/>
  <c r="H262" i="7"/>
  <c r="H10" i="22" s="1"/>
  <c r="I262" i="7"/>
  <c r="I10" i="22" s="1"/>
  <c r="J262" i="7"/>
  <c r="J10" i="22" s="1"/>
  <c r="K262" i="7"/>
  <c r="K10" i="22" s="1"/>
  <c r="L262" i="7"/>
  <c r="L10" i="22" s="1"/>
  <c r="O262" i="7"/>
  <c r="D263" i="7"/>
  <c r="D11" i="22" s="1"/>
  <c r="E263" i="7"/>
  <c r="E11" i="22" s="1"/>
  <c r="F263" i="7"/>
  <c r="F11" i="22" s="1"/>
  <c r="G263" i="7"/>
  <c r="G11" i="22" s="1"/>
  <c r="H263" i="7"/>
  <c r="H11" i="22" s="1"/>
  <c r="I263" i="7"/>
  <c r="I11" i="22" s="1"/>
  <c r="J263" i="7"/>
  <c r="J11" i="22" s="1"/>
  <c r="K263" i="7"/>
  <c r="K11" i="22" s="1"/>
  <c r="L263" i="7"/>
  <c r="L11" i="22" s="1"/>
  <c r="O263" i="7"/>
  <c r="D264" i="7"/>
  <c r="D12" i="22" s="1"/>
  <c r="E264" i="7"/>
  <c r="E12" i="22" s="1"/>
  <c r="F264" i="7"/>
  <c r="F12" i="22" s="1"/>
  <c r="G264" i="7"/>
  <c r="G12" i="22" s="1"/>
  <c r="H264" i="7"/>
  <c r="H12" i="22" s="1"/>
  <c r="I264" i="7"/>
  <c r="I12" i="22" s="1"/>
  <c r="J264" i="7"/>
  <c r="J12" i="22" s="1"/>
  <c r="K264" i="7"/>
  <c r="K12" i="22" s="1"/>
  <c r="L264" i="7"/>
  <c r="L12" i="22" s="1"/>
  <c r="O264" i="7"/>
  <c r="D265" i="7"/>
  <c r="D13" i="22" s="1"/>
  <c r="E265" i="7"/>
  <c r="E13" i="22" s="1"/>
  <c r="F265" i="7"/>
  <c r="F13" i="22" s="1"/>
  <c r="G265" i="7"/>
  <c r="G13" i="22" s="1"/>
  <c r="H265" i="7"/>
  <c r="H13" i="22" s="1"/>
  <c r="I265" i="7"/>
  <c r="I13" i="22" s="1"/>
  <c r="J265" i="7"/>
  <c r="J13" i="22" s="1"/>
  <c r="K265" i="7"/>
  <c r="K13" i="22" s="1"/>
  <c r="L265" i="7"/>
  <c r="L13" i="22" s="1"/>
  <c r="O265" i="7"/>
  <c r="D266" i="7"/>
  <c r="D14" i="22" s="1"/>
  <c r="E266" i="7"/>
  <c r="E14" i="22" s="1"/>
  <c r="F266" i="7"/>
  <c r="F14" i="22" s="1"/>
  <c r="G266" i="7"/>
  <c r="G14" i="22" s="1"/>
  <c r="H266" i="7"/>
  <c r="H14" i="22" s="1"/>
  <c r="I266" i="7"/>
  <c r="I14" i="22" s="1"/>
  <c r="J266" i="7"/>
  <c r="J14" i="22" s="1"/>
  <c r="K266" i="7"/>
  <c r="K14" i="22" s="1"/>
  <c r="L266" i="7"/>
  <c r="L14" i="22" s="1"/>
  <c r="O266" i="7"/>
  <c r="D267" i="7"/>
  <c r="D15" i="22" s="1"/>
  <c r="E267" i="7"/>
  <c r="E15" i="22" s="1"/>
  <c r="F267" i="7"/>
  <c r="F15" i="22" s="1"/>
  <c r="G267" i="7"/>
  <c r="G15" i="22" s="1"/>
  <c r="H267" i="7"/>
  <c r="H15" i="22" s="1"/>
  <c r="I267" i="7"/>
  <c r="I15" i="22" s="1"/>
  <c r="J267" i="7"/>
  <c r="J15" i="22" s="1"/>
  <c r="K267" i="7"/>
  <c r="K15" i="22" s="1"/>
  <c r="L267" i="7"/>
  <c r="L15" i="22" s="1"/>
  <c r="O267" i="7"/>
  <c r="D268" i="7"/>
  <c r="D16" i="22" s="1"/>
  <c r="E268" i="7"/>
  <c r="E16" i="22" s="1"/>
  <c r="F268" i="7"/>
  <c r="F16" i="22" s="1"/>
  <c r="G268" i="7"/>
  <c r="G16" i="22" s="1"/>
  <c r="H268" i="7"/>
  <c r="H16" i="22" s="1"/>
  <c r="I268" i="7"/>
  <c r="I16" i="22" s="1"/>
  <c r="J268" i="7"/>
  <c r="J16" i="22" s="1"/>
  <c r="K268" i="7"/>
  <c r="K16" i="22" s="1"/>
  <c r="L268" i="7"/>
  <c r="L16" i="22" s="1"/>
  <c r="O268" i="7"/>
  <c r="D269" i="7"/>
  <c r="D17" i="22" s="1"/>
  <c r="E269" i="7"/>
  <c r="E17" i="22" s="1"/>
  <c r="F269" i="7"/>
  <c r="F17" i="22" s="1"/>
  <c r="G269" i="7"/>
  <c r="G17" i="22" s="1"/>
  <c r="H269" i="7"/>
  <c r="H17" i="22" s="1"/>
  <c r="I269" i="7"/>
  <c r="I17" i="22" s="1"/>
  <c r="J269" i="7"/>
  <c r="J17" i="22" s="1"/>
  <c r="K269" i="7"/>
  <c r="K17" i="22" s="1"/>
  <c r="L269" i="7"/>
  <c r="L17" i="22" s="1"/>
  <c r="O269" i="7"/>
  <c r="D270" i="7"/>
  <c r="D18" i="22" s="1"/>
  <c r="E270" i="7"/>
  <c r="E18" i="22" s="1"/>
  <c r="F270" i="7"/>
  <c r="F18" i="22" s="1"/>
  <c r="G270" i="7"/>
  <c r="G18" i="22" s="1"/>
  <c r="H270" i="7"/>
  <c r="H18" i="22" s="1"/>
  <c r="I270" i="7"/>
  <c r="I18" i="22" s="1"/>
  <c r="J270" i="7"/>
  <c r="J18" i="22" s="1"/>
  <c r="K270" i="7"/>
  <c r="K18" i="22" s="1"/>
  <c r="L270" i="7"/>
  <c r="L18" i="22" s="1"/>
  <c r="O270" i="7"/>
  <c r="D271" i="7"/>
  <c r="D19" i="22" s="1"/>
  <c r="E271" i="7"/>
  <c r="E19" i="22" s="1"/>
  <c r="F271" i="7"/>
  <c r="F19" i="22" s="1"/>
  <c r="G271" i="7"/>
  <c r="G19" i="22" s="1"/>
  <c r="H271" i="7"/>
  <c r="H19" i="22" s="1"/>
  <c r="I271" i="7"/>
  <c r="I19" i="22" s="1"/>
  <c r="J271" i="7"/>
  <c r="J19" i="22" s="1"/>
  <c r="K271" i="7"/>
  <c r="K19" i="22" s="1"/>
  <c r="L271" i="7"/>
  <c r="L19" i="22" s="1"/>
  <c r="O271" i="7"/>
  <c r="D272" i="7"/>
  <c r="D20" i="22" s="1"/>
  <c r="E272" i="7"/>
  <c r="E20" i="22" s="1"/>
  <c r="F272" i="7"/>
  <c r="F20" i="22" s="1"/>
  <c r="G272" i="7"/>
  <c r="G20" i="22" s="1"/>
  <c r="H272" i="7"/>
  <c r="H20" i="22" s="1"/>
  <c r="I272" i="7"/>
  <c r="I20" i="22" s="1"/>
  <c r="J272" i="7"/>
  <c r="J20" i="22" s="1"/>
  <c r="K272" i="7"/>
  <c r="K20" i="22" s="1"/>
  <c r="L272" i="7"/>
  <c r="L20" i="22" s="1"/>
  <c r="O272" i="7"/>
  <c r="D273" i="7"/>
  <c r="D21" i="22" s="1"/>
  <c r="E273" i="7"/>
  <c r="E21" i="22" s="1"/>
  <c r="F273" i="7"/>
  <c r="F21" i="22" s="1"/>
  <c r="G273" i="7"/>
  <c r="G21" i="22" s="1"/>
  <c r="H273" i="7"/>
  <c r="H21" i="22" s="1"/>
  <c r="I273" i="7"/>
  <c r="I21" i="22" s="1"/>
  <c r="J273" i="7"/>
  <c r="J21" i="22" s="1"/>
  <c r="K273" i="7"/>
  <c r="K21" i="22" s="1"/>
  <c r="L273" i="7"/>
  <c r="L21" i="22" s="1"/>
  <c r="O273" i="7"/>
  <c r="D274" i="7"/>
  <c r="D22" i="22" s="1"/>
  <c r="E274" i="7"/>
  <c r="E22" i="22" s="1"/>
  <c r="F274" i="7"/>
  <c r="F22" i="22" s="1"/>
  <c r="G274" i="7"/>
  <c r="G22" i="22" s="1"/>
  <c r="H274" i="7"/>
  <c r="H22" i="22" s="1"/>
  <c r="I274" i="7"/>
  <c r="I22" i="22" s="1"/>
  <c r="J274" i="7"/>
  <c r="J22" i="22" s="1"/>
  <c r="K274" i="7"/>
  <c r="K22" i="22" s="1"/>
  <c r="L274" i="7"/>
  <c r="L22" i="22" s="1"/>
  <c r="O274" i="7"/>
  <c r="D275" i="7"/>
  <c r="D23" i="22" s="1"/>
  <c r="E275" i="7"/>
  <c r="E23" i="22" s="1"/>
  <c r="F275" i="7"/>
  <c r="F23" i="22" s="1"/>
  <c r="G275" i="7"/>
  <c r="G23" i="22" s="1"/>
  <c r="H275" i="7"/>
  <c r="H23" i="22" s="1"/>
  <c r="I275" i="7"/>
  <c r="I23" i="22" s="1"/>
  <c r="J275" i="7"/>
  <c r="J23" i="22" s="1"/>
  <c r="K275" i="7"/>
  <c r="K23" i="22" s="1"/>
  <c r="L275" i="7"/>
  <c r="L23" i="22" s="1"/>
  <c r="O275" i="7"/>
  <c r="D276" i="7"/>
  <c r="D24" i="22" s="1"/>
  <c r="E276" i="7"/>
  <c r="E24" i="22" s="1"/>
  <c r="F276" i="7"/>
  <c r="F24" i="22" s="1"/>
  <c r="G276" i="7"/>
  <c r="G24" i="22" s="1"/>
  <c r="H276" i="7"/>
  <c r="H24" i="22" s="1"/>
  <c r="I276" i="7"/>
  <c r="I24" i="22" s="1"/>
  <c r="J276" i="7"/>
  <c r="J24" i="22" s="1"/>
  <c r="K276" i="7"/>
  <c r="K24" i="22" s="1"/>
  <c r="L276" i="7"/>
  <c r="L24" i="22" s="1"/>
  <c r="O276" i="7"/>
  <c r="D277" i="7"/>
  <c r="D25" i="22" s="1"/>
  <c r="E277" i="7"/>
  <c r="E25" i="22" s="1"/>
  <c r="F277" i="7"/>
  <c r="F25" i="22" s="1"/>
  <c r="G277" i="7"/>
  <c r="G25" i="22" s="1"/>
  <c r="H277" i="7"/>
  <c r="H25" i="22" s="1"/>
  <c r="I277" i="7"/>
  <c r="I25" i="22" s="1"/>
  <c r="J277" i="7"/>
  <c r="J25" i="22" s="1"/>
  <c r="K277" i="7"/>
  <c r="K25" i="22" s="1"/>
  <c r="L277" i="7"/>
  <c r="L25" i="22" s="1"/>
  <c r="O277" i="7"/>
  <c r="D278" i="7"/>
  <c r="D5" i="23" s="1"/>
  <c r="E278" i="7"/>
  <c r="E5" i="23" s="1"/>
  <c r="F278" i="7"/>
  <c r="F5" i="23" s="1"/>
  <c r="G278" i="7"/>
  <c r="G5" i="23" s="1"/>
  <c r="H278" i="7"/>
  <c r="H5" i="23" s="1"/>
  <c r="I278" i="7"/>
  <c r="I5" i="23" s="1"/>
  <c r="J278" i="7"/>
  <c r="J5" i="23" s="1"/>
  <c r="K278" i="7"/>
  <c r="K5" i="23" s="1"/>
  <c r="L278" i="7"/>
  <c r="L5" i="23" s="1"/>
  <c r="O278" i="7"/>
  <c r="D279" i="7"/>
  <c r="D6" i="23" s="1"/>
  <c r="E279" i="7"/>
  <c r="E6" i="23" s="1"/>
  <c r="F279" i="7"/>
  <c r="F6" i="23" s="1"/>
  <c r="G279" i="7"/>
  <c r="G6" i="23" s="1"/>
  <c r="H279" i="7"/>
  <c r="H6" i="23" s="1"/>
  <c r="I279" i="7"/>
  <c r="I6" i="23" s="1"/>
  <c r="J279" i="7"/>
  <c r="J6" i="23" s="1"/>
  <c r="K279" i="7"/>
  <c r="K6" i="23" s="1"/>
  <c r="L279" i="7"/>
  <c r="L6" i="23" s="1"/>
  <c r="O279" i="7"/>
  <c r="D280" i="7"/>
  <c r="D7" i="23" s="1"/>
  <c r="E280" i="7"/>
  <c r="E7" i="23" s="1"/>
  <c r="F280" i="7"/>
  <c r="F7" i="23" s="1"/>
  <c r="G280" i="7"/>
  <c r="G7" i="23" s="1"/>
  <c r="H280" i="7"/>
  <c r="H7" i="23" s="1"/>
  <c r="I280" i="7"/>
  <c r="I7" i="23" s="1"/>
  <c r="J280" i="7"/>
  <c r="J7" i="23" s="1"/>
  <c r="K280" i="7"/>
  <c r="K7" i="23" s="1"/>
  <c r="L280" i="7"/>
  <c r="L7" i="23" s="1"/>
  <c r="O280" i="7"/>
  <c r="D281" i="7"/>
  <c r="D10" i="20" s="1"/>
  <c r="E281" i="7"/>
  <c r="E10" i="20" s="1"/>
  <c r="F281" i="7"/>
  <c r="F10" i="20" s="1"/>
  <c r="G281" i="7"/>
  <c r="G10" i="20" s="1"/>
  <c r="H281" i="7"/>
  <c r="H10" i="20" s="1"/>
  <c r="I281" i="7"/>
  <c r="I10" i="20" s="1"/>
  <c r="J281" i="7"/>
  <c r="J10" i="20" s="1"/>
  <c r="K281" i="7"/>
  <c r="K10" i="20" s="1"/>
  <c r="L281" i="7"/>
  <c r="L10" i="20" s="1"/>
  <c r="O281" i="7"/>
  <c r="D282" i="7"/>
  <c r="D11" i="20" s="1"/>
  <c r="E282" i="7"/>
  <c r="E11" i="20" s="1"/>
  <c r="F282" i="7"/>
  <c r="F11" i="20" s="1"/>
  <c r="G282" i="7"/>
  <c r="G11" i="20" s="1"/>
  <c r="H282" i="7"/>
  <c r="H11" i="20" s="1"/>
  <c r="I282" i="7"/>
  <c r="I11" i="20" s="1"/>
  <c r="J282" i="7"/>
  <c r="J11" i="20" s="1"/>
  <c r="K282" i="7"/>
  <c r="K11" i="20" s="1"/>
  <c r="L282" i="7"/>
  <c r="L11" i="20" s="1"/>
  <c r="O282" i="7"/>
  <c r="D283" i="7"/>
  <c r="D12" i="20" s="1"/>
  <c r="E283" i="7"/>
  <c r="E12" i="20" s="1"/>
  <c r="F283" i="7"/>
  <c r="F12" i="20" s="1"/>
  <c r="G283" i="7"/>
  <c r="G12" i="20" s="1"/>
  <c r="H283" i="7"/>
  <c r="H12" i="20" s="1"/>
  <c r="I283" i="7"/>
  <c r="I12" i="20" s="1"/>
  <c r="J283" i="7"/>
  <c r="J12" i="20" s="1"/>
  <c r="K283" i="7"/>
  <c r="K12" i="20" s="1"/>
  <c r="L283" i="7"/>
  <c r="L12" i="20" s="1"/>
  <c r="O283" i="7"/>
  <c r="D284" i="7"/>
  <c r="E284" i="7"/>
  <c r="F284" i="7"/>
  <c r="G284" i="7"/>
  <c r="H284" i="7"/>
  <c r="I284" i="7"/>
  <c r="J284" i="7"/>
  <c r="K284" i="7"/>
  <c r="L284" i="7"/>
  <c r="O284" i="7"/>
  <c r="D285" i="7"/>
  <c r="E285" i="7"/>
  <c r="F285" i="7"/>
  <c r="G285" i="7"/>
  <c r="H285" i="7"/>
  <c r="I285" i="7"/>
  <c r="J285" i="7"/>
  <c r="K285" i="7"/>
  <c r="L285" i="7"/>
  <c r="O285" i="7"/>
  <c r="D286" i="7"/>
  <c r="E286" i="7"/>
  <c r="F286" i="7"/>
  <c r="G286" i="7"/>
  <c r="H286" i="7"/>
  <c r="I286" i="7"/>
  <c r="J286" i="7"/>
  <c r="K286" i="7"/>
  <c r="L286" i="7"/>
  <c r="O286" i="7"/>
  <c r="D287" i="7"/>
  <c r="E287" i="7"/>
  <c r="F287" i="7"/>
  <c r="G287" i="7"/>
  <c r="H287" i="7"/>
  <c r="I287" i="7"/>
  <c r="J287" i="7"/>
  <c r="K287" i="7"/>
  <c r="L287" i="7"/>
  <c r="O287" i="7"/>
  <c r="D288" i="7"/>
  <c r="E288" i="7"/>
  <c r="F288" i="7"/>
  <c r="G288" i="7"/>
  <c r="H288" i="7"/>
  <c r="I288" i="7"/>
  <c r="J288" i="7"/>
  <c r="K288" i="7"/>
  <c r="L288" i="7"/>
  <c r="O288" i="7"/>
  <c r="D289" i="7"/>
  <c r="E289" i="7"/>
  <c r="F289" i="7"/>
  <c r="G289" i="7"/>
  <c r="H289" i="7"/>
  <c r="I289" i="7"/>
  <c r="J289" i="7"/>
  <c r="K289" i="7"/>
  <c r="L289" i="7"/>
  <c r="O289" i="7"/>
  <c r="D290" i="7"/>
  <c r="E290" i="7"/>
  <c r="F290" i="7"/>
  <c r="G290" i="7"/>
  <c r="H290" i="7"/>
  <c r="I290" i="7"/>
  <c r="J290" i="7"/>
  <c r="K290" i="7"/>
  <c r="L290" i="7"/>
  <c r="O290" i="7"/>
  <c r="D291" i="7"/>
  <c r="E291" i="7"/>
  <c r="F291" i="7"/>
  <c r="G291" i="7"/>
  <c r="H291" i="7"/>
  <c r="I291" i="7"/>
  <c r="J291" i="7"/>
  <c r="K291" i="7"/>
  <c r="L291" i="7"/>
  <c r="O291" i="7"/>
  <c r="D292" i="7"/>
  <c r="E292" i="7"/>
  <c r="F292" i="7"/>
  <c r="G292" i="7"/>
  <c r="H292" i="7"/>
  <c r="I292" i="7"/>
  <c r="J292" i="7"/>
  <c r="K292" i="7"/>
  <c r="L292" i="7"/>
  <c r="O292" i="7"/>
  <c r="D293" i="7"/>
  <c r="E293" i="7"/>
  <c r="F293" i="7"/>
  <c r="G293" i="7"/>
  <c r="H293" i="7"/>
  <c r="I293" i="7"/>
  <c r="J293" i="7"/>
  <c r="K293" i="7"/>
  <c r="L293" i="7"/>
  <c r="O293" i="7"/>
  <c r="D294" i="7"/>
  <c r="E294" i="7"/>
  <c r="F294" i="7"/>
  <c r="G294" i="7"/>
  <c r="H294" i="7"/>
  <c r="I294" i="7"/>
  <c r="J294" i="7"/>
  <c r="K294" i="7"/>
  <c r="L294" i="7"/>
  <c r="O294" i="7"/>
  <c r="D295" i="7"/>
  <c r="E295" i="7"/>
  <c r="F295" i="7"/>
  <c r="G295" i="7"/>
  <c r="H295" i="7"/>
  <c r="I295" i="7"/>
  <c r="J295" i="7"/>
  <c r="K295" i="7"/>
  <c r="L295" i="7"/>
  <c r="O295" i="7"/>
  <c r="D296" i="7"/>
  <c r="E296" i="7"/>
  <c r="F296" i="7"/>
  <c r="G296" i="7"/>
  <c r="H296" i="7"/>
  <c r="I296" i="7"/>
  <c r="J296" i="7"/>
  <c r="K296" i="7"/>
  <c r="L296" i="7"/>
  <c r="O296" i="7"/>
  <c r="D297" i="7"/>
  <c r="D16" i="21" s="1"/>
  <c r="E297" i="7"/>
  <c r="E16" i="21" s="1"/>
  <c r="F297" i="7"/>
  <c r="F16" i="21" s="1"/>
  <c r="G297" i="7"/>
  <c r="G16" i="21" s="1"/>
  <c r="H297" i="7"/>
  <c r="H16" i="21" s="1"/>
  <c r="I297" i="7"/>
  <c r="I16" i="21" s="1"/>
  <c r="J297" i="7"/>
  <c r="J16" i="21" s="1"/>
  <c r="K297" i="7"/>
  <c r="K16" i="21" s="1"/>
  <c r="L297" i="7"/>
  <c r="L16" i="21" s="1"/>
  <c r="O297" i="7"/>
  <c r="D298" i="7"/>
  <c r="D17" i="21" s="1"/>
  <c r="E298" i="7"/>
  <c r="E17" i="21" s="1"/>
  <c r="F298" i="7"/>
  <c r="F17" i="21" s="1"/>
  <c r="G298" i="7"/>
  <c r="G17" i="21" s="1"/>
  <c r="H298" i="7"/>
  <c r="H17" i="21" s="1"/>
  <c r="I298" i="7"/>
  <c r="I17" i="21" s="1"/>
  <c r="J298" i="7"/>
  <c r="J17" i="21" s="1"/>
  <c r="K298" i="7"/>
  <c r="K17" i="21" s="1"/>
  <c r="L298" i="7"/>
  <c r="L17" i="21" s="1"/>
  <c r="O298" i="7"/>
  <c r="D299" i="7"/>
  <c r="D18" i="21" s="1"/>
  <c r="E299" i="7"/>
  <c r="E18" i="21" s="1"/>
  <c r="F299" i="7"/>
  <c r="F18" i="21" s="1"/>
  <c r="G299" i="7"/>
  <c r="G18" i="21" s="1"/>
  <c r="H299" i="7"/>
  <c r="H18" i="21" s="1"/>
  <c r="I299" i="7"/>
  <c r="I18" i="21" s="1"/>
  <c r="J299" i="7"/>
  <c r="J18" i="21" s="1"/>
  <c r="K299" i="7"/>
  <c r="K18" i="21" s="1"/>
  <c r="L299" i="7"/>
  <c r="L18" i="21" s="1"/>
  <c r="O299" i="7"/>
  <c r="D300" i="7"/>
  <c r="D19" i="21" s="1"/>
  <c r="E300" i="7"/>
  <c r="E19" i="21" s="1"/>
  <c r="F300" i="7"/>
  <c r="F19" i="21" s="1"/>
  <c r="G300" i="7"/>
  <c r="G19" i="21" s="1"/>
  <c r="H300" i="7"/>
  <c r="H19" i="21" s="1"/>
  <c r="I300" i="7"/>
  <c r="I19" i="21" s="1"/>
  <c r="J300" i="7"/>
  <c r="J19" i="21" s="1"/>
  <c r="K300" i="7"/>
  <c r="K19" i="21" s="1"/>
  <c r="L300" i="7"/>
  <c r="L19" i="21" s="1"/>
  <c r="O300" i="7"/>
  <c r="D301" i="7"/>
  <c r="D20" i="21" s="1"/>
  <c r="E301" i="7"/>
  <c r="E20" i="21" s="1"/>
  <c r="F301" i="7"/>
  <c r="F20" i="21" s="1"/>
  <c r="G301" i="7"/>
  <c r="G20" i="21" s="1"/>
  <c r="H301" i="7"/>
  <c r="H20" i="21" s="1"/>
  <c r="I301" i="7"/>
  <c r="I20" i="21" s="1"/>
  <c r="J301" i="7"/>
  <c r="J20" i="21" s="1"/>
  <c r="K301" i="7"/>
  <c r="K20" i="21" s="1"/>
  <c r="L301" i="7"/>
  <c r="L20" i="21" s="1"/>
  <c r="O301" i="7"/>
  <c r="D302" i="7"/>
  <c r="D21" i="21" s="1"/>
  <c r="E302" i="7"/>
  <c r="E21" i="21" s="1"/>
  <c r="F302" i="7"/>
  <c r="F21" i="21" s="1"/>
  <c r="G302" i="7"/>
  <c r="G21" i="21" s="1"/>
  <c r="H302" i="7"/>
  <c r="H21" i="21" s="1"/>
  <c r="I302" i="7"/>
  <c r="I21" i="21" s="1"/>
  <c r="J302" i="7"/>
  <c r="J21" i="21" s="1"/>
  <c r="K302" i="7"/>
  <c r="K21" i="21" s="1"/>
  <c r="L302" i="7"/>
  <c r="L21" i="21" s="1"/>
  <c r="O302" i="7"/>
  <c r="D303" i="7"/>
  <c r="D22" i="21" s="1"/>
  <c r="E303" i="7"/>
  <c r="E22" i="21" s="1"/>
  <c r="F303" i="7"/>
  <c r="F22" i="21" s="1"/>
  <c r="G303" i="7"/>
  <c r="G22" i="21" s="1"/>
  <c r="H303" i="7"/>
  <c r="H22" i="21" s="1"/>
  <c r="I303" i="7"/>
  <c r="I22" i="21" s="1"/>
  <c r="J303" i="7"/>
  <c r="J22" i="21" s="1"/>
  <c r="K303" i="7"/>
  <c r="K22" i="21" s="1"/>
  <c r="L303" i="7"/>
  <c r="L22" i="21" s="1"/>
  <c r="O303" i="7"/>
  <c r="D304" i="7"/>
  <c r="D26" i="22" s="1"/>
  <c r="E304" i="7"/>
  <c r="E26" i="22" s="1"/>
  <c r="F304" i="7"/>
  <c r="F26" i="22" s="1"/>
  <c r="G304" i="7"/>
  <c r="G26" i="22" s="1"/>
  <c r="H304" i="7"/>
  <c r="H26" i="22" s="1"/>
  <c r="I304" i="7"/>
  <c r="I26" i="22" s="1"/>
  <c r="J304" i="7"/>
  <c r="J26" i="22" s="1"/>
  <c r="K304" i="7"/>
  <c r="K26" i="22" s="1"/>
  <c r="L304" i="7"/>
  <c r="L26" i="22" s="1"/>
  <c r="O304" i="7"/>
  <c r="D305" i="7"/>
  <c r="D27" i="22" s="1"/>
  <c r="E305" i="7"/>
  <c r="E27" i="22" s="1"/>
  <c r="F305" i="7"/>
  <c r="F27" i="22" s="1"/>
  <c r="G305" i="7"/>
  <c r="G27" i="22" s="1"/>
  <c r="H305" i="7"/>
  <c r="H27" i="22" s="1"/>
  <c r="I305" i="7"/>
  <c r="I27" i="22" s="1"/>
  <c r="J305" i="7"/>
  <c r="J27" i="22" s="1"/>
  <c r="K305" i="7"/>
  <c r="K27" i="22" s="1"/>
  <c r="L305" i="7"/>
  <c r="L27" i="22" s="1"/>
  <c r="O305" i="7"/>
  <c r="D306" i="7"/>
  <c r="D28" i="22" s="1"/>
  <c r="E306" i="7"/>
  <c r="E28" i="22" s="1"/>
  <c r="F306" i="7"/>
  <c r="F28" i="22" s="1"/>
  <c r="G306" i="7"/>
  <c r="G28" i="22" s="1"/>
  <c r="H306" i="7"/>
  <c r="H28" i="22" s="1"/>
  <c r="I306" i="7"/>
  <c r="I28" i="22" s="1"/>
  <c r="J306" i="7"/>
  <c r="J28" i="22" s="1"/>
  <c r="K306" i="7"/>
  <c r="K28" i="22" s="1"/>
  <c r="L306" i="7"/>
  <c r="L28" i="22" s="1"/>
  <c r="O306" i="7"/>
  <c r="D307" i="7"/>
  <c r="D29" i="22" s="1"/>
  <c r="E307" i="7"/>
  <c r="E29" i="22" s="1"/>
  <c r="F307" i="7"/>
  <c r="F29" i="22" s="1"/>
  <c r="G307" i="7"/>
  <c r="G29" i="22" s="1"/>
  <c r="H307" i="7"/>
  <c r="H29" i="22" s="1"/>
  <c r="I307" i="7"/>
  <c r="I29" i="22" s="1"/>
  <c r="J307" i="7"/>
  <c r="J29" i="22" s="1"/>
  <c r="K307" i="7"/>
  <c r="K29" i="22" s="1"/>
  <c r="L307" i="7"/>
  <c r="L29" i="22" s="1"/>
  <c r="O307" i="7"/>
  <c r="D308" i="7"/>
  <c r="D30" i="22" s="1"/>
  <c r="E308" i="7"/>
  <c r="E30" i="22" s="1"/>
  <c r="F308" i="7"/>
  <c r="F30" i="22" s="1"/>
  <c r="G308" i="7"/>
  <c r="G30" i="22" s="1"/>
  <c r="H308" i="7"/>
  <c r="H30" i="22" s="1"/>
  <c r="I308" i="7"/>
  <c r="I30" i="22" s="1"/>
  <c r="J308" i="7"/>
  <c r="J30" i="22" s="1"/>
  <c r="K308" i="7"/>
  <c r="K30" i="22" s="1"/>
  <c r="L308" i="7"/>
  <c r="L30" i="22" s="1"/>
  <c r="O308" i="7"/>
  <c r="D309" i="7"/>
  <c r="D31" i="22" s="1"/>
  <c r="E309" i="7"/>
  <c r="E31" i="22" s="1"/>
  <c r="F309" i="7"/>
  <c r="F31" i="22" s="1"/>
  <c r="G309" i="7"/>
  <c r="G31" i="22" s="1"/>
  <c r="H309" i="7"/>
  <c r="H31" i="22" s="1"/>
  <c r="I309" i="7"/>
  <c r="I31" i="22" s="1"/>
  <c r="J309" i="7"/>
  <c r="J31" i="22" s="1"/>
  <c r="K309" i="7"/>
  <c r="K31" i="22" s="1"/>
  <c r="L309" i="7"/>
  <c r="L31" i="22" s="1"/>
  <c r="O309" i="7"/>
  <c r="D310" i="7"/>
  <c r="D32" i="22" s="1"/>
  <c r="E310" i="7"/>
  <c r="E32" i="22" s="1"/>
  <c r="F310" i="7"/>
  <c r="F32" i="22" s="1"/>
  <c r="G310" i="7"/>
  <c r="G32" i="22" s="1"/>
  <c r="H310" i="7"/>
  <c r="H32" i="22" s="1"/>
  <c r="I310" i="7"/>
  <c r="I32" i="22" s="1"/>
  <c r="J310" i="7"/>
  <c r="J32" i="22" s="1"/>
  <c r="K310" i="7"/>
  <c r="K32" i="22" s="1"/>
  <c r="L310" i="7"/>
  <c r="L32" i="22" s="1"/>
  <c r="O310" i="7"/>
  <c r="C207" i="7"/>
  <c r="C208" i="7"/>
  <c r="C209" i="7"/>
  <c r="C210" i="7"/>
  <c r="C6" i="22" s="1"/>
  <c r="C211" i="7"/>
  <c r="C7" i="22" s="1"/>
  <c r="C212" i="7"/>
  <c r="C213" i="7"/>
  <c r="C5" i="20" s="1"/>
  <c r="C214" i="7"/>
  <c r="C6" i="20" s="1"/>
  <c r="C215" i="7"/>
  <c r="C7" i="20" s="1"/>
  <c r="C216" i="7"/>
  <c r="C8" i="20" s="1"/>
  <c r="C217" i="7"/>
  <c r="C9" i="20" s="1"/>
  <c r="C218" i="7"/>
  <c r="C5" i="19" s="1"/>
  <c r="C219" i="7"/>
  <c r="C6" i="19" s="1"/>
  <c r="C220" i="7"/>
  <c r="C7" i="19" s="1"/>
  <c r="C221" i="7"/>
  <c r="C8" i="19" s="1"/>
  <c r="C222" i="7"/>
  <c r="C9" i="19" s="1"/>
  <c r="C223" i="7"/>
  <c r="C10" i="19" s="1"/>
  <c r="C224" i="7"/>
  <c r="C11" i="19" s="1"/>
  <c r="C225" i="7"/>
  <c r="C12" i="19" s="1"/>
  <c r="C226" i="7"/>
  <c r="C13" i="19" s="1"/>
  <c r="C227" i="7"/>
  <c r="C14" i="19" s="1"/>
  <c r="C228" i="7"/>
  <c r="C15" i="19" s="1"/>
  <c r="C229" i="7"/>
  <c r="C16" i="19" s="1"/>
  <c r="C230" i="7"/>
  <c r="C17" i="19" s="1"/>
  <c r="C231" i="7"/>
  <c r="C18" i="19" s="1"/>
  <c r="C232" i="7"/>
  <c r="C19" i="19" s="1"/>
  <c r="C233" i="7"/>
  <c r="C20" i="19" s="1"/>
  <c r="C234" i="7"/>
  <c r="C21" i="19" s="1"/>
  <c r="C235" i="7"/>
  <c r="C22" i="19" s="1"/>
  <c r="C236" i="7"/>
  <c r="C23" i="19" s="1"/>
  <c r="C237" i="7"/>
  <c r="C24" i="19" s="1"/>
  <c r="C238" i="7"/>
  <c r="C25" i="19" s="1"/>
  <c r="C239" i="7"/>
  <c r="C26" i="19" s="1"/>
  <c r="C240" i="7"/>
  <c r="C27" i="19" s="1"/>
  <c r="C241" i="7"/>
  <c r="C28" i="19" s="1"/>
  <c r="C242" i="7"/>
  <c r="C29" i="19" s="1"/>
  <c r="C243" i="7"/>
  <c r="C30" i="19" s="1"/>
  <c r="C244" i="7"/>
  <c r="C31" i="19" s="1"/>
  <c r="C245" i="7"/>
  <c r="C32" i="19" s="1"/>
  <c r="C246" i="7"/>
  <c r="C33" i="19" s="1"/>
  <c r="C247" i="7"/>
  <c r="C34" i="19" s="1"/>
  <c r="C248" i="7"/>
  <c r="C35" i="19" s="1"/>
  <c r="C249" i="7"/>
  <c r="C5" i="21" s="1"/>
  <c r="C250" i="7"/>
  <c r="C6" i="21" s="1"/>
  <c r="C251" i="7"/>
  <c r="C7" i="21" s="1"/>
  <c r="C252" i="7"/>
  <c r="C8" i="21" s="1"/>
  <c r="C253" i="7"/>
  <c r="C9" i="21" s="1"/>
  <c r="C254" i="7"/>
  <c r="C10" i="21" s="1"/>
  <c r="C255" i="7"/>
  <c r="C11" i="21" s="1"/>
  <c r="C256" i="7"/>
  <c r="C12" i="21" s="1"/>
  <c r="C257" i="7"/>
  <c r="C13" i="21" s="1"/>
  <c r="C258" i="7"/>
  <c r="C14" i="21" s="1"/>
  <c r="C259" i="7"/>
  <c r="C15" i="21" s="1"/>
  <c r="C260" i="7"/>
  <c r="C8" i="22" s="1"/>
  <c r="C261" i="7"/>
  <c r="C9" i="22" s="1"/>
  <c r="C262" i="7"/>
  <c r="C10" i="22" s="1"/>
  <c r="C263" i="7"/>
  <c r="C11" i="22" s="1"/>
  <c r="C264" i="7"/>
  <c r="C12" i="22" s="1"/>
  <c r="C265" i="7"/>
  <c r="C13" i="22" s="1"/>
  <c r="C266" i="7"/>
  <c r="C14" i="22" s="1"/>
  <c r="C267" i="7"/>
  <c r="C15" i="22" s="1"/>
  <c r="C268" i="7"/>
  <c r="C16" i="22" s="1"/>
  <c r="C269" i="7"/>
  <c r="C17" i="22" s="1"/>
  <c r="C270" i="7"/>
  <c r="C18" i="22" s="1"/>
  <c r="C271" i="7"/>
  <c r="C19" i="22" s="1"/>
  <c r="C272" i="7"/>
  <c r="C20" i="22" s="1"/>
  <c r="C273" i="7"/>
  <c r="C21" i="22" s="1"/>
  <c r="C274" i="7"/>
  <c r="C22" i="22" s="1"/>
  <c r="C275" i="7"/>
  <c r="C23" i="22" s="1"/>
  <c r="C276" i="7"/>
  <c r="C24" i="22" s="1"/>
  <c r="C277" i="7"/>
  <c r="C25" i="22" s="1"/>
  <c r="C278" i="7"/>
  <c r="C5" i="23" s="1"/>
  <c r="C279" i="7"/>
  <c r="C6" i="23" s="1"/>
  <c r="C280" i="7"/>
  <c r="C7" i="23" s="1"/>
  <c r="C281" i="7"/>
  <c r="C10" i="20" s="1"/>
  <c r="C282" i="7"/>
  <c r="C11" i="20" s="1"/>
  <c r="C283" i="7"/>
  <c r="C12" i="20" s="1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16" i="21" s="1"/>
  <c r="C298" i="7"/>
  <c r="C17" i="21" s="1"/>
  <c r="C299" i="7"/>
  <c r="C18" i="21" s="1"/>
  <c r="C300" i="7"/>
  <c r="C19" i="21" s="1"/>
  <c r="C301" i="7"/>
  <c r="C20" i="21" s="1"/>
  <c r="C302" i="7"/>
  <c r="C21" i="21" s="1"/>
  <c r="C303" i="7"/>
  <c r="C22" i="21" s="1"/>
  <c r="C304" i="7"/>
  <c r="C26" i="22" s="1"/>
  <c r="C305" i="7"/>
  <c r="C27" i="22" s="1"/>
  <c r="C306" i="7"/>
  <c r="C28" i="22" s="1"/>
  <c r="C307" i="7"/>
  <c r="C29" i="22" s="1"/>
  <c r="C308" i="7"/>
  <c r="C30" i="22" s="1"/>
  <c r="C309" i="7"/>
  <c r="C31" i="22" s="1"/>
  <c r="C310" i="7"/>
  <c r="C32" i="22" s="1"/>
  <c r="C312" i="7"/>
  <c r="C313" i="7"/>
  <c r="C206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5" i="7"/>
  <c r="AE147" i="6"/>
  <c r="AE102" i="6"/>
  <c r="S76" i="6"/>
  <c r="AE68" i="6"/>
  <c r="A57" i="6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O48" i="6"/>
  <c r="O47" i="6"/>
  <c r="O40" i="6"/>
  <c r="O39" i="6"/>
  <c r="A10" i="6"/>
  <c r="O22" i="5"/>
  <c r="O21" i="5"/>
  <c r="A19" i="5"/>
  <c r="A20" i="5" s="1"/>
  <c r="A21" i="5" s="1"/>
  <c r="A22" i="5" s="1"/>
  <c r="A23" i="5" s="1"/>
  <c r="A24" i="5" s="1"/>
  <c r="A25" i="5" s="1"/>
  <c r="A26" i="5" s="1"/>
  <c r="A27" i="5" s="1"/>
  <c r="A29" i="5" s="1"/>
  <c r="A30" i="5" s="1"/>
  <c r="A31" i="5" s="1"/>
  <c r="A32" i="5" s="1"/>
  <c r="A33" i="5" s="1"/>
  <c r="A34" i="5" s="1"/>
  <c r="A10" i="5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O20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X13" i="2"/>
  <c r="A10" i="2"/>
  <c r="A11" i="2" s="1"/>
  <c r="A12" i="2" s="1"/>
  <c r="A13" i="2" s="1"/>
  <c r="A14" i="2" s="1"/>
  <c r="A15" i="2" s="1"/>
  <c r="J5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X40" i="1"/>
  <c r="A31" i="1"/>
  <c r="A32" i="1" s="1"/>
  <c r="A33" i="1" s="1"/>
  <c r="A34" i="1" s="1"/>
  <c r="A35" i="1" s="1"/>
  <c r="A36" i="1" s="1"/>
  <c r="A37" i="1" s="1"/>
  <c r="A3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P5" i="7" l="1"/>
</calcChain>
</file>

<file path=xl/sharedStrings.xml><?xml version="1.0" encoding="utf-8"?>
<sst xmlns="http://schemas.openxmlformats.org/spreadsheetml/2006/main" count="7002" uniqueCount="1110">
  <si>
    <t>DATA TEKNIS BENDUNGAN DAN EMBUNG DI WILAYAH SUNGAI SUMBAWA TAHUN 2015</t>
  </si>
  <si>
    <t>NO</t>
  </si>
  <si>
    <t>NAMA BENDUNGAN DAN EMBUNG</t>
  </si>
  <si>
    <t>LOKASI</t>
  </si>
  <si>
    <t>POSISI</t>
  </si>
  <si>
    <t>DAS</t>
  </si>
  <si>
    <t>TAHUN</t>
  </si>
  <si>
    <t>BIAYA PEMBUATAN (Rp.)</t>
  </si>
  <si>
    <t>DATA TEKNIK</t>
  </si>
  <si>
    <t>FUNGSI</t>
  </si>
  <si>
    <t>KETERANGAN</t>
  </si>
  <si>
    <t>DESA</t>
  </si>
  <si>
    <t>KEC.</t>
  </si>
  <si>
    <t>KAB.</t>
  </si>
  <si>
    <t>BUJUR TIMUR (BT)</t>
  </si>
  <si>
    <t>LINTANG SELATAN (LS)</t>
  </si>
  <si>
    <t>PEM-</t>
  </si>
  <si>
    <t>CA (km2)</t>
  </si>
  <si>
    <t xml:space="preserve">LUAS </t>
  </si>
  <si>
    <t>TIPE</t>
  </si>
  <si>
    <t>VOLUME (m3)</t>
  </si>
  <si>
    <t>L</t>
  </si>
  <si>
    <t>H dari</t>
  </si>
  <si>
    <t>LEBAR SPILL (m)</t>
  </si>
  <si>
    <t>IRIGASI (ha)</t>
  </si>
  <si>
    <t>TERNAK (Ekor)</t>
  </si>
  <si>
    <t>AIR BAKU(KK)</t>
  </si>
  <si>
    <t>PLTM (KVA)</t>
  </si>
  <si>
    <t>°</t>
  </si>
  <si>
    <t>'</t>
  </si>
  <si>
    <t>"</t>
  </si>
  <si>
    <t>BUATAN</t>
  </si>
  <si>
    <t>GENANGAN</t>
  </si>
  <si>
    <t>KONSTRUKSI</t>
  </si>
  <si>
    <t>(m)</t>
  </si>
  <si>
    <t>Sungai (m)</t>
  </si>
  <si>
    <t>Pondasi (m)</t>
  </si>
  <si>
    <t>(ha)</t>
  </si>
  <si>
    <t>Sumbawa</t>
  </si>
  <si>
    <t>Bendungan Mamak</t>
  </si>
  <si>
    <t>Mamak</t>
  </si>
  <si>
    <t>Lopok</t>
  </si>
  <si>
    <t>42,0</t>
  </si>
  <si>
    <t>29,2</t>
  </si>
  <si>
    <t>Pongal</t>
  </si>
  <si>
    <t>Timb Zona Inti Kedap</t>
  </si>
  <si>
    <t>500 KVA</t>
  </si>
  <si>
    <t>Bendungan Tiukulit</t>
  </si>
  <si>
    <t xml:space="preserve">Simu </t>
  </si>
  <si>
    <t>Maronge</t>
  </si>
  <si>
    <t>51,0</t>
  </si>
  <si>
    <t>22,3</t>
  </si>
  <si>
    <t>-</t>
  </si>
  <si>
    <t>Bendungan Gapit</t>
  </si>
  <si>
    <t>Boal</t>
  </si>
  <si>
    <t>Empang</t>
  </si>
  <si>
    <t>83,6</t>
  </si>
  <si>
    <t>42,8</t>
  </si>
  <si>
    <t>Gapit</t>
  </si>
  <si>
    <t>48 KVA</t>
  </si>
  <si>
    <t>Bendungan Batu Bulan</t>
  </si>
  <si>
    <t xml:space="preserve">Maman </t>
  </si>
  <si>
    <t>Moyo hulu</t>
  </si>
  <si>
    <t>43,2</t>
  </si>
  <si>
    <t>42,98</t>
  </si>
  <si>
    <t>214 KVA</t>
  </si>
  <si>
    <t>Embung Mantar</t>
  </si>
  <si>
    <t xml:space="preserve"> Mantar </t>
  </si>
  <si>
    <t xml:space="preserve"> Seteluk</t>
  </si>
  <si>
    <t>KSB</t>
  </si>
  <si>
    <t>Mantar 1</t>
  </si>
  <si>
    <t>timbunan</t>
  </si>
  <si>
    <r>
      <t xml:space="preserve"> V&gt;500 m</t>
    </r>
    <r>
      <rPr>
        <vertAlign val="superscript"/>
        <sz val="14"/>
        <rFont val="Tahoma"/>
        <family val="2"/>
      </rPr>
      <t>3</t>
    </r>
    <r>
      <rPr>
        <sz val="14"/>
        <rFont val="Tahoma"/>
        <family val="2"/>
      </rPr>
      <t>, H&gt;15 m</t>
    </r>
  </si>
  <si>
    <t>Embung Mengkoang</t>
  </si>
  <si>
    <t xml:space="preserve"> Lape</t>
  </si>
  <si>
    <t xml:space="preserve"> Lape Lopok</t>
  </si>
  <si>
    <t>Brang Nangabangka</t>
  </si>
  <si>
    <r>
      <t xml:space="preserve"> V&gt;500 m</t>
    </r>
    <r>
      <rPr>
        <vertAlign val="superscript"/>
        <sz val="14"/>
        <rFont val="Tahoma"/>
        <family val="2"/>
      </rPr>
      <t>3</t>
    </r>
    <r>
      <rPr>
        <sz val="14"/>
        <rFont val="Tahoma"/>
        <family val="2"/>
      </rPr>
      <t>, H=15 m</t>
    </r>
  </si>
  <si>
    <t>Embung Selante</t>
  </si>
  <si>
    <t xml:space="preserve"> Selante</t>
  </si>
  <si>
    <t xml:space="preserve"> Plampang</t>
  </si>
  <si>
    <t>Brang Nangagali</t>
  </si>
  <si>
    <t xml:space="preserve"> Timbunan</t>
  </si>
  <si>
    <r>
      <t xml:space="preserve"> V&gt;500 m</t>
    </r>
    <r>
      <rPr>
        <vertAlign val="superscript"/>
        <sz val="14"/>
        <rFont val="Tahoma"/>
        <family val="2"/>
      </rPr>
      <t>3</t>
    </r>
    <r>
      <rPr>
        <sz val="14"/>
        <rFont val="Tahoma"/>
        <family val="2"/>
      </rPr>
      <t xml:space="preserve"> </t>
    </r>
  </si>
  <si>
    <t>Embung Sepayung Dalam</t>
  </si>
  <si>
    <t xml:space="preserve"> Sepayung</t>
  </si>
  <si>
    <t>Embung Pemasar</t>
  </si>
  <si>
    <t xml:space="preserve"> Simu</t>
  </si>
  <si>
    <t>Brang Bera</t>
  </si>
  <si>
    <t>Embung Brangkolong</t>
  </si>
  <si>
    <t xml:space="preserve"> Muer</t>
  </si>
  <si>
    <t>Brang Kolong</t>
  </si>
  <si>
    <t>Pas. batu</t>
  </si>
  <si>
    <t>Embung Sejari I</t>
  </si>
  <si>
    <t xml:space="preserve"> Sejari</t>
  </si>
  <si>
    <t>Embung Lamenta</t>
  </si>
  <si>
    <t xml:space="preserve"> Boal</t>
  </si>
  <si>
    <t xml:space="preserve"> Empang</t>
  </si>
  <si>
    <t>Embung Kaswangi</t>
  </si>
  <si>
    <t xml:space="preserve"> Ongko</t>
  </si>
  <si>
    <t>Brang Kesaming</t>
  </si>
  <si>
    <t xml:space="preserve"> V&gt;500, H&gt;15</t>
  </si>
  <si>
    <t>Embung Olat Rawa</t>
  </si>
  <si>
    <t xml:space="preserve"> Ngeru</t>
  </si>
  <si>
    <t xml:space="preserve"> Moyo Hilir</t>
  </si>
  <si>
    <t>Labuhan Ijuk 5</t>
  </si>
  <si>
    <t xml:space="preserve"> H=15 m</t>
  </si>
  <si>
    <t>Embung Penyaring</t>
  </si>
  <si>
    <t xml:space="preserve"> Seketeng</t>
  </si>
  <si>
    <t xml:space="preserve"> Sumbawa</t>
  </si>
  <si>
    <t>Brang Biji</t>
  </si>
  <si>
    <t>Embung Serading</t>
  </si>
  <si>
    <t xml:space="preserve"> Lab. Kuris</t>
  </si>
  <si>
    <t xml:space="preserve"> Lape </t>
  </si>
  <si>
    <t xml:space="preserve"> H&gt;15</t>
  </si>
  <si>
    <t>Embung Muer</t>
  </si>
  <si>
    <t>Pas. Batu</t>
  </si>
  <si>
    <t xml:space="preserve"> H&gt;15 m</t>
  </si>
  <si>
    <t>Embung Labangka</t>
  </si>
  <si>
    <t xml:space="preserve"> Labangka</t>
  </si>
  <si>
    <t>Brang Labangka</t>
  </si>
  <si>
    <t>Embung Pernek</t>
  </si>
  <si>
    <t>Pernek</t>
  </si>
  <si>
    <t>Moyo Hulu</t>
  </si>
  <si>
    <t>Brang Pulit</t>
  </si>
  <si>
    <t xml:space="preserve"> V&gt;500, </t>
  </si>
  <si>
    <t>Embung Jompong</t>
  </si>
  <si>
    <t>Kokar Jompong</t>
  </si>
  <si>
    <t>Dompu</t>
  </si>
  <si>
    <t>Embung Sanggupasante</t>
  </si>
  <si>
    <t>Soriutu</t>
  </si>
  <si>
    <t>Manggelewa</t>
  </si>
  <si>
    <t>Sori Kambu</t>
  </si>
  <si>
    <t xml:space="preserve"> H=15</t>
  </si>
  <si>
    <t>Embung Kempo</t>
  </si>
  <si>
    <t>Kempo</t>
  </si>
  <si>
    <t>Sori Kempo</t>
  </si>
  <si>
    <r>
      <t xml:space="preserve"> V&gt;500 m</t>
    </r>
    <r>
      <rPr>
        <vertAlign val="superscript"/>
        <sz val="14"/>
        <rFont val="Tahoma"/>
        <family val="2"/>
      </rPr>
      <t>3</t>
    </r>
  </si>
  <si>
    <t>Embung Kesi</t>
  </si>
  <si>
    <t>Kesi</t>
  </si>
  <si>
    <t>Sori Bonto</t>
  </si>
  <si>
    <t>Embung Saneo</t>
  </si>
  <si>
    <t>Saneo</t>
  </si>
  <si>
    <t>074</t>
  </si>
  <si>
    <t>Rababaka</t>
  </si>
  <si>
    <t>Embung Tonda Selatan</t>
  </si>
  <si>
    <t>Bara</t>
  </si>
  <si>
    <t>012</t>
  </si>
  <si>
    <t>Embung Lasi II</t>
  </si>
  <si>
    <t>Kiwu</t>
  </si>
  <si>
    <t>Kilo</t>
  </si>
  <si>
    <t>Sori Wai</t>
  </si>
  <si>
    <t>Embung Lanangga</t>
  </si>
  <si>
    <t>Ranggo</t>
  </si>
  <si>
    <t>Hu'u</t>
  </si>
  <si>
    <t>Labalaju</t>
  </si>
  <si>
    <t>Embung Soncolopi</t>
  </si>
  <si>
    <t>Rasabou</t>
  </si>
  <si>
    <t>Rasabou 1</t>
  </si>
  <si>
    <t>Bima</t>
  </si>
  <si>
    <t>Bendungan Sumi</t>
  </si>
  <si>
    <t>Mangge</t>
  </si>
  <si>
    <t>Lambu</t>
  </si>
  <si>
    <t>28,8</t>
  </si>
  <si>
    <t>38,0</t>
  </si>
  <si>
    <t>Tempo</t>
  </si>
  <si>
    <t>100 KW</t>
  </si>
  <si>
    <t>Bendungan Pelaparado</t>
  </si>
  <si>
    <t>Pela</t>
  </si>
  <si>
    <t>Monta</t>
  </si>
  <si>
    <t>41,5</t>
  </si>
  <si>
    <t>Parado</t>
  </si>
  <si>
    <t>50 l/det</t>
  </si>
  <si>
    <t>80 KVA</t>
  </si>
  <si>
    <t>Embung Kowo</t>
  </si>
  <si>
    <t>Kowo</t>
  </si>
  <si>
    <t>Sape</t>
  </si>
  <si>
    <t>Sori Kabela</t>
  </si>
  <si>
    <t>Timbunan</t>
  </si>
  <si>
    <t>Embung Ncera</t>
  </si>
  <si>
    <t>Ncera</t>
  </si>
  <si>
    <t>Belo</t>
  </si>
  <si>
    <t>Sori Palibelo</t>
  </si>
  <si>
    <t>Embung Woro</t>
  </si>
  <si>
    <t>Woro</t>
  </si>
  <si>
    <t>Bolo</t>
  </si>
  <si>
    <t>Sori Sondosia</t>
  </si>
  <si>
    <t>Embung Oi Toi</t>
  </si>
  <si>
    <t>Tawali</t>
  </si>
  <si>
    <t>Wera</t>
  </si>
  <si>
    <t>084</t>
  </si>
  <si>
    <t>Mango</t>
  </si>
  <si>
    <t>Embung Roi Roka</t>
  </si>
  <si>
    <t>Roka</t>
  </si>
  <si>
    <t>Sori Palibelo 1</t>
  </si>
  <si>
    <t>pas. Batu</t>
  </si>
  <si>
    <t>Embung Parado Kanca</t>
  </si>
  <si>
    <t>Kanca</t>
  </si>
  <si>
    <t>011</t>
  </si>
  <si>
    <t>Sori Pelaparado</t>
  </si>
  <si>
    <t>Embung Laju</t>
  </si>
  <si>
    <t>Laju</t>
  </si>
  <si>
    <t>Langgudu</t>
  </si>
  <si>
    <t>Sori Lido &amp; Sancompori</t>
  </si>
  <si>
    <t>Embung Wera I</t>
  </si>
  <si>
    <t>098</t>
  </si>
  <si>
    <t>Sori Nangawera</t>
  </si>
  <si>
    <t>Pas. Batukali</t>
  </si>
  <si>
    <t>Emb Ternak</t>
  </si>
  <si>
    <t>Embung Waworada</t>
  </si>
  <si>
    <t>Karumbu</t>
  </si>
  <si>
    <t>UPT Waworada</t>
  </si>
  <si>
    <t>Embung Tolotangga</t>
  </si>
  <si>
    <t>Tolo Uwi</t>
  </si>
  <si>
    <t>Sori Nisa &amp; Nontodue</t>
  </si>
  <si>
    <t>Sumber: Satker OPSDA  Nusa Tenggara I, BWS Nusa Tenggara I tahun 2015</t>
  </si>
  <si>
    <t>N</t>
  </si>
  <si>
    <t>A</t>
  </si>
  <si>
    <t xml:space="preserve">BENDUNGAN/BENDUNG </t>
  </si>
  <si>
    <t>Bendung Plara</t>
  </si>
  <si>
    <t>Lunyuk Rea</t>
  </si>
  <si>
    <t>Lunyuk</t>
  </si>
  <si>
    <t>Batukali dilapis beton</t>
  </si>
  <si>
    <t>70 KVA</t>
  </si>
  <si>
    <t>B</t>
  </si>
  <si>
    <t>EMBUNG</t>
  </si>
  <si>
    <r>
      <t xml:space="preserve"> V&gt;500 m</t>
    </r>
    <r>
      <rPr>
        <vertAlign val="superscript"/>
        <sz val="14"/>
        <color indexed="30"/>
        <rFont val="Tahoma"/>
        <family val="2"/>
      </rPr>
      <t>3</t>
    </r>
    <r>
      <rPr>
        <sz val="14"/>
        <color indexed="30"/>
        <rFont val="Tahoma"/>
        <family val="2"/>
      </rPr>
      <t>, H&gt;15 m</t>
    </r>
  </si>
  <si>
    <t>Embung Jeruk Lone</t>
  </si>
  <si>
    <t>Mura</t>
  </si>
  <si>
    <t>Brang Enek</t>
  </si>
  <si>
    <t>Embung Tiu Rantok</t>
  </si>
  <si>
    <t>Lalar Liang</t>
  </si>
  <si>
    <t>Jereweh</t>
  </si>
  <si>
    <t>Embung Petara</t>
  </si>
  <si>
    <t>Lampok</t>
  </si>
  <si>
    <t>Embung Samarekat</t>
  </si>
  <si>
    <t>Poto Tano</t>
  </si>
  <si>
    <t>5.808.588.500,00</t>
  </si>
  <si>
    <t xml:space="preserve">15,50 </t>
  </si>
  <si>
    <r>
      <t xml:space="preserve"> V&gt;500 m</t>
    </r>
    <r>
      <rPr>
        <vertAlign val="superscript"/>
        <sz val="14"/>
        <color indexed="30"/>
        <rFont val="Tahoma"/>
        <family val="2"/>
      </rPr>
      <t>3</t>
    </r>
    <r>
      <rPr>
        <sz val="14"/>
        <color indexed="30"/>
        <rFont val="Tahoma"/>
        <family val="2"/>
      </rPr>
      <t>, H=15 m</t>
    </r>
  </si>
  <si>
    <r>
      <t xml:space="preserve"> V&gt;500 m</t>
    </r>
    <r>
      <rPr>
        <vertAlign val="superscript"/>
        <sz val="14"/>
        <color indexed="30"/>
        <rFont val="Tahoma"/>
        <family val="2"/>
      </rPr>
      <t>3</t>
    </r>
    <r>
      <rPr>
        <sz val="14"/>
        <color indexed="30"/>
        <rFont val="Tahoma"/>
        <family val="2"/>
      </rPr>
      <t xml:space="preserve"> </t>
    </r>
  </si>
  <si>
    <t>Embung Sejari II</t>
  </si>
  <si>
    <r>
      <t xml:space="preserve"> V=500 m</t>
    </r>
    <r>
      <rPr>
        <vertAlign val="superscript"/>
        <sz val="14"/>
        <color indexed="30"/>
        <rFont val="Tahoma"/>
        <family val="2"/>
      </rPr>
      <t>3</t>
    </r>
    <r>
      <rPr>
        <sz val="14"/>
        <color indexed="30"/>
        <rFont val="Tahoma"/>
        <family val="2"/>
      </rPr>
      <t>, H&gt;15 m</t>
    </r>
  </si>
  <si>
    <t>Embung Ngeru</t>
  </si>
  <si>
    <t>Embung Mamak</t>
  </si>
  <si>
    <t xml:space="preserve"> Tabose</t>
  </si>
  <si>
    <t>Embung Songkar</t>
  </si>
  <si>
    <t>Songkar</t>
  </si>
  <si>
    <t>Embung Batu Bangka</t>
  </si>
  <si>
    <t>Batu Bangka</t>
  </si>
  <si>
    <t xml:space="preserve">Embung Sabeta </t>
  </si>
  <si>
    <t xml:space="preserve"> Poto</t>
  </si>
  <si>
    <t>Embung Bantu Lanteh</t>
  </si>
  <si>
    <t xml:space="preserve"> Bantu Lanteh</t>
  </si>
  <si>
    <t>Terano</t>
  </si>
  <si>
    <t>01</t>
  </si>
  <si>
    <t>063</t>
  </si>
  <si>
    <t>Embung Mata</t>
  </si>
  <si>
    <t xml:space="preserve"> Mata</t>
  </si>
  <si>
    <t>Embung Batu Razak</t>
  </si>
  <si>
    <t>Embung Tolo Oi</t>
  </si>
  <si>
    <t>Tolo Oi</t>
  </si>
  <si>
    <t>Sori Kwangko</t>
  </si>
  <si>
    <t>pas.batu</t>
  </si>
  <si>
    <t>Embung Aik Buak</t>
  </si>
  <si>
    <t>Lape</t>
  </si>
  <si>
    <t>Embung Pompong</t>
  </si>
  <si>
    <t>Batu Tering</t>
  </si>
  <si>
    <t xml:space="preserve">Pas. Batu </t>
  </si>
  <si>
    <t>Embung Labuan Kuris</t>
  </si>
  <si>
    <t>Lab. Kuris</t>
  </si>
  <si>
    <t>Embung Hijrah I</t>
  </si>
  <si>
    <t>Embung Hijrah II</t>
  </si>
  <si>
    <t>Embung Banda</t>
  </si>
  <si>
    <t>03</t>
  </si>
  <si>
    <r>
      <t xml:space="preserve"> V&gt;500 m</t>
    </r>
    <r>
      <rPr>
        <vertAlign val="superscript"/>
        <sz val="14"/>
        <color indexed="30"/>
        <rFont val="Tahoma"/>
        <family val="2"/>
      </rPr>
      <t>3</t>
    </r>
  </si>
  <si>
    <t>Embung Jambu</t>
  </si>
  <si>
    <t>Jambu</t>
  </si>
  <si>
    <t>Depa</t>
  </si>
  <si>
    <t>Embung Panijara</t>
  </si>
  <si>
    <t>Adu</t>
  </si>
  <si>
    <t>04</t>
  </si>
  <si>
    <t>Embung Tambora</t>
  </si>
  <si>
    <t>Tambora Timur</t>
  </si>
  <si>
    <t>6.416.279.100</t>
  </si>
  <si>
    <t>Embung Wora (Wera II)</t>
  </si>
  <si>
    <t>Embung Kelampa (Tawali II)</t>
  </si>
  <si>
    <t>Direhab BWS th'2008</t>
  </si>
  <si>
    <t>Embung Kore</t>
  </si>
  <si>
    <t>Kore</t>
  </si>
  <si>
    <t>Sanggar</t>
  </si>
  <si>
    <t>Sori Balambon</t>
  </si>
  <si>
    <t>Embung Nggirah I</t>
  </si>
  <si>
    <t>Embung Nggirah II</t>
  </si>
  <si>
    <t>Embung Ncoha</t>
  </si>
  <si>
    <t>Sila</t>
  </si>
  <si>
    <t>Sori Nae</t>
  </si>
  <si>
    <t>Embung Ntori Sori Nae</t>
  </si>
  <si>
    <t>Maria Utara</t>
  </si>
  <si>
    <t>Wawo</t>
  </si>
  <si>
    <t>Pas. batukali</t>
  </si>
  <si>
    <t xml:space="preserve">Embung Maria </t>
  </si>
  <si>
    <t>Maria</t>
  </si>
  <si>
    <t>Embung Ni'u 1</t>
  </si>
  <si>
    <t>Ni'u</t>
  </si>
  <si>
    <t>Paruga Nae</t>
  </si>
  <si>
    <t>Kota Bima</t>
  </si>
  <si>
    <t>Embung Ni'u 2</t>
  </si>
  <si>
    <t>Embung Kolo</t>
  </si>
  <si>
    <t>Kolo</t>
  </si>
  <si>
    <t>Asakota</t>
  </si>
  <si>
    <t>7.200.809.000</t>
  </si>
  <si>
    <t>Sumber: Unit Pengelolaan Embung dan Bendungan  BWS Nusa Tenggara I  tahun 2015</t>
  </si>
  <si>
    <t>C</t>
  </si>
  <si>
    <t>EMBUNG KECIL /CRASHPROGRAM</t>
  </si>
  <si>
    <t>Embung Orong Bulu</t>
  </si>
  <si>
    <t>Dalam</t>
  </si>
  <si>
    <t>Taliwang</t>
  </si>
  <si>
    <t>Pasangan Batukali</t>
  </si>
  <si>
    <t>24,00</t>
  </si>
  <si>
    <t>4,50</t>
  </si>
  <si>
    <t>Embung Kokar Lian</t>
  </si>
  <si>
    <t>Senayan</t>
  </si>
  <si>
    <t>Seteluk</t>
  </si>
  <si>
    <t>39,00</t>
  </si>
  <si>
    <t>4,70</t>
  </si>
  <si>
    <t>Embung Tanah Lekat</t>
  </si>
  <si>
    <t>46,00</t>
  </si>
  <si>
    <t>4,00</t>
  </si>
  <si>
    <t>Embung Sabedo</t>
  </si>
  <si>
    <t>Sebedo</t>
  </si>
  <si>
    <t>Utan Rhee</t>
  </si>
  <si>
    <t>42,00</t>
  </si>
  <si>
    <t>3,00</t>
  </si>
  <si>
    <t>Embung Wonogiri</t>
  </si>
  <si>
    <t>27,00</t>
  </si>
  <si>
    <t>5,00</t>
  </si>
  <si>
    <t>Embung Cantik sari</t>
  </si>
  <si>
    <t>Rhee</t>
  </si>
  <si>
    <t>32,00</t>
  </si>
  <si>
    <t>Embung Batu Gong</t>
  </si>
  <si>
    <t>44,00</t>
  </si>
  <si>
    <t>Embung Mas Kerto</t>
  </si>
  <si>
    <t>34,00</t>
  </si>
  <si>
    <t>Embung Kokar Melung</t>
  </si>
  <si>
    <t>Moyo Hilir</t>
  </si>
  <si>
    <t>50,00</t>
  </si>
  <si>
    <t>Embung Aik Masam</t>
  </si>
  <si>
    <t>Hijrah</t>
  </si>
  <si>
    <t>Lape Lopok</t>
  </si>
  <si>
    <t>37,00</t>
  </si>
  <si>
    <t>Embung Sengkong Kuning</t>
  </si>
  <si>
    <t>35,00</t>
  </si>
  <si>
    <t>Embung Sarat babas</t>
  </si>
  <si>
    <t>Embung Kokar Luar</t>
  </si>
  <si>
    <t>Plampang</t>
  </si>
  <si>
    <t>80,00</t>
  </si>
  <si>
    <t>3,75</t>
  </si>
  <si>
    <t>Embung Karang Lombok</t>
  </si>
  <si>
    <t>Muer</t>
  </si>
  <si>
    <t>47,00</t>
  </si>
  <si>
    <t>2,75</t>
  </si>
  <si>
    <t>Embung Kokar Tiram</t>
  </si>
  <si>
    <t>51,00</t>
  </si>
  <si>
    <t>Embung Teluk Santong</t>
  </si>
  <si>
    <t>Tlk Santong</t>
  </si>
  <si>
    <t>Embung Songgolari</t>
  </si>
  <si>
    <t>Embung Kandai II</t>
  </si>
  <si>
    <t>Bali</t>
  </si>
  <si>
    <t>Embung Serapanda</t>
  </si>
  <si>
    <t>Embung Madaduli</t>
  </si>
  <si>
    <t>Embung Sambi</t>
  </si>
  <si>
    <t>Konte</t>
  </si>
  <si>
    <t>Embung Pada Graha</t>
  </si>
  <si>
    <t>Embungb Doro Toi</t>
  </si>
  <si>
    <t>Kandai II</t>
  </si>
  <si>
    <t>Embung Tawalli</t>
  </si>
  <si>
    <t>Embung Nunggi</t>
  </si>
  <si>
    <t>Nunggi</t>
  </si>
  <si>
    <t>Embung Boke</t>
  </si>
  <si>
    <t>Boke</t>
  </si>
  <si>
    <t>Embung Nggembe</t>
  </si>
  <si>
    <t>Nggembe</t>
  </si>
  <si>
    <t>Embung Jati Baru I</t>
  </si>
  <si>
    <t>Rasa Nae</t>
  </si>
  <si>
    <t>Embung Jati Baru II</t>
  </si>
  <si>
    <t>Embung Jia</t>
  </si>
  <si>
    <t>Ji a</t>
  </si>
  <si>
    <t>No</t>
  </si>
  <si>
    <t>Nama Bendungan</t>
  </si>
  <si>
    <t>Longitude</t>
  </si>
  <si>
    <t>Latitude</t>
  </si>
  <si>
    <t>Desa</t>
  </si>
  <si>
    <t>Kecamatan</t>
  </si>
  <si>
    <t>Kabupaten</t>
  </si>
  <si>
    <t>Keterangan</t>
  </si>
  <si>
    <t>OPSDA</t>
  </si>
  <si>
    <t>Embung Kecil</t>
  </si>
  <si>
    <t xml:space="preserve">Sumber: </t>
  </si>
  <si>
    <t>1. Unit Pengelolaan Embung dan Bendungan  BWS Nusa Tenggara I  tahun 2015</t>
  </si>
  <si>
    <t>2. Satker OPSDA  Nusa Tenggara I, BWS Nusa Tenggara I tahun 2015</t>
  </si>
  <si>
    <t>Bendungan Batujai</t>
  </si>
  <si>
    <t>Batujai</t>
  </si>
  <si>
    <t>Praya Barat</t>
  </si>
  <si>
    <t>Lombok Tengah</t>
  </si>
  <si>
    <t>Bendungan Pengga</t>
  </si>
  <si>
    <t>Plambik</t>
  </si>
  <si>
    <t>Praya Barat Daya</t>
  </si>
  <si>
    <t>Bendungan Pandanduri</t>
  </si>
  <si>
    <t>Swangi</t>
  </si>
  <si>
    <t>Sakra</t>
  </si>
  <si>
    <t>Lombok Timur</t>
  </si>
  <si>
    <t>Bendung Baturiti</t>
  </si>
  <si>
    <t>Kebun Ayu</t>
  </si>
  <si>
    <t>Gerung</t>
  </si>
  <si>
    <t>Lombok Barat</t>
  </si>
  <si>
    <t>Embung Bayan</t>
  </si>
  <si>
    <t>Mumbul Sari</t>
  </si>
  <si>
    <t>Bayan</t>
  </si>
  <si>
    <t>Lombok Utara</t>
  </si>
  <si>
    <t>Embung Lokok Tawah</t>
  </si>
  <si>
    <t>Akar-akar</t>
  </si>
  <si>
    <t>Embung Gegurik</t>
  </si>
  <si>
    <t>Embung Kengkang</t>
  </si>
  <si>
    <t>Sekotong Tengah</t>
  </si>
  <si>
    <t>Sekotong</t>
  </si>
  <si>
    <t>Embung Telekong I</t>
  </si>
  <si>
    <t>Embung Telekong II</t>
  </si>
  <si>
    <t>Embung Telaga Lebur</t>
  </si>
  <si>
    <t>Embung Tibu Kuning</t>
  </si>
  <si>
    <t>Batu Putik</t>
  </si>
  <si>
    <t>Embung Bantir</t>
  </si>
  <si>
    <t>Dasan Geres</t>
  </si>
  <si>
    <t>Embung Bentenu</t>
  </si>
  <si>
    <t>Embung Mareje</t>
  </si>
  <si>
    <t>Mareje</t>
  </si>
  <si>
    <t>Lembar</t>
  </si>
  <si>
    <t>Embung Teloke</t>
  </si>
  <si>
    <t>53</t>
  </si>
  <si>
    <t xml:space="preserve"> Senteluk </t>
  </si>
  <si>
    <t xml:space="preserve">Batu Layar </t>
  </si>
  <si>
    <t>Embung Ketapang</t>
  </si>
  <si>
    <t xml:space="preserve"> Batu Putih </t>
  </si>
  <si>
    <t>Embung Surabaya</t>
  </si>
  <si>
    <t>Jontlak</t>
  </si>
  <si>
    <t>Praya</t>
  </si>
  <si>
    <t>Embung Tanggor</t>
  </si>
  <si>
    <t>Braim</t>
  </si>
  <si>
    <t>Embung Dakung</t>
  </si>
  <si>
    <t>Embung Bodak</t>
  </si>
  <si>
    <t>Montong Terep</t>
  </si>
  <si>
    <t>Embung Perandap</t>
  </si>
  <si>
    <t>Bunut Baok</t>
  </si>
  <si>
    <t>Embung Gerantung</t>
  </si>
  <si>
    <t>Gerantung</t>
  </si>
  <si>
    <t>Embung Jurang Jaler</t>
  </si>
  <si>
    <t>Jurang Jaler</t>
  </si>
  <si>
    <t>Embung Pengadang</t>
  </si>
  <si>
    <t>Pengadang</t>
  </si>
  <si>
    <t>Embung Bubuk</t>
  </si>
  <si>
    <t>Bodak</t>
  </si>
  <si>
    <t>Embung Pejanggik</t>
  </si>
  <si>
    <t>Pejanggik</t>
  </si>
  <si>
    <t>Embung Bebie</t>
  </si>
  <si>
    <t>Aikmual</t>
  </si>
  <si>
    <t>Embung Bage</t>
  </si>
  <si>
    <t>Embung Kepok</t>
  </si>
  <si>
    <t>Embung Lendang Batah</t>
  </si>
  <si>
    <t>Embung Jangkih Jawa</t>
  </si>
  <si>
    <t>Mangkung</t>
  </si>
  <si>
    <t>Embung Orogendang</t>
  </si>
  <si>
    <t>Embung Juwet</t>
  </si>
  <si>
    <t>Embung Patra 1</t>
  </si>
  <si>
    <t>Embung Patra 2</t>
  </si>
  <si>
    <t>Embung Batu Bokah</t>
  </si>
  <si>
    <t>Banyu Urip</t>
  </si>
  <si>
    <t>Embung Sepit</t>
  </si>
  <si>
    <t>Pengembur</t>
  </si>
  <si>
    <t>Embung Bonder</t>
  </si>
  <si>
    <t>Bonder</t>
  </si>
  <si>
    <t>Embung Bombas</t>
  </si>
  <si>
    <t>Kateng</t>
  </si>
  <si>
    <t>Embung Mapasan</t>
  </si>
  <si>
    <t>Embung Ngabok</t>
  </si>
  <si>
    <t>Embung Rurut</t>
  </si>
  <si>
    <t>Embung Batu Jangkih</t>
  </si>
  <si>
    <t>Montong Sapah</t>
  </si>
  <si>
    <t>Embung Aik Mual/Torok aik beleq</t>
  </si>
  <si>
    <t>Embung Sware</t>
  </si>
  <si>
    <t>Embung Montong Azan</t>
  </si>
  <si>
    <t>Embung Sombeng  II</t>
  </si>
  <si>
    <t>Embung Sombeng I</t>
  </si>
  <si>
    <t>Embung Masjid</t>
  </si>
  <si>
    <t>Embung Darak</t>
  </si>
  <si>
    <t>Embung Lamben</t>
  </si>
  <si>
    <t>Embung Montong Sapah 1</t>
  </si>
  <si>
    <t>Embung Leman</t>
  </si>
  <si>
    <t>Kabul</t>
  </si>
  <si>
    <t>Embung Preak</t>
  </si>
  <si>
    <t>Embung Tabaer</t>
  </si>
  <si>
    <t>Embung Pare</t>
  </si>
  <si>
    <t>Semoyang</t>
  </si>
  <si>
    <t>Praya Timur</t>
  </si>
  <si>
    <t>Embung Goa</t>
  </si>
  <si>
    <t>Lajut</t>
  </si>
  <si>
    <t>Praya Tengah</t>
  </si>
  <si>
    <t>Embung Bual Pancor</t>
  </si>
  <si>
    <t>Embung Batu Nyale</t>
  </si>
  <si>
    <t>Batunyala</t>
  </si>
  <si>
    <t>Embung Jerujuk</t>
  </si>
  <si>
    <t>Kelebuh</t>
  </si>
  <si>
    <t>Embung Kelebuh</t>
  </si>
  <si>
    <t>Embung Bringe</t>
  </si>
  <si>
    <t>Lekor</t>
  </si>
  <si>
    <t>Janapria</t>
  </si>
  <si>
    <t>Embung Jongkor</t>
  </si>
  <si>
    <t>Embung Melat I</t>
  </si>
  <si>
    <t>Embung Melat II</t>
  </si>
  <si>
    <t>Embung Inan Ratu</t>
  </si>
  <si>
    <t>Embung Pendem</t>
  </si>
  <si>
    <t>Pendem</t>
  </si>
  <si>
    <t>Embung Kuangsampi</t>
  </si>
  <si>
    <t>Embung Loang Make</t>
  </si>
  <si>
    <t>Loang Make</t>
  </si>
  <si>
    <t>Embung Monjong 1</t>
  </si>
  <si>
    <t>Embung Monjong 2</t>
  </si>
  <si>
    <t>Embung Pasekar</t>
  </si>
  <si>
    <t>Embung Monggas</t>
  </si>
  <si>
    <t>Embung Tibu Reban</t>
  </si>
  <si>
    <t>Embung Gusi</t>
  </si>
  <si>
    <t>Embgun Jebak</t>
  </si>
  <si>
    <t>Embung Lendang Telage</t>
  </si>
  <si>
    <t>Embung Pejeruk</t>
  </si>
  <si>
    <t>Embung Perok</t>
  </si>
  <si>
    <t>Embung Tasik-asik</t>
  </si>
  <si>
    <t>Embung Bengak</t>
  </si>
  <si>
    <t>Durian</t>
  </si>
  <si>
    <t>Embung Dasan Sari</t>
  </si>
  <si>
    <t>Embung Beleq</t>
  </si>
  <si>
    <t>Embung Juring</t>
  </si>
  <si>
    <t>Embung Nuru</t>
  </si>
  <si>
    <t>Embung Danasari</t>
  </si>
  <si>
    <t>Embung Batu Jaran</t>
  </si>
  <si>
    <t>Saba</t>
  </si>
  <si>
    <t>Embung Kenyalu 1</t>
  </si>
  <si>
    <t>Embung Kenyalu 2</t>
  </si>
  <si>
    <t>Embung Pancor</t>
  </si>
  <si>
    <t>Tumpek</t>
  </si>
  <si>
    <t>Pujut</t>
  </si>
  <si>
    <t>Embung Bumbang</t>
  </si>
  <si>
    <t>Mertak</t>
  </si>
  <si>
    <t>Embung Goa Dakang</t>
  </si>
  <si>
    <t>Embung Mengkene</t>
  </si>
  <si>
    <t>Rembitan</t>
  </si>
  <si>
    <t>Embung Monggel</t>
  </si>
  <si>
    <t>Embung Ruje</t>
  </si>
  <si>
    <t>Embung Tantih</t>
  </si>
  <si>
    <t>Rambitan</t>
  </si>
  <si>
    <t>Embung Pengkemit</t>
  </si>
  <si>
    <t>Teruwai</t>
  </si>
  <si>
    <t>Embung Orong Kolo</t>
  </si>
  <si>
    <t>Embung Gabak</t>
  </si>
  <si>
    <t>Sengkol</t>
  </si>
  <si>
    <t>Embung Tajuk</t>
  </si>
  <si>
    <t>Embung Tereng Borek</t>
  </si>
  <si>
    <t>Embung Batu Tulis</t>
  </si>
  <si>
    <t>Bt Tulis</t>
  </si>
  <si>
    <t>Jonggat</t>
  </si>
  <si>
    <t>Embung Jelantik</t>
  </si>
  <si>
    <t>Jelantik</t>
  </si>
  <si>
    <t>Embung Babi</t>
  </si>
  <si>
    <t>Gemel</t>
  </si>
  <si>
    <t>Embung Macut</t>
  </si>
  <si>
    <t>Monggas</t>
  </si>
  <si>
    <t>Kopang</t>
  </si>
  <si>
    <t>Embung Tokan</t>
  </si>
  <si>
    <t>Dasan Baru</t>
  </si>
  <si>
    <t>Embung Karung</t>
  </si>
  <si>
    <t>Montong Gamang</t>
  </si>
  <si>
    <t>Embung Bingkok</t>
  </si>
  <si>
    <t>Embung Muncan</t>
  </si>
  <si>
    <t>Muncan</t>
  </si>
  <si>
    <t>Embung Bual</t>
  </si>
  <si>
    <t>Wojogeseng</t>
  </si>
  <si>
    <t>Embung Rindik</t>
  </si>
  <si>
    <t>Dsn Baru</t>
  </si>
  <si>
    <t>Embung Menteang</t>
  </si>
  <si>
    <t>Batukliang</t>
  </si>
  <si>
    <t>Embung Jurang Dao</t>
  </si>
  <si>
    <t>Selebung</t>
  </si>
  <si>
    <t>Embung Sade</t>
  </si>
  <si>
    <t>Barabali</t>
  </si>
  <si>
    <t>Embung Petikus</t>
  </si>
  <si>
    <t>Aik Bukak</t>
  </si>
  <si>
    <t>Batukliang Utara</t>
  </si>
  <si>
    <t>Embung Gule Liat</t>
  </si>
  <si>
    <t>Embung Aik Bukak</t>
  </si>
  <si>
    <t>Embung Aik Leneng</t>
  </si>
  <si>
    <t>Stilling</t>
  </si>
  <si>
    <t>Embung Skedek</t>
  </si>
  <si>
    <t>Embung Pengkores</t>
  </si>
  <si>
    <t>Wajegeseng</t>
  </si>
  <si>
    <t>Embung Tibu Bara</t>
  </si>
  <si>
    <t>Embung Enem</t>
  </si>
  <si>
    <t>Batu Nyale</t>
  </si>
  <si>
    <t>Embung Uwung</t>
  </si>
  <si>
    <t>Embung Topor</t>
  </si>
  <si>
    <t>Janggewana</t>
  </si>
  <si>
    <t>Embung Batun Dace</t>
  </si>
  <si>
    <t>Montong Ajan</t>
  </si>
  <si>
    <t>Embung Nurung</t>
  </si>
  <si>
    <t>Kerembong</t>
  </si>
  <si>
    <t>Embung Pandan Tinggang</t>
  </si>
  <si>
    <t>Mont. Sapah/Mangk.</t>
  </si>
  <si>
    <t>Embung Mertak Bantun</t>
  </si>
  <si>
    <t>Kidang</t>
  </si>
  <si>
    <t>Embung Silung Belanak</t>
  </si>
  <si>
    <t>Mekar Sari</t>
  </si>
  <si>
    <t>Embung Gamang</t>
  </si>
  <si>
    <t>Beleka</t>
  </si>
  <si>
    <t>Embung Pantek</t>
  </si>
  <si>
    <t>Embung  Teluk Kateng</t>
  </si>
  <si>
    <t>Embung Rembuah</t>
  </si>
  <si>
    <t>Embung Lendang Galuh</t>
  </si>
  <si>
    <t>Embung  Bisok Bokah</t>
  </si>
  <si>
    <t>39</t>
  </si>
  <si>
    <t xml:space="preserve">Bebuak </t>
  </si>
  <si>
    <t xml:space="preserve">Kopang </t>
  </si>
  <si>
    <t>Embung Batu Nampar</t>
  </si>
  <si>
    <t>Batu Nampar</t>
  </si>
  <si>
    <t>Keruak</t>
  </si>
  <si>
    <t>Embung Lingkuk Lamun</t>
  </si>
  <si>
    <t>Sepit</t>
  </si>
  <si>
    <t>Embung Tundak</t>
  </si>
  <si>
    <t>Embung Bagek Rupe</t>
  </si>
  <si>
    <t>Embung Pondok Raden</t>
  </si>
  <si>
    <t>Sukaraja</t>
  </si>
  <si>
    <t>Embung Rungkang</t>
  </si>
  <si>
    <t>Embung Tembeng</t>
  </si>
  <si>
    <t>Embung Seliat/Paok Gading</t>
  </si>
  <si>
    <t>Pijot</t>
  </si>
  <si>
    <t>Embung Mertak</t>
  </si>
  <si>
    <t>Embung Barparigi</t>
  </si>
  <si>
    <t>Embung Repok Sampi</t>
  </si>
  <si>
    <t>Selebung ketangga</t>
  </si>
  <si>
    <t>Embung Mangan</t>
  </si>
  <si>
    <t>Embung Pejaik</t>
  </si>
  <si>
    <t>Embung Jerowaru</t>
  </si>
  <si>
    <t>Jerowaru</t>
  </si>
  <si>
    <t>Embung Temodo</t>
  </si>
  <si>
    <t>Pemongkong</t>
  </si>
  <si>
    <t>Embung Kuangrundun</t>
  </si>
  <si>
    <t>Embung Ujung Gol</t>
  </si>
  <si>
    <t>Pemokong</t>
  </si>
  <si>
    <t>Embung Gunung Paok</t>
  </si>
  <si>
    <t>Perian</t>
  </si>
  <si>
    <t>Montong Gading</t>
  </si>
  <si>
    <t>Embung Mare</t>
  </si>
  <si>
    <t>Jenggik Utara</t>
  </si>
  <si>
    <t>Embung Jago</t>
  </si>
  <si>
    <t>Embung Solong</t>
  </si>
  <si>
    <t>Montong Betok</t>
  </si>
  <si>
    <t>Embung Senang</t>
  </si>
  <si>
    <t>Batuyang</t>
  </si>
  <si>
    <t>Swela</t>
  </si>
  <si>
    <t>Embung Kembar I</t>
  </si>
  <si>
    <t>Embung Kembar II</t>
  </si>
  <si>
    <t>Embung Sapit</t>
  </si>
  <si>
    <t>Sapit</t>
  </si>
  <si>
    <t>Embung Kokok Koak</t>
  </si>
  <si>
    <t>Perigi</t>
  </si>
  <si>
    <t>Pringgabaya</t>
  </si>
  <si>
    <t>Embung Propok Batu Tinja</t>
  </si>
  <si>
    <t>Selaparang</t>
  </si>
  <si>
    <t>Embung Seruni</t>
  </si>
  <si>
    <t>Lb. Lombok</t>
  </si>
  <si>
    <t>Embung Peneda Gandor</t>
  </si>
  <si>
    <t>Peneda Gandor</t>
  </si>
  <si>
    <t>Labuhan Haji</t>
  </si>
  <si>
    <t>Embung Batu Lawang</t>
  </si>
  <si>
    <t>Gelanggang</t>
  </si>
  <si>
    <t>Embung Kali Ujung</t>
  </si>
  <si>
    <t>Rensing</t>
  </si>
  <si>
    <t>Embung Jero Poto</t>
  </si>
  <si>
    <t>Sukarara</t>
  </si>
  <si>
    <t>Embung Bengak Jeropoto</t>
  </si>
  <si>
    <t>Embung Pelepok</t>
  </si>
  <si>
    <t>Embung Penye</t>
  </si>
  <si>
    <t>Embung Toyang</t>
  </si>
  <si>
    <t>Buntiang</t>
  </si>
  <si>
    <t>Sakra Barat</t>
  </si>
  <si>
    <t>Embung Lingkok kolo</t>
  </si>
  <si>
    <t>Embung Kondok</t>
  </si>
  <si>
    <t>Embung Tibu Kulit</t>
  </si>
  <si>
    <t>Embung Dambrug</t>
  </si>
  <si>
    <t>Surabaya</t>
  </si>
  <si>
    <t>Sakra Timur</t>
  </si>
  <si>
    <t>Embung Pengoros</t>
  </si>
  <si>
    <t>Greneng</t>
  </si>
  <si>
    <t>Embung Munte</t>
  </si>
  <si>
    <t>Embung Peroa/Plan Sakra</t>
  </si>
  <si>
    <t>Embung Montong Belo</t>
  </si>
  <si>
    <t>Embung Tridaya</t>
  </si>
  <si>
    <t>Jenggik</t>
  </si>
  <si>
    <t>Terare</t>
  </si>
  <si>
    <t>Embung Kandong</t>
  </si>
  <si>
    <t>Suradadi/Rarang</t>
  </si>
  <si>
    <t>Embung Penyampet/Baloq</t>
  </si>
  <si>
    <t>Rarang/Suradadi</t>
  </si>
  <si>
    <t>Embung Raja</t>
  </si>
  <si>
    <t>Santong</t>
  </si>
  <si>
    <t>Embung Loncek/Kenyait</t>
  </si>
  <si>
    <t>Embung Penggek</t>
  </si>
  <si>
    <t>Rarang</t>
  </si>
  <si>
    <t>Embung Lendang Jogang</t>
  </si>
  <si>
    <t>Embung Semat</t>
  </si>
  <si>
    <t>Masbagik</t>
  </si>
  <si>
    <t>Embung Gunung Sepang</t>
  </si>
  <si>
    <t>Denggen</t>
  </si>
  <si>
    <t>Selong</t>
  </si>
  <si>
    <t>Embung Montong Atas</t>
  </si>
  <si>
    <t>Montong Baan</t>
  </si>
  <si>
    <t>Sikur</t>
  </si>
  <si>
    <t>Embung Pusuk</t>
  </si>
  <si>
    <t>Sembalun Bumbung</t>
  </si>
  <si>
    <t>Sembalun</t>
  </si>
  <si>
    <t>Embung Penede I</t>
  </si>
  <si>
    <t>Aikmel Utara</t>
  </si>
  <si>
    <t>Aikmel</t>
  </si>
  <si>
    <t>Embung Penede II</t>
  </si>
  <si>
    <t>Embung Aweng</t>
  </si>
  <si>
    <t>Suwela</t>
  </si>
  <si>
    <t>Embung Padak Guar</t>
  </si>
  <si>
    <t>Embung Sengkurik</t>
  </si>
  <si>
    <t>Embung  Batu Payung</t>
  </si>
  <si>
    <t xml:space="preserve">Pringgabaya Utara </t>
  </si>
  <si>
    <t>Embung  Rante Mas</t>
  </si>
  <si>
    <t xml:space="preserve">Sembalun Lawang </t>
  </si>
  <si>
    <t xml:space="preserve">Sembalun </t>
  </si>
  <si>
    <t>Embung  Lendang Belo</t>
  </si>
  <si>
    <t>13</t>
  </si>
  <si>
    <t xml:space="preserve">BENDUNGAN DAN EMBUNG DI WILAYAH SUNGAI LOMBOK YANG OPERASIONAL DAN PEMELIHARAANNYA OLEH BWS NUSA TENGGARA ITAHUN 2015 </t>
  </si>
  <si>
    <t>BIAYA</t>
  </si>
  <si>
    <t>LONGITUDE</t>
  </si>
  <si>
    <t>LOTITUDE</t>
  </si>
  <si>
    <t>PEM</t>
  </si>
  <si>
    <t>PEMBUATAN</t>
  </si>
  <si>
    <t>CA</t>
  </si>
  <si>
    <t xml:space="preserve">VOLUME </t>
  </si>
  <si>
    <t>LEBAR</t>
  </si>
  <si>
    <t xml:space="preserve">IRIGASI </t>
  </si>
  <si>
    <t>TERNAK</t>
  </si>
  <si>
    <t>AIR BAKU</t>
  </si>
  <si>
    <t>PLTM</t>
  </si>
  <si>
    <t>(Rp.)</t>
  </si>
  <si>
    <r>
      <t>(km</t>
    </r>
    <r>
      <rPr>
        <b/>
        <vertAlign val="superscript"/>
        <sz val="14"/>
        <rFont val="Tahoma"/>
        <family val="2"/>
      </rPr>
      <t>2</t>
    </r>
    <r>
      <rPr>
        <b/>
        <sz val="14"/>
        <rFont val="Tahoma"/>
        <family val="2"/>
      </rPr>
      <t>)</t>
    </r>
  </si>
  <si>
    <r>
      <t>(m</t>
    </r>
    <r>
      <rPr>
        <b/>
        <vertAlign val="superscript"/>
        <sz val="14"/>
        <rFont val="Tahoma"/>
        <family val="2"/>
      </rPr>
      <t>3</t>
    </r>
    <r>
      <rPr>
        <b/>
        <sz val="14"/>
        <rFont val="Tahoma"/>
        <family val="2"/>
      </rPr>
      <t>)</t>
    </r>
  </si>
  <si>
    <t>Sungai</t>
  </si>
  <si>
    <t>Pondasi</t>
  </si>
  <si>
    <t>SPILL</t>
  </si>
  <si>
    <t>(Ekor)</t>
  </si>
  <si>
    <t>(KK)</t>
  </si>
  <si>
    <t>(KVA)</t>
  </si>
  <si>
    <t>I</t>
  </si>
  <si>
    <t>BENDUNGAN</t>
  </si>
  <si>
    <t>Loteng</t>
  </si>
  <si>
    <t>Dodokan</t>
  </si>
  <si>
    <t>60 s/d 90 l/dt</t>
  </si>
  <si>
    <t>130 KVA</t>
  </si>
  <si>
    <t>data kajian terbaru</t>
  </si>
  <si>
    <t>400 KVA</t>
  </si>
  <si>
    <t>Lotim</t>
  </si>
  <si>
    <t>34,49</t>
  </si>
  <si>
    <t>Palung</t>
  </si>
  <si>
    <t>64,51</t>
  </si>
  <si>
    <t>315,70</t>
  </si>
  <si>
    <t>Timb Zona Inti Tegak</t>
  </si>
  <si>
    <t>II</t>
  </si>
  <si>
    <t>Lombok  Barat</t>
  </si>
  <si>
    <t>`</t>
  </si>
  <si>
    <t>Lobar</t>
  </si>
  <si>
    <t>Kelep</t>
  </si>
  <si>
    <t>Timb Tanah</t>
  </si>
  <si>
    <t>Brambang</t>
  </si>
  <si>
    <t>Lombok  Tengah</t>
  </si>
  <si>
    <t>Pas Bt Kali</t>
  </si>
  <si>
    <t>Suplesi ke Bd Srby</t>
  </si>
  <si>
    <t>Pare</t>
  </si>
  <si>
    <t>Suplesi ke bd Pare</t>
  </si>
  <si>
    <t>Rere</t>
  </si>
  <si>
    <t>Pas batu + Timbunan</t>
  </si>
  <si>
    <t>Mawun</t>
  </si>
  <si>
    <t>Suplesi ke Bd Bilekere</t>
  </si>
  <si>
    <t>Tanggek</t>
  </si>
  <si>
    <t>Aik ampat</t>
  </si>
  <si>
    <t>Pas. Bt.Kali</t>
  </si>
  <si>
    <t>Sumber: Satker OPSDA Nusa Tenggara I, BWS Nusa Tenggara I Tahun 2015</t>
  </si>
  <si>
    <t>DATA TEKNIK   BENDUNGAN DAN EMBUNG DI WILAYAH SUNGAI LOMBOK TAHUN 2015</t>
  </si>
  <si>
    <r>
      <t>(km</t>
    </r>
    <r>
      <rPr>
        <b/>
        <vertAlign val="superscript"/>
        <sz val="14"/>
        <color indexed="36"/>
        <rFont val="Tahoma"/>
        <family val="2"/>
      </rPr>
      <t>2</t>
    </r>
    <r>
      <rPr>
        <b/>
        <sz val="14"/>
        <color indexed="36"/>
        <rFont val="Tahoma"/>
        <family val="2"/>
      </rPr>
      <t>)</t>
    </r>
  </si>
  <si>
    <r>
      <t>(m</t>
    </r>
    <r>
      <rPr>
        <b/>
        <vertAlign val="superscript"/>
        <sz val="14"/>
        <color indexed="36"/>
        <rFont val="Tahoma"/>
        <family val="2"/>
      </rPr>
      <t>3</t>
    </r>
    <r>
      <rPr>
        <b/>
        <sz val="14"/>
        <color indexed="36"/>
        <rFont val="Tahoma"/>
        <family val="2"/>
      </rPr>
      <t>)</t>
    </r>
  </si>
  <si>
    <t>BENDUNGAN/BD. KARET</t>
  </si>
  <si>
    <t>Babak</t>
  </si>
  <si>
    <t>Bendung Karet</t>
  </si>
  <si>
    <t>Lom-utara</t>
  </si>
  <si>
    <t>Rembat</t>
  </si>
  <si>
    <t>Menangen</t>
  </si>
  <si>
    <t>Lom Utara</t>
  </si>
  <si>
    <t>Lebak</t>
  </si>
  <si>
    <t>Jelateng</t>
  </si>
  <si>
    <t>lobar</t>
  </si>
  <si>
    <t>Pasangan batukali</t>
  </si>
  <si>
    <t>08</t>
  </si>
  <si>
    <t>Renggung</t>
  </si>
  <si>
    <t>Pas Batu+timbunan</t>
  </si>
  <si>
    <t>tidak ada jaringan</t>
  </si>
  <si>
    <t>Tongker</t>
  </si>
  <si>
    <t>Pas Batu +Timbunan</t>
  </si>
  <si>
    <t>Balak</t>
  </si>
  <si>
    <t>Suplesi ke Bd Babi</t>
  </si>
  <si>
    <t xml:space="preserve"> Pas. Bt. Kali</t>
  </si>
  <si>
    <t>Rere Penembem</t>
  </si>
  <si>
    <t>Nipah</t>
  </si>
  <si>
    <t>63,57</t>
  </si>
  <si>
    <t>Timbunan Tipe Zonal</t>
  </si>
  <si>
    <t>urugan tanah</t>
  </si>
  <si>
    <t>lotim</t>
  </si>
  <si>
    <t>Pas batu + tanah</t>
  </si>
  <si>
    <t>Kedome</t>
  </si>
  <si>
    <t>khusus air baku</t>
  </si>
  <si>
    <t>Saluran buntu</t>
  </si>
  <si>
    <t>Pas Batu+tanah</t>
  </si>
  <si>
    <t>Dinas Pu Provinsi</t>
  </si>
  <si>
    <t>tidak ada saluran</t>
  </si>
  <si>
    <t>Pas Batukali</t>
  </si>
  <si>
    <t>Dinas PU Provinsi</t>
  </si>
  <si>
    <t>Kesambi</t>
  </si>
  <si>
    <t>Pasa batukali</t>
  </si>
  <si>
    <t>Buang paok</t>
  </si>
  <si>
    <t>Pas. Bt Kali + Timb</t>
  </si>
  <si>
    <t>Menanga Paok</t>
  </si>
  <si>
    <t>Moyot</t>
  </si>
  <si>
    <t>Aik Ampat</t>
  </si>
  <si>
    <t>Beburung</t>
  </si>
  <si>
    <t>Tojang</t>
  </si>
  <si>
    <t xml:space="preserve">Pas batu </t>
  </si>
  <si>
    <t>Urugan Tipe Zonal</t>
  </si>
  <si>
    <t>Pasangan Batu</t>
  </si>
  <si>
    <t>WS Lombok</t>
  </si>
  <si>
    <t>WS Sumbawa</t>
  </si>
  <si>
    <t>Mataram</t>
  </si>
  <si>
    <t>OPSDA BWS NT I</t>
  </si>
  <si>
    <t>Bendungan Bintang Bano</t>
  </si>
  <si>
    <t>116.958 BT</t>
  </si>
  <si>
    <t>-8.644 LS</t>
  </si>
  <si>
    <t>Bangkat Monte</t>
  </si>
  <si>
    <t>Brang Rea</t>
  </si>
  <si>
    <t>Sumbawa Barat</t>
  </si>
  <si>
    <t>DATA BENDUNGAN PADA BALAI WILAYAH SUNGAI NUSA TENGGARA I</t>
  </si>
  <si>
    <t>Kelas</t>
  </si>
  <si>
    <t>Bendungan</t>
  </si>
  <si>
    <t>NO.</t>
  </si>
  <si>
    <t>Data Teknis</t>
  </si>
  <si>
    <t>Manfaat</t>
  </si>
  <si>
    <t>Status</t>
  </si>
  <si>
    <t>Updating</t>
  </si>
  <si>
    <t>Ket.</t>
  </si>
  <si>
    <t>Kelembagaan</t>
  </si>
  <si>
    <t>(Tahun)</t>
  </si>
  <si>
    <t>Tinggi</t>
  </si>
  <si>
    <t>Volume Tampungan</t>
  </si>
  <si>
    <t>Tahun Pembuatan</t>
  </si>
  <si>
    <t>Umur</t>
  </si>
  <si>
    <t>Pengukuran</t>
  </si>
  <si>
    <t>Air baku</t>
  </si>
  <si>
    <t xml:space="preserve">Irigasi </t>
  </si>
  <si>
    <t>PLTA</t>
  </si>
  <si>
    <t>Lainnya</t>
  </si>
  <si>
    <t>UPB</t>
  </si>
  <si>
    <t>Petugas</t>
  </si>
  <si>
    <t>Manual</t>
  </si>
  <si>
    <t>Inspeksi</t>
  </si>
  <si>
    <t>RTD</t>
  </si>
  <si>
    <t>(awal/desain)</t>
  </si>
  <si>
    <t>(sekarang)</t>
  </si>
  <si>
    <t>Bathimetri</t>
  </si>
  <si>
    <t>(Ada/Tidak)</t>
  </si>
  <si>
    <t>OP</t>
  </si>
  <si>
    <t>Besar</t>
  </si>
  <si>
    <t xml:space="preserve"> [ m ]</t>
  </si>
  <si>
    <t>[  m³ ]</t>
  </si>
  <si>
    <t>[  10³ m³ ]</t>
  </si>
  <si>
    <t>[Tahun]</t>
  </si>
  <si>
    <t>[ lt/dt ]</t>
  </si>
  <si>
    <t>[ Ha ]</t>
  </si>
  <si>
    <t xml:space="preserve"> [MW]</t>
  </si>
  <si>
    <t>(Jumlah)</t>
  </si>
  <si>
    <t>BWS NT I</t>
  </si>
  <si>
    <t>500 kva </t>
  </si>
  <si>
    <t>Tambak 225 Ha </t>
  </si>
  <si>
    <t>Ada</t>
  </si>
  <si>
    <t>Pengga</t>
  </si>
  <si>
    <t>1,862kva </t>
  </si>
  <si>
    <t>Sawah baru 520 Ha </t>
  </si>
  <si>
    <t>Tiu Kulit</t>
  </si>
  <si>
    <t>29,4</t>
  </si>
  <si>
    <t>Pengendali banjir </t>
  </si>
  <si>
    <t>Pemasar</t>
  </si>
  <si>
    <t>Air ternak 1,000 ekor  </t>
  </si>
  <si>
    <t>Olat Rawa</t>
  </si>
  <si>
    <t>Air ternak 200 ekor  </t>
  </si>
  <si>
    <t>15,60</t>
  </si>
  <si>
    <t>Pelaperado</t>
  </si>
  <si>
    <t>61,5</t>
  </si>
  <si>
    <t>250 kva </t>
  </si>
  <si>
    <t>Tambak 350 Ha</t>
  </si>
  <si>
    <t>Sumi</t>
  </si>
  <si>
    <t>150 kva </t>
  </si>
  <si>
    <t xml:space="preserve">Air ternak 1,000 ekor </t>
  </si>
  <si>
    <t xml:space="preserve">Batu Bulan </t>
  </si>
  <si>
    <t>214 kva </t>
  </si>
  <si>
    <t xml:space="preserve">Air ternak 2,000 ekor </t>
  </si>
  <si>
    <t>48 Kva</t>
  </si>
  <si>
    <t>Telaga Lebur</t>
  </si>
  <si>
    <t>23,5</t>
  </si>
  <si>
    <r>
      <t> </t>
    </r>
    <r>
      <rPr>
        <sz val="7.5"/>
        <color theme="1"/>
        <rFont val="Arial"/>
        <family val="2"/>
      </rPr>
      <t>Air ternak 100 ekor</t>
    </r>
  </si>
  <si>
    <t xml:space="preserve">Air ternak 100 ekor </t>
  </si>
  <si>
    <t>Labangka</t>
  </si>
  <si>
    <t>Air ternak 100 ekor</t>
  </si>
  <si>
    <t>Batu Bokah</t>
  </si>
  <si>
    <t xml:space="preserve">Air ternak 36 ekor </t>
  </si>
  <si>
    <t>Air ternak 160 ekor  </t>
  </si>
  <si>
    <t>Tolotangga</t>
  </si>
  <si>
    <t>Air ternak 150 ekor  </t>
  </si>
  <si>
    <t>Brangkolong</t>
  </si>
  <si>
    <t>Air ternak 50 ekor </t>
  </si>
  <si>
    <t>Bringe</t>
  </si>
  <si>
    <t>20,5</t>
  </si>
  <si>
    <t xml:space="preserve">Air ternak 63 ekor </t>
  </si>
  <si>
    <t>Soncolopi</t>
  </si>
  <si>
    <t>Batunampar</t>
  </si>
  <si>
    <t>Air ternak 18 ekor</t>
  </si>
  <si>
    <t>Oi Toi</t>
  </si>
  <si>
    <t xml:space="preserve">Air ternak 200 ekor </t>
  </si>
  <si>
    <t>Tibu Kuning</t>
  </si>
  <si>
    <t> Air ternak 150 ekor</t>
  </si>
  <si>
    <t>Tonda Selatan</t>
  </si>
  <si>
    <t>Sejari I</t>
  </si>
  <si>
    <t>Air ternak 300 ekor  </t>
  </si>
  <si>
    <t>Roi Roka</t>
  </si>
  <si>
    <t>Selante</t>
  </si>
  <si>
    <t>Air ternak 250 ekor  </t>
  </si>
  <si>
    <t>Kaswangi</t>
  </si>
  <si>
    <t xml:space="preserve">Air ternak 250 ekor </t>
  </si>
  <si>
    <t>Senang</t>
  </si>
  <si>
    <t>18,5</t>
  </si>
  <si>
    <t>Air ternak 146 ekor  </t>
  </si>
  <si>
    <t>Jangkih Jawe</t>
  </si>
  <si>
    <t>17,5</t>
  </si>
  <si>
    <t xml:space="preserve">Air ternak 50  ekor </t>
  </si>
  <si>
    <t>Parado Kanca</t>
  </si>
  <si>
    <t>16,5</t>
  </si>
  <si>
    <t>Air ternak 200 ekor </t>
  </si>
  <si>
    <t>Sanggupasante</t>
  </si>
  <si>
    <t>Air ternak 100 ekor </t>
  </si>
  <si>
    <t>Sawah dongak langit 350 Ha</t>
  </si>
  <si>
    <t>Gunung Paok</t>
  </si>
  <si>
    <t>Air ternak 36 ekor </t>
  </si>
  <si>
    <t>Serading</t>
  </si>
  <si>
    <t>Air ternak 300 ekor </t>
  </si>
  <si>
    <t>Air ternak 56 ekor </t>
  </si>
  <si>
    <t>Lamenta</t>
  </si>
  <si>
    <t>Lanangga</t>
  </si>
  <si>
    <t>Mengkoang</t>
  </si>
  <si>
    <t>Air ternak 250 ekor </t>
  </si>
  <si>
    <t>Sepayung Dalam</t>
  </si>
  <si>
    <t>Air ternak 114 ekor</t>
  </si>
  <si>
    <t xml:space="preserve">Air ternak 150 ekor </t>
  </si>
  <si>
    <t>13,5</t>
  </si>
  <si>
    <t>Air ternak 150  ekor  </t>
  </si>
  <si>
    <t>Kali Ujung</t>
  </si>
  <si>
    <t> Air ternak 114  ekor  </t>
  </si>
  <si>
    <t>Lasi II</t>
  </si>
  <si>
    <t>Lingkok Lamun</t>
  </si>
  <si>
    <t>Air ternak 1,140 ekor </t>
  </si>
  <si>
    <t>Penyaring</t>
  </si>
  <si>
    <t>Air ternak 100 ekor  </t>
  </si>
  <si>
    <t>Air ternak 50 ekor  </t>
  </si>
  <si>
    <t>Kengkang</t>
  </si>
  <si>
    <t> Air ternak 150 ekor </t>
  </si>
  <si>
    <t>Pancor</t>
  </si>
  <si>
    <t>13,7</t>
  </si>
  <si>
    <t>Air ternak 22 ekor </t>
  </si>
  <si>
    <t>Mapasan</t>
  </si>
  <si>
    <t xml:space="preserve">Air ternak 30  ekor </t>
  </si>
  <si>
    <t>24,5</t>
  </si>
  <si>
    <t xml:space="preserve">Air ternak 24 ekor </t>
  </si>
  <si>
    <t xml:space="preserve">Air ternak 45 ekor </t>
  </si>
  <si>
    <t>Pandanduri</t>
  </si>
  <si>
    <t>Tanam kemiri sunan 1,600 pohon </t>
  </si>
  <si>
    <t>Propo Batu Tinja</t>
  </si>
  <si>
    <t>Air ternak 250 ekor</t>
  </si>
  <si>
    <t>Kembar II</t>
  </si>
  <si>
    <t>Tundak</t>
  </si>
  <si>
    <t>Air ternak 95 ekor</t>
  </si>
  <si>
    <t>Jago</t>
  </si>
  <si>
    <t>Air ternak 25 ekor</t>
  </si>
  <si>
    <t>Batu Tulis</t>
  </si>
  <si>
    <t>15,5</t>
  </si>
  <si>
    <t>Air ternak 238 ekor</t>
  </si>
  <si>
    <t>Air ternak 65 ekor</t>
  </si>
  <si>
    <t>Inen Ratu</t>
  </si>
  <si>
    <t>Air ternak 58 ekor</t>
  </si>
  <si>
    <t>Jurang Dao</t>
  </si>
  <si>
    <t>Air ternak 36 ekor</t>
  </si>
  <si>
    <t>Banda</t>
  </si>
  <si>
    <t>Air ternak 200 ekor</t>
  </si>
  <si>
    <t xml:space="preserve">Mataram, 28 Oktober 2016
Kepala Balai Wilayah Sungai
Nusa Tenggara I
Ir. Asdin Julaidy,MM.,MT.
NIP. 19630727 199904 1 001.
</t>
  </si>
  <si>
    <t>Bendungan Tiu kulit</t>
  </si>
  <si>
    <t>Pengelola</t>
  </si>
  <si>
    <t>NAMA EMBUNG</t>
  </si>
  <si>
    <t>DATA TEKNIS</t>
  </si>
  <si>
    <t>KONSTRUKSI EMBUNG</t>
  </si>
  <si>
    <t>KEC</t>
  </si>
  <si>
    <t>KAB</t>
  </si>
  <si>
    <t>TIPE KONSTRUKSI</t>
  </si>
  <si>
    <t>LUAS GENANGAN (Ha)</t>
  </si>
  <si>
    <r>
      <t>VOLUME   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>)</t>
    </r>
  </si>
  <si>
    <t>L                (m)</t>
  </si>
  <si>
    <t>AIR BAKU (kk)</t>
  </si>
  <si>
    <t>PANJANG</t>
  </si>
  <si>
    <t>TINGGI</t>
  </si>
  <si>
    <t>(M)</t>
  </si>
  <si>
    <t>LOMBOK UTARA</t>
  </si>
  <si>
    <t xml:space="preserve">Bayan </t>
  </si>
  <si>
    <t>Lomut</t>
  </si>
  <si>
    <t>Batu Kali</t>
  </si>
  <si>
    <t>Akar akar</t>
  </si>
  <si>
    <t>Timb. Tanah</t>
  </si>
  <si>
    <t>LOMBOK TENGAH</t>
  </si>
  <si>
    <t>Prabarda</t>
  </si>
  <si>
    <t>Uwung</t>
  </si>
  <si>
    <t>Embung Lendang Telaga</t>
  </si>
  <si>
    <t>Embung Penyabuk</t>
  </si>
  <si>
    <t>Sade</t>
  </si>
  <si>
    <t>Pass Bt Kali</t>
  </si>
  <si>
    <t>Embung Selong Belanak</t>
  </si>
  <si>
    <t>Timb. Zonal</t>
  </si>
  <si>
    <t>LOMBOK TIMUR</t>
  </si>
  <si>
    <t>Embung Bt Lawang</t>
  </si>
  <si>
    <t xml:space="preserve">Embung Penggeh </t>
  </si>
  <si>
    <t>Terara</t>
  </si>
  <si>
    <t xml:space="preserve">Embung Balok </t>
  </si>
  <si>
    <t>Embung Telaga Beleq</t>
  </si>
  <si>
    <t>Kesik</t>
  </si>
  <si>
    <t xml:space="preserve">Embung Kuang Rundun </t>
  </si>
  <si>
    <t>Embung Sepang</t>
  </si>
  <si>
    <t xml:space="preserve">Denggen </t>
  </si>
  <si>
    <t>SUMBAWA &amp; SUMBAWA BARAT</t>
  </si>
  <si>
    <t>Tarano</t>
  </si>
  <si>
    <t>Embung Ai Buak</t>
  </si>
  <si>
    <t>Dete</t>
  </si>
  <si>
    <t>Semamung</t>
  </si>
  <si>
    <t>PATM Beringin Sila</t>
  </si>
  <si>
    <t xml:space="preserve">Tengah </t>
  </si>
  <si>
    <t>Utan</t>
  </si>
  <si>
    <t>Brang Ene</t>
  </si>
  <si>
    <t>Embung Ai Gali</t>
  </si>
  <si>
    <t>Embung Sangur Maja</t>
  </si>
  <si>
    <t>Lab. Sangur</t>
  </si>
  <si>
    <t>Embung Kokar Pekok</t>
  </si>
  <si>
    <t>Ongko</t>
  </si>
  <si>
    <t>Embung Kuris</t>
  </si>
  <si>
    <t>DOMPU</t>
  </si>
  <si>
    <t>Embung Madawa</t>
  </si>
  <si>
    <t>Madawa</t>
  </si>
  <si>
    <t>Pas.batu</t>
  </si>
  <si>
    <t>BIMA</t>
  </si>
  <si>
    <t>Pass. Batu Kali</t>
  </si>
  <si>
    <t>Ncoha</t>
  </si>
  <si>
    <t xml:space="preserve">Mataram, 11 November 2016
Kepala Balai Wilayah Sungai
Nusa Tenggara I
Ir. Asdin Julaidy,MM.,MT.
NIP. 19630727 199904 1 001.
</t>
  </si>
  <si>
    <t>BWS NT 1</t>
  </si>
  <si>
    <t>Excel</t>
  </si>
  <si>
    <t>Superb</t>
  </si>
  <si>
    <t>Jenis Prasarana</t>
  </si>
  <si>
    <t>Jumlah (buah)</t>
  </si>
  <si>
    <t>Embung</t>
  </si>
  <si>
    <t>Embung Rakyat/crashprogram</t>
  </si>
  <si>
    <t>Bendung</t>
  </si>
  <si>
    <t>Pos Hujan ARR dan MRG</t>
  </si>
  <si>
    <t>Pos Muka Air</t>
  </si>
  <si>
    <t>Pos Klimatologi</t>
  </si>
  <si>
    <t>Sumur Bor</t>
  </si>
  <si>
    <t>40.080.018</t>
  </si>
  <si>
    <t>205.334.209</t>
  </si>
  <si>
    <t>27.309.001</t>
  </si>
  <si>
    <t>207.705.102</t>
  </si>
  <si>
    <t>Satuan</t>
  </si>
  <si>
    <t>buah</t>
  </si>
  <si>
    <t>m3</t>
  </si>
  <si>
    <t>ha</t>
  </si>
  <si>
    <t>kk</t>
  </si>
  <si>
    <t>Jenis Sarana/Prasarana</t>
  </si>
  <si>
    <t>Kewenangan</t>
  </si>
  <si>
    <t>Total</t>
  </si>
  <si>
    <t>Pusat</t>
  </si>
  <si>
    <t>Provinsi</t>
  </si>
  <si>
    <t>Status Awal</t>
  </si>
  <si>
    <t xml:space="preserve"> </t>
  </si>
  <si>
    <t>DATA BENDUNGAN DAN EMBUNG KELAS BENDUNGAN DI NUSA TENGGARA BARAT</t>
  </si>
  <si>
    <t>DATA EMBUNG KEWENANGAN PUSAT DI NUSA TENGGARA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</si>
</sst>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0.00_)"/>
    <numFmt numFmtId="167" formatCode="0.00;[Red]0.00"/>
  </numFmts>
  <fonts count="5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 Narrow"/>
      <family val="2"/>
    </font>
    <font>
      <b/>
      <sz val="14"/>
      <name val="Tahoma"/>
      <family val="2"/>
    </font>
    <font>
      <sz val="14"/>
      <name val="Tahoma"/>
      <family val="2"/>
    </font>
    <font>
      <sz val="12"/>
      <color theme="1"/>
      <name val="Arial"/>
      <family val="2"/>
    </font>
    <font>
      <vertAlign val="superscript"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4"/>
      <color rgb="FF7030A0"/>
      <name val="Tahoma"/>
      <family val="2"/>
    </font>
    <font>
      <b/>
      <sz val="14"/>
      <color rgb="FF0070C0"/>
      <name val="Tahoma"/>
      <family val="2"/>
    </font>
    <font>
      <sz val="14"/>
      <color rgb="FF0070C0"/>
      <name val="Tahoma"/>
      <family val="2"/>
    </font>
    <font>
      <vertAlign val="superscript"/>
      <sz val="14"/>
      <color indexed="30"/>
      <name val="Tahoma"/>
      <family val="2"/>
    </font>
    <font>
      <sz val="14"/>
      <color indexed="3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0"/>
      <color indexed="12"/>
      <name val="Tahoma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4"/>
      <name val="Tahoma"/>
      <family val="2"/>
    </font>
    <font>
      <sz val="11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vertAlign val="superscript"/>
      <sz val="14"/>
      <color indexed="36"/>
      <name val="Tahoma"/>
      <family val="2"/>
    </font>
    <font>
      <b/>
      <sz val="14"/>
      <color indexed="36"/>
      <name val="Tahoma"/>
      <family val="2"/>
    </font>
    <font>
      <sz val="14"/>
      <color rgb="FF000000"/>
      <name val="Tahoma"/>
      <family val="2"/>
    </font>
    <font>
      <i/>
      <sz val="14"/>
      <name val="Tahoma"/>
      <family val="2"/>
    </font>
    <font>
      <i/>
      <sz val="14"/>
      <color rgb="FF000000"/>
      <name val="Tahoma"/>
      <family val="2"/>
    </font>
    <font>
      <sz val="14"/>
      <color theme="1"/>
      <name val="Tahoma"/>
      <family val="2"/>
    </font>
    <font>
      <b/>
      <u/>
      <sz val="11"/>
      <name val="Arial"/>
      <family val="2"/>
    </font>
    <font>
      <sz val="22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7.5"/>
      <color rgb="FF000000"/>
      <name val="Tahoma"/>
      <family val="2"/>
    </font>
    <font>
      <sz val="8"/>
      <color rgb="FF000000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Tahoma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10"/>
      <color theme="1"/>
      <name val="Calibri"/>
      <family val="2"/>
      <scheme val="minor"/>
    </font>
    <font>
      <sz val="7.5"/>
      <color rgb="FF000000"/>
      <name val="Arial"/>
      <family val="2"/>
    </font>
    <font>
      <sz val="7.5"/>
      <color rgb="FF00B0F0"/>
      <name val="Arial"/>
      <family val="2"/>
    </font>
    <font>
      <sz val="10"/>
      <color theme="1"/>
      <name val="Tahoma"/>
      <family val="2"/>
    </font>
    <font>
      <sz val="8"/>
      <name val="Arial"/>
      <family val="2"/>
    </font>
    <font>
      <b/>
      <i/>
      <sz val="16"/>
      <name val="Helv"/>
    </font>
    <font>
      <sz val="12"/>
      <name val="Arial MT"/>
    </font>
    <font>
      <sz val="11"/>
      <color theme="1"/>
      <name val="Calibri"/>
      <family val="2"/>
      <charset val="1"/>
      <scheme val="minor"/>
    </font>
    <font>
      <sz val="24"/>
      <color theme="1"/>
      <name val="Arial Black"/>
      <family val="2"/>
    </font>
    <font>
      <vertAlign val="superscript"/>
      <sz val="11"/>
      <color theme="1"/>
      <name val="Calibri"/>
      <family val="2"/>
      <scheme val="minor"/>
    </font>
    <font>
      <sz val="12"/>
      <name val="Arial"/>
      <family val="2"/>
    </font>
    <font>
      <sz val="10"/>
      <color rgb="FF00B0F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51"/>
      </patternFill>
    </fill>
    <fill>
      <gradientFill>
        <stop position="0">
          <color rgb="FFFFFF00"/>
        </stop>
        <stop position="1">
          <color rgb="FF00FFCC"/>
        </stop>
      </gradientFill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6" tint="0.80001220740379042"/>
        </stop>
        <stop position="1">
          <color theme="4" tint="0.8000122074037904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ck">
        <color indexed="64"/>
      </left>
      <right style="thin">
        <color rgb="FF76BD03"/>
      </right>
      <top style="thin">
        <color rgb="FF0070C0"/>
      </top>
      <bottom style="hair">
        <color rgb="FF76BD03"/>
      </bottom>
      <diagonal/>
    </border>
    <border>
      <left style="thin">
        <color rgb="FF76BD03"/>
      </left>
      <right style="thin">
        <color rgb="FF76BD03"/>
      </right>
      <top style="thin">
        <color rgb="FF0070C0"/>
      </top>
      <bottom style="hair">
        <color rgb="FF76BD03"/>
      </bottom>
      <diagonal/>
    </border>
    <border>
      <left style="thin">
        <color rgb="FF76BD03"/>
      </left>
      <right style="thick">
        <color indexed="64"/>
      </right>
      <top style="thin">
        <color rgb="FF0070C0"/>
      </top>
      <bottom style="hair">
        <color rgb="FF76BD03"/>
      </bottom>
      <diagonal/>
    </border>
    <border>
      <left style="thick">
        <color indexed="64"/>
      </left>
      <right style="thin">
        <color rgb="FF76BD03"/>
      </right>
      <top style="hair">
        <color rgb="FF76BD03"/>
      </top>
      <bottom style="hair">
        <color rgb="FF76BD03"/>
      </bottom>
      <diagonal/>
    </border>
    <border>
      <left style="thin">
        <color rgb="FF76BD03"/>
      </left>
      <right style="thin">
        <color rgb="FF76BD03"/>
      </right>
      <top style="hair">
        <color rgb="FF76BD03"/>
      </top>
      <bottom style="hair">
        <color rgb="FF76BD03"/>
      </bottom>
      <diagonal/>
    </border>
    <border>
      <left style="thin">
        <color rgb="FF76BD03"/>
      </left>
      <right style="thick">
        <color indexed="64"/>
      </right>
      <top style="hair">
        <color rgb="FF76BD03"/>
      </top>
      <bottom style="hair">
        <color rgb="FF76BD03"/>
      </bottom>
      <diagonal/>
    </border>
    <border>
      <left style="medium">
        <color rgb="FF0070C0"/>
      </left>
      <right style="thin">
        <color rgb="FF76BD03"/>
      </right>
      <top style="hair">
        <color rgb="FF76BD03"/>
      </top>
      <bottom style="hair">
        <color rgb="FF76BD03"/>
      </bottom>
      <diagonal/>
    </border>
    <border>
      <left style="thin">
        <color rgb="FF76BD03"/>
      </left>
      <right style="medium">
        <color rgb="FF0070C0"/>
      </right>
      <top style="hair">
        <color rgb="FF76BD03"/>
      </top>
      <bottom style="hair">
        <color rgb="FF76BD03"/>
      </bottom>
      <diagonal/>
    </border>
    <border>
      <left style="medium">
        <color rgb="FF0070C0"/>
      </left>
      <right style="thin">
        <color rgb="FF76BD03"/>
      </right>
      <top style="hair">
        <color rgb="FF76BD03"/>
      </top>
      <bottom style="medium">
        <color rgb="FF0070C0"/>
      </bottom>
      <diagonal/>
    </border>
    <border>
      <left style="thin">
        <color rgb="FF76BD03"/>
      </left>
      <right style="thin">
        <color rgb="FF76BD03"/>
      </right>
      <top style="hair">
        <color rgb="FF76BD03"/>
      </top>
      <bottom style="medium">
        <color rgb="FF0070C0"/>
      </bottom>
      <diagonal/>
    </border>
    <border>
      <left style="thin">
        <color rgb="FF76BD03"/>
      </left>
      <right style="medium">
        <color rgb="FF0070C0"/>
      </right>
      <top style="hair">
        <color rgb="FF76BD03"/>
      </top>
      <bottom style="medium">
        <color rgb="FF0070C0"/>
      </bottom>
      <diagonal/>
    </border>
    <border>
      <left style="medium">
        <color rgb="FF0070C0"/>
      </left>
      <right style="thin">
        <color rgb="FF76BD03"/>
      </right>
      <top style="thin">
        <color rgb="FF0070C0"/>
      </top>
      <bottom style="hair">
        <color rgb="FF76BD03"/>
      </bottom>
      <diagonal/>
    </border>
    <border>
      <left style="thin">
        <color rgb="FF76BD03"/>
      </left>
      <right style="medium">
        <color rgb="FF0070C0"/>
      </right>
      <top style="thin">
        <color rgb="FF0070C0"/>
      </top>
      <bottom style="hair">
        <color rgb="FF76BD0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9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38" fontId="47" fillId="13" borderId="0" applyNumberFormat="0" applyBorder="0" applyAlignment="0" applyProtection="0"/>
    <xf numFmtId="10" fontId="47" fillId="14" borderId="1" applyNumberFormat="0" applyBorder="0" applyAlignment="0" applyProtection="0"/>
    <xf numFmtId="166" fontId="48" fillId="0" borderId="0"/>
    <xf numFmtId="1" fontId="49" fillId="0" borderId="1"/>
    <xf numFmtId="0" fontId="3" fillId="0" borderId="0"/>
    <xf numFmtId="0" fontId="3" fillId="0" borderId="0"/>
    <xf numFmtId="0" fontId="3" fillId="0" borderId="0">
      <alignment vertical="center"/>
    </xf>
    <xf numFmtId="0" fontId="50" fillId="0" borderId="0"/>
    <xf numFmtId="0" fontId="50" fillId="0" borderId="0"/>
    <xf numFmtId="0" fontId="12" fillId="0" borderId="0"/>
    <xf numFmtId="10" fontId="3" fillId="0" borderId="0" applyFont="0" applyFill="0" applyBorder="0" applyAlignment="0" applyProtection="0"/>
  </cellStyleXfs>
  <cellXfs count="60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46" fontId="4" fillId="0" borderId="1" xfId="0" quotePrefix="1" applyNumberFormat="1" applyFont="1" applyBorder="1"/>
    <xf numFmtId="0" fontId="7" fillId="2" borderId="1" xfId="4" applyFont="1" applyFill="1" applyBorder="1" applyAlignment="1">
      <alignment horizontal="center" vertical="center"/>
    </xf>
    <xf numFmtId="0" fontId="3" fillId="3" borderId="0" xfId="4" applyFill="1"/>
    <xf numFmtId="0" fontId="7" fillId="2" borderId="1" xfId="4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1" applyNumberFormat="1" applyFont="1" applyFill="1" applyBorder="1"/>
    <xf numFmtId="164" fontId="8" fillId="0" borderId="1" xfId="1" applyNumberFormat="1" applyFont="1" applyFill="1" applyBorder="1"/>
    <xf numFmtId="43" fontId="8" fillId="0" borderId="1" xfId="1" applyNumberFormat="1" applyFont="1" applyFill="1" applyBorder="1" applyAlignment="1">
      <alignment horizontal="center"/>
    </xf>
    <xf numFmtId="43" fontId="9" fillId="0" borderId="1" xfId="5" applyFont="1" applyFill="1" applyBorder="1" applyAlignment="1">
      <alignment horizontal="right" vertical="center" indent="1"/>
    </xf>
    <xf numFmtId="43" fontId="8" fillId="0" borderId="1" xfId="1" quotePrefix="1" applyNumberFormat="1" applyFont="1" applyFill="1" applyBorder="1" applyAlignment="1">
      <alignment horizontal="center"/>
    </xf>
    <xf numFmtId="43" fontId="8" fillId="0" borderId="1" xfId="1" applyNumberFormat="1" applyFont="1" applyFill="1" applyBorder="1" applyAlignment="1">
      <alignment horizontal="right"/>
    </xf>
    <xf numFmtId="43" fontId="8" fillId="0" borderId="1" xfId="1" applyNumberFormat="1" applyFont="1" applyFill="1" applyBorder="1" applyAlignment="1"/>
    <xf numFmtId="43" fontId="8" fillId="4" borderId="1" xfId="1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64" fontId="8" fillId="4" borderId="1" xfId="1" applyNumberFormat="1" applyFont="1" applyFill="1" applyBorder="1"/>
    <xf numFmtId="43" fontId="8" fillId="4" borderId="1" xfId="1" applyNumberFormat="1" applyFont="1" applyFill="1" applyBorder="1" applyAlignment="1">
      <alignment horizontal="center"/>
    </xf>
    <xf numFmtId="43" fontId="8" fillId="4" borderId="1" xfId="1" applyNumberFormat="1" applyFont="1" applyFill="1" applyBorder="1"/>
    <xf numFmtId="43" fontId="8" fillId="4" borderId="1" xfId="1" applyNumberFormat="1" applyFont="1" applyFill="1" applyBorder="1" applyAlignment="1"/>
    <xf numFmtId="0" fontId="8" fillId="4" borderId="1" xfId="0" quotePrefix="1" applyFont="1" applyFill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Border="1"/>
    <xf numFmtId="0" fontId="0" fillId="0" borderId="0" xfId="0" applyBorder="1"/>
    <xf numFmtId="46" fontId="4" fillId="0" borderId="0" xfId="0" quotePrefix="1" applyNumberFormat="1" applyFont="1"/>
    <xf numFmtId="0" fontId="13" fillId="5" borderId="4" xfId="4" applyFont="1" applyFill="1" applyBorder="1" applyAlignment="1">
      <alignment horizontal="center" vertical="center"/>
    </xf>
    <xf numFmtId="0" fontId="13" fillId="5" borderId="8" xfId="4" applyFont="1" applyFill="1" applyBorder="1" applyAlignment="1">
      <alignment horizontal="center"/>
    </xf>
    <xf numFmtId="0" fontId="13" fillId="5" borderId="9" xfId="4" applyFont="1" applyFill="1" applyBorder="1" applyAlignment="1">
      <alignment horizontal="center"/>
    </xf>
    <xf numFmtId="0" fontId="13" fillId="5" borderId="7" xfId="4" applyFont="1" applyFill="1" applyBorder="1" applyAlignment="1">
      <alignment horizontal="center"/>
    </xf>
    <xf numFmtId="0" fontId="13" fillId="5" borderId="11" xfId="4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/>
    <xf numFmtId="0" fontId="15" fillId="0" borderId="13" xfId="0" applyFont="1" applyFill="1" applyBorder="1"/>
    <xf numFmtId="0" fontId="15" fillId="0" borderId="13" xfId="0" applyFont="1" applyFill="1" applyBorder="1" applyAlignment="1">
      <alignment horizontal="center"/>
    </xf>
    <xf numFmtId="43" fontId="15" fillId="0" borderId="13" xfId="1" applyNumberFormat="1" applyFont="1" applyFill="1" applyBorder="1"/>
    <xf numFmtId="0" fontId="15" fillId="0" borderId="14" xfId="0" applyFont="1" applyFill="1" applyBorder="1"/>
    <xf numFmtId="0" fontId="15" fillId="0" borderId="15" xfId="0" applyFont="1" applyFill="1" applyBorder="1" applyAlignment="1">
      <alignment horizontal="center"/>
    </xf>
    <xf numFmtId="0" fontId="15" fillId="0" borderId="16" xfId="0" applyFont="1" applyFill="1" applyBorder="1"/>
    <xf numFmtId="0" fontId="15" fillId="0" borderId="16" xfId="0" applyFont="1" applyFill="1" applyBorder="1" applyAlignment="1">
      <alignment horizontal="center"/>
    </xf>
    <xf numFmtId="43" fontId="15" fillId="0" borderId="16" xfId="1" applyNumberFormat="1" applyFont="1" applyFill="1" applyBorder="1"/>
    <xf numFmtId="164" fontId="15" fillId="0" borderId="16" xfId="1" applyNumberFormat="1" applyFont="1" applyFill="1" applyBorder="1"/>
    <xf numFmtId="43" fontId="15" fillId="0" borderId="16" xfId="1" applyNumberFormat="1" applyFont="1" applyFill="1" applyBorder="1" applyAlignment="1">
      <alignment horizontal="center"/>
    </xf>
    <xf numFmtId="0" fontId="15" fillId="0" borderId="17" xfId="0" applyFont="1" applyFill="1" applyBorder="1"/>
    <xf numFmtId="43" fontId="15" fillId="0" borderId="16" xfId="1" quotePrefix="1" applyNumberFormat="1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/>
    <xf numFmtId="43" fontId="15" fillId="0" borderId="16" xfId="1" applyNumberFormat="1" applyFont="1" applyFill="1" applyBorder="1" applyAlignment="1">
      <alignment horizontal="right"/>
    </xf>
    <xf numFmtId="164" fontId="15" fillId="0" borderId="16" xfId="1" applyNumberFormat="1" applyFont="1" applyFill="1" applyBorder="1" applyAlignment="1">
      <alignment horizontal="center"/>
    </xf>
    <xf numFmtId="43" fontId="15" fillId="0" borderId="16" xfId="1" applyNumberFormat="1" applyFont="1" applyFill="1" applyBorder="1" applyAlignment="1"/>
    <xf numFmtId="0" fontId="15" fillId="0" borderId="16" xfId="0" quotePrefix="1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6" xfId="0" applyFont="1" applyFill="1" applyBorder="1"/>
    <xf numFmtId="0" fontId="15" fillId="4" borderId="16" xfId="0" applyFont="1" applyFill="1" applyBorder="1" applyAlignment="1">
      <alignment horizontal="center"/>
    </xf>
    <xf numFmtId="43" fontId="15" fillId="4" borderId="16" xfId="1" applyNumberFormat="1" applyFont="1" applyFill="1" applyBorder="1"/>
    <xf numFmtId="164" fontId="15" fillId="4" borderId="16" xfId="1" applyNumberFormat="1" applyFont="1" applyFill="1" applyBorder="1"/>
    <xf numFmtId="43" fontId="15" fillId="4" borderId="16" xfId="1" applyNumberFormat="1" applyFont="1" applyFill="1" applyBorder="1" applyAlignment="1">
      <alignment horizontal="center"/>
    </xf>
    <xf numFmtId="43" fontId="15" fillId="4" borderId="16" xfId="1" applyNumberFormat="1" applyFont="1" applyFill="1" applyBorder="1" applyAlignment="1">
      <alignment horizontal="right"/>
    </xf>
    <xf numFmtId="0" fontId="15" fillId="4" borderId="19" xfId="0" applyFont="1" applyFill="1" applyBorder="1"/>
    <xf numFmtId="43" fontId="15" fillId="4" borderId="16" xfId="1" applyNumberFormat="1" applyFont="1" applyFill="1" applyBorder="1" applyAlignment="1"/>
    <xf numFmtId="164" fontId="15" fillId="4" borderId="16" xfId="0" applyNumberFormat="1" applyFont="1" applyFill="1" applyBorder="1"/>
    <xf numFmtId="0" fontId="15" fillId="4" borderId="20" xfId="0" applyFont="1" applyFill="1" applyBorder="1" applyAlignment="1">
      <alignment horizontal="center"/>
    </xf>
    <xf numFmtId="0" fontId="15" fillId="4" borderId="21" xfId="0" applyFont="1" applyFill="1" applyBorder="1"/>
    <xf numFmtId="0" fontId="15" fillId="4" borderId="21" xfId="0" applyFont="1" applyFill="1" applyBorder="1" applyAlignment="1">
      <alignment horizontal="center"/>
    </xf>
    <xf numFmtId="164" fontId="15" fillId="4" borderId="21" xfId="0" applyNumberFormat="1" applyFont="1" applyFill="1" applyBorder="1"/>
    <xf numFmtId="43" fontId="15" fillId="4" borderId="21" xfId="1" applyNumberFormat="1" applyFont="1" applyFill="1" applyBorder="1"/>
    <xf numFmtId="43" fontId="15" fillId="4" borderId="21" xfId="1" applyNumberFormat="1" applyFont="1" applyFill="1" applyBorder="1" applyAlignment="1">
      <alignment horizontal="right"/>
    </xf>
    <xf numFmtId="0" fontId="15" fillId="4" borderId="22" xfId="0" applyFont="1" applyFill="1" applyBorder="1"/>
    <xf numFmtId="0" fontId="15" fillId="4" borderId="23" xfId="0" applyFont="1" applyFill="1" applyBorder="1" applyAlignment="1">
      <alignment horizontal="center"/>
    </xf>
    <xf numFmtId="0" fontId="15" fillId="4" borderId="13" xfId="0" applyFont="1" applyFill="1" applyBorder="1"/>
    <xf numFmtId="0" fontId="15" fillId="4" borderId="13" xfId="0" applyFont="1" applyFill="1" applyBorder="1" applyAlignment="1">
      <alignment horizontal="center"/>
    </xf>
    <xf numFmtId="164" fontId="15" fillId="4" borderId="13" xfId="0" applyNumberFormat="1" applyFont="1" applyFill="1" applyBorder="1"/>
    <xf numFmtId="43" fontId="15" fillId="4" borderId="13" xfId="1" applyNumberFormat="1" applyFont="1" applyFill="1" applyBorder="1"/>
    <xf numFmtId="43" fontId="15" fillId="4" borderId="13" xfId="1" applyNumberFormat="1" applyFont="1" applyFill="1" applyBorder="1" applyAlignment="1">
      <alignment horizontal="right"/>
    </xf>
    <xf numFmtId="0" fontId="15" fillId="4" borderId="24" xfId="0" applyFont="1" applyFill="1" applyBorder="1"/>
    <xf numFmtId="0" fontId="15" fillId="4" borderId="16" xfId="0" quotePrefix="1" applyFont="1" applyFill="1" applyBorder="1" applyAlignment="1">
      <alignment horizontal="center"/>
    </xf>
    <xf numFmtId="164" fontId="15" fillId="4" borderId="16" xfId="1" applyNumberFormat="1" applyFont="1" applyFill="1" applyBorder="1" applyAlignment="1">
      <alignment horizontal="center"/>
    </xf>
    <xf numFmtId="164" fontId="14" fillId="4" borderId="16" xfId="1" applyNumberFormat="1" applyFont="1" applyFill="1" applyBorder="1"/>
    <xf numFmtId="43" fontId="14" fillId="4" borderId="16" xfId="1" applyNumberFormat="1" applyFont="1" applyFill="1" applyBorder="1" applyAlignment="1">
      <alignment horizontal="center"/>
    </xf>
    <xf numFmtId="43" fontId="14" fillId="4" borderId="16" xfId="1" applyNumberFormat="1" applyFont="1" applyFill="1" applyBorder="1"/>
    <xf numFmtId="164" fontId="15" fillId="4" borderId="21" xfId="1" applyNumberFormat="1" applyFont="1" applyFill="1" applyBorder="1" applyAlignment="1">
      <alignment horizontal="center"/>
    </xf>
    <xf numFmtId="43" fontId="15" fillId="4" borderId="21" xfId="1" applyNumberFormat="1" applyFont="1" applyFill="1" applyBorder="1" applyAlignment="1">
      <alignment horizontal="center"/>
    </xf>
    <xf numFmtId="43" fontId="14" fillId="4" borderId="21" xfId="1" applyNumberFormat="1" applyFont="1" applyFill="1" applyBorder="1"/>
    <xf numFmtId="164" fontId="14" fillId="4" borderId="25" xfId="1" applyNumberFormat="1" applyFont="1" applyFill="1" applyBorder="1"/>
    <xf numFmtId="43" fontId="15" fillId="4" borderId="25" xfId="1" applyNumberFormat="1" applyFont="1" applyFill="1" applyBorder="1" applyAlignment="1">
      <alignment horizontal="center"/>
    </xf>
    <xf numFmtId="43" fontId="15" fillId="4" borderId="25" xfId="1" applyNumberFormat="1" applyFont="1" applyFill="1" applyBorder="1"/>
    <xf numFmtId="43" fontId="14" fillId="4" borderId="25" xfId="1" applyNumberFormat="1" applyFont="1" applyFill="1" applyBorder="1"/>
    <xf numFmtId="0" fontId="15" fillId="4" borderId="25" xfId="0" applyFont="1" applyFill="1" applyBorder="1"/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/>
    <xf numFmtId="43" fontId="18" fillId="4" borderId="0" xfId="1" applyNumberFormat="1" applyFont="1" applyFill="1" applyBorder="1"/>
    <xf numFmtId="164" fontId="19" fillId="4" borderId="0" xfId="1" applyNumberFormat="1" applyFont="1" applyFill="1" applyBorder="1"/>
    <xf numFmtId="43" fontId="18" fillId="4" borderId="0" xfId="1" applyNumberFormat="1" applyFont="1" applyFill="1" applyBorder="1" applyAlignment="1">
      <alignment horizontal="center"/>
    </xf>
    <xf numFmtId="43" fontId="19" fillId="4" borderId="0" xfId="1" applyNumberFormat="1" applyFont="1" applyFill="1" applyBorder="1"/>
    <xf numFmtId="0" fontId="18" fillId="4" borderId="26" xfId="0" applyFont="1" applyFill="1" applyBorder="1" applyAlignment="1">
      <alignment horizontal="center"/>
    </xf>
    <xf numFmtId="0" fontId="18" fillId="4" borderId="26" xfId="0" applyFont="1" applyFill="1" applyBorder="1"/>
    <xf numFmtId="43" fontId="18" fillId="4" borderId="26" xfId="1" applyNumberFormat="1" applyFont="1" applyFill="1" applyBorder="1"/>
    <xf numFmtId="164" fontId="19" fillId="4" borderId="26" xfId="1" applyNumberFormat="1" applyFont="1" applyFill="1" applyBorder="1"/>
    <xf numFmtId="43" fontId="18" fillId="4" borderId="26" xfId="1" applyNumberFormat="1" applyFont="1" applyFill="1" applyBorder="1" applyAlignment="1">
      <alignment horizontal="center"/>
    </xf>
    <xf numFmtId="43" fontId="19" fillId="4" borderId="26" xfId="1" applyNumberFormat="1" applyFont="1" applyFill="1" applyBorder="1"/>
    <xf numFmtId="0" fontId="14" fillId="4" borderId="23" xfId="0" applyFont="1" applyFill="1" applyBorder="1" applyAlignment="1">
      <alignment horizontal="center"/>
    </xf>
    <xf numFmtId="0" fontId="14" fillId="4" borderId="13" xfId="0" applyFont="1" applyFill="1" applyBorder="1"/>
    <xf numFmtId="164" fontId="15" fillId="4" borderId="13" xfId="1" applyNumberFormat="1" applyFont="1" applyFill="1" applyBorder="1"/>
    <xf numFmtId="43" fontId="15" fillId="4" borderId="13" xfId="1" applyNumberFormat="1" applyFont="1" applyFill="1" applyBorder="1" applyAlignment="1">
      <alignment horizontal="center"/>
    </xf>
    <xf numFmtId="165" fontId="15" fillId="4" borderId="16" xfId="0" applyNumberFormat="1" applyFont="1" applyFill="1" applyBorder="1"/>
    <xf numFmtId="165" fontId="15" fillId="4" borderId="16" xfId="0" applyNumberFormat="1" applyFont="1" applyFill="1" applyBorder="1" applyAlignment="1"/>
    <xf numFmtId="164" fontId="15" fillId="4" borderId="16" xfId="0" applyNumberFormat="1" applyFont="1" applyFill="1" applyBorder="1" applyAlignment="1"/>
    <xf numFmtId="165" fontId="15" fillId="4" borderId="16" xfId="0" quotePrefix="1" applyNumberFormat="1" applyFont="1" applyFill="1" applyBorder="1" applyAlignment="1">
      <alignment horizontal="right"/>
    </xf>
    <xf numFmtId="165" fontId="15" fillId="4" borderId="16" xfId="0" applyNumberFormat="1" applyFont="1" applyFill="1" applyBorder="1" applyAlignment="1">
      <alignment horizontal="right"/>
    </xf>
    <xf numFmtId="165" fontId="15" fillId="4" borderId="16" xfId="2" applyNumberFormat="1" applyFont="1" applyFill="1" applyBorder="1"/>
    <xf numFmtId="165" fontId="15" fillId="4" borderId="16" xfId="2" applyNumberFormat="1" applyFont="1" applyFill="1" applyBorder="1" applyAlignment="1"/>
    <xf numFmtId="164" fontId="15" fillId="4" borderId="16" xfId="2" applyNumberFormat="1" applyFont="1" applyFill="1" applyBorder="1" applyAlignment="1"/>
    <xf numFmtId="165" fontId="15" fillId="4" borderId="16" xfId="2" applyNumberFormat="1" applyFont="1" applyFill="1" applyBorder="1" applyAlignment="1">
      <alignment horizontal="right"/>
    </xf>
    <xf numFmtId="0" fontId="15" fillId="4" borderId="16" xfId="0" applyFont="1" applyFill="1" applyBorder="1" applyAlignment="1"/>
    <xf numFmtId="165" fontId="15" fillId="4" borderId="16" xfId="2" quotePrefix="1" applyNumberFormat="1" applyFont="1" applyFill="1" applyBorder="1" applyAlignment="1"/>
    <xf numFmtId="0" fontId="15" fillId="4" borderId="21" xfId="0" applyFont="1" applyFill="1" applyBorder="1" applyAlignment="1"/>
    <xf numFmtId="164" fontId="15" fillId="4" borderId="21" xfId="0" applyNumberFormat="1" applyFont="1" applyFill="1" applyBorder="1" applyAlignment="1"/>
    <xf numFmtId="165" fontId="15" fillId="4" borderId="21" xfId="0" applyNumberFormat="1" applyFont="1" applyFill="1" applyBorder="1" applyAlignment="1"/>
    <xf numFmtId="165" fontId="15" fillId="4" borderId="21" xfId="2" applyNumberFormat="1" applyFont="1" applyFill="1" applyBorder="1" applyAlignment="1"/>
    <xf numFmtId="165" fontId="15" fillId="4" borderId="21" xfId="2" applyNumberFormat="1" applyFont="1" applyFill="1" applyBorder="1" applyAlignment="1">
      <alignment horizontal="right"/>
    </xf>
    <xf numFmtId="0" fontId="20" fillId="0" borderId="0" xfId="0" applyFont="1"/>
    <xf numFmtId="0" fontId="20" fillId="0" borderId="0" xfId="0" applyFont="1" applyBorder="1"/>
    <xf numFmtId="0" fontId="2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3" fillId="0" borderId="0" xfId="0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29" xfId="0" applyBorder="1" applyAlignment="1">
      <alignment horizontal="left" indent="1"/>
    </xf>
    <xf numFmtId="0" fontId="0" fillId="0" borderId="0" xfId="0" applyAlignment="1">
      <alignment horizontal="left" indent="2"/>
    </xf>
    <xf numFmtId="0" fontId="7" fillId="4" borderId="1" xfId="0" applyFont="1" applyFill="1" applyBorder="1" applyAlignment="1">
      <alignment horizontal="center" vertical="center"/>
    </xf>
    <xf numFmtId="0" fontId="0" fillId="6" borderId="0" xfId="0" applyFill="1"/>
    <xf numFmtId="0" fontId="7" fillId="4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vertical="center"/>
    </xf>
    <xf numFmtId="43" fontId="8" fillId="0" borderId="1" xfId="1" applyNumberFormat="1" applyFont="1" applyFill="1" applyBorder="1" applyAlignment="1">
      <alignment horizontal="center" vertical="center"/>
    </xf>
    <xf numFmtId="43" fontId="8" fillId="0" borderId="1" xfId="1" applyNumberFormat="1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" xfId="0" applyBorder="1" applyAlignment="1">
      <alignment vertical="center"/>
    </xf>
    <xf numFmtId="43" fontId="8" fillId="7" borderId="1" xfId="1" applyNumberFormat="1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1" fontId="8" fillId="0" borderId="1" xfId="2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1" fontId="8" fillId="0" borderId="1" xfId="2" applyFont="1" applyBorder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vertical="center"/>
    </xf>
    <xf numFmtId="43" fontId="8" fillId="0" borderId="1" xfId="1" applyNumberFormat="1" applyFont="1" applyBorder="1" applyAlignment="1">
      <alignment vertical="center"/>
    </xf>
    <xf numFmtId="43" fontId="8" fillId="0" borderId="1" xfId="1" applyNumberFormat="1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43" fontId="8" fillId="7" borderId="1" xfId="1" applyNumberFormat="1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4" fillId="0" borderId="0" xfId="0" applyFont="1" applyBorder="1"/>
    <xf numFmtId="0" fontId="25" fillId="0" borderId="0" xfId="0" applyFont="1" applyBorder="1"/>
    <xf numFmtId="0" fontId="25" fillId="0" borderId="0" xfId="0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3" fillId="8" borderId="36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39" xfId="0" applyFont="1" applyFill="1" applyBorder="1"/>
    <xf numFmtId="0" fontId="8" fillId="0" borderId="39" xfId="0" applyFont="1" applyFill="1" applyBorder="1"/>
    <xf numFmtId="0" fontId="8" fillId="0" borderId="39" xfId="0" applyFont="1" applyFill="1" applyBorder="1" applyAlignment="1">
      <alignment horizontal="center"/>
    </xf>
    <xf numFmtId="164" fontId="8" fillId="0" borderId="39" xfId="1" applyNumberFormat="1" applyFont="1" applyFill="1" applyBorder="1"/>
    <xf numFmtId="0" fontId="8" fillId="0" borderId="40" xfId="0" applyFont="1" applyFill="1" applyBorder="1"/>
    <xf numFmtId="0" fontId="8" fillId="0" borderId="38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left"/>
    </xf>
    <xf numFmtId="43" fontId="8" fillId="0" borderId="39" xfId="1" applyNumberFormat="1" applyFont="1" applyFill="1" applyBorder="1" applyAlignment="1">
      <alignment horizontal="center"/>
    </xf>
    <xf numFmtId="43" fontId="8" fillId="0" borderId="39" xfId="1" applyNumberFormat="1" applyFont="1" applyFill="1" applyBorder="1"/>
    <xf numFmtId="0" fontId="8" fillId="0" borderId="39" xfId="0" quotePrefix="1" applyFont="1" applyFill="1" applyBorder="1"/>
    <xf numFmtId="41" fontId="8" fillId="0" borderId="39" xfId="2" applyFont="1" applyFill="1" applyBorder="1" applyAlignment="1"/>
    <xf numFmtId="1" fontId="8" fillId="0" borderId="39" xfId="0" applyNumberFormat="1" applyFont="1" applyFill="1" applyBorder="1" applyAlignment="1">
      <alignment horizontal="center"/>
    </xf>
    <xf numFmtId="1" fontId="8" fillId="0" borderId="39" xfId="0" applyNumberFormat="1" applyFont="1" applyFill="1" applyBorder="1" applyAlignment="1">
      <alignment vertical="center"/>
    </xf>
    <xf numFmtId="1" fontId="8" fillId="0" borderId="39" xfId="0" applyNumberFormat="1" applyFont="1" applyFill="1" applyBorder="1" applyAlignment="1">
      <alignment horizontal="left" vertical="center"/>
    </xf>
    <xf numFmtId="43" fontId="8" fillId="0" borderId="39" xfId="1" applyFont="1" applyFill="1" applyBorder="1" applyAlignment="1">
      <alignment horizontal="center"/>
    </xf>
    <xf numFmtId="1" fontId="8" fillId="0" borderId="39" xfId="0" applyNumberFormat="1" applyFont="1" applyFill="1" applyBorder="1" applyAlignment="1"/>
    <xf numFmtId="0" fontId="29" fillId="0" borderId="39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/>
    </xf>
    <xf numFmtId="49" fontId="8" fillId="0" borderId="39" xfId="0" applyNumberFormat="1" applyFont="1" applyBorder="1" applyAlignment="1">
      <alignment horizontal="center"/>
    </xf>
    <xf numFmtId="43" fontId="8" fillId="0" borderId="39" xfId="1" applyNumberFormat="1" applyFont="1" applyFill="1" applyBorder="1" applyAlignment="1"/>
    <xf numFmtId="43" fontId="8" fillId="0" borderId="39" xfId="1" quotePrefix="1" applyNumberFormat="1" applyFont="1" applyFill="1" applyBorder="1" applyAlignment="1">
      <alignment horizontal="center"/>
    </xf>
    <xf numFmtId="164" fontId="13" fillId="8" borderId="39" xfId="0" applyNumberFormat="1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/>
    </xf>
    <xf numFmtId="0" fontId="8" fillId="0" borderId="39" xfId="0" applyFont="1" applyBorder="1"/>
    <xf numFmtId="41" fontId="8" fillId="0" borderId="39" xfId="2" applyFont="1" applyBorder="1" applyAlignment="1"/>
    <xf numFmtId="1" fontId="8" fillId="0" borderId="39" xfId="0" applyNumberFormat="1" applyFont="1" applyBorder="1" applyAlignment="1">
      <alignment horizontal="center"/>
    </xf>
    <xf numFmtId="1" fontId="8" fillId="0" borderId="39" xfId="0" applyNumberFormat="1" applyFont="1" applyBorder="1" applyAlignment="1">
      <alignment horizontal="left" vertical="center"/>
    </xf>
    <xf numFmtId="164" fontId="8" fillId="0" borderId="39" xfId="1" applyNumberFormat="1" applyFont="1" applyBorder="1"/>
    <xf numFmtId="43" fontId="8" fillId="0" borderId="39" xfId="1" applyNumberFormat="1" applyFont="1" applyBorder="1" applyAlignment="1">
      <alignment horizontal="center"/>
    </xf>
    <xf numFmtId="43" fontId="8" fillId="0" borderId="39" xfId="1" applyNumberFormat="1" applyFont="1" applyBorder="1"/>
    <xf numFmtId="0" fontId="8" fillId="0" borderId="40" xfId="0" applyFont="1" applyBorder="1"/>
    <xf numFmtId="0" fontId="8" fillId="0" borderId="39" xfId="0" applyFont="1" applyBorder="1" applyAlignment="1">
      <alignment horizontal="left"/>
    </xf>
    <xf numFmtId="0" fontId="30" fillId="4" borderId="38" xfId="0" applyFont="1" applyFill="1" applyBorder="1" applyAlignment="1">
      <alignment horizontal="center"/>
    </xf>
    <xf numFmtId="0" fontId="30" fillId="0" borderId="39" xfId="0" applyFont="1" applyFill="1" applyBorder="1"/>
    <xf numFmtId="1" fontId="30" fillId="0" borderId="39" xfId="0" applyNumberFormat="1" applyFont="1" applyFill="1" applyBorder="1" applyAlignment="1">
      <alignment vertical="center"/>
    </xf>
    <xf numFmtId="1" fontId="8" fillId="0" borderId="39" xfId="0" applyNumberFormat="1" applyFont="1" applyBorder="1" applyAlignment="1">
      <alignment vertical="center"/>
    </xf>
    <xf numFmtId="43" fontId="8" fillId="0" borderId="39" xfId="1" applyNumberFormat="1" applyFont="1" applyBorder="1" applyAlignment="1"/>
    <xf numFmtId="0" fontId="8" fillId="0" borderId="39" xfId="0" quotePrefix="1" applyFont="1" applyBorder="1"/>
    <xf numFmtId="43" fontId="8" fillId="0" borderId="39" xfId="1" quotePrefix="1" applyNumberFormat="1" applyFont="1" applyBorder="1" applyAlignment="1">
      <alignment horizontal="center"/>
    </xf>
    <xf numFmtId="41" fontId="7" fillId="0" borderId="39" xfId="2" applyFont="1" applyFill="1" applyBorder="1" applyAlignment="1"/>
    <xf numFmtId="1" fontId="7" fillId="0" borderId="39" xfId="0" applyNumberFormat="1" applyFont="1" applyFill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1" fontId="7" fillId="0" borderId="39" xfId="0" applyNumberFormat="1" applyFont="1" applyFill="1" applyBorder="1" applyAlignment="1">
      <alignment horizontal="left" vertical="center"/>
    </xf>
    <xf numFmtId="43" fontId="8" fillId="0" borderId="40" xfId="1" applyNumberFormat="1" applyFont="1" applyFill="1" applyBorder="1" applyAlignment="1">
      <alignment horizontal="center"/>
    </xf>
    <xf numFmtId="0" fontId="29" fillId="0" borderId="39" xfId="0" applyFont="1" applyFill="1" applyBorder="1"/>
    <xf numFmtId="43" fontId="8" fillId="0" borderId="39" xfId="1" quotePrefix="1" applyNumberFormat="1" applyFont="1" applyFill="1" applyBorder="1"/>
    <xf numFmtId="0" fontId="31" fillId="0" borderId="39" xfId="0" applyFont="1" applyFill="1" applyBorder="1"/>
    <xf numFmtId="0" fontId="32" fillId="0" borderId="39" xfId="0" applyFont="1" applyBorder="1" applyAlignment="1">
      <alignment horizontal="center" wrapText="1"/>
    </xf>
    <xf numFmtId="0" fontId="0" fillId="0" borderId="0" xfId="0" applyFill="1"/>
    <xf numFmtId="0" fontId="8" fillId="0" borderId="41" xfId="0" applyFont="1" applyFill="1" applyBorder="1" applyAlignment="1">
      <alignment horizontal="center"/>
    </xf>
    <xf numFmtId="0" fontId="31" fillId="0" borderId="42" xfId="0" applyFont="1" applyFill="1" applyBorder="1"/>
    <xf numFmtId="0" fontId="30" fillId="0" borderId="42" xfId="0" applyFont="1" applyFill="1" applyBorder="1"/>
    <xf numFmtId="0" fontId="8" fillId="0" borderId="42" xfId="0" applyFont="1" applyFill="1" applyBorder="1"/>
    <xf numFmtId="0" fontId="8" fillId="0" borderId="42" xfId="0" applyFont="1" applyBorder="1" applyAlignment="1">
      <alignment horizontal="center"/>
    </xf>
    <xf numFmtId="49" fontId="8" fillId="0" borderId="42" xfId="0" applyNumberFormat="1" applyFont="1" applyBorder="1" applyAlignment="1">
      <alignment horizontal="center"/>
    </xf>
    <xf numFmtId="0" fontId="8" fillId="0" borderId="42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center"/>
    </xf>
    <xf numFmtId="164" fontId="8" fillId="0" borderId="42" xfId="1" applyNumberFormat="1" applyFont="1" applyFill="1" applyBorder="1"/>
    <xf numFmtId="43" fontId="8" fillId="0" borderId="42" xfId="1" applyNumberFormat="1" applyFont="1" applyFill="1" applyBorder="1" applyAlignment="1">
      <alignment horizontal="center"/>
    </xf>
    <xf numFmtId="43" fontId="8" fillId="0" borderId="42" xfId="1" applyNumberFormat="1" applyFont="1" applyFill="1" applyBorder="1"/>
    <xf numFmtId="0" fontId="8" fillId="0" borderId="43" xfId="0" applyFont="1" applyFill="1" applyBorder="1"/>
    <xf numFmtId="164" fontId="25" fillId="0" borderId="0" xfId="1" applyNumberFormat="1" applyFont="1" applyBorder="1"/>
    <xf numFmtId="0" fontId="24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2" fillId="0" borderId="0" xfId="0" applyFont="1" applyAlignment="1">
      <alignment horizontal="left" indent="1"/>
    </xf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45" xfId="0" applyBorder="1" applyAlignment="1">
      <alignment horizontal="left" indent="1"/>
    </xf>
    <xf numFmtId="0" fontId="0" fillId="0" borderId="50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50" xfId="0" applyFill="1" applyBorder="1" applyAlignment="1">
      <alignment horizontal="left" indent="1"/>
    </xf>
    <xf numFmtId="0" fontId="0" fillId="0" borderId="45" xfId="0" applyFill="1" applyBorder="1" applyAlignment="1">
      <alignment horizontal="left" indent="1"/>
    </xf>
    <xf numFmtId="0" fontId="0" fillId="0" borderId="52" xfId="0" applyBorder="1"/>
    <xf numFmtId="0" fontId="0" fillId="0" borderId="53" xfId="0" applyBorder="1" applyAlignment="1">
      <alignment horizontal="left" indent="1"/>
    </xf>
    <xf numFmtId="0" fontId="0" fillId="0" borderId="54" xfId="0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/>
    <xf numFmtId="0" fontId="9" fillId="0" borderId="0" xfId="7" applyFont="1" applyAlignment="1"/>
    <xf numFmtId="0" fontId="0" fillId="0" borderId="0" xfId="0" applyAlignment="1">
      <alignment horizontal="center"/>
    </xf>
    <xf numFmtId="0" fontId="1" fillId="0" borderId="0" xfId="8"/>
    <xf numFmtId="0" fontId="36" fillId="9" borderId="48" xfId="8" applyFont="1" applyFill="1" applyBorder="1" applyAlignment="1">
      <alignment horizontal="center" vertical="center" wrapText="1"/>
    </xf>
    <xf numFmtId="0" fontId="35" fillId="9" borderId="48" xfId="8" applyFont="1" applyFill="1" applyBorder="1" applyAlignment="1">
      <alignment horizontal="center" vertical="center" wrapText="1"/>
    </xf>
    <xf numFmtId="0" fontId="37" fillId="9" borderId="48" xfId="8" applyFont="1" applyFill="1" applyBorder="1" applyAlignment="1">
      <alignment horizontal="center" vertical="center" wrapText="1"/>
    </xf>
    <xf numFmtId="0" fontId="37" fillId="9" borderId="46" xfId="8" applyFont="1" applyFill="1" applyBorder="1" applyAlignment="1">
      <alignment horizontal="center" vertical="center" wrapText="1"/>
    </xf>
    <xf numFmtId="0" fontId="37" fillId="9" borderId="69" xfId="8" applyFont="1" applyFill="1" applyBorder="1" applyAlignment="1">
      <alignment horizontal="center" vertical="center" wrapText="1"/>
    </xf>
    <xf numFmtId="0" fontId="37" fillId="9" borderId="63" xfId="8" applyFont="1" applyFill="1" applyBorder="1" applyAlignment="1">
      <alignment horizontal="center" vertical="center" wrapText="1"/>
    </xf>
    <xf numFmtId="0" fontId="36" fillId="9" borderId="51" xfId="8" applyFont="1" applyFill="1" applyBorder="1" applyAlignment="1">
      <alignment horizontal="center" vertical="center"/>
    </xf>
    <xf numFmtId="0" fontId="35" fillId="9" borderId="51" xfId="8" applyFont="1" applyFill="1" applyBorder="1" applyAlignment="1">
      <alignment horizontal="center" vertical="center" wrapText="1"/>
    </xf>
    <xf numFmtId="0" fontId="1" fillId="9" borderId="72" xfId="8" applyFill="1" applyBorder="1" applyAlignment="1">
      <alignment vertical="center" wrapText="1"/>
    </xf>
    <xf numFmtId="0" fontId="37" fillId="9" borderId="72" xfId="8" applyFont="1" applyFill="1" applyBorder="1" applyAlignment="1">
      <alignment horizontal="center" vertical="center" wrapText="1"/>
    </xf>
    <xf numFmtId="0" fontId="1" fillId="9" borderId="71" xfId="8" applyFill="1" applyBorder="1" applyAlignment="1">
      <alignment vertical="center" wrapText="1"/>
    </xf>
    <xf numFmtId="0" fontId="38" fillId="10" borderId="74" xfId="8" applyFont="1" applyFill="1" applyBorder="1" applyAlignment="1">
      <alignment horizontal="center"/>
    </xf>
    <xf numFmtId="0" fontId="39" fillId="10" borderId="50" xfId="8" applyFont="1" applyFill="1" applyBorder="1" applyAlignment="1">
      <alignment horizontal="left" wrapText="1"/>
    </xf>
    <xf numFmtId="0" fontId="39" fillId="10" borderId="49" xfId="8" applyFont="1" applyFill="1" applyBorder="1" applyAlignment="1">
      <alignment horizontal="center" wrapText="1"/>
    </xf>
    <xf numFmtId="0" fontId="39" fillId="10" borderId="50" xfId="8" applyFont="1" applyFill="1" applyBorder="1" applyAlignment="1">
      <alignment horizontal="center" wrapText="1"/>
    </xf>
    <xf numFmtId="43" fontId="39" fillId="10" borderId="50" xfId="8" applyNumberFormat="1" applyFont="1" applyFill="1" applyBorder="1" applyAlignment="1">
      <alignment horizontal="center" wrapText="1"/>
    </xf>
    <xf numFmtId="0" fontId="35" fillId="10" borderId="51" xfId="8" applyFont="1" applyFill="1" applyBorder="1" applyAlignment="1">
      <alignment horizontal="left" wrapText="1"/>
    </xf>
    <xf numFmtId="0" fontId="40" fillId="10" borderId="51" xfId="8" applyFont="1" applyFill="1" applyBorder="1" applyAlignment="1">
      <alignment horizontal="right"/>
    </xf>
    <xf numFmtId="0" fontId="35" fillId="10" borderId="75" xfId="8" applyFont="1" applyFill="1" applyBorder="1" applyAlignment="1">
      <alignment horizontal="left" wrapText="1"/>
    </xf>
    <xf numFmtId="0" fontId="41" fillId="11" borderId="74" xfId="8" applyFont="1" applyFill="1" applyBorder="1" applyAlignment="1">
      <alignment horizontal="center" vertical="center" wrapText="1"/>
    </xf>
    <xf numFmtId="0" fontId="41" fillId="0" borderId="76" xfId="8" applyFont="1" applyBorder="1" applyAlignment="1">
      <alignment horizontal="center" vertical="center" wrapText="1"/>
    </xf>
    <xf numFmtId="164" fontId="41" fillId="0" borderId="51" xfId="5" applyNumberFormat="1" applyFont="1" applyBorder="1" applyAlignment="1">
      <alignment horizontal="center" vertical="center" wrapText="1"/>
    </xf>
    <xf numFmtId="0" fontId="11" fillId="0" borderId="77" xfId="9" applyFont="1" applyBorder="1" applyAlignment="1">
      <alignment horizontal="center" vertical="center"/>
    </xf>
    <xf numFmtId="0" fontId="41" fillId="0" borderId="51" xfId="5" applyNumberFormat="1" applyFont="1" applyBorder="1" applyAlignment="1">
      <alignment horizontal="center" vertical="center" wrapText="1"/>
    </xf>
    <xf numFmtId="43" fontId="41" fillId="0" borderId="51" xfId="5" applyFont="1" applyBorder="1" applyAlignment="1">
      <alignment horizontal="center" vertical="center" wrapText="1"/>
    </xf>
    <xf numFmtId="0" fontId="43" fillId="0" borderId="51" xfId="8" applyFont="1" applyBorder="1" applyAlignment="1">
      <alignment vertical="center"/>
    </xf>
    <xf numFmtId="43" fontId="41" fillId="0" borderId="51" xfId="5" applyNumberFormat="1" applyFont="1" applyBorder="1" applyAlignment="1">
      <alignment horizontal="left" vertical="top"/>
    </xf>
    <xf numFmtId="43" fontId="41" fillId="0" borderId="51" xfId="5" applyFont="1" applyBorder="1" applyAlignment="1">
      <alignment horizontal="center"/>
    </xf>
    <xf numFmtId="0" fontId="41" fillId="0" borderId="51" xfId="8" applyFont="1" applyBorder="1" applyAlignment="1">
      <alignment horizontal="left" vertical="center"/>
    </xf>
    <xf numFmtId="0" fontId="41" fillId="0" borderId="51" xfId="8" applyFont="1" applyBorder="1" applyAlignment="1">
      <alignment horizontal="center" vertical="center"/>
    </xf>
    <xf numFmtId="0" fontId="44" fillId="0" borderId="75" xfId="8" applyFont="1" applyBorder="1" applyAlignment="1">
      <alignment horizontal="left"/>
    </xf>
    <xf numFmtId="0" fontId="24" fillId="0" borderId="77" xfId="9" applyFont="1" applyBorder="1" applyAlignment="1">
      <alignment horizontal="center"/>
    </xf>
    <xf numFmtId="43" fontId="41" fillId="0" borderId="51" xfId="10" applyFont="1" applyBorder="1" applyAlignment="1">
      <alignment horizontal="center" vertical="center"/>
    </xf>
    <xf numFmtId="43" fontId="41" fillId="0" borderId="51" xfId="5" applyFont="1" applyBorder="1" applyAlignment="1">
      <alignment horizontal="center" vertical="center"/>
    </xf>
    <xf numFmtId="0" fontId="41" fillId="0" borderId="51" xfId="8" applyFont="1" applyBorder="1" applyAlignment="1">
      <alignment horizontal="justify" vertical="center"/>
    </xf>
    <xf numFmtId="0" fontId="45" fillId="0" borderId="75" xfId="8" applyFont="1" applyBorder="1" applyAlignment="1">
      <alignment horizontal="left"/>
    </xf>
    <xf numFmtId="43" fontId="43" fillId="0" borderId="51" xfId="5" applyFont="1" applyFill="1" applyBorder="1" applyAlignment="1">
      <alignment vertical="center"/>
    </xf>
    <xf numFmtId="0" fontId="43" fillId="0" borderId="75" xfId="8" applyFont="1" applyBorder="1"/>
    <xf numFmtId="0" fontId="44" fillId="11" borderId="74" xfId="8" applyFont="1" applyFill="1" applyBorder="1" applyAlignment="1">
      <alignment horizontal="center" vertical="center" wrapText="1"/>
    </xf>
    <xf numFmtId="0" fontId="44" fillId="0" borderId="76" xfId="8" applyFont="1" applyBorder="1" applyAlignment="1">
      <alignment horizontal="center" vertical="center" wrapText="1"/>
    </xf>
    <xf numFmtId="164" fontId="44" fillId="0" borderId="51" xfId="5" applyNumberFormat="1" applyFont="1" applyBorder="1" applyAlignment="1">
      <alignment horizontal="center" vertical="center" wrapText="1"/>
    </xf>
    <xf numFmtId="43" fontId="44" fillId="0" borderId="51" xfId="5" applyFont="1" applyBorder="1" applyAlignment="1">
      <alignment horizontal="center" vertical="center"/>
    </xf>
    <xf numFmtId="0" fontId="44" fillId="0" borderId="51" xfId="8" applyFont="1" applyBorder="1" applyAlignment="1">
      <alignment horizontal="left" vertical="center"/>
    </xf>
    <xf numFmtId="0" fontId="44" fillId="0" borderId="51" xfId="8" applyFont="1" applyBorder="1" applyAlignment="1">
      <alignment horizontal="center" vertical="center"/>
    </xf>
    <xf numFmtId="0" fontId="44" fillId="0" borderId="51" xfId="8" applyFont="1" applyBorder="1" applyAlignment="1">
      <alignment horizontal="justify" vertical="center"/>
    </xf>
    <xf numFmtId="0" fontId="11" fillId="0" borderId="78" xfId="9" applyFont="1" applyBorder="1" applyAlignment="1">
      <alignment horizontal="center" vertical="center"/>
    </xf>
    <xf numFmtId="0" fontId="24" fillId="0" borderId="79" xfId="9" applyFont="1" applyBorder="1" applyAlignment="1">
      <alignment horizontal="center"/>
    </xf>
    <xf numFmtId="0" fontId="41" fillId="11" borderId="76" xfId="8" applyFont="1" applyFill="1" applyBorder="1" applyAlignment="1">
      <alignment horizontal="center" vertical="center" wrapText="1"/>
    </xf>
    <xf numFmtId="164" fontId="41" fillId="11" borderId="51" xfId="5" applyNumberFormat="1" applyFont="1" applyFill="1" applyBorder="1" applyAlignment="1">
      <alignment horizontal="center" vertical="center" wrapText="1"/>
    </xf>
    <xf numFmtId="0" fontId="11" fillId="0" borderId="79" xfId="9" applyFont="1" applyBorder="1" applyAlignment="1">
      <alignment horizontal="center" vertical="center"/>
    </xf>
    <xf numFmtId="0" fontId="43" fillId="11" borderId="51" xfId="8" applyFont="1" applyFill="1" applyBorder="1" applyAlignment="1">
      <alignment vertical="center"/>
    </xf>
    <xf numFmtId="43" fontId="41" fillId="11" borderId="51" xfId="5" applyFont="1" applyFill="1" applyBorder="1" applyAlignment="1">
      <alignment horizontal="center" vertical="center"/>
    </xf>
    <xf numFmtId="0" fontId="41" fillId="11" borderId="51" xfId="8" applyFont="1" applyFill="1" applyBorder="1" applyAlignment="1">
      <alignment horizontal="left" vertical="center"/>
    </xf>
    <xf numFmtId="0" fontId="41" fillId="11" borderId="51" xfId="8" applyFont="1" applyFill="1" applyBorder="1" applyAlignment="1">
      <alignment horizontal="center" vertical="center"/>
    </xf>
    <xf numFmtId="0" fontId="43" fillId="11" borderId="75" xfId="8" applyFont="1" applyFill="1" applyBorder="1"/>
    <xf numFmtId="0" fontId="41" fillId="11" borderId="80" xfId="8" applyFont="1" applyFill="1" applyBorder="1" applyAlignment="1">
      <alignment horizontal="center" vertical="center" wrapText="1"/>
    </xf>
    <xf numFmtId="0" fontId="41" fillId="11" borderId="81" xfId="8" applyFont="1" applyFill="1" applyBorder="1" applyAlignment="1">
      <alignment horizontal="center" vertical="center" wrapText="1"/>
    </xf>
    <xf numFmtId="164" fontId="41" fillId="11" borderId="54" xfId="5" applyNumberFormat="1" applyFont="1" applyFill="1" applyBorder="1" applyAlignment="1">
      <alignment horizontal="center" vertical="center" wrapText="1"/>
    </xf>
    <xf numFmtId="0" fontId="11" fillId="0" borderId="82" xfId="9" applyFont="1" applyBorder="1" applyAlignment="1">
      <alignment horizontal="center" vertical="center"/>
    </xf>
    <xf numFmtId="0" fontId="43" fillId="11" borderId="54" xfId="8" applyFont="1" applyFill="1" applyBorder="1" applyAlignment="1">
      <alignment vertical="center"/>
    </xf>
    <xf numFmtId="43" fontId="41" fillId="11" borderId="54" xfId="5" applyFont="1" applyFill="1" applyBorder="1" applyAlignment="1">
      <alignment horizontal="center" vertical="center"/>
    </xf>
    <xf numFmtId="0" fontId="41" fillId="11" borderId="54" xfId="8" applyFont="1" applyFill="1" applyBorder="1" applyAlignment="1">
      <alignment horizontal="left" vertical="center"/>
    </xf>
    <xf numFmtId="0" fontId="41" fillId="11" borderId="54" xfId="8" applyFont="1" applyFill="1" applyBorder="1" applyAlignment="1">
      <alignment horizontal="center" vertical="center"/>
    </xf>
    <xf numFmtId="0" fontId="43" fillId="11" borderId="83" xfId="8" applyFont="1" applyFill="1" applyBorder="1"/>
    <xf numFmtId="0" fontId="41" fillId="11" borderId="45" xfId="8" applyFont="1" applyFill="1" applyBorder="1" applyAlignment="1">
      <alignment horizontal="center" vertical="center" wrapText="1"/>
    </xf>
    <xf numFmtId="0" fontId="41" fillId="11" borderId="45" xfId="8" applyFont="1" applyFill="1" applyBorder="1" applyAlignment="1">
      <alignment horizontal="left" vertical="center" wrapText="1"/>
    </xf>
    <xf numFmtId="164" fontId="41" fillId="11" borderId="45" xfId="5" applyNumberFormat="1" applyFont="1" applyFill="1" applyBorder="1" applyAlignment="1">
      <alignment horizontal="center" vertical="center" wrapText="1"/>
    </xf>
    <xf numFmtId="164" fontId="41" fillId="0" borderId="45" xfId="5" applyNumberFormat="1" applyFont="1" applyBorder="1" applyAlignment="1">
      <alignment horizontal="center" vertical="center" wrapText="1"/>
    </xf>
    <xf numFmtId="0" fontId="11" fillId="0" borderId="45" xfId="9" applyFont="1" applyBorder="1" applyAlignment="1">
      <alignment horizontal="center" vertical="center"/>
    </xf>
    <xf numFmtId="0" fontId="41" fillId="0" borderId="45" xfId="5" applyNumberFormat="1" applyFont="1" applyBorder="1" applyAlignment="1">
      <alignment horizontal="center" vertical="center" wrapText="1"/>
    </xf>
    <xf numFmtId="43" fontId="41" fillId="0" borderId="45" xfId="5" applyFont="1" applyBorder="1" applyAlignment="1">
      <alignment horizontal="center" vertical="center" wrapText="1"/>
    </xf>
    <xf numFmtId="0" fontId="43" fillId="11" borderId="45" xfId="8" applyFont="1" applyFill="1" applyBorder="1" applyAlignment="1">
      <alignment vertical="center"/>
    </xf>
    <xf numFmtId="43" fontId="41" fillId="11" borderId="45" xfId="5" applyFont="1" applyFill="1" applyBorder="1" applyAlignment="1">
      <alignment horizontal="center" vertical="center"/>
    </xf>
    <xf numFmtId="0" fontId="41" fillId="11" borderId="45" xfId="8" applyFont="1" applyFill="1" applyBorder="1" applyAlignment="1">
      <alignment horizontal="left" vertical="center"/>
    </xf>
    <xf numFmtId="0" fontId="41" fillId="0" borderId="45" xfId="8" applyFont="1" applyBorder="1" applyAlignment="1">
      <alignment horizontal="center" vertical="center"/>
    </xf>
    <xf numFmtId="0" fontId="41" fillId="11" borderId="45" xfId="8" applyFont="1" applyFill="1" applyBorder="1" applyAlignment="1">
      <alignment horizontal="center" vertical="center"/>
    </xf>
    <xf numFmtId="0" fontId="43" fillId="11" borderId="45" xfId="8" applyFont="1" applyFill="1" applyBorder="1"/>
    <xf numFmtId="0" fontId="41" fillId="11" borderId="0" xfId="8" applyFont="1" applyFill="1" applyBorder="1" applyAlignment="1">
      <alignment horizontal="center" vertical="center" wrapText="1"/>
    </xf>
    <xf numFmtId="0" fontId="41" fillId="11" borderId="0" xfId="8" applyFont="1" applyFill="1" applyBorder="1" applyAlignment="1">
      <alignment horizontal="left" vertical="center" wrapText="1"/>
    </xf>
    <xf numFmtId="164" fontId="41" fillId="11" borderId="0" xfId="5" applyNumberFormat="1" applyFont="1" applyFill="1" applyBorder="1" applyAlignment="1">
      <alignment horizontal="center" vertical="center" wrapText="1"/>
    </xf>
    <xf numFmtId="164" fontId="41" fillId="0" borderId="0" xfId="5" applyNumberFormat="1" applyFont="1" applyBorder="1" applyAlignment="1">
      <alignment horizontal="center" vertical="center" wrapText="1"/>
    </xf>
    <xf numFmtId="0" fontId="11" fillId="0" borderId="0" xfId="9" applyFont="1" applyBorder="1" applyAlignment="1">
      <alignment horizontal="center" vertical="center"/>
    </xf>
    <xf numFmtId="0" fontId="41" fillId="0" borderId="0" xfId="5" applyNumberFormat="1" applyFont="1" applyBorder="1" applyAlignment="1">
      <alignment horizontal="center" vertical="center" wrapText="1"/>
    </xf>
    <xf numFmtId="43" fontId="41" fillId="0" borderId="0" xfId="5" applyFont="1" applyBorder="1" applyAlignment="1">
      <alignment horizontal="center" vertical="center" wrapText="1"/>
    </xf>
    <xf numFmtId="0" fontId="43" fillId="11" borderId="0" xfId="8" applyFont="1" applyFill="1" applyBorder="1" applyAlignment="1">
      <alignment vertical="center"/>
    </xf>
    <xf numFmtId="43" fontId="41" fillId="11" borderId="0" xfId="5" applyFont="1" applyFill="1" applyBorder="1" applyAlignment="1">
      <alignment horizontal="center" vertical="center"/>
    </xf>
    <xf numFmtId="0" fontId="41" fillId="11" borderId="0" xfId="8" applyFont="1" applyFill="1" applyBorder="1" applyAlignment="1">
      <alignment horizontal="left" vertical="center"/>
    </xf>
    <xf numFmtId="0" fontId="41" fillId="0" borderId="0" xfId="8" applyFont="1" applyBorder="1" applyAlignment="1">
      <alignment horizontal="center" vertical="center"/>
    </xf>
    <xf numFmtId="0" fontId="41" fillId="11" borderId="0" xfId="8" applyFont="1" applyFill="1" applyBorder="1" applyAlignment="1">
      <alignment horizontal="center" vertical="center"/>
    </xf>
    <xf numFmtId="0" fontId="43" fillId="11" borderId="0" xfId="8" applyFont="1" applyFill="1" applyBorder="1"/>
    <xf numFmtId="0" fontId="41" fillId="11" borderId="84" xfId="8" applyFont="1" applyFill="1" applyBorder="1" applyAlignment="1">
      <alignment horizontal="center" vertical="center" wrapText="1"/>
    </xf>
    <xf numFmtId="0" fontId="41" fillId="11" borderId="85" xfId="8" applyFont="1" applyFill="1" applyBorder="1" applyAlignment="1">
      <alignment horizontal="center" vertical="center" wrapText="1"/>
    </xf>
    <xf numFmtId="164" fontId="41" fillId="11" borderId="85" xfId="5" applyNumberFormat="1" applyFont="1" applyFill="1" applyBorder="1" applyAlignment="1">
      <alignment horizontal="center" vertical="center" wrapText="1"/>
    </xf>
    <xf numFmtId="164" fontId="41" fillId="0" borderId="85" xfId="5" applyNumberFormat="1" applyFont="1" applyBorder="1" applyAlignment="1">
      <alignment vertical="center" wrapText="1"/>
    </xf>
    <xf numFmtId="0" fontId="46" fillId="0" borderId="63" xfId="5" applyNumberFormat="1" applyFont="1" applyBorder="1" applyAlignment="1">
      <alignment horizontal="center" vertical="center" wrapText="1"/>
    </xf>
    <xf numFmtId="0" fontId="41" fillId="0" borderId="63" xfId="5" applyNumberFormat="1" applyFont="1" applyBorder="1" applyAlignment="1">
      <alignment horizontal="center" vertical="center" wrapText="1"/>
    </xf>
    <xf numFmtId="43" fontId="42" fillId="0" borderId="63" xfId="5" applyFont="1" applyFill="1" applyBorder="1" applyAlignment="1">
      <alignment vertical="center" wrapText="1"/>
    </xf>
    <xf numFmtId="0" fontId="43" fillId="11" borderId="63" xfId="8" applyFont="1" applyFill="1" applyBorder="1" applyAlignment="1">
      <alignment vertical="center"/>
    </xf>
    <xf numFmtId="43" fontId="41" fillId="11" borderId="63" xfId="5" applyFont="1" applyFill="1" applyBorder="1" applyAlignment="1">
      <alignment vertical="center"/>
    </xf>
    <xf numFmtId="0" fontId="41" fillId="11" borderId="63" xfId="8" applyFont="1" applyFill="1" applyBorder="1" applyAlignment="1">
      <alignment vertical="center"/>
    </xf>
    <xf numFmtId="0" fontId="41" fillId="11" borderId="48" xfId="8" applyFont="1" applyFill="1" applyBorder="1" applyAlignment="1">
      <alignment horizontal="left" vertical="center"/>
    </xf>
    <xf numFmtId="0" fontId="41" fillId="0" borderId="85" xfId="8" applyFont="1" applyBorder="1" applyAlignment="1">
      <alignment horizontal="center" vertical="center"/>
    </xf>
    <xf numFmtId="0" fontId="41" fillId="11" borderId="63" xfId="8" applyFont="1" applyFill="1" applyBorder="1" applyAlignment="1">
      <alignment horizontal="center" vertical="center"/>
    </xf>
    <xf numFmtId="0" fontId="41" fillId="11" borderId="86" xfId="8" applyFont="1" applyFill="1" applyBorder="1" applyAlignment="1">
      <alignment horizontal="left"/>
    </xf>
    <xf numFmtId="164" fontId="41" fillId="0" borderId="76" xfId="5" applyNumberFormat="1" applyFont="1" applyBorder="1" applyAlignment="1">
      <alignment horizontal="center" vertical="center" wrapText="1"/>
    </xf>
    <xf numFmtId="0" fontId="24" fillId="0" borderId="87" xfId="9" applyFont="1" applyBorder="1" applyAlignment="1">
      <alignment horizontal="center"/>
    </xf>
    <xf numFmtId="0" fontId="41" fillId="0" borderId="88" xfId="5" applyNumberFormat="1" applyFont="1" applyBorder="1" applyAlignment="1">
      <alignment horizontal="center" vertical="center" wrapText="1"/>
    </xf>
    <xf numFmtId="43" fontId="41" fillId="0" borderId="88" xfId="5" applyFont="1" applyBorder="1" applyAlignment="1">
      <alignment horizontal="center" vertical="center" wrapText="1"/>
    </xf>
    <xf numFmtId="0" fontId="43" fillId="11" borderId="88" xfId="8" applyFont="1" applyFill="1" applyBorder="1" applyAlignment="1">
      <alignment vertical="center"/>
    </xf>
    <xf numFmtId="43" fontId="41" fillId="11" borderId="88" xfId="5" applyFont="1" applyFill="1" applyBorder="1" applyAlignment="1">
      <alignment horizontal="center" vertical="center"/>
    </xf>
    <xf numFmtId="0" fontId="41" fillId="11" borderId="88" xfId="8" applyFont="1" applyFill="1" applyBorder="1" applyAlignment="1">
      <alignment horizontal="left" vertical="center"/>
    </xf>
    <xf numFmtId="0" fontId="41" fillId="11" borderId="88" xfId="8" applyFont="1" applyFill="1" applyBorder="1" applyAlignment="1">
      <alignment horizontal="center" vertical="center"/>
    </xf>
    <xf numFmtId="0" fontId="41" fillId="11" borderId="89" xfId="8" applyFont="1" applyFill="1" applyBorder="1" applyAlignment="1">
      <alignment horizontal="left"/>
    </xf>
    <xf numFmtId="0" fontId="41" fillId="11" borderId="75" xfId="8" applyFont="1" applyFill="1" applyBorder="1" applyAlignment="1">
      <alignment horizontal="left"/>
    </xf>
    <xf numFmtId="0" fontId="24" fillId="0" borderId="78" xfId="9" applyFont="1" applyBorder="1" applyAlignment="1">
      <alignment horizontal="center"/>
    </xf>
    <xf numFmtId="0" fontId="44" fillId="0" borderId="51" xfId="5" applyNumberFormat="1" applyFont="1" applyBorder="1" applyAlignment="1">
      <alignment horizontal="center" vertical="center" wrapText="1"/>
    </xf>
    <xf numFmtId="43" fontId="44" fillId="0" borderId="51" xfId="5" applyFont="1" applyBorder="1" applyAlignment="1">
      <alignment horizontal="center" vertical="center" wrapText="1"/>
    </xf>
    <xf numFmtId="0" fontId="43" fillId="12" borderId="90" xfId="8" applyFont="1" applyFill="1" applyBorder="1" applyAlignment="1">
      <alignment vertical="center"/>
    </xf>
    <xf numFmtId="0" fontId="43" fillId="12" borderId="28" xfId="8" applyFont="1" applyFill="1" applyBorder="1" applyAlignment="1">
      <alignment vertical="center"/>
    </xf>
    <xf numFmtId="0" fontId="43" fillId="12" borderId="91" xfId="8" applyFont="1" applyFill="1" applyBorder="1" applyAlignment="1">
      <alignment vertical="center"/>
    </xf>
    <xf numFmtId="0" fontId="43" fillId="12" borderId="92" xfId="8" applyFont="1" applyFill="1" applyBorder="1" applyAlignment="1">
      <alignment vertical="center"/>
    </xf>
    <xf numFmtId="0" fontId="43" fillId="12" borderId="93" xfId="8" applyFont="1" applyFill="1" applyBorder="1"/>
    <xf numFmtId="0" fontId="21" fillId="0" borderId="0" xfId="0" applyFont="1" applyBorder="1" applyAlignment="1">
      <alignment horizontal="left" vertical="center" indent="1"/>
    </xf>
    <xf numFmtId="2" fontId="21" fillId="0" borderId="2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2" fillId="0" borderId="0" xfId="0" applyNumberFormat="1" applyFont="1" applyAlignment="1">
      <alignment horizontal="center"/>
    </xf>
    <xf numFmtId="2" fontId="0" fillId="0" borderId="29" xfId="0" applyNumberFormat="1" applyBorder="1" applyAlignment="1">
      <alignment horizontal="center"/>
    </xf>
    <xf numFmtId="0" fontId="1" fillId="9" borderId="101" xfId="8" applyFill="1" applyBorder="1"/>
    <xf numFmtId="0" fontId="1" fillId="9" borderId="1" xfId="8" applyFill="1" applyBorder="1" applyAlignment="1">
      <alignment horizontal="center"/>
    </xf>
    <xf numFmtId="0" fontId="1" fillId="9" borderId="112" xfId="8" applyFill="1" applyBorder="1" applyAlignment="1">
      <alignment horizontal="center"/>
    </xf>
    <xf numFmtId="0" fontId="1" fillId="9" borderId="113" xfId="8" applyFill="1" applyBorder="1" applyAlignment="1">
      <alignment horizontal="center"/>
    </xf>
    <xf numFmtId="0" fontId="1" fillId="0" borderId="112" xfId="8" applyFill="1" applyBorder="1" applyAlignment="1">
      <alignment horizontal="center"/>
    </xf>
    <xf numFmtId="0" fontId="9" fillId="15" borderId="1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/>
    </xf>
    <xf numFmtId="0" fontId="1" fillId="0" borderId="113" xfId="8" applyFill="1" applyBorder="1" applyAlignment="1">
      <alignment horizontal="center"/>
    </xf>
    <xf numFmtId="0" fontId="1" fillId="0" borderId="0" xfId="8" applyFill="1"/>
    <xf numFmtId="0" fontId="9" fillId="0" borderId="1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vertical="center"/>
    </xf>
    <xf numFmtId="167" fontId="9" fillId="0" borderId="1" xfId="8" applyNumberFormat="1" applyFont="1" applyFill="1" applyBorder="1" applyAlignment="1">
      <alignment horizontal="right" vertical="center"/>
    </xf>
    <xf numFmtId="167" fontId="9" fillId="0" borderId="1" xfId="8" quotePrefix="1" applyNumberFormat="1" applyFont="1" applyFill="1" applyBorder="1" applyAlignment="1">
      <alignment horizontal="center" vertical="center"/>
    </xf>
    <xf numFmtId="0" fontId="9" fillId="0" borderId="113" xfId="8" applyFont="1" applyFill="1" applyBorder="1" applyAlignment="1">
      <alignment vertical="center"/>
    </xf>
    <xf numFmtId="0" fontId="9" fillId="0" borderId="112" xfId="8" applyFont="1" applyBorder="1" applyAlignment="1">
      <alignment horizontal="center"/>
    </xf>
    <xf numFmtId="0" fontId="9" fillId="0" borderId="1" xfId="8" applyFont="1" applyBorder="1" applyAlignment="1">
      <alignment horizontal="center"/>
    </xf>
    <xf numFmtId="0" fontId="1" fillId="0" borderId="113" xfId="8" applyBorder="1" applyAlignment="1">
      <alignment horizontal="center"/>
    </xf>
    <xf numFmtId="0" fontId="9" fillId="0" borderId="112" xfId="8" applyFont="1" applyBorder="1" applyAlignment="1">
      <alignment horizontal="center" vertical="center"/>
    </xf>
    <xf numFmtId="0" fontId="53" fillId="0" borderId="1" xfId="4" applyFont="1" applyBorder="1" applyAlignment="1">
      <alignment vertical="top"/>
    </xf>
    <xf numFmtId="0" fontId="53" fillId="0" borderId="1" xfId="4" applyFont="1" applyBorder="1" applyAlignment="1"/>
    <xf numFmtId="0" fontId="53" fillId="0" borderId="1" xfId="4" applyFont="1" applyFill="1" applyBorder="1" applyAlignment="1"/>
    <xf numFmtId="43" fontId="53" fillId="0" borderId="1" xfId="5" applyNumberFormat="1" applyFont="1" applyBorder="1" applyAlignment="1">
      <alignment vertical="top"/>
    </xf>
    <xf numFmtId="43" fontId="9" fillId="0" borderId="1" xfId="10" applyFont="1" applyBorder="1" applyAlignment="1"/>
    <xf numFmtId="0" fontId="9" fillId="0" borderId="1" xfId="8" applyFont="1" applyBorder="1" applyAlignment="1"/>
    <xf numFmtId="0" fontId="1" fillId="0" borderId="113" xfId="8" applyBorder="1" applyAlignment="1"/>
    <xf numFmtId="0" fontId="1" fillId="0" borderId="0" xfId="8" applyAlignment="1"/>
    <xf numFmtId="0" fontId="9" fillId="0" borderId="1" xfId="8" quotePrefix="1" applyFont="1" applyBorder="1" applyAlignment="1">
      <alignment horizontal="center"/>
    </xf>
    <xf numFmtId="0" fontId="53" fillId="0" borderId="1" xfId="4" applyFont="1" applyFill="1" applyBorder="1" applyAlignment="1">
      <alignment vertical="top"/>
    </xf>
    <xf numFmtId="43" fontId="53" fillId="0" borderId="1" xfId="5" applyNumberFormat="1" applyFont="1" applyFill="1" applyBorder="1" applyAlignment="1">
      <alignment vertical="top"/>
    </xf>
    <xf numFmtId="0" fontId="53" fillId="0" borderId="1" xfId="4" applyNumberFormat="1" applyFont="1" applyFill="1" applyBorder="1" applyAlignment="1">
      <alignment vertical="top"/>
    </xf>
    <xf numFmtId="43" fontId="53" fillId="15" borderId="1" xfId="5" applyNumberFormat="1" applyFont="1" applyFill="1" applyBorder="1" applyAlignment="1">
      <alignment vertical="top"/>
    </xf>
    <xf numFmtId="0" fontId="9" fillId="15" borderId="1" xfId="8" applyFont="1" applyFill="1" applyBorder="1" applyAlignment="1"/>
    <xf numFmtId="43" fontId="9" fillId="15" borderId="1" xfId="10" applyFont="1" applyFill="1" applyBorder="1" applyAlignment="1"/>
    <xf numFmtId="43" fontId="53" fillId="0" borderId="1" xfId="5" applyNumberFormat="1" applyFont="1" applyFill="1" applyBorder="1" applyAlignment="1">
      <alignment horizontal="left" vertical="center"/>
    </xf>
    <xf numFmtId="0" fontId="9" fillId="0" borderId="1" xfId="8" applyFont="1" applyBorder="1" applyAlignment="1">
      <alignment horizontal="right" vertical="center"/>
    </xf>
    <xf numFmtId="43" fontId="9" fillId="0" borderId="1" xfId="10" applyFont="1" applyBorder="1" applyAlignment="1">
      <alignment horizontal="right" vertical="center"/>
    </xf>
    <xf numFmtId="0" fontId="9" fillId="0" borderId="1" xfId="8" quotePrefix="1" applyFont="1" applyBorder="1" applyAlignment="1">
      <alignment horizontal="right" vertical="center"/>
    </xf>
    <xf numFmtId="0" fontId="1" fillId="0" borderId="113" xfId="8" quotePrefix="1" applyBorder="1" applyAlignment="1">
      <alignment horizontal="right" vertical="center"/>
    </xf>
    <xf numFmtId="43" fontId="9" fillId="0" borderId="1" xfId="10" applyFont="1" applyBorder="1" applyAlignment="1">
      <alignment horizontal="right"/>
    </xf>
    <xf numFmtId="0" fontId="9" fillId="15" borderId="1" xfId="8" applyFont="1" applyFill="1" applyBorder="1" applyAlignment="1">
      <alignment vertical="center"/>
    </xf>
    <xf numFmtId="0" fontId="9" fillId="0" borderId="1" xfId="8" applyFont="1" applyBorder="1" applyAlignment="1">
      <alignment vertical="top"/>
    </xf>
    <xf numFmtId="0" fontId="9" fillId="15" borderId="1" xfId="8" applyFont="1" applyFill="1" applyBorder="1" applyAlignment="1">
      <alignment vertical="top"/>
    </xf>
    <xf numFmtId="0" fontId="9" fillId="0" borderId="1" xfId="8" quotePrefix="1" applyFont="1" applyBorder="1" applyAlignment="1"/>
    <xf numFmtId="0" fontId="1" fillId="0" borderId="113" xfId="8" quotePrefix="1" applyBorder="1" applyAlignment="1"/>
    <xf numFmtId="0" fontId="53" fillId="0" borderId="1" xfId="8" applyFont="1" applyBorder="1" applyAlignment="1">
      <alignment vertical="top"/>
    </xf>
    <xf numFmtId="0" fontId="53" fillId="0" borderId="104" xfId="8" applyFont="1" applyBorder="1" applyAlignment="1">
      <alignment vertical="top"/>
    </xf>
    <xf numFmtId="0" fontId="9" fillId="0" borderId="104" xfId="8" applyFont="1" applyBorder="1" applyAlignment="1"/>
    <xf numFmtId="0" fontId="9" fillId="0" borderId="104" xfId="8" applyFont="1" applyBorder="1" applyAlignment="1">
      <alignment vertical="top"/>
    </xf>
    <xf numFmtId="43" fontId="9" fillId="0" borderId="104" xfId="10" applyFont="1" applyBorder="1" applyAlignment="1"/>
    <xf numFmtId="0" fontId="1" fillId="0" borderId="107" xfId="8" applyBorder="1" applyAlignment="1"/>
    <xf numFmtId="43" fontId="9" fillId="15" borderId="104" xfId="10" applyFont="1" applyFill="1" applyBorder="1" applyAlignment="1"/>
    <xf numFmtId="0" fontId="9" fillId="0" borderId="114" xfId="8" applyFont="1" applyBorder="1" applyAlignment="1">
      <alignment horizontal="center"/>
    </xf>
    <xf numFmtId="0" fontId="9" fillId="0" borderId="115" xfId="8" applyFont="1" applyBorder="1"/>
    <xf numFmtId="0" fontId="1" fillId="0" borderId="116" xfId="8" applyBorder="1"/>
    <xf numFmtId="164" fontId="0" fillId="0" borderId="0" xfId="1" applyNumberFormat="1" applyFont="1"/>
    <xf numFmtId="0" fontId="0" fillId="0" borderId="0" xfId="0" applyAlignment="1">
      <alignment horizontal="center"/>
    </xf>
    <xf numFmtId="0" fontId="54" fillId="0" borderId="0" xfId="0" applyFont="1" applyFill="1" applyAlignment="1">
      <alignment horizontal="left" indent="1"/>
    </xf>
    <xf numFmtId="0" fontId="54" fillId="0" borderId="0" xfId="0" applyFont="1" applyAlignment="1">
      <alignment horizontal="left" indent="1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8" xfId="0" applyBorder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29" xfId="1" applyFont="1" applyBorder="1"/>
    <xf numFmtId="43" fontId="0" fillId="0" borderId="0" xfId="1" applyFont="1" applyAlignment="1">
      <alignment horizontal="center"/>
    </xf>
    <xf numFmtId="43" fontId="0" fillId="0" borderId="29" xfId="1" applyFont="1" applyBorder="1" applyAlignment="1">
      <alignment horizontal="center"/>
    </xf>
    <xf numFmtId="0" fontId="42" fillId="0" borderId="50" xfId="8" applyFont="1" applyFill="1" applyBorder="1" applyAlignment="1">
      <alignment horizontal="left" vertical="center" wrapText="1"/>
    </xf>
    <xf numFmtId="0" fontId="42" fillId="0" borderId="53" xfId="8" applyFont="1" applyFill="1" applyBorder="1" applyAlignment="1">
      <alignment horizontal="left" vertical="center" wrapText="1"/>
    </xf>
    <xf numFmtId="0" fontId="42" fillId="0" borderId="85" xfId="8" applyFont="1" applyFill="1" applyBorder="1" applyAlignment="1">
      <alignment vertical="center" wrapText="1"/>
    </xf>
    <xf numFmtId="0" fontId="7" fillId="2" borderId="1" xfId="4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41" fontId="7" fillId="2" borderId="1" xfId="2" applyFont="1" applyFill="1" applyBorder="1" applyAlignment="1">
      <alignment horizontal="center" vertical="center"/>
    </xf>
    <xf numFmtId="41" fontId="7" fillId="2" borderId="1" xfId="2" quotePrefix="1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wrapText="1"/>
    </xf>
    <xf numFmtId="0" fontId="7" fillId="2" borderId="1" xfId="4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6" fillId="0" borderId="0" xfId="3" applyFont="1" applyAlignment="1">
      <alignment horizontal="center" vertical="center"/>
    </xf>
    <xf numFmtId="0" fontId="20" fillId="0" borderId="25" xfId="0" applyFont="1" applyBorder="1" applyAlignment="1">
      <alignment horizontal="left"/>
    </xf>
    <xf numFmtId="0" fontId="13" fillId="5" borderId="2" xfId="4" applyFont="1" applyFill="1" applyBorder="1" applyAlignment="1">
      <alignment horizontal="center" vertical="center"/>
    </xf>
    <xf numFmtId="0" fontId="13" fillId="5" borderId="6" xfId="4" applyFont="1" applyFill="1" applyBorder="1" applyAlignment="1">
      <alignment horizontal="center" vertical="center"/>
    </xf>
    <xf numFmtId="0" fontId="13" fillId="5" borderId="3" xfId="4" applyFont="1" applyFill="1" applyBorder="1" applyAlignment="1">
      <alignment horizontal="center" vertical="center" wrapText="1"/>
    </xf>
    <xf numFmtId="0" fontId="13" fillId="5" borderId="7" xfId="4" applyFont="1" applyFill="1" applyBorder="1" applyAlignment="1">
      <alignment horizontal="center" vertical="center" wrapText="1"/>
    </xf>
    <xf numFmtId="0" fontId="13" fillId="5" borderId="3" xfId="4" applyFont="1" applyFill="1" applyBorder="1" applyAlignment="1">
      <alignment horizontal="center"/>
    </xf>
    <xf numFmtId="0" fontId="13" fillId="5" borderId="7" xfId="4" applyFont="1" applyFill="1" applyBorder="1" applyAlignment="1">
      <alignment horizontal="center" vertical="center"/>
    </xf>
    <xf numFmtId="0" fontId="13" fillId="5" borderId="7" xfId="4" applyFont="1" applyFill="1" applyBorder="1" applyAlignment="1">
      <alignment horizontal="center"/>
    </xf>
    <xf numFmtId="41" fontId="13" fillId="5" borderId="7" xfId="2" applyFont="1" applyFill="1" applyBorder="1" applyAlignment="1">
      <alignment horizontal="center" vertical="center"/>
    </xf>
    <xf numFmtId="41" fontId="13" fillId="5" borderId="7" xfId="2" quotePrefix="1" applyFont="1" applyFill="1" applyBorder="1" applyAlignment="1">
      <alignment horizontal="center" vertical="center"/>
    </xf>
    <xf numFmtId="0" fontId="13" fillId="5" borderId="5" xfId="4" applyFont="1" applyFill="1" applyBorder="1" applyAlignment="1">
      <alignment horizontal="center" vertical="center"/>
    </xf>
    <xf numFmtId="0" fontId="13" fillId="5" borderId="10" xfId="4" applyFont="1" applyFill="1" applyBorder="1" applyAlignment="1">
      <alignment horizontal="center" vertical="center"/>
    </xf>
    <xf numFmtId="0" fontId="13" fillId="5" borderId="7" xfId="4" applyFont="1" applyFill="1" applyBorder="1" applyAlignment="1">
      <alignment horizontal="center" wrapText="1"/>
    </xf>
    <xf numFmtId="0" fontId="13" fillId="5" borderId="3" xfId="4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left"/>
    </xf>
    <xf numFmtId="0" fontId="21" fillId="0" borderId="27" xfId="0" applyFont="1" applyBorder="1" applyAlignment="1">
      <alignment horizontal="left" vertical="center" indent="1"/>
    </xf>
    <xf numFmtId="0" fontId="21" fillId="0" borderId="28" xfId="0" applyFont="1" applyBorder="1" applyAlignment="1">
      <alignment horizontal="left" vertical="center" indent="1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2" fontId="21" fillId="0" borderId="27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1" fontId="7" fillId="4" borderId="1" xfId="2" applyFont="1" applyFill="1" applyBorder="1" applyAlignment="1">
      <alignment horizontal="center" vertical="center"/>
    </xf>
    <xf numFmtId="41" fontId="7" fillId="4" borderId="1" xfId="2" quotePrefix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/>
    </xf>
    <xf numFmtId="0" fontId="13" fillId="8" borderId="40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41" fontId="13" fillId="8" borderId="39" xfId="2" applyFont="1" applyFill="1" applyBorder="1" applyAlignment="1">
      <alignment horizontal="center" vertical="center"/>
    </xf>
    <xf numFmtId="41" fontId="13" fillId="8" borderId="39" xfId="2" quotePrefix="1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/>
    </xf>
    <xf numFmtId="1" fontId="8" fillId="0" borderId="39" xfId="0" applyNumberFormat="1" applyFont="1" applyFill="1" applyBorder="1" applyAlignment="1">
      <alignment horizontal="left" vertical="center"/>
    </xf>
    <xf numFmtId="0" fontId="13" fillId="8" borderId="35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43" fillId="0" borderId="0" xfId="8" applyFont="1" applyAlignment="1">
      <alignment horizontal="center" vertical="center" wrapText="1"/>
    </xf>
    <xf numFmtId="0" fontId="43" fillId="0" borderId="0" xfId="8" applyFont="1" applyAlignment="1">
      <alignment horizontal="center" vertical="center"/>
    </xf>
    <xf numFmtId="0" fontId="35" fillId="9" borderId="61" xfId="8" applyFont="1" applyFill="1" applyBorder="1" applyAlignment="1">
      <alignment horizontal="center" vertical="center" wrapText="1"/>
    </xf>
    <xf numFmtId="0" fontId="35" fillId="9" borderId="68" xfId="8" applyFont="1" applyFill="1" applyBorder="1" applyAlignment="1">
      <alignment horizontal="center" vertical="center" wrapText="1"/>
    </xf>
    <xf numFmtId="0" fontId="35" fillId="9" borderId="73" xfId="8" applyFont="1" applyFill="1" applyBorder="1" applyAlignment="1">
      <alignment horizontal="center" vertical="center" wrapText="1"/>
    </xf>
    <xf numFmtId="0" fontId="35" fillId="9" borderId="65" xfId="8" applyFont="1" applyFill="1" applyBorder="1" applyAlignment="1">
      <alignment horizontal="center" vertical="center" wrapText="1"/>
    </xf>
    <xf numFmtId="0" fontId="35" fillId="9" borderId="64" xfId="8" applyFont="1" applyFill="1" applyBorder="1" applyAlignment="1">
      <alignment horizontal="center" vertical="center" wrapText="1"/>
    </xf>
    <xf numFmtId="0" fontId="35" fillId="9" borderId="66" xfId="8" applyFont="1" applyFill="1" applyBorder="1" applyAlignment="1">
      <alignment horizontal="center" vertical="center" wrapText="1"/>
    </xf>
    <xf numFmtId="0" fontId="35" fillId="9" borderId="0" xfId="8" applyFont="1" applyFill="1" applyAlignment="1">
      <alignment horizontal="center" vertical="center" wrapText="1"/>
    </xf>
    <xf numFmtId="0" fontId="35" fillId="9" borderId="67" xfId="8" applyFont="1" applyFill="1" applyBorder="1" applyAlignment="1">
      <alignment horizontal="center" vertical="center" wrapText="1"/>
    </xf>
    <xf numFmtId="0" fontId="36" fillId="9" borderId="69" xfId="8" applyFont="1" applyFill="1" applyBorder="1" applyAlignment="1">
      <alignment horizontal="center" vertical="center"/>
    </xf>
    <xf numFmtId="0" fontId="36" fillId="9" borderId="63" xfId="8" applyFont="1" applyFill="1" applyBorder="1" applyAlignment="1">
      <alignment horizontal="center" vertical="center"/>
    </xf>
    <xf numFmtId="0" fontId="35" fillId="9" borderId="69" xfId="8" applyFont="1" applyFill="1" applyBorder="1" applyAlignment="1">
      <alignment horizontal="center" vertical="center" wrapText="1"/>
    </xf>
    <xf numFmtId="0" fontId="35" fillId="9" borderId="63" xfId="8" applyFont="1" applyFill="1" applyBorder="1" applyAlignment="1">
      <alignment horizontal="center" vertical="center" wrapText="1"/>
    </xf>
    <xf numFmtId="0" fontId="37" fillId="9" borderId="69" xfId="8" applyFont="1" applyFill="1" applyBorder="1" applyAlignment="1">
      <alignment horizontal="center" vertical="center" wrapText="1"/>
    </xf>
    <xf numFmtId="0" fontId="37" fillId="9" borderId="63" xfId="8" applyFont="1" applyFill="1" applyBorder="1" applyAlignment="1">
      <alignment horizontal="center" vertical="center" wrapText="1"/>
    </xf>
    <xf numFmtId="0" fontId="37" fillId="9" borderId="71" xfId="8" applyFont="1" applyFill="1" applyBorder="1" applyAlignment="1">
      <alignment horizontal="center" vertical="center" wrapText="1"/>
    </xf>
    <xf numFmtId="0" fontId="35" fillId="9" borderId="60" xfId="8" applyFont="1" applyFill="1" applyBorder="1" applyAlignment="1">
      <alignment horizontal="center" vertical="center" wrapText="1"/>
    </xf>
    <xf numFmtId="0" fontId="35" fillId="9" borderId="58" xfId="8" applyFont="1" applyFill="1" applyBorder="1" applyAlignment="1">
      <alignment horizontal="center" vertical="center" wrapText="1"/>
    </xf>
    <xf numFmtId="0" fontId="35" fillId="9" borderId="59" xfId="8" applyFont="1" applyFill="1" applyBorder="1" applyAlignment="1">
      <alignment horizontal="center" vertical="center" wrapText="1"/>
    </xf>
    <xf numFmtId="0" fontId="35" fillId="9" borderId="55" xfId="8" applyFont="1" applyFill="1" applyBorder="1" applyAlignment="1">
      <alignment horizontal="center" vertical="center"/>
    </xf>
    <xf numFmtId="0" fontId="35" fillId="9" borderId="62" xfId="8" applyFont="1" applyFill="1" applyBorder="1" applyAlignment="1">
      <alignment horizontal="center" vertical="center"/>
    </xf>
    <xf numFmtId="0" fontId="35" fillId="9" borderId="70" xfId="8" applyFont="1" applyFill="1" applyBorder="1" applyAlignment="1">
      <alignment horizontal="center" vertical="center"/>
    </xf>
    <xf numFmtId="0" fontId="35" fillId="9" borderId="56" xfId="8" applyFont="1" applyFill="1" applyBorder="1" applyAlignment="1">
      <alignment horizontal="center" vertical="center" wrapText="1"/>
    </xf>
    <xf numFmtId="0" fontId="35" fillId="9" borderId="71" xfId="8" applyFont="1" applyFill="1" applyBorder="1" applyAlignment="1">
      <alignment horizontal="center" vertical="center" wrapText="1"/>
    </xf>
    <xf numFmtId="0" fontId="35" fillId="9" borderId="57" xfId="8" applyFont="1" applyFill="1" applyBorder="1" applyAlignment="1">
      <alignment horizontal="center" vertical="center"/>
    </xf>
    <xf numFmtId="0" fontId="35" fillId="9" borderId="58" xfId="8" applyFont="1" applyFill="1" applyBorder="1" applyAlignment="1">
      <alignment horizontal="center" vertical="center"/>
    </xf>
    <xf numFmtId="0" fontId="35" fillId="9" borderId="59" xfId="8" applyFont="1" applyFill="1" applyBorder="1" applyAlignment="1">
      <alignment horizontal="center" vertical="center"/>
    </xf>
    <xf numFmtId="0" fontId="35" fillId="9" borderId="49" xfId="8" applyFont="1" applyFill="1" applyBorder="1" applyAlignment="1">
      <alignment horizontal="center" vertical="center"/>
    </xf>
    <xf numFmtId="0" fontId="35" fillId="9" borderId="50" xfId="8" applyFont="1" applyFill="1" applyBorder="1" applyAlignment="1">
      <alignment horizontal="center" vertical="center"/>
    </xf>
    <xf numFmtId="0" fontId="35" fillId="9" borderId="64" xfId="8" applyFont="1" applyFill="1" applyBorder="1" applyAlignment="1">
      <alignment horizontal="center" vertical="center"/>
    </xf>
    <xf numFmtId="0" fontId="35" fillId="9" borderId="50" xfId="8" applyFont="1" applyFill="1" applyBorder="1" applyAlignment="1">
      <alignment horizontal="center" vertical="center" wrapText="1"/>
    </xf>
    <xf numFmtId="0" fontId="34" fillId="0" borderId="0" xfId="8" applyFont="1" applyAlignment="1">
      <alignment horizontal="center"/>
    </xf>
    <xf numFmtId="0" fontId="9" fillId="0" borderId="0" xfId="8" applyFont="1" applyAlignment="1">
      <alignment horizontal="center" vertical="center" wrapText="1"/>
    </xf>
    <xf numFmtId="0" fontId="1" fillId="9" borderId="104" xfId="8" applyFill="1" applyBorder="1" applyAlignment="1">
      <alignment horizontal="center" vertical="center" wrapText="1"/>
    </xf>
    <xf numFmtId="0" fontId="1" fillId="9" borderId="103" xfId="8" applyFill="1" applyBorder="1" applyAlignment="1">
      <alignment horizontal="center" vertical="center" wrapText="1"/>
    </xf>
    <xf numFmtId="0" fontId="1" fillId="9" borderId="110" xfId="8" applyFill="1" applyBorder="1" applyAlignment="1">
      <alignment horizontal="center" vertical="center" wrapText="1"/>
    </xf>
    <xf numFmtId="0" fontId="1" fillId="15" borderId="104" xfId="8" applyFill="1" applyBorder="1" applyAlignment="1">
      <alignment horizontal="center" vertical="center" wrapText="1"/>
    </xf>
    <xf numFmtId="0" fontId="1" fillId="15" borderId="103" xfId="8" applyFill="1" applyBorder="1" applyAlignment="1">
      <alignment horizontal="center" vertical="center" wrapText="1"/>
    </xf>
    <xf numFmtId="0" fontId="1" fillId="15" borderId="110" xfId="8" applyFill="1" applyBorder="1" applyAlignment="1">
      <alignment horizontal="center" vertical="center" wrapText="1"/>
    </xf>
    <xf numFmtId="0" fontId="51" fillId="0" borderId="0" xfId="8" applyFont="1" applyBorder="1" applyAlignment="1">
      <alignment horizontal="center" vertical="center"/>
    </xf>
    <xf numFmtId="0" fontId="1" fillId="9" borderId="94" xfId="8" applyFill="1" applyBorder="1" applyAlignment="1">
      <alignment horizontal="center" vertical="center"/>
    </xf>
    <xf numFmtId="0" fontId="1" fillId="9" borderId="102" xfId="8" applyFill="1" applyBorder="1" applyAlignment="1">
      <alignment horizontal="center" vertical="center"/>
    </xf>
    <xf numFmtId="0" fontId="1" fillId="9" borderId="109" xfId="8" applyFill="1" applyBorder="1" applyAlignment="1">
      <alignment horizontal="center" vertical="center"/>
    </xf>
    <xf numFmtId="0" fontId="1" fillId="9" borderId="95" xfId="8" applyFill="1" applyBorder="1" applyAlignment="1">
      <alignment horizontal="center" vertical="center" wrapText="1"/>
    </xf>
    <xf numFmtId="0" fontId="1" fillId="9" borderId="96" xfId="8" applyFill="1" applyBorder="1" applyAlignment="1">
      <alignment horizontal="center" vertical="center"/>
    </xf>
    <xf numFmtId="0" fontId="1" fillId="9" borderId="97" xfId="8" applyFill="1" applyBorder="1" applyAlignment="1">
      <alignment horizontal="center" vertical="center"/>
    </xf>
    <xf numFmtId="0" fontId="1" fillId="9" borderId="98" xfId="8" applyFill="1" applyBorder="1" applyAlignment="1">
      <alignment horizontal="center" vertical="center"/>
    </xf>
    <xf numFmtId="0" fontId="1" fillId="9" borderId="99" xfId="8" applyFill="1" applyBorder="1" applyAlignment="1">
      <alignment horizontal="center" vertical="center"/>
    </xf>
    <xf numFmtId="0" fontId="1" fillId="9" borderId="100" xfId="8" applyFill="1" applyBorder="1" applyAlignment="1">
      <alignment horizontal="center" vertical="center"/>
    </xf>
    <xf numFmtId="0" fontId="1" fillId="9" borderId="105" xfId="8" applyFill="1" applyBorder="1" applyAlignment="1">
      <alignment horizontal="center" vertical="center"/>
    </xf>
    <xf numFmtId="0" fontId="1" fillId="9" borderId="106" xfId="8" applyFill="1" applyBorder="1" applyAlignment="1">
      <alignment horizontal="center" vertical="center"/>
    </xf>
    <xf numFmtId="0" fontId="1" fillId="9" borderId="104" xfId="8" applyFill="1" applyBorder="1" applyAlignment="1">
      <alignment horizontal="center" vertical="center"/>
    </xf>
    <xf numFmtId="0" fontId="1" fillId="9" borderId="103" xfId="8" applyFill="1" applyBorder="1" applyAlignment="1">
      <alignment horizontal="center" vertical="center"/>
    </xf>
    <xf numFmtId="0" fontId="1" fillId="9" borderId="110" xfId="8" applyFill="1" applyBorder="1" applyAlignment="1">
      <alignment horizontal="center" vertical="center"/>
    </xf>
    <xf numFmtId="0" fontId="1" fillId="9" borderId="107" xfId="8" applyFill="1" applyBorder="1" applyAlignment="1">
      <alignment horizontal="center" vertical="center"/>
    </xf>
    <xf numFmtId="0" fontId="1" fillId="9" borderId="108" xfId="8" applyFill="1" applyBorder="1" applyAlignment="1">
      <alignment horizontal="center" vertical="center"/>
    </xf>
    <xf numFmtId="0" fontId="1" fillId="9" borderId="111" xfId="8" applyFill="1" applyBorder="1" applyAlignment="1">
      <alignment horizontal="center"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1" fillId="0" borderId="27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0" fillId="0" borderId="11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21" fillId="0" borderId="1" xfId="0" applyFont="1" applyBorder="1" applyAlignment="1">
      <alignment horizontal="left" vertical="center" indent="1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43" fontId="21" fillId="0" borderId="27" xfId="1" applyFont="1" applyBorder="1" applyAlignment="1">
      <alignment horizontal="left" vertical="center" indent="1"/>
    </xf>
    <xf numFmtId="43" fontId="21" fillId="0" borderId="28" xfId="1" applyFont="1" applyBorder="1" applyAlignment="1">
      <alignment horizontal="left" vertical="center" indent="1"/>
    </xf>
    <xf numFmtId="43" fontId="21" fillId="0" borderId="27" xfId="1" applyFont="1" applyBorder="1" applyAlignment="1">
      <alignment horizontal="center" vertical="center"/>
    </xf>
    <xf numFmtId="43" fontId="21" fillId="0" borderId="28" xfId="1" applyFont="1" applyBorder="1" applyAlignment="1">
      <alignment horizontal="center" vertical="center"/>
    </xf>
  </cellXfs>
  <cellStyles count="29">
    <cellStyle name="Comma" xfId="1" builtinId="3"/>
    <cellStyle name="Comma [0]" xfId="2" builtinId="6"/>
    <cellStyle name="Comma [0] 2" xfId="11"/>
    <cellStyle name="Comma [0] 2 10" xfId="12"/>
    <cellStyle name="Comma [0] 2 2" xfId="13"/>
    <cellStyle name="Comma 2" xfId="5"/>
    <cellStyle name="Comma 2 10" xfId="14"/>
    <cellStyle name="Comma 3" xfId="15"/>
    <cellStyle name="Comma 4" xfId="16"/>
    <cellStyle name="Comma 5" xfId="17"/>
    <cellStyle name="Comma 6" xfId="10"/>
    <cellStyle name="Grey" xfId="18"/>
    <cellStyle name="Input [yellow]" xfId="19"/>
    <cellStyle name="Normal" xfId="0" builtinId="0"/>
    <cellStyle name="Normal - Style1" xfId="20"/>
    <cellStyle name="Normal (1)" xfId="21"/>
    <cellStyle name="Normal 2" xfId="9"/>
    <cellStyle name="Normal 2 10" xfId="22"/>
    <cellStyle name="Normal 2 2" xfId="23"/>
    <cellStyle name="Normal 2 2 2" xfId="24"/>
    <cellStyle name="Normal 3" xfId="4"/>
    <cellStyle name="Normal 3 2" xfId="25"/>
    <cellStyle name="Normal 4" xfId="26"/>
    <cellStyle name="Normal 5" xfId="6"/>
    <cellStyle name="Normal 6" xfId="27"/>
    <cellStyle name="Normal 7" xfId="7"/>
    <cellStyle name="Normal 7 2" xfId="8"/>
    <cellStyle name="Normal_sbw" xfId="3"/>
    <cellStyle name="Percent [2]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457200</xdr:colOff>
      <xdr:row>15</xdr:row>
      <xdr:rowOff>123825</xdr:rowOff>
    </xdr:to>
    <xdr:grpSp>
      <xdr:nvGrpSpPr>
        <xdr:cNvPr id="2051" name="Group 3"/>
        <xdr:cNvGrpSpPr>
          <a:grpSpLocks noChangeAspect="1"/>
        </xdr:cNvGrpSpPr>
      </xdr:nvGrpSpPr>
      <xdr:grpSpPr bwMode="auto">
        <a:xfrm>
          <a:off x="0" y="0"/>
          <a:ext cx="5334000" cy="2505075"/>
          <a:chOff x="0" y="0"/>
          <a:chExt cx="560" cy="268"/>
        </a:xfrm>
      </xdr:grpSpPr>
      <xdr:sp macro="" textlink="">
        <xdr:nvSpPr>
          <xdr:cNvPr id="2050" name="AutoShape 2"/>
          <xdr:cNvSpPr>
            <a:spLocks noChangeAspect="1" noChangeArrowheads="1" noTextEdit="1"/>
          </xdr:cNvSpPr>
        </xdr:nvSpPr>
        <xdr:spPr bwMode="auto">
          <a:xfrm>
            <a:off x="0" y="0"/>
            <a:ext cx="560" cy="268"/>
          </a:xfrm>
          <a:prstGeom prst="rect">
            <a:avLst/>
          </a:prstGeom>
          <a:noFill/>
          <a:ln w="9525" cap="flat" cmpd="sng" algn="ctr">
            <a:solidFill>
              <a:srgbClr val="0070C0"/>
            </a:solidFill>
            <a:prstDash val="solid"/>
            <a:miter lim="800000"/>
            <a:headEnd type="none" w="med" len="med"/>
            <a:tailEnd type="none" w="med" len="med"/>
          </a:ln>
        </xdr:spPr>
      </xdr:sp>
      <xdr:grpSp>
        <xdr:nvGrpSpPr>
          <xdr:cNvPr id="2252" name="Group 204"/>
          <xdr:cNvGrpSpPr>
            <a:grpSpLocks/>
          </xdr:cNvGrpSpPr>
        </xdr:nvGrpSpPr>
        <xdr:grpSpPr bwMode="auto">
          <a:xfrm>
            <a:off x="0" y="0"/>
            <a:ext cx="560" cy="268"/>
            <a:chOff x="0" y="0"/>
            <a:chExt cx="560" cy="268"/>
          </a:xfrm>
        </xdr:grpSpPr>
        <xdr:sp macro="" textlink="">
          <xdr:nvSpPr>
            <xdr:cNvPr id="2052" name="Rectangle 4"/>
            <xdr:cNvSpPr>
              <a:spLocks noChangeArrowheads="1"/>
            </xdr:cNvSpPr>
          </xdr:nvSpPr>
          <xdr:spPr bwMode="auto">
            <a:xfrm>
              <a:off x="17" y="2"/>
              <a:ext cx="11" cy="1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sp macro="" textlink="">
          <xdr:nvSpPr>
            <xdr:cNvPr id="2053" name="Rectangle 5"/>
            <xdr:cNvSpPr>
              <a:spLocks noChangeArrowheads="1"/>
            </xdr:cNvSpPr>
          </xdr:nvSpPr>
          <xdr:spPr bwMode="auto">
            <a:xfrm>
              <a:off x="55" y="2"/>
              <a:ext cx="20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Kode</a:t>
              </a:r>
            </a:p>
          </xdr:txBody>
        </xdr:sp>
        <xdr:sp macro="" textlink="">
          <xdr:nvSpPr>
            <xdr:cNvPr id="2054" name="Rectangle 6"/>
            <xdr:cNvSpPr>
              <a:spLocks noChangeArrowheads="1"/>
            </xdr:cNvSpPr>
          </xdr:nvSpPr>
          <xdr:spPr bwMode="auto">
            <a:xfrm>
              <a:off x="118" y="2"/>
              <a:ext cx="41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Nama DAS</a:t>
              </a:r>
            </a:p>
          </xdr:txBody>
        </xdr:sp>
        <xdr:sp macro="" textlink="">
          <xdr:nvSpPr>
            <xdr:cNvPr id="2055" name="Rectangle 7"/>
            <xdr:cNvSpPr>
              <a:spLocks noChangeArrowheads="1"/>
            </xdr:cNvSpPr>
          </xdr:nvSpPr>
          <xdr:spPr bwMode="auto">
            <a:xfrm>
              <a:off x="197" y="2"/>
              <a:ext cx="66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Jumlah Bendung</a:t>
              </a:r>
            </a:p>
          </xdr:txBody>
        </xdr:sp>
        <xdr:sp macro="" textlink="">
          <xdr:nvSpPr>
            <xdr:cNvPr id="2056" name="Rectangle 8"/>
            <xdr:cNvSpPr>
              <a:spLocks noChangeArrowheads="1"/>
            </xdr:cNvSpPr>
          </xdr:nvSpPr>
          <xdr:spPr bwMode="auto">
            <a:xfrm>
              <a:off x="286" y="2"/>
              <a:ext cx="11" cy="1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sp macro="" textlink="">
          <xdr:nvSpPr>
            <xdr:cNvPr id="2057" name="Rectangle 9"/>
            <xdr:cNvSpPr>
              <a:spLocks noChangeArrowheads="1"/>
            </xdr:cNvSpPr>
          </xdr:nvSpPr>
          <xdr:spPr bwMode="auto">
            <a:xfrm>
              <a:off x="325" y="2"/>
              <a:ext cx="20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Kode</a:t>
              </a:r>
            </a:p>
          </xdr:txBody>
        </xdr:sp>
        <xdr:sp macro="" textlink="">
          <xdr:nvSpPr>
            <xdr:cNvPr id="2058" name="Rectangle 10"/>
            <xdr:cNvSpPr>
              <a:spLocks noChangeArrowheads="1"/>
            </xdr:cNvSpPr>
          </xdr:nvSpPr>
          <xdr:spPr bwMode="auto">
            <a:xfrm>
              <a:off x="397" y="2"/>
              <a:ext cx="41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Nama DAS</a:t>
              </a:r>
            </a:p>
          </xdr:txBody>
        </xdr:sp>
        <xdr:sp macro="" textlink="">
          <xdr:nvSpPr>
            <xdr:cNvPr id="2059" name="Rectangle 11"/>
            <xdr:cNvSpPr>
              <a:spLocks noChangeArrowheads="1"/>
            </xdr:cNvSpPr>
          </xdr:nvSpPr>
          <xdr:spPr bwMode="auto">
            <a:xfrm>
              <a:off x="486" y="2"/>
              <a:ext cx="66" cy="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600" b="1" i="0" strike="noStrike">
                  <a:solidFill>
                    <a:srgbClr val="000000"/>
                  </a:solidFill>
                  <a:latin typeface="Arial"/>
                  <a:cs typeface="Arial"/>
                </a:rPr>
                <a:t>Jumlah Bendung</a:t>
              </a:r>
            </a:p>
          </xdr:txBody>
        </xdr:sp>
        <xdr:sp macro="" textlink="">
          <xdr:nvSpPr>
            <xdr:cNvPr id="2060" name="Rectangle 12"/>
            <xdr:cNvSpPr>
              <a:spLocks noChangeArrowheads="1"/>
            </xdr:cNvSpPr>
          </xdr:nvSpPr>
          <xdr:spPr bwMode="auto">
            <a:xfrm>
              <a:off x="20" y="13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061" name="Rectangle 13"/>
            <xdr:cNvSpPr>
              <a:spLocks noChangeArrowheads="1"/>
            </xdr:cNvSpPr>
          </xdr:nvSpPr>
          <xdr:spPr bwMode="auto">
            <a:xfrm>
              <a:off x="58" y="13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001</a:t>
              </a:r>
            </a:p>
          </xdr:txBody>
        </xdr:sp>
        <xdr:sp macro="" textlink="">
          <xdr:nvSpPr>
            <xdr:cNvPr id="2062" name="Rectangle 14"/>
            <xdr:cNvSpPr>
              <a:spLocks noChangeArrowheads="1"/>
            </xdr:cNvSpPr>
          </xdr:nvSpPr>
          <xdr:spPr bwMode="auto">
            <a:xfrm>
              <a:off x="88" y="13"/>
              <a:ext cx="6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BENTEK</a:t>
              </a:r>
            </a:p>
          </xdr:txBody>
        </xdr:sp>
        <xdr:sp macro="" textlink="">
          <xdr:nvSpPr>
            <xdr:cNvPr id="2063" name="Rectangle 15"/>
            <xdr:cNvSpPr>
              <a:spLocks noChangeArrowheads="1"/>
            </xdr:cNvSpPr>
          </xdr:nvSpPr>
          <xdr:spPr bwMode="auto">
            <a:xfrm>
              <a:off x="228" y="13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sp macro="" textlink="">
          <xdr:nvSpPr>
            <xdr:cNvPr id="2064" name="Rectangle 16"/>
            <xdr:cNvSpPr>
              <a:spLocks noChangeArrowheads="1"/>
            </xdr:cNvSpPr>
          </xdr:nvSpPr>
          <xdr:spPr bwMode="auto">
            <a:xfrm>
              <a:off x="287" y="13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22</a:t>
              </a:r>
            </a:p>
          </xdr:txBody>
        </xdr:sp>
        <xdr:sp macro="" textlink="">
          <xdr:nvSpPr>
            <xdr:cNvPr id="2065" name="Rectangle 17"/>
            <xdr:cNvSpPr>
              <a:spLocks noChangeArrowheads="1"/>
            </xdr:cNvSpPr>
          </xdr:nvSpPr>
          <xdr:spPr bwMode="auto">
            <a:xfrm>
              <a:off x="328" y="13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088</a:t>
              </a:r>
            </a:p>
          </xdr:txBody>
        </xdr:sp>
        <xdr:sp macro="" textlink="">
          <xdr:nvSpPr>
            <xdr:cNvPr id="2066" name="Rectangle 18"/>
            <xdr:cNvSpPr>
              <a:spLocks noChangeArrowheads="1"/>
            </xdr:cNvSpPr>
          </xdr:nvSpPr>
          <xdr:spPr bwMode="auto">
            <a:xfrm>
              <a:off x="358" y="13"/>
              <a:ext cx="6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TOJANG</a:t>
              </a:r>
            </a:p>
          </xdr:txBody>
        </xdr:sp>
        <xdr:sp macro="" textlink="">
          <xdr:nvSpPr>
            <xdr:cNvPr id="2067" name="Rectangle 19"/>
            <xdr:cNvSpPr>
              <a:spLocks noChangeArrowheads="1"/>
            </xdr:cNvSpPr>
          </xdr:nvSpPr>
          <xdr:spPr bwMode="auto">
            <a:xfrm>
              <a:off x="518" y="13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</a:t>
              </a:r>
            </a:p>
          </xdr:txBody>
        </xdr:sp>
        <xdr:sp macro="" textlink="">
          <xdr:nvSpPr>
            <xdr:cNvPr id="2068" name="Rectangle 20"/>
            <xdr:cNvSpPr>
              <a:spLocks noChangeArrowheads="1"/>
            </xdr:cNvSpPr>
          </xdr:nvSpPr>
          <xdr:spPr bwMode="auto">
            <a:xfrm>
              <a:off x="20" y="25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069" name="Rectangle 21"/>
            <xdr:cNvSpPr>
              <a:spLocks noChangeArrowheads="1"/>
            </xdr:cNvSpPr>
          </xdr:nvSpPr>
          <xdr:spPr bwMode="auto">
            <a:xfrm>
              <a:off x="58" y="25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002</a:t>
              </a:r>
            </a:p>
          </xdr:txBody>
        </xdr:sp>
        <xdr:sp macro="" textlink="">
          <xdr:nvSpPr>
            <xdr:cNvPr id="2070" name="Rectangle 22"/>
            <xdr:cNvSpPr>
              <a:spLocks noChangeArrowheads="1"/>
            </xdr:cNvSpPr>
          </xdr:nvSpPr>
          <xdr:spPr bwMode="auto">
            <a:xfrm>
              <a:off x="88" y="25"/>
              <a:ext cx="8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DAS BURUAN</a:t>
              </a:r>
            </a:p>
          </xdr:txBody>
        </xdr:sp>
        <xdr:sp macro="" textlink="">
          <xdr:nvSpPr>
            <xdr:cNvPr id="2071" name="Rectangle 23"/>
            <xdr:cNvSpPr>
              <a:spLocks noChangeArrowheads="1"/>
            </xdr:cNvSpPr>
          </xdr:nvSpPr>
          <xdr:spPr bwMode="auto">
            <a:xfrm>
              <a:off x="228" y="25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</a:t>
              </a:r>
            </a:p>
          </xdr:txBody>
        </xdr:sp>
        <xdr:sp macro="" textlink="">
          <xdr:nvSpPr>
            <xdr:cNvPr id="2072" name="Rectangle 24"/>
            <xdr:cNvSpPr>
              <a:spLocks noChangeArrowheads="1"/>
            </xdr:cNvSpPr>
          </xdr:nvSpPr>
          <xdr:spPr bwMode="auto">
            <a:xfrm>
              <a:off x="287" y="25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23</a:t>
              </a:r>
            </a:p>
          </xdr:txBody>
        </xdr:sp>
        <xdr:sp macro="" textlink="">
          <xdr:nvSpPr>
            <xdr:cNvPr id="2073" name="Rectangle 25"/>
            <xdr:cNvSpPr>
              <a:spLocks noChangeArrowheads="1"/>
            </xdr:cNvSpPr>
          </xdr:nvSpPr>
          <xdr:spPr bwMode="auto">
            <a:xfrm>
              <a:off x="328" y="25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089</a:t>
              </a:r>
            </a:p>
          </xdr:txBody>
        </xdr:sp>
        <xdr:sp macro="" textlink="">
          <xdr:nvSpPr>
            <xdr:cNvPr id="2074" name="Rectangle 26"/>
            <xdr:cNvSpPr>
              <a:spLocks noChangeArrowheads="1"/>
            </xdr:cNvSpPr>
          </xdr:nvSpPr>
          <xdr:spPr bwMode="auto">
            <a:xfrm>
              <a:off x="358" y="25"/>
              <a:ext cx="1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GERES SERODANG</a:t>
              </a:r>
            </a:p>
          </xdr:txBody>
        </xdr:sp>
        <xdr:sp macro="" textlink="">
          <xdr:nvSpPr>
            <xdr:cNvPr id="2075" name="Rectangle 27"/>
            <xdr:cNvSpPr>
              <a:spLocks noChangeArrowheads="1"/>
            </xdr:cNvSpPr>
          </xdr:nvSpPr>
          <xdr:spPr bwMode="auto">
            <a:xfrm>
              <a:off x="516" y="25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11</a:t>
              </a:r>
            </a:p>
          </xdr:txBody>
        </xdr:sp>
        <xdr:sp macro="" textlink="">
          <xdr:nvSpPr>
            <xdr:cNvPr id="2076" name="Rectangle 28"/>
            <xdr:cNvSpPr>
              <a:spLocks noChangeArrowheads="1"/>
            </xdr:cNvSpPr>
          </xdr:nvSpPr>
          <xdr:spPr bwMode="auto">
            <a:xfrm>
              <a:off x="20" y="37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</a:t>
              </a:r>
            </a:p>
          </xdr:txBody>
        </xdr:sp>
        <xdr:sp macro="" textlink="">
          <xdr:nvSpPr>
            <xdr:cNvPr id="2077" name="Rectangle 29"/>
            <xdr:cNvSpPr>
              <a:spLocks noChangeArrowheads="1"/>
            </xdr:cNvSpPr>
          </xdr:nvSpPr>
          <xdr:spPr bwMode="auto">
            <a:xfrm>
              <a:off x="58" y="37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006</a:t>
              </a:r>
            </a:p>
          </xdr:txBody>
        </xdr:sp>
        <xdr:sp macro="" textlink="">
          <xdr:nvSpPr>
            <xdr:cNvPr id="2078" name="Rectangle 30"/>
            <xdr:cNvSpPr>
              <a:spLocks noChangeArrowheads="1"/>
            </xdr:cNvSpPr>
          </xdr:nvSpPr>
          <xdr:spPr bwMode="auto">
            <a:xfrm>
              <a:off x="88" y="37"/>
              <a:ext cx="62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SOKONG</a:t>
              </a:r>
            </a:p>
          </xdr:txBody>
        </xdr:sp>
        <xdr:sp macro="" textlink="">
          <xdr:nvSpPr>
            <xdr:cNvPr id="2079" name="Rectangle 31"/>
            <xdr:cNvSpPr>
              <a:spLocks noChangeArrowheads="1"/>
            </xdr:cNvSpPr>
          </xdr:nvSpPr>
          <xdr:spPr bwMode="auto">
            <a:xfrm>
              <a:off x="228" y="37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080" name="Rectangle 32"/>
            <xdr:cNvSpPr>
              <a:spLocks noChangeArrowheads="1"/>
            </xdr:cNvSpPr>
          </xdr:nvSpPr>
          <xdr:spPr bwMode="auto">
            <a:xfrm>
              <a:off x="287" y="3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24</a:t>
              </a:r>
            </a:p>
          </xdr:txBody>
        </xdr:sp>
        <xdr:sp macro="" textlink="">
          <xdr:nvSpPr>
            <xdr:cNvPr id="2081" name="Rectangle 33"/>
            <xdr:cNvSpPr>
              <a:spLocks noChangeArrowheads="1"/>
            </xdr:cNvSpPr>
          </xdr:nvSpPr>
          <xdr:spPr bwMode="auto">
            <a:xfrm>
              <a:off x="328" y="37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090</a:t>
              </a:r>
            </a:p>
          </xdr:txBody>
        </xdr:sp>
        <xdr:sp macro="" textlink="">
          <xdr:nvSpPr>
            <xdr:cNvPr id="2082" name="Rectangle 34"/>
            <xdr:cNvSpPr>
              <a:spLocks noChangeArrowheads="1"/>
            </xdr:cNvSpPr>
          </xdr:nvSpPr>
          <xdr:spPr bwMode="auto">
            <a:xfrm>
              <a:off x="358" y="37"/>
              <a:ext cx="6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BLIMBING</a:t>
              </a:r>
            </a:p>
          </xdr:txBody>
        </xdr:sp>
        <xdr:sp macro="" textlink="">
          <xdr:nvSpPr>
            <xdr:cNvPr id="2083" name="Rectangle 35"/>
            <xdr:cNvSpPr>
              <a:spLocks noChangeArrowheads="1"/>
            </xdr:cNvSpPr>
          </xdr:nvSpPr>
          <xdr:spPr bwMode="auto">
            <a:xfrm>
              <a:off x="516" y="3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60</a:t>
              </a:r>
            </a:p>
          </xdr:txBody>
        </xdr:sp>
        <xdr:sp macro="" textlink="">
          <xdr:nvSpPr>
            <xdr:cNvPr id="2084" name="Rectangle 36"/>
            <xdr:cNvSpPr>
              <a:spLocks noChangeArrowheads="1"/>
            </xdr:cNvSpPr>
          </xdr:nvSpPr>
          <xdr:spPr bwMode="auto">
            <a:xfrm>
              <a:off x="20" y="4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</a:t>
              </a:r>
            </a:p>
          </xdr:txBody>
        </xdr:sp>
        <xdr:sp macro="" textlink="">
          <xdr:nvSpPr>
            <xdr:cNvPr id="2085" name="Rectangle 37"/>
            <xdr:cNvSpPr>
              <a:spLocks noChangeArrowheads="1"/>
            </xdr:cNvSpPr>
          </xdr:nvSpPr>
          <xdr:spPr bwMode="auto">
            <a:xfrm>
              <a:off x="58" y="49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007</a:t>
              </a:r>
            </a:p>
          </xdr:txBody>
        </xdr:sp>
        <xdr:sp macro="" textlink="">
          <xdr:nvSpPr>
            <xdr:cNvPr id="2086" name="Rectangle 38"/>
            <xdr:cNvSpPr>
              <a:spLocks noChangeArrowheads="1"/>
            </xdr:cNvSpPr>
          </xdr:nvSpPr>
          <xdr:spPr bwMode="auto">
            <a:xfrm>
              <a:off x="88" y="49"/>
              <a:ext cx="62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SEGARA</a:t>
              </a:r>
            </a:p>
          </xdr:txBody>
        </xdr:sp>
        <xdr:sp macro="" textlink="">
          <xdr:nvSpPr>
            <xdr:cNvPr id="2087" name="Rectangle 39"/>
            <xdr:cNvSpPr>
              <a:spLocks noChangeArrowheads="1"/>
            </xdr:cNvSpPr>
          </xdr:nvSpPr>
          <xdr:spPr bwMode="auto">
            <a:xfrm>
              <a:off x="228" y="4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088" name="Rectangle 40"/>
            <xdr:cNvSpPr>
              <a:spLocks noChangeArrowheads="1"/>
            </xdr:cNvSpPr>
          </xdr:nvSpPr>
          <xdr:spPr bwMode="auto">
            <a:xfrm>
              <a:off x="287" y="4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25</a:t>
              </a:r>
            </a:p>
          </xdr:txBody>
        </xdr:sp>
        <xdr:sp macro="" textlink="">
          <xdr:nvSpPr>
            <xdr:cNvPr id="2089" name="Rectangle 41"/>
            <xdr:cNvSpPr>
              <a:spLocks noChangeArrowheads="1"/>
            </xdr:cNvSpPr>
          </xdr:nvSpPr>
          <xdr:spPr bwMode="auto">
            <a:xfrm>
              <a:off x="328" y="49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091</a:t>
              </a:r>
            </a:p>
          </xdr:txBody>
        </xdr:sp>
        <xdr:sp macro="" textlink="">
          <xdr:nvSpPr>
            <xdr:cNvPr id="2090" name="Rectangle 42"/>
            <xdr:cNvSpPr>
              <a:spLocks noChangeArrowheads="1"/>
            </xdr:cNvSpPr>
          </xdr:nvSpPr>
          <xdr:spPr bwMode="auto">
            <a:xfrm>
              <a:off x="358" y="49"/>
              <a:ext cx="7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AIK AMPAT</a:t>
              </a:r>
            </a:p>
          </xdr:txBody>
        </xdr:sp>
        <xdr:sp macro="" textlink="">
          <xdr:nvSpPr>
            <xdr:cNvPr id="2091" name="Rectangle 43"/>
            <xdr:cNvSpPr>
              <a:spLocks noChangeArrowheads="1"/>
            </xdr:cNvSpPr>
          </xdr:nvSpPr>
          <xdr:spPr bwMode="auto">
            <a:xfrm>
              <a:off x="516" y="4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57</a:t>
              </a:r>
            </a:p>
          </xdr:txBody>
        </xdr:sp>
        <xdr:sp macro="" textlink="">
          <xdr:nvSpPr>
            <xdr:cNvPr id="2092" name="Rectangle 44"/>
            <xdr:cNvSpPr>
              <a:spLocks noChangeArrowheads="1"/>
            </xdr:cNvSpPr>
          </xdr:nvSpPr>
          <xdr:spPr bwMode="auto">
            <a:xfrm>
              <a:off x="20" y="62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sp macro="" textlink="">
          <xdr:nvSpPr>
            <xdr:cNvPr id="2093" name="Rectangle 45"/>
            <xdr:cNvSpPr>
              <a:spLocks noChangeArrowheads="1"/>
            </xdr:cNvSpPr>
          </xdr:nvSpPr>
          <xdr:spPr bwMode="auto">
            <a:xfrm>
              <a:off x="58" y="62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008</a:t>
              </a:r>
            </a:p>
          </xdr:txBody>
        </xdr:sp>
        <xdr:sp macro="" textlink="">
          <xdr:nvSpPr>
            <xdr:cNvPr id="2094" name="Rectangle 46"/>
            <xdr:cNvSpPr>
              <a:spLocks noChangeArrowheads="1"/>
            </xdr:cNvSpPr>
          </xdr:nvSpPr>
          <xdr:spPr bwMode="auto">
            <a:xfrm>
              <a:off x="88" y="62"/>
              <a:ext cx="7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TIU PUPUS</a:t>
              </a:r>
            </a:p>
          </xdr:txBody>
        </xdr:sp>
        <xdr:sp macro="" textlink="">
          <xdr:nvSpPr>
            <xdr:cNvPr id="2095" name="Rectangle 47"/>
            <xdr:cNvSpPr>
              <a:spLocks noChangeArrowheads="1"/>
            </xdr:cNvSpPr>
          </xdr:nvSpPr>
          <xdr:spPr bwMode="auto">
            <a:xfrm>
              <a:off x="228" y="62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096" name="Rectangle 48"/>
            <xdr:cNvSpPr>
              <a:spLocks noChangeArrowheads="1"/>
            </xdr:cNvSpPr>
          </xdr:nvSpPr>
          <xdr:spPr bwMode="auto">
            <a:xfrm>
              <a:off x="287" y="6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26</a:t>
              </a:r>
            </a:p>
          </xdr:txBody>
        </xdr:sp>
        <xdr:sp macro="" textlink="">
          <xdr:nvSpPr>
            <xdr:cNvPr id="2097" name="Rectangle 49"/>
            <xdr:cNvSpPr>
              <a:spLocks noChangeArrowheads="1"/>
            </xdr:cNvSpPr>
          </xdr:nvSpPr>
          <xdr:spPr bwMode="auto">
            <a:xfrm>
              <a:off x="328" y="62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092</a:t>
              </a:r>
            </a:p>
          </xdr:txBody>
        </xdr:sp>
        <xdr:sp macro="" textlink="">
          <xdr:nvSpPr>
            <xdr:cNvPr id="2098" name="Rectangle 50"/>
            <xdr:cNvSpPr>
              <a:spLocks noChangeArrowheads="1"/>
            </xdr:cNvSpPr>
          </xdr:nvSpPr>
          <xdr:spPr bwMode="auto">
            <a:xfrm>
              <a:off x="358" y="62"/>
              <a:ext cx="10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MENANGA PAOK</a:t>
              </a:r>
            </a:p>
          </xdr:txBody>
        </xdr:sp>
        <xdr:sp macro="" textlink="">
          <xdr:nvSpPr>
            <xdr:cNvPr id="2099" name="Rectangle 51"/>
            <xdr:cNvSpPr>
              <a:spLocks noChangeArrowheads="1"/>
            </xdr:cNvSpPr>
          </xdr:nvSpPr>
          <xdr:spPr bwMode="auto">
            <a:xfrm>
              <a:off x="518" y="62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00" name="Rectangle 52"/>
            <xdr:cNvSpPr>
              <a:spLocks noChangeArrowheads="1"/>
            </xdr:cNvSpPr>
          </xdr:nvSpPr>
          <xdr:spPr bwMode="auto">
            <a:xfrm>
              <a:off x="20" y="74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6</a:t>
              </a:r>
            </a:p>
          </xdr:txBody>
        </xdr:sp>
        <xdr:sp macro="" textlink="">
          <xdr:nvSpPr>
            <xdr:cNvPr id="2101" name="Rectangle 53"/>
            <xdr:cNvSpPr>
              <a:spLocks noChangeArrowheads="1"/>
            </xdr:cNvSpPr>
          </xdr:nvSpPr>
          <xdr:spPr bwMode="auto">
            <a:xfrm>
              <a:off x="58" y="74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011</a:t>
              </a:r>
            </a:p>
          </xdr:txBody>
        </xdr:sp>
        <xdr:sp macro="" textlink="">
          <xdr:nvSpPr>
            <xdr:cNvPr id="2102" name="Rectangle 54"/>
            <xdr:cNvSpPr>
              <a:spLocks noChangeArrowheads="1"/>
            </xdr:cNvSpPr>
          </xdr:nvSpPr>
          <xdr:spPr bwMode="auto">
            <a:xfrm>
              <a:off x="88" y="74"/>
              <a:ext cx="39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LUK</a:t>
              </a:r>
            </a:p>
          </xdr:txBody>
        </xdr:sp>
        <xdr:sp macro="" textlink="">
          <xdr:nvSpPr>
            <xdr:cNvPr id="2103" name="Rectangle 55"/>
            <xdr:cNvSpPr>
              <a:spLocks noChangeArrowheads="1"/>
            </xdr:cNvSpPr>
          </xdr:nvSpPr>
          <xdr:spPr bwMode="auto">
            <a:xfrm>
              <a:off x="228" y="74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</a:t>
              </a:r>
            </a:p>
          </xdr:txBody>
        </xdr:sp>
        <xdr:sp macro="" textlink="">
          <xdr:nvSpPr>
            <xdr:cNvPr id="2104" name="Rectangle 56"/>
            <xdr:cNvSpPr>
              <a:spLocks noChangeArrowheads="1"/>
            </xdr:cNvSpPr>
          </xdr:nvSpPr>
          <xdr:spPr bwMode="auto">
            <a:xfrm>
              <a:off x="287" y="7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27</a:t>
              </a:r>
            </a:p>
          </xdr:txBody>
        </xdr:sp>
        <xdr:sp macro="" textlink="">
          <xdr:nvSpPr>
            <xdr:cNvPr id="2105" name="Rectangle 57"/>
            <xdr:cNvSpPr>
              <a:spLocks noChangeArrowheads="1"/>
            </xdr:cNvSpPr>
          </xdr:nvSpPr>
          <xdr:spPr bwMode="auto">
            <a:xfrm>
              <a:off x="328" y="74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093</a:t>
              </a:r>
            </a:p>
          </xdr:txBody>
        </xdr:sp>
        <xdr:sp macro="" textlink="">
          <xdr:nvSpPr>
            <xdr:cNvPr id="2106" name="Rectangle 58"/>
            <xdr:cNvSpPr>
              <a:spLocks noChangeArrowheads="1"/>
            </xdr:cNvSpPr>
          </xdr:nvSpPr>
          <xdr:spPr bwMode="auto">
            <a:xfrm>
              <a:off x="358" y="74"/>
              <a:ext cx="57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MOYOT</a:t>
              </a:r>
            </a:p>
          </xdr:txBody>
        </xdr:sp>
        <xdr:sp macro="" textlink="">
          <xdr:nvSpPr>
            <xdr:cNvPr id="2107" name="Rectangle 59"/>
            <xdr:cNvSpPr>
              <a:spLocks noChangeArrowheads="1"/>
            </xdr:cNvSpPr>
          </xdr:nvSpPr>
          <xdr:spPr bwMode="auto">
            <a:xfrm>
              <a:off x="516" y="7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11</a:t>
              </a:r>
            </a:p>
          </xdr:txBody>
        </xdr:sp>
        <xdr:sp macro="" textlink="">
          <xdr:nvSpPr>
            <xdr:cNvPr id="2108" name="Rectangle 60"/>
            <xdr:cNvSpPr>
              <a:spLocks noChangeArrowheads="1"/>
            </xdr:cNvSpPr>
          </xdr:nvSpPr>
          <xdr:spPr bwMode="auto">
            <a:xfrm>
              <a:off x="20" y="86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7</a:t>
              </a:r>
            </a:p>
          </xdr:txBody>
        </xdr:sp>
        <xdr:sp macro="" textlink="">
          <xdr:nvSpPr>
            <xdr:cNvPr id="2109" name="Rectangle 61"/>
            <xdr:cNvSpPr>
              <a:spLocks noChangeArrowheads="1"/>
            </xdr:cNvSpPr>
          </xdr:nvSpPr>
          <xdr:spPr bwMode="auto">
            <a:xfrm>
              <a:off x="58" y="86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012</a:t>
              </a:r>
            </a:p>
          </xdr:txBody>
        </xdr:sp>
        <xdr:sp macro="" textlink="">
          <xdr:nvSpPr>
            <xdr:cNvPr id="2110" name="Rectangle 62"/>
            <xdr:cNvSpPr>
              <a:spLocks noChangeArrowheads="1"/>
            </xdr:cNvSpPr>
          </xdr:nvSpPr>
          <xdr:spPr bwMode="auto">
            <a:xfrm>
              <a:off x="88" y="86"/>
              <a:ext cx="89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PENGGOLONG</a:t>
              </a:r>
            </a:p>
          </xdr:txBody>
        </xdr:sp>
        <xdr:sp macro="" textlink="">
          <xdr:nvSpPr>
            <xdr:cNvPr id="2111" name="Rectangle 63"/>
            <xdr:cNvSpPr>
              <a:spLocks noChangeArrowheads="1"/>
            </xdr:cNvSpPr>
          </xdr:nvSpPr>
          <xdr:spPr bwMode="auto">
            <a:xfrm>
              <a:off x="228" y="86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</a:t>
              </a:r>
            </a:p>
          </xdr:txBody>
        </xdr:sp>
        <xdr:sp macro="" textlink="">
          <xdr:nvSpPr>
            <xdr:cNvPr id="2112" name="Rectangle 64"/>
            <xdr:cNvSpPr>
              <a:spLocks noChangeArrowheads="1"/>
            </xdr:cNvSpPr>
          </xdr:nvSpPr>
          <xdr:spPr bwMode="auto">
            <a:xfrm>
              <a:off x="287" y="8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28</a:t>
              </a:r>
            </a:p>
          </xdr:txBody>
        </xdr:sp>
        <xdr:sp macro="" textlink="">
          <xdr:nvSpPr>
            <xdr:cNvPr id="2113" name="Rectangle 65"/>
            <xdr:cNvSpPr>
              <a:spLocks noChangeArrowheads="1"/>
            </xdr:cNvSpPr>
          </xdr:nvSpPr>
          <xdr:spPr bwMode="auto">
            <a:xfrm>
              <a:off x="328" y="86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094</a:t>
              </a:r>
            </a:p>
          </xdr:txBody>
        </xdr:sp>
        <xdr:sp macro="" textlink="">
          <xdr:nvSpPr>
            <xdr:cNvPr id="2114" name="Rectangle 66"/>
            <xdr:cNvSpPr>
              <a:spLocks noChangeArrowheads="1"/>
            </xdr:cNvSpPr>
          </xdr:nvSpPr>
          <xdr:spPr bwMode="auto">
            <a:xfrm>
              <a:off x="358" y="86"/>
              <a:ext cx="6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PALUNG</a:t>
              </a:r>
            </a:p>
          </xdr:txBody>
        </xdr:sp>
        <xdr:sp macro="" textlink="">
          <xdr:nvSpPr>
            <xdr:cNvPr id="2115" name="Rectangle 67"/>
            <xdr:cNvSpPr>
              <a:spLocks noChangeArrowheads="1"/>
            </xdr:cNvSpPr>
          </xdr:nvSpPr>
          <xdr:spPr bwMode="auto">
            <a:xfrm>
              <a:off x="516" y="8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35</a:t>
              </a:r>
            </a:p>
          </xdr:txBody>
        </xdr:sp>
        <xdr:sp macro="" textlink="">
          <xdr:nvSpPr>
            <xdr:cNvPr id="2116" name="Rectangle 68"/>
            <xdr:cNvSpPr>
              <a:spLocks noChangeArrowheads="1"/>
            </xdr:cNvSpPr>
          </xdr:nvSpPr>
          <xdr:spPr bwMode="auto">
            <a:xfrm>
              <a:off x="20" y="98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8</a:t>
              </a:r>
            </a:p>
          </xdr:txBody>
        </xdr:sp>
        <xdr:sp macro="" textlink="">
          <xdr:nvSpPr>
            <xdr:cNvPr id="2117" name="Rectangle 69"/>
            <xdr:cNvSpPr>
              <a:spLocks noChangeArrowheads="1"/>
            </xdr:cNvSpPr>
          </xdr:nvSpPr>
          <xdr:spPr bwMode="auto">
            <a:xfrm>
              <a:off x="58" y="98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014</a:t>
              </a:r>
            </a:p>
          </xdr:txBody>
        </xdr:sp>
        <xdr:sp macro="" textlink="">
          <xdr:nvSpPr>
            <xdr:cNvPr id="2118" name="Rectangle 70"/>
            <xdr:cNvSpPr>
              <a:spLocks noChangeArrowheads="1"/>
            </xdr:cNvSpPr>
          </xdr:nvSpPr>
          <xdr:spPr bwMode="auto">
            <a:xfrm>
              <a:off x="88" y="98"/>
              <a:ext cx="63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SIDUTAN</a:t>
              </a:r>
            </a:p>
          </xdr:txBody>
        </xdr:sp>
        <xdr:sp macro="" textlink="">
          <xdr:nvSpPr>
            <xdr:cNvPr id="2119" name="Rectangle 71"/>
            <xdr:cNvSpPr>
              <a:spLocks noChangeArrowheads="1"/>
            </xdr:cNvSpPr>
          </xdr:nvSpPr>
          <xdr:spPr bwMode="auto">
            <a:xfrm>
              <a:off x="228" y="98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sp macro="" textlink="">
          <xdr:nvSpPr>
            <xdr:cNvPr id="2120" name="Rectangle 72"/>
            <xdr:cNvSpPr>
              <a:spLocks noChangeArrowheads="1"/>
            </xdr:cNvSpPr>
          </xdr:nvSpPr>
          <xdr:spPr bwMode="auto">
            <a:xfrm>
              <a:off x="287" y="98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29</a:t>
              </a:r>
            </a:p>
          </xdr:txBody>
        </xdr:sp>
        <xdr:sp macro="" textlink="">
          <xdr:nvSpPr>
            <xdr:cNvPr id="2121" name="Rectangle 73"/>
            <xdr:cNvSpPr>
              <a:spLocks noChangeArrowheads="1"/>
            </xdr:cNvSpPr>
          </xdr:nvSpPr>
          <xdr:spPr bwMode="auto">
            <a:xfrm>
              <a:off x="328" y="98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096</a:t>
              </a:r>
            </a:p>
          </xdr:txBody>
        </xdr:sp>
        <xdr:sp macro="" textlink="">
          <xdr:nvSpPr>
            <xdr:cNvPr id="2122" name="Rectangle 74"/>
            <xdr:cNvSpPr>
              <a:spLocks noChangeArrowheads="1"/>
            </xdr:cNvSpPr>
          </xdr:nvSpPr>
          <xdr:spPr bwMode="auto">
            <a:xfrm>
              <a:off x="358" y="98"/>
              <a:ext cx="107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RERE PENEMBEM</a:t>
              </a:r>
            </a:p>
          </xdr:txBody>
        </xdr:sp>
        <xdr:sp macro="" textlink="">
          <xdr:nvSpPr>
            <xdr:cNvPr id="2123" name="Rectangle 75"/>
            <xdr:cNvSpPr>
              <a:spLocks noChangeArrowheads="1"/>
            </xdr:cNvSpPr>
          </xdr:nvSpPr>
          <xdr:spPr bwMode="auto">
            <a:xfrm>
              <a:off x="518" y="98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sp macro="" textlink="">
          <xdr:nvSpPr>
            <xdr:cNvPr id="2124" name="Rectangle 76"/>
            <xdr:cNvSpPr>
              <a:spLocks noChangeArrowheads="1"/>
            </xdr:cNvSpPr>
          </xdr:nvSpPr>
          <xdr:spPr bwMode="auto">
            <a:xfrm>
              <a:off x="20" y="110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9</a:t>
              </a:r>
            </a:p>
          </xdr:txBody>
        </xdr:sp>
        <xdr:sp macro="" textlink="">
          <xdr:nvSpPr>
            <xdr:cNvPr id="2125" name="Rectangle 77"/>
            <xdr:cNvSpPr>
              <a:spLocks noChangeArrowheads="1"/>
            </xdr:cNvSpPr>
          </xdr:nvSpPr>
          <xdr:spPr bwMode="auto">
            <a:xfrm>
              <a:off x="58" y="110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016</a:t>
              </a:r>
            </a:p>
          </xdr:txBody>
        </xdr:sp>
        <xdr:sp macro="" textlink="">
          <xdr:nvSpPr>
            <xdr:cNvPr id="2126" name="Rectangle 78"/>
            <xdr:cNvSpPr>
              <a:spLocks noChangeArrowheads="1"/>
            </xdr:cNvSpPr>
          </xdr:nvSpPr>
          <xdr:spPr bwMode="auto">
            <a:xfrm>
              <a:off x="88" y="110"/>
              <a:ext cx="8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LEBAHPEBALI</a:t>
              </a:r>
            </a:p>
          </xdr:txBody>
        </xdr:sp>
        <xdr:sp macro="" textlink="">
          <xdr:nvSpPr>
            <xdr:cNvPr id="2127" name="Rectangle 79"/>
            <xdr:cNvSpPr>
              <a:spLocks noChangeArrowheads="1"/>
            </xdr:cNvSpPr>
          </xdr:nvSpPr>
          <xdr:spPr bwMode="auto">
            <a:xfrm>
              <a:off x="228" y="110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28" name="Rectangle 80"/>
            <xdr:cNvSpPr>
              <a:spLocks noChangeArrowheads="1"/>
            </xdr:cNvSpPr>
          </xdr:nvSpPr>
          <xdr:spPr bwMode="auto">
            <a:xfrm>
              <a:off x="287" y="110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30</a:t>
              </a:r>
            </a:p>
          </xdr:txBody>
        </xdr:sp>
        <xdr:sp macro="" textlink="">
          <xdr:nvSpPr>
            <xdr:cNvPr id="2129" name="Rectangle 81"/>
            <xdr:cNvSpPr>
              <a:spLocks noChangeArrowheads="1"/>
            </xdr:cNvSpPr>
          </xdr:nvSpPr>
          <xdr:spPr bwMode="auto">
            <a:xfrm>
              <a:off x="328" y="110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104</a:t>
              </a:r>
            </a:p>
          </xdr:txBody>
        </xdr:sp>
        <xdr:sp macro="" textlink="">
          <xdr:nvSpPr>
            <xdr:cNvPr id="2130" name="Rectangle 82"/>
            <xdr:cNvSpPr>
              <a:spLocks noChangeArrowheads="1"/>
            </xdr:cNvSpPr>
          </xdr:nvSpPr>
          <xdr:spPr bwMode="auto">
            <a:xfrm>
              <a:off x="358" y="110"/>
              <a:ext cx="4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PEAK</a:t>
              </a:r>
            </a:p>
          </xdr:txBody>
        </xdr:sp>
        <xdr:sp macro="" textlink="">
          <xdr:nvSpPr>
            <xdr:cNvPr id="2131" name="Rectangle 83"/>
            <xdr:cNvSpPr>
              <a:spLocks noChangeArrowheads="1"/>
            </xdr:cNvSpPr>
          </xdr:nvSpPr>
          <xdr:spPr bwMode="auto">
            <a:xfrm>
              <a:off x="518" y="110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132" name="Rectangle 84"/>
            <xdr:cNvSpPr>
              <a:spLocks noChangeArrowheads="1"/>
            </xdr:cNvSpPr>
          </xdr:nvSpPr>
          <xdr:spPr bwMode="auto">
            <a:xfrm>
              <a:off x="18" y="12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10</a:t>
              </a:r>
            </a:p>
          </xdr:txBody>
        </xdr:sp>
        <xdr:sp macro="" textlink="">
          <xdr:nvSpPr>
            <xdr:cNvPr id="2133" name="Rectangle 85"/>
            <xdr:cNvSpPr>
              <a:spLocks noChangeArrowheads="1"/>
            </xdr:cNvSpPr>
          </xdr:nvSpPr>
          <xdr:spPr bwMode="auto">
            <a:xfrm>
              <a:off x="58" y="122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019</a:t>
              </a:r>
            </a:p>
          </xdr:txBody>
        </xdr:sp>
        <xdr:sp macro="" textlink="">
          <xdr:nvSpPr>
            <xdr:cNvPr id="2134" name="Rectangle 86"/>
            <xdr:cNvSpPr>
              <a:spLocks noChangeArrowheads="1"/>
            </xdr:cNvSpPr>
          </xdr:nvSpPr>
          <xdr:spPr bwMode="auto">
            <a:xfrm>
              <a:off x="88" y="122"/>
              <a:ext cx="82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AMORAMOR</a:t>
              </a:r>
            </a:p>
          </xdr:txBody>
        </xdr:sp>
        <xdr:sp macro="" textlink="">
          <xdr:nvSpPr>
            <xdr:cNvPr id="2135" name="Rectangle 87"/>
            <xdr:cNvSpPr>
              <a:spLocks noChangeArrowheads="1"/>
            </xdr:cNvSpPr>
          </xdr:nvSpPr>
          <xdr:spPr bwMode="auto">
            <a:xfrm>
              <a:off x="228" y="122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136" name="Rectangle 88"/>
            <xdr:cNvSpPr>
              <a:spLocks noChangeArrowheads="1"/>
            </xdr:cNvSpPr>
          </xdr:nvSpPr>
          <xdr:spPr bwMode="auto">
            <a:xfrm>
              <a:off x="287" y="12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31</a:t>
              </a:r>
            </a:p>
          </xdr:txBody>
        </xdr:sp>
        <xdr:sp macro="" textlink="">
          <xdr:nvSpPr>
            <xdr:cNvPr id="2137" name="Rectangle 89"/>
            <xdr:cNvSpPr>
              <a:spLocks noChangeArrowheads="1"/>
            </xdr:cNvSpPr>
          </xdr:nvSpPr>
          <xdr:spPr bwMode="auto">
            <a:xfrm>
              <a:off x="328" y="122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105</a:t>
              </a:r>
            </a:p>
          </xdr:txBody>
        </xdr:sp>
        <xdr:sp macro="" textlink="">
          <xdr:nvSpPr>
            <xdr:cNvPr id="2138" name="Rectangle 90"/>
            <xdr:cNvSpPr>
              <a:spLocks noChangeArrowheads="1"/>
            </xdr:cNvSpPr>
          </xdr:nvSpPr>
          <xdr:spPr bwMode="auto">
            <a:xfrm>
              <a:off x="358" y="122"/>
              <a:ext cx="8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PARE GANTI</a:t>
              </a:r>
            </a:p>
          </xdr:txBody>
        </xdr:sp>
        <xdr:sp macro="" textlink="">
          <xdr:nvSpPr>
            <xdr:cNvPr id="2139" name="Rectangle 91"/>
            <xdr:cNvSpPr>
              <a:spLocks noChangeArrowheads="1"/>
            </xdr:cNvSpPr>
          </xdr:nvSpPr>
          <xdr:spPr bwMode="auto">
            <a:xfrm>
              <a:off x="518" y="122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</a:t>
              </a:r>
            </a:p>
          </xdr:txBody>
        </xdr:sp>
        <xdr:sp macro="" textlink="">
          <xdr:nvSpPr>
            <xdr:cNvPr id="2140" name="Rectangle 92"/>
            <xdr:cNvSpPr>
              <a:spLocks noChangeArrowheads="1"/>
            </xdr:cNvSpPr>
          </xdr:nvSpPr>
          <xdr:spPr bwMode="auto">
            <a:xfrm>
              <a:off x="18" y="13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11</a:t>
              </a:r>
            </a:p>
          </xdr:txBody>
        </xdr:sp>
        <xdr:sp macro="" textlink="">
          <xdr:nvSpPr>
            <xdr:cNvPr id="2141" name="Rectangle 93"/>
            <xdr:cNvSpPr>
              <a:spLocks noChangeArrowheads="1"/>
            </xdr:cNvSpPr>
          </xdr:nvSpPr>
          <xdr:spPr bwMode="auto">
            <a:xfrm>
              <a:off x="58" y="134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041</a:t>
              </a:r>
            </a:p>
          </xdr:txBody>
        </xdr:sp>
        <xdr:sp macro="" textlink="">
          <xdr:nvSpPr>
            <xdr:cNvPr id="2142" name="Rectangle 94"/>
            <xdr:cNvSpPr>
              <a:spLocks noChangeArrowheads="1"/>
            </xdr:cNvSpPr>
          </xdr:nvSpPr>
          <xdr:spPr bwMode="auto">
            <a:xfrm>
              <a:off x="88" y="134"/>
              <a:ext cx="4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REAK</a:t>
              </a:r>
            </a:p>
          </xdr:txBody>
        </xdr:sp>
        <xdr:sp macro="" textlink="">
          <xdr:nvSpPr>
            <xdr:cNvPr id="2143" name="Rectangle 95"/>
            <xdr:cNvSpPr>
              <a:spLocks noChangeArrowheads="1"/>
            </xdr:cNvSpPr>
          </xdr:nvSpPr>
          <xdr:spPr bwMode="auto">
            <a:xfrm>
              <a:off x="228" y="134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6</a:t>
              </a:r>
            </a:p>
          </xdr:txBody>
        </xdr:sp>
        <xdr:sp macro="" textlink="">
          <xdr:nvSpPr>
            <xdr:cNvPr id="2144" name="Rectangle 96"/>
            <xdr:cNvSpPr>
              <a:spLocks noChangeArrowheads="1"/>
            </xdr:cNvSpPr>
          </xdr:nvSpPr>
          <xdr:spPr bwMode="auto">
            <a:xfrm>
              <a:off x="287" y="13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32</a:t>
              </a:r>
            </a:p>
          </xdr:txBody>
        </xdr:sp>
        <xdr:sp macro="" textlink="">
          <xdr:nvSpPr>
            <xdr:cNvPr id="2145" name="Rectangle 97"/>
            <xdr:cNvSpPr>
              <a:spLocks noChangeArrowheads="1"/>
            </xdr:cNvSpPr>
          </xdr:nvSpPr>
          <xdr:spPr bwMode="auto">
            <a:xfrm>
              <a:off x="328" y="134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107</a:t>
              </a:r>
            </a:p>
          </xdr:txBody>
        </xdr:sp>
        <xdr:sp macro="" textlink="">
          <xdr:nvSpPr>
            <xdr:cNvPr id="2146" name="Rectangle 98"/>
            <xdr:cNvSpPr>
              <a:spLocks noChangeArrowheads="1"/>
            </xdr:cNvSpPr>
          </xdr:nvSpPr>
          <xdr:spPr bwMode="auto">
            <a:xfrm>
              <a:off x="358" y="134"/>
              <a:ext cx="8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PEREMPUNG</a:t>
              </a:r>
            </a:p>
          </xdr:txBody>
        </xdr:sp>
        <xdr:sp macro="" textlink="">
          <xdr:nvSpPr>
            <xdr:cNvPr id="2147" name="Rectangle 99"/>
            <xdr:cNvSpPr>
              <a:spLocks noChangeArrowheads="1"/>
            </xdr:cNvSpPr>
          </xdr:nvSpPr>
          <xdr:spPr bwMode="auto">
            <a:xfrm>
              <a:off x="516" y="13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18</a:t>
              </a:r>
            </a:p>
          </xdr:txBody>
        </xdr:sp>
        <xdr:sp macro="" textlink="">
          <xdr:nvSpPr>
            <xdr:cNvPr id="2148" name="Rectangle 100"/>
            <xdr:cNvSpPr>
              <a:spLocks noChangeArrowheads="1"/>
            </xdr:cNvSpPr>
          </xdr:nvSpPr>
          <xdr:spPr bwMode="auto">
            <a:xfrm>
              <a:off x="18" y="14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12</a:t>
              </a:r>
            </a:p>
          </xdr:txBody>
        </xdr:sp>
        <xdr:sp macro="" textlink="">
          <xdr:nvSpPr>
            <xdr:cNvPr id="2149" name="Rectangle 101"/>
            <xdr:cNvSpPr>
              <a:spLocks noChangeArrowheads="1"/>
            </xdr:cNvSpPr>
          </xdr:nvSpPr>
          <xdr:spPr bwMode="auto">
            <a:xfrm>
              <a:off x="58" y="147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053</a:t>
              </a:r>
            </a:p>
          </xdr:txBody>
        </xdr:sp>
        <xdr:sp macro="" textlink="">
          <xdr:nvSpPr>
            <xdr:cNvPr id="2150" name="Rectangle 102"/>
            <xdr:cNvSpPr>
              <a:spLocks noChangeArrowheads="1"/>
            </xdr:cNvSpPr>
          </xdr:nvSpPr>
          <xdr:spPr bwMode="auto">
            <a:xfrm>
              <a:off x="88" y="147"/>
              <a:ext cx="7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BEBURUNG</a:t>
              </a:r>
            </a:p>
          </xdr:txBody>
        </xdr:sp>
        <xdr:sp macro="" textlink="">
          <xdr:nvSpPr>
            <xdr:cNvPr id="2151" name="Rectangle 103"/>
            <xdr:cNvSpPr>
              <a:spLocks noChangeArrowheads="1"/>
            </xdr:cNvSpPr>
          </xdr:nvSpPr>
          <xdr:spPr bwMode="auto">
            <a:xfrm>
              <a:off x="228" y="147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sp macro="" textlink="">
          <xdr:nvSpPr>
            <xdr:cNvPr id="2152" name="Rectangle 104"/>
            <xdr:cNvSpPr>
              <a:spLocks noChangeArrowheads="1"/>
            </xdr:cNvSpPr>
          </xdr:nvSpPr>
          <xdr:spPr bwMode="auto">
            <a:xfrm>
              <a:off x="287" y="14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33</a:t>
              </a:r>
            </a:p>
          </xdr:txBody>
        </xdr:sp>
        <xdr:sp macro="" textlink="">
          <xdr:nvSpPr>
            <xdr:cNvPr id="2153" name="Rectangle 105"/>
            <xdr:cNvSpPr>
              <a:spLocks noChangeArrowheads="1"/>
            </xdr:cNvSpPr>
          </xdr:nvSpPr>
          <xdr:spPr bwMode="auto">
            <a:xfrm>
              <a:off x="328" y="147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130</a:t>
              </a:r>
            </a:p>
          </xdr:txBody>
        </xdr:sp>
        <xdr:sp macro="" textlink="">
          <xdr:nvSpPr>
            <xdr:cNvPr id="2154" name="Rectangle 106"/>
            <xdr:cNvSpPr>
              <a:spLocks noChangeArrowheads="1"/>
            </xdr:cNvSpPr>
          </xdr:nvSpPr>
          <xdr:spPr bwMode="auto">
            <a:xfrm>
              <a:off x="358" y="147"/>
              <a:ext cx="76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BENGKANG</a:t>
              </a:r>
            </a:p>
          </xdr:txBody>
        </xdr:sp>
        <xdr:sp macro="" textlink="">
          <xdr:nvSpPr>
            <xdr:cNvPr id="2155" name="Rectangle 107"/>
            <xdr:cNvSpPr>
              <a:spLocks noChangeArrowheads="1"/>
            </xdr:cNvSpPr>
          </xdr:nvSpPr>
          <xdr:spPr bwMode="auto">
            <a:xfrm>
              <a:off x="518" y="147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156" name="Rectangle 108"/>
            <xdr:cNvSpPr>
              <a:spLocks noChangeArrowheads="1"/>
            </xdr:cNvSpPr>
          </xdr:nvSpPr>
          <xdr:spPr bwMode="auto">
            <a:xfrm>
              <a:off x="18" y="15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13</a:t>
              </a:r>
            </a:p>
          </xdr:txBody>
        </xdr:sp>
        <xdr:sp macro="" textlink="">
          <xdr:nvSpPr>
            <xdr:cNvPr id="2157" name="Rectangle 109"/>
            <xdr:cNvSpPr>
              <a:spLocks noChangeArrowheads="1"/>
            </xdr:cNvSpPr>
          </xdr:nvSpPr>
          <xdr:spPr bwMode="auto">
            <a:xfrm>
              <a:off x="58" y="159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056</a:t>
              </a:r>
            </a:p>
          </xdr:txBody>
        </xdr:sp>
        <xdr:sp macro="" textlink="">
          <xdr:nvSpPr>
            <xdr:cNvPr id="2158" name="Rectangle 110"/>
            <xdr:cNvSpPr>
              <a:spLocks noChangeArrowheads="1"/>
            </xdr:cNvSpPr>
          </xdr:nvSpPr>
          <xdr:spPr bwMode="auto">
            <a:xfrm>
              <a:off x="88" y="159"/>
              <a:ext cx="4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BELIK</a:t>
              </a:r>
            </a:p>
          </xdr:txBody>
        </xdr:sp>
        <xdr:sp macro="" textlink="">
          <xdr:nvSpPr>
            <xdr:cNvPr id="2159" name="Rectangle 111"/>
            <xdr:cNvSpPr>
              <a:spLocks noChangeArrowheads="1"/>
            </xdr:cNvSpPr>
          </xdr:nvSpPr>
          <xdr:spPr bwMode="auto">
            <a:xfrm>
              <a:off x="228" y="15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60" name="Rectangle 112"/>
            <xdr:cNvSpPr>
              <a:spLocks noChangeArrowheads="1"/>
            </xdr:cNvSpPr>
          </xdr:nvSpPr>
          <xdr:spPr bwMode="auto">
            <a:xfrm>
              <a:off x="287" y="15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34</a:t>
              </a:r>
            </a:p>
          </xdr:txBody>
        </xdr:sp>
        <xdr:sp macro="" textlink="">
          <xdr:nvSpPr>
            <xdr:cNvPr id="2161" name="Rectangle 113"/>
            <xdr:cNvSpPr>
              <a:spLocks noChangeArrowheads="1"/>
            </xdr:cNvSpPr>
          </xdr:nvSpPr>
          <xdr:spPr bwMode="auto">
            <a:xfrm>
              <a:off x="328" y="159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154</a:t>
              </a:r>
            </a:p>
          </xdr:txBody>
        </xdr:sp>
        <xdr:sp macro="" textlink="">
          <xdr:nvSpPr>
            <xdr:cNvPr id="2162" name="Rectangle 114"/>
            <xdr:cNvSpPr>
              <a:spLocks noChangeArrowheads="1"/>
            </xdr:cNvSpPr>
          </xdr:nvSpPr>
          <xdr:spPr bwMode="auto">
            <a:xfrm>
              <a:off x="358" y="159"/>
              <a:ext cx="7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PELANGAN</a:t>
              </a:r>
            </a:p>
          </xdr:txBody>
        </xdr:sp>
        <xdr:sp macro="" textlink="">
          <xdr:nvSpPr>
            <xdr:cNvPr id="2163" name="Rectangle 115"/>
            <xdr:cNvSpPr>
              <a:spLocks noChangeArrowheads="1"/>
            </xdr:cNvSpPr>
          </xdr:nvSpPr>
          <xdr:spPr bwMode="auto">
            <a:xfrm>
              <a:off x="518" y="15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164" name="Rectangle 116"/>
            <xdr:cNvSpPr>
              <a:spLocks noChangeArrowheads="1"/>
            </xdr:cNvSpPr>
          </xdr:nvSpPr>
          <xdr:spPr bwMode="auto">
            <a:xfrm>
              <a:off x="18" y="171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14</a:t>
              </a:r>
            </a:p>
          </xdr:txBody>
        </xdr:sp>
        <xdr:sp macro="" textlink="">
          <xdr:nvSpPr>
            <xdr:cNvPr id="2165" name="Rectangle 117"/>
            <xdr:cNvSpPr>
              <a:spLocks noChangeArrowheads="1"/>
            </xdr:cNvSpPr>
          </xdr:nvSpPr>
          <xdr:spPr bwMode="auto">
            <a:xfrm>
              <a:off x="58" y="171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057</a:t>
              </a:r>
            </a:p>
          </xdr:txBody>
        </xdr:sp>
        <xdr:sp macro="" textlink="">
          <xdr:nvSpPr>
            <xdr:cNvPr id="2166" name="Rectangle 118"/>
            <xdr:cNvSpPr>
              <a:spLocks noChangeArrowheads="1"/>
            </xdr:cNvSpPr>
          </xdr:nvSpPr>
          <xdr:spPr bwMode="auto">
            <a:xfrm>
              <a:off x="88" y="171"/>
              <a:ext cx="8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MENTARENG</a:t>
              </a:r>
            </a:p>
          </xdr:txBody>
        </xdr:sp>
        <xdr:sp macro="" textlink="">
          <xdr:nvSpPr>
            <xdr:cNvPr id="2167" name="Rectangle 119"/>
            <xdr:cNvSpPr>
              <a:spLocks noChangeArrowheads="1"/>
            </xdr:cNvSpPr>
          </xdr:nvSpPr>
          <xdr:spPr bwMode="auto">
            <a:xfrm>
              <a:off x="228" y="171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68" name="Rectangle 120"/>
            <xdr:cNvSpPr>
              <a:spLocks noChangeArrowheads="1"/>
            </xdr:cNvSpPr>
          </xdr:nvSpPr>
          <xdr:spPr bwMode="auto">
            <a:xfrm>
              <a:off x="287" y="171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35</a:t>
              </a:r>
            </a:p>
          </xdr:txBody>
        </xdr:sp>
        <xdr:sp macro="" textlink="">
          <xdr:nvSpPr>
            <xdr:cNvPr id="2169" name="Rectangle 121"/>
            <xdr:cNvSpPr>
              <a:spLocks noChangeArrowheads="1"/>
            </xdr:cNvSpPr>
          </xdr:nvSpPr>
          <xdr:spPr bwMode="auto">
            <a:xfrm>
              <a:off x="328" y="171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170</a:t>
              </a:r>
            </a:p>
          </xdr:txBody>
        </xdr:sp>
        <xdr:sp macro="" textlink="">
          <xdr:nvSpPr>
            <xdr:cNvPr id="2170" name="Rectangle 122"/>
            <xdr:cNvSpPr>
              <a:spLocks noChangeArrowheads="1"/>
            </xdr:cNvSpPr>
          </xdr:nvSpPr>
          <xdr:spPr bwMode="auto">
            <a:xfrm>
              <a:off x="358" y="171"/>
              <a:ext cx="7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JELATENG</a:t>
              </a:r>
            </a:p>
          </xdr:txBody>
        </xdr:sp>
        <xdr:sp macro="" textlink="">
          <xdr:nvSpPr>
            <xdr:cNvPr id="2171" name="Rectangle 123"/>
            <xdr:cNvSpPr>
              <a:spLocks noChangeArrowheads="1"/>
            </xdr:cNvSpPr>
          </xdr:nvSpPr>
          <xdr:spPr bwMode="auto">
            <a:xfrm>
              <a:off x="518" y="171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72" name="Rectangle 124"/>
            <xdr:cNvSpPr>
              <a:spLocks noChangeArrowheads="1"/>
            </xdr:cNvSpPr>
          </xdr:nvSpPr>
          <xdr:spPr bwMode="auto">
            <a:xfrm>
              <a:off x="18" y="183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15</a:t>
              </a:r>
            </a:p>
          </xdr:txBody>
        </xdr:sp>
        <xdr:sp macro="" textlink="">
          <xdr:nvSpPr>
            <xdr:cNvPr id="2173" name="Rectangle 125"/>
            <xdr:cNvSpPr>
              <a:spLocks noChangeArrowheads="1"/>
            </xdr:cNvSpPr>
          </xdr:nvSpPr>
          <xdr:spPr bwMode="auto">
            <a:xfrm>
              <a:off x="58" y="183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064</a:t>
              </a:r>
            </a:p>
          </xdr:txBody>
        </xdr:sp>
        <xdr:sp macro="" textlink="">
          <xdr:nvSpPr>
            <xdr:cNvPr id="2174" name="Rectangle 126"/>
            <xdr:cNvSpPr>
              <a:spLocks noChangeArrowheads="1"/>
            </xdr:cNvSpPr>
          </xdr:nvSpPr>
          <xdr:spPr bwMode="auto">
            <a:xfrm>
              <a:off x="88" y="183"/>
              <a:ext cx="63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NANGKA</a:t>
              </a:r>
            </a:p>
          </xdr:txBody>
        </xdr:sp>
        <xdr:sp macro="" textlink="">
          <xdr:nvSpPr>
            <xdr:cNvPr id="2175" name="Rectangle 127"/>
            <xdr:cNvSpPr>
              <a:spLocks noChangeArrowheads="1"/>
            </xdr:cNvSpPr>
          </xdr:nvSpPr>
          <xdr:spPr bwMode="auto">
            <a:xfrm>
              <a:off x="228" y="183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176" name="Rectangle 128"/>
            <xdr:cNvSpPr>
              <a:spLocks noChangeArrowheads="1"/>
            </xdr:cNvSpPr>
          </xdr:nvSpPr>
          <xdr:spPr bwMode="auto">
            <a:xfrm>
              <a:off x="287" y="183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36</a:t>
              </a:r>
            </a:p>
          </xdr:txBody>
        </xdr:sp>
        <xdr:sp macro="" textlink="">
          <xdr:nvSpPr>
            <xdr:cNvPr id="2177" name="Rectangle 129"/>
            <xdr:cNvSpPr>
              <a:spLocks noChangeArrowheads="1"/>
            </xdr:cNvSpPr>
          </xdr:nvSpPr>
          <xdr:spPr bwMode="auto">
            <a:xfrm>
              <a:off x="328" y="183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173</a:t>
              </a:r>
            </a:p>
          </xdr:txBody>
        </xdr:sp>
        <xdr:sp macro="" textlink="">
          <xdr:nvSpPr>
            <xdr:cNvPr id="2178" name="Rectangle 130"/>
            <xdr:cNvSpPr>
              <a:spLocks noChangeArrowheads="1"/>
            </xdr:cNvSpPr>
          </xdr:nvSpPr>
          <xdr:spPr bwMode="auto">
            <a:xfrm>
              <a:off x="358" y="183"/>
              <a:ext cx="7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DODOKAN</a:t>
              </a:r>
            </a:p>
          </xdr:txBody>
        </xdr:sp>
        <xdr:sp macro="" textlink="">
          <xdr:nvSpPr>
            <xdr:cNvPr id="2179" name="Rectangle 131"/>
            <xdr:cNvSpPr>
              <a:spLocks noChangeArrowheads="1"/>
            </xdr:cNvSpPr>
          </xdr:nvSpPr>
          <xdr:spPr bwMode="auto">
            <a:xfrm>
              <a:off x="516" y="183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44</a:t>
              </a:r>
            </a:p>
          </xdr:txBody>
        </xdr:sp>
        <xdr:sp macro="" textlink="">
          <xdr:nvSpPr>
            <xdr:cNvPr id="2180" name="Rectangle 132"/>
            <xdr:cNvSpPr>
              <a:spLocks noChangeArrowheads="1"/>
            </xdr:cNvSpPr>
          </xdr:nvSpPr>
          <xdr:spPr bwMode="auto">
            <a:xfrm>
              <a:off x="18" y="195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16</a:t>
              </a:r>
            </a:p>
          </xdr:txBody>
        </xdr:sp>
        <xdr:sp macro="" textlink="">
          <xdr:nvSpPr>
            <xdr:cNvPr id="2181" name="Rectangle 133"/>
            <xdr:cNvSpPr>
              <a:spLocks noChangeArrowheads="1"/>
            </xdr:cNvSpPr>
          </xdr:nvSpPr>
          <xdr:spPr bwMode="auto">
            <a:xfrm>
              <a:off x="58" y="195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070</a:t>
              </a:r>
            </a:p>
          </xdr:txBody>
        </xdr:sp>
        <xdr:sp macro="" textlink="">
          <xdr:nvSpPr>
            <xdr:cNvPr id="2182" name="Rectangle 134"/>
            <xdr:cNvSpPr>
              <a:spLocks noChangeArrowheads="1"/>
            </xdr:cNvSpPr>
          </xdr:nvSpPr>
          <xdr:spPr bwMode="auto">
            <a:xfrm>
              <a:off x="88" y="195"/>
              <a:ext cx="5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RAJAK</a:t>
              </a:r>
            </a:p>
          </xdr:txBody>
        </xdr:sp>
        <xdr:sp macro="" textlink="">
          <xdr:nvSpPr>
            <xdr:cNvPr id="2183" name="Rectangle 135"/>
            <xdr:cNvSpPr>
              <a:spLocks noChangeArrowheads="1"/>
            </xdr:cNvSpPr>
          </xdr:nvSpPr>
          <xdr:spPr bwMode="auto">
            <a:xfrm>
              <a:off x="228" y="195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84" name="Rectangle 136"/>
            <xdr:cNvSpPr>
              <a:spLocks noChangeArrowheads="1"/>
            </xdr:cNvSpPr>
          </xdr:nvSpPr>
          <xdr:spPr bwMode="auto">
            <a:xfrm>
              <a:off x="287" y="195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37</a:t>
              </a:r>
            </a:p>
          </xdr:txBody>
        </xdr:sp>
        <xdr:sp macro="" textlink="">
          <xdr:nvSpPr>
            <xdr:cNvPr id="2185" name="Rectangle 137"/>
            <xdr:cNvSpPr>
              <a:spLocks noChangeArrowheads="1"/>
            </xdr:cNvSpPr>
          </xdr:nvSpPr>
          <xdr:spPr bwMode="auto">
            <a:xfrm>
              <a:off x="328" y="195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174</a:t>
              </a:r>
            </a:p>
          </xdr:txBody>
        </xdr:sp>
        <xdr:sp macro="" textlink="">
          <xdr:nvSpPr>
            <xdr:cNvPr id="2186" name="Rectangle 138"/>
            <xdr:cNvSpPr>
              <a:spLocks noChangeArrowheads="1"/>
            </xdr:cNvSpPr>
          </xdr:nvSpPr>
          <xdr:spPr bwMode="auto">
            <a:xfrm>
              <a:off x="358" y="195"/>
              <a:ext cx="56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BABAK</a:t>
              </a:r>
            </a:p>
          </xdr:txBody>
        </xdr:sp>
        <xdr:sp macro="" textlink="">
          <xdr:nvSpPr>
            <xdr:cNvPr id="2187" name="Rectangle 139"/>
            <xdr:cNvSpPr>
              <a:spLocks noChangeArrowheads="1"/>
            </xdr:cNvSpPr>
          </xdr:nvSpPr>
          <xdr:spPr bwMode="auto">
            <a:xfrm>
              <a:off x="516" y="195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39</a:t>
              </a:r>
            </a:p>
          </xdr:txBody>
        </xdr:sp>
        <xdr:sp macro="" textlink="">
          <xdr:nvSpPr>
            <xdr:cNvPr id="2188" name="Rectangle 140"/>
            <xdr:cNvSpPr>
              <a:spLocks noChangeArrowheads="1"/>
            </xdr:cNvSpPr>
          </xdr:nvSpPr>
          <xdr:spPr bwMode="auto">
            <a:xfrm>
              <a:off x="18" y="20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</a:t>
              </a:r>
            </a:p>
          </xdr:txBody>
        </xdr:sp>
        <xdr:sp macro="" textlink="">
          <xdr:nvSpPr>
            <xdr:cNvPr id="2189" name="Rectangle 141"/>
            <xdr:cNvSpPr>
              <a:spLocks noChangeArrowheads="1"/>
            </xdr:cNvSpPr>
          </xdr:nvSpPr>
          <xdr:spPr bwMode="auto">
            <a:xfrm>
              <a:off x="58" y="207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071</a:t>
              </a:r>
            </a:p>
          </xdr:txBody>
        </xdr:sp>
        <xdr:sp macro="" textlink="">
          <xdr:nvSpPr>
            <xdr:cNvPr id="2190" name="Rectangle 142"/>
            <xdr:cNvSpPr>
              <a:spLocks noChangeArrowheads="1"/>
            </xdr:cNvSpPr>
          </xdr:nvSpPr>
          <xdr:spPr bwMode="auto">
            <a:xfrm>
              <a:off x="88" y="207"/>
              <a:ext cx="7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SAMBELIA</a:t>
              </a:r>
            </a:p>
          </xdr:txBody>
        </xdr:sp>
        <xdr:sp macro="" textlink="">
          <xdr:nvSpPr>
            <xdr:cNvPr id="2191" name="Rectangle 143"/>
            <xdr:cNvSpPr>
              <a:spLocks noChangeArrowheads="1"/>
            </xdr:cNvSpPr>
          </xdr:nvSpPr>
          <xdr:spPr bwMode="auto">
            <a:xfrm>
              <a:off x="228" y="207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192" name="Rectangle 144"/>
            <xdr:cNvSpPr>
              <a:spLocks noChangeArrowheads="1"/>
            </xdr:cNvSpPr>
          </xdr:nvSpPr>
          <xdr:spPr bwMode="auto">
            <a:xfrm>
              <a:off x="287" y="20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38</a:t>
              </a:r>
            </a:p>
          </xdr:txBody>
        </xdr:sp>
        <xdr:sp macro="" textlink="">
          <xdr:nvSpPr>
            <xdr:cNvPr id="2193" name="Rectangle 145"/>
            <xdr:cNvSpPr>
              <a:spLocks noChangeArrowheads="1"/>
            </xdr:cNvSpPr>
          </xdr:nvSpPr>
          <xdr:spPr bwMode="auto">
            <a:xfrm>
              <a:off x="328" y="207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175</a:t>
              </a:r>
            </a:p>
          </xdr:txBody>
        </xdr:sp>
        <xdr:sp macro="" textlink="">
          <xdr:nvSpPr>
            <xdr:cNvPr id="2194" name="Rectangle 146"/>
            <xdr:cNvSpPr>
              <a:spLocks noChangeArrowheads="1"/>
            </xdr:cNvSpPr>
          </xdr:nvSpPr>
          <xdr:spPr bwMode="auto">
            <a:xfrm>
              <a:off x="358" y="207"/>
              <a:ext cx="87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KELONGKONG</a:t>
              </a:r>
            </a:p>
          </xdr:txBody>
        </xdr:sp>
        <xdr:sp macro="" textlink="">
          <xdr:nvSpPr>
            <xdr:cNvPr id="2195" name="Rectangle 147"/>
            <xdr:cNvSpPr>
              <a:spLocks noChangeArrowheads="1"/>
            </xdr:cNvSpPr>
          </xdr:nvSpPr>
          <xdr:spPr bwMode="auto">
            <a:xfrm>
              <a:off x="516" y="207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11</a:t>
              </a:r>
            </a:p>
          </xdr:txBody>
        </xdr:sp>
        <xdr:sp macro="" textlink="">
          <xdr:nvSpPr>
            <xdr:cNvPr id="2196" name="Rectangle 148"/>
            <xdr:cNvSpPr>
              <a:spLocks noChangeArrowheads="1"/>
            </xdr:cNvSpPr>
          </xdr:nvSpPr>
          <xdr:spPr bwMode="auto">
            <a:xfrm>
              <a:off x="18" y="21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18</a:t>
              </a:r>
            </a:p>
          </xdr:txBody>
        </xdr:sp>
        <xdr:sp macro="" textlink="">
          <xdr:nvSpPr>
            <xdr:cNvPr id="2197" name="Rectangle 149"/>
            <xdr:cNvSpPr>
              <a:spLocks noChangeArrowheads="1"/>
            </xdr:cNvSpPr>
          </xdr:nvSpPr>
          <xdr:spPr bwMode="auto">
            <a:xfrm>
              <a:off x="58" y="219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084</a:t>
              </a:r>
            </a:p>
          </xdr:txBody>
        </xdr:sp>
        <xdr:sp macro="" textlink="">
          <xdr:nvSpPr>
            <xdr:cNvPr id="2198" name="Rectangle 150"/>
            <xdr:cNvSpPr>
              <a:spLocks noChangeArrowheads="1"/>
            </xdr:cNvSpPr>
          </xdr:nvSpPr>
          <xdr:spPr bwMode="auto">
            <a:xfrm>
              <a:off x="88" y="219"/>
              <a:ext cx="99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BRANG BANTUN</a:t>
              </a:r>
            </a:p>
          </xdr:txBody>
        </xdr:sp>
        <xdr:sp macro="" textlink="">
          <xdr:nvSpPr>
            <xdr:cNvPr id="2199" name="Rectangle 151"/>
            <xdr:cNvSpPr>
              <a:spLocks noChangeArrowheads="1"/>
            </xdr:cNvSpPr>
          </xdr:nvSpPr>
          <xdr:spPr bwMode="auto">
            <a:xfrm>
              <a:off x="228" y="21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sp macro="" textlink="">
          <xdr:nvSpPr>
            <xdr:cNvPr id="2200" name="Rectangle 152"/>
            <xdr:cNvSpPr>
              <a:spLocks noChangeArrowheads="1"/>
            </xdr:cNvSpPr>
          </xdr:nvSpPr>
          <xdr:spPr bwMode="auto">
            <a:xfrm>
              <a:off x="287" y="219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39</a:t>
              </a:r>
            </a:p>
          </xdr:txBody>
        </xdr:sp>
        <xdr:sp macro="" textlink="">
          <xdr:nvSpPr>
            <xdr:cNvPr id="2201" name="Rectangle 153"/>
            <xdr:cNvSpPr>
              <a:spLocks noChangeArrowheads="1"/>
            </xdr:cNvSpPr>
          </xdr:nvSpPr>
          <xdr:spPr bwMode="auto">
            <a:xfrm>
              <a:off x="328" y="219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176</a:t>
              </a:r>
            </a:p>
          </xdr:txBody>
        </xdr:sp>
        <xdr:sp macro="" textlink="">
          <xdr:nvSpPr>
            <xdr:cNvPr id="2202" name="Rectangle 154"/>
            <xdr:cNvSpPr>
              <a:spLocks noChangeArrowheads="1"/>
            </xdr:cNvSpPr>
          </xdr:nvSpPr>
          <xdr:spPr bwMode="auto">
            <a:xfrm>
              <a:off x="358" y="219"/>
              <a:ext cx="7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BERENYOK</a:t>
              </a:r>
            </a:p>
          </xdr:txBody>
        </xdr:sp>
        <xdr:sp macro="" textlink="">
          <xdr:nvSpPr>
            <xdr:cNvPr id="2203" name="Rectangle 155"/>
            <xdr:cNvSpPr>
              <a:spLocks noChangeArrowheads="1"/>
            </xdr:cNvSpPr>
          </xdr:nvSpPr>
          <xdr:spPr bwMode="auto">
            <a:xfrm>
              <a:off x="518" y="219"/>
              <a:ext cx="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sp macro="" textlink="">
          <xdr:nvSpPr>
            <xdr:cNvPr id="2204" name="Rectangle 156"/>
            <xdr:cNvSpPr>
              <a:spLocks noChangeArrowheads="1"/>
            </xdr:cNvSpPr>
          </xdr:nvSpPr>
          <xdr:spPr bwMode="auto">
            <a:xfrm>
              <a:off x="18" y="23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19</a:t>
              </a:r>
            </a:p>
          </xdr:txBody>
        </xdr:sp>
        <xdr:sp macro="" textlink="">
          <xdr:nvSpPr>
            <xdr:cNvPr id="2205" name="Rectangle 157"/>
            <xdr:cNvSpPr>
              <a:spLocks noChangeArrowheads="1"/>
            </xdr:cNvSpPr>
          </xdr:nvSpPr>
          <xdr:spPr bwMode="auto">
            <a:xfrm>
              <a:off x="58" y="232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085</a:t>
              </a:r>
            </a:p>
          </xdr:txBody>
        </xdr:sp>
        <xdr:sp macro="" textlink="">
          <xdr:nvSpPr>
            <xdr:cNvPr id="2206" name="Rectangle 158"/>
            <xdr:cNvSpPr>
              <a:spLocks noChangeArrowheads="1"/>
            </xdr:cNvSpPr>
          </xdr:nvSpPr>
          <xdr:spPr bwMode="auto">
            <a:xfrm>
              <a:off x="88" y="232"/>
              <a:ext cx="4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DESA</a:t>
              </a:r>
            </a:p>
          </xdr:txBody>
        </xdr:sp>
        <xdr:sp macro="" textlink="">
          <xdr:nvSpPr>
            <xdr:cNvPr id="2207" name="Rectangle 159"/>
            <xdr:cNvSpPr>
              <a:spLocks noChangeArrowheads="1"/>
            </xdr:cNvSpPr>
          </xdr:nvSpPr>
          <xdr:spPr bwMode="auto">
            <a:xfrm>
              <a:off x="226" y="23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14</a:t>
              </a:r>
            </a:p>
          </xdr:txBody>
        </xdr:sp>
        <xdr:sp macro="" textlink="">
          <xdr:nvSpPr>
            <xdr:cNvPr id="2208" name="Rectangle 160"/>
            <xdr:cNvSpPr>
              <a:spLocks noChangeArrowheads="1"/>
            </xdr:cNvSpPr>
          </xdr:nvSpPr>
          <xdr:spPr bwMode="auto">
            <a:xfrm>
              <a:off x="287" y="23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40</a:t>
              </a:r>
            </a:p>
          </xdr:txBody>
        </xdr:sp>
        <xdr:sp macro="" textlink="">
          <xdr:nvSpPr>
            <xdr:cNvPr id="2209" name="Rectangle 161"/>
            <xdr:cNvSpPr>
              <a:spLocks noChangeArrowheads="1"/>
            </xdr:cNvSpPr>
          </xdr:nvSpPr>
          <xdr:spPr bwMode="auto">
            <a:xfrm>
              <a:off x="328" y="232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177</a:t>
              </a:r>
            </a:p>
          </xdr:txBody>
        </xdr:sp>
        <xdr:sp macro="" textlink="">
          <xdr:nvSpPr>
            <xdr:cNvPr id="2210" name="Rectangle 162"/>
            <xdr:cNvSpPr>
              <a:spLocks noChangeArrowheads="1"/>
            </xdr:cNvSpPr>
          </xdr:nvSpPr>
          <xdr:spPr bwMode="auto">
            <a:xfrm>
              <a:off x="358" y="232"/>
              <a:ext cx="57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ANCAR</a:t>
              </a:r>
            </a:p>
          </xdr:txBody>
        </xdr:sp>
        <xdr:sp macro="" textlink="">
          <xdr:nvSpPr>
            <xdr:cNvPr id="2211" name="Rectangle 163"/>
            <xdr:cNvSpPr>
              <a:spLocks noChangeArrowheads="1"/>
            </xdr:cNvSpPr>
          </xdr:nvSpPr>
          <xdr:spPr bwMode="auto">
            <a:xfrm>
              <a:off x="516" y="232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19</a:t>
              </a:r>
            </a:p>
          </xdr:txBody>
        </xdr:sp>
        <xdr:sp macro="" textlink="">
          <xdr:nvSpPr>
            <xdr:cNvPr id="2212" name="Rectangle 164"/>
            <xdr:cNvSpPr>
              <a:spLocks noChangeArrowheads="1"/>
            </xdr:cNvSpPr>
          </xdr:nvSpPr>
          <xdr:spPr bwMode="auto">
            <a:xfrm>
              <a:off x="18" y="24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20</a:t>
              </a:r>
            </a:p>
          </xdr:txBody>
        </xdr:sp>
        <xdr:sp macro="" textlink="">
          <xdr:nvSpPr>
            <xdr:cNvPr id="2213" name="Rectangle 165"/>
            <xdr:cNvSpPr>
              <a:spLocks noChangeArrowheads="1"/>
            </xdr:cNvSpPr>
          </xdr:nvSpPr>
          <xdr:spPr bwMode="auto">
            <a:xfrm>
              <a:off x="58" y="244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086</a:t>
              </a:r>
            </a:p>
          </xdr:txBody>
        </xdr:sp>
        <xdr:sp macro="" textlink="">
          <xdr:nvSpPr>
            <xdr:cNvPr id="2214" name="Rectangle 166"/>
            <xdr:cNvSpPr>
              <a:spLocks noChangeArrowheads="1"/>
            </xdr:cNvSpPr>
          </xdr:nvSpPr>
          <xdr:spPr bwMode="auto">
            <a:xfrm>
              <a:off x="88" y="244"/>
              <a:ext cx="68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TANGGEK</a:t>
              </a:r>
            </a:p>
          </xdr:txBody>
        </xdr:sp>
        <xdr:sp macro="" textlink="">
          <xdr:nvSpPr>
            <xdr:cNvPr id="2215" name="Rectangle 167"/>
            <xdr:cNvSpPr>
              <a:spLocks noChangeArrowheads="1"/>
            </xdr:cNvSpPr>
          </xdr:nvSpPr>
          <xdr:spPr bwMode="auto">
            <a:xfrm>
              <a:off x="226" y="24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23</a:t>
              </a:r>
            </a:p>
          </xdr:txBody>
        </xdr:sp>
        <xdr:sp macro="" textlink="">
          <xdr:nvSpPr>
            <xdr:cNvPr id="2216" name="Rectangle 168"/>
            <xdr:cNvSpPr>
              <a:spLocks noChangeArrowheads="1"/>
            </xdr:cNvSpPr>
          </xdr:nvSpPr>
          <xdr:spPr bwMode="auto">
            <a:xfrm>
              <a:off x="287" y="24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41</a:t>
              </a:r>
            </a:p>
          </xdr:txBody>
        </xdr:sp>
        <xdr:sp macro="" textlink="">
          <xdr:nvSpPr>
            <xdr:cNvPr id="2217" name="Rectangle 169"/>
            <xdr:cNvSpPr>
              <a:spLocks noChangeArrowheads="1"/>
            </xdr:cNvSpPr>
          </xdr:nvSpPr>
          <xdr:spPr bwMode="auto">
            <a:xfrm>
              <a:off x="328" y="244"/>
              <a:ext cx="14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178</a:t>
              </a:r>
            </a:p>
          </xdr:txBody>
        </xdr:sp>
        <xdr:sp macro="" textlink="">
          <xdr:nvSpPr>
            <xdr:cNvPr id="2218" name="Rectangle 170"/>
            <xdr:cNvSpPr>
              <a:spLocks noChangeArrowheads="1"/>
            </xdr:cNvSpPr>
          </xdr:nvSpPr>
          <xdr:spPr bwMode="auto">
            <a:xfrm>
              <a:off x="358" y="244"/>
              <a:ext cx="67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JANGKOK</a:t>
              </a:r>
            </a:p>
          </xdr:txBody>
        </xdr:sp>
        <xdr:sp macro="" textlink="">
          <xdr:nvSpPr>
            <xdr:cNvPr id="2219" name="Rectangle 171"/>
            <xdr:cNvSpPr>
              <a:spLocks noChangeArrowheads="1"/>
            </xdr:cNvSpPr>
          </xdr:nvSpPr>
          <xdr:spPr bwMode="auto">
            <a:xfrm>
              <a:off x="516" y="244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16</a:t>
              </a:r>
            </a:p>
          </xdr:txBody>
        </xdr:sp>
        <xdr:sp macro="" textlink="">
          <xdr:nvSpPr>
            <xdr:cNvPr id="2220" name="Rectangle 172"/>
            <xdr:cNvSpPr>
              <a:spLocks noChangeArrowheads="1"/>
            </xdr:cNvSpPr>
          </xdr:nvSpPr>
          <xdr:spPr bwMode="auto">
            <a:xfrm>
              <a:off x="18" y="25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21</a:t>
              </a:r>
            </a:p>
          </xdr:txBody>
        </xdr:sp>
        <xdr:sp macro="" textlink="">
          <xdr:nvSpPr>
            <xdr:cNvPr id="2221" name="Rectangle 173"/>
            <xdr:cNvSpPr>
              <a:spLocks noChangeArrowheads="1"/>
            </xdr:cNvSpPr>
          </xdr:nvSpPr>
          <xdr:spPr bwMode="auto">
            <a:xfrm>
              <a:off x="58" y="256"/>
              <a:ext cx="15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087</a:t>
              </a:r>
            </a:p>
          </xdr:txBody>
        </xdr:sp>
        <xdr:sp macro="" textlink="">
          <xdr:nvSpPr>
            <xdr:cNvPr id="2222" name="Rectangle 174"/>
            <xdr:cNvSpPr>
              <a:spLocks noChangeArrowheads="1"/>
            </xdr:cNvSpPr>
          </xdr:nvSpPr>
          <xdr:spPr bwMode="auto">
            <a:xfrm>
              <a:off x="88" y="256"/>
              <a:ext cx="66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KUKUSAN</a:t>
              </a:r>
            </a:p>
          </xdr:txBody>
        </xdr:sp>
        <xdr:sp macro="" textlink="">
          <xdr:nvSpPr>
            <xdr:cNvPr id="2223" name="Rectangle 175"/>
            <xdr:cNvSpPr>
              <a:spLocks noChangeArrowheads="1"/>
            </xdr:cNvSpPr>
          </xdr:nvSpPr>
          <xdr:spPr bwMode="auto">
            <a:xfrm>
              <a:off x="226" y="25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13</a:t>
              </a:r>
            </a:p>
          </xdr:txBody>
        </xdr:sp>
        <xdr:sp macro="" textlink="">
          <xdr:nvSpPr>
            <xdr:cNvPr id="2224" name="Rectangle 176"/>
            <xdr:cNvSpPr>
              <a:spLocks noChangeArrowheads="1"/>
            </xdr:cNvSpPr>
          </xdr:nvSpPr>
          <xdr:spPr bwMode="auto">
            <a:xfrm>
              <a:off x="287" y="25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42</a:t>
              </a:r>
            </a:p>
          </xdr:txBody>
        </xdr:sp>
        <xdr:sp macro="" textlink="">
          <xdr:nvSpPr>
            <xdr:cNvPr id="2225" name="Rectangle 177"/>
            <xdr:cNvSpPr>
              <a:spLocks noChangeArrowheads="1"/>
            </xdr:cNvSpPr>
          </xdr:nvSpPr>
          <xdr:spPr bwMode="auto">
            <a:xfrm>
              <a:off x="317" y="256"/>
              <a:ext cx="36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179 - 180</a:t>
              </a:r>
            </a:p>
          </xdr:txBody>
        </xdr:sp>
        <xdr:sp macro="" textlink="">
          <xdr:nvSpPr>
            <xdr:cNvPr id="2226" name="Rectangle 178"/>
            <xdr:cNvSpPr>
              <a:spLocks noChangeArrowheads="1"/>
            </xdr:cNvSpPr>
          </xdr:nvSpPr>
          <xdr:spPr bwMode="auto">
            <a:xfrm>
              <a:off x="358" y="256"/>
              <a:ext cx="121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DAS MIDANG - MENINTING</a:t>
              </a:r>
            </a:p>
          </xdr:txBody>
        </xdr:sp>
        <xdr:sp macro="" textlink="">
          <xdr:nvSpPr>
            <xdr:cNvPr id="2227" name="Rectangle 179"/>
            <xdr:cNvSpPr>
              <a:spLocks noChangeArrowheads="1"/>
            </xdr:cNvSpPr>
          </xdr:nvSpPr>
          <xdr:spPr bwMode="auto">
            <a:xfrm>
              <a:off x="516" y="256"/>
              <a:ext cx="10" cy="1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7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13</a:t>
              </a:r>
            </a:p>
          </xdr:txBody>
        </xdr:sp>
        <xdr:sp macro="" textlink="">
          <xdr:nvSpPr>
            <xdr:cNvPr id="2228" name="Line 180"/>
            <xdr:cNvSpPr>
              <a:spLocks noChangeShapeType="1"/>
            </xdr:cNvSpPr>
          </xdr:nvSpPr>
          <xdr:spPr bwMode="auto">
            <a:xfrm>
              <a:off x="0" y="0"/>
              <a:ext cx="1" cy="268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9" name="Rectangle 181"/>
            <xdr:cNvSpPr>
              <a:spLocks noChangeArrowheads="1"/>
            </xdr:cNvSpPr>
          </xdr:nvSpPr>
          <xdr:spPr bwMode="auto">
            <a:xfrm>
              <a:off x="0" y="0"/>
              <a:ext cx="1" cy="268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30" name="Line 182"/>
            <xdr:cNvSpPr>
              <a:spLocks noChangeShapeType="1"/>
            </xdr:cNvSpPr>
          </xdr:nvSpPr>
          <xdr:spPr bwMode="auto">
            <a:xfrm>
              <a:off x="43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1" name="Rectangle 183"/>
            <xdr:cNvSpPr>
              <a:spLocks noChangeArrowheads="1"/>
            </xdr:cNvSpPr>
          </xdr:nvSpPr>
          <xdr:spPr bwMode="auto">
            <a:xfrm>
              <a:off x="43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32" name="Line 184"/>
            <xdr:cNvSpPr>
              <a:spLocks noChangeShapeType="1"/>
            </xdr:cNvSpPr>
          </xdr:nvSpPr>
          <xdr:spPr bwMode="auto">
            <a:xfrm>
              <a:off x="86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3" name="Rectangle 185"/>
            <xdr:cNvSpPr>
              <a:spLocks noChangeArrowheads="1"/>
            </xdr:cNvSpPr>
          </xdr:nvSpPr>
          <xdr:spPr bwMode="auto">
            <a:xfrm>
              <a:off x="86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34" name="Line 186"/>
            <xdr:cNvSpPr>
              <a:spLocks noChangeShapeType="1"/>
            </xdr:cNvSpPr>
          </xdr:nvSpPr>
          <xdr:spPr bwMode="auto">
            <a:xfrm>
              <a:off x="190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5" name="Rectangle 187"/>
            <xdr:cNvSpPr>
              <a:spLocks noChangeArrowheads="1"/>
            </xdr:cNvSpPr>
          </xdr:nvSpPr>
          <xdr:spPr bwMode="auto">
            <a:xfrm>
              <a:off x="190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36" name="Line 188"/>
            <xdr:cNvSpPr>
              <a:spLocks noChangeShapeType="1"/>
            </xdr:cNvSpPr>
          </xdr:nvSpPr>
          <xdr:spPr bwMode="auto">
            <a:xfrm>
              <a:off x="270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7" name="Rectangle 189"/>
            <xdr:cNvSpPr>
              <a:spLocks noChangeArrowheads="1"/>
            </xdr:cNvSpPr>
          </xdr:nvSpPr>
          <xdr:spPr bwMode="auto">
            <a:xfrm>
              <a:off x="270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38" name="Line 190"/>
            <xdr:cNvSpPr>
              <a:spLocks noChangeShapeType="1"/>
            </xdr:cNvSpPr>
          </xdr:nvSpPr>
          <xdr:spPr bwMode="auto">
            <a:xfrm>
              <a:off x="313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9" name="Rectangle 191"/>
            <xdr:cNvSpPr>
              <a:spLocks noChangeArrowheads="1"/>
            </xdr:cNvSpPr>
          </xdr:nvSpPr>
          <xdr:spPr bwMode="auto">
            <a:xfrm>
              <a:off x="313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40" name="Line 192"/>
            <xdr:cNvSpPr>
              <a:spLocks noChangeShapeType="1"/>
            </xdr:cNvSpPr>
          </xdr:nvSpPr>
          <xdr:spPr bwMode="auto">
            <a:xfrm>
              <a:off x="356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1" name="Rectangle 193"/>
            <xdr:cNvSpPr>
              <a:spLocks noChangeArrowheads="1"/>
            </xdr:cNvSpPr>
          </xdr:nvSpPr>
          <xdr:spPr bwMode="auto">
            <a:xfrm>
              <a:off x="356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42" name="Line 194"/>
            <xdr:cNvSpPr>
              <a:spLocks noChangeShapeType="1"/>
            </xdr:cNvSpPr>
          </xdr:nvSpPr>
          <xdr:spPr bwMode="auto">
            <a:xfrm>
              <a:off x="480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3" name="Rectangle 195"/>
            <xdr:cNvSpPr>
              <a:spLocks noChangeArrowheads="1"/>
            </xdr:cNvSpPr>
          </xdr:nvSpPr>
          <xdr:spPr bwMode="auto">
            <a:xfrm>
              <a:off x="480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44" name="Line 196"/>
            <xdr:cNvSpPr>
              <a:spLocks noChangeShapeType="1"/>
            </xdr:cNvSpPr>
          </xdr:nvSpPr>
          <xdr:spPr bwMode="auto">
            <a:xfrm>
              <a:off x="559" y="1"/>
              <a:ext cx="1" cy="267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5" name="Rectangle 197"/>
            <xdr:cNvSpPr>
              <a:spLocks noChangeArrowheads="1"/>
            </xdr:cNvSpPr>
          </xdr:nvSpPr>
          <xdr:spPr bwMode="auto">
            <a:xfrm>
              <a:off x="559" y="1"/>
              <a:ext cx="1" cy="267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46" name="Line 198"/>
            <xdr:cNvSpPr>
              <a:spLocks noChangeShapeType="1"/>
            </xdr:cNvSpPr>
          </xdr:nvSpPr>
          <xdr:spPr bwMode="auto">
            <a:xfrm>
              <a:off x="1" y="0"/>
              <a:ext cx="559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7" name="Rectangle 199"/>
            <xdr:cNvSpPr>
              <a:spLocks noChangeArrowheads="1"/>
            </xdr:cNvSpPr>
          </xdr:nvSpPr>
          <xdr:spPr bwMode="auto">
            <a:xfrm>
              <a:off x="1" y="0"/>
              <a:ext cx="559" cy="1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48" name="Line 200"/>
            <xdr:cNvSpPr>
              <a:spLocks noChangeShapeType="1"/>
            </xdr:cNvSpPr>
          </xdr:nvSpPr>
          <xdr:spPr bwMode="auto">
            <a:xfrm>
              <a:off x="1" y="12"/>
              <a:ext cx="559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9" name="Rectangle 201"/>
            <xdr:cNvSpPr>
              <a:spLocks noChangeArrowheads="1"/>
            </xdr:cNvSpPr>
          </xdr:nvSpPr>
          <xdr:spPr bwMode="auto">
            <a:xfrm>
              <a:off x="1" y="12"/>
              <a:ext cx="559" cy="1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50" name="Line 202"/>
            <xdr:cNvSpPr>
              <a:spLocks noChangeShapeType="1"/>
            </xdr:cNvSpPr>
          </xdr:nvSpPr>
          <xdr:spPr bwMode="auto">
            <a:xfrm>
              <a:off x="1" y="24"/>
              <a:ext cx="559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51" name="Rectangle 203"/>
            <xdr:cNvSpPr>
              <a:spLocks noChangeArrowheads="1"/>
            </xdr:cNvSpPr>
          </xdr:nvSpPr>
          <xdr:spPr bwMode="auto">
            <a:xfrm>
              <a:off x="1" y="24"/>
              <a:ext cx="559" cy="1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</xdr:grpSp>
      <xdr:sp macro="" textlink="">
        <xdr:nvSpPr>
          <xdr:cNvPr id="2253" name="Line 205"/>
          <xdr:cNvSpPr>
            <a:spLocks noChangeShapeType="1"/>
          </xdr:cNvSpPr>
        </xdr:nvSpPr>
        <xdr:spPr bwMode="auto">
          <a:xfrm>
            <a:off x="1" y="36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4" name="Rectangle 206"/>
          <xdr:cNvSpPr>
            <a:spLocks noChangeArrowheads="1"/>
          </xdr:cNvSpPr>
        </xdr:nvSpPr>
        <xdr:spPr bwMode="auto">
          <a:xfrm>
            <a:off x="1" y="36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55" name="Line 207"/>
          <xdr:cNvSpPr>
            <a:spLocks noChangeShapeType="1"/>
          </xdr:cNvSpPr>
        </xdr:nvSpPr>
        <xdr:spPr bwMode="auto">
          <a:xfrm>
            <a:off x="1" y="49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6" name="Rectangle 208"/>
          <xdr:cNvSpPr>
            <a:spLocks noChangeArrowheads="1"/>
          </xdr:cNvSpPr>
        </xdr:nvSpPr>
        <xdr:spPr bwMode="auto">
          <a:xfrm>
            <a:off x="1" y="49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57" name="Line 209"/>
          <xdr:cNvSpPr>
            <a:spLocks noChangeShapeType="1"/>
          </xdr:cNvSpPr>
        </xdr:nvSpPr>
        <xdr:spPr bwMode="auto">
          <a:xfrm>
            <a:off x="1" y="61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8" name="Rectangle 210"/>
          <xdr:cNvSpPr>
            <a:spLocks noChangeArrowheads="1"/>
          </xdr:cNvSpPr>
        </xdr:nvSpPr>
        <xdr:spPr bwMode="auto">
          <a:xfrm>
            <a:off x="1" y="61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59" name="Line 211"/>
          <xdr:cNvSpPr>
            <a:spLocks noChangeShapeType="1"/>
          </xdr:cNvSpPr>
        </xdr:nvSpPr>
        <xdr:spPr bwMode="auto">
          <a:xfrm>
            <a:off x="1" y="73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0" name="Rectangle 212"/>
          <xdr:cNvSpPr>
            <a:spLocks noChangeArrowheads="1"/>
          </xdr:cNvSpPr>
        </xdr:nvSpPr>
        <xdr:spPr bwMode="auto">
          <a:xfrm>
            <a:off x="1" y="73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61" name="Line 213"/>
          <xdr:cNvSpPr>
            <a:spLocks noChangeShapeType="1"/>
          </xdr:cNvSpPr>
        </xdr:nvSpPr>
        <xdr:spPr bwMode="auto">
          <a:xfrm>
            <a:off x="1" y="85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2" name="Rectangle 214"/>
          <xdr:cNvSpPr>
            <a:spLocks noChangeArrowheads="1"/>
          </xdr:cNvSpPr>
        </xdr:nvSpPr>
        <xdr:spPr bwMode="auto">
          <a:xfrm>
            <a:off x="1" y="85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63" name="Line 215"/>
          <xdr:cNvSpPr>
            <a:spLocks noChangeShapeType="1"/>
          </xdr:cNvSpPr>
        </xdr:nvSpPr>
        <xdr:spPr bwMode="auto">
          <a:xfrm>
            <a:off x="1" y="97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4" name="Rectangle 216"/>
          <xdr:cNvSpPr>
            <a:spLocks noChangeArrowheads="1"/>
          </xdr:cNvSpPr>
        </xdr:nvSpPr>
        <xdr:spPr bwMode="auto">
          <a:xfrm>
            <a:off x="1" y="97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65" name="Line 217"/>
          <xdr:cNvSpPr>
            <a:spLocks noChangeShapeType="1"/>
          </xdr:cNvSpPr>
        </xdr:nvSpPr>
        <xdr:spPr bwMode="auto">
          <a:xfrm>
            <a:off x="1" y="109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6" name="Rectangle 218"/>
          <xdr:cNvSpPr>
            <a:spLocks noChangeArrowheads="1"/>
          </xdr:cNvSpPr>
        </xdr:nvSpPr>
        <xdr:spPr bwMode="auto">
          <a:xfrm>
            <a:off x="1" y="109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67" name="Line 219"/>
          <xdr:cNvSpPr>
            <a:spLocks noChangeShapeType="1"/>
          </xdr:cNvSpPr>
        </xdr:nvSpPr>
        <xdr:spPr bwMode="auto">
          <a:xfrm>
            <a:off x="1" y="121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8" name="Rectangle 220"/>
          <xdr:cNvSpPr>
            <a:spLocks noChangeArrowheads="1"/>
          </xdr:cNvSpPr>
        </xdr:nvSpPr>
        <xdr:spPr bwMode="auto">
          <a:xfrm>
            <a:off x="1" y="121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69" name="Line 221"/>
          <xdr:cNvSpPr>
            <a:spLocks noChangeShapeType="1"/>
          </xdr:cNvSpPr>
        </xdr:nvSpPr>
        <xdr:spPr bwMode="auto">
          <a:xfrm>
            <a:off x="1" y="134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0" name="Rectangle 222"/>
          <xdr:cNvSpPr>
            <a:spLocks noChangeArrowheads="1"/>
          </xdr:cNvSpPr>
        </xdr:nvSpPr>
        <xdr:spPr bwMode="auto">
          <a:xfrm>
            <a:off x="1" y="134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71" name="Line 223"/>
          <xdr:cNvSpPr>
            <a:spLocks noChangeShapeType="1"/>
          </xdr:cNvSpPr>
        </xdr:nvSpPr>
        <xdr:spPr bwMode="auto">
          <a:xfrm>
            <a:off x="1" y="146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2" name="Rectangle 224"/>
          <xdr:cNvSpPr>
            <a:spLocks noChangeArrowheads="1"/>
          </xdr:cNvSpPr>
        </xdr:nvSpPr>
        <xdr:spPr bwMode="auto">
          <a:xfrm>
            <a:off x="1" y="146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73" name="Line 225"/>
          <xdr:cNvSpPr>
            <a:spLocks noChangeShapeType="1"/>
          </xdr:cNvSpPr>
        </xdr:nvSpPr>
        <xdr:spPr bwMode="auto">
          <a:xfrm>
            <a:off x="1" y="158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4" name="Rectangle 226"/>
          <xdr:cNvSpPr>
            <a:spLocks noChangeArrowheads="1"/>
          </xdr:cNvSpPr>
        </xdr:nvSpPr>
        <xdr:spPr bwMode="auto">
          <a:xfrm>
            <a:off x="1" y="158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75" name="Line 227"/>
          <xdr:cNvSpPr>
            <a:spLocks noChangeShapeType="1"/>
          </xdr:cNvSpPr>
        </xdr:nvSpPr>
        <xdr:spPr bwMode="auto">
          <a:xfrm>
            <a:off x="1" y="170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6" name="Rectangle 228"/>
          <xdr:cNvSpPr>
            <a:spLocks noChangeArrowheads="1"/>
          </xdr:cNvSpPr>
        </xdr:nvSpPr>
        <xdr:spPr bwMode="auto">
          <a:xfrm>
            <a:off x="1" y="170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77" name="Line 229"/>
          <xdr:cNvSpPr>
            <a:spLocks noChangeShapeType="1"/>
          </xdr:cNvSpPr>
        </xdr:nvSpPr>
        <xdr:spPr bwMode="auto">
          <a:xfrm>
            <a:off x="1" y="182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8" name="Rectangle 230"/>
          <xdr:cNvSpPr>
            <a:spLocks noChangeArrowheads="1"/>
          </xdr:cNvSpPr>
        </xdr:nvSpPr>
        <xdr:spPr bwMode="auto">
          <a:xfrm>
            <a:off x="1" y="182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79" name="Line 231"/>
          <xdr:cNvSpPr>
            <a:spLocks noChangeShapeType="1"/>
          </xdr:cNvSpPr>
        </xdr:nvSpPr>
        <xdr:spPr bwMode="auto">
          <a:xfrm>
            <a:off x="1" y="194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80" name="Rectangle 232"/>
          <xdr:cNvSpPr>
            <a:spLocks noChangeArrowheads="1"/>
          </xdr:cNvSpPr>
        </xdr:nvSpPr>
        <xdr:spPr bwMode="auto">
          <a:xfrm>
            <a:off x="1" y="194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81" name="Line 233"/>
          <xdr:cNvSpPr>
            <a:spLocks noChangeShapeType="1"/>
          </xdr:cNvSpPr>
        </xdr:nvSpPr>
        <xdr:spPr bwMode="auto">
          <a:xfrm>
            <a:off x="1" y="206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82" name="Rectangle 234"/>
          <xdr:cNvSpPr>
            <a:spLocks noChangeArrowheads="1"/>
          </xdr:cNvSpPr>
        </xdr:nvSpPr>
        <xdr:spPr bwMode="auto">
          <a:xfrm>
            <a:off x="1" y="206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83" name="Line 235"/>
          <xdr:cNvSpPr>
            <a:spLocks noChangeShapeType="1"/>
          </xdr:cNvSpPr>
        </xdr:nvSpPr>
        <xdr:spPr bwMode="auto">
          <a:xfrm>
            <a:off x="1" y="219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84" name="Rectangle 236"/>
          <xdr:cNvSpPr>
            <a:spLocks noChangeArrowheads="1"/>
          </xdr:cNvSpPr>
        </xdr:nvSpPr>
        <xdr:spPr bwMode="auto">
          <a:xfrm>
            <a:off x="1" y="219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85" name="Line 237"/>
          <xdr:cNvSpPr>
            <a:spLocks noChangeShapeType="1"/>
          </xdr:cNvSpPr>
        </xdr:nvSpPr>
        <xdr:spPr bwMode="auto">
          <a:xfrm>
            <a:off x="1" y="231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86" name="Rectangle 238"/>
          <xdr:cNvSpPr>
            <a:spLocks noChangeArrowheads="1"/>
          </xdr:cNvSpPr>
        </xdr:nvSpPr>
        <xdr:spPr bwMode="auto">
          <a:xfrm>
            <a:off x="1" y="231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87" name="Line 239"/>
          <xdr:cNvSpPr>
            <a:spLocks noChangeShapeType="1"/>
          </xdr:cNvSpPr>
        </xdr:nvSpPr>
        <xdr:spPr bwMode="auto">
          <a:xfrm>
            <a:off x="1" y="243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88" name="Rectangle 240"/>
          <xdr:cNvSpPr>
            <a:spLocks noChangeArrowheads="1"/>
          </xdr:cNvSpPr>
        </xdr:nvSpPr>
        <xdr:spPr bwMode="auto">
          <a:xfrm>
            <a:off x="1" y="243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89" name="Line 241"/>
          <xdr:cNvSpPr>
            <a:spLocks noChangeShapeType="1"/>
          </xdr:cNvSpPr>
        </xdr:nvSpPr>
        <xdr:spPr bwMode="auto">
          <a:xfrm>
            <a:off x="1" y="255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90" name="Rectangle 242"/>
          <xdr:cNvSpPr>
            <a:spLocks noChangeArrowheads="1"/>
          </xdr:cNvSpPr>
        </xdr:nvSpPr>
        <xdr:spPr bwMode="auto">
          <a:xfrm>
            <a:off x="1" y="255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91" name="Line 243"/>
          <xdr:cNvSpPr>
            <a:spLocks noChangeShapeType="1"/>
          </xdr:cNvSpPr>
        </xdr:nvSpPr>
        <xdr:spPr bwMode="auto">
          <a:xfrm>
            <a:off x="1" y="267"/>
            <a:ext cx="55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92" name="Rectangle 244"/>
          <xdr:cNvSpPr>
            <a:spLocks noChangeArrowheads="1"/>
          </xdr:cNvSpPr>
        </xdr:nvSpPr>
        <xdr:spPr bwMode="auto">
          <a:xfrm>
            <a:off x="1" y="267"/>
            <a:ext cx="55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TEKNIK%20EDIT\DATA%20LAIN\BACKUP-DATA-DONI\DATA-OKKKK\LAP-SUNGAI\Perhitungan%20Al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TEKNIK%20EDIT\DATA%20LAIN\BACKUP-DATA-DONI\DATA-OKKKK\LAP-SUNGAI\Perhitungan%20Al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5"/>
  <sheetViews>
    <sheetView view="pageBreakPreview" topLeftCell="A29" zoomScale="73" zoomScaleNormal="75" zoomScaleSheetLayoutView="73" workbookViewId="0">
      <selection activeCell="J56" sqref="J56"/>
    </sheetView>
  </sheetViews>
  <sheetFormatPr defaultRowHeight="12.5"/>
  <cols>
    <col min="1" max="1" width="5.453125" customWidth="1"/>
    <col min="2" max="2" width="4" customWidth="1"/>
    <col min="3" max="3" width="27.7265625" customWidth="1"/>
    <col min="4" max="4" width="18.1796875" customWidth="1"/>
    <col min="5" max="5" width="17" customWidth="1"/>
    <col min="6" max="6" width="12.54296875" customWidth="1"/>
    <col min="7" max="11" width="8.7265625" customWidth="1"/>
    <col min="12" max="12" width="16.1796875" customWidth="1"/>
    <col min="13" max="13" width="23.81640625" customWidth="1"/>
    <col min="14" max="14" width="14" customWidth="1"/>
    <col min="15" max="15" width="25.54296875" customWidth="1"/>
    <col min="16" max="16" width="15.453125" customWidth="1"/>
    <col min="17" max="17" width="17" customWidth="1"/>
    <col min="18" max="18" width="24.453125" customWidth="1"/>
    <col min="19" max="19" width="20.81640625" customWidth="1"/>
    <col min="20" max="20" width="14.54296875" customWidth="1"/>
    <col min="21" max="21" width="13.1796875" customWidth="1"/>
    <col min="22" max="22" width="10.453125" customWidth="1"/>
    <col min="23" max="23" width="12" bestFit="1" customWidth="1"/>
    <col min="24" max="24" width="16.81640625" customWidth="1"/>
    <col min="25" max="25" width="15.453125" customWidth="1"/>
    <col min="26" max="26" width="17.81640625" customWidth="1"/>
    <col min="27" max="27" width="13" customWidth="1"/>
    <col min="28" max="28" width="28.54296875" customWidth="1"/>
  </cols>
  <sheetData>
    <row r="1" spans="1:28" ht="15.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32.25" customHeight="1">
      <c r="A2" s="484" t="s">
        <v>0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</row>
    <row r="3" spans="1:28" ht="15.5">
      <c r="A3" s="3"/>
      <c r="B3" s="4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7" customFormat="1" ht="16.5" customHeight="1">
      <c r="A4" s="476" t="s">
        <v>1</v>
      </c>
      <c r="B4" s="480" t="s">
        <v>2</v>
      </c>
      <c r="C4" s="480"/>
      <c r="D4" s="482" t="s">
        <v>3</v>
      </c>
      <c r="E4" s="482"/>
      <c r="F4" s="482"/>
      <c r="G4" s="482" t="s">
        <v>4</v>
      </c>
      <c r="H4" s="482"/>
      <c r="I4" s="482"/>
      <c r="J4" s="482"/>
      <c r="K4" s="482"/>
      <c r="L4" s="482"/>
      <c r="M4" s="476" t="s">
        <v>5</v>
      </c>
      <c r="N4" s="6" t="s">
        <v>6</v>
      </c>
      <c r="O4" s="480" t="s">
        <v>7</v>
      </c>
      <c r="P4" s="476" t="s">
        <v>8</v>
      </c>
      <c r="Q4" s="476"/>
      <c r="R4" s="476"/>
      <c r="S4" s="476"/>
      <c r="T4" s="476"/>
      <c r="U4" s="476"/>
      <c r="V4" s="476"/>
      <c r="W4" s="476"/>
      <c r="X4" s="476" t="s">
        <v>9</v>
      </c>
      <c r="Y4" s="476"/>
      <c r="Z4" s="476"/>
      <c r="AA4" s="476"/>
      <c r="AB4" s="476" t="s">
        <v>10</v>
      </c>
    </row>
    <row r="5" spans="1:28" s="7" customFormat="1" ht="17.5">
      <c r="A5" s="476"/>
      <c r="B5" s="480"/>
      <c r="C5" s="480"/>
      <c r="D5" s="476" t="s">
        <v>11</v>
      </c>
      <c r="E5" s="476" t="s">
        <v>12</v>
      </c>
      <c r="F5" s="476" t="s">
        <v>13</v>
      </c>
      <c r="G5" s="482" t="s">
        <v>14</v>
      </c>
      <c r="H5" s="482"/>
      <c r="I5" s="482"/>
      <c r="J5" s="482" t="s">
        <v>15</v>
      </c>
      <c r="K5" s="482"/>
      <c r="L5" s="482"/>
      <c r="M5" s="476"/>
      <c r="N5" s="8" t="s">
        <v>16</v>
      </c>
      <c r="O5" s="480"/>
      <c r="P5" s="476" t="s">
        <v>17</v>
      </c>
      <c r="Q5" s="8" t="s">
        <v>18</v>
      </c>
      <c r="R5" s="8" t="s">
        <v>19</v>
      </c>
      <c r="S5" s="476" t="s">
        <v>20</v>
      </c>
      <c r="T5" s="8" t="s">
        <v>21</v>
      </c>
      <c r="U5" s="482" t="s">
        <v>22</v>
      </c>
      <c r="V5" s="482"/>
      <c r="W5" s="481" t="s">
        <v>23</v>
      </c>
      <c r="X5" s="480" t="s">
        <v>24</v>
      </c>
      <c r="Y5" s="480" t="s">
        <v>25</v>
      </c>
      <c r="Z5" s="480" t="s">
        <v>26</v>
      </c>
      <c r="AA5" s="476" t="s">
        <v>27</v>
      </c>
      <c r="AB5" s="476"/>
    </row>
    <row r="6" spans="1:28" s="7" customFormat="1" ht="17.5">
      <c r="A6" s="476"/>
      <c r="B6" s="480"/>
      <c r="C6" s="480"/>
      <c r="D6" s="476"/>
      <c r="E6" s="476"/>
      <c r="F6" s="476"/>
      <c r="G6" s="478" t="s">
        <v>28</v>
      </c>
      <c r="H6" s="479" t="s">
        <v>29</v>
      </c>
      <c r="I6" s="478" t="s">
        <v>30</v>
      </c>
      <c r="J6" s="478" t="s">
        <v>28</v>
      </c>
      <c r="K6" s="479" t="s">
        <v>29</v>
      </c>
      <c r="L6" s="478" t="s">
        <v>30</v>
      </c>
      <c r="M6" s="476"/>
      <c r="N6" s="8" t="s">
        <v>31</v>
      </c>
      <c r="O6" s="480"/>
      <c r="P6" s="476"/>
      <c r="Q6" s="8" t="s">
        <v>32</v>
      </c>
      <c r="R6" s="8" t="s">
        <v>33</v>
      </c>
      <c r="S6" s="476"/>
      <c r="T6" s="476" t="s">
        <v>34</v>
      </c>
      <c r="U6" s="480" t="s">
        <v>35</v>
      </c>
      <c r="V6" s="481" t="s">
        <v>36</v>
      </c>
      <c r="W6" s="481"/>
      <c r="X6" s="480"/>
      <c r="Y6" s="480"/>
      <c r="Z6" s="480"/>
      <c r="AA6" s="476"/>
      <c r="AB6" s="476"/>
    </row>
    <row r="7" spans="1:28" s="7" customFormat="1" ht="17.5">
      <c r="A7" s="476"/>
      <c r="B7" s="480"/>
      <c r="C7" s="480"/>
      <c r="D7" s="476"/>
      <c r="E7" s="476"/>
      <c r="F7" s="476"/>
      <c r="G7" s="478"/>
      <c r="H7" s="479"/>
      <c r="I7" s="478"/>
      <c r="J7" s="478"/>
      <c r="K7" s="479"/>
      <c r="L7" s="478"/>
      <c r="M7" s="476"/>
      <c r="N7" s="8"/>
      <c r="O7" s="480"/>
      <c r="P7" s="476"/>
      <c r="Q7" s="8" t="s">
        <v>37</v>
      </c>
      <c r="R7" s="8"/>
      <c r="S7" s="476"/>
      <c r="T7" s="476"/>
      <c r="U7" s="480"/>
      <c r="V7" s="481"/>
      <c r="W7" s="481"/>
      <c r="X7" s="480"/>
      <c r="Y7" s="480"/>
      <c r="Z7" s="480"/>
      <c r="AA7" s="476"/>
      <c r="AB7" s="476"/>
    </row>
    <row r="8" spans="1:28" ht="20.149999999999999" customHeight="1">
      <c r="A8" s="9"/>
      <c r="B8" s="483" t="s">
        <v>38</v>
      </c>
      <c r="C8" s="483"/>
      <c r="D8" s="10"/>
      <c r="E8" s="10"/>
      <c r="F8" s="10"/>
      <c r="G8" s="9"/>
      <c r="H8" s="9"/>
      <c r="I8" s="9"/>
      <c r="J8" s="9"/>
      <c r="K8" s="9"/>
      <c r="L8" s="9"/>
      <c r="M8" s="10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0"/>
    </row>
    <row r="9" spans="1:28" ht="20.149999999999999" customHeight="1">
      <c r="A9" s="9">
        <v>1</v>
      </c>
      <c r="B9" s="10" t="s">
        <v>39</v>
      </c>
      <c r="C9" s="10"/>
      <c r="D9" s="10" t="s">
        <v>40</v>
      </c>
      <c r="E9" s="10" t="s">
        <v>41</v>
      </c>
      <c r="F9" s="10" t="s">
        <v>38</v>
      </c>
      <c r="G9" s="9">
        <v>117</v>
      </c>
      <c r="H9" s="9">
        <v>34</v>
      </c>
      <c r="I9" s="9" t="s">
        <v>42</v>
      </c>
      <c r="J9" s="9">
        <v>-8</v>
      </c>
      <c r="K9" s="9">
        <v>41</v>
      </c>
      <c r="L9" s="9" t="s">
        <v>43</v>
      </c>
      <c r="M9" s="11" t="s">
        <v>44</v>
      </c>
      <c r="N9" s="9">
        <v>1990</v>
      </c>
      <c r="O9" s="12">
        <v>23513287408</v>
      </c>
      <c r="P9" s="13">
        <v>101</v>
      </c>
      <c r="Q9" s="13">
        <v>300</v>
      </c>
      <c r="R9" s="11" t="s">
        <v>45</v>
      </c>
      <c r="S9" s="11">
        <v>27700000</v>
      </c>
      <c r="T9" s="13">
        <v>550</v>
      </c>
      <c r="U9" s="13">
        <v>41.5</v>
      </c>
      <c r="V9" s="11">
        <v>70</v>
      </c>
      <c r="W9" s="11">
        <v>70</v>
      </c>
      <c r="X9" s="13">
        <v>5428</v>
      </c>
      <c r="Y9" s="13">
        <v>200</v>
      </c>
      <c r="Z9" s="13">
        <v>1000</v>
      </c>
      <c r="AA9" s="13" t="s">
        <v>46</v>
      </c>
      <c r="AB9" s="10"/>
    </row>
    <row r="10" spans="1:28" ht="20.149999999999999" customHeight="1">
      <c r="A10" s="9">
        <f>A9+1</f>
        <v>2</v>
      </c>
      <c r="B10" s="10" t="s">
        <v>47</v>
      </c>
      <c r="C10" s="10"/>
      <c r="D10" s="10" t="s">
        <v>48</v>
      </c>
      <c r="E10" s="10" t="s">
        <v>49</v>
      </c>
      <c r="F10" s="10" t="s">
        <v>38</v>
      </c>
      <c r="G10" s="9">
        <v>117</v>
      </c>
      <c r="H10" s="9">
        <v>40</v>
      </c>
      <c r="I10" s="9" t="s">
        <v>50</v>
      </c>
      <c r="J10" s="9">
        <v>-8</v>
      </c>
      <c r="K10" s="9">
        <v>41</v>
      </c>
      <c r="L10" s="9" t="s">
        <v>51</v>
      </c>
      <c r="M10" s="11" t="s">
        <v>49</v>
      </c>
      <c r="N10" s="9">
        <v>1991</v>
      </c>
      <c r="O10" s="12">
        <v>17459924000</v>
      </c>
      <c r="P10" s="13">
        <v>54</v>
      </c>
      <c r="Q10" s="13">
        <v>120</v>
      </c>
      <c r="R10" s="11" t="s">
        <v>45</v>
      </c>
      <c r="S10" s="11">
        <v>10250000</v>
      </c>
      <c r="T10" s="13">
        <v>419</v>
      </c>
      <c r="U10" s="13">
        <v>31.7</v>
      </c>
      <c r="V10" s="14">
        <v>35</v>
      </c>
      <c r="W10" s="11">
        <v>35</v>
      </c>
      <c r="X10" s="13">
        <v>1800</v>
      </c>
      <c r="Y10" s="13">
        <v>600</v>
      </c>
      <c r="Z10" s="13">
        <v>980</v>
      </c>
      <c r="AA10" s="15" t="s">
        <v>52</v>
      </c>
      <c r="AB10" s="10"/>
    </row>
    <row r="11" spans="1:28" ht="20.149999999999999" customHeight="1">
      <c r="A11" s="9">
        <f>A10+1</f>
        <v>3</v>
      </c>
      <c r="B11" s="10" t="s">
        <v>53</v>
      </c>
      <c r="C11" s="10"/>
      <c r="D11" s="10" t="s">
        <v>54</v>
      </c>
      <c r="E11" s="10" t="s">
        <v>55</v>
      </c>
      <c r="F11" s="10" t="s">
        <v>38</v>
      </c>
      <c r="G11" s="9">
        <v>117</v>
      </c>
      <c r="H11" s="9">
        <v>56</v>
      </c>
      <c r="I11" s="9" t="s">
        <v>56</v>
      </c>
      <c r="J11" s="9">
        <v>-8</v>
      </c>
      <c r="K11" s="9">
        <v>47</v>
      </c>
      <c r="L11" s="9" t="s">
        <v>57</v>
      </c>
      <c r="M11" s="11" t="s">
        <v>58</v>
      </c>
      <c r="N11" s="9">
        <v>1996</v>
      </c>
      <c r="O11" s="12">
        <v>14780859825.16</v>
      </c>
      <c r="P11" s="11">
        <v>41</v>
      </c>
      <c r="Q11" s="11">
        <v>225</v>
      </c>
      <c r="R11" s="11" t="s">
        <v>45</v>
      </c>
      <c r="S11" s="11">
        <v>10300000</v>
      </c>
      <c r="T11" s="11">
        <v>655</v>
      </c>
      <c r="U11" s="13">
        <v>18.3</v>
      </c>
      <c r="V11" s="11">
        <v>20</v>
      </c>
      <c r="W11" s="11">
        <v>20</v>
      </c>
      <c r="X11" s="11">
        <v>1300</v>
      </c>
      <c r="Y11" s="11">
        <v>1000</v>
      </c>
      <c r="Z11" s="11">
        <v>650</v>
      </c>
      <c r="AA11" s="13" t="s">
        <v>59</v>
      </c>
      <c r="AB11" s="10"/>
    </row>
    <row r="12" spans="1:28" ht="20.149999999999999" customHeight="1">
      <c r="A12" s="9">
        <f>A11+1</f>
        <v>4</v>
      </c>
      <c r="B12" s="10" t="s">
        <v>60</v>
      </c>
      <c r="C12" s="10"/>
      <c r="D12" s="10" t="s">
        <v>61</v>
      </c>
      <c r="E12" s="10" t="s">
        <v>62</v>
      </c>
      <c r="F12" s="10" t="s">
        <v>38</v>
      </c>
      <c r="G12" s="9">
        <v>117</v>
      </c>
      <c r="H12" s="9">
        <v>27</v>
      </c>
      <c r="I12" s="9" t="s">
        <v>63</v>
      </c>
      <c r="J12" s="9">
        <v>-8</v>
      </c>
      <c r="K12" s="9">
        <v>36</v>
      </c>
      <c r="L12" s="9" t="s">
        <v>64</v>
      </c>
      <c r="M12" s="11" t="s">
        <v>44</v>
      </c>
      <c r="N12" s="9">
        <v>1997</v>
      </c>
      <c r="O12" s="12">
        <v>71246697520</v>
      </c>
      <c r="P12" s="11">
        <v>194</v>
      </c>
      <c r="Q12" s="11">
        <v>283</v>
      </c>
      <c r="R12" s="11" t="s">
        <v>45</v>
      </c>
      <c r="S12" s="11">
        <v>48600000</v>
      </c>
      <c r="T12" s="11">
        <v>2750</v>
      </c>
      <c r="U12" s="13">
        <v>31.5</v>
      </c>
      <c r="V12" s="11">
        <v>60</v>
      </c>
      <c r="W12" s="11">
        <v>60</v>
      </c>
      <c r="X12" s="11">
        <v>5576</v>
      </c>
      <c r="Y12" s="11">
        <v>2000</v>
      </c>
      <c r="Z12" s="11">
        <v>20000</v>
      </c>
      <c r="AA12" s="13" t="s">
        <v>65</v>
      </c>
      <c r="AB12" s="10"/>
    </row>
    <row r="13" spans="1:28" ht="20.149999999999999" customHeight="1">
      <c r="A13" s="9">
        <f>A12+1</f>
        <v>5</v>
      </c>
      <c r="B13" s="10" t="s">
        <v>66</v>
      </c>
      <c r="C13" s="10"/>
      <c r="D13" s="10" t="s">
        <v>67</v>
      </c>
      <c r="E13" s="10" t="s">
        <v>68</v>
      </c>
      <c r="F13" s="10" t="s">
        <v>69</v>
      </c>
      <c r="G13" s="9">
        <v>116</v>
      </c>
      <c r="H13" s="9">
        <v>48</v>
      </c>
      <c r="I13" s="9">
        <v>92</v>
      </c>
      <c r="J13" s="9">
        <v>-8</v>
      </c>
      <c r="K13" s="9">
        <v>36</v>
      </c>
      <c r="L13" s="9">
        <v>395</v>
      </c>
      <c r="M13" s="11" t="s">
        <v>70</v>
      </c>
      <c r="N13" s="9">
        <v>1998</v>
      </c>
      <c r="O13" s="12">
        <v>844230000</v>
      </c>
      <c r="P13" s="11">
        <v>1.5</v>
      </c>
      <c r="Q13" s="11">
        <v>2.4</v>
      </c>
      <c r="R13" s="11" t="s">
        <v>71</v>
      </c>
      <c r="S13" s="11">
        <v>143080</v>
      </c>
      <c r="T13" s="16">
        <v>87</v>
      </c>
      <c r="U13" s="16">
        <v>16</v>
      </c>
      <c r="V13" s="16">
        <v>18</v>
      </c>
      <c r="W13" s="16">
        <v>10</v>
      </c>
      <c r="X13" s="16">
        <v>125</v>
      </c>
      <c r="Y13" s="16">
        <v>100</v>
      </c>
      <c r="Z13" s="16">
        <v>100</v>
      </c>
      <c r="AA13" s="13"/>
      <c r="AB13" s="10" t="s">
        <v>72</v>
      </c>
    </row>
    <row r="14" spans="1:28" ht="20.149999999999999" customHeight="1">
      <c r="A14" s="9">
        <f t="shared" ref="A14:A28" si="0">A13+1</f>
        <v>6</v>
      </c>
      <c r="B14" s="10" t="s">
        <v>73</v>
      </c>
      <c r="C14" s="10"/>
      <c r="D14" s="10" t="s">
        <v>74</v>
      </c>
      <c r="E14" s="10" t="s">
        <v>75</v>
      </c>
      <c r="F14" s="10" t="s">
        <v>38</v>
      </c>
      <c r="G14" s="9">
        <v>117</v>
      </c>
      <c r="H14" s="9">
        <v>37</v>
      </c>
      <c r="I14" s="9">
        <v>52</v>
      </c>
      <c r="J14" s="9">
        <v>-8</v>
      </c>
      <c r="K14" s="9">
        <v>38</v>
      </c>
      <c r="L14" s="9">
        <v>38</v>
      </c>
      <c r="M14" s="10" t="s">
        <v>76</v>
      </c>
      <c r="N14" s="9">
        <v>2000</v>
      </c>
      <c r="O14" s="12">
        <v>1434599898</v>
      </c>
      <c r="P14" s="11">
        <v>2.6</v>
      </c>
      <c r="Q14" s="11">
        <v>10</v>
      </c>
      <c r="R14" s="11" t="s">
        <v>71</v>
      </c>
      <c r="S14" s="11">
        <v>1839000</v>
      </c>
      <c r="T14" s="16">
        <v>100</v>
      </c>
      <c r="U14" s="16">
        <v>16</v>
      </c>
      <c r="V14" s="16">
        <v>15</v>
      </c>
      <c r="W14" s="16">
        <v>15</v>
      </c>
      <c r="X14" s="16">
        <v>110</v>
      </c>
      <c r="Y14" s="16">
        <v>100</v>
      </c>
      <c r="Z14" s="11">
        <v>125</v>
      </c>
      <c r="AA14" s="13"/>
      <c r="AB14" s="10" t="s">
        <v>77</v>
      </c>
    </row>
    <row r="15" spans="1:28" ht="20.149999999999999" customHeight="1">
      <c r="A15" s="9">
        <f t="shared" si="0"/>
        <v>7</v>
      </c>
      <c r="B15" s="10" t="s">
        <v>78</v>
      </c>
      <c r="C15" s="10"/>
      <c r="D15" s="10" t="s">
        <v>79</v>
      </c>
      <c r="E15" s="10" t="s">
        <v>80</v>
      </c>
      <c r="F15" s="10" t="s">
        <v>38</v>
      </c>
      <c r="G15" s="9">
        <v>117</v>
      </c>
      <c r="H15" s="9">
        <v>45</v>
      </c>
      <c r="I15" s="9">
        <v>32</v>
      </c>
      <c r="J15" s="9">
        <v>-8</v>
      </c>
      <c r="K15" s="9">
        <v>48</v>
      </c>
      <c r="L15" s="9">
        <v>58</v>
      </c>
      <c r="M15" s="10" t="s">
        <v>81</v>
      </c>
      <c r="N15" s="9">
        <v>1985</v>
      </c>
      <c r="O15" s="12">
        <v>398000000</v>
      </c>
      <c r="P15" s="16">
        <v>8.1999999999999993</v>
      </c>
      <c r="Q15" s="16">
        <v>8.43</v>
      </c>
      <c r="R15" s="11" t="s">
        <v>82</v>
      </c>
      <c r="S15" s="11">
        <v>524134</v>
      </c>
      <c r="T15" s="16">
        <v>185</v>
      </c>
      <c r="U15" s="16">
        <v>15</v>
      </c>
      <c r="V15" s="16">
        <v>26</v>
      </c>
      <c r="W15" s="16">
        <v>26</v>
      </c>
      <c r="X15" s="16">
        <v>612</v>
      </c>
      <c r="Y15" s="16">
        <v>250</v>
      </c>
      <c r="Z15" s="16">
        <v>100</v>
      </c>
      <c r="AA15" s="13"/>
      <c r="AB15" s="10" t="s">
        <v>83</v>
      </c>
    </row>
    <row r="16" spans="1:28" ht="20.149999999999999" customHeight="1">
      <c r="A16" s="9">
        <f t="shared" si="0"/>
        <v>8</v>
      </c>
      <c r="B16" s="10" t="s">
        <v>84</v>
      </c>
      <c r="C16" s="10"/>
      <c r="D16" s="10" t="s">
        <v>85</v>
      </c>
      <c r="E16" s="10" t="s">
        <v>80</v>
      </c>
      <c r="F16" s="10" t="s">
        <v>38</v>
      </c>
      <c r="G16" s="9">
        <v>117</v>
      </c>
      <c r="H16" s="9">
        <v>51</v>
      </c>
      <c r="I16" s="9">
        <v>48</v>
      </c>
      <c r="J16" s="9">
        <v>-8</v>
      </c>
      <c r="K16" s="9">
        <v>46</v>
      </c>
      <c r="L16" s="9">
        <v>17</v>
      </c>
      <c r="M16" s="10" t="s">
        <v>81</v>
      </c>
      <c r="N16" s="9">
        <v>1994</v>
      </c>
      <c r="O16" s="12">
        <v>1200000000</v>
      </c>
      <c r="P16" s="13">
        <v>8.0399999999999991</v>
      </c>
      <c r="Q16" s="13">
        <v>5</v>
      </c>
      <c r="R16" s="11" t="s">
        <v>71</v>
      </c>
      <c r="S16" s="11">
        <v>1550000</v>
      </c>
      <c r="T16" s="16">
        <v>112.3</v>
      </c>
      <c r="U16" s="16">
        <v>13</v>
      </c>
      <c r="V16" s="16">
        <v>20</v>
      </c>
      <c r="W16" s="16">
        <v>20</v>
      </c>
      <c r="X16" s="16">
        <v>500</v>
      </c>
      <c r="Y16" s="16">
        <v>200</v>
      </c>
      <c r="Z16" s="16">
        <v>150</v>
      </c>
      <c r="AA16" s="13"/>
      <c r="AB16" s="10" t="s">
        <v>72</v>
      </c>
    </row>
    <row r="17" spans="1:28" ht="20.149999999999999" customHeight="1">
      <c r="A17" s="9">
        <f t="shared" si="0"/>
        <v>9</v>
      </c>
      <c r="B17" s="10" t="s">
        <v>86</v>
      </c>
      <c r="C17" s="10"/>
      <c r="D17" s="10" t="s">
        <v>87</v>
      </c>
      <c r="E17" s="10" t="s">
        <v>80</v>
      </c>
      <c r="F17" s="10" t="s">
        <v>38</v>
      </c>
      <c r="G17" s="9">
        <v>117</v>
      </c>
      <c r="H17" s="9">
        <v>38</v>
      </c>
      <c r="I17" s="9">
        <v>55</v>
      </c>
      <c r="J17" s="9">
        <v>-8</v>
      </c>
      <c r="K17" s="9">
        <v>40</v>
      </c>
      <c r="L17" s="9">
        <v>44</v>
      </c>
      <c r="M17" s="10" t="s">
        <v>88</v>
      </c>
      <c r="N17" s="9">
        <v>1997</v>
      </c>
      <c r="O17" s="12">
        <v>1959215540</v>
      </c>
      <c r="P17" s="11">
        <v>17.28</v>
      </c>
      <c r="Q17" s="11">
        <v>43</v>
      </c>
      <c r="R17" s="11" t="s">
        <v>71</v>
      </c>
      <c r="S17" s="11">
        <v>2000000</v>
      </c>
      <c r="T17" s="16">
        <v>242</v>
      </c>
      <c r="U17" s="16">
        <v>18.5</v>
      </c>
      <c r="V17" s="16">
        <v>20</v>
      </c>
      <c r="W17" s="16">
        <v>20</v>
      </c>
      <c r="X17" s="16">
        <v>620</v>
      </c>
      <c r="Y17" s="16">
        <v>1000</v>
      </c>
      <c r="Z17" s="16">
        <v>120</v>
      </c>
      <c r="AA17" s="13"/>
      <c r="AB17" s="10" t="s">
        <v>72</v>
      </c>
    </row>
    <row r="18" spans="1:28" ht="20.149999999999999" customHeight="1">
      <c r="A18" s="9">
        <f t="shared" si="0"/>
        <v>10</v>
      </c>
      <c r="B18" s="10" t="s">
        <v>89</v>
      </c>
      <c r="C18" s="10"/>
      <c r="D18" s="10" t="s">
        <v>90</v>
      </c>
      <c r="E18" s="10" t="s">
        <v>80</v>
      </c>
      <c r="F18" s="10" t="s">
        <v>38</v>
      </c>
      <c r="G18" s="9">
        <v>117</v>
      </c>
      <c r="H18" s="9">
        <v>42</v>
      </c>
      <c r="I18" s="9">
        <v>48</v>
      </c>
      <c r="J18" s="9">
        <v>-8</v>
      </c>
      <c r="K18" s="9">
        <v>43</v>
      </c>
      <c r="L18" s="9">
        <v>18</v>
      </c>
      <c r="M18" s="10" t="s">
        <v>91</v>
      </c>
      <c r="N18" s="9">
        <v>1998</v>
      </c>
      <c r="O18" s="12">
        <v>768011000</v>
      </c>
      <c r="P18" s="11">
        <v>6.6</v>
      </c>
      <c r="Q18" s="11">
        <v>20</v>
      </c>
      <c r="R18" s="11" t="s">
        <v>92</v>
      </c>
      <c r="S18" s="11">
        <v>1000000</v>
      </c>
      <c r="T18" s="16">
        <v>83</v>
      </c>
      <c r="U18" s="16">
        <v>21</v>
      </c>
      <c r="V18" s="16">
        <v>25</v>
      </c>
      <c r="W18" s="16">
        <v>12</v>
      </c>
      <c r="X18" s="16">
        <v>500</v>
      </c>
      <c r="Y18" s="16">
        <v>100</v>
      </c>
      <c r="Z18" s="16">
        <v>50</v>
      </c>
      <c r="AA18" s="13"/>
      <c r="AB18" s="10" t="s">
        <v>72</v>
      </c>
    </row>
    <row r="19" spans="1:28" ht="20.149999999999999" customHeight="1">
      <c r="A19" s="9">
        <f t="shared" si="0"/>
        <v>11</v>
      </c>
      <c r="B19" s="10" t="s">
        <v>93</v>
      </c>
      <c r="C19" s="10"/>
      <c r="D19" s="10" t="s">
        <v>94</v>
      </c>
      <c r="E19" s="10" t="s">
        <v>80</v>
      </c>
      <c r="F19" s="10" t="s">
        <v>38</v>
      </c>
      <c r="G19" s="9">
        <v>117</v>
      </c>
      <c r="H19" s="9">
        <v>45</v>
      </c>
      <c r="I19" s="9">
        <v>24</v>
      </c>
      <c r="J19" s="9">
        <v>-8</v>
      </c>
      <c r="K19" s="9">
        <v>46</v>
      </c>
      <c r="L19" s="9">
        <v>42</v>
      </c>
      <c r="M19" s="10" t="s">
        <v>81</v>
      </c>
      <c r="N19" s="9">
        <v>1996</v>
      </c>
      <c r="O19" s="12">
        <v>1269953179</v>
      </c>
      <c r="P19" s="11">
        <v>10.97</v>
      </c>
      <c r="Q19" s="11">
        <v>10.76</v>
      </c>
      <c r="R19" s="11" t="s">
        <v>71</v>
      </c>
      <c r="S19" s="11">
        <v>699000</v>
      </c>
      <c r="T19" s="16">
        <v>260</v>
      </c>
      <c r="U19" s="16">
        <v>16</v>
      </c>
      <c r="V19" s="16">
        <v>20</v>
      </c>
      <c r="W19" s="16">
        <v>20</v>
      </c>
      <c r="X19" s="16">
        <v>500</v>
      </c>
      <c r="Y19" s="16">
        <v>100</v>
      </c>
      <c r="Z19" s="16">
        <v>50</v>
      </c>
      <c r="AA19" s="13"/>
      <c r="AB19" s="10" t="s">
        <v>72</v>
      </c>
    </row>
    <row r="20" spans="1:28" ht="20.149999999999999" customHeight="1">
      <c r="A20" s="9">
        <f t="shared" si="0"/>
        <v>12</v>
      </c>
      <c r="B20" s="10" t="s">
        <v>95</v>
      </c>
      <c r="C20" s="10"/>
      <c r="D20" s="10" t="s">
        <v>96</v>
      </c>
      <c r="E20" s="10" t="s">
        <v>97</v>
      </c>
      <c r="F20" s="10" t="s">
        <v>38</v>
      </c>
      <c r="G20" s="9">
        <v>117</v>
      </c>
      <c r="H20" s="9">
        <v>59</v>
      </c>
      <c r="I20" s="9">
        <v>146</v>
      </c>
      <c r="J20" s="9">
        <v>-8</v>
      </c>
      <c r="K20" s="9">
        <v>47</v>
      </c>
      <c r="L20" s="9">
        <v>489</v>
      </c>
      <c r="M20" s="10" t="s">
        <v>81</v>
      </c>
      <c r="N20" s="9">
        <v>1995</v>
      </c>
      <c r="O20" s="12">
        <v>910066000</v>
      </c>
      <c r="P20" s="13">
        <v>4.5999999999999996</v>
      </c>
      <c r="Q20" s="13">
        <v>15.5</v>
      </c>
      <c r="R20" s="11" t="s">
        <v>71</v>
      </c>
      <c r="S20" s="11">
        <v>850000</v>
      </c>
      <c r="T20" s="16">
        <v>167</v>
      </c>
      <c r="U20" s="16">
        <v>23</v>
      </c>
      <c r="V20" s="16">
        <v>15</v>
      </c>
      <c r="W20" s="16">
        <v>15</v>
      </c>
      <c r="X20" s="16">
        <v>220</v>
      </c>
      <c r="Y20" s="16">
        <v>100</v>
      </c>
      <c r="Z20" s="16">
        <v>100</v>
      </c>
      <c r="AA20" s="13"/>
      <c r="AB20" s="10" t="s">
        <v>72</v>
      </c>
    </row>
    <row r="21" spans="1:28" ht="20.149999999999999" customHeight="1">
      <c r="A21" s="9">
        <f t="shared" si="0"/>
        <v>13</v>
      </c>
      <c r="B21" s="10" t="s">
        <v>98</v>
      </c>
      <c r="C21" s="10"/>
      <c r="D21" s="10" t="s">
        <v>99</v>
      </c>
      <c r="E21" s="10" t="s">
        <v>97</v>
      </c>
      <c r="F21" s="10" t="s">
        <v>38</v>
      </c>
      <c r="G21" s="9">
        <v>118</v>
      </c>
      <c r="H21" s="9">
        <v>4</v>
      </c>
      <c r="I21" s="9">
        <v>21</v>
      </c>
      <c r="J21" s="9">
        <v>-8</v>
      </c>
      <c r="K21" s="9">
        <v>43</v>
      </c>
      <c r="L21" s="9">
        <v>39</v>
      </c>
      <c r="M21" s="10" t="s">
        <v>100</v>
      </c>
      <c r="N21" s="9">
        <v>1999</v>
      </c>
      <c r="O21" s="12">
        <v>1997594662</v>
      </c>
      <c r="P21" s="11">
        <v>4.2</v>
      </c>
      <c r="Q21" s="11">
        <v>7</v>
      </c>
      <c r="R21" s="11" t="s">
        <v>71</v>
      </c>
      <c r="S21" s="11">
        <v>940000</v>
      </c>
      <c r="T21" s="16">
        <v>142</v>
      </c>
      <c r="U21" s="16">
        <v>19</v>
      </c>
      <c r="V21" s="16">
        <v>24</v>
      </c>
      <c r="W21" s="16">
        <v>15</v>
      </c>
      <c r="X21" s="16">
        <v>543</v>
      </c>
      <c r="Y21" s="16">
        <v>250</v>
      </c>
      <c r="Z21" s="16">
        <v>250</v>
      </c>
      <c r="AA21" s="13"/>
      <c r="AB21" s="10" t="s">
        <v>101</v>
      </c>
    </row>
    <row r="22" spans="1:28" ht="20.149999999999999" customHeight="1">
      <c r="A22" s="9">
        <f t="shared" si="0"/>
        <v>14</v>
      </c>
      <c r="B22" s="10" t="s">
        <v>102</v>
      </c>
      <c r="C22" s="10"/>
      <c r="D22" s="10" t="s">
        <v>103</v>
      </c>
      <c r="E22" s="10" t="s">
        <v>104</v>
      </c>
      <c r="F22" s="10" t="s">
        <v>38</v>
      </c>
      <c r="G22" s="9">
        <v>117</v>
      </c>
      <c r="H22" s="9">
        <v>33</v>
      </c>
      <c r="I22" s="9">
        <v>643</v>
      </c>
      <c r="J22" s="9">
        <v>-8</v>
      </c>
      <c r="K22" s="9">
        <v>32</v>
      </c>
      <c r="L22" s="9">
        <v>374</v>
      </c>
      <c r="M22" s="10" t="s">
        <v>105</v>
      </c>
      <c r="N22" s="9">
        <v>1997</v>
      </c>
      <c r="O22" s="12">
        <v>159042223</v>
      </c>
      <c r="P22" s="11">
        <v>7.1</v>
      </c>
      <c r="Q22" s="11">
        <v>50</v>
      </c>
      <c r="R22" s="11" t="s">
        <v>71</v>
      </c>
      <c r="S22" s="11">
        <v>1920344</v>
      </c>
      <c r="T22" s="16">
        <v>204</v>
      </c>
      <c r="U22" s="16">
        <v>16</v>
      </c>
      <c r="V22" s="16">
        <v>20</v>
      </c>
      <c r="W22" s="16">
        <v>10</v>
      </c>
      <c r="X22" s="16">
        <v>500</v>
      </c>
      <c r="Y22" s="16">
        <v>200</v>
      </c>
      <c r="Z22" s="16">
        <v>100</v>
      </c>
      <c r="AA22" s="13"/>
      <c r="AB22" s="10" t="s">
        <v>106</v>
      </c>
    </row>
    <row r="23" spans="1:28" ht="20.149999999999999" customHeight="1">
      <c r="A23" s="9">
        <f t="shared" si="0"/>
        <v>15</v>
      </c>
      <c r="B23" s="10" t="s">
        <v>107</v>
      </c>
      <c r="C23" s="10"/>
      <c r="D23" s="10" t="s">
        <v>108</v>
      </c>
      <c r="E23" s="10" t="s">
        <v>109</v>
      </c>
      <c r="F23" s="10" t="s">
        <v>38</v>
      </c>
      <c r="G23" s="9">
        <v>117</v>
      </c>
      <c r="H23" s="9">
        <v>26</v>
      </c>
      <c r="I23" s="9">
        <v>848</v>
      </c>
      <c r="J23" s="9">
        <v>-8</v>
      </c>
      <c r="K23" s="9">
        <v>30</v>
      </c>
      <c r="L23" s="9">
        <v>323</v>
      </c>
      <c r="M23" s="10" t="s">
        <v>110</v>
      </c>
      <c r="N23" s="9">
        <v>1996</v>
      </c>
      <c r="O23" s="12">
        <v>899968168</v>
      </c>
      <c r="P23" s="13">
        <v>4.5</v>
      </c>
      <c r="Q23" s="13">
        <v>15</v>
      </c>
      <c r="R23" s="11" t="s">
        <v>71</v>
      </c>
      <c r="S23" s="11">
        <v>337000</v>
      </c>
      <c r="T23" s="16">
        <v>260</v>
      </c>
      <c r="U23" s="16">
        <v>15</v>
      </c>
      <c r="V23" s="16">
        <v>15</v>
      </c>
      <c r="W23" s="16">
        <v>15</v>
      </c>
      <c r="X23" s="16">
        <v>200</v>
      </c>
      <c r="Y23" s="16">
        <v>100</v>
      </c>
      <c r="Z23" s="16">
        <v>100</v>
      </c>
      <c r="AA23" s="13"/>
      <c r="AB23" s="10" t="s">
        <v>106</v>
      </c>
    </row>
    <row r="24" spans="1:28" ht="20.149999999999999" customHeight="1">
      <c r="A24" s="9">
        <f t="shared" si="0"/>
        <v>16</v>
      </c>
      <c r="B24" s="10" t="s">
        <v>111</v>
      </c>
      <c r="C24" s="10"/>
      <c r="D24" s="10" t="s">
        <v>112</v>
      </c>
      <c r="E24" s="10" t="s">
        <v>113</v>
      </c>
      <c r="F24" s="10" t="s">
        <v>38</v>
      </c>
      <c r="G24" s="9">
        <v>117</v>
      </c>
      <c r="H24" s="9">
        <v>40</v>
      </c>
      <c r="I24" s="9">
        <v>42</v>
      </c>
      <c r="J24" s="9">
        <v>-8</v>
      </c>
      <c r="K24" s="9">
        <v>36</v>
      </c>
      <c r="L24" s="9">
        <v>20</v>
      </c>
      <c r="M24" s="10" t="s">
        <v>76</v>
      </c>
      <c r="N24" s="9">
        <v>1999</v>
      </c>
      <c r="O24" s="12">
        <v>655046030</v>
      </c>
      <c r="P24" s="11">
        <v>6.2</v>
      </c>
      <c r="Q24" s="11">
        <v>11</v>
      </c>
      <c r="R24" s="11" t="s">
        <v>71</v>
      </c>
      <c r="S24" s="11">
        <v>486000</v>
      </c>
      <c r="T24" s="16">
        <v>158</v>
      </c>
      <c r="U24" s="16">
        <v>12</v>
      </c>
      <c r="V24" s="16">
        <v>16</v>
      </c>
      <c r="W24" s="16">
        <v>15</v>
      </c>
      <c r="X24" s="16">
        <v>200</v>
      </c>
      <c r="Y24" s="16">
        <v>150</v>
      </c>
      <c r="Z24" s="16">
        <v>100</v>
      </c>
      <c r="AA24" s="13"/>
      <c r="AB24" s="10" t="s">
        <v>114</v>
      </c>
    </row>
    <row r="25" spans="1:28" ht="20.149999999999999" customHeight="1">
      <c r="A25" s="9">
        <f t="shared" si="0"/>
        <v>17</v>
      </c>
      <c r="B25" s="10" t="s">
        <v>115</v>
      </c>
      <c r="C25" s="10"/>
      <c r="D25" s="10" t="s">
        <v>90</v>
      </c>
      <c r="E25" s="10" t="s">
        <v>80</v>
      </c>
      <c r="F25" s="10" t="s">
        <v>38</v>
      </c>
      <c r="G25" s="9">
        <v>117</v>
      </c>
      <c r="H25" s="9">
        <v>43</v>
      </c>
      <c r="I25" s="9">
        <v>43</v>
      </c>
      <c r="J25" s="9">
        <v>-8</v>
      </c>
      <c r="K25" s="9">
        <v>45</v>
      </c>
      <c r="L25" s="9">
        <v>12</v>
      </c>
      <c r="M25" s="10" t="s">
        <v>91</v>
      </c>
      <c r="N25" s="9">
        <v>1985</v>
      </c>
      <c r="O25" s="12">
        <v>445000000</v>
      </c>
      <c r="P25" s="17">
        <v>2.7</v>
      </c>
      <c r="Q25" s="17">
        <v>6</v>
      </c>
      <c r="R25" s="11" t="s">
        <v>116</v>
      </c>
      <c r="S25" s="11">
        <v>225000</v>
      </c>
      <c r="T25" s="16">
        <v>170</v>
      </c>
      <c r="U25" s="16">
        <v>15</v>
      </c>
      <c r="V25" s="16">
        <v>30.35</v>
      </c>
      <c r="W25" s="16">
        <v>30.5</v>
      </c>
      <c r="X25" s="16">
        <v>286</v>
      </c>
      <c r="Y25" s="16">
        <v>50</v>
      </c>
      <c r="Z25" s="16">
        <v>100</v>
      </c>
      <c r="AA25" s="13"/>
      <c r="AB25" s="10" t="s">
        <v>117</v>
      </c>
    </row>
    <row r="26" spans="1:28" ht="20.149999999999999" customHeight="1">
      <c r="A26" s="9">
        <f t="shared" si="0"/>
        <v>18</v>
      </c>
      <c r="B26" s="10" t="s">
        <v>118</v>
      </c>
      <c r="C26" s="10"/>
      <c r="D26" s="10" t="s">
        <v>119</v>
      </c>
      <c r="E26" s="10" t="s">
        <v>80</v>
      </c>
      <c r="F26" s="10" t="s">
        <v>38</v>
      </c>
      <c r="G26" s="9">
        <v>117</v>
      </c>
      <c r="H26" s="9">
        <v>43</v>
      </c>
      <c r="I26" s="9">
        <v>52</v>
      </c>
      <c r="J26" s="9">
        <v>-8</v>
      </c>
      <c r="K26" s="9">
        <v>50</v>
      </c>
      <c r="L26" s="9">
        <v>206</v>
      </c>
      <c r="M26" s="10" t="s">
        <v>120</v>
      </c>
      <c r="N26" s="9">
        <v>1992</v>
      </c>
      <c r="O26" s="12">
        <v>2749898000</v>
      </c>
      <c r="P26" s="13">
        <v>6.31</v>
      </c>
      <c r="Q26" s="13">
        <v>6.4</v>
      </c>
      <c r="R26" s="11" t="s">
        <v>116</v>
      </c>
      <c r="S26" s="11">
        <v>83000</v>
      </c>
      <c r="T26" s="16">
        <v>105</v>
      </c>
      <c r="U26" s="16">
        <v>20</v>
      </c>
      <c r="V26" s="16">
        <v>25</v>
      </c>
      <c r="W26" s="16">
        <v>25</v>
      </c>
      <c r="X26" s="16">
        <v>200</v>
      </c>
      <c r="Y26" s="16">
        <v>100</v>
      </c>
      <c r="Z26" s="16">
        <v>200</v>
      </c>
      <c r="AA26" s="13"/>
      <c r="AB26" s="10" t="s">
        <v>101</v>
      </c>
    </row>
    <row r="27" spans="1:28" ht="20.149999999999999" customHeight="1">
      <c r="A27" s="9">
        <f t="shared" si="0"/>
        <v>19</v>
      </c>
      <c r="B27" s="10" t="s">
        <v>121</v>
      </c>
      <c r="C27" s="10"/>
      <c r="D27" s="10" t="s">
        <v>122</v>
      </c>
      <c r="E27" s="10" t="s">
        <v>123</v>
      </c>
      <c r="F27" s="10" t="s">
        <v>38</v>
      </c>
      <c r="G27" s="9">
        <v>117</v>
      </c>
      <c r="H27" s="9">
        <v>25</v>
      </c>
      <c r="I27" s="9">
        <v>340</v>
      </c>
      <c r="J27" s="9">
        <v>-8</v>
      </c>
      <c r="K27" s="9">
        <v>34</v>
      </c>
      <c r="L27" s="9">
        <v>839</v>
      </c>
      <c r="M27" s="10" t="s">
        <v>124</v>
      </c>
      <c r="N27" s="9">
        <v>2006</v>
      </c>
      <c r="O27" s="12">
        <v>10296607000</v>
      </c>
      <c r="P27" s="11">
        <v>3.27</v>
      </c>
      <c r="Q27" s="11">
        <v>11.2</v>
      </c>
      <c r="R27" s="11" t="s">
        <v>71</v>
      </c>
      <c r="S27" s="11">
        <v>540000</v>
      </c>
      <c r="T27" s="16">
        <v>240</v>
      </c>
      <c r="U27" s="16">
        <v>21</v>
      </c>
      <c r="V27" s="16">
        <v>24</v>
      </c>
      <c r="W27" s="16">
        <v>15</v>
      </c>
      <c r="X27" s="16">
        <v>220</v>
      </c>
      <c r="Y27" s="16">
        <v>150</v>
      </c>
      <c r="Z27" s="16">
        <v>200</v>
      </c>
      <c r="AA27" s="13"/>
      <c r="AB27" s="10" t="s">
        <v>125</v>
      </c>
    </row>
    <row r="28" spans="1:28" ht="20.149999999999999" customHeight="1">
      <c r="A28" s="9">
        <f t="shared" si="0"/>
        <v>20</v>
      </c>
      <c r="B28" s="10" t="s">
        <v>126</v>
      </c>
      <c r="C28" s="10"/>
      <c r="D28" s="10" t="s">
        <v>90</v>
      </c>
      <c r="E28" s="10" t="s">
        <v>80</v>
      </c>
      <c r="F28" s="10" t="s">
        <v>38</v>
      </c>
      <c r="G28" s="9">
        <v>117</v>
      </c>
      <c r="H28" s="9">
        <v>44</v>
      </c>
      <c r="I28" s="9">
        <v>24</v>
      </c>
      <c r="J28" s="9">
        <v>-8</v>
      </c>
      <c r="K28" s="9">
        <v>45</v>
      </c>
      <c r="L28" s="9">
        <v>38</v>
      </c>
      <c r="M28" s="11" t="s">
        <v>127</v>
      </c>
      <c r="N28" s="9">
        <v>1997</v>
      </c>
      <c r="O28" s="12">
        <v>906102884.14999998</v>
      </c>
      <c r="P28" s="11">
        <v>1.4</v>
      </c>
      <c r="Q28" s="11">
        <v>8</v>
      </c>
      <c r="R28" s="11" t="s">
        <v>71</v>
      </c>
      <c r="S28" s="11">
        <v>225000</v>
      </c>
      <c r="T28" s="16">
        <v>240</v>
      </c>
      <c r="U28" s="16">
        <v>12</v>
      </c>
      <c r="V28" s="18">
        <v>12.25</v>
      </c>
      <c r="W28" s="16">
        <v>10</v>
      </c>
      <c r="X28" s="16">
        <v>100</v>
      </c>
      <c r="Y28" s="16">
        <v>250</v>
      </c>
      <c r="Z28" s="16">
        <v>50</v>
      </c>
      <c r="AA28" s="13"/>
      <c r="AB28" s="10" t="s">
        <v>77</v>
      </c>
    </row>
    <row r="29" spans="1:28" ht="20.149999999999999" customHeight="1">
      <c r="A29" s="9"/>
      <c r="B29" s="483" t="s">
        <v>128</v>
      </c>
      <c r="C29" s="483"/>
      <c r="D29" s="10"/>
      <c r="E29" s="10"/>
      <c r="F29" s="10"/>
      <c r="G29" s="9"/>
      <c r="H29" s="9"/>
      <c r="I29" s="9"/>
      <c r="J29" s="9"/>
      <c r="K29" s="9"/>
      <c r="L29" s="9"/>
      <c r="M29" s="11"/>
      <c r="N29" s="9"/>
      <c r="O29" s="12"/>
      <c r="P29" s="11"/>
      <c r="Q29" s="11"/>
      <c r="R29" s="11"/>
      <c r="S29" s="11"/>
      <c r="T29" s="16"/>
      <c r="U29" s="16"/>
      <c r="V29" s="16"/>
      <c r="W29" s="16"/>
      <c r="X29" s="16"/>
      <c r="Y29" s="16"/>
      <c r="Z29" s="16"/>
      <c r="AA29" s="13"/>
      <c r="AB29" s="10"/>
    </row>
    <row r="30" spans="1:28" ht="20.149999999999999" customHeight="1">
      <c r="A30" s="19">
        <v>1</v>
      </c>
      <c r="B30" s="10" t="s">
        <v>129</v>
      </c>
      <c r="C30" s="10"/>
      <c r="D30" s="20" t="s">
        <v>130</v>
      </c>
      <c r="E30" s="20" t="s">
        <v>131</v>
      </c>
      <c r="F30" s="20" t="s">
        <v>128</v>
      </c>
      <c r="G30" s="19">
        <v>118</v>
      </c>
      <c r="H30" s="19">
        <v>17</v>
      </c>
      <c r="I30" s="19">
        <v>733</v>
      </c>
      <c r="J30" s="19">
        <v>-8</v>
      </c>
      <c r="K30" s="19">
        <v>29</v>
      </c>
      <c r="L30" s="19">
        <v>448</v>
      </c>
      <c r="M30" s="20" t="s">
        <v>132</v>
      </c>
      <c r="N30" s="19">
        <v>1985</v>
      </c>
      <c r="O30" s="21">
        <v>1090000000</v>
      </c>
      <c r="P30" s="22">
        <v>4.4000000000000004</v>
      </c>
      <c r="Q30" s="22">
        <v>18</v>
      </c>
      <c r="R30" s="23" t="s">
        <v>71</v>
      </c>
      <c r="S30" s="23">
        <v>650000</v>
      </c>
      <c r="T30" s="23">
        <v>331</v>
      </c>
      <c r="U30" s="23">
        <v>10</v>
      </c>
      <c r="V30" s="23">
        <v>13</v>
      </c>
      <c r="W30" s="23">
        <v>20</v>
      </c>
      <c r="X30" s="23">
        <v>391</v>
      </c>
      <c r="Y30" s="23">
        <v>100</v>
      </c>
      <c r="Z30" s="23">
        <v>100</v>
      </c>
      <c r="AA30" s="22"/>
      <c r="AB30" s="20" t="s">
        <v>133</v>
      </c>
    </row>
    <row r="31" spans="1:28" ht="20.149999999999999" customHeight="1">
      <c r="A31" s="19">
        <f t="shared" ref="A31:A38" si="1">A30+1</f>
        <v>2</v>
      </c>
      <c r="B31" s="10" t="s">
        <v>134</v>
      </c>
      <c r="C31" s="10"/>
      <c r="D31" s="20" t="s">
        <v>135</v>
      </c>
      <c r="E31" s="20" t="s">
        <v>131</v>
      </c>
      <c r="F31" s="20" t="s">
        <v>128</v>
      </c>
      <c r="G31" s="19">
        <v>118</v>
      </c>
      <c r="H31" s="19">
        <v>15</v>
      </c>
      <c r="I31" s="19">
        <v>203</v>
      </c>
      <c r="J31" s="19">
        <v>-8</v>
      </c>
      <c r="K31" s="19">
        <v>30</v>
      </c>
      <c r="L31" s="19">
        <v>648</v>
      </c>
      <c r="M31" s="20" t="s">
        <v>136</v>
      </c>
      <c r="N31" s="19">
        <v>1996</v>
      </c>
      <c r="O31" s="21">
        <v>1290000548.26</v>
      </c>
      <c r="P31" s="22">
        <v>9</v>
      </c>
      <c r="Q31" s="22">
        <v>7.1</v>
      </c>
      <c r="R31" s="23" t="s">
        <v>71</v>
      </c>
      <c r="S31" s="23">
        <v>500000</v>
      </c>
      <c r="T31" s="24">
        <v>170</v>
      </c>
      <c r="U31" s="22">
        <v>18</v>
      </c>
      <c r="V31" s="22">
        <v>22</v>
      </c>
      <c r="W31" s="22">
        <v>12.5</v>
      </c>
      <c r="X31" s="22">
        <v>255</v>
      </c>
      <c r="Y31" s="22">
        <v>200</v>
      </c>
      <c r="Z31" s="22">
        <v>200</v>
      </c>
      <c r="AA31" s="22"/>
      <c r="AB31" s="20" t="s">
        <v>137</v>
      </c>
    </row>
    <row r="32" spans="1:28" ht="20.149999999999999" customHeight="1">
      <c r="A32" s="19">
        <f t="shared" si="1"/>
        <v>3</v>
      </c>
      <c r="B32" s="10" t="s">
        <v>138</v>
      </c>
      <c r="C32" s="10"/>
      <c r="D32" s="20" t="s">
        <v>139</v>
      </c>
      <c r="E32" s="20" t="s">
        <v>131</v>
      </c>
      <c r="F32" s="20" t="s">
        <v>128</v>
      </c>
      <c r="G32" s="19">
        <v>118</v>
      </c>
      <c r="H32" s="19">
        <v>11</v>
      </c>
      <c r="I32" s="19">
        <v>567</v>
      </c>
      <c r="J32" s="19">
        <v>-8</v>
      </c>
      <c r="K32" s="19">
        <v>31</v>
      </c>
      <c r="L32" s="19">
        <v>425</v>
      </c>
      <c r="M32" s="20" t="s">
        <v>140</v>
      </c>
      <c r="N32" s="19">
        <v>1998</v>
      </c>
      <c r="O32" s="21">
        <v>2663549619</v>
      </c>
      <c r="P32" s="22">
        <v>5.2</v>
      </c>
      <c r="Q32" s="22">
        <v>9.5</v>
      </c>
      <c r="R32" s="23" t="s">
        <v>71</v>
      </c>
      <c r="S32" s="23">
        <v>624600</v>
      </c>
      <c r="T32" s="24">
        <v>154</v>
      </c>
      <c r="U32" s="22">
        <v>17</v>
      </c>
      <c r="V32" s="22">
        <v>27</v>
      </c>
      <c r="W32" s="22">
        <v>15</v>
      </c>
      <c r="X32" s="22">
        <v>220</v>
      </c>
      <c r="Y32" s="22">
        <v>200</v>
      </c>
      <c r="Z32" s="22">
        <v>100</v>
      </c>
      <c r="AA32" s="22"/>
      <c r="AB32" s="20" t="s">
        <v>137</v>
      </c>
    </row>
    <row r="33" spans="1:28" ht="20.149999999999999" customHeight="1">
      <c r="A33" s="19">
        <f t="shared" si="1"/>
        <v>4</v>
      </c>
      <c r="B33" s="10" t="s">
        <v>141</v>
      </c>
      <c r="C33" s="10"/>
      <c r="D33" s="20" t="s">
        <v>142</v>
      </c>
      <c r="E33" s="20" t="s">
        <v>128</v>
      </c>
      <c r="F33" s="20" t="s">
        <v>128</v>
      </c>
      <c r="G33" s="19">
        <v>118</v>
      </c>
      <c r="H33" s="19">
        <v>27</v>
      </c>
      <c r="I33" s="25" t="s">
        <v>143</v>
      </c>
      <c r="J33" s="19">
        <v>-8</v>
      </c>
      <c r="K33" s="19">
        <v>27</v>
      </c>
      <c r="L33" s="19">
        <v>514</v>
      </c>
      <c r="M33" s="20" t="s">
        <v>144</v>
      </c>
      <c r="N33" s="19">
        <v>1996</v>
      </c>
      <c r="O33" s="21">
        <v>851241431</v>
      </c>
      <c r="P33" s="22">
        <v>2.1</v>
      </c>
      <c r="Q33" s="22">
        <v>2.56</v>
      </c>
      <c r="R33" s="23" t="s">
        <v>71</v>
      </c>
      <c r="S33" s="23">
        <v>320000</v>
      </c>
      <c r="T33" s="24">
        <v>108</v>
      </c>
      <c r="U33" s="22">
        <v>15</v>
      </c>
      <c r="V33" s="22">
        <v>10</v>
      </c>
      <c r="W33" s="22">
        <v>10</v>
      </c>
      <c r="X33" s="22">
        <v>160</v>
      </c>
      <c r="Y33" s="22">
        <v>50</v>
      </c>
      <c r="Z33" s="22">
        <v>100</v>
      </c>
      <c r="AA33" s="22"/>
      <c r="AB33" s="20" t="s">
        <v>106</v>
      </c>
    </row>
    <row r="34" spans="1:28" ht="20.149999999999999" customHeight="1">
      <c r="A34" s="19">
        <f t="shared" si="1"/>
        <v>5</v>
      </c>
      <c r="B34" s="10" t="s">
        <v>145</v>
      </c>
      <c r="C34" s="10"/>
      <c r="D34" s="20" t="s">
        <v>146</v>
      </c>
      <c r="E34" s="20" t="s">
        <v>128</v>
      </c>
      <c r="F34" s="20" t="s">
        <v>128</v>
      </c>
      <c r="G34" s="19">
        <v>118</v>
      </c>
      <c r="H34" s="19">
        <v>21</v>
      </c>
      <c r="I34" s="19">
        <v>387</v>
      </c>
      <c r="J34" s="19">
        <v>-8</v>
      </c>
      <c r="K34" s="19">
        <v>35</v>
      </c>
      <c r="L34" s="25" t="s">
        <v>147</v>
      </c>
      <c r="M34" s="20" t="s">
        <v>144</v>
      </c>
      <c r="N34" s="19">
        <v>1997</v>
      </c>
      <c r="O34" s="21">
        <v>1834810676.73</v>
      </c>
      <c r="P34" s="22">
        <v>3.6</v>
      </c>
      <c r="Q34" s="22">
        <v>19.5</v>
      </c>
      <c r="R34" s="23" t="s">
        <v>71</v>
      </c>
      <c r="S34" s="23">
        <v>660000</v>
      </c>
      <c r="T34" s="24">
        <v>270</v>
      </c>
      <c r="U34" s="22">
        <v>16</v>
      </c>
      <c r="V34" s="22">
        <v>20</v>
      </c>
      <c r="W34" s="22">
        <v>20</v>
      </c>
      <c r="X34" s="22">
        <v>460</v>
      </c>
      <c r="Y34" s="22">
        <v>100</v>
      </c>
      <c r="Z34" s="22">
        <v>100</v>
      </c>
      <c r="AA34" s="23"/>
      <c r="AB34" s="20" t="s">
        <v>117</v>
      </c>
    </row>
    <row r="35" spans="1:28" ht="20.149999999999999" customHeight="1">
      <c r="A35" s="19">
        <f t="shared" si="1"/>
        <v>6</v>
      </c>
      <c r="B35" s="10" t="s">
        <v>148</v>
      </c>
      <c r="C35" s="10"/>
      <c r="D35" s="20" t="s">
        <v>149</v>
      </c>
      <c r="E35" s="20" t="s">
        <v>150</v>
      </c>
      <c r="F35" s="20" t="s">
        <v>128</v>
      </c>
      <c r="G35" s="19">
        <v>118</v>
      </c>
      <c r="H35" s="19">
        <v>26</v>
      </c>
      <c r="I35" s="19">
        <v>428</v>
      </c>
      <c r="J35" s="19">
        <v>-8</v>
      </c>
      <c r="K35" s="19">
        <v>17</v>
      </c>
      <c r="L35" s="19">
        <v>922</v>
      </c>
      <c r="M35" s="20" t="s">
        <v>151</v>
      </c>
      <c r="N35" s="19">
        <v>1999</v>
      </c>
      <c r="O35" s="21">
        <v>1372690990</v>
      </c>
      <c r="P35" s="22">
        <v>12</v>
      </c>
      <c r="Q35" s="22">
        <v>5</v>
      </c>
      <c r="R35" s="23" t="s">
        <v>71</v>
      </c>
      <c r="S35" s="23">
        <v>202231</v>
      </c>
      <c r="T35" s="24">
        <v>133</v>
      </c>
      <c r="U35" s="22">
        <v>18</v>
      </c>
      <c r="V35" s="22">
        <v>34.5</v>
      </c>
      <c r="W35" s="22">
        <v>12</v>
      </c>
      <c r="X35" s="22">
        <v>200</v>
      </c>
      <c r="Y35" s="22">
        <v>200</v>
      </c>
      <c r="Z35" s="22">
        <v>100</v>
      </c>
      <c r="AA35" s="22"/>
      <c r="AB35" s="20" t="s">
        <v>117</v>
      </c>
    </row>
    <row r="36" spans="1:28" ht="20.149999999999999" customHeight="1">
      <c r="A36" s="19">
        <f t="shared" si="1"/>
        <v>7</v>
      </c>
      <c r="B36" s="10" t="s">
        <v>152</v>
      </c>
      <c r="C36" s="10"/>
      <c r="D36" s="20" t="s">
        <v>153</v>
      </c>
      <c r="E36" s="20" t="s">
        <v>154</v>
      </c>
      <c r="F36" s="20" t="s">
        <v>128</v>
      </c>
      <c r="G36" s="19">
        <v>118</v>
      </c>
      <c r="H36" s="19">
        <v>29</v>
      </c>
      <c r="I36" s="19">
        <v>856</v>
      </c>
      <c r="J36" s="19">
        <v>-8</v>
      </c>
      <c r="K36" s="19">
        <v>36</v>
      </c>
      <c r="L36" s="19">
        <v>784</v>
      </c>
      <c r="M36" s="20" t="s">
        <v>155</v>
      </c>
      <c r="N36" s="19">
        <v>1999</v>
      </c>
      <c r="O36" s="21">
        <v>1764254022.8399999</v>
      </c>
      <c r="P36" s="22">
        <v>4</v>
      </c>
      <c r="Q36" s="22">
        <v>5.4</v>
      </c>
      <c r="R36" s="23" t="s">
        <v>71</v>
      </c>
      <c r="S36" s="23">
        <v>254550</v>
      </c>
      <c r="T36" s="24">
        <v>136</v>
      </c>
      <c r="U36" s="22">
        <v>15.5</v>
      </c>
      <c r="V36" s="22">
        <v>26</v>
      </c>
      <c r="W36" s="22">
        <v>10</v>
      </c>
      <c r="X36" s="22">
        <v>300</v>
      </c>
      <c r="Y36" s="22">
        <v>100</v>
      </c>
      <c r="Z36" s="22">
        <v>100</v>
      </c>
      <c r="AA36" s="22"/>
      <c r="AB36" s="20" t="s">
        <v>77</v>
      </c>
    </row>
    <row r="37" spans="1:28" ht="20.149999999999999" customHeight="1">
      <c r="A37" s="19">
        <f t="shared" si="1"/>
        <v>8</v>
      </c>
      <c r="B37" s="10" t="s">
        <v>156</v>
      </c>
      <c r="C37" s="10"/>
      <c r="D37" s="20" t="s">
        <v>157</v>
      </c>
      <c r="E37" s="20" t="s">
        <v>154</v>
      </c>
      <c r="F37" s="20" t="s">
        <v>128</v>
      </c>
      <c r="G37" s="19">
        <v>118</v>
      </c>
      <c r="H37" s="19">
        <v>27</v>
      </c>
      <c r="I37" s="19">
        <v>15</v>
      </c>
      <c r="J37" s="19">
        <v>-8</v>
      </c>
      <c r="K37" s="19">
        <v>43</v>
      </c>
      <c r="L37" s="19">
        <v>41</v>
      </c>
      <c r="M37" s="23" t="s">
        <v>158</v>
      </c>
      <c r="N37" s="19">
        <v>1998</v>
      </c>
      <c r="O37" s="21">
        <v>897645000</v>
      </c>
      <c r="P37" s="22">
        <v>2.7</v>
      </c>
      <c r="Q37" s="22">
        <v>3</v>
      </c>
      <c r="R37" s="23" t="s">
        <v>71</v>
      </c>
      <c r="S37" s="23">
        <v>118000</v>
      </c>
      <c r="T37" s="24">
        <v>210</v>
      </c>
      <c r="U37" s="22">
        <v>12</v>
      </c>
      <c r="V37" s="22">
        <v>20</v>
      </c>
      <c r="W37" s="22">
        <v>9</v>
      </c>
      <c r="X37" s="22">
        <v>150</v>
      </c>
      <c r="Y37" s="22">
        <v>100</v>
      </c>
      <c r="Z37" s="22">
        <v>75</v>
      </c>
      <c r="AA37" s="22"/>
      <c r="AB37" s="20" t="s">
        <v>106</v>
      </c>
    </row>
    <row r="38" spans="1:28" ht="20.149999999999999" customHeight="1">
      <c r="A38" s="19">
        <f t="shared" si="1"/>
        <v>9</v>
      </c>
      <c r="B38" s="10" t="s">
        <v>134</v>
      </c>
      <c r="C38" s="10"/>
      <c r="D38" s="20" t="s">
        <v>135</v>
      </c>
      <c r="E38" s="20" t="s">
        <v>131</v>
      </c>
      <c r="F38" s="20" t="s">
        <v>128</v>
      </c>
      <c r="G38" s="19">
        <v>118</v>
      </c>
      <c r="H38" s="19">
        <v>15</v>
      </c>
      <c r="I38" s="19">
        <v>203</v>
      </c>
      <c r="J38" s="19">
        <v>-8</v>
      </c>
      <c r="K38" s="19">
        <v>30</v>
      </c>
      <c r="L38" s="19">
        <v>648</v>
      </c>
      <c r="M38" s="20" t="s">
        <v>136</v>
      </c>
      <c r="N38" s="19">
        <v>1996</v>
      </c>
      <c r="O38" s="21">
        <v>1290000548.26</v>
      </c>
      <c r="P38" s="22">
        <v>9</v>
      </c>
      <c r="Q38" s="22">
        <v>7.1</v>
      </c>
      <c r="R38" s="23" t="s">
        <v>71</v>
      </c>
      <c r="S38" s="23">
        <v>500000</v>
      </c>
      <c r="T38" s="24">
        <v>170</v>
      </c>
      <c r="U38" s="22">
        <v>18</v>
      </c>
      <c r="V38" s="22">
        <v>22</v>
      </c>
      <c r="W38" s="22">
        <v>12.5</v>
      </c>
      <c r="X38" s="22">
        <v>255</v>
      </c>
      <c r="Y38" s="22">
        <v>200</v>
      </c>
      <c r="Z38" s="22">
        <v>200</v>
      </c>
      <c r="AA38" s="22"/>
      <c r="AB38" s="20" t="s">
        <v>137</v>
      </c>
    </row>
    <row r="39" spans="1:28" ht="20.149999999999999" customHeight="1">
      <c r="A39" s="19"/>
      <c r="B39" s="10" t="s">
        <v>159</v>
      </c>
      <c r="C39" s="10"/>
      <c r="D39" s="20"/>
      <c r="E39" s="20"/>
      <c r="F39" s="20"/>
      <c r="G39" s="19"/>
      <c r="H39" s="19"/>
      <c r="I39" s="19"/>
      <c r="J39" s="19"/>
      <c r="K39" s="19"/>
      <c r="L39" s="19"/>
      <c r="M39" s="20"/>
      <c r="N39" s="19"/>
      <c r="O39" s="21"/>
      <c r="P39" s="22"/>
      <c r="Q39" s="22"/>
      <c r="R39" s="23"/>
      <c r="S39" s="23"/>
      <c r="T39" s="24"/>
      <c r="U39" s="22"/>
      <c r="V39" s="22"/>
      <c r="W39" s="22"/>
      <c r="X39" s="22"/>
      <c r="Y39" s="22"/>
      <c r="Z39" s="22"/>
      <c r="AA39" s="22"/>
      <c r="AB39" s="20"/>
    </row>
    <row r="40" spans="1:28" ht="20.149999999999999" customHeight="1">
      <c r="A40" s="9">
        <v>1</v>
      </c>
      <c r="B40" s="10" t="s">
        <v>160</v>
      </c>
      <c r="C40" s="10"/>
      <c r="D40" s="10" t="s">
        <v>161</v>
      </c>
      <c r="E40" s="10" t="s">
        <v>162</v>
      </c>
      <c r="F40" s="10" t="s">
        <v>159</v>
      </c>
      <c r="G40" s="9">
        <v>118</v>
      </c>
      <c r="H40" s="9">
        <v>57</v>
      </c>
      <c r="I40" s="9" t="s">
        <v>163</v>
      </c>
      <c r="J40" s="9">
        <v>-8</v>
      </c>
      <c r="K40" s="9">
        <v>38</v>
      </c>
      <c r="L40" s="9" t="s">
        <v>164</v>
      </c>
      <c r="M40" s="11" t="s">
        <v>165</v>
      </c>
      <c r="N40" s="9">
        <v>1996</v>
      </c>
      <c r="O40" s="12">
        <v>34944087400.900002</v>
      </c>
      <c r="P40" s="13">
        <v>78</v>
      </c>
      <c r="Q40" s="13">
        <v>155.6</v>
      </c>
      <c r="R40" s="11" t="s">
        <v>45</v>
      </c>
      <c r="S40" s="11">
        <v>19400000</v>
      </c>
      <c r="T40" s="11">
        <v>285</v>
      </c>
      <c r="U40" s="13">
        <v>45</v>
      </c>
      <c r="V40" s="11">
        <v>65</v>
      </c>
      <c r="W40" s="11">
        <v>65</v>
      </c>
      <c r="X40" s="11">
        <f>2645+150</f>
        <v>2795</v>
      </c>
      <c r="Y40" s="11">
        <v>1000</v>
      </c>
      <c r="Z40" s="11">
        <v>500</v>
      </c>
      <c r="AA40" s="11" t="s">
        <v>166</v>
      </c>
      <c r="AB40" s="10"/>
    </row>
    <row r="41" spans="1:28" ht="20.149999999999999" customHeight="1">
      <c r="A41" s="9">
        <f>A40+1</f>
        <v>2</v>
      </c>
      <c r="B41" s="10" t="s">
        <v>167</v>
      </c>
      <c r="C41" s="10"/>
      <c r="D41" s="10" t="s">
        <v>168</v>
      </c>
      <c r="E41" s="10" t="s">
        <v>169</v>
      </c>
      <c r="F41" s="10" t="s">
        <v>159</v>
      </c>
      <c r="G41" s="9">
        <v>118</v>
      </c>
      <c r="H41" s="9">
        <v>36</v>
      </c>
      <c r="I41" s="9" t="s">
        <v>170</v>
      </c>
      <c r="J41" s="9">
        <v>-8</v>
      </c>
      <c r="K41" s="9">
        <v>43</v>
      </c>
      <c r="L41" s="9">
        <v>120</v>
      </c>
      <c r="M41" s="11" t="s">
        <v>171</v>
      </c>
      <c r="N41" s="9">
        <v>1999</v>
      </c>
      <c r="O41" s="12">
        <v>123450000000</v>
      </c>
      <c r="P41" s="11">
        <v>85</v>
      </c>
      <c r="Q41" s="11">
        <v>104</v>
      </c>
      <c r="R41" s="11" t="s">
        <v>45</v>
      </c>
      <c r="S41" s="11">
        <v>18000000</v>
      </c>
      <c r="T41" s="11">
        <v>315</v>
      </c>
      <c r="U41" s="13">
        <v>61.5</v>
      </c>
      <c r="V41" s="11">
        <v>60</v>
      </c>
      <c r="W41" s="11">
        <v>60</v>
      </c>
      <c r="X41" s="11">
        <v>3895</v>
      </c>
      <c r="Y41" s="11"/>
      <c r="Z41" s="11" t="s">
        <v>172</v>
      </c>
      <c r="AA41" s="11" t="s">
        <v>173</v>
      </c>
      <c r="AB41" s="10"/>
    </row>
    <row r="42" spans="1:28" ht="20.149999999999999" customHeight="1">
      <c r="A42" s="9">
        <f t="shared" ref="A42:A51" si="2">A41+1</f>
        <v>3</v>
      </c>
      <c r="B42" s="10" t="s">
        <v>174</v>
      </c>
      <c r="C42" s="10"/>
      <c r="D42" s="20" t="s">
        <v>175</v>
      </c>
      <c r="E42" s="20" t="s">
        <v>176</v>
      </c>
      <c r="F42" s="20" t="s">
        <v>159</v>
      </c>
      <c r="G42" s="19">
        <v>118</v>
      </c>
      <c r="H42" s="19">
        <v>59</v>
      </c>
      <c r="I42" s="19">
        <v>183</v>
      </c>
      <c r="J42" s="19">
        <v>-8</v>
      </c>
      <c r="K42" s="19">
        <v>31</v>
      </c>
      <c r="L42" s="19">
        <v>317</v>
      </c>
      <c r="M42" s="20" t="s">
        <v>177</v>
      </c>
      <c r="N42" s="19">
        <v>1996</v>
      </c>
      <c r="O42" s="21">
        <v>1416800000</v>
      </c>
      <c r="P42" s="22">
        <v>8.2200000000000006</v>
      </c>
      <c r="Q42" s="22">
        <v>5</v>
      </c>
      <c r="R42" s="23" t="s">
        <v>178</v>
      </c>
      <c r="S42" s="23">
        <v>400000</v>
      </c>
      <c r="T42" s="22">
        <v>150</v>
      </c>
      <c r="U42" s="22">
        <v>17</v>
      </c>
      <c r="V42" s="22">
        <v>15</v>
      </c>
      <c r="W42" s="22">
        <v>15</v>
      </c>
      <c r="X42" s="22">
        <v>220</v>
      </c>
      <c r="Y42" s="22">
        <v>100</v>
      </c>
      <c r="Z42" s="22">
        <v>100</v>
      </c>
      <c r="AA42" s="22"/>
      <c r="AB42" s="20" t="s">
        <v>83</v>
      </c>
    </row>
    <row r="43" spans="1:28" ht="20.149999999999999" customHeight="1">
      <c r="A43" s="9">
        <f t="shared" si="2"/>
        <v>4</v>
      </c>
      <c r="B43" s="10" t="s">
        <v>179</v>
      </c>
      <c r="C43" s="10"/>
      <c r="D43" s="20" t="s">
        <v>180</v>
      </c>
      <c r="E43" s="20" t="s">
        <v>181</v>
      </c>
      <c r="F43" s="20" t="s">
        <v>159</v>
      </c>
      <c r="G43" s="19">
        <v>118</v>
      </c>
      <c r="H43" s="19">
        <v>45</v>
      </c>
      <c r="I43" s="19">
        <v>557</v>
      </c>
      <c r="J43" s="19">
        <v>-8</v>
      </c>
      <c r="K43" s="19">
        <v>38</v>
      </c>
      <c r="L43" s="19">
        <v>607</v>
      </c>
      <c r="M43" s="20" t="s">
        <v>182</v>
      </c>
      <c r="N43" s="19">
        <v>1995</v>
      </c>
      <c r="O43" s="21">
        <v>1127250000</v>
      </c>
      <c r="P43" s="22">
        <v>6.6</v>
      </c>
      <c r="Q43" s="22">
        <v>5</v>
      </c>
      <c r="R43" s="23" t="s">
        <v>178</v>
      </c>
      <c r="S43" s="23">
        <v>425000</v>
      </c>
      <c r="T43" s="22">
        <v>125</v>
      </c>
      <c r="U43" s="22">
        <v>14</v>
      </c>
      <c r="V43" s="22">
        <v>18</v>
      </c>
      <c r="W43" s="22">
        <v>14</v>
      </c>
      <c r="X43" s="22">
        <v>238</v>
      </c>
      <c r="Y43" s="22">
        <v>150</v>
      </c>
      <c r="Z43" s="22">
        <v>200</v>
      </c>
      <c r="AA43" s="22"/>
      <c r="AB43" s="20" t="s">
        <v>77</v>
      </c>
    </row>
    <row r="44" spans="1:28" ht="20.149999999999999" customHeight="1">
      <c r="A44" s="9">
        <f t="shared" si="2"/>
        <v>5</v>
      </c>
      <c r="B44" s="10" t="s">
        <v>183</v>
      </c>
      <c r="C44" s="10"/>
      <c r="D44" s="20" t="s">
        <v>184</v>
      </c>
      <c r="E44" s="20" t="s">
        <v>185</v>
      </c>
      <c r="F44" s="20" t="s">
        <v>159</v>
      </c>
      <c r="G44" s="19">
        <v>118</v>
      </c>
      <c r="H44" s="19">
        <v>32</v>
      </c>
      <c r="I44" s="19">
        <v>485</v>
      </c>
      <c r="J44" s="19">
        <v>-8</v>
      </c>
      <c r="K44" s="19">
        <v>35</v>
      </c>
      <c r="L44" s="19">
        <v>964</v>
      </c>
      <c r="M44" s="20" t="s">
        <v>186</v>
      </c>
      <c r="N44" s="19">
        <v>1998</v>
      </c>
      <c r="O44" s="21">
        <v>1128302000</v>
      </c>
      <c r="P44" s="22">
        <v>20.190000000000001</v>
      </c>
      <c r="Q44" s="22">
        <v>7.5</v>
      </c>
      <c r="R44" s="23" t="s">
        <v>178</v>
      </c>
      <c r="S44" s="23">
        <v>1000000</v>
      </c>
      <c r="T44" s="22">
        <v>300</v>
      </c>
      <c r="U44" s="22">
        <v>19.5</v>
      </c>
      <c r="V44" s="22">
        <v>25.5</v>
      </c>
      <c r="W44" s="22">
        <v>25</v>
      </c>
      <c r="X44" s="22">
        <v>452</v>
      </c>
      <c r="Y44" s="22">
        <v>100</v>
      </c>
      <c r="Z44" s="22">
        <v>250</v>
      </c>
      <c r="AA44" s="23"/>
      <c r="AB44" s="20" t="s">
        <v>117</v>
      </c>
    </row>
    <row r="45" spans="1:28" ht="20.149999999999999" customHeight="1">
      <c r="A45" s="9">
        <f t="shared" si="2"/>
        <v>6</v>
      </c>
      <c r="B45" s="10" t="s">
        <v>187</v>
      </c>
      <c r="C45" s="10"/>
      <c r="D45" s="20" t="s">
        <v>188</v>
      </c>
      <c r="E45" s="20" t="s">
        <v>189</v>
      </c>
      <c r="F45" s="20" t="s">
        <v>159</v>
      </c>
      <c r="G45" s="19">
        <v>118</v>
      </c>
      <c r="H45" s="19">
        <v>57</v>
      </c>
      <c r="I45" s="25" t="s">
        <v>190</v>
      </c>
      <c r="J45" s="19">
        <v>-8</v>
      </c>
      <c r="K45" s="19">
        <v>21</v>
      </c>
      <c r="L45" s="19">
        <v>241</v>
      </c>
      <c r="M45" s="20" t="s">
        <v>191</v>
      </c>
      <c r="N45" s="19">
        <v>1999</v>
      </c>
      <c r="O45" s="21">
        <v>2338724260</v>
      </c>
      <c r="P45" s="22">
        <v>4</v>
      </c>
      <c r="Q45" s="22">
        <v>7.5</v>
      </c>
      <c r="R45" s="23" t="s">
        <v>178</v>
      </c>
      <c r="S45" s="23">
        <v>458000</v>
      </c>
      <c r="T45" s="22">
        <v>200</v>
      </c>
      <c r="U45" s="22">
        <v>20</v>
      </c>
      <c r="V45" s="22">
        <v>26</v>
      </c>
      <c r="W45" s="22">
        <v>15</v>
      </c>
      <c r="X45" s="22">
        <v>300</v>
      </c>
      <c r="Y45" s="22">
        <v>200</v>
      </c>
      <c r="Z45" s="22">
        <v>250</v>
      </c>
      <c r="AA45" s="22"/>
      <c r="AB45" s="20"/>
    </row>
    <row r="46" spans="1:28" ht="20.149999999999999" customHeight="1">
      <c r="A46" s="9">
        <f t="shared" si="2"/>
        <v>7</v>
      </c>
      <c r="B46" s="10" t="s">
        <v>192</v>
      </c>
      <c r="C46" s="10"/>
      <c r="D46" s="20" t="s">
        <v>193</v>
      </c>
      <c r="E46" s="20" t="s">
        <v>181</v>
      </c>
      <c r="F46" s="20" t="s">
        <v>159</v>
      </c>
      <c r="G46" s="19">
        <v>118</v>
      </c>
      <c r="H46" s="19">
        <v>43</v>
      </c>
      <c r="I46" s="19">
        <v>223</v>
      </c>
      <c r="J46" s="19">
        <v>-8</v>
      </c>
      <c r="K46" s="19">
        <v>34</v>
      </c>
      <c r="L46" s="19">
        <v>901</v>
      </c>
      <c r="M46" s="20" t="s">
        <v>194</v>
      </c>
      <c r="N46" s="19">
        <v>1986</v>
      </c>
      <c r="O46" s="21">
        <v>1346448197.8900001</v>
      </c>
      <c r="P46" s="22">
        <v>15.8</v>
      </c>
      <c r="Q46" s="22">
        <v>30</v>
      </c>
      <c r="R46" s="23" t="s">
        <v>195</v>
      </c>
      <c r="S46" s="23">
        <v>1700000</v>
      </c>
      <c r="T46" s="22">
        <v>75</v>
      </c>
      <c r="U46" s="22">
        <v>12</v>
      </c>
      <c r="V46" s="22">
        <v>13.75</v>
      </c>
      <c r="W46" s="22">
        <v>25</v>
      </c>
      <c r="X46" s="22">
        <v>800</v>
      </c>
      <c r="Y46" s="22">
        <v>200</v>
      </c>
      <c r="Z46" s="22">
        <v>100</v>
      </c>
      <c r="AA46" s="22"/>
      <c r="AB46" s="20"/>
    </row>
    <row r="47" spans="1:28" ht="20.149999999999999" customHeight="1">
      <c r="A47" s="9">
        <f t="shared" si="2"/>
        <v>8</v>
      </c>
      <c r="B47" s="10" t="s">
        <v>196</v>
      </c>
      <c r="C47" s="10"/>
      <c r="D47" s="20" t="s">
        <v>197</v>
      </c>
      <c r="E47" s="20" t="s">
        <v>169</v>
      </c>
      <c r="F47" s="20" t="s">
        <v>159</v>
      </c>
      <c r="G47" s="19">
        <v>118</v>
      </c>
      <c r="H47" s="19">
        <v>32</v>
      </c>
      <c r="I47" s="19">
        <v>358</v>
      </c>
      <c r="J47" s="19">
        <v>-8</v>
      </c>
      <c r="K47" s="19">
        <v>43</v>
      </c>
      <c r="L47" s="25" t="s">
        <v>198</v>
      </c>
      <c r="M47" s="20" t="s">
        <v>199</v>
      </c>
      <c r="N47" s="19">
        <v>2006</v>
      </c>
      <c r="O47" s="21">
        <v>4404283000</v>
      </c>
      <c r="P47" s="22">
        <v>2</v>
      </c>
      <c r="Q47" s="22">
        <v>4.46</v>
      </c>
      <c r="R47" s="23" t="s">
        <v>178</v>
      </c>
      <c r="S47" s="23">
        <v>718000</v>
      </c>
      <c r="T47" s="22">
        <v>145</v>
      </c>
      <c r="U47" s="22">
        <v>16.5</v>
      </c>
      <c r="V47" s="22">
        <v>15</v>
      </c>
      <c r="W47" s="22">
        <v>15</v>
      </c>
      <c r="X47" s="22">
        <v>350</v>
      </c>
      <c r="Y47" s="22">
        <v>200</v>
      </c>
      <c r="Z47" s="22">
        <v>150</v>
      </c>
      <c r="AA47" s="22"/>
      <c r="AB47" s="20"/>
    </row>
    <row r="48" spans="1:28" ht="20.149999999999999" customHeight="1">
      <c r="A48" s="9">
        <f t="shared" si="2"/>
        <v>9</v>
      </c>
      <c r="B48" s="10" t="s">
        <v>200</v>
      </c>
      <c r="C48" s="10"/>
      <c r="D48" s="20" t="s">
        <v>201</v>
      </c>
      <c r="E48" s="20" t="s">
        <v>202</v>
      </c>
      <c r="F48" s="20" t="s">
        <v>159</v>
      </c>
      <c r="G48" s="19">
        <v>118</v>
      </c>
      <c r="H48" s="19">
        <v>43</v>
      </c>
      <c r="I48" s="19">
        <v>312</v>
      </c>
      <c r="J48" s="19">
        <v>-8</v>
      </c>
      <c r="K48" s="19">
        <v>41</v>
      </c>
      <c r="L48" s="19">
        <v>560</v>
      </c>
      <c r="M48" s="20" t="s">
        <v>203</v>
      </c>
      <c r="N48" s="19">
        <v>2007</v>
      </c>
      <c r="O48" s="21">
        <v>6576700493</v>
      </c>
      <c r="P48" s="22">
        <v>3.4</v>
      </c>
      <c r="Q48" s="22">
        <v>3.7</v>
      </c>
      <c r="R48" s="23" t="s">
        <v>178</v>
      </c>
      <c r="S48" s="23">
        <v>485000</v>
      </c>
      <c r="T48" s="22">
        <v>225</v>
      </c>
      <c r="U48" s="22">
        <v>16</v>
      </c>
      <c r="V48" s="22">
        <v>15</v>
      </c>
      <c r="W48" s="22">
        <v>15</v>
      </c>
      <c r="X48" s="22">
        <v>200</v>
      </c>
      <c r="Y48" s="22">
        <v>100</v>
      </c>
      <c r="Z48" s="22">
        <v>100</v>
      </c>
      <c r="AA48" s="22"/>
      <c r="AB48" s="20"/>
    </row>
    <row r="49" spans="1:28" ht="20.149999999999999" customHeight="1">
      <c r="A49" s="9">
        <f t="shared" si="2"/>
        <v>10</v>
      </c>
      <c r="B49" s="10" t="s">
        <v>204</v>
      </c>
      <c r="C49" s="10"/>
      <c r="D49" s="20" t="s">
        <v>188</v>
      </c>
      <c r="E49" s="20" t="s">
        <v>189</v>
      </c>
      <c r="F49" s="20" t="s">
        <v>159</v>
      </c>
      <c r="G49" s="19">
        <v>118</v>
      </c>
      <c r="H49" s="19">
        <v>53</v>
      </c>
      <c r="I49" s="19">
        <v>896</v>
      </c>
      <c r="J49" s="19">
        <v>-8</v>
      </c>
      <c r="K49" s="19">
        <v>20</v>
      </c>
      <c r="L49" s="25" t="s">
        <v>205</v>
      </c>
      <c r="M49" s="23" t="s">
        <v>206</v>
      </c>
      <c r="N49" s="19">
        <v>1991</v>
      </c>
      <c r="O49" s="21">
        <v>200000000</v>
      </c>
      <c r="P49" s="22">
        <v>2.5</v>
      </c>
      <c r="Q49" s="22">
        <v>1</v>
      </c>
      <c r="R49" s="23" t="s">
        <v>207</v>
      </c>
      <c r="S49" s="23">
        <v>100000</v>
      </c>
      <c r="T49" s="22">
        <v>65</v>
      </c>
      <c r="U49" s="22">
        <v>4</v>
      </c>
      <c r="V49" s="22">
        <v>5.5</v>
      </c>
      <c r="W49" s="22">
        <v>5</v>
      </c>
      <c r="X49" s="22">
        <v>10</v>
      </c>
      <c r="Y49" s="22">
        <v>500</v>
      </c>
      <c r="Z49" s="22">
        <v>20</v>
      </c>
      <c r="AA49" s="23"/>
      <c r="AB49" s="20" t="s">
        <v>208</v>
      </c>
    </row>
    <row r="50" spans="1:28" ht="20.149999999999999" customHeight="1">
      <c r="A50" s="9">
        <f t="shared" si="2"/>
        <v>11</v>
      </c>
      <c r="B50" s="10" t="s">
        <v>209</v>
      </c>
      <c r="C50" s="10"/>
      <c r="D50" s="20" t="s">
        <v>210</v>
      </c>
      <c r="E50" s="20" t="s">
        <v>181</v>
      </c>
      <c r="F50" s="20" t="s">
        <v>159</v>
      </c>
      <c r="G50" s="19">
        <v>118</v>
      </c>
      <c r="H50" s="19">
        <v>47</v>
      </c>
      <c r="I50" s="19">
        <v>702</v>
      </c>
      <c r="J50" s="19">
        <v>-8</v>
      </c>
      <c r="K50" s="19">
        <v>40</v>
      </c>
      <c r="L50" s="19">
        <v>834</v>
      </c>
      <c r="M50" s="23" t="s">
        <v>211</v>
      </c>
      <c r="N50" s="19">
        <v>1998</v>
      </c>
      <c r="O50" s="21">
        <v>762070000</v>
      </c>
      <c r="P50" s="22">
        <v>6.7</v>
      </c>
      <c r="Q50" s="22">
        <v>7.5</v>
      </c>
      <c r="R50" s="23" t="s">
        <v>116</v>
      </c>
      <c r="S50" s="23">
        <v>315000</v>
      </c>
      <c r="T50" s="22">
        <v>73</v>
      </c>
      <c r="U50" s="22">
        <v>12</v>
      </c>
      <c r="V50" s="22">
        <v>14.5</v>
      </c>
      <c r="W50" s="22">
        <v>15</v>
      </c>
      <c r="X50" s="22">
        <v>255</v>
      </c>
      <c r="Y50" s="22">
        <v>100</v>
      </c>
      <c r="Z50" s="22">
        <v>100</v>
      </c>
      <c r="AA50" s="23"/>
      <c r="AB50" s="20"/>
    </row>
    <row r="51" spans="1:28" ht="20.149999999999999" customHeight="1">
      <c r="A51" s="9">
        <f t="shared" si="2"/>
        <v>12</v>
      </c>
      <c r="B51" s="10" t="s">
        <v>212</v>
      </c>
      <c r="C51" s="10"/>
      <c r="D51" s="20" t="s">
        <v>213</v>
      </c>
      <c r="E51" s="20" t="s">
        <v>169</v>
      </c>
      <c r="F51" s="20" t="s">
        <v>159</v>
      </c>
      <c r="G51" s="19">
        <v>118</v>
      </c>
      <c r="H51" s="19">
        <v>36</v>
      </c>
      <c r="I51" s="19">
        <v>579</v>
      </c>
      <c r="J51" s="19">
        <v>-8</v>
      </c>
      <c r="K51" s="19">
        <v>45</v>
      </c>
      <c r="L51" s="19">
        <v>813</v>
      </c>
      <c r="M51" s="23" t="s">
        <v>214</v>
      </c>
      <c r="N51" s="19">
        <v>2008</v>
      </c>
      <c r="O51" s="21">
        <v>9335288000</v>
      </c>
      <c r="P51" s="22">
        <v>4.7</v>
      </c>
      <c r="Q51" s="22">
        <v>5.25</v>
      </c>
      <c r="R51" s="23" t="s">
        <v>178</v>
      </c>
      <c r="S51" s="23">
        <v>320000</v>
      </c>
      <c r="T51" s="22">
        <v>240</v>
      </c>
      <c r="U51" s="22">
        <v>14.8</v>
      </c>
      <c r="V51" s="22">
        <v>15</v>
      </c>
      <c r="W51" s="22">
        <v>15</v>
      </c>
      <c r="X51" s="22">
        <v>200</v>
      </c>
      <c r="Y51" s="22">
        <v>1000</v>
      </c>
      <c r="Z51" s="22">
        <v>100</v>
      </c>
      <c r="AA51" s="23"/>
      <c r="AB51" s="20"/>
    </row>
    <row r="52" spans="1:28" ht="17.5">
      <c r="A52" s="477" t="s">
        <v>215</v>
      </c>
      <c r="B52" s="477"/>
      <c r="C52" s="477"/>
      <c r="D52" s="477"/>
      <c r="E52" s="477"/>
      <c r="F52" s="477"/>
      <c r="G52" s="477"/>
      <c r="H52" s="477"/>
      <c r="I52" s="477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>
      <c r="A53" s="27"/>
      <c r="B53" s="28"/>
      <c r="C53" s="28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>
      <c r="A54" s="27"/>
      <c r="B54" s="28"/>
      <c r="C54" s="28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>
      <c r="B55" s="29"/>
      <c r="C55" s="29"/>
      <c r="J55">
        <f>21+41</f>
        <v>62</v>
      </c>
    </row>
  </sheetData>
  <mergeCells count="35">
    <mergeCell ref="J5:L5"/>
    <mergeCell ref="F5:F7"/>
    <mergeCell ref="P5:P7"/>
    <mergeCell ref="A2:AB2"/>
    <mergeCell ref="A4:A7"/>
    <mergeCell ref="B4:C7"/>
    <mergeCell ref="D4:F4"/>
    <mergeCell ref="G4:L4"/>
    <mergeCell ref="M4:M7"/>
    <mergeCell ref="O4:O7"/>
    <mergeCell ref="P4:W4"/>
    <mergeCell ref="X4:AA4"/>
    <mergeCell ref="AB4:AB7"/>
    <mergeCell ref="X5:X7"/>
    <mergeCell ref="Y5:Y7"/>
    <mergeCell ref="Z5:Z7"/>
    <mergeCell ref="D5:D7"/>
    <mergeCell ref="W5:W7"/>
    <mergeCell ref="G5:I5"/>
    <mergeCell ref="E5:E7"/>
    <mergeCell ref="A52:I52"/>
    <mergeCell ref="AA5:AA7"/>
    <mergeCell ref="G6:G7"/>
    <mergeCell ref="H6:H7"/>
    <mergeCell ref="I6:I7"/>
    <mergeCell ref="J6:J7"/>
    <mergeCell ref="K6:K7"/>
    <mergeCell ref="L6:L7"/>
    <mergeCell ref="T6:T7"/>
    <mergeCell ref="U6:U7"/>
    <mergeCell ref="V6:V7"/>
    <mergeCell ref="S5:S7"/>
    <mergeCell ref="U5:V5"/>
    <mergeCell ref="B8:C8"/>
    <mergeCell ref="B29:C29"/>
  </mergeCells>
  <printOptions horizontalCentered="1"/>
  <pageMargins left="0.5" right="0.46" top="1.2874015750000001" bottom="0.59055118110236204" header="0.511811023622047" footer="0.511811023622047"/>
  <pageSetup paperSize="9" scale="3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C6" sqref="C6"/>
    </sheetView>
  </sheetViews>
  <sheetFormatPr defaultRowHeight="12.5"/>
  <cols>
    <col min="2" max="2" width="9.1796875" style="128"/>
    <col min="3" max="3" width="22.26953125" style="258" bestFit="1" customWidth="1"/>
    <col min="4" max="9" width="9.1796875" style="128"/>
    <col min="10" max="10" width="10.81640625" style="258" bestFit="1" customWidth="1"/>
    <col min="11" max="11" width="17.7265625" style="259" bestFit="1" customWidth="1"/>
    <col min="12" max="12" width="16" style="259" bestFit="1" customWidth="1"/>
    <col min="13" max="13" width="18.453125" style="259" bestFit="1" customWidth="1"/>
  </cols>
  <sheetData>
    <row r="1" spans="2:21" ht="15.5">
      <c r="B1" s="263" t="s">
        <v>857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2:21" ht="13">
      <c r="B2" s="502" t="s">
        <v>388</v>
      </c>
      <c r="C2" s="587" t="s">
        <v>389</v>
      </c>
      <c r="D2" s="524" t="s">
        <v>390</v>
      </c>
      <c r="E2" s="524"/>
      <c r="F2" s="524"/>
      <c r="G2" s="524" t="s">
        <v>391</v>
      </c>
      <c r="H2" s="524"/>
      <c r="I2" s="524"/>
      <c r="J2" s="587" t="s">
        <v>392</v>
      </c>
      <c r="K2" s="583" t="s">
        <v>393</v>
      </c>
      <c r="L2" s="583" t="s">
        <v>394</v>
      </c>
      <c r="M2" s="583" t="s">
        <v>395</v>
      </c>
    </row>
    <row r="3" spans="2:21" ht="13.5" thickBot="1">
      <c r="B3" s="503"/>
      <c r="C3" s="588"/>
      <c r="D3" s="127" t="s">
        <v>28</v>
      </c>
      <c r="E3" s="127" t="s">
        <v>29</v>
      </c>
      <c r="F3" s="127" t="s">
        <v>30</v>
      </c>
      <c r="G3" s="127" t="s">
        <v>28</v>
      </c>
      <c r="H3" s="127" t="s">
        <v>29</v>
      </c>
      <c r="I3" s="127" t="s">
        <v>30</v>
      </c>
      <c r="J3" s="588"/>
      <c r="K3" s="584"/>
      <c r="L3" s="584"/>
      <c r="M3" s="584"/>
    </row>
    <row r="4" spans="2:21" ht="6" customHeight="1" thickTop="1"/>
    <row r="5" spans="2:21">
      <c r="B5" s="128">
        <v>1</v>
      </c>
      <c r="C5" s="258" t="s">
        <v>401</v>
      </c>
      <c r="D5" s="128">
        <v>116</v>
      </c>
      <c r="E5" s="128">
        <v>15</v>
      </c>
      <c r="F5" s="128">
        <v>275</v>
      </c>
      <c r="G5" s="128">
        <v>-8</v>
      </c>
      <c r="H5" s="128">
        <v>44</v>
      </c>
      <c r="I5" s="128">
        <v>69</v>
      </c>
      <c r="J5" s="258" t="s">
        <v>402</v>
      </c>
      <c r="K5" s="259" t="s">
        <v>403</v>
      </c>
      <c r="L5" s="259" t="s">
        <v>404</v>
      </c>
      <c r="M5" s="259" t="s">
        <v>850</v>
      </c>
    </row>
    <row r="6" spans="2:21">
      <c r="B6" s="128">
        <v>2</v>
      </c>
      <c r="C6" s="258" t="s">
        <v>405</v>
      </c>
      <c r="D6" s="128">
        <v>116</v>
      </c>
      <c r="E6" s="128">
        <v>11</v>
      </c>
      <c r="F6" s="128">
        <v>200</v>
      </c>
      <c r="G6" s="128">
        <v>-8</v>
      </c>
      <c r="H6" s="128">
        <v>45</v>
      </c>
      <c r="I6" s="128">
        <v>23</v>
      </c>
      <c r="J6" s="258" t="s">
        <v>406</v>
      </c>
      <c r="K6" s="259" t="s">
        <v>407</v>
      </c>
      <c r="L6" s="259" t="s">
        <v>404</v>
      </c>
      <c r="M6" s="259" t="s">
        <v>850</v>
      </c>
    </row>
    <row r="7" spans="2:21">
      <c r="B7" s="128">
        <v>3</v>
      </c>
      <c r="C7" s="258" t="s">
        <v>408</v>
      </c>
      <c r="D7" s="128">
        <v>116</v>
      </c>
      <c r="E7" s="128">
        <v>26</v>
      </c>
      <c r="F7" s="128">
        <v>5.53</v>
      </c>
      <c r="G7" s="128">
        <v>-8</v>
      </c>
      <c r="H7" s="128">
        <v>39</v>
      </c>
      <c r="I7" s="128">
        <v>34.49</v>
      </c>
      <c r="J7" s="258" t="s">
        <v>409</v>
      </c>
      <c r="K7" s="259" t="s">
        <v>410</v>
      </c>
      <c r="L7" s="259" t="s">
        <v>411</v>
      </c>
      <c r="M7" s="259" t="s">
        <v>850</v>
      </c>
    </row>
    <row r="8" spans="2:21">
      <c r="B8" s="128">
        <v>4</v>
      </c>
      <c r="C8" s="258" t="s">
        <v>39</v>
      </c>
      <c r="D8" s="128">
        <v>117</v>
      </c>
      <c r="E8" s="128">
        <v>34</v>
      </c>
      <c r="F8" s="128" t="s">
        <v>42</v>
      </c>
      <c r="G8" s="128">
        <v>-8</v>
      </c>
      <c r="H8" s="128">
        <v>41</v>
      </c>
      <c r="I8" s="128" t="s">
        <v>43</v>
      </c>
      <c r="J8" s="258" t="s">
        <v>40</v>
      </c>
      <c r="K8" s="259" t="s">
        <v>41</v>
      </c>
      <c r="L8" s="259" t="s">
        <v>38</v>
      </c>
      <c r="M8" s="259" t="s">
        <v>850</v>
      </c>
    </row>
    <row r="9" spans="2:21">
      <c r="B9" s="128">
        <v>5</v>
      </c>
      <c r="C9" s="258" t="s">
        <v>47</v>
      </c>
      <c r="D9" s="128">
        <v>117</v>
      </c>
      <c r="E9" s="128">
        <v>40</v>
      </c>
      <c r="F9" s="128" t="s">
        <v>50</v>
      </c>
      <c r="G9" s="128">
        <v>-8</v>
      </c>
      <c r="H9" s="128">
        <v>41</v>
      </c>
      <c r="I9" s="128" t="s">
        <v>51</v>
      </c>
      <c r="J9" s="258" t="s">
        <v>48</v>
      </c>
      <c r="K9" s="259" t="s">
        <v>49</v>
      </c>
      <c r="L9" s="259" t="s">
        <v>38</v>
      </c>
      <c r="M9" s="259" t="s">
        <v>850</v>
      </c>
    </row>
    <row r="10" spans="2:21">
      <c r="B10" s="128">
        <v>6</v>
      </c>
      <c r="C10" s="258" t="s">
        <v>53</v>
      </c>
      <c r="D10" s="128">
        <v>117</v>
      </c>
      <c r="E10" s="128">
        <v>56</v>
      </c>
      <c r="F10" s="128" t="s">
        <v>56</v>
      </c>
      <c r="G10" s="128">
        <v>-8</v>
      </c>
      <c r="H10" s="128">
        <v>47</v>
      </c>
      <c r="I10" s="128" t="s">
        <v>57</v>
      </c>
      <c r="J10" s="258" t="s">
        <v>54</v>
      </c>
      <c r="K10" s="259" t="s">
        <v>55</v>
      </c>
      <c r="L10" s="259" t="s">
        <v>38</v>
      </c>
      <c r="M10" s="259" t="s">
        <v>850</v>
      </c>
    </row>
    <row r="11" spans="2:21">
      <c r="B11" s="128">
        <v>7</v>
      </c>
      <c r="C11" s="258" t="s">
        <v>60</v>
      </c>
      <c r="D11" s="128">
        <v>117</v>
      </c>
      <c r="E11" s="128">
        <v>27</v>
      </c>
      <c r="F11" s="128" t="s">
        <v>63</v>
      </c>
      <c r="G11" s="128">
        <v>-8</v>
      </c>
      <c r="H11" s="128">
        <v>36</v>
      </c>
      <c r="I11" s="128" t="s">
        <v>64</v>
      </c>
      <c r="J11" s="258" t="s">
        <v>61</v>
      </c>
      <c r="K11" s="259" t="s">
        <v>62</v>
      </c>
      <c r="L11" s="259" t="s">
        <v>38</v>
      </c>
      <c r="M11" s="259" t="s">
        <v>850</v>
      </c>
    </row>
    <row r="12" spans="2:21">
      <c r="B12" s="128">
        <v>8</v>
      </c>
      <c r="C12" s="258" t="s">
        <v>160</v>
      </c>
      <c r="D12" s="128">
        <v>118</v>
      </c>
      <c r="E12" s="128">
        <v>57</v>
      </c>
      <c r="F12" s="128" t="s">
        <v>163</v>
      </c>
      <c r="G12" s="128">
        <v>-8</v>
      </c>
      <c r="H12" s="128">
        <v>38</v>
      </c>
      <c r="I12" s="128" t="s">
        <v>164</v>
      </c>
      <c r="J12" s="258" t="s">
        <v>161</v>
      </c>
      <c r="K12" s="259" t="s">
        <v>162</v>
      </c>
      <c r="L12" s="259" t="s">
        <v>159</v>
      </c>
      <c r="M12" s="259" t="s">
        <v>52</v>
      </c>
    </row>
    <row r="13" spans="2:21">
      <c r="B13" s="128">
        <v>9</v>
      </c>
      <c r="C13" s="258" t="s">
        <v>167</v>
      </c>
      <c r="D13" s="128">
        <v>118</v>
      </c>
      <c r="E13" s="128">
        <v>36</v>
      </c>
      <c r="F13" s="128" t="s">
        <v>170</v>
      </c>
      <c r="G13" s="128">
        <v>-8</v>
      </c>
      <c r="H13" s="128">
        <v>43</v>
      </c>
      <c r="I13" s="128">
        <v>120</v>
      </c>
      <c r="J13" s="258" t="s">
        <v>168</v>
      </c>
      <c r="K13" s="259" t="s">
        <v>169</v>
      </c>
      <c r="L13" s="259" t="s">
        <v>159</v>
      </c>
      <c r="M13" s="259" t="s">
        <v>52</v>
      </c>
    </row>
    <row r="14" spans="2:21">
      <c r="B14" s="128">
        <v>10</v>
      </c>
      <c r="C14" s="258" t="s">
        <v>851</v>
      </c>
      <c r="D14" s="585" t="s">
        <v>852</v>
      </c>
      <c r="E14" s="585"/>
      <c r="F14" s="585"/>
      <c r="G14" s="586" t="s">
        <v>853</v>
      </c>
      <c r="H14" s="585"/>
      <c r="I14" s="585"/>
      <c r="J14" s="259" t="s">
        <v>854</v>
      </c>
      <c r="K14" s="259" t="s">
        <v>855</v>
      </c>
      <c r="L14" s="259" t="s">
        <v>856</v>
      </c>
    </row>
    <row r="15" spans="2:21" ht="6.75" customHeight="1">
      <c r="B15" s="132"/>
      <c r="C15" s="261"/>
      <c r="D15" s="132"/>
      <c r="E15" s="132"/>
      <c r="F15" s="132"/>
      <c r="G15" s="132"/>
      <c r="H15" s="132"/>
      <c r="I15" s="132"/>
      <c r="J15" s="261"/>
      <c r="K15" s="262"/>
      <c r="L15" s="262"/>
      <c r="M15" s="262"/>
    </row>
  </sheetData>
  <mergeCells count="10">
    <mergeCell ref="B2:B3"/>
    <mergeCell ref="C2:C3"/>
    <mergeCell ref="D2:F2"/>
    <mergeCell ref="G2:I2"/>
    <mergeCell ref="J2:J3"/>
    <mergeCell ref="K2:K3"/>
    <mergeCell ref="L2:L3"/>
    <mergeCell ref="M2:M3"/>
    <mergeCell ref="D14:F14"/>
    <mergeCell ref="G14:I14"/>
  </mergeCells>
  <pageMargins left="0.7" right="0.7" top="0.75" bottom="0.75" header="0.3" footer="0.3"/>
  <pageSetup paperSize="256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E22"/>
  <sheetViews>
    <sheetView workbookViewId="0">
      <selection activeCell="F22" sqref="F22"/>
    </sheetView>
  </sheetViews>
  <sheetFormatPr defaultRowHeight="12.5"/>
  <cols>
    <col min="5" max="5" width="11.26953125" bestFit="1" customWidth="1"/>
  </cols>
  <sheetData>
    <row r="21" spans="3:5">
      <c r="C21" t="s">
        <v>1081</v>
      </c>
      <c r="D21">
        <v>3</v>
      </c>
      <c r="E21" s="447">
        <f>3*28000</f>
        <v>84000</v>
      </c>
    </row>
    <row r="22" spans="3:5">
      <c r="C22" t="s">
        <v>1082</v>
      </c>
      <c r="D22">
        <v>3</v>
      </c>
      <c r="E22" s="447">
        <f>E21*D22</f>
        <v>252000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opLeftCell="A18" workbookViewId="0">
      <selection activeCell="F45" sqref="F45"/>
    </sheetView>
  </sheetViews>
  <sheetFormatPr defaultRowHeight="12.5"/>
  <cols>
    <col min="2" max="2" width="4.7265625" style="264" customWidth="1"/>
    <col min="3" max="3" width="26.7265625" bestFit="1" customWidth="1"/>
    <col min="4" max="4" width="12.54296875" style="264" bestFit="1" customWidth="1"/>
    <col min="5" max="5" width="12.81640625" style="264" bestFit="1" customWidth="1"/>
    <col min="6" max="6" width="9.1796875" style="264"/>
  </cols>
  <sheetData>
    <row r="4" spans="2:5" ht="13" thickBot="1">
      <c r="B4" s="590" t="s">
        <v>388</v>
      </c>
      <c r="C4" s="592" t="s">
        <v>1083</v>
      </c>
      <c r="D4" s="589" t="s">
        <v>1084</v>
      </c>
      <c r="E4" s="589"/>
    </row>
    <row r="5" spans="2:5" ht="13.5" thickTop="1" thickBot="1">
      <c r="B5" s="591"/>
      <c r="C5" s="593"/>
      <c r="D5" s="451" t="s">
        <v>847</v>
      </c>
      <c r="E5" s="451" t="s">
        <v>848</v>
      </c>
    </row>
    <row r="6" spans="2:5" ht="4.5" customHeight="1" thickTop="1">
      <c r="B6" s="453"/>
      <c r="C6" s="454"/>
      <c r="D6" s="455"/>
      <c r="E6" s="455"/>
    </row>
    <row r="7" spans="2:5">
      <c r="B7" s="264">
        <v>1</v>
      </c>
      <c r="C7" t="s">
        <v>859</v>
      </c>
      <c r="D7" s="264">
        <v>3</v>
      </c>
      <c r="E7" s="264">
        <v>6</v>
      </c>
    </row>
    <row r="8" spans="2:5">
      <c r="B8" s="264">
        <v>2</v>
      </c>
      <c r="C8" t="s">
        <v>1085</v>
      </c>
      <c r="D8" s="264">
        <v>197</v>
      </c>
      <c r="E8" s="264">
        <v>68</v>
      </c>
    </row>
    <row r="9" spans="2:5">
      <c r="B9" s="264">
        <v>3</v>
      </c>
      <c r="C9" t="s">
        <v>1086</v>
      </c>
      <c r="D9" s="264">
        <v>2258</v>
      </c>
      <c r="E9" s="264">
        <v>30</v>
      </c>
    </row>
    <row r="10" spans="2:5">
      <c r="B10" s="264">
        <v>4</v>
      </c>
      <c r="C10" t="s">
        <v>1087</v>
      </c>
      <c r="D10" s="264">
        <v>212</v>
      </c>
      <c r="E10" s="264">
        <v>640</v>
      </c>
    </row>
    <row r="11" spans="2:5">
      <c r="B11" s="264">
        <v>4</v>
      </c>
      <c r="C11" t="s">
        <v>802</v>
      </c>
      <c r="D11" s="264">
        <v>1</v>
      </c>
      <c r="E11" s="264" t="s">
        <v>52</v>
      </c>
    </row>
    <row r="12" spans="2:5">
      <c r="B12" s="264">
        <v>5</v>
      </c>
      <c r="C12" t="s">
        <v>1088</v>
      </c>
      <c r="D12" s="264">
        <v>60</v>
      </c>
      <c r="E12" s="264">
        <v>62</v>
      </c>
    </row>
    <row r="13" spans="2:5">
      <c r="B13" s="264">
        <v>6</v>
      </c>
      <c r="C13" t="s">
        <v>1089</v>
      </c>
      <c r="D13" s="264">
        <v>28</v>
      </c>
      <c r="E13" s="264">
        <v>22</v>
      </c>
    </row>
    <row r="14" spans="2:5">
      <c r="B14" s="264">
        <v>7</v>
      </c>
      <c r="C14" t="s">
        <v>1090</v>
      </c>
      <c r="D14" s="264">
        <v>5</v>
      </c>
      <c r="E14" s="264">
        <v>3</v>
      </c>
    </row>
    <row r="15" spans="2:5">
      <c r="B15" s="132">
        <v>8</v>
      </c>
      <c r="C15" s="452" t="s">
        <v>1091</v>
      </c>
      <c r="D15" s="132">
        <v>366</v>
      </c>
      <c r="E15" s="132">
        <v>298</v>
      </c>
    </row>
    <row r="21" spans="2:6" ht="13" thickBot="1">
      <c r="B21" s="590" t="s">
        <v>388</v>
      </c>
      <c r="C21" s="592" t="s">
        <v>1083</v>
      </c>
      <c r="D21" s="589" t="s">
        <v>1084</v>
      </c>
      <c r="E21" s="589"/>
      <c r="F21" s="590" t="s">
        <v>1096</v>
      </c>
    </row>
    <row r="22" spans="2:6" ht="13.5" thickTop="1" thickBot="1">
      <c r="B22" s="591"/>
      <c r="C22" s="593"/>
      <c r="D22" s="451" t="s">
        <v>847</v>
      </c>
      <c r="E22" s="451" t="s">
        <v>848</v>
      </c>
      <c r="F22" s="591"/>
    </row>
    <row r="23" spans="2:6" ht="13" thickTop="1">
      <c r="B23" s="453"/>
      <c r="C23" s="454"/>
      <c r="D23" s="455"/>
      <c r="E23" s="455"/>
    </row>
    <row r="24" spans="2:6">
      <c r="B24" s="264">
        <v>1</v>
      </c>
      <c r="D24" s="264">
        <v>48</v>
      </c>
      <c r="E24" s="264">
        <v>47</v>
      </c>
      <c r="F24" s="264" t="s">
        <v>1097</v>
      </c>
    </row>
    <row r="25" spans="2:6">
      <c r="B25" s="264">
        <v>2</v>
      </c>
      <c r="D25" s="264" t="s">
        <v>1092</v>
      </c>
      <c r="E25" s="264" t="s">
        <v>1093</v>
      </c>
      <c r="F25" s="264" t="s">
        <v>1098</v>
      </c>
    </row>
    <row r="26" spans="2:6">
      <c r="B26" s="264">
        <v>3</v>
      </c>
      <c r="D26" s="264" t="s">
        <v>1094</v>
      </c>
      <c r="E26" s="264" t="s">
        <v>1095</v>
      </c>
      <c r="F26" s="264" t="s">
        <v>1098</v>
      </c>
    </row>
    <row r="28" spans="2:6">
      <c r="B28" s="264">
        <v>4</v>
      </c>
      <c r="D28" s="264">
        <v>18.064</v>
      </c>
      <c r="E28" s="264">
        <v>19.184999999999999</v>
      </c>
      <c r="F28" s="264" t="s">
        <v>1099</v>
      </c>
    </row>
    <row r="29" spans="2:6">
      <c r="B29" s="264">
        <v>5</v>
      </c>
      <c r="D29" s="264">
        <v>6.3129999999999997</v>
      </c>
      <c r="E29" s="264">
        <v>13.06</v>
      </c>
      <c r="F29" s="264" t="s">
        <v>1100</v>
      </c>
    </row>
    <row r="31" spans="2:6">
      <c r="B31" s="264">
        <v>6</v>
      </c>
      <c r="D31" s="455">
        <v>16.446000000000002</v>
      </c>
      <c r="E31" s="264">
        <v>17.074999999999999</v>
      </c>
      <c r="F31" s="264" t="s">
        <v>1099</v>
      </c>
    </row>
    <row r="32" spans="2:6">
      <c r="B32" s="132">
        <v>7</v>
      </c>
      <c r="C32" s="452"/>
      <c r="D32" s="132">
        <v>5.0869999999999997</v>
      </c>
      <c r="E32" s="132">
        <v>11.319000000000001</v>
      </c>
      <c r="F32" s="132" t="s">
        <v>1100</v>
      </c>
    </row>
    <row r="33" spans="2:8">
      <c r="B33" s="456"/>
    </row>
    <row r="38" spans="2:8">
      <c r="B38" s="590" t="s">
        <v>388</v>
      </c>
      <c r="C38" s="590" t="s">
        <v>1101</v>
      </c>
      <c r="D38" s="594" t="s">
        <v>1102</v>
      </c>
      <c r="E38" s="594"/>
      <c r="F38" s="594"/>
      <c r="G38" s="594"/>
      <c r="H38" s="590" t="s">
        <v>1103</v>
      </c>
    </row>
    <row r="39" spans="2:8" ht="13" thickBot="1">
      <c r="B39" s="591"/>
      <c r="C39" s="591"/>
      <c r="D39" s="451" t="s">
        <v>1104</v>
      </c>
      <c r="E39" s="451" t="s">
        <v>1105</v>
      </c>
      <c r="F39" s="451" t="s">
        <v>394</v>
      </c>
      <c r="G39" s="457" t="s">
        <v>392</v>
      </c>
      <c r="H39" s="591"/>
    </row>
    <row r="40" spans="2:8" ht="3.75" customHeight="1" thickTop="1">
      <c r="B40" s="453"/>
      <c r="C40" s="453"/>
      <c r="D40" s="455"/>
      <c r="E40" s="455"/>
      <c r="F40" s="455"/>
      <c r="G40" s="29"/>
      <c r="H40" s="453"/>
    </row>
    <row r="41" spans="2:8">
      <c r="B41" s="264">
        <v>1</v>
      </c>
      <c r="C41" t="s">
        <v>1087</v>
      </c>
      <c r="D41" s="264">
        <v>6</v>
      </c>
      <c r="E41" s="264">
        <v>77</v>
      </c>
      <c r="F41" s="264">
        <v>370</v>
      </c>
      <c r="G41" t="s">
        <v>52</v>
      </c>
      <c r="H41">
        <v>453</v>
      </c>
    </row>
    <row r="42" spans="2:8">
      <c r="B42" s="264">
        <v>2</v>
      </c>
      <c r="C42" t="s">
        <v>1085</v>
      </c>
      <c r="D42" s="264">
        <v>5</v>
      </c>
      <c r="E42" s="264">
        <v>89</v>
      </c>
      <c r="F42" s="264">
        <v>88</v>
      </c>
      <c r="G42">
        <v>11</v>
      </c>
      <c r="H42">
        <v>193</v>
      </c>
    </row>
    <row r="43" spans="2:8" ht="3.75" customHeight="1">
      <c r="B43" s="132"/>
      <c r="C43" s="452"/>
      <c r="D43" s="132"/>
      <c r="E43" s="132"/>
      <c r="F43" s="132"/>
      <c r="G43" s="452"/>
      <c r="H43" s="452"/>
    </row>
  </sheetData>
  <mergeCells count="11">
    <mergeCell ref="H38:H39"/>
    <mergeCell ref="B21:B22"/>
    <mergeCell ref="C21:C22"/>
    <mergeCell ref="D21:E21"/>
    <mergeCell ref="F21:F22"/>
    <mergeCell ref="D4:E4"/>
    <mergeCell ref="B4:B5"/>
    <mergeCell ref="C4:C5"/>
    <mergeCell ref="B38:B39"/>
    <mergeCell ref="C38:C39"/>
    <mergeCell ref="D38:G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2.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workbookViewId="0">
      <selection activeCell="K20" sqref="K20"/>
    </sheetView>
  </sheetViews>
  <sheetFormatPr defaultRowHeight="12.5"/>
  <cols>
    <col min="2" max="2" width="4.7265625" customWidth="1"/>
    <col min="3" max="3" width="19.26953125" bestFit="1" customWidth="1"/>
    <col min="4" max="9" width="5.7265625" customWidth="1"/>
    <col min="10" max="10" width="18.54296875" customWidth="1"/>
    <col min="11" max="11" width="10.54296875" bestFit="1" customWidth="1"/>
    <col min="12" max="12" width="16.81640625" customWidth="1"/>
    <col min="13" max="13" width="12" customWidth="1"/>
    <col min="14" max="14" width="11.453125" style="468" customWidth="1"/>
  </cols>
  <sheetData>
    <row r="2" spans="2:14" ht="13">
      <c r="B2" s="502" t="s">
        <v>388</v>
      </c>
      <c r="C2" s="500" t="s">
        <v>389</v>
      </c>
      <c r="D2" s="524" t="s">
        <v>390</v>
      </c>
      <c r="E2" s="524"/>
      <c r="F2" s="524"/>
      <c r="G2" s="524" t="s">
        <v>391</v>
      </c>
      <c r="H2" s="524"/>
      <c r="I2" s="524"/>
      <c r="J2" s="500" t="s">
        <v>392</v>
      </c>
      <c r="K2" s="500" t="s">
        <v>393</v>
      </c>
      <c r="L2" s="500" t="s">
        <v>394</v>
      </c>
      <c r="M2" s="500" t="s">
        <v>1106</v>
      </c>
      <c r="N2" s="502" t="s">
        <v>863</v>
      </c>
    </row>
    <row r="3" spans="2:14" ht="13.5" thickBot="1">
      <c r="B3" s="503"/>
      <c r="C3" s="501"/>
      <c r="D3" s="127" t="s">
        <v>28</v>
      </c>
      <c r="E3" s="127" t="s">
        <v>29</v>
      </c>
      <c r="F3" s="127" t="s">
        <v>30</v>
      </c>
      <c r="G3" s="127" t="s">
        <v>28</v>
      </c>
      <c r="H3" s="127" t="s">
        <v>29</v>
      </c>
      <c r="I3" s="127" t="s">
        <v>30</v>
      </c>
      <c r="J3" s="501"/>
      <c r="K3" s="501"/>
      <c r="L3" s="501"/>
      <c r="M3" s="501"/>
      <c r="N3" s="503"/>
    </row>
    <row r="4" spans="2:14" ht="13" thickTop="1">
      <c r="B4" s="448">
        <v>1</v>
      </c>
      <c r="C4" t="s">
        <v>412</v>
      </c>
      <c r="D4">
        <v>116</v>
      </c>
      <c r="E4">
        <v>5</v>
      </c>
      <c r="F4">
        <v>351</v>
      </c>
      <c r="G4">
        <v>-8</v>
      </c>
      <c r="H4">
        <v>38</v>
      </c>
      <c r="I4">
        <v>69</v>
      </c>
      <c r="J4" t="s">
        <v>413</v>
      </c>
      <c r="K4" t="s">
        <v>414</v>
      </c>
      <c r="L4" t="s">
        <v>415</v>
      </c>
      <c r="M4" t="s">
        <v>1087</v>
      </c>
      <c r="N4" s="468" t="s">
        <v>52</v>
      </c>
    </row>
    <row r="5" spans="2:14">
      <c r="B5" s="448">
        <v>2</v>
      </c>
      <c r="C5" t="s">
        <v>423</v>
      </c>
      <c r="D5">
        <v>116</v>
      </c>
      <c r="E5">
        <v>2</v>
      </c>
      <c r="F5">
        <v>56</v>
      </c>
      <c r="G5">
        <v>-8</v>
      </c>
      <c r="H5">
        <v>48</v>
      </c>
      <c r="I5">
        <v>35</v>
      </c>
      <c r="J5" t="s">
        <v>424</v>
      </c>
      <c r="K5" t="s">
        <v>425</v>
      </c>
      <c r="L5" t="s">
        <v>415</v>
      </c>
      <c r="M5" t="s">
        <v>1085</v>
      </c>
      <c r="N5" s="468" t="s">
        <v>859</v>
      </c>
    </row>
    <row r="6" spans="2:14">
      <c r="B6" s="448">
        <v>3</v>
      </c>
      <c r="C6" t="s">
        <v>426</v>
      </c>
      <c r="D6">
        <v>116</v>
      </c>
      <c r="E6">
        <v>4</v>
      </c>
      <c r="F6">
        <v>53</v>
      </c>
      <c r="G6">
        <v>-8</v>
      </c>
      <c r="H6">
        <v>44</v>
      </c>
      <c r="I6">
        <v>35</v>
      </c>
      <c r="J6" t="s">
        <v>424</v>
      </c>
      <c r="K6" t="s">
        <v>425</v>
      </c>
      <c r="L6" t="s">
        <v>415</v>
      </c>
      <c r="M6" t="s">
        <v>1085</v>
      </c>
      <c r="N6" s="468" t="s">
        <v>52</v>
      </c>
    </row>
    <row r="7" spans="2:14">
      <c r="B7" s="448">
        <v>4</v>
      </c>
      <c r="C7" t="s">
        <v>427</v>
      </c>
      <c r="D7">
        <v>116</v>
      </c>
      <c r="E7">
        <v>4</v>
      </c>
      <c r="F7">
        <v>42</v>
      </c>
      <c r="G7">
        <v>-8</v>
      </c>
      <c r="H7">
        <v>44</v>
      </c>
      <c r="I7">
        <v>48</v>
      </c>
      <c r="J7" t="s">
        <v>424</v>
      </c>
      <c r="K7" t="s">
        <v>425</v>
      </c>
      <c r="L7" t="s">
        <v>415</v>
      </c>
      <c r="M7" t="s">
        <v>1085</v>
      </c>
      <c r="N7" s="468" t="s">
        <v>52</v>
      </c>
    </row>
    <row r="8" spans="2:14">
      <c r="B8" s="448">
        <v>5</v>
      </c>
      <c r="C8" t="s">
        <v>428</v>
      </c>
      <c r="D8">
        <v>116</v>
      </c>
      <c r="E8">
        <v>2</v>
      </c>
      <c r="F8">
        <v>18</v>
      </c>
      <c r="G8">
        <v>-8</v>
      </c>
      <c r="H8">
        <v>47</v>
      </c>
      <c r="I8">
        <v>24</v>
      </c>
      <c r="J8" t="s">
        <v>424</v>
      </c>
      <c r="K8" t="s">
        <v>425</v>
      </c>
      <c r="L8" t="s">
        <v>415</v>
      </c>
      <c r="M8" t="s">
        <v>1085</v>
      </c>
      <c r="N8" s="468" t="s">
        <v>859</v>
      </c>
    </row>
    <row r="9" spans="2:14">
      <c r="B9" s="448">
        <v>6</v>
      </c>
      <c r="C9" t="s">
        <v>429</v>
      </c>
      <c r="D9">
        <v>116</v>
      </c>
      <c r="E9">
        <v>54</v>
      </c>
      <c r="F9">
        <v>22</v>
      </c>
      <c r="G9">
        <v>-8</v>
      </c>
      <c r="H9">
        <v>46</v>
      </c>
      <c r="I9">
        <v>55</v>
      </c>
      <c r="J9" t="s">
        <v>430</v>
      </c>
      <c r="K9" t="s">
        <v>425</v>
      </c>
      <c r="L9" t="s">
        <v>415</v>
      </c>
      <c r="M9" t="s">
        <v>1085</v>
      </c>
      <c r="N9" s="468" t="s">
        <v>859</v>
      </c>
    </row>
    <row r="10" spans="2:14">
      <c r="B10" s="448">
        <v>7</v>
      </c>
      <c r="C10" t="s">
        <v>431</v>
      </c>
      <c r="D10">
        <v>116</v>
      </c>
      <c r="E10">
        <v>8</v>
      </c>
      <c r="F10">
        <v>56</v>
      </c>
      <c r="G10">
        <v>-8</v>
      </c>
      <c r="H10">
        <v>43</v>
      </c>
      <c r="I10">
        <v>12</v>
      </c>
      <c r="J10" t="s">
        <v>432</v>
      </c>
      <c r="K10" t="s">
        <v>414</v>
      </c>
      <c r="L10" t="s">
        <v>415</v>
      </c>
      <c r="M10" t="s">
        <v>1085</v>
      </c>
      <c r="N10" s="468" t="s">
        <v>52</v>
      </c>
    </row>
    <row r="11" spans="2:14">
      <c r="B11" s="448">
        <v>8</v>
      </c>
      <c r="C11" t="s">
        <v>433</v>
      </c>
      <c r="D11">
        <v>116</v>
      </c>
      <c r="E11">
        <v>8</v>
      </c>
      <c r="F11">
        <v>56</v>
      </c>
      <c r="G11">
        <v>-8</v>
      </c>
      <c r="H11">
        <v>43</v>
      </c>
      <c r="I11">
        <v>45</v>
      </c>
      <c r="J11" t="s">
        <v>432</v>
      </c>
      <c r="K11" t="s">
        <v>414</v>
      </c>
      <c r="L11" t="s">
        <v>415</v>
      </c>
      <c r="M11" t="s">
        <v>1085</v>
      </c>
      <c r="N11" s="468" t="s">
        <v>52</v>
      </c>
    </row>
    <row r="12" spans="2:14">
      <c r="B12" s="448">
        <v>9</v>
      </c>
      <c r="C12" t="s">
        <v>434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435</v>
      </c>
      <c r="K12" t="s">
        <v>436</v>
      </c>
      <c r="L12" t="s">
        <v>415</v>
      </c>
      <c r="M12" t="s">
        <v>1085</v>
      </c>
      <c r="N12" s="468" t="s">
        <v>52</v>
      </c>
    </row>
    <row r="13" spans="2:14">
      <c r="B13" s="448">
        <v>10</v>
      </c>
      <c r="C13" t="s">
        <v>437</v>
      </c>
      <c r="D13">
        <v>116</v>
      </c>
      <c r="E13">
        <v>4</v>
      </c>
      <c r="F13" t="s">
        <v>438</v>
      </c>
      <c r="G13">
        <v>-8</v>
      </c>
      <c r="H13">
        <v>31</v>
      </c>
      <c r="I13">
        <v>2.9319999999999999</v>
      </c>
      <c r="J13" t="s">
        <v>439</v>
      </c>
      <c r="K13" t="s">
        <v>440</v>
      </c>
      <c r="L13" t="s">
        <v>415</v>
      </c>
      <c r="M13" t="s">
        <v>1085</v>
      </c>
      <c r="N13" s="468" t="s">
        <v>52</v>
      </c>
    </row>
    <row r="14" spans="2:14">
      <c r="B14" s="448">
        <v>11</v>
      </c>
      <c r="C14" t="s">
        <v>441</v>
      </c>
      <c r="D14">
        <v>115</v>
      </c>
      <c r="E14">
        <v>53</v>
      </c>
      <c r="F14">
        <v>20.707999999999998</v>
      </c>
      <c r="G14">
        <v>-8</v>
      </c>
      <c r="H14">
        <v>47</v>
      </c>
      <c r="I14">
        <v>1.8169999999999999</v>
      </c>
      <c r="J14" t="s">
        <v>442</v>
      </c>
      <c r="K14" t="s">
        <v>425</v>
      </c>
      <c r="L14" t="s">
        <v>415</v>
      </c>
      <c r="M14" t="s">
        <v>1085</v>
      </c>
      <c r="N14" s="468" t="s">
        <v>52</v>
      </c>
    </row>
    <row r="15" spans="2:14"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132"/>
    </row>
  </sheetData>
  <mergeCells count="9">
    <mergeCell ref="L2:L3"/>
    <mergeCell ref="M2:M3"/>
    <mergeCell ref="N2:N3"/>
    <mergeCell ref="B2:B3"/>
    <mergeCell ref="C2:C3"/>
    <mergeCell ref="J2:J3"/>
    <mergeCell ref="K2:K3"/>
    <mergeCell ref="D2:F2"/>
    <mergeCell ref="G2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7"/>
  <sheetViews>
    <sheetView topLeftCell="A58" workbookViewId="0">
      <selection activeCell="A3" sqref="A3:M126"/>
    </sheetView>
  </sheetViews>
  <sheetFormatPr defaultRowHeight="12.5"/>
  <cols>
    <col min="1" max="1" width="4.26953125" style="448" customWidth="1"/>
    <col min="2" max="2" width="25.1796875" customWidth="1"/>
    <col min="3" max="8" width="5.7265625" style="448" customWidth="1"/>
    <col min="9" max="9" width="18.54296875" bestFit="1" customWidth="1"/>
    <col min="10" max="10" width="17.26953125" customWidth="1"/>
    <col min="11" max="11" width="16.81640625" customWidth="1"/>
    <col min="12" max="12" width="13.1796875" customWidth="1"/>
    <col min="13" max="13" width="11.81640625" customWidth="1"/>
  </cols>
  <sheetData>
    <row r="3" spans="1:13" ht="13">
      <c r="A3" s="597" t="s">
        <v>388</v>
      </c>
      <c r="B3" s="595" t="s">
        <v>389</v>
      </c>
      <c r="C3" s="596" t="s">
        <v>390</v>
      </c>
      <c r="D3" s="596"/>
      <c r="E3" s="596"/>
      <c r="F3" s="596" t="s">
        <v>391</v>
      </c>
      <c r="G3" s="596"/>
      <c r="H3" s="596"/>
      <c r="I3" s="595" t="s">
        <v>392</v>
      </c>
      <c r="J3" s="595" t="s">
        <v>393</v>
      </c>
      <c r="K3" s="595" t="s">
        <v>394</v>
      </c>
      <c r="L3" s="595" t="s">
        <v>1106</v>
      </c>
      <c r="M3" s="595" t="s">
        <v>863</v>
      </c>
    </row>
    <row r="4" spans="1:13" ht="13">
      <c r="A4" s="597"/>
      <c r="B4" s="595"/>
      <c r="C4" s="461" t="s">
        <v>28</v>
      </c>
      <c r="D4" s="461" t="s">
        <v>29</v>
      </c>
      <c r="E4" s="461" t="s">
        <v>30</v>
      </c>
      <c r="F4" s="461" t="s">
        <v>28</v>
      </c>
      <c r="G4" s="461" t="s">
        <v>29</v>
      </c>
      <c r="H4" s="461" t="s">
        <v>30</v>
      </c>
      <c r="I4" s="595"/>
      <c r="J4" s="595"/>
      <c r="K4" s="595"/>
      <c r="L4" s="595"/>
      <c r="M4" s="595"/>
    </row>
    <row r="5" spans="1:13" ht="13">
      <c r="A5" s="462"/>
      <c r="B5" s="463"/>
      <c r="C5" s="596"/>
      <c r="D5" s="596"/>
      <c r="E5" s="596"/>
      <c r="F5" s="596"/>
      <c r="G5" s="596"/>
      <c r="H5" s="596"/>
      <c r="I5" s="463"/>
      <c r="J5" s="463"/>
      <c r="K5" s="463"/>
      <c r="L5" s="463"/>
      <c r="M5" s="463"/>
    </row>
    <row r="6" spans="1:13">
      <c r="A6" s="464">
        <v>1</v>
      </c>
      <c r="B6" s="465" t="s">
        <v>401</v>
      </c>
      <c r="C6" s="464">
        <v>116</v>
      </c>
      <c r="D6" s="464">
        <v>15</v>
      </c>
      <c r="E6" s="464">
        <v>275</v>
      </c>
      <c r="F6" s="464">
        <v>-8</v>
      </c>
      <c r="G6" s="464">
        <v>44</v>
      </c>
      <c r="H6" s="464">
        <v>69</v>
      </c>
      <c r="I6" s="465" t="s">
        <v>402</v>
      </c>
      <c r="J6" s="465" t="s">
        <v>403</v>
      </c>
      <c r="K6" s="465" t="s">
        <v>404</v>
      </c>
      <c r="L6" s="465" t="s">
        <v>859</v>
      </c>
      <c r="M6" s="465" t="s">
        <v>859</v>
      </c>
    </row>
    <row r="7" spans="1:13">
      <c r="A7" s="464">
        <v>2</v>
      </c>
      <c r="B7" s="465" t="s">
        <v>405</v>
      </c>
      <c r="C7" s="464">
        <v>116</v>
      </c>
      <c r="D7" s="464">
        <v>11</v>
      </c>
      <c r="E7" s="464">
        <v>200</v>
      </c>
      <c r="F7" s="464">
        <v>-8</v>
      </c>
      <c r="G7" s="464">
        <v>45</v>
      </c>
      <c r="H7" s="464">
        <v>23</v>
      </c>
      <c r="I7" s="465" t="s">
        <v>406</v>
      </c>
      <c r="J7" s="465" t="s">
        <v>407</v>
      </c>
      <c r="K7" s="465" t="s">
        <v>404</v>
      </c>
      <c r="L7" s="465" t="s">
        <v>859</v>
      </c>
      <c r="M7" s="465" t="s">
        <v>859</v>
      </c>
    </row>
    <row r="8" spans="1:13">
      <c r="A8" s="464">
        <v>3</v>
      </c>
      <c r="B8" s="465" t="s">
        <v>443</v>
      </c>
      <c r="C8" s="464">
        <v>116</v>
      </c>
      <c r="D8" s="464">
        <v>17</v>
      </c>
      <c r="E8" s="464">
        <v>37</v>
      </c>
      <c r="F8" s="464">
        <v>-8</v>
      </c>
      <c r="G8" s="464">
        <v>42</v>
      </c>
      <c r="H8" s="464">
        <v>32</v>
      </c>
      <c r="I8" s="465" t="s">
        <v>444</v>
      </c>
      <c r="J8" s="465" t="s">
        <v>445</v>
      </c>
      <c r="K8" s="465" t="s">
        <v>404</v>
      </c>
      <c r="L8" s="465" t="s">
        <v>1085</v>
      </c>
      <c r="M8" s="465" t="s">
        <v>859</v>
      </c>
    </row>
    <row r="9" spans="1:13">
      <c r="A9" s="464">
        <v>4</v>
      </c>
      <c r="B9" s="465" t="s">
        <v>446</v>
      </c>
      <c r="C9" s="464">
        <v>116</v>
      </c>
      <c r="D9" s="464">
        <v>20</v>
      </c>
      <c r="E9" s="464">
        <v>42</v>
      </c>
      <c r="F9" s="464">
        <v>-8</v>
      </c>
      <c r="G9" s="464">
        <v>41</v>
      </c>
      <c r="H9" s="464">
        <v>55</v>
      </c>
      <c r="I9" s="465" t="s">
        <v>447</v>
      </c>
      <c r="J9" s="465" t="s">
        <v>445</v>
      </c>
      <c r="K9" s="465" t="s">
        <v>404</v>
      </c>
      <c r="L9" s="465" t="s">
        <v>1085</v>
      </c>
      <c r="M9" s="465"/>
    </row>
    <row r="10" spans="1:13">
      <c r="A10" s="464">
        <v>5</v>
      </c>
      <c r="B10" s="465" t="s">
        <v>448</v>
      </c>
      <c r="C10" s="464">
        <v>116</v>
      </c>
      <c r="D10" s="464">
        <v>20</v>
      </c>
      <c r="E10" s="464">
        <v>20</v>
      </c>
      <c r="F10" s="464">
        <v>-8</v>
      </c>
      <c r="G10" s="464">
        <v>42</v>
      </c>
      <c r="H10" s="464">
        <v>48</v>
      </c>
      <c r="I10" s="465" t="s">
        <v>447</v>
      </c>
      <c r="J10" s="465" t="s">
        <v>445</v>
      </c>
      <c r="K10" s="465" t="s">
        <v>404</v>
      </c>
      <c r="L10" s="465" t="s">
        <v>1085</v>
      </c>
      <c r="M10" s="465"/>
    </row>
    <row r="11" spans="1:13">
      <c r="A11" s="464">
        <v>6</v>
      </c>
      <c r="B11" s="465" t="s">
        <v>449</v>
      </c>
      <c r="C11" s="464">
        <v>116</v>
      </c>
      <c r="D11" s="464">
        <v>18</v>
      </c>
      <c r="E11" s="464">
        <v>13</v>
      </c>
      <c r="F11" s="464">
        <v>-8</v>
      </c>
      <c r="G11" s="464">
        <v>38</v>
      </c>
      <c r="H11" s="464">
        <v>47</v>
      </c>
      <c r="I11" s="465" t="s">
        <v>450</v>
      </c>
      <c r="J11" s="465" t="s">
        <v>445</v>
      </c>
      <c r="K11" s="465" t="s">
        <v>404</v>
      </c>
      <c r="L11" s="465" t="s">
        <v>1085</v>
      </c>
      <c r="M11" s="465"/>
    </row>
    <row r="12" spans="1:13">
      <c r="A12" s="464">
        <v>7</v>
      </c>
      <c r="B12" s="465" t="s">
        <v>451</v>
      </c>
      <c r="C12" s="464">
        <v>116</v>
      </c>
      <c r="D12" s="464">
        <v>17</v>
      </c>
      <c r="E12" s="464">
        <v>53</v>
      </c>
      <c r="F12" s="464">
        <v>-8</v>
      </c>
      <c r="G12" s="464">
        <v>40</v>
      </c>
      <c r="H12" s="464">
        <v>21</v>
      </c>
      <c r="I12" s="465" t="s">
        <v>452</v>
      </c>
      <c r="J12" s="465" t="s">
        <v>445</v>
      </c>
      <c r="K12" s="465" t="s">
        <v>404</v>
      </c>
      <c r="L12" s="465" t="s">
        <v>1085</v>
      </c>
      <c r="M12" s="465"/>
    </row>
    <row r="13" spans="1:13">
      <c r="A13" s="464">
        <v>8</v>
      </c>
      <c r="B13" s="465" t="s">
        <v>453</v>
      </c>
      <c r="C13" s="464">
        <v>116</v>
      </c>
      <c r="D13" s="464">
        <v>18</v>
      </c>
      <c r="E13" s="464">
        <v>34</v>
      </c>
      <c r="F13" s="464">
        <v>-8</v>
      </c>
      <c r="G13" s="464">
        <v>42</v>
      </c>
      <c r="H13" s="464">
        <v>49</v>
      </c>
      <c r="I13" s="465" t="s">
        <v>454</v>
      </c>
      <c r="J13" s="465" t="s">
        <v>445</v>
      </c>
      <c r="K13" s="465" t="s">
        <v>404</v>
      </c>
      <c r="L13" s="465" t="s">
        <v>1085</v>
      </c>
      <c r="M13" s="465"/>
    </row>
    <row r="14" spans="1:13">
      <c r="A14" s="464">
        <v>9</v>
      </c>
      <c r="B14" s="465" t="s">
        <v>455</v>
      </c>
      <c r="C14" s="464">
        <v>116</v>
      </c>
      <c r="D14" s="464">
        <v>19</v>
      </c>
      <c r="E14" s="464">
        <v>1</v>
      </c>
      <c r="F14" s="464">
        <v>-8</v>
      </c>
      <c r="G14" s="464">
        <v>41</v>
      </c>
      <c r="H14" s="464">
        <v>45</v>
      </c>
      <c r="I14" s="465" t="s">
        <v>456</v>
      </c>
      <c r="J14" s="465" t="s">
        <v>445</v>
      </c>
      <c r="K14" s="465" t="s">
        <v>404</v>
      </c>
      <c r="L14" s="465" t="s">
        <v>1085</v>
      </c>
      <c r="M14" s="465"/>
    </row>
    <row r="15" spans="1:13">
      <c r="A15" s="464">
        <v>10</v>
      </c>
      <c r="B15" s="465" t="s">
        <v>457</v>
      </c>
      <c r="C15" s="464">
        <v>116</v>
      </c>
      <c r="D15" s="464">
        <v>19</v>
      </c>
      <c r="E15" s="464">
        <v>40</v>
      </c>
      <c r="F15" s="464">
        <v>-8</v>
      </c>
      <c r="G15" s="464">
        <v>40</v>
      </c>
      <c r="H15" s="464">
        <v>44</v>
      </c>
      <c r="I15" s="465" t="s">
        <v>458</v>
      </c>
      <c r="J15" s="465" t="s">
        <v>445</v>
      </c>
      <c r="K15" s="465" t="s">
        <v>404</v>
      </c>
      <c r="L15" s="465" t="s">
        <v>1085</v>
      </c>
      <c r="M15" s="465"/>
    </row>
    <row r="16" spans="1:13">
      <c r="A16" s="464">
        <v>11</v>
      </c>
      <c r="B16" s="465" t="s">
        <v>459</v>
      </c>
      <c r="C16" s="464">
        <v>116</v>
      </c>
      <c r="D16" s="464">
        <v>18</v>
      </c>
      <c r="E16" s="464">
        <v>213</v>
      </c>
      <c r="F16" s="464">
        <v>-8</v>
      </c>
      <c r="G16" s="464">
        <v>38</v>
      </c>
      <c r="H16" s="464">
        <v>778</v>
      </c>
      <c r="I16" s="465" t="s">
        <v>460</v>
      </c>
      <c r="J16" s="465" t="s">
        <v>445</v>
      </c>
      <c r="K16" s="465" t="s">
        <v>404</v>
      </c>
      <c r="L16" s="465" t="s">
        <v>1085</v>
      </c>
      <c r="M16" s="465"/>
    </row>
    <row r="17" spans="1:13">
      <c r="A17" s="464">
        <v>12</v>
      </c>
      <c r="B17" s="465" t="s">
        <v>461</v>
      </c>
      <c r="C17" s="464">
        <v>116</v>
      </c>
      <c r="D17" s="464">
        <v>19</v>
      </c>
      <c r="E17" s="464">
        <v>38</v>
      </c>
      <c r="F17" s="464">
        <v>-8</v>
      </c>
      <c r="G17" s="464">
        <v>45</v>
      </c>
      <c r="H17" s="464">
        <v>20</v>
      </c>
      <c r="I17" s="465" t="s">
        <v>462</v>
      </c>
      <c r="J17" s="465" t="s">
        <v>445</v>
      </c>
      <c r="K17" s="465" t="s">
        <v>404</v>
      </c>
      <c r="L17" s="465" t="s">
        <v>1085</v>
      </c>
      <c r="M17" s="465" t="s">
        <v>859</v>
      </c>
    </row>
    <row r="18" spans="1:13">
      <c r="A18" s="464">
        <v>13</v>
      </c>
      <c r="B18" s="465" t="s">
        <v>463</v>
      </c>
      <c r="C18" s="464">
        <v>116</v>
      </c>
      <c r="D18" s="464">
        <v>16</v>
      </c>
      <c r="E18" s="464">
        <v>56</v>
      </c>
      <c r="F18" s="464">
        <v>-8</v>
      </c>
      <c r="G18" s="464">
        <v>38</v>
      </c>
      <c r="H18" s="464">
        <v>53</v>
      </c>
      <c r="I18" s="465" t="s">
        <v>464</v>
      </c>
      <c r="J18" s="465" t="s">
        <v>445</v>
      </c>
      <c r="K18" s="465" t="s">
        <v>404</v>
      </c>
      <c r="L18" s="465" t="s">
        <v>1085</v>
      </c>
      <c r="M18" s="465"/>
    </row>
    <row r="19" spans="1:13">
      <c r="A19" s="464">
        <v>14</v>
      </c>
      <c r="B19" s="465" t="s">
        <v>465</v>
      </c>
      <c r="C19" s="464">
        <v>116</v>
      </c>
      <c r="D19" s="464">
        <v>19</v>
      </c>
      <c r="E19" s="464">
        <v>37</v>
      </c>
      <c r="F19" s="464">
        <v>-8</v>
      </c>
      <c r="G19" s="464">
        <v>40</v>
      </c>
      <c r="H19" s="464">
        <v>12</v>
      </c>
      <c r="I19" s="465" t="s">
        <v>464</v>
      </c>
      <c r="J19" s="465" t="s">
        <v>445</v>
      </c>
      <c r="K19" s="465" t="s">
        <v>404</v>
      </c>
      <c r="L19" s="465" t="s">
        <v>1085</v>
      </c>
      <c r="M19" s="465"/>
    </row>
    <row r="20" spans="1:13">
      <c r="A20" s="464">
        <v>15</v>
      </c>
      <c r="B20" s="465" t="s">
        <v>466</v>
      </c>
      <c r="C20" s="464">
        <v>116</v>
      </c>
      <c r="D20" s="464">
        <v>22</v>
      </c>
      <c r="E20" s="464">
        <v>16.600000000000001</v>
      </c>
      <c r="F20" s="464">
        <v>-8</v>
      </c>
      <c r="G20" s="464">
        <v>39</v>
      </c>
      <c r="H20" s="464">
        <v>49.4</v>
      </c>
      <c r="I20" s="465" t="s">
        <v>464</v>
      </c>
      <c r="J20" s="465" t="s">
        <v>445</v>
      </c>
      <c r="K20" s="465" t="s">
        <v>404</v>
      </c>
      <c r="L20" s="465" t="s">
        <v>1085</v>
      </c>
      <c r="M20" s="465"/>
    </row>
    <row r="21" spans="1:13">
      <c r="A21" s="464">
        <v>16</v>
      </c>
      <c r="B21" s="465" t="s">
        <v>467</v>
      </c>
      <c r="C21" s="464">
        <v>116</v>
      </c>
      <c r="D21" s="464">
        <v>17</v>
      </c>
      <c r="E21" s="464">
        <v>10</v>
      </c>
      <c r="F21" s="464">
        <v>-8</v>
      </c>
      <c r="G21" s="464">
        <v>38</v>
      </c>
      <c r="H21" s="464">
        <v>45</v>
      </c>
      <c r="I21" s="465" t="s">
        <v>464</v>
      </c>
      <c r="J21" s="465" t="s">
        <v>445</v>
      </c>
      <c r="K21" s="465" t="s">
        <v>404</v>
      </c>
      <c r="L21" s="465" t="s">
        <v>1085</v>
      </c>
      <c r="M21" s="465"/>
    </row>
    <row r="22" spans="1:13">
      <c r="A22" s="464">
        <v>17</v>
      </c>
      <c r="B22" s="465" t="s">
        <v>468</v>
      </c>
      <c r="C22" s="464">
        <v>116</v>
      </c>
      <c r="D22" s="464">
        <v>11</v>
      </c>
      <c r="E22" s="464">
        <v>34</v>
      </c>
      <c r="F22" s="464">
        <v>-8</v>
      </c>
      <c r="G22" s="464">
        <v>49</v>
      </c>
      <c r="H22" s="464">
        <v>31</v>
      </c>
      <c r="I22" s="465" t="s">
        <v>469</v>
      </c>
      <c r="J22" s="465" t="s">
        <v>403</v>
      </c>
      <c r="K22" s="465" t="s">
        <v>404</v>
      </c>
      <c r="L22" s="465" t="s">
        <v>1085</v>
      </c>
      <c r="M22" s="465" t="s">
        <v>859</v>
      </c>
    </row>
    <row r="23" spans="1:13">
      <c r="A23" s="464">
        <v>18</v>
      </c>
      <c r="B23" s="465" t="s">
        <v>470</v>
      </c>
      <c r="C23" s="464">
        <v>116</v>
      </c>
      <c r="D23" s="464">
        <v>12</v>
      </c>
      <c r="E23" s="464">
        <v>38</v>
      </c>
      <c r="F23" s="464">
        <v>-8</v>
      </c>
      <c r="G23" s="464">
        <v>49</v>
      </c>
      <c r="H23" s="464">
        <v>21</v>
      </c>
      <c r="I23" s="465" t="s">
        <v>469</v>
      </c>
      <c r="J23" s="465" t="s">
        <v>403</v>
      </c>
      <c r="K23" s="465" t="s">
        <v>404</v>
      </c>
      <c r="L23" s="465" t="s">
        <v>1085</v>
      </c>
      <c r="M23" s="465"/>
    </row>
    <row r="24" spans="1:13">
      <c r="A24" s="464">
        <v>19</v>
      </c>
      <c r="B24" s="465" t="s">
        <v>471</v>
      </c>
      <c r="C24" s="464">
        <v>116</v>
      </c>
      <c r="D24" s="464">
        <v>10</v>
      </c>
      <c r="E24" s="464">
        <v>38</v>
      </c>
      <c r="F24" s="464">
        <v>-8</v>
      </c>
      <c r="G24" s="464">
        <v>51</v>
      </c>
      <c r="H24" s="464">
        <v>1</v>
      </c>
      <c r="I24" s="465" t="s">
        <v>469</v>
      </c>
      <c r="J24" s="465" t="s">
        <v>403</v>
      </c>
      <c r="K24" s="465" t="s">
        <v>404</v>
      </c>
      <c r="L24" s="465" t="s">
        <v>1085</v>
      </c>
      <c r="M24" s="465"/>
    </row>
    <row r="25" spans="1:13">
      <c r="A25" s="464">
        <v>20</v>
      </c>
      <c r="B25" s="465" t="s">
        <v>472</v>
      </c>
      <c r="C25" s="464">
        <v>116</v>
      </c>
      <c r="D25" s="464">
        <v>11</v>
      </c>
      <c r="E25" s="464">
        <v>14</v>
      </c>
      <c r="F25" s="464">
        <v>-8</v>
      </c>
      <c r="G25" s="464">
        <v>49</v>
      </c>
      <c r="H25" s="464">
        <v>4</v>
      </c>
      <c r="I25" s="465" t="s">
        <v>469</v>
      </c>
      <c r="J25" s="465" t="s">
        <v>403</v>
      </c>
      <c r="K25" s="465" t="s">
        <v>404</v>
      </c>
      <c r="L25" s="465" t="s">
        <v>1085</v>
      </c>
      <c r="M25" s="465"/>
    </row>
    <row r="26" spans="1:13">
      <c r="A26" s="464">
        <v>21</v>
      </c>
      <c r="B26" s="465" t="s">
        <v>473</v>
      </c>
      <c r="C26" s="464">
        <v>116</v>
      </c>
      <c r="D26" s="464">
        <v>11</v>
      </c>
      <c r="E26" s="464">
        <v>29</v>
      </c>
      <c r="F26" s="464">
        <v>-8</v>
      </c>
      <c r="G26" s="464">
        <v>49</v>
      </c>
      <c r="H26" s="464">
        <v>9</v>
      </c>
      <c r="I26" s="465" t="s">
        <v>469</v>
      </c>
      <c r="J26" s="465" t="s">
        <v>403</v>
      </c>
      <c r="K26" s="465" t="s">
        <v>404</v>
      </c>
      <c r="L26" s="465" t="s">
        <v>1085</v>
      </c>
      <c r="M26" s="465"/>
    </row>
    <row r="27" spans="1:13">
      <c r="A27" s="464">
        <v>22</v>
      </c>
      <c r="B27" s="465" t="s">
        <v>474</v>
      </c>
      <c r="C27" s="464">
        <v>116</v>
      </c>
      <c r="D27" s="464">
        <v>12</v>
      </c>
      <c r="E27" s="464">
        <v>32</v>
      </c>
      <c r="F27" s="464">
        <v>-8</v>
      </c>
      <c r="G27" s="464">
        <v>51</v>
      </c>
      <c r="H27" s="464">
        <v>4</v>
      </c>
      <c r="I27" s="465" t="s">
        <v>475</v>
      </c>
      <c r="J27" s="465" t="s">
        <v>403</v>
      </c>
      <c r="K27" s="465" t="s">
        <v>404</v>
      </c>
      <c r="L27" s="465" t="s">
        <v>1085</v>
      </c>
      <c r="M27" s="465" t="s">
        <v>859</v>
      </c>
    </row>
    <row r="28" spans="1:13">
      <c r="A28" s="464">
        <v>23</v>
      </c>
      <c r="B28" s="465" t="s">
        <v>476</v>
      </c>
      <c r="C28" s="464">
        <v>116</v>
      </c>
      <c r="D28" s="464">
        <v>15</v>
      </c>
      <c r="E28" s="464">
        <v>38</v>
      </c>
      <c r="F28" s="464">
        <v>-8</v>
      </c>
      <c r="G28" s="464">
        <v>49</v>
      </c>
      <c r="H28" s="464">
        <v>39</v>
      </c>
      <c r="I28" s="465" t="s">
        <v>477</v>
      </c>
      <c r="J28" s="465" t="s">
        <v>403</v>
      </c>
      <c r="K28" s="465" t="s">
        <v>404</v>
      </c>
      <c r="L28" s="465" t="s">
        <v>1085</v>
      </c>
      <c r="M28" s="465" t="s">
        <v>859</v>
      </c>
    </row>
    <row r="29" spans="1:13">
      <c r="A29" s="464">
        <v>24</v>
      </c>
      <c r="B29" s="465" t="s">
        <v>478</v>
      </c>
      <c r="C29" s="464">
        <v>116</v>
      </c>
      <c r="D29" s="464">
        <v>13</v>
      </c>
      <c r="E29" s="464">
        <v>42</v>
      </c>
      <c r="F29" s="464">
        <v>-8</v>
      </c>
      <c r="G29" s="464">
        <v>46</v>
      </c>
      <c r="H29" s="464">
        <v>14</v>
      </c>
      <c r="I29" s="465" t="s">
        <v>479</v>
      </c>
      <c r="J29" s="465" t="s">
        <v>403</v>
      </c>
      <c r="K29" s="465" t="s">
        <v>404</v>
      </c>
      <c r="L29" s="465" t="s">
        <v>1085</v>
      </c>
      <c r="M29" s="465"/>
    </row>
    <row r="30" spans="1:13">
      <c r="A30" s="464">
        <v>25</v>
      </c>
      <c r="B30" s="465" t="s">
        <v>480</v>
      </c>
      <c r="C30" s="464">
        <v>116</v>
      </c>
      <c r="D30" s="464">
        <v>14</v>
      </c>
      <c r="E30" s="464">
        <v>25</v>
      </c>
      <c r="F30" s="464">
        <v>-8</v>
      </c>
      <c r="G30" s="464">
        <v>49</v>
      </c>
      <c r="H30" s="464">
        <v>31</v>
      </c>
      <c r="I30" s="465" t="s">
        <v>481</v>
      </c>
      <c r="J30" s="465" t="s">
        <v>403</v>
      </c>
      <c r="K30" s="465" t="s">
        <v>404</v>
      </c>
      <c r="L30" s="465" t="s">
        <v>1085</v>
      </c>
      <c r="M30" s="465"/>
    </row>
    <row r="31" spans="1:13">
      <c r="A31" s="464">
        <v>26</v>
      </c>
      <c r="B31" s="465" t="s">
        <v>482</v>
      </c>
      <c r="C31" s="464">
        <v>116</v>
      </c>
      <c r="D31" s="464">
        <v>8</v>
      </c>
      <c r="E31" s="464">
        <v>58.5</v>
      </c>
      <c r="F31" s="464">
        <v>-8</v>
      </c>
      <c r="G31" s="464">
        <v>44</v>
      </c>
      <c r="H31" s="464">
        <v>34.299999999999997</v>
      </c>
      <c r="I31" s="465" t="s">
        <v>406</v>
      </c>
      <c r="J31" s="465" t="s">
        <v>407</v>
      </c>
      <c r="K31" s="465" t="s">
        <v>404</v>
      </c>
      <c r="L31" s="465" t="s">
        <v>1085</v>
      </c>
      <c r="M31" s="465" t="s">
        <v>859</v>
      </c>
    </row>
    <row r="32" spans="1:13">
      <c r="A32" s="464">
        <v>27</v>
      </c>
      <c r="B32" s="465" t="s">
        <v>483</v>
      </c>
      <c r="C32" s="464">
        <v>116</v>
      </c>
      <c r="D32" s="464">
        <v>10</v>
      </c>
      <c r="E32" s="464">
        <v>57</v>
      </c>
      <c r="F32" s="464">
        <v>-8</v>
      </c>
      <c r="G32" s="464">
        <v>46</v>
      </c>
      <c r="H32" s="464">
        <v>4</v>
      </c>
      <c r="I32" s="465" t="s">
        <v>406</v>
      </c>
      <c r="J32" s="465" t="s">
        <v>407</v>
      </c>
      <c r="K32" s="465" t="s">
        <v>404</v>
      </c>
      <c r="L32" s="465" t="s">
        <v>1085</v>
      </c>
      <c r="M32" s="465"/>
    </row>
    <row r="33" spans="1:13">
      <c r="A33" s="464">
        <v>28</v>
      </c>
      <c r="B33" s="465" t="s">
        <v>484</v>
      </c>
      <c r="C33" s="464">
        <v>116</v>
      </c>
      <c r="D33" s="464">
        <v>8</v>
      </c>
      <c r="E33" s="464">
        <v>58</v>
      </c>
      <c r="F33" s="464">
        <v>-8</v>
      </c>
      <c r="G33" s="464">
        <v>44</v>
      </c>
      <c r="H33" s="464">
        <v>34</v>
      </c>
      <c r="I33" s="465" t="s">
        <v>406</v>
      </c>
      <c r="J33" s="465" t="s">
        <v>407</v>
      </c>
      <c r="K33" s="465" t="s">
        <v>404</v>
      </c>
      <c r="L33" s="465" t="s">
        <v>1085</v>
      </c>
      <c r="M33" s="465"/>
    </row>
    <row r="34" spans="1:13">
      <c r="A34" s="464">
        <v>29</v>
      </c>
      <c r="B34" s="465" t="s">
        <v>485</v>
      </c>
      <c r="C34" s="464">
        <v>116</v>
      </c>
      <c r="D34" s="464">
        <v>8</v>
      </c>
      <c r="E34" s="464">
        <v>53</v>
      </c>
      <c r="F34" s="464">
        <v>-8</v>
      </c>
      <c r="G34" s="464">
        <v>49</v>
      </c>
      <c r="H34" s="464">
        <v>51</v>
      </c>
      <c r="I34" s="465" t="s">
        <v>486</v>
      </c>
      <c r="J34" s="465" t="s">
        <v>407</v>
      </c>
      <c r="K34" s="465" t="s">
        <v>404</v>
      </c>
      <c r="L34" s="465" t="s">
        <v>1085</v>
      </c>
      <c r="M34" s="465"/>
    </row>
    <row r="35" spans="1:13" s="140" customFormat="1" ht="25">
      <c r="A35" s="464">
        <v>30</v>
      </c>
      <c r="B35" s="466" t="s">
        <v>487</v>
      </c>
      <c r="C35" s="467">
        <v>116</v>
      </c>
      <c r="D35" s="467">
        <v>7</v>
      </c>
      <c r="E35" s="467">
        <v>24</v>
      </c>
      <c r="F35" s="467">
        <v>-8</v>
      </c>
      <c r="G35" s="467">
        <v>50</v>
      </c>
      <c r="H35" s="467">
        <v>20</v>
      </c>
      <c r="I35" s="151" t="s">
        <v>486</v>
      </c>
      <c r="J35" s="151" t="s">
        <v>407</v>
      </c>
      <c r="K35" s="151" t="s">
        <v>404</v>
      </c>
      <c r="L35" s="151" t="s">
        <v>1085</v>
      </c>
      <c r="M35" s="151"/>
    </row>
    <row r="36" spans="1:13">
      <c r="A36" s="464">
        <v>31</v>
      </c>
      <c r="B36" s="465" t="s">
        <v>488</v>
      </c>
      <c r="C36" s="464">
        <v>116</v>
      </c>
      <c r="D36" s="464">
        <v>8</v>
      </c>
      <c r="E36" s="464">
        <v>9</v>
      </c>
      <c r="F36" s="464">
        <v>-8</v>
      </c>
      <c r="G36" s="464">
        <v>50</v>
      </c>
      <c r="H36" s="464">
        <v>11</v>
      </c>
      <c r="I36" s="465" t="s">
        <v>486</v>
      </c>
      <c r="J36" s="465" t="s">
        <v>407</v>
      </c>
      <c r="K36" s="465" t="s">
        <v>404</v>
      </c>
      <c r="L36" s="465" t="s">
        <v>1085</v>
      </c>
      <c r="M36" s="465"/>
    </row>
    <row r="37" spans="1:13">
      <c r="A37" s="464">
        <v>32</v>
      </c>
      <c r="B37" s="465" t="s">
        <v>489</v>
      </c>
      <c r="C37" s="464">
        <v>116</v>
      </c>
      <c r="D37" s="464">
        <v>7</v>
      </c>
      <c r="E37" s="464">
        <v>28</v>
      </c>
      <c r="F37" s="464">
        <v>-8</v>
      </c>
      <c r="G37" s="464">
        <v>50</v>
      </c>
      <c r="H37" s="464">
        <v>19</v>
      </c>
      <c r="I37" s="465" t="s">
        <v>486</v>
      </c>
      <c r="J37" s="465" t="s">
        <v>407</v>
      </c>
      <c r="K37" s="465" t="s">
        <v>404</v>
      </c>
      <c r="L37" s="465" t="s">
        <v>1085</v>
      </c>
      <c r="M37" s="465"/>
    </row>
    <row r="38" spans="1:13">
      <c r="A38" s="464">
        <v>33</v>
      </c>
      <c r="B38" s="465" t="s">
        <v>490</v>
      </c>
      <c r="C38" s="464">
        <v>116</v>
      </c>
      <c r="D38" s="464">
        <v>7</v>
      </c>
      <c r="E38" s="464">
        <v>36</v>
      </c>
      <c r="F38" s="464">
        <v>-8</v>
      </c>
      <c r="G38" s="464">
        <v>50</v>
      </c>
      <c r="H38" s="464">
        <v>45</v>
      </c>
      <c r="I38" s="465" t="s">
        <v>486</v>
      </c>
      <c r="J38" s="465" t="s">
        <v>407</v>
      </c>
      <c r="K38" s="465" t="s">
        <v>404</v>
      </c>
      <c r="L38" s="465" t="s">
        <v>1085</v>
      </c>
      <c r="M38" s="465"/>
    </row>
    <row r="39" spans="1:13">
      <c r="A39" s="464">
        <v>34</v>
      </c>
      <c r="B39" s="465" t="s">
        <v>491</v>
      </c>
      <c r="C39" s="464">
        <v>116</v>
      </c>
      <c r="D39" s="464">
        <v>7</v>
      </c>
      <c r="E39" s="464">
        <v>48</v>
      </c>
      <c r="F39" s="464">
        <v>-8</v>
      </c>
      <c r="G39" s="464">
        <v>50</v>
      </c>
      <c r="H39" s="464">
        <v>56</v>
      </c>
      <c r="I39" s="465" t="s">
        <v>486</v>
      </c>
      <c r="J39" s="465" t="s">
        <v>407</v>
      </c>
      <c r="K39" s="465" t="s">
        <v>404</v>
      </c>
      <c r="L39" s="465" t="s">
        <v>1085</v>
      </c>
      <c r="M39" s="465"/>
    </row>
    <row r="40" spans="1:13">
      <c r="A40" s="464">
        <v>35</v>
      </c>
      <c r="B40" s="465" t="s">
        <v>492</v>
      </c>
      <c r="C40" s="464">
        <v>116</v>
      </c>
      <c r="D40" s="464">
        <v>8</v>
      </c>
      <c r="E40" s="464">
        <v>30</v>
      </c>
      <c r="F40" s="464">
        <v>-8</v>
      </c>
      <c r="G40" s="464">
        <v>48</v>
      </c>
      <c r="H40" s="464">
        <v>58</v>
      </c>
      <c r="I40" s="465" t="s">
        <v>486</v>
      </c>
      <c r="J40" s="465" t="s">
        <v>407</v>
      </c>
      <c r="K40" s="465" t="s">
        <v>404</v>
      </c>
      <c r="L40" s="465" t="s">
        <v>1085</v>
      </c>
      <c r="M40" s="465"/>
    </row>
    <row r="41" spans="1:13">
      <c r="A41" s="464">
        <v>36</v>
      </c>
      <c r="B41" s="465" t="s">
        <v>493</v>
      </c>
      <c r="C41" s="464">
        <v>116</v>
      </c>
      <c r="D41" s="464">
        <v>9</v>
      </c>
      <c r="E41" s="464">
        <v>0</v>
      </c>
      <c r="F41" s="464">
        <v>-8</v>
      </c>
      <c r="G41" s="464">
        <v>48</v>
      </c>
      <c r="H41" s="464">
        <v>37</v>
      </c>
      <c r="I41" s="465" t="s">
        <v>486</v>
      </c>
      <c r="J41" s="465" t="s">
        <v>407</v>
      </c>
      <c r="K41" s="465" t="s">
        <v>404</v>
      </c>
      <c r="L41" s="465" t="s">
        <v>1085</v>
      </c>
      <c r="M41" s="465"/>
    </row>
    <row r="42" spans="1:13">
      <c r="A42" s="464">
        <v>37</v>
      </c>
      <c r="B42" s="465" t="s">
        <v>494</v>
      </c>
      <c r="C42" s="464">
        <v>116</v>
      </c>
      <c r="D42" s="464">
        <v>8</v>
      </c>
      <c r="E42" s="464">
        <v>36</v>
      </c>
      <c r="F42" s="464">
        <v>-8</v>
      </c>
      <c r="G42" s="464">
        <v>49</v>
      </c>
      <c r="H42" s="464">
        <v>34</v>
      </c>
      <c r="I42" s="465" t="s">
        <v>486</v>
      </c>
      <c r="J42" s="465" t="s">
        <v>407</v>
      </c>
      <c r="K42" s="465" t="s">
        <v>404</v>
      </c>
      <c r="L42" s="465" t="s">
        <v>1085</v>
      </c>
      <c r="M42" s="465"/>
    </row>
    <row r="43" spans="1:13">
      <c r="A43" s="464">
        <v>38</v>
      </c>
      <c r="B43" s="465" t="s">
        <v>495</v>
      </c>
      <c r="C43" s="464">
        <v>116</v>
      </c>
      <c r="D43" s="464">
        <v>8</v>
      </c>
      <c r="E43" s="464">
        <v>33</v>
      </c>
      <c r="F43" s="464">
        <v>-8</v>
      </c>
      <c r="G43" s="464">
        <v>47</v>
      </c>
      <c r="H43" s="464">
        <v>45</v>
      </c>
      <c r="I43" s="465" t="s">
        <v>486</v>
      </c>
      <c r="J43" s="465" t="s">
        <v>407</v>
      </c>
      <c r="K43" s="465" t="s">
        <v>404</v>
      </c>
      <c r="L43" s="465" t="s">
        <v>1085</v>
      </c>
      <c r="M43" s="465"/>
    </row>
    <row r="44" spans="1:13">
      <c r="A44" s="464">
        <v>39</v>
      </c>
      <c r="B44" s="465" t="s">
        <v>496</v>
      </c>
      <c r="C44" s="464">
        <v>116</v>
      </c>
      <c r="D44" s="464">
        <v>10</v>
      </c>
      <c r="E44" s="464">
        <v>25</v>
      </c>
      <c r="F44" s="464">
        <v>-8</v>
      </c>
      <c r="G44" s="464">
        <v>46</v>
      </c>
      <c r="H44" s="464">
        <v>38</v>
      </c>
      <c r="I44" s="465" t="s">
        <v>497</v>
      </c>
      <c r="J44" s="465" t="s">
        <v>407</v>
      </c>
      <c r="K44" s="465" t="s">
        <v>404</v>
      </c>
      <c r="L44" s="465" t="s">
        <v>1085</v>
      </c>
      <c r="M44" s="465"/>
    </row>
    <row r="45" spans="1:13">
      <c r="A45" s="464">
        <v>40</v>
      </c>
      <c r="B45" s="465" t="s">
        <v>498</v>
      </c>
      <c r="C45" s="464">
        <v>116</v>
      </c>
      <c r="D45" s="464">
        <v>11</v>
      </c>
      <c r="E45" s="464">
        <v>56</v>
      </c>
      <c r="F45" s="464">
        <v>-8</v>
      </c>
      <c r="G45" s="464">
        <v>47</v>
      </c>
      <c r="H45" s="464">
        <v>38</v>
      </c>
      <c r="I45" s="465" t="s">
        <v>497</v>
      </c>
      <c r="J45" s="465" t="s">
        <v>407</v>
      </c>
      <c r="K45" s="465" t="s">
        <v>404</v>
      </c>
      <c r="L45" s="465" t="s">
        <v>1085</v>
      </c>
      <c r="M45" s="465"/>
    </row>
    <row r="46" spans="1:13">
      <c r="A46" s="464">
        <v>41</v>
      </c>
      <c r="B46" s="465" t="s">
        <v>499</v>
      </c>
      <c r="C46" s="464">
        <v>116</v>
      </c>
      <c r="D46" s="464">
        <v>10</v>
      </c>
      <c r="E46" s="464">
        <v>27</v>
      </c>
      <c r="F46" s="464">
        <v>-8</v>
      </c>
      <c r="G46" s="464">
        <v>47</v>
      </c>
      <c r="H46" s="464">
        <v>26</v>
      </c>
      <c r="I46" s="465" t="s">
        <v>497</v>
      </c>
      <c r="J46" s="465" t="s">
        <v>407</v>
      </c>
      <c r="K46" s="465" t="s">
        <v>404</v>
      </c>
      <c r="L46" s="465" t="s">
        <v>1085</v>
      </c>
      <c r="M46" s="465"/>
    </row>
    <row r="47" spans="1:13">
      <c r="A47" s="464">
        <v>42</v>
      </c>
      <c r="B47" s="465" t="s">
        <v>500</v>
      </c>
      <c r="C47" s="464">
        <v>116</v>
      </c>
      <c r="D47" s="464">
        <v>23</v>
      </c>
      <c r="E47" s="464">
        <v>35</v>
      </c>
      <c r="F47" s="464">
        <v>-8</v>
      </c>
      <c r="G47" s="464">
        <v>48</v>
      </c>
      <c r="H47" s="464">
        <v>3</v>
      </c>
      <c r="I47" s="465" t="s">
        <v>501</v>
      </c>
      <c r="J47" s="465" t="s">
        <v>502</v>
      </c>
      <c r="K47" s="465" t="s">
        <v>404</v>
      </c>
      <c r="L47" s="465" t="s">
        <v>1085</v>
      </c>
      <c r="M47" s="465" t="s">
        <v>859</v>
      </c>
    </row>
    <row r="48" spans="1:13">
      <c r="A48" s="464">
        <v>43</v>
      </c>
      <c r="B48" s="465" t="s">
        <v>503</v>
      </c>
      <c r="C48" s="464">
        <v>116</v>
      </c>
      <c r="D48" s="464">
        <v>18</v>
      </c>
      <c r="E48" s="464">
        <v>33</v>
      </c>
      <c r="F48" s="464">
        <v>-8</v>
      </c>
      <c r="G48" s="464">
        <v>44</v>
      </c>
      <c r="H48" s="464">
        <v>48</v>
      </c>
      <c r="I48" s="465" t="s">
        <v>504</v>
      </c>
      <c r="J48" s="465" t="s">
        <v>505</v>
      </c>
      <c r="K48" s="465" t="s">
        <v>404</v>
      </c>
      <c r="L48" s="465" t="s">
        <v>1085</v>
      </c>
      <c r="M48" s="465"/>
    </row>
    <row r="49" spans="1:13">
      <c r="A49" s="464">
        <v>44</v>
      </c>
      <c r="B49" s="465" t="s">
        <v>506</v>
      </c>
      <c r="C49" s="464">
        <v>116</v>
      </c>
      <c r="D49" s="464">
        <v>19</v>
      </c>
      <c r="E49" s="464">
        <v>39</v>
      </c>
      <c r="F49" s="464">
        <v>-8</v>
      </c>
      <c r="G49" s="464">
        <v>42</v>
      </c>
      <c r="H49" s="464">
        <v>59</v>
      </c>
      <c r="I49" s="465" t="s">
        <v>444</v>
      </c>
      <c r="J49" s="465" t="s">
        <v>505</v>
      </c>
      <c r="K49" s="465" t="s">
        <v>404</v>
      </c>
      <c r="L49" s="465" t="s">
        <v>1085</v>
      </c>
      <c r="M49" s="465"/>
    </row>
    <row r="50" spans="1:13">
      <c r="A50" s="464">
        <v>45</v>
      </c>
      <c r="B50" s="465" t="s">
        <v>507</v>
      </c>
      <c r="C50" s="464">
        <v>116</v>
      </c>
      <c r="D50" s="464">
        <v>18</v>
      </c>
      <c r="E50" s="464">
        <v>34</v>
      </c>
      <c r="F50" s="464">
        <v>-8</v>
      </c>
      <c r="G50" s="464">
        <v>43</v>
      </c>
      <c r="H50" s="464">
        <v>32</v>
      </c>
      <c r="I50" s="465" t="s">
        <v>508</v>
      </c>
      <c r="J50" s="465" t="s">
        <v>505</v>
      </c>
      <c r="K50" s="465" t="s">
        <v>404</v>
      </c>
      <c r="L50" s="465" t="s">
        <v>1085</v>
      </c>
      <c r="M50" s="465"/>
    </row>
    <row r="51" spans="1:13">
      <c r="A51" s="464">
        <v>46</v>
      </c>
      <c r="B51" s="465" t="s">
        <v>509</v>
      </c>
      <c r="C51" s="464">
        <v>116</v>
      </c>
      <c r="D51" s="464">
        <v>20</v>
      </c>
      <c r="E51" s="464">
        <v>23</v>
      </c>
      <c r="F51" s="464">
        <v>-8</v>
      </c>
      <c r="G51" s="464">
        <v>43</v>
      </c>
      <c r="H51" s="464">
        <v>59</v>
      </c>
      <c r="I51" s="465" t="s">
        <v>510</v>
      </c>
      <c r="J51" s="465" t="s">
        <v>505</v>
      </c>
      <c r="K51" s="465" t="s">
        <v>404</v>
      </c>
      <c r="L51" s="465" t="s">
        <v>1085</v>
      </c>
      <c r="M51" s="465"/>
    </row>
    <row r="52" spans="1:13">
      <c r="A52" s="464">
        <v>47</v>
      </c>
      <c r="B52" s="465" t="s">
        <v>511</v>
      </c>
      <c r="C52" s="464">
        <v>0</v>
      </c>
      <c r="D52" s="464">
        <v>0</v>
      </c>
      <c r="E52" s="464">
        <v>0</v>
      </c>
      <c r="F52" s="464">
        <v>0</v>
      </c>
      <c r="G52" s="464">
        <v>0</v>
      </c>
      <c r="H52" s="464">
        <v>0</v>
      </c>
      <c r="I52" s="465" t="s">
        <v>510</v>
      </c>
      <c r="J52" s="465" t="s">
        <v>505</v>
      </c>
      <c r="K52" s="465" t="s">
        <v>404</v>
      </c>
      <c r="L52" s="465" t="s">
        <v>1085</v>
      </c>
      <c r="M52" s="465"/>
    </row>
    <row r="53" spans="1:13">
      <c r="A53" s="464">
        <v>48</v>
      </c>
      <c r="B53" s="465" t="s">
        <v>512</v>
      </c>
      <c r="C53" s="464">
        <v>116</v>
      </c>
      <c r="D53" s="464">
        <v>25</v>
      </c>
      <c r="E53" s="464">
        <v>23</v>
      </c>
      <c r="F53" s="464">
        <v>-8</v>
      </c>
      <c r="G53" s="464">
        <v>43</v>
      </c>
      <c r="H53" s="464">
        <v>27</v>
      </c>
      <c r="I53" s="465" t="s">
        <v>513</v>
      </c>
      <c r="J53" s="465" t="s">
        <v>514</v>
      </c>
      <c r="K53" s="465" t="s">
        <v>404</v>
      </c>
      <c r="L53" s="465" t="s">
        <v>1085</v>
      </c>
      <c r="M53" s="465" t="s">
        <v>859</v>
      </c>
    </row>
    <row r="54" spans="1:13">
      <c r="A54" s="464">
        <v>49</v>
      </c>
      <c r="B54" s="465" t="s">
        <v>515</v>
      </c>
      <c r="C54" s="464">
        <v>116</v>
      </c>
      <c r="D54" s="464">
        <v>24</v>
      </c>
      <c r="E54" s="464">
        <v>15</v>
      </c>
      <c r="F54" s="464">
        <v>-8</v>
      </c>
      <c r="G54" s="464">
        <v>43</v>
      </c>
      <c r="H54" s="464">
        <v>53</v>
      </c>
      <c r="I54" s="465" t="s">
        <v>513</v>
      </c>
      <c r="J54" s="465" t="s">
        <v>514</v>
      </c>
      <c r="K54" s="465" t="s">
        <v>404</v>
      </c>
      <c r="L54" s="465" t="s">
        <v>1085</v>
      </c>
      <c r="M54" s="465"/>
    </row>
    <row r="55" spans="1:13">
      <c r="A55" s="464">
        <v>50</v>
      </c>
      <c r="B55" s="465" t="s">
        <v>516</v>
      </c>
      <c r="C55" s="464">
        <v>116</v>
      </c>
      <c r="D55" s="464">
        <v>24</v>
      </c>
      <c r="E55" s="464">
        <v>25</v>
      </c>
      <c r="F55" s="464">
        <v>-8</v>
      </c>
      <c r="G55" s="464">
        <v>42</v>
      </c>
      <c r="H55" s="464">
        <v>49</v>
      </c>
      <c r="I55" s="465" t="s">
        <v>513</v>
      </c>
      <c r="J55" s="465" t="s">
        <v>514</v>
      </c>
      <c r="K55" s="465" t="s">
        <v>404</v>
      </c>
      <c r="L55" s="465" t="s">
        <v>1085</v>
      </c>
      <c r="M55" s="465"/>
    </row>
    <row r="56" spans="1:13">
      <c r="A56" s="464">
        <v>51</v>
      </c>
      <c r="B56" s="465" t="s">
        <v>517</v>
      </c>
      <c r="C56" s="464">
        <v>116</v>
      </c>
      <c r="D56" s="464">
        <v>24</v>
      </c>
      <c r="E56" s="464">
        <v>13</v>
      </c>
      <c r="F56" s="464">
        <v>-8</v>
      </c>
      <c r="G56" s="464">
        <v>43</v>
      </c>
      <c r="H56" s="464">
        <v>31</v>
      </c>
      <c r="I56" s="465" t="s">
        <v>513</v>
      </c>
      <c r="J56" s="465" t="s">
        <v>514</v>
      </c>
      <c r="K56" s="465" t="s">
        <v>404</v>
      </c>
      <c r="L56" s="465" t="s">
        <v>1085</v>
      </c>
      <c r="M56" s="465"/>
    </row>
    <row r="57" spans="1:13">
      <c r="A57" s="464">
        <v>52</v>
      </c>
      <c r="B57" s="465" t="s">
        <v>518</v>
      </c>
      <c r="C57" s="464">
        <v>116</v>
      </c>
      <c r="D57" s="464">
        <v>25</v>
      </c>
      <c r="E57" s="464">
        <v>38</v>
      </c>
      <c r="F57" s="464">
        <v>-8</v>
      </c>
      <c r="G57" s="464">
        <v>43</v>
      </c>
      <c r="H57" s="464">
        <v>25</v>
      </c>
      <c r="I57" s="465" t="s">
        <v>513</v>
      </c>
      <c r="J57" s="465" t="s">
        <v>514</v>
      </c>
      <c r="K57" s="465" t="s">
        <v>404</v>
      </c>
      <c r="L57" s="465" t="s">
        <v>1085</v>
      </c>
      <c r="M57" s="465" t="s">
        <v>859</v>
      </c>
    </row>
    <row r="58" spans="1:13">
      <c r="A58" s="464">
        <v>53</v>
      </c>
      <c r="B58" s="465" t="s">
        <v>519</v>
      </c>
      <c r="C58" s="464">
        <v>116</v>
      </c>
      <c r="D58" s="464">
        <v>23</v>
      </c>
      <c r="E58" s="464">
        <v>3</v>
      </c>
      <c r="F58" s="464">
        <v>-8</v>
      </c>
      <c r="G58" s="464">
        <v>40</v>
      </c>
      <c r="H58" s="464">
        <v>40</v>
      </c>
      <c r="I58" s="465" t="s">
        <v>520</v>
      </c>
      <c r="J58" s="465" t="s">
        <v>514</v>
      </c>
      <c r="K58" s="465" t="s">
        <v>404</v>
      </c>
      <c r="L58" s="465" t="s">
        <v>1085</v>
      </c>
      <c r="M58" s="465"/>
    </row>
    <row r="59" spans="1:13">
      <c r="A59" s="464">
        <v>54</v>
      </c>
      <c r="B59" s="465" t="s">
        <v>521</v>
      </c>
      <c r="C59" s="464">
        <v>116</v>
      </c>
      <c r="D59" s="464">
        <v>23</v>
      </c>
      <c r="E59" s="464">
        <v>20</v>
      </c>
      <c r="F59" s="464">
        <v>-8</v>
      </c>
      <c r="G59" s="464">
        <v>41</v>
      </c>
      <c r="H59" s="464">
        <v>8</v>
      </c>
      <c r="I59" s="465" t="s">
        <v>520</v>
      </c>
      <c r="J59" s="465" t="s">
        <v>514</v>
      </c>
      <c r="K59" s="465" t="s">
        <v>404</v>
      </c>
      <c r="L59" s="465" t="s">
        <v>1085</v>
      </c>
      <c r="M59" s="465"/>
    </row>
    <row r="60" spans="1:13">
      <c r="A60" s="464">
        <v>55</v>
      </c>
      <c r="B60" s="465" t="s">
        <v>522</v>
      </c>
      <c r="C60" s="464">
        <v>116</v>
      </c>
      <c r="D60" s="464">
        <v>23</v>
      </c>
      <c r="E60" s="464">
        <v>37</v>
      </c>
      <c r="F60" s="464">
        <v>-8</v>
      </c>
      <c r="G60" s="464">
        <v>42</v>
      </c>
      <c r="H60" s="464">
        <v>42</v>
      </c>
      <c r="I60" s="465" t="s">
        <v>523</v>
      </c>
      <c r="J60" s="465" t="s">
        <v>514</v>
      </c>
      <c r="K60" s="465" t="s">
        <v>404</v>
      </c>
      <c r="L60" s="465" t="s">
        <v>1085</v>
      </c>
      <c r="M60" s="465"/>
    </row>
    <row r="61" spans="1:13">
      <c r="A61" s="464">
        <v>56</v>
      </c>
      <c r="B61" s="465" t="s">
        <v>524</v>
      </c>
      <c r="C61" s="464">
        <v>116</v>
      </c>
      <c r="D61" s="464">
        <v>24</v>
      </c>
      <c r="E61" s="464">
        <v>11</v>
      </c>
      <c r="F61" s="464">
        <v>-8</v>
      </c>
      <c r="G61" s="464">
        <v>42</v>
      </c>
      <c r="H61" s="464">
        <v>20</v>
      </c>
      <c r="I61" s="465" t="s">
        <v>523</v>
      </c>
      <c r="J61" s="465" t="s">
        <v>514</v>
      </c>
      <c r="K61" s="465" t="s">
        <v>404</v>
      </c>
      <c r="L61" s="465" t="s">
        <v>1085</v>
      </c>
      <c r="M61" s="465"/>
    </row>
    <row r="62" spans="1:13">
      <c r="A62" s="464">
        <v>57</v>
      </c>
      <c r="B62" s="465" t="s">
        <v>525</v>
      </c>
      <c r="C62" s="464">
        <v>116</v>
      </c>
      <c r="D62" s="464">
        <v>24</v>
      </c>
      <c r="E62" s="464">
        <v>20</v>
      </c>
      <c r="F62" s="464">
        <v>-8</v>
      </c>
      <c r="G62" s="464">
        <v>42</v>
      </c>
      <c r="H62" s="464">
        <v>11</v>
      </c>
      <c r="I62" s="465" t="s">
        <v>523</v>
      </c>
      <c r="J62" s="465" t="s">
        <v>514</v>
      </c>
      <c r="K62" s="465" t="s">
        <v>404</v>
      </c>
      <c r="L62" s="465" t="s">
        <v>1085</v>
      </c>
      <c r="M62" s="465"/>
    </row>
    <row r="63" spans="1:13">
      <c r="A63" s="464">
        <v>58</v>
      </c>
      <c r="B63" s="465" t="s">
        <v>526</v>
      </c>
      <c r="C63" s="464">
        <v>116</v>
      </c>
      <c r="D63" s="464">
        <v>24</v>
      </c>
      <c r="E63" s="464">
        <v>26</v>
      </c>
      <c r="F63" s="464">
        <v>-8</v>
      </c>
      <c r="G63" s="464">
        <v>40</v>
      </c>
      <c r="H63" s="464">
        <v>49</v>
      </c>
      <c r="I63" s="465" t="s">
        <v>514</v>
      </c>
      <c r="J63" s="465" t="s">
        <v>514</v>
      </c>
      <c r="K63" s="465" t="s">
        <v>404</v>
      </c>
      <c r="L63" s="465" t="s">
        <v>1085</v>
      </c>
      <c r="M63" s="465"/>
    </row>
    <row r="64" spans="1:13">
      <c r="A64" s="464">
        <v>59</v>
      </c>
      <c r="B64" s="465" t="s">
        <v>527</v>
      </c>
      <c r="C64" s="464">
        <v>116</v>
      </c>
      <c r="D64" s="464">
        <v>21</v>
      </c>
      <c r="E64" s="464">
        <v>35.700000000000003</v>
      </c>
      <c r="F64" s="464">
        <v>-8</v>
      </c>
      <c r="G64" s="464">
        <v>40</v>
      </c>
      <c r="H64" s="464">
        <v>57.7</v>
      </c>
      <c r="I64" s="465" t="s">
        <v>514</v>
      </c>
      <c r="J64" s="465" t="s">
        <v>514</v>
      </c>
      <c r="K64" s="465" t="s">
        <v>404</v>
      </c>
      <c r="L64" s="465" t="s">
        <v>1085</v>
      </c>
      <c r="M64" s="465"/>
    </row>
    <row r="65" spans="1:13">
      <c r="A65" s="464">
        <v>60</v>
      </c>
      <c r="B65" s="465" t="s">
        <v>528</v>
      </c>
      <c r="C65" s="464">
        <v>116</v>
      </c>
      <c r="D65" s="464">
        <v>23</v>
      </c>
      <c r="E65" s="464">
        <v>24.6</v>
      </c>
      <c r="F65" s="464">
        <v>-8</v>
      </c>
      <c r="G65" s="464">
        <v>43</v>
      </c>
      <c r="H65" s="464">
        <v>1.3</v>
      </c>
      <c r="I65" s="465" t="s">
        <v>514</v>
      </c>
      <c r="J65" s="465" t="s">
        <v>514</v>
      </c>
      <c r="K65" s="465" t="s">
        <v>404</v>
      </c>
      <c r="L65" s="465" t="s">
        <v>1085</v>
      </c>
      <c r="M65" s="465"/>
    </row>
    <row r="66" spans="1:13">
      <c r="A66" s="464">
        <v>61</v>
      </c>
      <c r="B66" s="465" t="s">
        <v>529</v>
      </c>
      <c r="C66" s="464">
        <v>116</v>
      </c>
      <c r="D66" s="464">
        <v>23</v>
      </c>
      <c r="E66" s="464">
        <v>46.1</v>
      </c>
      <c r="F66" s="464">
        <v>-8</v>
      </c>
      <c r="G66" s="464">
        <v>41</v>
      </c>
      <c r="H66" s="464">
        <v>17.100000000000001</v>
      </c>
      <c r="I66" s="465" t="s">
        <v>514</v>
      </c>
      <c r="J66" s="465" t="s">
        <v>514</v>
      </c>
      <c r="K66" s="465" t="s">
        <v>404</v>
      </c>
      <c r="L66" s="465" t="s">
        <v>1085</v>
      </c>
      <c r="M66" s="465"/>
    </row>
    <row r="67" spans="1:13">
      <c r="A67" s="464">
        <v>62</v>
      </c>
      <c r="B67" s="465" t="s">
        <v>530</v>
      </c>
      <c r="C67" s="464">
        <v>116</v>
      </c>
      <c r="D67" s="464">
        <v>24</v>
      </c>
      <c r="E67" s="464">
        <v>8</v>
      </c>
      <c r="F67" s="464">
        <v>-8</v>
      </c>
      <c r="G67" s="464">
        <v>41</v>
      </c>
      <c r="H67" s="464">
        <v>3</v>
      </c>
      <c r="I67" s="465" t="s">
        <v>514</v>
      </c>
      <c r="J67" s="465" t="s">
        <v>514</v>
      </c>
      <c r="K67" s="465" t="s">
        <v>404</v>
      </c>
      <c r="L67" s="465" t="s">
        <v>1085</v>
      </c>
      <c r="M67" s="465"/>
    </row>
    <row r="68" spans="1:13">
      <c r="A68" s="464">
        <v>63</v>
      </c>
      <c r="B68" s="465" t="s">
        <v>531</v>
      </c>
      <c r="C68" s="464">
        <v>116</v>
      </c>
      <c r="D68" s="464">
        <v>24</v>
      </c>
      <c r="E68" s="464">
        <v>47.2</v>
      </c>
      <c r="F68" s="464">
        <v>-8</v>
      </c>
      <c r="G68" s="464">
        <v>41</v>
      </c>
      <c r="H68" s="464">
        <v>35.200000000000003</v>
      </c>
      <c r="I68" s="465" t="s">
        <v>514</v>
      </c>
      <c r="J68" s="465" t="s">
        <v>514</v>
      </c>
      <c r="K68" s="465" t="s">
        <v>404</v>
      </c>
      <c r="L68" s="465" t="s">
        <v>1085</v>
      </c>
      <c r="M68" s="465"/>
    </row>
    <row r="69" spans="1:13">
      <c r="A69" s="464">
        <v>64</v>
      </c>
      <c r="B69" s="465" t="s">
        <v>532</v>
      </c>
      <c r="C69" s="464">
        <v>116</v>
      </c>
      <c r="D69" s="464">
        <v>23</v>
      </c>
      <c r="E69" s="464">
        <v>54</v>
      </c>
      <c r="F69" s="464">
        <v>-8</v>
      </c>
      <c r="G69" s="464">
        <v>41</v>
      </c>
      <c r="H69" s="464">
        <v>43</v>
      </c>
      <c r="I69" s="465" t="s">
        <v>514</v>
      </c>
      <c r="J69" s="465" t="s">
        <v>514</v>
      </c>
      <c r="K69" s="465" t="s">
        <v>404</v>
      </c>
      <c r="L69" s="465" t="s">
        <v>1085</v>
      </c>
      <c r="M69" s="465"/>
    </row>
    <row r="70" spans="1:13">
      <c r="A70" s="464">
        <v>65</v>
      </c>
      <c r="B70" s="465" t="s">
        <v>533</v>
      </c>
      <c r="C70" s="464">
        <v>116</v>
      </c>
      <c r="D70" s="464">
        <v>23</v>
      </c>
      <c r="E70" s="464">
        <v>46</v>
      </c>
      <c r="F70" s="464">
        <v>-8</v>
      </c>
      <c r="G70" s="464">
        <v>42</v>
      </c>
      <c r="H70" s="464">
        <v>0</v>
      </c>
      <c r="I70" s="465" t="s">
        <v>514</v>
      </c>
      <c r="J70" s="465" t="s">
        <v>514</v>
      </c>
      <c r="K70" s="465" t="s">
        <v>404</v>
      </c>
      <c r="L70" s="465" t="s">
        <v>1085</v>
      </c>
      <c r="M70" s="465"/>
    </row>
    <row r="71" spans="1:13">
      <c r="A71" s="464">
        <v>66</v>
      </c>
      <c r="B71" s="465" t="s">
        <v>534</v>
      </c>
      <c r="C71" s="464">
        <v>116</v>
      </c>
      <c r="D71" s="464">
        <v>23</v>
      </c>
      <c r="E71" s="464">
        <v>18</v>
      </c>
      <c r="F71" s="464">
        <v>-8</v>
      </c>
      <c r="G71" s="464">
        <v>42</v>
      </c>
      <c r="H71" s="464">
        <v>25</v>
      </c>
      <c r="I71" s="465" t="s">
        <v>514</v>
      </c>
      <c r="J71" s="465" t="s">
        <v>514</v>
      </c>
      <c r="K71" s="465" t="s">
        <v>404</v>
      </c>
      <c r="L71" s="465" t="s">
        <v>1085</v>
      </c>
      <c r="M71" s="465"/>
    </row>
    <row r="72" spans="1:13">
      <c r="A72" s="464">
        <v>67</v>
      </c>
      <c r="B72" s="465" t="s">
        <v>535</v>
      </c>
      <c r="C72" s="464">
        <v>116</v>
      </c>
      <c r="D72" s="464">
        <v>17</v>
      </c>
      <c r="E72" s="464">
        <v>16</v>
      </c>
      <c r="F72" s="464">
        <v>-8</v>
      </c>
      <c r="G72" s="464">
        <v>39</v>
      </c>
      <c r="H72" s="464">
        <v>16</v>
      </c>
      <c r="I72" s="465" t="s">
        <v>536</v>
      </c>
      <c r="J72" s="465" t="s">
        <v>514</v>
      </c>
      <c r="K72" s="465" t="s">
        <v>404</v>
      </c>
      <c r="L72" s="465" t="s">
        <v>1085</v>
      </c>
      <c r="M72" s="465"/>
    </row>
    <row r="73" spans="1:13">
      <c r="A73" s="464">
        <v>68</v>
      </c>
      <c r="B73" s="465" t="s">
        <v>537</v>
      </c>
      <c r="C73" s="464">
        <v>116</v>
      </c>
      <c r="D73" s="464">
        <v>22</v>
      </c>
      <c r="E73" s="464">
        <v>16</v>
      </c>
      <c r="F73" s="464">
        <v>-8</v>
      </c>
      <c r="G73" s="464">
        <v>40</v>
      </c>
      <c r="H73" s="464">
        <v>49</v>
      </c>
      <c r="I73" s="465" t="s">
        <v>536</v>
      </c>
      <c r="J73" s="465" t="s">
        <v>514</v>
      </c>
      <c r="K73" s="465" t="s">
        <v>404</v>
      </c>
      <c r="L73" s="465" t="s">
        <v>1085</v>
      </c>
      <c r="M73" s="465"/>
    </row>
    <row r="74" spans="1:13">
      <c r="A74" s="464">
        <v>69</v>
      </c>
      <c r="B74" s="465" t="s">
        <v>538</v>
      </c>
      <c r="C74" s="464">
        <v>116</v>
      </c>
      <c r="D74" s="464">
        <v>22</v>
      </c>
      <c r="E74" s="464">
        <v>7</v>
      </c>
      <c r="F74" s="464">
        <v>-8</v>
      </c>
      <c r="G74" s="464">
        <v>41</v>
      </c>
      <c r="H74" s="464">
        <v>46</v>
      </c>
      <c r="I74" s="465" t="s">
        <v>536</v>
      </c>
      <c r="J74" s="465" t="s">
        <v>514</v>
      </c>
      <c r="K74" s="465" t="s">
        <v>404</v>
      </c>
      <c r="L74" s="465" t="s">
        <v>1085</v>
      </c>
      <c r="M74" s="465"/>
    </row>
    <row r="75" spans="1:13">
      <c r="A75" s="464">
        <v>70</v>
      </c>
      <c r="B75" s="465" t="s">
        <v>539</v>
      </c>
      <c r="C75" s="464">
        <v>116</v>
      </c>
      <c r="D75" s="464">
        <v>22</v>
      </c>
      <c r="E75" s="464">
        <v>16</v>
      </c>
      <c r="F75" s="464">
        <v>-8</v>
      </c>
      <c r="G75" s="464">
        <v>42</v>
      </c>
      <c r="H75" s="464">
        <v>9</v>
      </c>
      <c r="I75" s="465" t="s">
        <v>536</v>
      </c>
      <c r="J75" s="465" t="s">
        <v>514</v>
      </c>
      <c r="K75" s="465" t="s">
        <v>404</v>
      </c>
      <c r="L75" s="465" t="s">
        <v>1085</v>
      </c>
      <c r="M75" s="465"/>
    </row>
    <row r="76" spans="1:13">
      <c r="A76" s="464">
        <v>71</v>
      </c>
      <c r="B76" s="465" t="s">
        <v>540</v>
      </c>
      <c r="C76" s="464">
        <v>116</v>
      </c>
      <c r="D76" s="464">
        <v>21</v>
      </c>
      <c r="E76" s="464">
        <v>59</v>
      </c>
      <c r="F76" s="464">
        <v>-8</v>
      </c>
      <c r="G76" s="464">
        <v>41</v>
      </c>
      <c r="H76" s="464">
        <v>10</v>
      </c>
      <c r="I76" s="465" t="s">
        <v>536</v>
      </c>
      <c r="J76" s="465" t="s">
        <v>514</v>
      </c>
      <c r="K76" s="465" t="s">
        <v>404</v>
      </c>
      <c r="L76" s="465" t="s">
        <v>1085</v>
      </c>
      <c r="M76" s="465"/>
    </row>
    <row r="77" spans="1:13">
      <c r="A77" s="464">
        <v>72</v>
      </c>
      <c r="B77" s="465" t="s">
        <v>541</v>
      </c>
      <c r="C77" s="464">
        <v>116</v>
      </c>
      <c r="D77" s="464">
        <v>22</v>
      </c>
      <c r="E77" s="464">
        <v>16.600000000000001</v>
      </c>
      <c r="F77" s="464">
        <v>-8</v>
      </c>
      <c r="G77" s="464">
        <v>40</v>
      </c>
      <c r="H77" s="464">
        <v>49</v>
      </c>
      <c r="I77" s="465" t="s">
        <v>536</v>
      </c>
      <c r="J77" s="465" t="s">
        <v>514</v>
      </c>
      <c r="K77" s="465" t="s">
        <v>404</v>
      </c>
      <c r="L77" s="465" t="s">
        <v>1085</v>
      </c>
      <c r="M77" s="465"/>
    </row>
    <row r="78" spans="1:13">
      <c r="A78" s="464">
        <v>73</v>
      </c>
      <c r="B78" s="465" t="s">
        <v>542</v>
      </c>
      <c r="C78" s="464">
        <v>116</v>
      </c>
      <c r="D78" s="464">
        <v>25</v>
      </c>
      <c r="E78" s="464">
        <v>31</v>
      </c>
      <c r="F78" s="464">
        <v>-8</v>
      </c>
      <c r="G78" s="464">
        <v>42</v>
      </c>
      <c r="H78" s="464">
        <v>31</v>
      </c>
      <c r="I78" s="465" t="s">
        <v>543</v>
      </c>
      <c r="J78" s="465" t="s">
        <v>514</v>
      </c>
      <c r="K78" s="465" t="s">
        <v>404</v>
      </c>
      <c r="L78" s="465" t="s">
        <v>1085</v>
      </c>
      <c r="M78" s="465"/>
    </row>
    <row r="79" spans="1:13">
      <c r="A79" s="464">
        <v>74</v>
      </c>
      <c r="B79" s="465" t="s">
        <v>544</v>
      </c>
      <c r="C79" s="464">
        <v>116</v>
      </c>
      <c r="D79" s="464">
        <v>25</v>
      </c>
      <c r="E79" s="464">
        <v>22</v>
      </c>
      <c r="F79" s="464">
        <v>-8</v>
      </c>
      <c r="G79" s="464">
        <v>41</v>
      </c>
      <c r="H79" s="464">
        <v>42</v>
      </c>
      <c r="I79" s="465" t="s">
        <v>543</v>
      </c>
      <c r="J79" s="465" t="s">
        <v>514</v>
      </c>
      <c r="K79" s="465" t="s">
        <v>404</v>
      </c>
      <c r="L79" s="465" t="s">
        <v>1085</v>
      </c>
      <c r="M79" s="465"/>
    </row>
    <row r="80" spans="1:13">
      <c r="A80" s="464">
        <v>75</v>
      </c>
      <c r="B80" s="465" t="s">
        <v>545</v>
      </c>
      <c r="C80" s="464">
        <v>116</v>
      </c>
      <c r="D80" s="464">
        <v>25</v>
      </c>
      <c r="E80" s="464">
        <v>26</v>
      </c>
      <c r="F80" s="464">
        <v>-8</v>
      </c>
      <c r="G80" s="464">
        <v>41</v>
      </c>
      <c r="H80" s="464">
        <v>44</v>
      </c>
      <c r="I80" s="465" t="s">
        <v>543</v>
      </c>
      <c r="J80" s="465" t="s">
        <v>514</v>
      </c>
      <c r="K80" s="465" t="s">
        <v>404</v>
      </c>
      <c r="L80" s="465" t="s">
        <v>1085</v>
      </c>
      <c r="M80" s="465"/>
    </row>
    <row r="81" spans="1:13">
      <c r="A81" s="464">
        <v>76</v>
      </c>
      <c r="B81" s="465" t="s">
        <v>546</v>
      </c>
      <c r="C81" s="464">
        <v>116</v>
      </c>
      <c r="D81" s="464">
        <v>13</v>
      </c>
      <c r="E81" s="464">
        <v>39</v>
      </c>
      <c r="F81" s="464">
        <v>-8</v>
      </c>
      <c r="G81" s="464">
        <v>53</v>
      </c>
      <c r="H81" s="464">
        <v>7</v>
      </c>
      <c r="I81" s="465" t="s">
        <v>547</v>
      </c>
      <c r="J81" s="465" t="s">
        <v>548</v>
      </c>
      <c r="K81" s="465" t="s">
        <v>404</v>
      </c>
      <c r="L81" s="465" t="s">
        <v>1085</v>
      </c>
      <c r="M81" s="465" t="s">
        <v>859</v>
      </c>
    </row>
    <row r="82" spans="1:13">
      <c r="A82" s="464">
        <v>77</v>
      </c>
      <c r="B82" s="465" t="s">
        <v>549</v>
      </c>
      <c r="C82" s="464">
        <v>116</v>
      </c>
      <c r="D82" s="464">
        <v>21</v>
      </c>
      <c r="E82" s="464">
        <v>38</v>
      </c>
      <c r="F82" s="464">
        <v>-8</v>
      </c>
      <c r="G82" s="464">
        <v>52</v>
      </c>
      <c r="H82" s="464">
        <v>35</v>
      </c>
      <c r="I82" s="465" t="s">
        <v>550</v>
      </c>
      <c r="J82" s="465" t="s">
        <v>548</v>
      </c>
      <c r="K82" s="465" t="s">
        <v>404</v>
      </c>
      <c r="L82" s="465" t="s">
        <v>1085</v>
      </c>
      <c r="M82" s="465"/>
    </row>
    <row r="83" spans="1:13">
      <c r="A83" s="464">
        <v>78</v>
      </c>
      <c r="B83" s="465" t="s">
        <v>551</v>
      </c>
      <c r="C83" s="464">
        <v>116</v>
      </c>
      <c r="D83" s="464">
        <v>16</v>
      </c>
      <c r="E83" s="464">
        <v>24</v>
      </c>
      <c r="F83" s="464">
        <v>8</v>
      </c>
      <c r="G83" s="464">
        <v>48</v>
      </c>
      <c r="H83" s="464">
        <v>49</v>
      </c>
      <c r="I83" s="465" t="s">
        <v>477</v>
      </c>
      <c r="J83" s="465" t="s">
        <v>548</v>
      </c>
      <c r="K83" s="465" t="s">
        <v>404</v>
      </c>
      <c r="L83" s="465" t="s">
        <v>1085</v>
      </c>
      <c r="M83" s="465"/>
    </row>
    <row r="84" spans="1:13">
      <c r="A84" s="464">
        <v>79</v>
      </c>
      <c r="B84" s="465" t="s">
        <v>552</v>
      </c>
      <c r="C84" s="464">
        <v>116</v>
      </c>
      <c r="D84" s="464">
        <v>17</v>
      </c>
      <c r="E84" s="464">
        <v>55</v>
      </c>
      <c r="F84" s="464">
        <v>-8</v>
      </c>
      <c r="G84" s="464">
        <v>50</v>
      </c>
      <c r="H84" s="464">
        <v>58</v>
      </c>
      <c r="I84" s="465" t="s">
        <v>553</v>
      </c>
      <c r="J84" s="465" t="s">
        <v>548</v>
      </c>
      <c r="K84" s="465" t="s">
        <v>404</v>
      </c>
      <c r="L84" s="465" t="s">
        <v>1085</v>
      </c>
      <c r="M84" s="465"/>
    </row>
    <row r="85" spans="1:13">
      <c r="A85" s="464">
        <v>80</v>
      </c>
      <c r="B85" s="465" t="s">
        <v>554</v>
      </c>
      <c r="C85" s="464">
        <v>116</v>
      </c>
      <c r="D85" s="464">
        <v>17</v>
      </c>
      <c r="E85" s="464">
        <v>14</v>
      </c>
      <c r="F85" s="464">
        <v>-8</v>
      </c>
      <c r="G85" s="464">
        <v>49</v>
      </c>
      <c r="H85" s="464">
        <v>39</v>
      </c>
      <c r="I85" s="465" t="s">
        <v>553</v>
      </c>
      <c r="J85" s="465" t="s">
        <v>548</v>
      </c>
      <c r="K85" s="465" t="s">
        <v>404</v>
      </c>
      <c r="L85" s="465" t="s">
        <v>1085</v>
      </c>
      <c r="M85" s="465"/>
    </row>
    <row r="86" spans="1:13">
      <c r="A86" s="464">
        <v>81</v>
      </c>
      <c r="B86" s="465" t="s">
        <v>555</v>
      </c>
      <c r="C86" s="464">
        <v>116</v>
      </c>
      <c r="D86" s="464">
        <v>17</v>
      </c>
      <c r="E86" s="464">
        <v>8</v>
      </c>
      <c r="F86" s="464">
        <v>-8</v>
      </c>
      <c r="G86" s="464">
        <v>50</v>
      </c>
      <c r="H86" s="464">
        <v>30</v>
      </c>
      <c r="I86" s="465" t="s">
        <v>553</v>
      </c>
      <c r="J86" s="465" t="s">
        <v>548</v>
      </c>
      <c r="K86" s="465" t="s">
        <v>404</v>
      </c>
      <c r="L86" s="465" t="s">
        <v>1085</v>
      </c>
      <c r="M86" s="465"/>
    </row>
    <row r="87" spans="1:13">
      <c r="A87" s="464">
        <v>82</v>
      </c>
      <c r="B87" s="465" t="s">
        <v>556</v>
      </c>
      <c r="C87" s="464">
        <v>116</v>
      </c>
      <c r="D87" s="464">
        <v>17</v>
      </c>
      <c r="E87" s="464">
        <v>24</v>
      </c>
      <c r="F87" s="464">
        <v>-8</v>
      </c>
      <c r="G87" s="464">
        <v>50</v>
      </c>
      <c r="H87" s="464">
        <v>44</v>
      </c>
      <c r="I87" s="465" t="s">
        <v>557</v>
      </c>
      <c r="J87" s="465" t="s">
        <v>548</v>
      </c>
      <c r="K87" s="465" t="s">
        <v>404</v>
      </c>
      <c r="L87" s="465" t="s">
        <v>1085</v>
      </c>
      <c r="M87" s="465"/>
    </row>
    <row r="88" spans="1:13">
      <c r="A88" s="464">
        <v>83</v>
      </c>
      <c r="B88" s="465" t="s">
        <v>558</v>
      </c>
      <c r="C88" s="464">
        <v>116</v>
      </c>
      <c r="D88" s="464">
        <v>19</v>
      </c>
      <c r="E88" s="464">
        <v>29</v>
      </c>
      <c r="F88" s="464">
        <v>-8</v>
      </c>
      <c r="G88" s="464">
        <v>50</v>
      </c>
      <c r="H88" s="464">
        <v>3</v>
      </c>
      <c r="I88" s="465" t="s">
        <v>559</v>
      </c>
      <c r="J88" s="465" t="s">
        <v>548</v>
      </c>
      <c r="K88" s="465" t="s">
        <v>404</v>
      </c>
      <c r="L88" s="465" t="s">
        <v>1085</v>
      </c>
      <c r="M88" s="465"/>
    </row>
    <row r="89" spans="1:13">
      <c r="A89" s="464">
        <v>84</v>
      </c>
      <c r="B89" s="465" t="s">
        <v>560</v>
      </c>
      <c r="C89" s="464">
        <v>0</v>
      </c>
      <c r="D89" s="464">
        <v>0</v>
      </c>
      <c r="E89" s="464">
        <v>0</v>
      </c>
      <c r="F89" s="464">
        <v>0</v>
      </c>
      <c r="G89" s="464">
        <v>0</v>
      </c>
      <c r="H89" s="464">
        <v>0</v>
      </c>
      <c r="I89" s="465" t="s">
        <v>559</v>
      </c>
      <c r="J89" s="465" t="s">
        <v>548</v>
      </c>
      <c r="K89" s="465" t="s">
        <v>404</v>
      </c>
      <c r="L89" s="465" t="s">
        <v>1085</v>
      </c>
      <c r="M89" s="465"/>
    </row>
    <row r="90" spans="1:13">
      <c r="A90" s="464">
        <v>85</v>
      </c>
      <c r="B90" s="465" t="s">
        <v>561</v>
      </c>
      <c r="C90" s="464">
        <v>116</v>
      </c>
      <c r="D90" s="464">
        <v>17</v>
      </c>
      <c r="E90" s="464">
        <v>56</v>
      </c>
      <c r="F90" s="464">
        <v>-8</v>
      </c>
      <c r="G90" s="464">
        <v>48</v>
      </c>
      <c r="H90" s="464">
        <v>44</v>
      </c>
      <c r="I90" s="465" t="s">
        <v>562</v>
      </c>
      <c r="J90" s="465" t="s">
        <v>548</v>
      </c>
      <c r="K90" s="465" t="s">
        <v>404</v>
      </c>
      <c r="L90" s="465" t="s">
        <v>1085</v>
      </c>
      <c r="M90" s="465"/>
    </row>
    <row r="91" spans="1:13">
      <c r="A91" s="464">
        <v>86</v>
      </c>
      <c r="B91" s="465" t="s">
        <v>563</v>
      </c>
      <c r="C91" s="464">
        <v>116</v>
      </c>
      <c r="D91" s="464">
        <v>16</v>
      </c>
      <c r="E91" s="464">
        <v>49</v>
      </c>
      <c r="F91" s="464">
        <v>-8</v>
      </c>
      <c r="G91" s="464">
        <v>50</v>
      </c>
      <c r="H91" s="464">
        <v>4</v>
      </c>
      <c r="I91" s="465" t="s">
        <v>562</v>
      </c>
      <c r="J91" s="465" t="s">
        <v>548</v>
      </c>
      <c r="K91" s="465" t="s">
        <v>404</v>
      </c>
      <c r="L91" s="465" t="s">
        <v>1085</v>
      </c>
      <c r="M91" s="465"/>
    </row>
    <row r="92" spans="1:13">
      <c r="A92" s="464">
        <v>87</v>
      </c>
      <c r="B92" s="465" t="s">
        <v>564</v>
      </c>
      <c r="C92" s="464">
        <v>116</v>
      </c>
      <c r="D92" s="464">
        <v>16</v>
      </c>
      <c r="E92" s="464">
        <v>28</v>
      </c>
      <c r="F92" s="464">
        <v>-8</v>
      </c>
      <c r="G92" s="464">
        <v>50</v>
      </c>
      <c r="H92" s="464">
        <v>24</v>
      </c>
      <c r="I92" s="465" t="s">
        <v>562</v>
      </c>
      <c r="J92" s="465" t="s">
        <v>548</v>
      </c>
      <c r="K92" s="465" t="s">
        <v>404</v>
      </c>
      <c r="L92" s="465" t="s">
        <v>1085</v>
      </c>
      <c r="M92" s="465"/>
    </row>
    <row r="93" spans="1:13">
      <c r="A93" s="464">
        <v>88</v>
      </c>
      <c r="B93" s="465" t="s">
        <v>565</v>
      </c>
      <c r="C93" s="464">
        <v>116</v>
      </c>
      <c r="D93" s="464">
        <v>13</v>
      </c>
      <c r="E93" s="464">
        <v>1</v>
      </c>
      <c r="F93" s="464">
        <v>-8</v>
      </c>
      <c r="G93" s="464">
        <v>41</v>
      </c>
      <c r="H93" s="464">
        <v>35</v>
      </c>
      <c r="I93" s="465" t="s">
        <v>566</v>
      </c>
      <c r="J93" s="465" t="s">
        <v>567</v>
      </c>
      <c r="K93" s="465" t="s">
        <v>404</v>
      </c>
      <c r="L93" s="465" t="s">
        <v>1085</v>
      </c>
      <c r="M93" s="465" t="s">
        <v>859</v>
      </c>
    </row>
    <row r="94" spans="1:13">
      <c r="A94" s="464">
        <v>89</v>
      </c>
      <c r="B94" s="465" t="s">
        <v>568</v>
      </c>
      <c r="C94" s="464">
        <v>116</v>
      </c>
      <c r="D94" s="464">
        <v>13</v>
      </c>
      <c r="E94" s="464">
        <v>12</v>
      </c>
      <c r="F94" s="464">
        <v>-8</v>
      </c>
      <c r="G94" s="464">
        <v>39</v>
      </c>
      <c r="H94" s="464">
        <v>42</v>
      </c>
      <c r="I94" s="465" t="s">
        <v>569</v>
      </c>
      <c r="J94" s="465" t="s">
        <v>567</v>
      </c>
      <c r="K94" s="465" t="s">
        <v>404</v>
      </c>
      <c r="L94" s="465" t="s">
        <v>1085</v>
      </c>
      <c r="M94" s="465" t="s">
        <v>859</v>
      </c>
    </row>
    <row r="95" spans="1:13">
      <c r="A95" s="464">
        <v>90</v>
      </c>
      <c r="B95" s="465" t="s">
        <v>570</v>
      </c>
      <c r="C95" s="464">
        <v>116</v>
      </c>
      <c r="D95" s="464">
        <v>14</v>
      </c>
      <c r="E95" s="464">
        <v>517</v>
      </c>
      <c r="F95" s="464">
        <v>-8</v>
      </c>
      <c r="G95" s="464">
        <v>40</v>
      </c>
      <c r="H95" s="464">
        <v>684</v>
      </c>
      <c r="I95" s="465" t="s">
        <v>571</v>
      </c>
      <c r="J95" s="465" t="s">
        <v>567</v>
      </c>
      <c r="K95" s="465" t="s">
        <v>404</v>
      </c>
      <c r="L95" s="465" t="s">
        <v>1085</v>
      </c>
      <c r="M95" s="465"/>
    </row>
    <row r="96" spans="1:13">
      <c r="A96" s="464">
        <v>91</v>
      </c>
      <c r="B96" s="465" t="s">
        <v>572</v>
      </c>
      <c r="C96" s="464">
        <v>116</v>
      </c>
      <c r="D96" s="464">
        <v>19</v>
      </c>
      <c r="E96" s="464">
        <v>2</v>
      </c>
      <c r="F96" s="464">
        <v>-8</v>
      </c>
      <c r="G96" s="464">
        <v>41</v>
      </c>
      <c r="H96" s="464">
        <v>7</v>
      </c>
      <c r="I96" s="465" t="s">
        <v>573</v>
      </c>
      <c r="J96" s="465" t="s">
        <v>574</v>
      </c>
      <c r="K96" s="465" t="s">
        <v>404</v>
      </c>
      <c r="L96" s="465" t="s">
        <v>1085</v>
      </c>
      <c r="M96" s="465"/>
    </row>
    <row r="97" spans="1:13">
      <c r="A97" s="464">
        <v>92</v>
      </c>
      <c r="B97" s="465" t="s">
        <v>575</v>
      </c>
      <c r="C97" s="464">
        <v>116</v>
      </c>
      <c r="D97" s="464">
        <v>20</v>
      </c>
      <c r="E97" s="464">
        <v>58</v>
      </c>
      <c r="F97" s="464">
        <v>-8</v>
      </c>
      <c r="G97" s="464">
        <v>39</v>
      </c>
      <c r="H97" s="464">
        <v>45</v>
      </c>
      <c r="I97" s="465" t="s">
        <v>576</v>
      </c>
      <c r="J97" s="465" t="s">
        <v>574</v>
      </c>
      <c r="K97" s="465" t="s">
        <v>404</v>
      </c>
      <c r="L97" s="465" t="s">
        <v>1085</v>
      </c>
      <c r="M97" s="465"/>
    </row>
    <row r="98" spans="1:13">
      <c r="A98" s="464">
        <v>93</v>
      </c>
      <c r="B98" s="465" t="s">
        <v>577</v>
      </c>
      <c r="C98" s="464">
        <v>116</v>
      </c>
      <c r="D98" s="464">
        <v>22</v>
      </c>
      <c r="E98" s="464">
        <v>35</v>
      </c>
      <c r="F98" s="464">
        <v>-8</v>
      </c>
      <c r="G98" s="464">
        <v>38</v>
      </c>
      <c r="H98" s="464">
        <v>25</v>
      </c>
      <c r="I98" s="465" t="s">
        <v>578</v>
      </c>
      <c r="J98" s="465" t="s">
        <v>574</v>
      </c>
      <c r="K98" s="465" t="s">
        <v>404</v>
      </c>
      <c r="L98" s="465" t="s">
        <v>1085</v>
      </c>
      <c r="M98" s="465"/>
    </row>
    <row r="99" spans="1:13">
      <c r="A99" s="464">
        <v>94</v>
      </c>
      <c r="B99" s="465" t="s">
        <v>579</v>
      </c>
      <c r="C99" s="464">
        <v>116</v>
      </c>
      <c r="D99" s="464">
        <v>22</v>
      </c>
      <c r="E99" s="464">
        <v>22</v>
      </c>
      <c r="F99" s="464">
        <v>-8</v>
      </c>
      <c r="G99" s="464">
        <v>37</v>
      </c>
      <c r="H99" s="464">
        <v>29</v>
      </c>
      <c r="I99" s="465" t="s">
        <v>578</v>
      </c>
      <c r="J99" s="465" t="s">
        <v>574</v>
      </c>
      <c r="K99" s="465" t="s">
        <v>404</v>
      </c>
      <c r="L99" s="465" t="s">
        <v>1085</v>
      </c>
      <c r="M99" s="465"/>
    </row>
    <row r="100" spans="1:13">
      <c r="A100" s="464">
        <v>95</v>
      </c>
      <c r="B100" s="465" t="s">
        <v>580</v>
      </c>
      <c r="C100" s="464">
        <v>116</v>
      </c>
      <c r="D100" s="464">
        <v>19</v>
      </c>
      <c r="E100" s="464">
        <v>35</v>
      </c>
      <c r="F100" s="464">
        <v>-8</v>
      </c>
      <c r="G100" s="464">
        <v>39</v>
      </c>
      <c r="H100" s="464">
        <v>41</v>
      </c>
      <c r="I100" s="465" t="s">
        <v>581</v>
      </c>
      <c r="J100" s="465" t="s">
        <v>574</v>
      </c>
      <c r="K100" s="465" t="s">
        <v>404</v>
      </c>
      <c r="L100" s="465" t="s">
        <v>1085</v>
      </c>
      <c r="M100" s="465"/>
    </row>
    <row r="101" spans="1:13">
      <c r="A101" s="464">
        <v>96</v>
      </c>
      <c r="B101" s="465" t="s">
        <v>582</v>
      </c>
      <c r="C101" s="464">
        <v>116</v>
      </c>
      <c r="D101" s="464">
        <v>22</v>
      </c>
      <c r="E101" s="464">
        <v>34.4</v>
      </c>
      <c r="F101" s="464">
        <v>-8</v>
      </c>
      <c r="G101" s="464">
        <v>33</v>
      </c>
      <c r="H101" s="464">
        <v>38.200000000000003</v>
      </c>
      <c r="I101" s="465" t="s">
        <v>583</v>
      </c>
      <c r="J101" s="465" t="s">
        <v>574</v>
      </c>
      <c r="K101" s="465" t="s">
        <v>404</v>
      </c>
      <c r="L101" s="465" t="s">
        <v>1085</v>
      </c>
      <c r="M101" s="465"/>
    </row>
    <row r="102" spans="1:13">
      <c r="A102" s="464">
        <v>97</v>
      </c>
      <c r="B102" s="465" t="s">
        <v>584</v>
      </c>
      <c r="C102" s="464">
        <v>116</v>
      </c>
      <c r="D102" s="464">
        <v>20</v>
      </c>
      <c r="E102" s="464">
        <v>30</v>
      </c>
      <c r="F102" s="464">
        <v>-8</v>
      </c>
      <c r="G102" s="464">
        <v>38</v>
      </c>
      <c r="H102" s="464">
        <v>56</v>
      </c>
      <c r="I102" s="465" t="s">
        <v>585</v>
      </c>
      <c r="J102" s="465" t="s">
        <v>574</v>
      </c>
      <c r="K102" s="465" t="s">
        <v>404</v>
      </c>
      <c r="L102" s="465" t="s">
        <v>1085</v>
      </c>
      <c r="M102" s="465"/>
    </row>
    <row r="103" spans="1:13">
      <c r="A103" s="464">
        <v>98</v>
      </c>
      <c r="B103" s="465" t="s">
        <v>586</v>
      </c>
      <c r="C103" s="464">
        <v>116</v>
      </c>
      <c r="D103" s="464">
        <v>18</v>
      </c>
      <c r="E103" s="464">
        <v>54</v>
      </c>
      <c r="F103" s="464">
        <v>-8</v>
      </c>
      <c r="G103" s="464">
        <v>39</v>
      </c>
      <c r="H103" s="464">
        <v>51</v>
      </c>
      <c r="I103" s="465" t="s">
        <v>450</v>
      </c>
      <c r="J103" s="465" t="s">
        <v>587</v>
      </c>
      <c r="K103" s="465" t="s">
        <v>404</v>
      </c>
      <c r="L103" s="465" t="s">
        <v>1085</v>
      </c>
      <c r="M103" s="465"/>
    </row>
    <row r="104" spans="1:13">
      <c r="A104" s="464">
        <v>99</v>
      </c>
      <c r="B104" s="465" t="s">
        <v>588</v>
      </c>
      <c r="C104" s="464">
        <v>116</v>
      </c>
      <c r="D104" s="464">
        <v>20</v>
      </c>
      <c r="E104" s="464">
        <v>39</v>
      </c>
      <c r="F104" s="464">
        <v>-8</v>
      </c>
      <c r="G104" s="464">
        <v>35</v>
      </c>
      <c r="H104" s="464">
        <v>59</v>
      </c>
      <c r="I104" s="465" t="s">
        <v>589</v>
      </c>
      <c r="J104" s="465" t="s">
        <v>587</v>
      </c>
      <c r="K104" s="465" t="s">
        <v>404</v>
      </c>
      <c r="L104" s="465" t="s">
        <v>1085</v>
      </c>
      <c r="M104" s="465" t="s">
        <v>859</v>
      </c>
    </row>
    <row r="105" spans="1:13">
      <c r="A105" s="464">
        <v>100</v>
      </c>
      <c r="B105" s="465" t="s">
        <v>590</v>
      </c>
      <c r="C105" s="464">
        <v>116</v>
      </c>
      <c r="D105" s="464">
        <v>18</v>
      </c>
      <c r="E105" s="464">
        <v>32</v>
      </c>
      <c r="F105" s="464">
        <v>-8</v>
      </c>
      <c r="G105" s="464">
        <v>38</v>
      </c>
      <c r="H105" s="464">
        <v>29</v>
      </c>
      <c r="I105" s="465" t="s">
        <v>591</v>
      </c>
      <c r="J105" s="465" t="s">
        <v>587</v>
      </c>
      <c r="K105" s="465" t="s">
        <v>404</v>
      </c>
      <c r="L105" s="465" t="s">
        <v>1085</v>
      </c>
      <c r="M105" s="465"/>
    </row>
    <row r="106" spans="1:13">
      <c r="A106" s="464">
        <v>101</v>
      </c>
      <c r="B106" s="465" t="s">
        <v>592</v>
      </c>
      <c r="C106" s="464">
        <v>116</v>
      </c>
      <c r="D106" s="464">
        <v>21</v>
      </c>
      <c r="E106" s="464">
        <v>25</v>
      </c>
      <c r="F106" s="464">
        <v>-8</v>
      </c>
      <c r="G106" s="464">
        <v>34</v>
      </c>
      <c r="H106" s="464">
        <v>8</v>
      </c>
      <c r="I106" s="465" t="s">
        <v>593</v>
      </c>
      <c r="J106" s="465" t="s">
        <v>594</v>
      </c>
      <c r="K106" s="465" t="s">
        <v>404</v>
      </c>
      <c r="L106" s="465" t="s">
        <v>1085</v>
      </c>
      <c r="M106" s="465"/>
    </row>
    <row r="107" spans="1:13">
      <c r="A107" s="464">
        <v>102</v>
      </c>
      <c r="B107" s="465" t="s">
        <v>595</v>
      </c>
      <c r="C107" s="464">
        <v>116</v>
      </c>
      <c r="D107" s="464">
        <v>21</v>
      </c>
      <c r="E107" s="464">
        <v>39</v>
      </c>
      <c r="F107" s="464">
        <v>-8</v>
      </c>
      <c r="G107" s="464">
        <v>34</v>
      </c>
      <c r="H107" s="464">
        <v>30</v>
      </c>
      <c r="I107" s="465" t="s">
        <v>593</v>
      </c>
      <c r="J107" s="465" t="s">
        <v>594</v>
      </c>
      <c r="K107" s="465" t="s">
        <v>404</v>
      </c>
      <c r="L107" s="465" t="s">
        <v>1085</v>
      </c>
      <c r="M107" s="465"/>
    </row>
    <row r="108" spans="1:13">
      <c r="A108" s="464">
        <v>103</v>
      </c>
      <c r="B108" s="465" t="s">
        <v>596</v>
      </c>
      <c r="C108" s="464">
        <v>116</v>
      </c>
      <c r="D108" s="464">
        <v>20</v>
      </c>
      <c r="E108" s="464">
        <v>31</v>
      </c>
      <c r="F108" s="464">
        <v>-8</v>
      </c>
      <c r="G108" s="464">
        <v>34</v>
      </c>
      <c r="H108" s="464">
        <v>35</v>
      </c>
      <c r="I108" s="465" t="s">
        <v>593</v>
      </c>
      <c r="J108" s="465" t="s">
        <v>594</v>
      </c>
      <c r="K108" s="465" t="s">
        <v>404</v>
      </c>
      <c r="L108" s="465" t="s">
        <v>1085</v>
      </c>
      <c r="M108" s="465"/>
    </row>
    <row r="109" spans="1:13">
      <c r="A109" s="464">
        <v>104</v>
      </c>
      <c r="B109" s="465" t="s">
        <v>597</v>
      </c>
      <c r="C109" s="464">
        <v>116</v>
      </c>
      <c r="D109" s="464">
        <v>21</v>
      </c>
      <c r="E109" s="464">
        <v>39.6</v>
      </c>
      <c r="F109" s="464">
        <v>-8</v>
      </c>
      <c r="G109" s="464">
        <v>34</v>
      </c>
      <c r="H109" s="464">
        <v>5.8</v>
      </c>
      <c r="I109" s="465" t="s">
        <v>598</v>
      </c>
      <c r="J109" s="465" t="s">
        <v>594</v>
      </c>
      <c r="K109" s="465" t="s">
        <v>404</v>
      </c>
      <c r="L109" s="465" t="s">
        <v>1085</v>
      </c>
      <c r="M109" s="465"/>
    </row>
    <row r="110" spans="1:13">
      <c r="A110" s="464">
        <v>105</v>
      </c>
      <c r="B110" s="465" t="s">
        <v>599</v>
      </c>
      <c r="C110" s="464">
        <v>116</v>
      </c>
      <c r="D110" s="464">
        <v>21</v>
      </c>
      <c r="E110" s="464">
        <v>26.2</v>
      </c>
      <c r="F110" s="464">
        <v>-8</v>
      </c>
      <c r="G110" s="464">
        <v>32</v>
      </c>
      <c r="H110" s="464">
        <v>28.8</v>
      </c>
      <c r="I110" s="465" t="s">
        <v>598</v>
      </c>
      <c r="J110" s="465" t="s">
        <v>594</v>
      </c>
      <c r="K110" s="465" t="s">
        <v>404</v>
      </c>
      <c r="L110" s="465" t="s">
        <v>1085</v>
      </c>
      <c r="M110" s="465"/>
    </row>
    <row r="111" spans="1:13">
      <c r="A111" s="464">
        <v>106</v>
      </c>
      <c r="B111" s="465" t="s">
        <v>600</v>
      </c>
      <c r="C111" s="464">
        <v>116</v>
      </c>
      <c r="D111" s="464">
        <v>22</v>
      </c>
      <c r="E111" s="464">
        <v>8</v>
      </c>
      <c r="F111" s="464">
        <v>-8</v>
      </c>
      <c r="G111" s="464">
        <v>33</v>
      </c>
      <c r="H111" s="464">
        <v>57</v>
      </c>
      <c r="I111" s="465" t="s">
        <v>601</v>
      </c>
      <c r="J111" s="465" t="s">
        <v>594</v>
      </c>
      <c r="K111" s="465" t="s">
        <v>404</v>
      </c>
      <c r="L111" s="465" t="s">
        <v>1085</v>
      </c>
      <c r="M111" s="465"/>
    </row>
    <row r="112" spans="1:13">
      <c r="A112" s="464">
        <v>107</v>
      </c>
      <c r="B112" s="465" t="s">
        <v>602</v>
      </c>
      <c r="C112" s="464">
        <v>116</v>
      </c>
      <c r="D112" s="464">
        <v>22</v>
      </c>
      <c r="E112" s="464">
        <v>7</v>
      </c>
      <c r="F112" s="464">
        <v>-8</v>
      </c>
      <c r="G112" s="464">
        <v>33</v>
      </c>
      <c r="H112" s="464">
        <v>40</v>
      </c>
      <c r="I112" s="465" t="s">
        <v>601</v>
      </c>
      <c r="J112" s="465" t="s">
        <v>594</v>
      </c>
      <c r="K112" s="465" t="s">
        <v>404</v>
      </c>
      <c r="L112" s="465" t="s">
        <v>1085</v>
      </c>
      <c r="M112" s="465"/>
    </row>
    <row r="113" spans="1:13">
      <c r="A113" s="464">
        <v>108</v>
      </c>
      <c r="B113" s="465" t="s">
        <v>603</v>
      </c>
      <c r="C113" s="464">
        <v>0</v>
      </c>
      <c r="D113" s="464">
        <v>0</v>
      </c>
      <c r="E113" s="464">
        <v>0</v>
      </c>
      <c r="F113" s="464">
        <v>0</v>
      </c>
      <c r="G113" s="464">
        <v>0</v>
      </c>
      <c r="H113" s="464">
        <v>0</v>
      </c>
      <c r="I113" s="465" t="s">
        <v>604</v>
      </c>
      <c r="J113" s="465" t="s">
        <v>505</v>
      </c>
      <c r="K113" s="465" t="s">
        <v>404</v>
      </c>
      <c r="L113" s="465" t="s">
        <v>1085</v>
      </c>
      <c r="M113" s="465"/>
    </row>
    <row r="114" spans="1:13">
      <c r="A114" s="464">
        <v>109</v>
      </c>
      <c r="B114" s="465" t="s">
        <v>605</v>
      </c>
      <c r="C114" s="464">
        <v>0</v>
      </c>
      <c r="D114" s="464">
        <v>0</v>
      </c>
      <c r="E114" s="464">
        <v>0</v>
      </c>
      <c r="F114" s="464">
        <v>0</v>
      </c>
      <c r="G114" s="464">
        <v>0</v>
      </c>
      <c r="H114" s="464">
        <v>0</v>
      </c>
      <c r="I114" s="465" t="s">
        <v>550</v>
      </c>
      <c r="J114" s="465" t="s">
        <v>548</v>
      </c>
      <c r="K114" s="465" t="s">
        <v>404</v>
      </c>
      <c r="L114" s="465" t="s">
        <v>1085</v>
      </c>
      <c r="M114" s="465"/>
    </row>
    <row r="115" spans="1:13">
      <c r="A115" s="464">
        <v>110</v>
      </c>
      <c r="B115" s="465" t="s">
        <v>606</v>
      </c>
      <c r="C115" s="464">
        <v>116</v>
      </c>
      <c r="D115" s="464">
        <v>25</v>
      </c>
      <c r="E115" s="464">
        <v>59</v>
      </c>
      <c r="F115" s="464">
        <v>-8</v>
      </c>
      <c r="G115" s="464">
        <v>42</v>
      </c>
      <c r="H115" s="464">
        <v>44</v>
      </c>
      <c r="I115" s="465" t="s">
        <v>607</v>
      </c>
      <c r="J115" s="465" t="s">
        <v>514</v>
      </c>
      <c r="K115" s="465" t="s">
        <v>404</v>
      </c>
      <c r="L115" s="465" t="s">
        <v>1085</v>
      </c>
      <c r="M115" s="465"/>
    </row>
    <row r="116" spans="1:13">
      <c r="A116" s="464">
        <v>111</v>
      </c>
      <c r="B116" s="465" t="s">
        <v>608</v>
      </c>
      <c r="C116" s="464">
        <v>116</v>
      </c>
      <c r="D116" s="464">
        <v>7</v>
      </c>
      <c r="E116" s="464">
        <v>32</v>
      </c>
      <c r="F116" s="464">
        <v>-8</v>
      </c>
      <c r="G116" s="464">
        <v>50</v>
      </c>
      <c r="H116" s="464">
        <v>32</v>
      </c>
      <c r="I116" s="465" t="s">
        <v>609</v>
      </c>
      <c r="J116" s="465" t="s">
        <v>407</v>
      </c>
      <c r="K116" s="465" t="s">
        <v>404</v>
      </c>
      <c r="L116" s="465" t="s">
        <v>1085</v>
      </c>
      <c r="M116" s="465"/>
    </row>
    <row r="117" spans="1:13">
      <c r="A117" s="464">
        <v>112</v>
      </c>
      <c r="B117" s="465" t="s">
        <v>610</v>
      </c>
      <c r="C117" s="464">
        <v>116</v>
      </c>
      <c r="D117" s="464">
        <v>21</v>
      </c>
      <c r="E117" s="464">
        <v>57</v>
      </c>
      <c r="F117" s="464">
        <v>-8</v>
      </c>
      <c r="G117" s="464">
        <v>41</v>
      </c>
      <c r="H117" s="464">
        <v>11</v>
      </c>
      <c r="I117" s="465" t="s">
        <v>611</v>
      </c>
      <c r="J117" s="465" t="s">
        <v>514</v>
      </c>
      <c r="K117" s="465" t="s">
        <v>404</v>
      </c>
      <c r="L117" s="465" t="s">
        <v>1085</v>
      </c>
      <c r="M117" s="465"/>
    </row>
    <row r="118" spans="1:13">
      <c r="A118" s="464">
        <v>113</v>
      </c>
      <c r="B118" s="465" t="s">
        <v>612</v>
      </c>
      <c r="C118" s="464">
        <v>116</v>
      </c>
      <c r="D118" s="464">
        <v>8</v>
      </c>
      <c r="E118" s="464">
        <v>50</v>
      </c>
      <c r="F118" s="464">
        <v>-8</v>
      </c>
      <c r="G118" s="464">
        <v>49</v>
      </c>
      <c r="H118" s="464">
        <v>52</v>
      </c>
      <c r="I118" s="465" t="s">
        <v>613</v>
      </c>
      <c r="J118" s="465" t="s">
        <v>407</v>
      </c>
      <c r="K118" s="465" t="s">
        <v>404</v>
      </c>
      <c r="L118" s="465" t="s">
        <v>1085</v>
      </c>
      <c r="M118" s="465"/>
    </row>
    <row r="119" spans="1:13">
      <c r="A119" s="464">
        <v>114</v>
      </c>
      <c r="B119" s="465" t="s">
        <v>614</v>
      </c>
      <c r="C119" s="464">
        <v>116</v>
      </c>
      <c r="D119" s="464">
        <v>23</v>
      </c>
      <c r="E119" s="464">
        <v>12</v>
      </c>
      <c r="F119" s="464">
        <v>-8</v>
      </c>
      <c r="G119" s="464">
        <v>50</v>
      </c>
      <c r="H119" s="464">
        <v>23</v>
      </c>
      <c r="I119" s="465" t="s">
        <v>615</v>
      </c>
      <c r="J119" s="465" t="s">
        <v>502</v>
      </c>
      <c r="K119" s="465" t="s">
        <v>404</v>
      </c>
      <c r="L119" s="465" t="s">
        <v>1085</v>
      </c>
      <c r="M119" s="465"/>
    </row>
    <row r="120" spans="1:13">
      <c r="A120" s="464">
        <v>115</v>
      </c>
      <c r="B120" s="465" t="s">
        <v>616</v>
      </c>
      <c r="C120" s="464">
        <v>116</v>
      </c>
      <c r="D120" s="464">
        <v>10</v>
      </c>
      <c r="E120" s="464">
        <v>54</v>
      </c>
      <c r="F120" s="464">
        <v>-8</v>
      </c>
      <c r="G120" s="464">
        <v>50</v>
      </c>
      <c r="H120" s="464">
        <v>25</v>
      </c>
      <c r="I120" s="465" t="s">
        <v>617</v>
      </c>
      <c r="J120" s="465" t="s">
        <v>403</v>
      </c>
      <c r="K120" s="465" t="s">
        <v>404</v>
      </c>
      <c r="L120" s="465" t="s">
        <v>1085</v>
      </c>
      <c r="M120" s="465"/>
    </row>
    <row r="121" spans="1:13">
      <c r="A121" s="464">
        <v>116</v>
      </c>
      <c r="B121" s="465" t="s">
        <v>618</v>
      </c>
      <c r="C121" s="464">
        <v>116</v>
      </c>
      <c r="D121" s="464">
        <v>23</v>
      </c>
      <c r="E121" s="464">
        <v>51</v>
      </c>
      <c r="F121" s="464">
        <v>-8</v>
      </c>
      <c r="G121" s="464">
        <v>43</v>
      </c>
      <c r="H121" s="464">
        <v>38</v>
      </c>
      <c r="I121" s="465" t="s">
        <v>619</v>
      </c>
      <c r="J121" s="465" t="s">
        <v>502</v>
      </c>
      <c r="K121" s="465" t="s">
        <v>404</v>
      </c>
      <c r="L121" s="465" t="s">
        <v>1085</v>
      </c>
      <c r="M121" s="465"/>
    </row>
    <row r="122" spans="1:13">
      <c r="A122" s="464">
        <v>117</v>
      </c>
      <c r="B122" s="465" t="s">
        <v>620</v>
      </c>
      <c r="C122" s="464">
        <v>116</v>
      </c>
      <c r="D122" s="464">
        <v>20</v>
      </c>
      <c r="E122" s="464">
        <v>7.27</v>
      </c>
      <c r="F122" s="464">
        <v>-8</v>
      </c>
      <c r="G122" s="464">
        <v>52</v>
      </c>
      <c r="H122" s="464">
        <v>9</v>
      </c>
      <c r="I122" s="465">
        <v>0</v>
      </c>
      <c r="J122" s="465">
        <v>0</v>
      </c>
      <c r="K122" s="465" t="s">
        <v>404</v>
      </c>
      <c r="L122" s="465" t="s">
        <v>1085</v>
      </c>
      <c r="M122" s="465"/>
    </row>
    <row r="123" spans="1:13">
      <c r="A123" s="464">
        <v>118</v>
      </c>
      <c r="B123" s="465" t="s">
        <v>621</v>
      </c>
      <c r="C123" s="464">
        <v>0</v>
      </c>
      <c r="D123" s="464">
        <v>0</v>
      </c>
      <c r="E123" s="464">
        <v>0</v>
      </c>
      <c r="F123" s="464">
        <v>0</v>
      </c>
      <c r="G123" s="464">
        <v>0</v>
      </c>
      <c r="H123" s="464">
        <v>0</v>
      </c>
      <c r="I123" s="465" t="s">
        <v>481</v>
      </c>
      <c r="J123" s="465" t="s">
        <v>403</v>
      </c>
      <c r="K123" s="465" t="s">
        <v>404</v>
      </c>
      <c r="L123" s="465" t="s">
        <v>1085</v>
      </c>
      <c r="M123" s="465"/>
    </row>
    <row r="124" spans="1:13">
      <c r="A124" s="464">
        <v>119</v>
      </c>
      <c r="B124" s="465" t="s">
        <v>622</v>
      </c>
      <c r="C124" s="464">
        <v>0</v>
      </c>
      <c r="D124" s="464">
        <v>0</v>
      </c>
      <c r="E124" s="464">
        <v>0</v>
      </c>
      <c r="F124" s="464">
        <v>0</v>
      </c>
      <c r="G124" s="464">
        <v>0</v>
      </c>
      <c r="H124" s="464">
        <v>0</v>
      </c>
      <c r="I124" s="465">
        <v>0</v>
      </c>
      <c r="J124" s="465">
        <v>0</v>
      </c>
      <c r="K124" s="465" t="s">
        <v>404</v>
      </c>
      <c r="L124" s="465" t="s">
        <v>1085</v>
      </c>
      <c r="M124" s="465"/>
    </row>
    <row r="125" spans="1:13">
      <c r="A125" s="464">
        <v>120</v>
      </c>
      <c r="B125" s="465" t="s">
        <v>623</v>
      </c>
      <c r="C125" s="464">
        <v>0</v>
      </c>
      <c r="D125" s="464">
        <v>0</v>
      </c>
      <c r="E125" s="464">
        <v>0</v>
      </c>
      <c r="F125" s="464">
        <v>0</v>
      </c>
      <c r="G125" s="464">
        <v>0</v>
      </c>
      <c r="H125" s="464">
        <v>0</v>
      </c>
      <c r="I125" s="465">
        <v>0</v>
      </c>
      <c r="J125" s="465">
        <v>0</v>
      </c>
      <c r="K125" s="465" t="s">
        <v>404</v>
      </c>
      <c r="L125" s="465" t="s">
        <v>1085</v>
      </c>
      <c r="M125" s="465"/>
    </row>
    <row r="126" spans="1:13">
      <c r="A126" s="464">
        <v>121</v>
      </c>
      <c r="B126" s="465" t="s">
        <v>624</v>
      </c>
      <c r="C126" s="464">
        <v>116</v>
      </c>
      <c r="D126" s="464">
        <v>21</v>
      </c>
      <c r="E126" s="464" t="s">
        <v>625</v>
      </c>
      <c r="F126" s="464">
        <v>-8</v>
      </c>
      <c r="G126" s="464">
        <v>35</v>
      </c>
      <c r="H126" s="464">
        <v>54.548000000000002</v>
      </c>
      <c r="I126" s="465" t="s">
        <v>626</v>
      </c>
      <c r="J126" s="465" t="s">
        <v>627</v>
      </c>
      <c r="K126" s="465" t="s">
        <v>404</v>
      </c>
      <c r="L126" s="465" t="s">
        <v>1085</v>
      </c>
      <c r="M126" s="465"/>
    </row>
    <row r="127" spans="1:13">
      <c r="A127" s="464"/>
      <c r="B127" s="465"/>
      <c r="C127" s="464"/>
      <c r="D127" s="464"/>
      <c r="E127" s="464"/>
      <c r="F127" s="464"/>
      <c r="G127" s="464"/>
      <c r="H127" s="464"/>
      <c r="I127" s="465"/>
      <c r="J127" s="465"/>
      <c r="K127" s="465"/>
      <c r="L127" s="465"/>
      <c r="M127" s="465"/>
    </row>
  </sheetData>
  <mergeCells count="11">
    <mergeCell ref="C5:E5"/>
    <mergeCell ref="F5:H5"/>
    <mergeCell ref="A3:A4"/>
    <mergeCell ref="B3:B4"/>
    <mergeCell ref="C3:E3"/>
    <mergeCell ref="F3:H3"/>
    <mergeCell ref="I3:I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workbookViewId="0">
      <selection activeCell="B2" sqref="B2:N70"/>
    </sheetView>
  </sheetViews>
  <sheetFormatPr defaultRowHeight="12.5"/>
  <cols>
    <col min="2" max="2" width="4" style="448" bestFit="1" customWidth="1"/>
    <col min="3" max="3" width="25.26953125" customWidth="1"/>
    <col min="4" max="9" width="9.1796875" style="448"/>
    <col min="10" max="10" width="19.1796875" customWidth="1"/>
    <col min="11" max="11" width="16.26953125" customWidth="1"/>
    <col min="12" max="12" width="15.7265625" customWidth="1"/>
    <col min="13" max="13" width="12.81640625" customWidth="1"/>
    <col min="14" max="14" width="13" customWidth="1"/>
  </cols>
  <sheetData>
    <row r="2" spans="2:14" ht="13">
      <c r="B2" s="502" t="s">
        <v>388</v>
      </c>
      <c r="C2" s="500" t="s">
        <v>389</v>
      </c>
      <c r="D2" s="524" t="s">
        <v>390</v>
      </c>
      <c r="E2" s="524"/>
      <c r="F2" s="524"/>
      <c r="G2" s="524" t="s">
        <v>391</v>
      </c>
      <c r="H2" s="524"/>
      <c r="I2" s="524"/>
      <c r="J2" s="500" t="s">
        <v>392</v>
      </c>
      <c r="K2" s="500" t="s">
        <v>393</v>
      </c>
      <c r="L2" s="500" t="s">
        <v>394</v>
      </c>
      <c r="M2" s="500" t="s">
        <v>1106</v>
      </c>
      <c r="N2" s="500" t="s">
        <v>863</v>
      </c>
    </row>
    <row r="3" spans="2:14" s="140" customFormat="1" ht="21" customHeight="1" thickBot="1">
      <c r="B3" s="503"/>
      <c r="C3" s="501"/>
      <c r="D3" s="127" t="s">
        <v>28</v>
      </c>
      <c r="E3" s="127" t="s">
        <v>29</v>
      </c>
      <c r="F3" s="127" t="s">
        <v>30</v>
      </c>
      <c r="G3" s="127" t="s">
        <v>28</v>
      </c>
      <c r="H3" s="127" t="s">
        <v>29</v>
      </c>
      <c r="I3" s="127" t="s">
        <v>30</v>
      </c>
      <c r="J3" s="501"/>
      <c r="K3" s="501"/>
      <c r="L3" s="501"/>
      <c r="M3" s="501"/>
      <c r="N3" s="501"/>
    </row>
    <row r="4" spans="2:14" s="140" customFormat="1" ht="6.75" customHeight="1" thickTop="1">
      <c r="B4" s="458"/>
      <c r="C4" s="388"/>
      <c r="D4" s="459"/>
      <c r="E4" s="459"/>
      <c r="F4" s="459"/>
      <c r="G4" s="459"/>
      <c r="H4" s="459"/>
      <c r="I4" s="459"/>
      <c r="J4" s="388"/>
      <c r="K4" s="388"/>
      <c r="L4" s="388"/>
      <c r="M4" s="388"/>
      <c r="N4" s="388"/>
    </row>
    <row r="5" spans="2:14">
      <c r="B5" s="448">
        <v>3</v>
      </c>
      <c r="C5" t="s">
        <v>408</v>
      </c>
      <c r="D5" s="448">
        <v>116</v>
      </c>
      <c r="E5" s="448">
        <v>26</v>
      </c>
      <c r="F5" s="448">
        <v>5.53</v>
      </c>
      <c r="G5" s="448">
        <v>-8</v>
      </c>
      <c r="H5" s="448">
        <v>39</v>
      </c>
      <c r="I5" s="448">
        <v>34.49</v>
      </c>
      <c r="J5" t="s">
        <v>409</v>
      </c>
      <c r="K5" t="s">
        <v>410</v>
      </c>
      <c r="L5" t="s">
        <v>411</v>
      </c>
      <c r="M5" t="s">
        <v>859</v>
      </c>
      <c r="N5" t="s">
        <v>859</v>
      </c>
    </row>
    <row r="6" spans="2:14">
      <c r="B6" s="448">
        <v>137</v>
      </c>
      <c r="C6" t="s">
        <v>628</v>
      </c>
      <c r="D6" s="448">
        <v>116</v>
      </c>
      <c r="E6" s="448">
        <v>24</v>
      </c>
      <c r="F6" s="448">
        <v>7</v>
      </c>
      <c r="G6" s="448">
        <v>-8</v>
      </c>
      <c r="H6" s="448">
        <v>49</v>
      </c>
      <c r="I6" s="448">
        <v>14</v>
      </c>
      <c r="J6" t="s">
        <v>629</v>
      </c>
      <c r="K6" t="s">
        <v>630</v>
      </c>
      <c r="L6" t="s">
        <v>411</v>
      </c>
      <c r="M6" t="s">
        <v>1085</v>
      </c>
      <c r="N6" t="s">
        <v>859</v>
      </c>
    </row>
    <row r="7" spans="2:14">
      <c r="B7" s="448">
        <v>138</v>
      </c>
      <c r="C7" t="s">
        <v>631</v>
      </c>
      <c r="D7" s="448">
        <v>116</v>
      </c>
      <c r="E7" s="448">
        <v>27</v>
      </c>
      <c r="F7" s="448">
        <v>50</v>
      </c>
      <c r="G7" s="448">
        <v>-8</v>
      </c>
      <c r="H7" s="448">
        <v>44</v>
      </c>
      <c r="I7" s="448">
        <v>40</v>
      </c>
      <c r="J7" t="s">
        <v>632</v>
      </c>
      <c r="K7" t="s">
        <v>630</v>
      </c>
      <c r="L7" t="s">
        <v>411</v>
      </c>
      <c r="M7" t="s">
        <v>1085</v>
      </c>
      <c r="N7" t="s">
        <v>859</v>
      </c>
    </row>
    <row r="8" spans="2:14">
      <c r="B8" s="448">
        <v>139</v>
      </c>
      <c r="C8" t="s">
        <v>633</v>
      </c>
      <c r="D8" s="448">
        <v>116</v>
      </c>
      <c r="E8" s="448">
        <v>27</v>
      </c>
      <c r="F8" s="448">
        <v>5</v>
      </c>
      <c r="G8" s="448">
        <v>-8</v>
      </c>
      <c r="H8" s="448">
        <v>45</v>
      </c>
      <c r="I8" s="448">
        <v>37</v>
      </c>
      <c r="J8" t="s">
        <v>632</v>
      </c>
      <c r="K8" t="s">
        <v>630</v>
      </c>
      <c r="L8" t="s">
        <v>411</v>
      </c>
      <c r="M8" t="s">
        <v>1085</v>
      </c>
      <c r="N8" t="s">
        <v>859</v>
      </c>
    </row>
    <row r="9" spans="2:14">
      <c r="B9" s="448">
        <v>140</v>
      </c>
      <c r="C9" t="s">
        <v>634</v>
      </c>
      <c r="D9" s="448">
        <v>116</v>
      </c>
      <c r="E9" s="448">
        <v>26</v>
      </c>
      <c r="F9" s="448">
        <v>45</v>
      </c>
      <c r="G9" s="448">
        <v>-8</v>
      </c>
      <c r="H9" s="448">
        <v>46</v>
      </c>
      <c r="I9" s="448">
        <v>11</v>
      </c>
      <c r="J9" t="s">
        <v>632</v>
      </c>
      <c r="K9" t="s">
        <v>410</v>
      </c>
      <c r="L9" t="s">
        <v>411</v>
      </c>
      <c r="M9" t="s">
        <v>1085</v>
      </c>
    </row>
    <row r="10" spans="2:14">
      <c r="B10" s="448">
        <v>141</v>
      </c>
      <c r="C10" t="s">
        <v>635</v>
      </c>
      <c r="D10" s="448">
        <v>116</v>
      </c>
      <c r="E10" s="448">
        <v>25</v>
      </c>
      <c r="F10" s="448">
        <v>30</v>
      </c>
      <c r="G10" s="448">
        <v>-8</v>
      </c>
      <c r="H10" s="448">
        <v>46</v>
      </c>
      <c r="I10" s="448">
        <v>52</v>
      </c>
      <c r="J10" t="s">
        <v>636</v>
      </c>
      <c r="K10" t="s">
        <v>630</v>
      </c>
      <c r="L10" t="s">
        <v>411</v>
      </c>
      <c r="M10" t="s">
        <v>1085</v>
      </c>
    </row>
    <row r="11" spans="2:14">
      <c r="B11" s="448">
        <v>142</v>
      </c>
      <c r="C11" t="s">
        <v>637</v>
      </c>
      <c r="D11" s="448">
        <v>116</v>
      </c>
      <c r="E11" s="448">
        <v>26</v>
      </c>
      <c r="F11" s="448">
        <v>39</v>
      </c>
      <c r="G11" s="448">
        <v>-8</v>
      </c>
      <c r="H11" s="448">
        <v>47</v>
      </c>
      <c r="I11" s="448">
        <v>6</v>
      </c>
      <c r="J11" t="s">
        <v>636</v>
      </c>
      <c r="K11" t="s">
        <v>630</v>
      </c>
      <c r="L11" t="s">
        <v>411</v>
      </c>
      <c r="M11" t="s">
        <v>1085</v>
      </c>
    </row>
    <row r="12" spans="2:14">
      <c r="B12" s="448">
        <v>143</v>
      </c>
      <c r="C12" t="s">
        <v>638</v>
      </c>
      <c r="D12" s="448">
        <v>116</v>
      </c>
      <c r="E12" s="448">
        <v>25</v>
      </c>
      <c r="F12" s="448">
        <v>47</v>
      </c>
      <c r="G12" s="448">
        <v>-8</v>
      </c>
      <c r="H12" s="448">
        <v>46</v>
      </c>
      <c r="I12" s="448">
        <v>59</v>
      </c>
      <c r="J12" t="s">
        <v>636</v>
      </c>
      <c r="K12" t="s">
        <v>630</v>
      </c>
      <c r="L12" t="s">
        <v>411</v>
      </c>
      <c r="M12" t="s">
        <v>1085</v>
      </c>
    </row>
    <row r="13" spans="2:14">
      <c r="B13" s="448">
        <v>144</v>
      </c>
      <c r="C13" t="s">
        <v>639</v>
      </c>
      <c r="D13" s="448">
        <v>116</v>
      </c>
      <c r="E13" s="448">
        <v>32</v>
      </c>
      <c r="F13" s="448">
        <v>29</v>
      </c>
      <c r="G13" s="448">
        <v>-8</v>
      </c>
      <c r="H13" s="448">
        <v>43</v>
      </c>
      <c r="I13" s="448">
        <v>57</v>
      </c>
      <c r="J13" t="s">
        <v>640</v>
      </c>
      <c r="K13" t="s">
        <v>630</v>
      </c>
      <c r="L13" t="s">
        <v>411</v>
      </c>
      <c r="M13" t="s">
        <v>1085</v>
      </c>
    </row>
    <row r="14" spans="2:14">
      <c r="B14" s="448">
        <v>145</v>
      </c>
      <c r="C14" t="s">
        <v>641</v>
      </c>
      <c r="D14" s="448">
        <v>116</v>
      </c>
      <c r="E14" s="448">
        <v>30</v>
      </c>
      <c r="F14" s="448">
        <v>46</v>
      </c>
      <c r="G14" s="448">
        <v>-8</v>
      </c>
      <c r="H14" s="448">
        <v>45</v>
      </c>
      <c r="I14" s="448">
        <v>39</v>
      </c>
      <c r="J14" t="s">
        <v>640</v>
      </c>
      <c r="K14" t="s">
        <v>630</v>
      </c>
      <c r="L14" t="s">
        <v>411</v>
      </c>
      <c r="M14" t="s">
        <v>1085</v>
      </c>
    </row>
    <row r="15" spans="2:14">
      <c r="B15" s="448">
        <v>146</v>
      </c>
      <c r="C15" t="s">
        <v>642</v>
      </c>
      <c r="D15" s="448">
        <v>116</v>
      </c>
      <c r="E15" s="448">
        <v>30</v>
      </c>
      <c r="F15" s="448">
        <v>24</v>
      </c>
      <c r="G15" s="448">
        <v>-8</v>
      </c>
      <c r="H15" s="448">
        <v>45</v>
      </c>
      <c r="I15" s="448">
        <v>40</v>
      </c>
      <c r="J15" t="s">
        <v>640</v>
      </c>
      <c r="K15" t="s">
        <v>630</v>
      </c>
      <c r="L15" t="s">
        <v>411</v>
      </c>
      <c r="M15" t="s">
        <v>1085</v>
      </c>
    </row>
    <row r="16" spans="2:14">
      <c r="B16" s="448">
        <v>147</v>
      </c>
      <c r="C16" t="s">
        <v>643</v>
      </c>
      <c r="D16" s="448">
        <v>116</v>
      </c>
      <c r="E16" s="448">
        <v>30</v>
      </c>
      <c r="F16" s="448">
        <v>6</v>
      </c>
      <c r="G16" s="448">
        <v>-8</v>
      </c>
      <c r="H16" s="448">
        <v>45</v>
      </c>
      <c r="I16" s="448">
        <v>2</v>
      </c>
      <c r="J16" t="s">
        <v>644</v>
      </c>
      <c r="K16" t="s">
        <v>630</v>
      </c>
      <c r="L16" t="s">
        <v>411</v>
      </c>
      <c r="M16" t="s">
        <v>1085</v>
      </c>
    </row>
    <row r="17" spans="2:14">
      <c r="B17" s="448">
        <v>148</v>
      </c>
      <c r="C17" t="s">
        <v>645</v>
      </c>
      <c r="D17" s="448">
        <v>116</v>
      </c>
      <c r="E17" s="448">
        <v>29</v>
      </c>
      <c r="F17" s="448">
        <v>6</v>
      </c>
      <c r="G17" s="448">
        <v>-8</v>
      </c>
      <c r="H17" s="448">
        <v>46</v>
      </c>
      <c r="I17" s="448">
        <v>15</v>
      </c>
      <c r="J17" t="s">
        <v>644</v>
      </c>
      <c r="K17" t="s">
        <v>630</v>
      </c>
      <c r="L17" t="s">
        <v>411</v>
      </c>
      <c r="M17" t="s">
        <v>1085</v>
      </c>
    </row>
    <row r="18" spans="2:14">
      <c r="B18" s="448">
        <v>149</v>
      </c>
      <c r="C18" t="s">
        <v>646</v>
      </c>
      <c r="D18" s="448">
        <v>116</v>
      </c>
      <c r="E18" s="448">
        <v>25</v>
      </c>
      <c r="F18" s="448">
        <v>13</v>
      </c>
      <c r="G18" s="448">
        <v>-8</v>
      </c>
      <c r="H18" s="448">
        <v>48</v>
      </c>
      <c r="I18" s="448">
        <v>58</v>
      </c>
      <c r="J18" t="s">
        <v>636</v>
      </c>
      <c r="K18" t="s">
        <v>630</v>
      </c>
      <c r="L18" t="s">
        <v>411</v>
      </c>
      <c r="M18" t="s">
        <v>1085</v>
      </c>
    </row>
    <row r="19" spans="2:14">
      <c r="B19" s="448">
        <v>150</v>
      </c>
      <c r="C19" t="s">
        <v>647</v>
      </c>
      <c r="D19" s="448">
        <v>116</v>
      </c>
      <c r="E19" s="448">
        <v>29</v>
      </c>
      <c r="F19" s="448">
        <v>6</v>
      </c>
      <c r="G19" s="448">
        <v>-8</v>
      </c>
      <c r="H19" s="448">
        <v>47</v>
      </c>
      <c r="I19" s="448">
        <v>15</v>
      </c>
      <c r="J19" t="s">
        <v>648</v>
      </c>
      <c r="K19" t="s">
        <v>648</v>
      </c>
      <c r="L19" t="s">
        <v>411</v>
      </c>
      <c r="M19" t="s">
        <v>1085</v>
      </c>
      <c r="N19" t="s">
        <v>859</v>
      </c>
    </row>
    <row r="20" spans="2:14">
      <c r="B20" s="448">
        <v>151</v>
      </c>
      <c r="C20" t="s">
        <v>649</v>
      </c>
      <c r="D20" s="448">
        <v>116</v>
      </c>
      <c r="E20" s="448">
        <v>28</v>
      </c>
      <c r="F20" s="448">
        <v>44</v>
      </c>
      <c r="G20" s="448">
        <v>-8</v>
      </c>
      <c r="H20" s="448">
        <v>53</v>
      </c>
      <c r="I20" s="448">
        <v>19</v>
      </c>
      <c r="J20" t="s">
        <v>650</v>
      </c>
      <c r="K20" t="s">
        <v>648</v>
      </c>
      <c r="L20" t="s">
        <v>411</v>
      </c>
      <c r="M20" t="s">
        <v>1085</v>
      </c>
    </row>
    <row r="21" spans="2:14">
      <c r="B21" s="448">
        <v>152</v>
      </c>
      <c r="C21" t="s">
        <v>651</v>
      </c>
      <c r="D21" s="448">
        <v>116</v>
      </c>
      <c r="E21" s="448">
        <v>27</v>
      </c>
      <c r="F21" s="448">
        <v>23</v>
      </c>
      <c r="G21" s="448">
        <v>-8</v>
      </c>
      <c r="H21" s="448">
        <v>54</v>
      </c>
      <c r="I21" s="448">
        <v>5</v>
      </c>
      <c r="J21" t="s">
        <v>650</v>
      </c>
      <c r="K21" t="s">
        <v>648</v>
      </c>
      <c r="L21" t="s">
        <v>411</v>
      </c>
      <c r="M21" t="s">
        <v>1085</v>
      </c>
    </row>
    <row r="22" spans="2:14">
      <c r="B22" s="448">
        <v>153</v>
      </c>
      <c r="C22" t="s">
        <v>652</v>
      </c>
      <c r="D22" s="448">
        <v>116</v>
      </c>
      <c r="E22" s="448">
        <v>29</v>
      </c>
      <c r="F22" s="448">
        <v>50</v>
      </c>
      <c r="G22" s="448">
        <v>-8</v>
      </c>
      <c r="H22" s="448">
        <v>52</v>
      </c>
      <c r="I22" s="448">
        <v>36</v>
      </c>
      <c r="J22" t="s">
        <v>653</v>
      </c>
      <c r="K22" t="s">
        <v>648</v>
      </c>
      <c r="L22" t="s">
        <v>411</v>
      </c>
      <c r="M22" t="s">
        <v>1085</v>
      </c>
    </row>
    <row r="23" spans="2:14">
      <c r="B23" s="448">
        <v>154</v>
      </c>
      <c r="C23" t="s">
        <v>654</v>
      </c>
      <c r="D23" s="448">
        <v>116</v>
      </c>
      <c r="E23" s="448">
        <v>23</v>
      </c>
      <c r="F23" s="448">
        <v>23</v>
      </c>
      <c r="G23" s="448">
        <v>-8</v>
      </c>
      <c r="H23" s="448">
        <v>33</v>
      </c>
      <c r="I23" s="448">
        <v>1</v>
      </c>
      <c r="J23" t="s">
        <v>655</v>
      </c>
      <c r="K23" t="s">
        <v>656</v>
      </c>
      <c r="L23" t="s">
        <v>411</v>
      </c>
      <c r="M23" t="s">
        <v>1085</v>
      </c>
      <c r="N23" t="s">
        <v>859</v>
      </c>
    </row>
    <row r="24" spans="2:14">
      <c r="B24" s="448">
        <v>155</v>
      </c>
      <c r="C24" t="s">
        <v>657</v>
      </c>
      <c r="D24" s="448">
        <v>116</v>
      </c>
      <c r="E24" s="448">
        <v>22</v>
      </c>
      <c r="F24" s="448">
        <v>57</v>
      </c>
      <c r="G24" s="448">
        <v>-8</v>
      </c>
      <c r="H24" s="448">
        <v>35</v>
      </c>
      <c r="I24" s="448">
        <v>26</v>
      </c>
      <c r="J24" t="s">
        <v>658</v>
      </c>
      <c r="K24" t="s">
        <v>656</v>
      </c>
      <c r="L24" t="s">
        <v>411</v>
      </c>
      <c r="M24" t="s">
        <v>1085</v>
      </c>
    </row>
    <row r="25" spans="2:14">
      <c r="B25" s="448">
        <v>156</v>
      </c>
      <c r="C25" t="s">
        <v>659</v>
      </c>
      <c r="D25" s="448">
        <v>116</v>
      </c>
      <c r="E25" s="448">
        <v>22</v>
      </c>
      <c r="F25" s="448">
        <v>55.3</v>
      </c>
      <c r="G25" s="448">
        <v>-8</v>
      </c>
      <c r="H25" s="448">
        <v>33</v>
      </c>
      <c r="I25" s="448">
        <v>34.1</v>
      </c>
      <c r="J25" t="s">
        <v>658</v>
      </c>
      <c r="K25" t="s">
        <v>656</v>
      </c>
      <c r="L25" t="s">
        <v>411</v>
      </c>
      <c r="M25" t="s">
        <v>1085</v>
      </c>
      <c r="N25" t="s">
        <v>859</v>
      </c>
    </row>
    <row r="26" spans="2:14">
      <c r="B26" s="448">
        <v>157</v>
      </c>
      <c r="C26" t="s">
        <v>660</v>
      </c>
      <c r="D26" s="448">
        <v>0</v>
      </c>
      <c r="E26" s="448">
        <v>0</v>
      </c>
      <c r="F26" s="448">
        <v>0</v>
      </c>
      <c r="G26" s="448">
        <v>0</v>
      </c>
      <c r="H26" s="448">
        <v>0</v>
      </c>
      <c r="I26" s="448">
        <v>0</v>
      </c>
      <c r="J26" t="s">
        <v>661</v>
      </c>
      <c r="K26" t="s">
        <v>656</v>
      </c>
      <c r="L26" t="s">
        <v>411</v>
      </c>
      <c r="M26" t="s">
        <v>1085</v>
      </c>
    </row>
    <row r="27" spans="2:14">
      <c r="B27" s="448">
        <v>158</v>
      </c>
      <c r="C27" t="s">
        <v>662</v>
      </c>
      <c r="D27" s="448">
        <v>116</v>
      </c>
      <c r="E27" s="448">
        <v>35</v>
      </c>
      <c r="F27" s="448">
        <v>56</v>
      </c>
      <c r="G27" s="448">
        <v>-8</v>
      </c>
      <c r="H27" s="448">
        <v>33</v>
      </c>
      <c r="I27" s="448">
        <v>30</v>
      </c>
      <c r="J27" t="s">
        <v>663</v>
      </c>
      <c r="K27" t="s">
        <v>664</v>
      </c>
      <c r="L27" t="s">
        <v>411</v>
      </c>
      <c r="M27" t="s">
        <v>1085</v>
      </c>
      <c r="N27" t="s">
        <v>859</v>
      </c>
    </row>
    <row r="28" spans="2:14">
      <c r="B28" s="448">
        <v>159</v>
      </c>
      <c r="C28" t="s">
        <v>665</v>
      </c>
      <c r="D28" s="448">
        <v>116</v>
      </c>
      <c r="E28" s="448">
        <v>34</v>
      </c>
      <c r="F28" s="448">
        <v>13</v>
      </c>
      <c r="G28" s="448">
        <v>-8</v>
      </c>
      <c r="H28" s="448">
        <v>30</v>
      </c>
      <c r="I28" s="448">
        <v>52</v>
      </c>
      <c r="J28" t="s">
        <v>664</v>
      </c>
      <c r="K28" t="s">
        <v>664</v>
      </c>
      <c r="L28" t="s">
        <v>411</v>
      </c>
      <c r="M28" t="s">
        <v>1085</v>
      </c>
    </row>
    <row r="29" spans="2:14">
      <c r="B29" s="448">
        <v>160</v>
      </c>
      <c r="C29" t="s">
        <v>666</v>
      </c>
      <c r="D29" s="448">
        <v>116</v>
      </c>
      <c r="E29" s="448">
        <v>34</v>
      </c>
      <c r="F29" s="448">
        <v>19</v>
      </c>
      <c r="G29" s="448">
        <v>-8</v>
      </c>
      <c r="H29" s="448">
        <v>30</v>
      </c>
      <c r="I29" s="448">
        <v>56</v>
      </c>
      <c r="J29" t="s">
        <v>664</v>
      </c>
      <c r="K29" t="s">
        <v>664</v>
      </c>
      <c r="L29" t="s">
        <v>411</v>
      </c>
      <c r="M29" t="s">
        <v>1085</v>
      </c>
      <c r="N29" t="s">
        <v>859</v>
      </c>
    </row>
    <row r="30" spans="2:14">
      <c r="B30" s="448">
        <v>161</v>
      </c>
      <c r="C30" t="s">
        <v>667</v>
      </c>
      <c r="D30" s="448">
        <v>0</v>
      </c>
      <c r="E30" s="448">
        <v>0</v>
      </c>
      <c r="F30" s="448">
        <v>0</v>
      </c>
      <c r="G30" s="448">
        <v>0</v>
      </c>
      <c r="H30" s="448">
        <v>0</v>
      </c>
      <c r="I30" s="448">
        <v>0</v>
      </c>
      <c r="J30" t="s">
        <v>668</v>
      </c>
      <c r="K30" t="s">
        <v>664</v>
      </c>
      <c r="L30" t="s">
        <v>411</v>
      </c>
      <c r="M30" t="s">
        <v>1085</v>
      </c>
    </row>
    <row r="31" spans="2:14">
      <c r="B31" s="448">
        <v>162</v>
      </c>
      <c r="C31" t="s">
        <v>669</v>
      </c>
      <c r="D31" s="448">
        <v>116</v>
      </c>
      <c r="E31" s="448">
        <v>36</v>
      </c>
      <c r="F31" s="448">
        <v>19</v>
      </c>
      <c r="G31" s="448">
        <v>-8</v>
      </c>
      <c r="H31" s="448">
        <v>29</v>
      </c>
      <c r="I31" s="448">
        <v>21</v>
      </c>
      <c r="J31" t="s">
        <v>670</v>
      </c>
      <c r="K31" t="s">
        <v>671</v>
      </c>
      <c r="L31" t="s">
        <v>411</v>
      </c>
      <c r="M31" t="s">
        <v>1085</v>
      </c>
    </row>
    <row r="32" spans="2:14">
      <c r="B32" s="448">
        <v>163</v>
      </c>
      <c r="C32" t="s">
        <v>672</v>
      </c>
      <c r="D32" s="448">
        <v>116</v>
      </c>
      <c r="E32" s="448">
        <v>35</v>
      </c>
      <c r="F32" s="448">
        <v>44</v>
      </c>
      <c r="G32" s="448">
        <v>-8</v>
      </c>
      <c r="H32" s="448">
        <v>32</v>
      </c>
      <c r="I32" s="448">
        <v>4</v>
      </c>
      <c r="J32" t="s">
        <v>673</v>
      </c>
      <c r="K32" t="s">
        <v>671</v>
      </c>
      <c r="L32" t="s">
        <v>411</v>
      </c>
      <c r="M32" t="s">
        <v>1085</v>
      </c>
      <c r="N32" t="s">
        <v>859</v>
      </c>
    </row>
    <row r="33" spans="2:14">
      <c r="B33" s="448">
        <v>164</v>
      </c>
      <c r="C33" t="s">
        <v>674</v>
      </c>
      <c r="D33" s="448">
        <v>116</v>
      </c>
      <c r="E33" s="448">
        <v>39</v>
      </c>
      <c r="F33" s="448">
        <v>25</v>
      </c>
      <c r="G33" s="448">
        <v>-8</v>
      </c>
      <c r="H33" s="448">
        <v>29</v>
      </c>
      <c r="I33" s="448">
        <v>33</v>
      </c>
      <c r="J33" t="s">
        <v>675</v>
      </c>
      <c r="K33" t="s">
        <v>671</v>
      </c>
      <c r="L33" t="s">
        <v>411</v>
      </c>
      <c r="M33" t="s">
        <v>1085</v>
      </c>
    </row>
    <row r="34" spans="2:14">
      <c r="B34" s="448">
        <v>165</v>
      </c>
      <c r="C34" t="s">
        <v>676</v>
      </c>
      <c r="D34" s="448">
        <v>116</v>
      </c>
      <c r="E34" s="448">
        <v>32</v>
      </c>
      <c r="F34" s="448">
        <v>32</v>
      </c>
      <c r="G34" s="448">
        <v>-8</v>
      </c>
      <c r="H34" s="448">
        <v>41</v>
      </c>
      <c r="I34" s="448">
        <v>6</v>
      </c>
      <c r="J34" t="s">
        <v>677</v>
      </c>
      <c r="K34" t="s">
        <v>678</v>
      </c>
      <c r="L34" t="s">
        <v>411</v>
      </c>
      <c r="M34" t="s">
        <v>1085</v>
      </c>
      <c r="N34" t="s">
        <v>859</v>
      </c>
    </row>
    <row r="35" spans="2:14">
      <c r="B35" s="448">
        <v>166</v>
      </c>
      <c r="C35" t="s">
        <v>679</v>
      </c>
      <c r="D35" s="448">
        <v>116</v>
      </c>
      <c r="E35" s="448">
        <v>31</v>
      </c>
      <c r="F35" s="448">
        <v>45</v>
      </c>
      <c r="G35" s="448">
        <v>-8</v>
      </c>
      <c r="H35" s="448">
        <v>44</v>
      </c>
      <c r="I35" s="448">
        <v>2</v>
      </c>
      <c r="J35" t="s">
        <v>680</v>
      </c>
      <c r="K35" t="s">
        <v>410</v>
      </c>
      <c r="L35" t="s">
        <v>411</v>
      </c>
      <c r="M35" t="s">
        <v>1085</v>
      </c>
    </row>
    <row r="36" spans="2:14">
      <c r="B36" s="448">
        <v>167</v>
      </c>
      <c r="C36" t="s">
        <v>681</v>
      </c>
      <c r="D36" s="448">
        <v>116</v>
      </c>
      <c r="E36" s="448">
        <v>27</v>
      </c>
      <c r="F36" s="448">
        <v>31</v>
      </c>
      <c r="G36" s="448">
        <v>-8</v>
      </c>
      <c r="H36" s="448">
        <v>43</v>
      </c>
      <c r="I36" s="448">
        <v>29</v>
      </c>
      <c r="J36" t="s">
        <v>682</v>
      </c>
      <c r="K36" t="s">
        <v>410</v>
      </c>
      <c r="L36" t="s">
        <v>411</v>
      </c>
      <c r="M36" t="s">
        <v>1085</v>
      </c>
      <c r="N36" t="s">
        <v>859</v>
      </c>
    </row>
    <row r="37" spans="2:14">
      <c r="B37" s="448">
        <v>168</v>
      </c>
      <c r="C37" t="s">
        <v>683</v>
      </c>
      <c r="D37" s="448">
        <v>116</v>
      </c>
      <c r="E37" s="448">
        <v>26</v>
      </c>
      <c r="F37" s="448">
        <v>0</v>
      </c>
      <c r="G37" s="448">
        <v>-8</v>
      </c>
      <c r="H37" s="448">
        <v>41</v>
      </c>
      <c r="I37" s="448">
        <v>48</v>
      </c>
      <c r="J37" t="s">
        <v>684</v>
      </c>
      <c r="K37" t="s">
        <v>410</v>
      </c>
      <c r="L37" t="s">
        <v>411</v>
      </c>
      <c r="M37" t="s">
        <v>1085</v>
      </c>
    </row>
    <row r="38" spans="2:14">
      <c r="B38" s="448">
        <v>169</v>
      </c>
      <c r="C38" t="s">
        <v>685</v>
      </c>
      <c r="D38" s="448">
        <v>116</v>
      </c>
      <c r="E38" s="448">
        <v>26</v>
      </c>
      <c r="F38" s="448">
        <v>6</v>
      </c>
      <c r="G38" s="448">
        <v>-8</v>
      </c>
      <c r="H38" s="448">
        <v>41</v>
      </c>
      <c r="I38" s="448">
        <v>57</v>
      </c>
      <c r="J38" t="s">
        <v>684</v>
      </c>
      <c r="K38" t="s">
        <v>410</v>
      </c>
      <c r="L38" t="s">
        <v>411</v>
      </c>
      <c r="M38" t="s">
        <v>1085</v>
      </c>
    </row>
    <row r="39" spans="2:14">
      <c r="B39" s="448">
        <v>170</v>
      </c>
      <c r="C39" t="s">
        <v>686</v>
      </c>
      <c r="D39" s="448">
        <v>116</v>
      </c>
      <c r="E39" s="448">
        <v>26</v>
      </c>
      <c r="F39" s="448">
        <v>26</v>
      </c>
      <c r="G39" s="448">
        <v>-8</v>
      </c>
      <c r="H39" s="448">
        <v>42</v>
      </c>
      <c r="I39" s="448">
        <v>9</v>
      </c>
      <c r="J39" t="s">
        <v>684</v>
      </c>
      <c r="K39" t="s">
        <v>410</v>
      </c>
      <c r="L39" t="s">
        <v>411</v>
      </c>
      <c r="M39" t="s">
        <v>1085</v>
      </c>
    </row>
    <row r="40" spans="2:14">
      <c r="B40" s="448">
        <v>171</v>
      </c>
      <c r="C40" t="s">
        <v>687</v>
      </c>
      <c r="D40" s="448">
        <v>116</v>
      </c>
      <c r="E40" s="448">
        <v>27</v>
      </c>
      <c r="F40" s="448">
        <v>2</v>
      </c>
      <c r="G40" s="448">
        <v>-8</v>
      </c>
      <c r="H40" s="448">
        <v>41</v>
      </c>
      <c r="I40" s="448">
        <v>23</v>
      </c>
      <c r="J40" t="s">
        <v>409</v>
      </c>
      <c r="K40" t="s">
        <v>410</v>
      </c>
      <c r="L40" t="s">
        <v>411</v>
      </c>
      <c r="M40" t="s">
        <v>1085</v>
      </c>
    </row>
    <row r="41" spans="2:14">
      <c r="B41" s="448">
        <v>172</v>
      </c>
      <c r="C41" t="s">
        <v>688</v>
      </c>
      <c r="D41" s="448">
        <v>116</v>
      </c>
      <c r="E41" s="448">
        <v>28</v>
      </c>
      <c r="F41" s="448">
        <v>50</v>
      </c>
      <c r="G41" s="448">
        <v>-8</v>
      </c>
      <c r="H41" s="448">
        <v>42</v>
      </c>
      <c r="I41" s="448">
        <v>42</v>
      </c>
      <c r="J41" t="s">
        <v>689</v>
      </c>
      <c r="K41" t="s">
        <v>690</v>
      </c>
      <c r="L41" t="s">
        <v>411</v>
      </c>
      <c r="M41" t="s">
        <v>1085</v>
      </c>
    </row>
    <row r="42" spans="2:14">
      <c r="B42" s="448">
        <v>173</v>
      </c>
      <c r="C42" t="s">
        <v>691</v>
      </c>
      <c r="D42" s="448">
        <v>116</v>
      </c>
      <c r="E42" s="448">
        <v>28</v>
      </c>
      <c r="F42" s="448">
        <v>43</v>
      </c>
      <c r="G42" s="448">
        <v>-8</v>
      </c>
      <c r="H42" s="448">
        <v>43</v>
      </c>
      <c r="I42" s="448">
        <v>15</v>
      </c>
      <c r="J42" t="s">
        <v>689</v>
      </c>
      <c r="K42" t="s">
        <v>690</v>
      </c>
      <c r="L42" t="s">
        <v>411</v>
      </c>
      <c r="M42" t="s">
        <v>1085</v>
      </c>
    </row>
    <row r="43" spans="2:14">
      <c r="B43" s="448">
        <v>174</v>
      </c>
      <c r="C43" t="s">
        <v>692</v>
      </c>
      <c r="D43" s="448">
        <v>116</v>
      </c>
      <c r="E43" s="448">
        <v>29</v>
      </c>
      <c r="F43" s="448">
        <v>19</v>
      </c>
      <c r="G43" s="448">
        <v>-8</v>
      </c>
      <c r="H43" s="448">
        <v>42</v>
      </c>
      <c r="I43" s="448">
        <v>48</v>
      </c>
      <c r="J43" t="s">
        <v>689</v>
      </c>
      <c r="K43" t="s">
        <v>690</v>
      </c>
      <c r="L43" t="s">
        <v>411</v>
      </c>
      <c r="M43" t="s">
        <v>1085</v>
      </c>
    </row>
    <row r="44" spans="2:14">
      <c r="B44" s="448">
        <v>175</v>
      </c>
      <c r="C44" t="s">
        <v>693</v>
      </c>
      <c r="D44" s="448">
        <v>0</v>
      </c>
      <c r="E44" s="448">
        <v>0</v>
      </c>
      <c r="F44" s="448">
        <v>0</v>
      </c>
      <c r="G44" s="448">
        <v>0</v>
      </c>
      <c r="H44" s="448">
        <v>0</v>
      </c>
      <c r="I44" s="448">
        <v>0</v>
      </c>
      <c r="J44" t="s">
        <v>689</v>
      </c>
      <c r="K44" t="s">
        <v>690</v>
      </c>
      <c r="L44" t="s">
        <v>411</v>
      </c>
      <c r="M44" t="s">
        <v>1085</v>
      </c>
    </row>
    <row r="45" spans="2:14">
      <c r="B45" s="448">
        <v>176</v>
      </c>
      <c r="C45" t="s">
        <v>606</v>
      </c>
      <c r="D45" s="448">
        <v>116</v>
      </c>
      <c r="E45" s="448">
        <v>25</v>
      </c>
      <c r="F45" s="448">
        <v>59</v>
      </c>
      <c r="G45" s="448">
        <v>-8</v>
      </c>
      <c r="H45" s="448">
        <v>42</v>
      </c>
      <c r="I45" s="448">
        <v>44</v>
      </c>
      <c r="J45" t="s">
        <v>684</v>
      </c>
      <c r="K45" t="s">
        <v>690</v>
      </c>
      <c r="L45" t="s">
        <v>411</v>
      </c>
      <c r="M45" t="s">
        <v>1085</v>
      </c>
    </row>
    <row r="46" spans="2:14">
      <c r="B46" s="448">
        <v>177</v>
      </c>
      <c r="C46" t="s">
        <v>694</v>
      </c>
      <c r="D46" s="448">
        <v>116</v>
      </c>
      <c r="E46" s="448">
        <v>31</v>
      </c>
      <c r="F46" s="448">
        <v>31.3</v>
      </c>
      <c r="G46" s="448">
        <v>-8</v>
      </c>
      <c r="H46" s="448">
        <v>43</v>
      </c>
      <c r="I46" s="448">
        <v>7.7</v>
      </c>
      <c r="J46" t="s">
        <v>695</v>
      </c>
      <c r="K46" t="s">
        <v>696</v>
      </c>
      <c r="L46" t="s">
        <v>411</v>
      </c>
      <c r="M46" t="s">
        <v>1085</v>
      </c>
    </row>
    <row r="47" spans="2:14">
      <c r="B47" s="448">
        <v>178</v>
      </c>
      <c r="C47" t="s">
        <v>697</v>
      </c>
      <c r="D47" s="448">
        <v>116</v>
      </c>
      <c r="E47" s="448">
        <v>31</v>
      </c>
      <c r="F47" s="448">
        <v>7</v>
      </c>
      <c r="G47" s="448">
        <v>-8</v>
      </c>
      <c r="H47" s="448">
        <v>41</v>
      </c>
      <c r="I47" s="448">
        <v>12</v>
      </c>
      <c r="J47" t="s">
        <v>698</v>
      </c>
      <c r="K47" t="s">
        <v>696</v>
      </c>
      <c r="L47" t="s">
        <v>411</v>
      </c>
      <c r="M47" t="s">
        <v>1085</v>
      </c>
    </row>
    <row r="48" spans="2:14">
      <c r="B48" s="448">
        <v>179</v>
      </c>
      <c r="C48" t="s">
        <v>699</v>
      </c>
      <c r="D48" s="448">
        <v>116</v>
      </c>
      <c r="E48" s="448">
        <v>31</v>
      </c>
      <c r="F48" s="448">
        <v>8</v>
      </c>
      <c r="G48" s="448">
        <v>-8</v>
      </c>
      <c r="H48" s="448">
        <v>43</v>
      </c>
      <c r="I48" s="448">
        <v>9</v>
      </c>
      <c r="J48" t="s">
        <v>695</v>
      </c>
      <c r="K48" t="s">
        <v>696</v>
      </c>
      <c r="L48" t="s">
        <v>411</v>
      </c>
      <c r="M48" t="s">
        <v>1085</v>
      </c>
    </row>
    <row r="49" spans="2:13">
      <c r="B49" s="448">
        <v>180</v>
      </c>
      <c r="C49" t="s">
        <v>700</v>
      </c>
      <c r="D49" s="448">
        <v>116</v>
      </c>
      <c r="E49" s="448">
        <v>10</v>
      </c>
      <c r="F49" s="448">
        <v>16</v>
      </c>
      <c r="G49" s="448">
        <v>-8</v>
      </c>
      <c r="H49" s="448">
        <v>35</v>
      </c>
      <c r="I49" s="448">
        <v>47</v>
      </c>
      <c r="J49" t="s">
        <v>410</v>
      </c>
      <c r="K49" t="s">
        <v>696</v>
      </c>
      <c r="L49" t="s">
        <v>411</v>
      </c>
      <c r="M49" t="s">
        <v>1085</v>
      </c>
    </row>
    <row r="50" spans="2:13">
      <c r="B50" s="448">
        <v>181</v>
      </c>
      <c r="C50" t="s">
        <v>701</v>
      </c>
      <c r="D50" s="448">
        <v>116</v>
      </c>
      <c r="E50" s="448">
        <v>32</v>
      </c>
      <c r="F50" s="448">
        <v>17</v>
      </c>
      <c r="G50" s="448">
        <v>-8</v>
      </c>
      <c r="H50" s="448">
        <v>44</v>
      </c>
      <c r="I50" s="448">
        <v>49</v>
      </c>
      <c r="J50" t="s">
        <v>680</v>
      </c>
      <c r="K50" t="s">
        <v>696</v>
      </c>
      <c r="L50" t="s">
        <v>411</v>
      </c>
      <c r="M50" t="s">
        <v>1085</v>
      </c>
    </row>
    <row r="51" spans="2:13">
      <c r="B51" s="448">
        <v>182</v>
      </c>
      <c r="C51" t="s">
        <v>702</v>
      </c>
      <c r="D51" s="448">
        <v>116</v>
      </c>
      <c r="E51" s="448">
        <v>22</v>
      </c>
      <c r="F51" s="448">
        <v>43</v>
      </c>
      <c r="G51" s="448">
        <v>-8</v>
      </c>
      <c r="H51" s="448">
        <v>38</v>
      </c>
      <c r="I51" s="448">
        <v>11</v>
      </c>
      <c r="J51" t="s">
        <v>703</v>
      </c>
      <c r="K51" t="s">
        <v>704</v>
      </c>
      <c r="L51" t="s">
        <v>411</v>
      </c>
      <c r="M51" t="s">
        <v>1085</v>
      </c>
    </row>
    <row r="52" spans="2:13">
      <c r="B52" s="448">
        <v>183</v>
      </c>
      <c r="C52" t="s">
        <v>705</v>
      </c>
      <c r="D52" s="448">
        <v>116</v>
      </c>
      <c r="E52" s="448">
        <v>24</v>
      </c>
      <c r="F52" s="448">
        <v>3</v>
      </c>
      <c r="G52" s="448">
        <v>-8</v>
      </c>
      <c r="H52" s="448">
        <v>40</v>
      </c>
      <c r="I52" s="448">
        <v>14</v>
      </c>
      <c r="J52" t="s">
        <v>706</v>
      </c>
      <c r="K52" t="s">
        <v>704</v>
      </c>
      <c r="L52" t="s">
        <v>411</v>
      </c>
      <c r="M52" t="s">
        <v>1085</v>
      </c>
    </row>
    <row r="53" spans="2:13">
      <c r="B53" s="448">
        <v>184</v>
      </c>
      <c r="C53" t="s">
        <v>707</v>
      </c>
      <c r="D53" s="448">
        <v>116</v>
      </c>
      <c r="E53" s="448">
        <v>23</v>
      </c>
      <c r="F53" s="448">
        <v>40</v>
      </c>
      <c r="G53" s="448">
        <v>-8</v>
      </c>
      <c r="H53" s="448">
        <v>40</v>
      </c>
      <c r="I53" s="448">
        <v>23</v>
      </c>
      <c r="J53" t="s">
        <v>708</v>
      </c>
      <c r="K53" t="s">
        <v>704</v>
      </c>
      <c r="L53" t="s">
        <v>411</v>
      </c>
      <c r="M53" t="s">
        <v>1085</v>
      </c>
    </row>
    <row r="54" spans="2:13">
      <c r="B54" s="448">
        <v>185</v>
      </c>
      <c r="C54" t="s">
        <v>248</v>
      </c>
      <c r="D54" s="448">
        <v>116</v>
      </c>
      <c r="E54" s="448">
        <v>22</v>
      </c>
      <c r="F54" s="448">
        <v>53</v>
      </c>
      <c r="G54" s="448">
        <v>-8</v>
      </c>
      <c r="H54" s="448">
        <v>37</v>
      </c>
      <c r="I54" s="448">
        <v>52</v>
      </c>
      <c r="J54" t="s">
        <v>703</v>
      </c>
      <c r="K54" t="s">
        <v>704</v>
      </c>
      <c r="L54" t="s">
        <v>411</v>
      </c>
      <c r="M54" t="s">
        <v>1085</v>
      </c>
    </row>
    <row r="55" spans="2:13">
      <c r="B55" s="448">
        <v>186</v>
      </c>
      <c r="C55" t="s">
        <v>709</v>
      </c>
      <c r="D55" s="448">
        <v>116</v>
      </c>
      <c r="E55" s="448">
        <v>25</v>
      </c>
      <c r="F55" s="448">
        <v>39</v>
      </c>
      <c r="G55" s="448">
        <v>-8</v>
      </c>
      <c r="H55" s="448">
        <v>41</v>
      </c>
      <c r="I55" s="448">
        <v>6</v>
      </c>
      <c r="J55" t="s">
        <v>710</v>
      </c>
      <c r="K55" t="s">
        <v>704</v>
      </c>
      <c r="L55" t="s">
        <v>411</v>
      </c>
      <c r="M55" t="s">
        <v>1085</v>
      </c>
    </row>
    <row r="56" spans="2:13">
      <c r="B56" s="448">
        <v>187</v>
      </c>
      <c r="C56" t="s">
        <v>711</v>
      </c>
      <c r="D56" s="448">
        <v>116</v>
      </c>
      <c r="E56" s="448">
        <v>25</v>
      </c>
      <c r="F56" s="448">
        <v>34</v>
      </c>
      <c r="G56" s="448">
        <v>-8</v>
      </c>
      <c r="H56" s="448">
        <v>40</v>
      </c>
      <c r="I56" s="448">
        <v>29</v>
      </c>
      <c r="J56" t="s">
        <v>710</v>
      </c>
      <c r="K56" t="s">
        <v>704</v>
      </c>
      <c r="L56" t="s">
        <v>411</v>
      </c>
      <c r="M56" t="s">
        <v>1085</v>
      </c>
    </row>
    <row r="57" spans="2:13">
      <c r="B57" s="448">
        <v>188</v>
      </c>
      <c r="C57" t="s">
        <v>712</v>
      </c>
      <c r="D57" s="448">
        <v>116</v>
      </c>
      <c r="E57" s="448">
        <v>23</v>
      </c>
      <c r="F57" s="448">
        <v>21</v>
      </c>
      <c r="G57" s="448">
        <v>-8</v>
      </c>
      <c r="H57" s="448">
        <v>38</v>
      </c>
      <c r="I57" s="448">
        <v>57</v>
      </c>
      <c r="J57" t="s">
        <v>713</v>
      </c>
      <c r="K57" t="s">
        <v>704</v>
      </c>
      <c r="L57" t="s">
        <v>411</v>
      </c>
      <c r="M57" t="s">
        <v>1085</v>
      </c>
    </row>
    <row r="58" spans="2:13">
      <c r="B58" s="448">
        <v>189</v>
      </c>
      <c r="C58" t="s">
        <v>714</v>
      </c>
      <c r="D58" s="448">
        <v>116</v>
      </c>
      <c r="E58" s="448">
        <v>22</v>
      </c>
      <c r="F58" s="448">
        <v>54</v>
      </c>
      <c r="G58" s="448">
        <v>-8</v>
      </c>
      <c r="H58" s="448">
        <v>33</v>
      </c>
      <c r="I58" s="448">
        <v>34</v>
      </c>
      <c r="J58" t="s">
        <v>703</v>
      </c>
      <c r="K58" t="s">
        <v>704</v>
      </c>
      <c r="L58" t="s">
        <v>411</v>
      </c>
      <c r="M58" t="s">
        <v>1085</v>
      </c>
    </row>
    <row r="59" spans="2:13">
      <c r="B59" s="448">
        <v>190</v>
      </c>
      <c r="C59" t="s">
        <v>715</v>
      </c>
      <c r="D59" s="448">
        <v>116</v>
      </c>
      <c r="E59" s="448">
        <v>27</v>
      </c>
      <c r="F59" s="448">
        <v>35</v>
      </c>
      <c r="G59" s="448">
        <v>-8</v>
      </c>
      <c r="H59" s="448">
        <v>37</v>
      </c>
      <c r="I59" s="448">
        <v>12</v>
      </c>
      <c r="J59" t="s">
        <v>716</v>
      </c>
      <c r="K59" t="s">
        <v>716</v>
      </c>
      <c r="L59" t="s">
        <v>411</v>
      </c>
      <c r="M59" t="s">
        <v>1085</v>
      </c>
    </row>
    <row r="60" spans="2:13">
      <c r="B60" s="448">
        <v>191</v>
      </c>
      <c r="C60" t="s">
        <v>717</v>
      </c>
      <c r="D60" s="448">
        <v>116</v>
      </c>
      <c r="E60" s="448">
        <v>31</v>
      </c>
      <c r="F60" s="448">
        <v>11</v>
      </c>
      <c r="G60" s="448">
        <v>-8</v>
      </c>
      <c r="H60" s="448">
        <v>40</v>
      </c>
      <c r="I60" s="448">
        <v>25</v>
      </c>
      <c r="J60" t="s">
        <v>718</v>
      </c>
      <c r="K60" t="s">
        <v>719</v>
      </c>
      <c r="L60" t="s">
        <v>411</v>
      </c>
      <c r="M60" t="s">
        <v>1085</v>
      </c>
    </row>
    <row r="61" spans="2:13">
      <c r="B61" s="448">
        <v>192</v>
      </c>
      <c r="C61" t="s">
        <v>720</v>
      </c>
      <c r="D61" s="448">
        <v>116</v>
      </c>
      <c r="E61" s="448">
        <v>25</v>
      </c>
      <c r="F61" s="448">
        <v>9</v>
      </c>
      <c r="G61" s="448">
        <v>-8</v>
      </c>
      <c r="H61" s="448">
        <v>37</v>
      </c>
      <c r="I61" s="448">
        <v>37</v>
      </c>
      <c r="J61" t="s">
        <v>721</v>
      </c>
      <c r="K61" t="s">
        <v>722</v>
      </c>
      <c r="L61" t="s">
        <v>411</v>
      </c>
      <c r="M61" t="s">
        <v>1085</v>
      </c>
    </row>
    <row r="62" spans="2:13">
      <c r="B62" s="448">
        <v>193</v>
      </c>
      <c r="C62" t="s">
        <v>723</v>
      </c>
      <c r="D62" s="448">
        <v>0</v>
      </c>
      <c r="E62" s="448">
        <v>0</v>
      </c>
      <c r="F62" s="448">
        <v>0</v>
      </c>
      <c r="G62" s="448">
        <v>0</v>
      </c>
      <c r="H62" s="448">
        <v>0</v>
      </c>
      <c r="I62" s="448">
        <v>0</v>
      </c>
      <c r="J62" t="s">
        <v>724</v>
      </c>
      <c r="K62" t="s">
        <v>725</v>
      </c>
      <c r="L62" t="s">
        <v>411</v>
      </c>
      <c r="M62" t="s">
        <v>1085</v>
      </c>
    </row>
    <row r="63" spans="2:13">
      <c r="B63" s="448">
        <v>194</v>
      </c>
      <c r="C63" t="s">
        <v>726</v>
      </c>
      <c r="D63" s="448">
        <v>0</v>
      </c>
      <c r="E63" s="448">
        <v>0</v>
      </c>
      <c r="F63" s="448">
        <v>0</v>
      </c>
      <c r="G63" s="448">
        <v>0</v>
      </c>
      <c r="H63" s="448">
        <v>0</v>
      </c>
      <c r="I63" s="448">
        <v>0</v>
      </c>
      <c r="J63" t="s">
        <v>727</v>
      </c>
      <c r="K63" t="s">
        <v>728</v>
      </c>
      <c r="L63" t="s">
        <v>411</v>
      </c>
      <c r="M63" t="s">
        <v>1085</v>
      </c>
    </row>
    <row r="64" spans="2:13">
      <c r="B64" s="448">
        <v>195</v>
      </c>
      <c r="C64" t="s">
        <v>729</v>
      </c>
      <c r="D64" s="448">
        <v>0</v>
      </c>
      <c r="E64" s="448">
        <v>0</v>
      </c>
      <c r="F64" s="448">
        <v>0</v>
      </c>
      <c r="G64" s="448">
        <v>0</v>
      </c>
      <c r="H64" s="448">
        <v>0</v>
      </c>
      <c r="I64" s="448">
        <v>0</v>
      </c>
      <c r="J64" t="s">
        <v>727</v>
      </c>
      <c r="K64" t="s">
        <v>728</v>
      </c>
      <c r="L64" t="s">
        <v>411</v>
      </c>
      <c r="M64" t="s">
        <v>1085</v>
      </c>
    </row>
    <row r="65" spans="2:14">
      <c r="B65" s="448">
        <v>196</v>
      </c>
      <c r="C65" t="s">
        <v>730</v>
      </c>
      <c r="D65" s="448">
        <v>116</v>
      </c>
      <c r="E65" s="448">
        <v>36</v>
      </c>
      <c r="F65" s="448">
        <v>19</v>
      </c>
      <c r="G65" s="448">
        <v>-8</v>
      </c>
      <c r="H65" s="448">
        <v>29</v>
      </c>
      <c r="I65" s="448">
        <v>21</v>
      </c>
      <c r="J65" t="s">
        <v>670</v>
      </c>
      <c r="K65" t="s">
        <v>731</v>
      </c>
      <c r="L65" t="s">
        <v>411</v>
      </c>
      <c r="M65" t="s">
        <v>1085</v>
      </c>
    </row>
    <row r="66" spans="2:14">
      <c r="B66" s="448">
        <v>197</v>
      </c>
      <c r="C66" t="s">
        <v>732</v>
      </c>
      <c r="D66" s="448">
        <v>0</v>
      </c>
      <c r="E66" s="448">
        <v>0</v>
      </c>
      <c r="F66" s="448">
        <v>0</v>
      </c>
      <c r="G66" s="448">
        <v>0</v>
      </c>
      <c r="H66" s="448">
        <v>0</v>
      </c>
      <c r="I66" s="448">
        <v>0</v>
      </c>
      <c r="J66">
        <v>0</v>
      </c>
      <c r="K66">
        <v>0</v>
      </c>
      <c r="L66" t="s">
        <v>411</v>
      </c>
      <c r="M66" t="s">
        <v>1085</v>
      </c>
    </row>
    <row r="67" spans="2:14">
      <c r="B67" s="448">
        <v>198</v>
      </c>
      <c r="C67" t="s">
        <v>733</v>
      </c>
      <c r="D67" s="448">
        <v>0</v>
      </c>
      <c r="E67" s="448">
        <v>0</v>
      </c>
      <c r="F67" s="448">
        <v>0</v>
      </c>
      <c r="G67" s="448">
        <v>0</v>
      </c>
      <c r="H67" s="448">
        <v>0</v>
      </c>
      <c r="I67" s="448">
        <v>0</v>
      </c>
      <c r="J67">
        <v>0</v>
      </c>
      <c r="K67">
        <v>0</v>
      </c>
      <c r="L67" t="s">
        <v>411</v>
      </c>
      <c r="M67" t="s">
        <v>1085</v>
      </c>
    </row>
    <row r="68" spans="2:14">
      <c r="B68" s="448">
        <v>199</v>
      </c>
      <c r="C68" t="s">
        <v>734</v>
      </c>
      <c r="D68" s="448">
        <v>116</v>
      </c>
      <c r="E68" s="448">
        <v>37</v>
      </c>
      <c r="F68" s="448">
        <v>12.916</v>
      </c>
      <c r="G68" s="448">
        <v>-8</v>
      </c>
      <c r="H68" s="448">
        <v>32</v>
      </c>
      <c r="I68" s="448">
        <v>24.65</v>
      </c>
      <c r="J68" t="s">
        <v>735</v>
      </c>
      <c r="K68" t="s">
        <v>671</v>
      </c>
      <c r="L68" t="s">
        <v>411</v>
      </c>
      <c r="M68" t="s">
        <v>1085</v>
      </c>
    </row>
    <row r="69" spans="2:14">
      <c r="B69" s="448">
        <v>200</v>
      </c>
      <c r="C69" t="s">
        <v>736</v>
      </c>
      <c r="D69" s="448">
        <v>116</v>
      </c>
      <c r="E69" s="448">
        <v>33</v>
      </c>
      <c r="F69" s="448">
        <v>4.9820000000000002</v>
      </c>
      <c r="G69" s="448">
        <v>-8</v>
      </c>
      <c r="H69" s="448">
        <v>21</v>
      </c>
      <c r="I69" s="448">
        <v>43.624000000000002</v>
      </c>
      <c r="J69" t="s">
        <v>737</v>
      </c>
      <c r="K69" t="s">
        <v>738</v>
      </c>
      <c r="L69" t="s">
        <v>411</v>
      </c>
      <c r="M69" t="s">
        <v>1085</v>
      </c>
    </row>
    <row r="70" spans="2:14">
      <c r="B70" s="448">
        <v>201</v>
      </c>
      <c r="C70" t="s">
        <v>739</v>
      </c>
      <c r="D70" s="448">
        <v>116</v>
      </c>
      <c r="E70" s="448">
        <v>36</v>
      </c>
      <c r="F70" s="448" t="s">
        <v>740</v>
      </c>
      <c r="G70" s="448">
        <v>-8</v>
      </c>
      <c r="H70" s="448">
        <v>31</v>
      </c>
      <c r="I70" s="448">
        <v>17.544</v>
      </c>
      <c r="J70" t="s">
        <v>673</v>
      </c>
      <c r="K70" t="s">
        <v>671</v>
      </c>
      <c r="L70" t="s">
        <v>411</v>
      </c>
      <c r="M70" t="s">
        <v>1085</v>
      </c>
    </row>
    <row r="71" spans="2:14">
      <c r="B71" s="132"/>
      <c r="C71" s="452"/>
      <c r="D71" s="132"/>
      <c r="E71" s="132"/>
      <c r="F71" s="132"/>
      <c r="G71" s="132"/>
      <c r="H71" s="132"/>
      <c r="I71" s="132"/>
      <c r="J71" s="452"/>
      <c r="K71" s="452"/>
      <c r="L71" s="452"/>
      <c r="M71" s="452"/>
      <c r="N71" s="452"/>
    </row>
  </sheetData>
  <mergeCells count="9">
    <mergeCell ref="K2:K3"/>
    <mergeCell ref="L2:L3"/>
    <mergeCell ref="M2:M3"/>
    <mergeCell ref="N2:N3"/>
    <mergeCell ref="B2:B3"/>
    <mergeCell ref="C2:C3"/>
    <mergeCell ref="D2:F2"/>
    <mergeCell ref="G2:I2"/>
    <mergeCell ref="J2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workbookViewId="0">
      <selection activeCell="H11" sqref="H11"/>
    </sheetView>
  </sheetViews>
  <sheetFormatPr defaultRowHeight="12.5"/>
  <cols>
    <col min="2" max="2" width="5.1796875" style="448" customWidth="1"/>
    <col min="3" max="3" width="22.81640625" customWidth="1"/>
    <col min="4" max="9" width="5.7265625" style="448" customWidth="1"/>
    <col min="10" max="10" width="14.1796875" customWidth="1"/>
    <col min="11" max="11" width="13.1796875" bestFit="1" customWidth="1"/>
    <col min="12" max="12" width="16" customWidth="1"/>
    <col min="13" max="13" width="13.54296875" bestFit="1" customWidth="1"/>
  </cols>
  <sheetData>
    <row r="1" spans="2:14" ht="13">
      <c r="B1" s="502" t="s">
        <v>388</v>
      </c>
      <c r="C1" s="500" t="s">
        <v>389</v>
      </c>
      <c r="D1" s="524" t="s">
        <v>390</v>
      </c>
      <c r="E1" s="524"/>
      <c r="F1" s="524"/>
      <c r="G1" s="524" t="s">
        <v>391</v>
      </c>
      <c r="H1" s="524"/>
      <c r="I1" s="524"/>
      <c r="J1" s="500" t="s">
        <v>392</v>
      </c>
      <c r="K1" s="500" t="s">
        <v>393</v>
      </c>
      <c r="L1" s="500" t="s">
        <v>394</v>
      </c>
      <c r="M1" s="500" t="s">
        <v>1106</v>
      </c>
      <c r="N1" s="500" t="s">
        <v>863</v>
      </c>
    </row>
    <row r="2" spans="2:14" ht="21" customHeight="1" thickBot="1">
      <c r="B2" s="503"/>
      <c r="C2" s="501"/>
      <c r="D2" s="127" t="s">
        <v>28</v>
      </c>
      <c r="E2" s="127" t="s">
        <v>29</v>
      </c>
      <c r="F2" s="127" t="s">
        <v>30</v>
      </c>
      <c r="G2" s="127" t="s">
        <v>28</v>
      </c>
      <c r="H2" s="127" t="s">
        <v>29</v>
      </c>
      <c r="I2" s="127" t="s">
        <v>30</v>
      </c>
      <c r="J2" s="501"/>
      <c r="K2" s="501"/>
      <c r="L2" s="501"/>
      <c r="M2" s="501"/>
      <c r="N2" s="501"/>
    </row>
    <row r="3" spans="2:14" ht="7.5" customHeight="1" thickTop="1">
      <c r="B3" s="458"/>
      <c r="C3" s="388"/>
      <c r="D3" s="459"/>
      <c r="E3" s="460"/>
      <c r="F3" s="459"/>
      <c r="G3" s="459"/>
      <c r="H3" s="459"/>
      <c r="I3" s="459"/>
      <c r="J3" s="388"/>
      <c r="K3" s="388"/>
      <c r="L3" s="388"/>
      <c r="M3" s="388"/>
      <c r="N3" s="388"/>
    </row>
    <row r="4" spans="2:14">
      <c r="B4" s="468">
        <v>1</v>
      </c>
      <c r="C4" t="s">
        <v>416</v>
      </c>
      <c r="D4" s="468">
        <v>116</v>
      </c>
      <c r="E4" s="468">
        <v>19</v>
      </c>
      <c r="F4" s="468">
        <v>52</v>
      </c>
      <c r="G4" s="468">
        <v>-8</v>
      </c>
      <c r="H4" s="468">
        <v>14</v>
      </c>
      <c r="I4" s="468">
        <v>50</v>
      </c>
      <c r="J4" t="s">
        <v>417</v>
      </c>
      <c r="K4" t="s">
        <v>418</v>
      </c>
      <c r="L4" t="s">
        <v>419</v>
      </c>
      <c r="M4" t="s">
        <v>1085</v>
      </c>
    </row>
    <row r="5" spans="2:14">
      <c r="B5" s="468">
        <v>2</v>
      </c>
      <c r="C5" t="s">
        <v>420</v>
      </c>
      <c r="D5" s="468">
        <v>116</v>
      </c>
      <c r="E5" s="468">
        <v>21</v>
      </c>
      <c r="F5" s="468">
        <v>1</v>
      </c>
      <c r="G5" s="468">
        <v>-8</v>
      </c>
      <c r="H5" s="468">
        <v>15</v>
      </c>
      <c r="I5" s="468">
        <v>55</v>
      </c>
      <c r="J5" t="s">
        <v>421</v>
      </c>
      <c r="K5" t="s">
        <v>418</v>
      </c>
      <c r="L5" t="s">
        <v>419</v>
      </c>
      <c r="M5" t="s">
        <v>1085</v>
      </c>
    </row>
    <row r="6" spans="2:14">
      <c r="B6" s="132">
        <v>3</v>
      </c>
      <c r="C6" s="452" t="s">
        <v>422</v>
      </c>
      <c r="D6" s="132">
        <v>116</v>
      </c>
      <c r="E6" s="132">
        <v>20</v>
      </c>
      <c r="F6" s="132">
        <v>46</v>
      </c>
      <c r="G6" s="132">
        <v>-8</v>
      </c>
      <c r="H6" s="132">
        <v>15</v>
      </c>
      <c r="I6" s="132">
        <v>26</v>
      </c>
      <c r="J6" s="452" t="s">
        <v>421</v>
      </c>
      <c r="K6" s="452" t="s">
        <v>418</v>
      </c>
      <c r="L6" s="452" t="s">
        <v>419</v>
      </c>
      <c r="M6" s="452" t="s">
        <v>1085</v>
      </c>
      <c r="N6" s="452"/>
    </row>
  </sheetData>
  <mergeCells count="9">
    <mergeCell ref="K1:K2"/>
    <mergeCell ref="L1:L2"/>
    <mergeCell ref="M1:M2"/>
    <mergeCell ref="N1:N2"/>
    <mergeCell ref="B1:B2"/>
    <mergeCell ref="C1:C2"/>
    <mergeCell ref="D1:F1"/>
    <mergeCell ref="G1:I1"/>
    <mergeCell ref="J1:J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"/>
  <sheetViews>
    <sheetView workbookViewId="0">
      <selection activeCell="C32" sqref="C32"/>
    </sheetView>
  </sheetViews>
  <sheetFormatPr defaultRowHeight="12.5"/>
  <sheetData>
    <row r="3" spans="2:14" ht="13">
      <c r="B3" s="502" t="s">
        <v>388</v>
      </c>
      <c r="C3" s="500" t="s">
        <v>389</v>
      </c>
      <c r="D3" s="524" t="s">
        <v>390</v>
      </c>
      <c r="E3" s="524"/>
      <c r="F3" s="524"/>
      <c r="G3" s="524" t="s">
        <v>391</v>
      </c>
      <c r="H3" s="524"/>
      <c r="I3" s="524"/>
      <c r="J3" s="500" t="s">
        <v>392</v>
      </c>
      <c r="K3" s="500" t="s">
        <v>393</v>
      </c>
      <c r="L3" s="500" t="s">
        <v>394</v>
      </c>
      <c r="M3" s="500" t="s">
        <v>1106</v>
      </c>
      <c r="N3" s="500" t="s">
        <v>863</v>
      </c>
    </row>
    <row r="4" spans="2:14" ht="13.5" thickBot="1">
      <c r="B4" s="503"/>
      <c r="C4" s="501"/>
      <c r="D4" s="127" t="s">
        <v>28</v>
      </c>
      <c r="E4" s="127" t="s">
        <v>29</v>
      </c>
      <c r="F4" s="127" t="s">
        <v>30</v>
      </c>
      <c r="G4" s="127" t="s">
        <v>28</v>
      </c>
      <c r="H4" s="127" t="s">
        <v>29</v>
      </c>
      <c r="I4" s="127" t="s">
        <v>30</v>
      </c>
      <c r="J4" s="501"/>
      <c r="K4" s="501"/>
      <c r="L4" s="501"/>
      <c r="M4" s="501"/>
      <c r="N4" s="501"/>
    </row>
    <row r="5" spans="2:14" ht="13" thickTop="1"/>
  </sheetData>
  <mergeCells count="9">
    <mergeCell ref="L3:L4"/>
    <mergeCell ref="M3:M4"/>
    <mergeCell ref="N3:N4"/>
    <mergeCell ref="B3:B4"/>
    <mergeCell ref="C3:C4"/>
    <mergeCell ref="D3:F3"/>
    <mergeCell ref="G3:I3"/>
    <mergeCell ref="J3:J4"/>
    <mergeCell ref="K3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6"/>
  <sheetViews>
    <sheetView topLeftCell="A7" workbookViewId="0">
      <selection activeCell="B3" sqref="B3:N35"/>
    </sheetView>
  </sheetViews>
  <sheetFormatPr defaultRowHeight="12.5"/>
  <cols>
    <col min="3" max="3" width="23" bestFit="1" customWidth="1"/>
  </cols>
  <sheetData>
    <row r="3" spans="2:14" ht="13">
      <c r="B3" s="502" t="s">
        <v>388</v>
      </c>
      <c r="C3" s="500" t="s">
        <v>389</v>
      </c>
      <c r="D3" s="524" t="s">
        <v>390</v>
      </c>
      <c r="E3" s="524"/>
      <c r="F3" s="524"/>
      <c r="G3" s="524" t="s">
        <v>391</v>
      </c>
      <c r="H3" s="524"/>
      <c r="I3" s="524"/>
      <c r="J3" s="500" t="s">
        <v>392</v>
      </c>
      <c r="K3" s="500" t="s">
        <v>393</v>
      </c>
      <c r="L3" s="500" t="s">
        <v>394</v>
      </c>
      <c r="M3" s="500" t="s">
        <v>1106</v>
      </c>
      <c r="N3" s="500" t="s">
        <v>863</v>
      </c>
    </row>
    <row r="4" spans="2:14" ht="13.5" thickBot="1">
      <c r="B4" s="503"/>
      <c r="C4" s="501"/>
      <c r="D4" s="127" t="s">
        <v>28</v>
      </c>
      <c r="E4" s="127" t="s">
        <v>29</v>
      </c>
      <c r="F4" s="127" t="s">
        <v>30</v>
      </c>
      <c r="G4" s="127" t="s">
        <v>28</v>
      </c>
      <c r="H4" s="127" t="s">
        <v>29</v>
      </c>
      <c r="I4" s="127" t="s">
        <v>30</v>
      </c>
      <c r="J4" s="501"/>
      <c r="K4" s="501"/>
      <c r="L4" s="501"/>
      <c r="M4" s="501"/>
      <c r="N4" s="501"/>
    </row>
    <row r="5" spans="2:14" ht="13" thickTop="1">
      <c r="B5">
        <f>'Bend-emb BWS NT I'!B218</f>
        <v>214</v>
      </c>
      <c r="C5" t="str">
        <f>'Bend-emb BWS NT I'!C218</f>
        <v>Embung Mengkoang</v>
      </c>
      <c r="D5">
        <f>'Bend-emb BWS NT I'!D218</f>
        <v>117</v>
      </c>
      <c r="E5">
        <f>'Bend-emb BWS NT I'!E218</f>
        <v>37</v>
      </c>
      <c r="F5">
        <f>'Bend-emb BWS NT I'!F218</f>
        <v>52</v>
      </c>
      <c r="G5">
        <f>'Bend-emb BWS NT I'!G218</f>
        <v>-8</v>
      </c>
      <c r="H5">
        <f>'Bend-emb BWS NT I'!H218</f>
        <v>38</v>
      </c>
      <c r="I5">
        <f>'Bend-emb BWS NT I'!I218</f>
        <v>38</v>
      </c>
      <c r="J5" t="str">
        <f>'Bend-emb BWS NT I'!J218</f>
        <v xml:space="preserve"> Lape</v>
      </c>
      <c r="K5" t="str">
        <f>'Bend-emb BWS NT I'!K218</f>
        <v xml:space="preserve"> Lape Lopok</v>
      </c>
      <c r="L5" t="str">
        <f>'Bend-emb BWS NT I'!L218</f>
        <v>Sumbawa</v>
      </c>
      <c r="M5" t="str">
        <f>'Bend-emb BWS NT I'!M218</f>
        <v>Embung</v>
      </c>
      <c r="N5" t="str">
        <f>'Bend-emb BWS NT I'!N218</f>
        <v>Bendungan</v>
      </c>
    </row>
    <row r="6" spans="2:14">
      <c r="B6">
        <f>'Bend-emb BWS NT I'!B219</f>
        <v>215</v>
      </c>
      <c r="C6" t="str">
        <f>'Bend-emb BWS NT I'!C219</f>
        <v>Embung Selante</v>
      </c>
      <c r="D6">
        <f>'Bend-emb BWS NT I'!D219</f>
        <v>117</v>
      </c>
      <c r="E6">
        <f>'Bend-emb BWS NT I'!E219</f>
        <v>45</v>
      </c>
      <c r="F6">
        <f>'Bend-emb BWS NT I'!F219</f>
        <v>32</v>
      </c>
      <c r="G6">
        <f>'Bend-emb BWS NT I'!G219</f>
        <v>-8</v>
      </c>
      <c r="H6">
        <f>'Bend-emb BWS NT I'!H219</f>
        <v>48</v>
      </c>
      <c r="I6">
        <f>'Bend-emb BWS NT I'!I219</f>
        <v>58</v>
      </c>
      <c r="J6" t="str">
        <f>'Bend-emb BWS NT I'!J219</f>
        <v xml:space="preserve"> Selante</v>
      </c>
      <c r="K6" t="str">
        <f>'Bend-emb BWS NT I'!K219</f>
        <v xml:space="preserve"> Plampang</v>
      </c>
      <c r="L6" t="str">
        <f>'Bend-emb BWS NT I'!L219</f>
        <v>Sumbawa</v>
      </c>
      <c r="M6" t="str">
        <f>'Bend-emb BWS NT I'!M219</f>
        <v>Embung</v>
      </c>
      <c r="N6" t="str">
        <f>'Bend-emb BWS NT I'!N219</f>
        <v>Bendungan</v>
      </c>
    </row>
    <row r="7" spans="2:14">
      <c r="B7">
        <f>'Bend-emb BWS NT I'!B220</f>
        <v>216</v>
      </c>
      <c r="C7" t="str">
        <f>'Bend-emb BWS NT I'!C220</f>
        <v>Embung Sepayung Dalam</v>
      </c>
      <c r="D7">
        <f>'Bend-emb BWS NT I'!D220</f>
        <v>117</v>
      </c>
      <c r="E7">
        <f>'Bend-emb BWS NT I'!E220</f>
        <v>51</v>
      </c>
      <c r="F7">
        <f>'Bend-emb BWS NT I'!F220</f>
        <v>48</v>
      </c>
      <c r="G7">
        <f>'Bend-emb BWS NT I'!G220</f>
        <v>-8</v>
      </c>
      <c r="H7">
        <f>'Bend-emb BWS NT I'!H220</f>
        <v>46</v>
      </c>
      <c r="I7">
        <f>'Bend-emb BWS NT I'!I220</f>
        <v>17</v>
      </c>
      <c r="J7" t="str">
        <f>'Bend-emb BWS NT I'!J220</f>
        <v xml:space="preserve"> Sepayung</v>
      </c>
      <c r="K7" t="str">
        <f>'Bend-emb BWS NT I'!K220</f>
        <v xml:space="preserve"> Plampang</v>
      </c>
      <c r="L7" t="str">
        <f>'Bend-emb BWS NT I'!L220</f>
        <v>Sumbawa</v>
      </c>
      <c r="M7" t="str">
        <f>'Bend-emb BWS NT I'!M220</f>
        <v>Embung</v>
      </c>
      <c r="N7" t="str">
        <f>'Bend-emb BWS NT I'!N220</f>
        <v>Bendungan</v>
      </c>
    </row>
    <row r="8" spans="2:14">
      <c r="B8">
        <f>'Bend-emb BWS NT I'!B221</f>
        <v>217</v>
      </c>
      <c r="C8" t="str">
        <f>'Bend-emb BWS NT I'!C221</f>
        <v>Embung Pemasar</v>
      </c>
      <c r="D8">
        <f>'Bend-emb BWS NT I'!D221</f>
        <v>117</v>
      </c>
      <c r="E8">
        <f>'Bend-emb BWS NT I'!E221</f>
        <v>38</v>
      </c>
      <c r="F8">
        <f>'Bend-emb BWS NT I'!F221</f>
        <v>55</v>
      </c>
      <c r="G8">
        <f>'Bend-emb BWS NT I'!G221</f>
        <v>-8</v>
      </c>
      <c r="H8">
        <f>'Bend-emb BWS NT I'!H221</f>
        <v>40</v>
      </c>
      <c r="I8">
        <f>'Bend-emb BWS NT I'!I221</f>
        <v>44</v>
      </c>
      <c r="J8" t="str">
        <f>'Bend-emb BWS NT I'!J221</f>
        <v xml:space="preserve"> Simu</v>
      </c>
      <c r="K8" t="str">
        <f>'Bend-emb BWS NT I'!K221</f>
        <v xml:space="preserve"> Plampang</v>
      </c>
      <c r="L8" t="str">
        <f>'Bend-emb BWS NT I'!L221</f>
        <v>Sumbawa</v>
      </c>
      <c r="M8" t="str">
        <f>'Bend-emb BWS NT I'!M221</f>
        <v>Embung</v>
      </c>
      <c r="N8" t="str">
        <f>'Bend-emb BWS NT I'!N221</f>
        <v>Bendungan</v>
      </c>
    </row>
    <row r="9" spans="2:14">
      <c r="B9">
        <f>'Bend-emb BWS NT I'!B222</f>
        <v>218</v>
      </c>
      <c r="C9" t="str">
        <f>'Bend-emb BWS NT I'!C222</f>
        <v>Embung Brangkolong</v>
      </c>
      <c r="D9">
        <f>'Bend-emb BWS NT I'!D222</f>
        <v>117</v>
      </c>
      <c r="E9">
        <f>'Bend-emb BWS NT I'!E222</f>
        <v>42</v>
      </c>
      <c r="F9">
        <f>'Bend-emb BWS NT I'!F222</f>
        <v>48</v>
      </c>
      <c r="G9">
        <f>'Bend-emb BWS NT I'!G222</f>
        <v>-8</v>
      </c>
      <c r="H9">
        <f>'Bend-emb BWS NT I'!H222</f>
        <v>43</v>
      </c>
      <c r="I9">
        <f>'Bend-emb BWS NT I'!I222</f>
        <v>18</v>
      </c>
      <c r="J9" t="str">
        <f>'Bend-emb BWS NT I'!J222</f>
        <v xml:space="preserve"> Muer</v>
      </c>
      <c r="K9" t="str">
        <f>'Bend-emb BWS NT I'!K222</f>
        <v xml:space="preserve"> Plampang</v>
      </c>
      <c r="L9" t="str">
        <f>'Bend-emb BWS NT I'!L222</f>
        <v>Sumbawa</v>
      </c>
      <c r="M9" t="str">
        <f>'Bend-emb BWS NT I'!M222</f>
        <v>Embung</v>
      </c>
      <c r="N9" t="str">
        <f>'Bend-emb BWS NT I'!N222</f>
        <v>Bendungan</v>
      </c>
    </row>
    <row r="10" spans="2:14">
      <c r="B10">
        <f>'Bend-emb BWS NT I'!B223</f>
        <v>219</v>
      </c>
      <c r="C10" t="str">
        <f>'Bend-emb BWS NT I'!C223</f>
        <v>Embung Sejari I</v>
      </c>
      <c r="D10">
        <f>'Bend-emb BWS NT I'!D223</f>
        <v>117</v>
      </c>
      <c r="E10">
        <f>'Bend-emb BWS NT I'!E223</f>
        <v>45</v>
      </c>
      <c r="F10">
        <f>'Bend-emb BWS NT I'!F223</f>
        <v>24</v>
      </c>
      <c r="G10">
        <f>'Bend-emb BWS NT I'!G223</f>
        <v>-8</v>
      </c>
      <c r="H10">
        <f>'Bend-emb BWS NT I'!H223</f>
        <v>46</v>
      </c>
      <c r="I10">
        <f>'Bend-emb BWS NT I'!I223</f>
        <v>42</v>
      </c>
      <c r="J10" t="str">
        <f>'Bend-emb BWS NT I'!J223</f>
        <v xml:space="preserve"> Sejari</v>
      </c>
      <c r="K10" t="str">
        <f>'Bend-emb BWS NT I'!K223</f>
        <v xml:space="preserve"> Plampang</v>
      </c>
      <c r="L10" t="str">
        <f>'Bend-emb BWS NT I'!L223</f>
        <v>Sumbawa</v>
      </c>
      <c r="M10" t="str">
        <f>'Bend-emb BWS NT I'!M223</f>
        <v>Embung</v>
      </c>
      <c r="N10" t="str">
        <f>'Bend-emb BWS NT I'!N223</f>
        <v>Bendungan</v>
      </c>
    </row>
    <row r="11" spans="2:14">
      <c r="B11">
        <f>'Bend-emb BWS NT I'!B224</f>
        <v>220</v>
      </c>
      <c r="C11" t="str">
        <f>'Bend-emb BWS NT I'!C224</f>
        <v>Embung Lamenta</v>
      </c>
      <c r="D11">
        <f>'Bend-emb BWS NT I'!D224</f>
        <v>117</v>
      </c>
      <c r="E11">
        <f>'Bend-emb BWS NT I'!E224</f>
        <v>59</v>
      </c>
      <c r="F11">
        <f>'Bend-emb BWS NT I'!F224</f>
        <v>146</v>
      </c>
      <c r="G11">
        <f>'Bend-emb BWS NT I'!G224</f>
        <v>-8</v>
      </c>
      <c r="H11">
        <f>'Bend-emb BWS NT I'!H224</f>
        <v>47</v>
      </c>
      <c r="I11">
        <f>'Bend-emb BWS NT I'!I224</f>
        <v>489</v>
      </c>
      <c r="J11" t="str">
        <f>'Bend-emb BWS NT I'!J224</f>
        <v xml:space="preserve"> Boal</v>
      </c>
      <c r="K11" t="str">
        <f>'Bend-emb BWS NT I'!K224</f>
        <v xml:space="preserve"> Empang</v>
      </c>
      <c r="L11" t="str">
        <f>'Bend-emb BWS NT I'!L224</f>
        <v>Sumbawa</v>
      </c>
      <c r="M11" t="str">
        <f>'Bend-emb BWS NT I'!M224</f>
        <v>Embung</v>
      </c>
      <c r="N11" t="str">
        <f>'Bend-emb BWS NT I'!N224</f>
        <v>Bendungan</v>
      </c>
    </row>
    <row r="12" spans="2:14">
      <c r="B12">
        <f>'Bend-emb BWS NT I'!B225</f>
        <v>221</v>
      </c>
      <c r="C12" t="str">
        <f>'Bend-emb BWS NT I'!C225</f>
        <v>Embung Kaswangi</v>
      </c>
      <c r="D12">
        <f>'Bend-emb BWS NT I'!D225</f>
        <v>118</v>
      </c>
      <c r="E12">
        <f>'Bend-emb BWS NT I'!E225</f>
        <v>4</v>
      </c>
      <c r="F12">
        <f>'Bend-emb BWS NT I'!F225</f>
        <v>21</v>
      </c>
      <c r="G12">
        <f>'Bend-emb BWS NT I'!G225</f>
        <v>-8</v>
      </c>
      <c r="H12">
        <f>'Bend-emb BWS NT I'!H225</f>
        <v>43</v>
      </c>
      <c r="I12">
        <f>'Bend-emb BWS NT I'!I225</f>
        <v>39</v>
      </c>
      <c r="J12" t="str">
        <f>'Bend-emb BWS NT I'!J225</f>
        <v xml:space="preserve"> Ongko</v>
      </c>
      <c r="K12" t="str">
        <f>'Bend-emb BWS NT I'!K225</f>
        <v xml:space="preserve"> Empang</v>
      </c>
      <c r="L12" t="str">
        <f>'Bend-emb BWS NT I'!L225</f>
        <v>Sumbawa</v>
      </c>
      <c r="M12" t="str">
        <f>'Bend-emb BWS NT I'!M225</f>
        <v>Embung</v>
      </c>
      <c r="N12" t="str">
        <f>'Bend-emb BWS NT I'!N225</f>
        <v>Bendungan</v>
      </c>
    </row>
    <row r="13" spans="2:14">
      <c r="B13">
        <f>'Bend-emb BWS NT I'!B226</f>
        <v>222</v>
      </c>
      <c r="C13" t="str">
        <f>'Bend-emb BWS NT I'!C226</f>
        <v>Embung Olat Rawa</v>
      </c>
      <c r="D13">
        <f>'Bend-emb BWS NT I'!D226</f>
        <v>117</v>
      </c>
      <c r="E13">
        <f>'Bend-emb BWS NT I'!E226</f>
        <v>33</v>
      </c>
      <c r="F13">
        <f>'Bend-emb BWS NT I'!F226</f>
        <v>643</v>
      </c>
      <c r="G13">
        <f>'Bend-emb BWS NT I'!G226</f>
        <v>-8</v>
      </c>
      <c r="H13">
        <f>'Bend-emb BWS NT I'!H226</f>
        <v>32</v>
      </c>
      <c r="I13">
        <f>'Bend-emb BWS NT I'!I226</f>
        <v>374</v>
      </c>
      <c r="J13" t="str">
        <f>'Bend-emb BWS NT I'!J226</f>
        <v xml:space="preserve"> Ngeru</v>
      </c>
      <c r="K13" t="str">
        <f>'Bend-emb BWS NT I'!K226</f>
        <v xml:space="preserve"> Moyo Hilir</v>
      </c>
      <c r="L13" t="str">
        <f>'Bend-emb BWS NT I'!L226</f>
        <v>Sumbawa</v>
      </c>
      <c r="M13" t="str">
        <f>'Bend-emb BWS NT I'!M226</f>
        <v>Embung</v>
      </c>
      <c r="N13" t="str">
        <f>'Bend-emb BWS NT I'!N226</f>
        <v>Bendungan</v>
      </c>
    </row>
    <row r="14" spans="2:14">
      <c r="B14">
        <f>'Bend-emb BWS NT I'!B227</f>
        <v>223</v>
      </c>
      <c r="C14" t="str">
        <f>'Bend-emb BWS NT I'!C227</f>
        <v>Embung Penyaring</v>
      </c>
      <c r="D14">
        <f>'Bend-emb BWS NT I'!D227</f>
        <v>117</v>
      </c>
      <c r="E14">
        <f>'Bend-emb BWS NT I'!E227</f>
        <v>26</v>
      </c>
      <c r="F14">
        <f>'Bend-emb BWS NT I'!F227</f>
        <v>848</v>
      </c>
      <c r="G14">
        <f>'Bend-emb BWS NT I'!G227</f>
        <v>-8</v>
      </c>
      <c r="H14">
        <f>'Bend-emb BWS NT I'!H227</f>
        <v>30</v>
      </c>
      <c r="I14">
        <f>'Bend-emb BWS NT I'!I227</f>
        <v>323</v>
      </c>
      <c r="J14" t="str">
        <f>'Bend-emb BWS NT I'!J227</f>
        <v xml:space="preserve"> Seketeng</v>
      </c>
      <c r="K14" t="str">
        <f>'Bend-emb BWS NT I'!K227</f>
        <v xml:space="preserve"> Sumbawa</v>
      </c>
      <c r="L14" t="str">
        <f>'Bend-emb BWS NT I'!L227</f>
        <v>Sumbawa</v>
      </c>
      <c r="M14" t="str">
        <f>'Bend-emb BWS NT I'!M227</f>
        <v>Embung</v>
      </c>
      <c r="N14" t="str">
        <f>'Bend-emb BWS NT I'!N227</f>
        <v>Bendungan</v>
      </c>
    </row>
    <row r="15" spans="2:14">
      <c r="B15">
        <f>'Bend-emb BWS NT I'!B228</f>
        <v>224</v>
      </c>
      <c r="C15" t="str">
        <f>'Bend-emb BWS NT I'!C228</f>
        <v>Embung Serading</v>
      </c>
      <c r="D15">
        <f>'Bend-emb BWS NT I'!D228</f>
        <v>117</v>
      </c>
      <c r="E15">
        <f>'Bend-emb BWS NT I'!E228</f>
        <v>40</v>
      </c>
      <c r="F15">
        <f>'Bend-emb BWS NT I'!F228</f>
        <v>42</v>
      </c>
      <c r="G15">
        <f>'Bend-emb BWS NT I'!G228</f>
        <v>-8</v>
      </c>
      <c r="H15">
        <f>'Bend-emb BWS NT I'!H228</f>
        <v>36</v>
      </c>
      <c r="I15">
        <f>'Bend-emb BWS NT I'!I228</f>
        <v>20</v>
      </c>
      <c r="J15" t="str">
        <f>'Bend-emb BWS NT I'!J228</f>
        <v xml:space="preserve"> Lab. Kuris</v>
      </c>
      <c r="K15" t="str">
        <f>'Bend-emb BWS NT I'!K228</f>
        <v xml:space="preserve"> Lape </v>
      </c>
      <c r="L15" t="str">
        <f>'Bend-emb BWS NT I'!L228</f>
        <v>Sumbawa</v>
      </c>
      <c r="M15" t="str">
        <f>'Bend-emb BWS NT I'!M228</f>
        <v>Embung</v>
      </c>
      <c r="N15" t="str">
        <f>'Bend-emb BWS NT I'!N228</f>
        <v>Bendungan</v>
      </c>
    </row>
    <row r="16" spans="2:14">
      <c r="B16">
        <f>'Bend-emb BWS NT I'!B229</f>
        <v>225</v>
      </c>
      <c r="C16" t="str">
        <f>'Bend-emb BWS NT I'!C229</f>
        <v>Embung Muer</v>
      </c>
      <c r="D16">
        <f>'Bend-emb BWS NT I'!D229</f>
        <v>117</v>
      </c>
      <c r="E16">
        <f>'Bend-emb BWS NT I'!E229</f>
        <v>43</v>
      </c>
      <c r="F16">
        <f>'Bend-emb BWS NT I'!F229</f>
        <v>43</v>
      </c>
      <c r="G16">
        <f>'Bend-emb BWS NT I'!G229</f>
        <v>-8</v>
      </c>
      <c r="H16">
        <f>'Bend-emb BWS NT I'!H229</f>
        <v>45</v>
      </c>
      <c r="I16">
        <f>'Bend-emb BWS NT I'!I229</f>
        <v>12</v>
      </c>
      <c r="J16" t="str">
        <f>'Bend-emb BWS NT I'!J229</f>
        <v xml:space="preserve"> Muer</v>
      </c>
      <c r="K16" t="str">
        <f>'Bend-emb BWS NT I'!K229</f>
        <v xml:space="preserve"> Plampang</v>
      </c>
      <c r="L16" t="str">
        <f>'Bend-emb BWS NT I'!L229</f>
        <v>Sumbawa</v>
      </c>
      <c r="M16" t="str">
        <f>'Bend-emb BWS NT I'!M229</f>
        <v>Embung</v>
      </c>
      <c r="N16" t="str">
        <f>'Bend-emb BWS NT I'!N229</f>
        <v>Bendungan</v>
      </c>
    </row>
    <row r="17" spans="2:14">
      <c r="B17">
        <f>'Bend-emb BWS NT I'!B230</f>
        <v>226</v>
      </c>
      <c r="C17" t="str">
        <f>'Bend-emb BWS NT I'!C230</f>
        <v>Embung Labangka</v>
      </c>
      <c r="D17">
        <f>'Bend-emb BWS NT I'!D230</f>
        <v>117</v>
      </c>
      <c r="E17">
        <f>'Bend-emb BWS NT I'!E230</f>
        <v>43</v>
      </c>
      <c r="F17">
        <f>'Bend-emb BWS NT I'!F230</f>
        <v>52</v>
      </c>
      <c r="G17">
        <f>'Bend-emb BWS NT I'!G230</f>
        <v>-8</v>
      </c>
      <c r="H17">
        <f>'Bend-emb BWS NT I'!H230</f>
        <v>50</v>
      </c>
      <c r="I17">
        <f>'Bend-emb BWS NT I'!I230</f>
        <v>206</v>
      </c>
      <c r="J17" t="str">
        <f>'Bend-emb BWS NT I'!J230</f>
        <v xml:space="preserve"> Labangka</v>
      </c>
      <c r="K17" t="str">
        <f>'Bend-emb BWS NT I'!K230</f>
        <v xml:space="preserve"> Plampang</v>
      </c>
      <c r="L17" t="str">
        <f>'Bend-emb BWS NT I'!L230</f>
        <v>Sumbawa</v>
      </c>
      <c r="M17" t="str">
        <f>'Bend-emb BWS NT I'!M230</f>
        <v>Embung</v>
      </c>
      <c r="N17" t="str">
        <f>'Bend-emb BWS NT I'!N230</f>
        <v>Bendungan</v>
      </c>
    </row>
    <row r="18" spans="2:14">
      <c r="B18">
        <f>'Bend-emb BWS NT I'!B231</f>
        <v>227</v>
      </c>
      <c r="C18" t="str">
        <f>'Bend-emb BWS NT I'!C231</f>
        <v>Embung Pernek</v>
      </c>
      <c r="D18">
        <f>'Bend-emb BWS NT I'!D231</f>
        <v>117</v>
      </c>
      <c r="E18">
        <f>'Bend-emb BWS NT I'!E231</f>
        <v>25</v>
      </c>
      <c r="F18">
        <f>'Bend-emb BWS NT I'!F231</f>
        <v>340</v>
      </c>
      <c r="G18">
        <f>'Bend-emb BWS NT I'!G231</f>
        <v>-8</v>
      </c>
      <c r="H18">
        <f>'Bend-emb BWS NT I'!H231</f>
        <v>34</v>
      </c>
      <c r="I18">
        <f>'Bend-emb BWS NT I'!I231</f>
        <v>839</v>
      </c>
      <c r="J18" t="str">
        <f>'Bend-emb BWS NT I'!J231</f>
        <v>Pernek</v>
      </c>
      <c r="K18" t="str">
        <f>'Bend-emb BWS NT I'!K231</f>
        <v>Moyo Hulu</v>
      </c>
      <c r="L18" t="str">
        <f>'Bend-emb BWS NT I'!L231</f>
        <v>Sumbawa</v>
      </c>
      <c r="M18" t="str">
        <f>'Bend-emb BWS NT I'!M231</f>
        <v>Embung</v>
      </c>
      <c r="N18" t="str">
        <f>'Bend-emb BWS NT I'!N231</f>
        <v>Bendungan</v>
      </c>
    </row>
    <row r="19" spans="2:14">
      <c r="B19">
        <f>'Bend-emb BWS NT I'!B232</f>
        <v>228</v>
      </c>
      <c r="C19" t="str">
        <f>'Bend-emb BWS NT I'!C232</f>
        <v>Embung Sejari II</v>
      </c>
      <c r="D19">
        <f>'Bend-emb BWS NT I'!D232</f>
        <v>117</v>
      </c>
      <c r="E19">
        <f>'Bend-emb BWS NT I'!E232</f>
        <v>45</v>
      </c>
      <c r="F19">
        <f>'Bend-emb BWS NT I'!F232</f>
        <v>17</v>
      </c>
      <c r="G19">
        <f>'Bend-emb BWS NT I'!G232</f>
        <v>-8</v>
      </c>
      <c r="H19">
        <f>'Bend-emb BWS NT I'!H232</f>
        <v>46</v>
      </c>
      <c r="I19">
        <f>'Bend-emb BWS NT I'!I232</f>
        <v>10</v>
      </c>
      <c r="J19" t="str">
        <f>'Bend-emb BWS NT I'!J232</f>
        <v xml:space="preserve"> Sejari</v>
      </c>
      <c r="K19" t="str">
        <f>'Bend-emb BWS NT I'!K232</f>
        <v xml:space="preserve"> Plampang</v>
      </c>
      <c r="L19" t="str">
        <f>'Bend-emb BWS NT I'!L232</f>
        <v>Sumbawa</v>
      </c>
      <c r="M19" t="str">
        <f>'Bend-emb BWS NT I'!M232</f>
        <v>Embung</v>
      </c>
      <c r="N19">
        <f>'Bend-emb BWS NT I'!N232</f>
        <v>0</v>
      </c>
    </row>
    <row r="20" spans="2:14">
      <c r="B20">
        <f>'Bend-emb BWS NT I'!B233</f>
        <v>229</v>
      </c>
      <c r="C20" t="str">
        <f>'Bend-emb BWS NT I'!C233</f>
        <v>Embung Jompong</v>
      </c>
      <c r="D20">
        <f>'Bend-emb BWS NT I'!D233</f>
        <v>117</v>
      </c>
      <c r="E20">
        <f>'Bend-emb BWS NT I'!E233</f>
        <v>44</v>
      </c>
      <c r="F20">
        <f>'Bend-emb BWS NT I'!F233</f>
        <v>24</v>
      </c>
      <c r="G20">
        <f>'Bend-emb BWS NT I'!G233</f>
        <v>-8</v>
      </c>
      <c r="H20">
        <f>'Bend-emb BWS NT I'!H233</f>
        <v>45</v>
      </c>
      <c r="I20">
        <f>'Bend-emb BWS NT I'!I233</f>
        <v>38</v>
      </c>
      <c r="J20" t="str">
        <f>'Bend-emb BWS NT I'!J233</f>
        <v xml:space="preserve"> Muer</v>
      </c>
      <c r="K20" t="str">
        <f>'Bend-emb BWS NT I'!K233</f>
        <v xml:space="preserve"> Plampang</v>
      </c>
      <c r="L20" t="str">
        <f>'Bend-emb BWS NT I'!L233</f>
        <v>Sumbawa</v>
      </c>
      <c r="M20" t="str">
        <f>'Bend-emb BWS NT I'!M233</f>
        <v>Embung</v>
      </c>
      <c r="N20">
        <f>'Bend-emb BWS NT I'!N233</f>
        <v>0</v>
      </c>
    </row>
    <row r="21" spans="2:14">
      <c r="B21">
        <f>'Bend-emb BWS NT I'!B234</f>
        <v>230</v>
      </c>
      <c r="C21" t="str">
        <f>'Bend-emb BWS NT I'!C234</f>
        <v>Embung Ngeru</v>
      </c>
      <c r="D21">
        <f>'Bend-emb BWS NT I'!D234</f>
        <v>117</v>
      </c>
      <c r="E21">
        <f>'Bend-emb BWS NT I'!E234</f>
        <v>31</v>
      </c>
      <c r="F21">
        <f>'Bend-emb BWS NT I'!F234</f>
        <v>3</v>
      </c>
      <c r="G21">
        <f>'Bend-emb BWS NT I'!G234</f>
        <v>-8</v>
      </c>
      <c r="H21">
        <f>'Bend-emb BWS NT I'!H234</f>
        <v>31</v>
      </c>
      <c r="I21">
        <f>'Bend-emb BWS NT I'!I234</f>
        <v>31</v>
      </c>
      <c r="J21" t="str">
        <f>'Bend-emb BWS NT I'!J234</f>
        <v xml:space="preserve"> Ngeru</v>
      </c>
      <c r="K21" t="str">
        <f>'Bend-emb BWS NT I'!K234</f>
        <v xml:space="preserve"> Moyo Hilir</v>
      </c>
      <c r="L21" t="str">
        <f>'Bend-emb BWS NT I'!L234</f>
        <v>Sumbawa</v>
      </c>
      <c r="M21" t="str">
        <f>'Bend-emb BWS NT I'!M234</f>
        <v>Embung</v>
      </c>
      <c r="N21">
        <f>'Bend-emb BWS NT I'!N234</f>
        <v>0</v>
      </c>
    </row>
    <row r="22" spans="2:14">
      <c r="B22">
        <f>'Bend-emb BWS NT I'!B235</f>
        <v>231</v>
      </c>
      <c r="C22" t="str">
        <f>'Bend-emb BWS NT I'!C235</f>
        <v>Embung Mamak</v>
      </c>
      <c r="D22">
        <f>'Bend-emb BWS NT I'!D235</f>
        <v>117</v>
      </c>
      <c r="E22">
        <f>'Bend-emb BWS NT I'!E235</f>
        <v>35</v>
      </c>
      <c r="F22">
        <f>'Bend-emb BWS NT I'!F235</f>
        <v>16</v>
      </c>
      <c r="G22">
        <f>'Bend-emb BWS NT I'!G235</f>
        <v>-8</v>
      </c>
      <c r="H22">
        <f>'Bend-emb BWS NT I'!H235</f>
        <v>39</v>
      </c>
      <c r="I22">
        <f>'Bend-emb BWS NT I'!I235</f>
        <v>37</v>
      </c>
      <c r="J22" t="str">
        <f>'Bend-emb BWS NT I'!J235</f>
        <v xml:space="preserve"> Tabose</v>
      </c>
      <c r="K22" t="str">
        <f>'Bend-emb BWS NT I'!K235</f>
        <v>Lopok</v>
      </c>
      <c r="L22" t="str">
        <f>'Bend-emb BWS NT I'!L235</f>
        <v>Sumbawa</v>
      </c>
      <c r="M22" t="str">
        <f>'Bend-emb BWS NT I'!M235</f>
        <v>Embung</v>
      </c>
      <c r="N22" t="str">
        <f>'Bend-emb BWS NT I'!N235</f>
        <v>Bendungan</v>
      </c>
    </row>
    <row r="23" spans="2:14">
      <c r="B23">
        <f>'Bend-emb BWS NT I'!B236</f>
        <v>232</v>
      </c>
      <c r="C23" t="str">
        <f>'Bend-emb BWS NT I'!C236</f>
        <v>Embung Songkar</v>
      </c>
      <c r="D23">
        <f>'Bend-emb BWS NT I'!D236</f>
        <v>117</v>
      </c>
      <c r="E23">
        <f>'Bend-emb BWS NT I'!E236</f>
        <v>27</v>
      </c>
      <c r="F23">
        <f>'Bend-emb BWS NT I'!F236</f>
        <v>47</v>
      </c>
      <c r="G23">
        <f>'Bend-emb BWS NT I'!G236</f>
        <v>-8</v>
      </c>
      <c r="H23">
        <f>'Bend-emb BWS NT I'!H236</f>
        <v>28</v>
      </c>
      <c r="I23">
        <f>'Bend-emb BWS NT I'!I236</f>
        <v>51</v>
      </c>
      <c r="J23" t="str">
        <f>'Bend-emb BWS NT I'!J236</f>
        <v>Songkar</v>
      </c>
      <c r="K23" t="str">
        <f>'Bend-emb BWS NT I'!K236</f>
        <v xml:space="preserve"> Moyo Hilir</v>
      </c>
      <c r="L23" t="str">
        <f>'Bend-emb BWS NT I'!L236</f>
        <v>Sumbawa</v>
      </c>
      <c r="M23" t="str">
        <f>'Bend-emb BWS NT I'!M236</f>
        <v>Embung</v>
      </c>
      <c r="N23">
        <f>'Bend-emb BWS NT I'!N236</f>
        <v>0</v>
      </c>
    </row>
    <row r="24" spans="2:14">
      <c r="B24">
        <f>'Bend-emb BWS NT I'!B237</f>
        <v>233</v>
      </c>
      <c r="C24" t="str">
        <f>'Bend-emb BWS NT I'!C237</f>
        <v>Embung Batu Bangka</v>
      </c>
      <c r="D24">
        <f>'Bend-emb BWS NT I'!D237</f>
        <v>117</v>
      </c>
      <c r="E24">
        <f>'Bend-emb BWS NT I'!E237</f>
        <v>31</v>
      </c>
      <c r="F24">
        <f>'Bend-emb BWS NT I'!F237</f>
        <v>44</v>
      </c>
      <c r="G24">
        <f>'Bend-emb BWS NT I'!G237</f>
        <v>-8</v>
      </c>
      <c r="H24">
        <f>'Bend-emb BWS NT I'!H237</f>
        <v>29</v>
      </c>
      <c r="I24">
        <f>'Bend-emb BWS NT I'!I237</f>
        <v>24</v>
      </c>
      <c r="J24" t="str">
        <f>'Bend-emb BWS NT I'!J237</f>
        <v>Batu Bangka</v>
      </c>
      <c r="K24" t="str">
        <f>'Bend-emb BWS NT I'!K237</f>
        <v xml:space="preserve"> Moyo Hilir</v>
      </c>
      <c r="L24" t="str">
        <f>'Bend-emb BWS NT I'!L237</f>
        <v>Sumbawa</v>
      </c>
      <c r="M24" t="str">
        <f>'Bend-emb BWS NT I'!M237</f>
        <v>Embung</v>
      </c>
      <c r="N24">
        <f>'Bend-emb BWS NT I'!N237</f>
        <v>0</v>
      </c>
    </row>
    <row r="25" spans="2:14">
      <c r="B25">
        <f>'Bend-emb BWS NT I'!B238</f>
        <v>234</v>
      </c>
      <c r="C25" t="str">
        <f>'Bend-emb BWS NT I'!C238</f>
        <v xml:space="preserve">Embung Sabeta </v>
      </c>
      <c r="D25">
        <f>'Bend-emb BWS NT I'!D238</f>
        <v>117</v>
      </c>
      <c r="E25">
        <f>'Bend-emb BWS NT I'!E238</f>
        <v>28</v>
      </c>
      <c r="F25">
        <f>'Bend-emb BWS NT I'!F238</f>
        <v>47</v>
      </c>
      <c r="G25">
        <f>'Bend-emb BWS NT I'!G238</f>
        <v>-8</v>
      </c>
      <c r="H25">
        <f>'Bend-emb BWS NT I'!H238</f>
        <v>31</v>
      </c>
      <c r="I25">
        <f>'Bend-emb BWS NT I'!I238</f>
        <v>56</v>
      </c>
      <c r="J25" t="str">
        <f>'Bend-emb BWS NT I'!J238</f>
        <v xml:space="preserve"> Poto</v>
      </c>
      <c r="K25" t="str">
        <f>'Bend-emb BWS NT I'!K238</f>
        <v xml:space="preserve"> Moyo Hilir</v>
      </c>
      <c r="L25" t="str">
        <f>'Bend-emb BWS NT I'!L238</f>
        <v>Sumbawa</v>
      </c>
      <c r="M25" t="str">
        <f>'Bend-emb BWS NT I'!M238</f>
        <v>Embung</v>
      </c>
      <c r="N25">
        <f>'Bend-emb BWS NT I'!N238</f>
        <v>0</v>
      </c>
    </row>
    <row r="26" spans="2:14">
      <c r="B26">
        <f>'Bend-emb BWS NT I'!B239</f>
        <v>235</v>
      </c>
      <c r="C26" t="str">
        <f>'Bend-emb BWS NT I'!C239</f>
        <v>Embung Bantu Lanteh</v>
      </c>
      <c r="D26">
        <f>'Bend-emb BWS NT I'!D239</f>
        <v>118</v>
      </c>
      <c r="E26" t="str">
        <f>'Bend-emb BWS NT I'!E239</f>
        <v>01</v>
      </c>
      <c r="F26" t="str">
        <f>'Bend-emb BWS NT I'!F239</f>
        <v>063</v>
      </c>
      <c r="G26">
        <f>'Bend-emb BWS NT I'!G239</f>
        <v>-8</v>
      </c>
      <c r="H26">
        <f>'Bend-emb BWS NT I'!H239</f>
        <v>43</v>
      </c>
      <c r="I26">
        <f>'Bend-emb BWS NT I'!I239</f>
        <v>938</v>
      </c>
      <c r="J26" t="str">
        <f>'Bend-emb BWS NT I'!J239</f>
        <v xml:space="preserve"> Bantu Lanteh</v>
      </c>
      <c r="K26" t="str">
        <f>'Bend-emb BWS NT I'!K239</f>
        <v>Terano</v>
      </c>
      <c r="L26" t="str">
        <f>'Bend-emb BWS NT I'!L239</f>
        <v>Sumbawa</v>
      </c>
      <c r="M26" t="str">
        <f>'Bend-emb BWS NT I'!M239</f>
        <v>Embung</v>
      </c>
      <c r="N26">
        <f>'Bend-emb BWS NT I'!N239</f>
        <v>0</v>
      </c>
    </row>
    <row r="27" spans="2:14">
      <c r="B27">
        <f>'Bend-emb BWS NT I'!B240</f>
        <v>236</v>
      </c>
      <c r="C27" t="str">
        <f>'Bend-emb BWS NT I'!C240</f>
        <v>Embung Mata</v>
      </c>
      <c r="D27">
        <f>'Bend-emb BWS NT I'!D240</f>
        <v>0</v>
      </c>
      <c r="E27">
        <f>'Bend-emb BWS NT I'!E240</f>
        <v>0</v>
      </c>
      <c r="F27">
        <f>'Bend-emb BWS NT I'!F240</f>
        <v>0</v>
      </c>
      <c r="G27">
        <f>'Bend-emb BWS NT I'!G240</f>
        <v>0</v>
      </c>
      <c r="H27">
        <f>'Bend-emb BWS NT I'!H240</f>
        <v>0</v>
      </c>
      <c r="I27">
        <f>'Bend-emb BWS NT I'!I240</f>
        <v>0</v>
      </c>
      <c r="J27" t="str">
        <f>'Bend-emb BWS NT I'!J240</f>
        <v xml:space="preserve"> Mata</v>
      </c>
      <c r="K27" t="str">
        <f>'Bend-emb BWS NT I'!K240</f>
        <v>Terano</v>
      </c>
      <c r="L27" t="str">
        <f>'Bend-emb BWS NT I'!L240</f>
        <v>Sumbawa</v>
      </c>
      <c r="M27" t="str">
        <f>'Bend-emb BWS NT I'!M240</f>
        <v>Embung</v>
      </c>
      <c r="N27">
        <f>'Bend-emb BWS NT I'!N240</f>
        <v>0</v>
      </c>
    </row>
    <row r="28" spans="2:14">
      <c r="B28">
        <f>'Bend-emb BWS NT I'!B241</f>
        <v>237</v>
      </c>
      <c r="C28" t="str">
        <f>'Bend-emb BWS NT I'!C241</f>
        <v>Embung Batu Razak</v>
      </c>
      <c r="D28">
        <f>'Bend-emb BWS NT I'!D241</f>
        <v>117</v>
      </c>
      <c r="E28">
        <f>'Bend-emb BWS NT I'!E241</f>
        <v>46</v>
      </c>
      <c r="F28">
        <f>'Bend-emb BWS NT I'!F241</f>
        <v>36</v>
      </c>
      <c r="G28">
        <f>'Bend-emb BWS NT I'!G241</f>
        <v>-8</v>
      </c>
      <c r="H28">
        <f>'Bend-emb BWS NT I'!H241</f>
        <v>49</v>
      </c>
      <c r="I28">
        <f>'Bend-emb BWS NT I'!I241</f>
        <v>36</v>
      </c>
      <c r="J28" t="str">
        <f>'Bend-emb BWS NT I'!J241</f>
        <v xml:space="preserve"> Plampang</v>
      </c>
      <c r="K28" t="str">
        <f>'Bend-emb BWS NT I'!K241</f>
        <v xml:space="preserve"> Plampang</v>
      </c>
      <c r="L28" t="str">
        <f>'Bend-emb BWS NT I'!L241</f>
        <v>Sumbawa</v>
      </c>
      <c r="M28" t="str">
        <f>'Bend-emb BWS NT I'!M241</f>
        <v>Embung</v>
      </c>
      <c r="N28">
        <f>'Bend-emb BWS NT I'!N241</f>
        <v>0</v>
      </c>
    </row>
    <row r="29" spans="2:14">
      <c r="B29">
        <f>'Bend-emb BWS NT I'!B242</f>
        <v>238</v>
      </c>
      <c r="C29" t="str">
        <f>'Bend-emb BWS NT I'!C242</f>
        <v>Embung Tolo Oi</v>
      </c>
      <c r="D29">
        <f>'Bend-emb BWS NT I'!D242</f>
        <v>118</v>
      </c>
      <c r="E29">
        <f>'Bend-emb BWS NT I'!E242</f>
        <v>14</v>
      </c>
      <c r="F29">
        <f>'Bend-emb BWS NT I'!F242</f>
        <v>46.19</v>
      </c>
      <c r="G29">
        <f>'Bend-emb BWS NT I'!G242</f>
        <v>-8</v>
      </c>
      <c r="H29">
        <f>'Bend-emb BWS NT I'!H242</f>
        <v>43</v>
      </c>
      <c r="I29">
        <f>'Bend-emb BWS NT I'!I242</f>
        <v>29.24</v>
      </c>
      <c r="J29" t="str">
        <f>'Bend-emb BWS NT I'!J242</f>
        <v>Tolo Oi</v>
      </c>
      <c r="K29" t="str">
        <f>'Bend-emb BWS NT I'!K242</f>
        <v>Terano</v>
      </c>
      <c r="L29" t="str">
        <f>'Bend-emb BWS NT I'!L242</f>
        <v>Sumbawa</v>
      </c>
      <c r="M29" t="str">
        <f>'Bend-emb BWS NT I'!M242</f>
        <v>Embung</v>
      </c>
      <c r="N29">
        <f>'Bend-emb BWS NT I'!N242</f>
        <v>0</v>
      </c>
    </row>
    <row r="30" spans="2:14">
      <c r="B30">
        <f>'Bend-emb BWS NT I'!B243</f>
        <v>239</v>
      </c>
      <c r="C30" t="str">
        <f>'Bend-emb BWS NT I'!C243</f>
        <v>Embung Aik Buak</v>
      </c>
      <c r="D30">
        <f>'Bend-emb BWS NT I'!D243</f>
        <v>0</v>
      </c>
      <c r="E30">
        <f>'Bend-emb BWS NT I'!E243</f>
        <v>0</v>
      </c>
      <c r="F30">
        <f>'Bend-emb BWS NT I'!F243</f>
        <v>0</v>
      </c>
      <c r="G30">
        <f>'Bend-emb BWS NT I'!G243</f>
        <v>0</v>
      </c>
      <c r="H30">
        <f>'Bend-emb BWS NT I'!H243</f>
        <v>0</v>
      </c>
      <c r="I30">
        <f>'Bend-emb BWS NT I'!I243</f>
        <v>0</v>
      </c>
      <c r="J30" t="str">
        <f>'Bend-emb BWS NT I'!J243</f>
        <v>Lape</v>
      </c>
      <c r="K30" t="str">
        <f>'Bend-emb BWS NT I'!K243</f>
        <v>Lape</v>
      </c>
      <c r="L30" t="str">
        <f>'Bend-emb BWS NT I'!L243</f>
        <v>Sumbawa</v>
      </c>
      <c r="M30" t="str">
        <f>'Bend-emb BWS NT I'!M243</f>
        <v>Embung</v>
      </c>
      <c r="N30">
        <f>'Bend-emb BWS NT I'!N243</f>
        <v>0</v>
      </c>
    </row>
    <row r="31" spans="2:14">
      <c r="B31">
        <f>'Bend-emb BWS NT I'!B244</f>
        <v>240</v>
      </c>
      <c r="C31" t="str">
        <f>'Bend-emb BWS NT I'!C244</f>
        <v>Embung Pompong</v>
      </c>
      <c r="D31">
        <f>'Bend-emb BWS NT I'!D244</f>
        <v>117</v>
      </c>
      <c r="E31">
        <f>'Bend-emb BWS NT I'!E244</f>
        <v>27</v>
      </c>
      <c r="F31">
        <f>'Bend-emb BWS NT I'!F244</f>
        <v>340</v>
      </c>
      <c r="G31">
        <f>'Bend-emb BWS NT I'!G244</f>
        <v>-8</v>
      </c>
      <c r="H31">
        <f>'Bend-emb BWS NT I'!H244</f>
        <v>41</v>
      </c>
      <c r="I31">
        <f>'Bend-emb BWS NT I'!I244</f>
        <v>688</v>
      </c>
      <c r="J31" t="str">
        <f>'Bend-emb BWS NT I'!J244</f>
        <v>Batu Tering</v>
      </c>
      <c r="K31" t="str">
        <f>'Bend-emb BWS NT I'!K244</f>
        <v>Moyo Hulu</v>
      </c>
      <c r="L31" t="str">
        <f>'Bend-emb BWS NT I'!L244</f>
        <v>Sumbawa</v>
      </c>
      <c r="M31" t="str">
        <f>'Bend-emb BWS NT I'!M244</f>
        <v>Embung</v>
      </c>
      <c r="N31">
        <f>'Bend-emb BWS NT I'!N244</f>
        <v>0</v>
      </c>
    </row>
    <row r="32" spans="2:14">
      <c r="B32">
        <f>'Bend-emb BWS NT I'!B245</f>
        <v>241</v>
      </c>
      <c r="C32" t="str">
        <f>'Bend-emb BWS NT I'!C245</f>
        <v>Embung Labuan Kuris</v>
      </c>
      <c r="D32">
        <f>'Bend-emb BWS NT I'!D245</f>
        <v>117</v>
      </c>
      <c r="E32">
        <f>'Bend-emb BWS NT I'!E245</f>
        <v>40</v>
      </c>
      <c r="F32">
        <f>'Bend-emb BWS NT I'!F245</f>
        <v>42</v>
      </c>
      <c r="G32">
        <f>'Bend-emb BWS NT I'!G245</f>
        <v>-8</v>
      </c>
      <c r="H32">
        <f>'Bend-emb BWS NT I'!H245</f>
        <v>36</v>
      </c>
      <c r="I32">
        <f>'Bend-emb BWS NT I'!I245</f>
        <v>20</v>
      </c>
      <c r="J32" t="str">
        <f>'Bend-emb BWS NT I'!J245</f>
        <v>Lab. Kuris</v>
      </c>
      <c r="K32" t="str">
        <f>'Bend-emb BWS NT I'!K245</f>
        <v>Lape</v>
      </c>
      <c r="L32" t="str">
        <f>'Bend-emb BWS NT I'!L245</f>
        <v>Sumbawa</v>
      </c>
      <c r="M32" t="str">
        <f>'Bend-emb BWS NT I'!M245</f>
        <v>Embung</v>
      </c>
      <c r="N32">
        <f>'Bend-emb BWS NT I'!N245</f>
        <v>0</v>
      </c>
    </row>
    <row r="33" spans="1:14">
      <c r="B33">
        <f>'Bend-emb BWS NT I'!B246</f>
        <v>242</v>
      </c>
      <c r="C33" t="str">
        <f>'Bend-emb BWS NT I'!C246</f>
        <v>Embung Hijrah I</v>
      </c>
      <c r="D33">
        <f>'Bend-emb BWS NT I'!D246</f>
        <v>0</v>
      </c>
      <c r="E33">
        <f>'Bend-emb BWS NT I'!E246</f>
        <v>0</v>
      </c>
      <c r="F33">
        <f>'Bend-emb BWS NT I'!F246</f>
        <v>0</v>
      </c>
      <c r="G33">
        <f>'Bend-emb BWS NT I'!G246</f>
        <v>0</v>
      </c>
      <c r="H33">
        <f>'Bend-emb BWS NT I'!H246</f>
        <v>0</v>
      </c>
      <c r="I33">
        <f>'Bend-emb BWS NT I'!I246</f>
        <v>0</v>
      </c>
      <c r="J33" t="str">
        <f>'Bend-emb BWS NT I'!J246</f>
        <v>Lape</v>
      </c>
      <c r="K33" t="str">
        <f>'Bend-emb BWS NT I'!K246</f>
        <v>Lape</v>
      </c>
      <c r="L33" t="str">
        <f>'Bend-emb BWS NT I'!L246</f>
        <v>Sumbawa</v>
      </c>
      <c r="M33" t="str">
        <f>'Bend-emb BWS NT I'!M246</f>
        <v>Embung</v>
      </c>
      <c r="N33">
        <f>'Bend-emb BWS NT I'!N246</f>
        <v>0</v>
      </c>
    </row>
    <row r="34" spans="1:14">
      <c r="B34">
        <f>'Bend-emb BWS NT I'!B247</f>
        <v>243</v>
      </c>
      <c r="C34" t="str">
        <f>'Bend-emb BWS NT I'!C247</f>
        <v>Embung Hijrah II</v>
      </c>
      <c r="D34">
        <f>'Bend-emb BWS NT I'!D247</f>
        <v>0</v>
      </c>
      <c r="E34">
        <f>'Bend-emb BWS NT I'!E247</f>
        <v>0</v>
      </c>
      <c r="F34">
        <f>'Bend-emb BWS NT I'!F247</f>
        <v>0</v>
      </c>
      <c r="G34">
        <f>'Bend-emb BWS NT I'!G247</f>
        <v>0</v>
      </c>
      <c r="H34">
        <f>'Bend-emb BWS NT I'!H247</f>
        <v>0</v>
      </c>
      <c r="I34">
        <f>'Bend-emb BWS NT I'!I247</f>
        <v>0</v>
      </c>
      <c r="J34" t="str">
        <f>'Bend-emb BWS NT I'!J247</f>
        <v>Lape</v>
      </c>
      <c r="K34" t="str">
        <f>'Bend-emb BWS NT I'!K247</f>
        <v>Lape</v>
      </c>
      <c r="L34" t="str">
        <f>'Bend-emb BWS NT I'!L247</f>
        <v>Sumbawa</v>
      </c>
      <c r="M34" t="str">
        <f>'Bend-emb BWS NT I'!M247</f>
        <v>Embung</v>
      </c>
      <c r="N34">
        <f>'Bend-emb BWS NT I'!N247</f>
        <v>0</v>
      </c>
    </row>
    <row r="35" spans="1:14">
      <c r="B35">
        <f>'Bend-emb BWS NT I'!B248</f>
        <v>244</v>
      </c>
      <c r="C35" t="str">
        <f>'Bend-emb BWS NT I'!C248</f>
        <v>Embung Banda</v>
      </c>
      <c r="D35">
        <f>'Bend-emb BWS NT I'!D248</f>
        <v>118</v>
      </c>
      <c r="E35" t="str">
        <f>'Bend-emb BWS NT I'!E248</f>
        <v>03</v>
      </c>
      <c r="F35">
        <f>'Bend-emb BWS NT I'!F248</f>
        <v>27</v>
      </c>
      <c r="G35">
        <f>'Bend-emb BWS NT I'!G248</f>
        <v>-8</v>
      </c>
      <c r="H35">
        <f>'Bend-emb BWS NT I'!H248</f>
        <v>42</v>
      </c>
      <c r="I35">
        <f>'Bend-emb BWS NT I'!I248</f>
        <v>21</v>
      </c>
      <c r="J35" t="str">
        <f>'Bend-emb BWS NT I'!J248</f>
        <v xml:space="preserve"> Bantu Lanteh</v>
      </c>
      <c r="K35" t="str">
        <f>'Bend-emb BWS NT I'!K248</f>
        <v>Terano</v>
      </c>
      <c r="L35" t="str">
        <f>'Bend-emb BWS NT I'!L248</f>
        <v>Sumbawa</v>
      </c>
      <c r="M35" t="str">
        <f>'Bend-emb BWS NT I'!M248</f>
        <v>Embung</v>
      </c>
      <c r="N35" t="str">
        <f>'Bend-emb BWS NT I'!N248</f>
        <v>Bendungan</v>
      </c>
    </row>
    <row r="36" spans="1:14">
      <c r="A36" t="s">
        <v>1107</v>
      </c>
    </row>
  </sheetData>
  <mergeCells count="9">
    <mergeCell ref="L3:L4"/>
    <mergeCell ref="M3:M4"/>
    <mergeCell ref="N3:N4"/>
    <mergeCell ref="B3:B4"/>
    <mergeCell ref="C3:C4"/>
    <mergeCell ref="D3:F3"/>
    <mergeCell ref="G3:I3"/>
    <mergeCell ref="J3:J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31"/>
  <sheetViews>
    <sheetView view="pageBreakPreview" topLeftCell="A98" zoomScale="73" zoomScaleNormal="75" zoomScaleSheetLayoutView="73" workbookViewId="0">
      <selection activeCell="I121" sqref="I121"/>
    </sheetView>
  </sheetViews>
  <sheetFormatPr defaultRowHeight="12.5"/>
  <cols>
    <col min="1" max="1" width="5.453125" customWidth="1"/>
    <col min="2" max="2" width="4" customWidth="1"/>
    <col min="3" max="3" width="27.7265625" customWidth="1"/>
    <col min="4" max="4" width="18.1796875" customWidth="1"/>
    <col min="5" max="5" width="17" customWidth="1"/>
    <col min="6" max="6" width="15.26953125" customWidth="1"/>
    <col min="7" max="11" width="8.7265625" customWidth="1"/>
    <col min="12" max="12" width="17.1796875" customWidth="1"/>
    <col min="13" max="13" width="28" customWidth="1"/>
    <col min="14" max="14" width="13.453125" bestFit="1" customWidth="1"/>
    <col min="15" max="15" width="29.1796875" customWidth="1"/>
    <col min="16" max="16" width="13.1796875" customWidth="1"/>
    <col min="17" max="17" width="16.453125" customWidth="1"/>
    <col min="18" max="18" width="28.54296875" customWidth="1"/>
    <col min="19" max="19" width="20.81640625" customWidth="1"/>
    <col min="20" max="20" width="15.81640625" customWidth="1"/>
    <col min="21" max="21" width="13.1796875" customWidth="1"/>
    <col min="22" max="22" width="10.453125" customWidth="1"/>
    <col min="23" max="23" width="12" bestFit="1" customWidth="1"/>
    <col min="24" max="24" width="16.81640625" customWidth="1"/>
    <col min="25" max="25" width="15.81640625" customWidth="1"/>
    <col min="26" max="26" width="17.81640625" customWidth="1"/>
    <col min="27" max="27" width="17.26953125" customWidth="1"/>
    <col min="28" max="28" width="28.1796875" customWidth="1"/>
  </cols>
  <sheetData>
    <row r="1" spans="1:28" ht="15.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32.25" customHeight="1">
      <c r="A2" s="484" t="s">
        <v>0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</row>
    <row r="3" spans="1:28" ht="16" thickBot="1">
      <c r="A3" s="2"/>
      <c r="B3" s="1"/>
      <c r="C3" s="3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7" customFormat="1" ht="16.5" customHeight="1">
      <c r="A4" s="486" t="s">
        <v>1</v>
      </c>
      <c r="B4" s="488" t="s">
        <v>2</v>
      </c>
      <c r="C4" s="488"/>
      <c r="D4" s="490" t="s">
        <v>3</v>
      </c>
      <c r="E4" s="490"/>
      <c r="F4" s="490"/>
      <c r="G4" s="490" t="s">
        <v>4</v>
      </c>
      <c r="H4" s="490"/>
      <c r="I4" s="490"/>
      <c r="J4" s="490"/>
      <c r="K4" s="490"/>
      <c r="L4" s="490"/>
      <c r="M4" s="498" t="s">
        <v>5</v>
      </c>
      <c r="N4" s="31" t="s">
        <v>6</v>
      </c>
      <c r="O4" s="488" t="s">
        <v>7</v>
      </c>
      <c r="P4" s="498" t="s">
        <v>8</v>
      </c>
      <c r="Q4" s="498"/>
      <c r="R4" s="498"/>
      <c r="S4" s="498"/>
      <c r="T4" s="498"/>
      <c r="U4" s="498"/>
      <c r="V4" s="498"/>
      <c r="W4" s="498"/>
      <c r="X4" s="498" t="s">
        <v>9</v>
      </c>
      <c r="Y4" s="498"/>
      <c r="Z4" s="498"/>
      <c r="AA4" s="498"/>
      <c r="AB4" s="495" t="s">
        <v>10</v>
      </c>
    </row>
    <row r="5" spans="1:28" s="7" customFormat="1" ht="17.5">
      <c r="A5" s="487"/>
      <c r="B5" s="489"/>
      <c r="C5" s="489"/>
      <c r="D5" s="491" t="s">
        <v>11</v>
      </c>
      <c r="E5" s="491" t="s">
        <v>12</v>
      </c>
      <c r="F5" s="491" t="s">
        <v>13</v>
      </c>
      <c r="G5" s="492" t="s">
        <v>14</v>
      </c>
      <c r="H5" s="492"/>
      <c r="I5" s="492"/>
      <c r="J5" s="492" t="s">
        <v>15</v>
      </c>
      <c r="K5" s="492"/>
      <c r="L5" s="492"/>
      <c r="M5" s="491"/>
      <c r="N5" s="32" t="s">
        <v>16</v>
      </c>
      <c r="O5" s="489"/>
      <c r="P5" s="491" t="s">
        <v>17</v>
      </c>
      <c r="Q5" s="33" t="s">
        <v>18</v>
      </c>
      <c r="R5" s="33" t="s">
        <v>19</v>
      </c>
      <c r="S5" s="491" t="s">
        <v>20</v>
      </c>
      <c r="T5" s="34" t="s">
        <v>21</v>
      </c>
      <c r="U5" s="492" t="s">
        <v>22</v>
      </c>
      <c r="V5" s="492"/>
      <c r="W5" s="497" t="s">
        <v>23</v>
      </c>
      <c r="X5" s="489" t="s">
        <v>24</v>
      </c>
      <c r="Y5" s="489" t="s">
        <v>25</v>
      </c>
      <c r="Z5" s="489" t="s">
        <v>26</v>
      </c>
      <c r="AA5" s="491" t="s">
        <v>27</v>
      </c>
      <c r="AB5" s="496"/>
    </row>
    <row r="6" spans="1:28" s="7" customFormat="1" ht="17.5">
      <c r="A6" s="487"/>
      <c r="B6" s="489"/>
      <c r="C6" s="489"/>
      <c r="D6" s="491"/>
      <c r="E6" s="491"/>
      <c r="F6" s="491"/>
      <c r="G6" s="493" t="s">
        <v>28</v>
      </c>
      <c r="H6" s="494" t="s">
        <v>29</v>
      </c>
      <c r="I6" s="493" t="s">
        <v>30</v>
      </c>
      <c r="J6" s="493" t="s">
        <v>28</v>
      </c>
      <c r="K6" s="494" t="s">
        <v>29</v>
      </c>
      <c r="L6" s="493" t="s">
        <v>30</v>
      </c>
      <c r="M6" s="491"/>
      <c r="N6" s="32" t="s">
        <v>31</v>
      </c>
      <c r="O6" s="489"/>
      <c r="P6" s="491"/>
      <c r="Q6" s="32" t="s">
        <v>32</v>
      </c>
      <c r="R6" s="32" t="s">
        <v>33</v>
      </c>
      <c r="S6" s="491"/>
      <c r="T6" s="491" t="s">
        <v>34</v>
      </c>
      <c r="U6" s="489" t="s">
        <v>35</v>
      </c>
      <c r="V6" s="497" t="s">
        <v>36</v>
      </c>
      <c r="W6" s="497"/>
      <c r="X6" s="489"/>
      <c r="Y6" s="489"/>
      <c r="Z6" s="489"/>
      <c r="AA6" s="491"/>
      <c r="AB6" s="496"/>
    </row>
    <row r="7" spans="1:28" s="7" customFormat="1" ht="17.5">
      <c r="A7" s="487"/>
      <c r="B7" s="489"/>
      <c r="C7" s="489"/>
      <c r="D7" s="491"/>
      <c r="E7" s="491"/>
      <c r="F7" s="491"/>
      <c r="G7" s="493"/>
      <c r="H7" s="494"/>
      <c r="I7" s="493"/>
      <c r="J7" s="493"/>
      <c r="K7" s="494"/>
      <c r="L7" s="493"/>
      <c r="M7" s="491"/>
      <c r="N7" s="35" t="s">
        <v>216</v>
      </c>
      <c r="O7" s="489"/>
      <c r="P7" s="491"/>
      <c r="Q7" s="35" t="s">
        <v>37</v>
      </c>
      <c r="R7" s="35"/>
      <c r="S7" s="491"/>
      <c r="T7" s="491"/>
      <c r="U7" s="489"/>
      <c r="V7" s="497"/>
      <c r="W7" s="497"/>
      <c r="X7" s="489"/>
      <c r="Y7" s="489"/>
      <c r="Z7" s="489"/>
      <c r="AA7" s="491"/>
      <c r="AB7" s="496"/>
    </row>
    <row r="8" spans="1:28" ht="20.149999999999999" customHeight="1">
      <c r="A8" s="36" t="s">
        <v>217</v>
      </c>
      <c r="B8" s="37" t="s">
        <v>218</v>
      </c>
      <c r="C8" s="38"/>
      <c r="D8" s="38"/>
      <c r="E8" s="38"/>
      <c r="F8" s="38"/>
      <c r="G8" s="39"/>
      <c r="H8" s="39"/>
      <c r="I8" s="39"/>
      <c r="J8" s="39"/>
      <c r="K8" s="39"/>
      <c r="L8" s="39"/>
      <c r="M8" s="38"/>
      <c r="N8" s="38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1"/>
    </row>
    <row r="9" spans="1:28" ht="20.149999999999999" customHeight="1">
      <c r="A9" s="42">
        <v>1</v>
      </c>
      <c r="B9" s="43" t="s">
        <v>39</v>
      </c>
      <c r="C9" s="43"/>
      <c r="D9" s="43" t="s">
        <v>40</v>
      </c>
      <c r="E9" s="43" t="s">
        <v>41</v>
      </c>
      <c r="F9" s="43" t="s">
        <v>38</v>
      </c>
      <c r="G9" s="44">
        <v>117</v>
      </c>
      <c r="H9" s="44">
        <v>34</v>
      </c>
      <c r="I9" s="44" t="s">
        <v>42</v>
      </c>
      <c r="J9" s="44">
        <v>-8</v>
      </c>
      <c r="K9" s="44">
        <v>41</v>
      </c>
      <c r="L9" s="44" t="s">
        <v>43</v>
      </c>
      <c r="M9" s="45" t="s">
        <v>44</v>
      </c>
      <c r="N9" s="44">
        <v>1990</v>
      </c>
      <c r="O9" s="46">
        <v>23513287408</v>
      </c>
      <c r="P9" s="47">
        <v>101</v>
      </c>
      <c r="Q9" s="47">
        <v>300</v>
      </c>
      <c r="R9" s="45" t="s">
        <v>45</v>
      </c>
      <c r="S9" s="45">
        <v>27700000</v>
      </c>
      <c r="T9" s="47">
        <v>550</v>
      </c>
      <c r="U9" s="47">
        <v>41.5</v>
      </c>
      <c r="V9" s="45"/>
      <c r="W9" s="45">
        <v>70</v>
      </c>
      <c r="X9" s="47">
        <v>5428</v>
      </c>
      <c r="Y9" s="47">
        <v>200</v>
      </c>
      <c r="Z9" s="47">
        <v>1000</v>
      </c>
      <c r="AA9" s="47" t="s">
        <v>46</v>
      </c>
      <c r="AB9" s="48"/>
    </row>
    <row r="10" spans="1:28" ht="20.149999999999999" customHeight="1">
      <c r="A10" s="42">
        <f t="shared" ref="A10:A15" si="0">A9+1</f>
        <v>2</v>
      </c>
      <c r="B10" s="43" t="s">
        <v>47</v>
      </c>
      <c r="C10" s="43"/>
      <c r="D10" s="43" t="s">
        <v>48</v>
      </c>
      <c r="E10" s="43" t="s">
        <v>49</v>
      </c>
      <c r="F10" s="43" t="s">
        <v>38</v>
      </c>
      <c r="G10" s="44">
        <v>117</v>
      </c>
      <c r="H10" s="44">
        <v>40</v>
      </c>
      <c r="I10" s="44" t="s">
        <v>50</v>
      </c>
      <c r="J10" s="44">
        <v>-8</v>
      </c>
      <c r="K10" s="44">
        <v>41</v>
      </c>
      <c r="L10" s="44" t="s">
        <v>51</v>
      </c>
      <c r="M10" s="45" t="s">
        <v>49</v>
      </c>
      <c r="N10" s="44">
        <v>1991</v>
      </c>
      <c r="O10" s="46">
        <v>17459924000</v>
      </c>
      <c r="P10" s="47">
        <v>54</v>
      </c>
      <c r="Q10" s="47">
        <v>120</v>
      </c>
      <c r="R10" s="45" t="s">
        <v>45</v>
      </c>
      <c r="S10" s="45">
        <v>10250000</v>
      </c>
      <c r="T10" s="47">
        <v>419</v>
      </c>
      <c r="U10" s="47">
        <v>31.7</v>
      </c>
      <c r="V10" s="45"/>
      <c r="W10" s="45">
        <v>35</v>
      </c>
      <c r="X10" s="47">
        <v>1800</v>
      </c>
      <c r="Y10" s="47">
        <v>600</v>
      </c>
      <c r="Z10" s="47">
        <v>980</v>
      </c>
      <c r="AA10" s="49" t="s">
        <v>52</v>
      </c>
      <c r="AB10" s="48"/>
    </row>
    <row r="11" spans="1:28" ht="20.149999999999999" customHeight="1">
      <c r="A11" s="42">
        <f t="shared" si="0"/>
        <v>3</v>
      </c>
      <c r="B11" s="43" t="s">
        <v>53</v>
      </c>
      <c r="C11" s="43"/>
      <c r="D11" s="43" t="s">
        <v>54</v>
      </c>
      <c r="E11" s="43" t="s">
        <v>55</v>
      </c>
      <c r="F11" s="43" t="s">
        <v>38</v>
      </c>
      <c r="G11" s="44">
        <v>117</v>
      </c>
      <c r="H11" s="44">
        <v>56</v>
      </c>
      <c r="I11" s="44" t="s">
        <v>56</v>
      </c>
      <c r="J11" s="44">
        <v>-8</v>
      </c>
      <c r="K11" s="44">
        <v>47</v>
      </c>
      <c r="L11" s="44" t="s">
        <v>57</v>
      </c>
      <c r="M11" s="45" t="s">
        <v>58</v>
      </c>
      <c r="N11" s="44">
        <v>1996</v>
      </c>
      <c r="O11" s="46">
        <v>14780859825.16</v>
      </c>
      <c r="P11" s="45">
        <v>41</v>
      </c>
      <c r="Q11" s="45">
        <v>225</v>
      </c>
      <c r="R11" s="45" t="s">
        <v>45</v>
      </c>
      <c r="S11" s="45">
        <v>10300000</v>
      </c>
      <c r="T11" s="45">
        <v>655</v>
      </c>
      <c r="U11" s="47">
        <v>18.3</v>
      </c>
      <c r="V11" s="45"/>
      <c r="W11" s="45">
        <v>20</v>
      </c>
      <c r="X11" s="45">
        <v>1300</v>
      </c>
      <c r="Y11" s="45">
        <v>1000</v>
      </c>
      <c r="Z11" s="45">
        <v>650</v>
      </c>
      <c r="AA11" s="47" t="s">
        <v>59</v>
      </c>
      <c r="AB11" s="48"/>
    </row>
    <row r="12" spans="1:28" ht="20.149999999999999" customHeight="1">
      <c r="A12" s="42">
        <f t="shared" si="0"/>
        <v>4</v>
      </c>
      <c r="B12" s="43" t="s">
        <v>60</v>
      </c>
      <c r="C12" s="43"/>
      <c r="D12" s="43" t="s">
        <v>61</v>
      </c>
      <c r="E12" s="43" t="s">
        <v>62</v>
      </c>
      <c r="F12" s="43" t="s">
        <v>38</v>
      </c>
      <c r="G12" s="44">
        <v>117</v>
      </c>
      <c r="H12" s="44">
        <v>27</v>
      </c>
      <c r="I12" s="44" t="s">
        <v>63</v>
      </c>
      <c r="J12" s="44">
        <v>-8</v>
      </c>
      <c r="K12" s="44">
        <v>36</v>
      </c>
      <c r="L12" s="44" t="s">
        <v>64</v>
      </c>
      <c r="M12" s="45" t="s">
        <v>44</v>
      </c>
      <c r="N12" s="44">
        <v>1997</v>
      </c>
      <c r="O12" s="46">
        <v>71246697520</v>
      </c>
      <c r="P12" s="45">
        <v>194</v>
      </c>
      <c r="Q12" s="45">
        <v>283</v>
      </c>
      <c r="R12" s="45" t="s">
        <v>45</v>
      </c>
      <c r="S12" s="45">
        <v>48600000</v>
      </c>
      <c r="T12" s="45">
        <v>2750</v>
      </c>
      <c r="U12" s="47">
        <v>31.5</v>
      </c>
      <c r="V12" s="45"/>
      <c r="W12" s="45">
        <v>60</v>
      </c>
      <c r="X12" s="45">
        <v>5576</v>
      </c>
      <c r="Y12" s="45">
        <v>2000</v>
      </c>
      <c r="Z12" s="45">
        <v>20000</v>
      </c>
      <c r="AA12" s="47" t="s">
        <v>65</v>
      </c>
      <c r="AB12" s="48"/>
    </row>
    <row r="13" spans="1:28" ht="20.149999999999999" customHeight="1">
      <c r="A13" s="42">
        <f t="shared" si="0"/>
        <v>5</v>
      </c>
      <c r="B13" s="43" t="s">
        <v>160</v>
      </c>
      <c r="C13" s="43"/>
      <c r="D13" s="43" t="s">
        <v>161</v>
      </c>
      <c r="E13" s="43" t="s">
        <v>162</v>
      </c>
      <c r="F13" s="43" t="s">
        <v>159</v>
      </c>
      <c r="G13" s="44">
        <v>118</v>
      </c>
      <c r="H13" s="44">
        <v>57</v>
      </c>
      <c r="I13" s="44" t="s">
        <v>163</v>
      </c>
      <c r="J13" s="44">
        <v>-8</v>
      </c>
      <c r="K13" s="44">
        <v>38</v>
      </c>
      <c r="L13" s="44" t="s">
        <v>164</v>
      </c>
      <c r="M13" s="45" t="s">
        <v>165</v>
      </c>
      <c r="N13" s="44">
        <v>1996</v>
      </c>
      <c r="O13" s="46">
        <v>34944087400.900002</v>
      </c>
      <c r="P13" s="47">
        <v>78</v>
      </c>
      <c r="Q13" s="47">
        <v>155.6</v>
      </c>
      <c r="R13" s="45" t="s">
        <v>45</v>
      </c>
      <c r="S13" s="45">
        <v>19400000</v>
      </c>
      <c r="T13" s="45">
        <v>285</v>
      </c>
      <c r="U13" s="47">
        <v>45</v>
      </c>
      <c r="V13" s="45"/>
      <c r="W13" s="45">
        <v>65</v>
      </c>
      <c r="X13" s="45">
        <f>2645+150</f>
        <v>2795</v>
      </c>
      <c r="Y13" s="45">
        <v>1000</v>
      </c>
      <c r="Z13" s="45">
        <v>500</v>
      </c>
      <c r="AA13" s="45" t="s">
        <v>166</v>
      </c>
      <c r="AB13" s="48"/>
    </row>
    <row r="14" spans="1:28" ht="20.149999999999999" customHeight="1">
      <c r="A14" s="42">
        <f t="shared" si="0"/>
        <v>6</v>
      </c>
      <c r="B14" s="43" t="s">
        <v>167</v>
      </c>
      <c r="C14" s="43"/>
      <c r="D14" s="43" t="s">
        <v>168</v>
      </c>
      <c r="E14" s="43" t="s">
        <v>169</v>
      </c>
      <c r="F14" s="43" t="s">
        <v>159</v>
      </c>
      <c r="G14" s="44">
        <v>118</v>
      </c>
      <c r="H14" s="44">
        <v>36</v>
      </c>
      <c r="I14" s="44" t="s">
        <v>170</v>
      </c>
      <c r="J14" s="44">
        <v>-8</v>
      </c>
      <c r="K14" s="44">
        <v>43</v>
      </c>
      <c r="L14" s="44">
        <v>120</v>
      </c>
      <c r="M14" s="45" t="s">
        <v>171</v>
      </c>
      <c r="N14" s="44">
        <v>1999</v>
      </c>
      <c r="O14" s="46">
        <v>123450000000</v>
      </c>
      <c r="P14" s="45">
        <v>85</v>
      </c>
      <c r="Q14" s="45">
        <v>104</v>
      </c>
      <c r="R14" s="45" t="s">
        <v>45</v>
      </c>
      <c r="S14" s="45">
        <v>18000000</v>
      </c>
      <c r="T14" s="45">
        <v>315</v>
      </c>
      <c r="U14" s="47">
        <v>61.5</v>
      </c>
      <c r="V14" s="45"/>
      <c r="W14" s="45">
        <v>60</v>
      </c>
      <c r="X14" s="45">
        <v>3895</v>
      </c>
      <c r="Y14" s="45"/>
      <c r="Z14" s="45" t="s">
        <v>172</v>
      </c>
      <c r="AA14" s="45" t="s">
        <v>173</v>
      </c>
      <c r="AB14" s="48"/>
    </row>
    <row r="15" spans="1:28" ht="20.149999999999999" customHeight="1">
      <c r="A15" s="42">
        <f t="shared" si="0"/>
        <v>7</v>
      </c>
      <c r="B15" s="43" t="s">
        <v>219</v>
      </c>
      <c r="C15" s="43"/>
      <c r="D15" s="43" t="s">
        <v>220</v>
      </c>
      <c r="E15" s="43" t="s">
        <v>221</v>
      </c>
      <c r="F15" s="43" t="s">
        <v>38</v>
      </c>
      <c r="G15" s="44">
        <v>117</v>
      </c>
      <c r="H15" s="44">
        <v>13</v>
      </c>
      <c r="I15" s="44">
        <v>382</v>
      </c>
      <c r="J15" s="44">
        <v>-8</v>
      </c>
      <c r="K15" s="44">
        <v>54</v>
      </c>
      <c r="L15" s="44">
        <v>748</v>
      </c>
      <c r="M15" s="43"/>
      <c r="N15" s="44">
        <v>1996</v>
      </c>
      <c r="O15" s="46">
        <v>27414029214</v>
      </c>
      <c r="P15" s="47">
        <v>1.2749999999999999</v>
      </c>
      <c r="Q15" s="47">
        <v>21</v>
      </c>
      <c r="R15" s="45" t="s">
        <v>222</v>
      </c>
      <c r="S15" s="45">
        <v>0</v>
      </c>
      <c r="T15" s="47">
        <v>0</v>
      </c>
      <c r="U15" s="45">
        <v>15</v>
      </c>
      <c r="V15" s="45"/>
      <c r="W15" s="45">
        <v>90</v>
      </c>
      <c r="X15" s="47">
        <v>2513</v>
      </c>
      <c r="Y15" s="47">
        <v>0</v>
      </c>
      <c r="Z15" s="47">
        <v>0</v>
      </c>
      <c r="AA15" s="47" t="s">
        <v>223</v>
      </c>
      <c r="AB15" s="48"/>
    </row>
    <row r="16" spans="1:28" ht="11.25" customHeight="1">
      <c r="A16" s="42"/>
      <c r="B16" s="43"/>
      <c r="C16" s="43"/>
      <c r="D16" s="43"/>
      <c r="E16" s="43"/>
      <c r="F16" s="43"/>
      <c r="G16" s="44"/>
      <c r="H16" s="44"/>
      <c r="I16" s="44"/>
      <c r="J16" s="44"/>
      <c r="K16" s="44"/>
      <c r="L16" s="44"/>
      <c r="M16" s="43"/>
      <c r="N16" s="43"/>
      <c r="O16" s="46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8"/>
    </row>
    <row r="17" spans="1:28" ht="20.149999999999999" customHeight="1">
      <c r="A17" s="50" t="s">
        <v>224</v>
      </c>
      <c r="B17" s="51" t="s">
        <v>225</v>
      </c>
      <c r="C17" s="43"/>
      <c r="D17" s="43"/>
      <c r="E17" s="43"/>
      <c r="F17" s="43"/>
      <c r="G17" s="44"/>
      <c r="H17" s="44"/>
      <c r="I17" s="44"/>
      <c r="J17" s="44"/>
      <c r="K17" s="44"/>
      <c r="L17" s="44"/>
      <c r="M17" s="43"/>
      <c r="N17" s="43"/>
      <c r="O17" s="46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8"/>
    </row>
    <row r="18" spans="1:28" ht="20.149999999999999" customHeight="1">
      <c r="A18" s="42">
        <v>1</v>
      </c>
      <c r="B18" s="43" t="s">
        <v>66</v>
      </c>
      <c r="C18" s="43"/>
      <c r="D18" s="43" t="s">
        <v>67</v>
      </c>
      <c r="E18" s="43" t="s">
        <v>68</v>
      </c>
      <c r="F18" s="43" t="s">
        <v>69</v>
      </c>
      <c r="G18" s="44">
        <v>116</v>
      </c>
      <c r="H18" s="44">
        <v>48</v>
      </c>
      <c r="I18" s="44">
        <v>92</v>
      </c>
      <c r="J18" s="44">
        <v>-8</v>
      </c>
      <c r="K18" s="44">
        <v>36</v>
      </c>
      <c r="L18" s="44">
        <v>395</v>
      </c>
      <c r="M18" s="45" t="s">
        <v>70</v>
      </c>
      <c r="N18" s="44">
        <v>1998</v>
      </c>
      <c r="O18" s="46">
        <v>844230000</v>
      </c>
      <c r="P18" s="45">
        <v>1.5</v>
      </c>
      <c r="Q18" s="45">
        <v>2.4</v>
      </c>
      <c r="R18" s="45" t="s">
        <v>71</v>
      </c>
      <c r="S18" s="45">
        <v>143080</v>
      </c>
      <c r="T18" s="52">
        <v>87</v>
      </c>
      <c r="U18" s="52">
        <v>16</v>
      </c>
      <c r="V18" s="52">
        <v>18</v>
      </c>
      <c r="W18" s="52">
        <v>10</v>
      </c>
      <c r="X18" s="52">
        <v>125</v>
      </c>
      <c r="Y18" s="52">
        <v>100</v>
      </c>
      <c r="Z18" s="52">
        <v>100</v>
      </c>
      <c r="AA18" s="47"/>
      <c r="AB18" s="48" t="s">
        <v>226</v>
      </c>
    </row>
    <row r="19" spans="1:28" ht="20.149999999999999" customHeight="1">
      <c r="A19" s="42">
        <f>A18+1</f>
        <v>2</v>
      </c>
      <c r="B19" s="43" t="s">
        <v>227</v>
      </c>
      <c r="C19" s="43"/>
      <c r="D19" s="43" t="s">
        <v>228</v>
      </c>
      <c r="E19" s="43" t="s">
        <v>229</v>
      </c>
      <c r="F19" s="43" t="s">
        <v>69</v>
      </c>
      <c r="G19" s="44">
        <v>116</v>
      </c>
      <c r="H19" s="44">
        <v>53</v>
      </c>
      <c r="I19" s="44">
        <v>256</v>
      </c>
      <c r="J19" s="44">
        <v>-8</v>
      </c>
      <c r="K19" s="44">
        <v>45</v>
      </c>
      <c r="L19" s="44">
        <v>883</v>
      </c>
      <c r="M19" s="45"/>
      <c r="N19" s="44">
        <v>2008</v>
      </c>
      <c r="O19" s="46">
        <v>1199964650</v>
      </c>
      <c r="P19" s="45">
        <v>1.04</v>
      </c>
      <c r="Q19" s="45">
        <v>0.45</v>
      </c>
      <c r="R19" s="45" t="s">
        <v>116</v>
      </c>
      <c r="S19" s="45">
        <v>58240</v>
      </c>
      <c r="T19" s="52">
        <v>75</v>
      </c>
      <c r="U19" s="52">
        <v>7</v>
      </c>
      <c r="V19" s="52"/>
      <c r="W19" s="52">
        <v>10</v>
      </c>
      <c r="X19" s="52">
        <v>250</v>
      </c>
      <c r="Y19" s="52">
        <v>125</v>
      </c>
      <c r="Z19" s="52">
        <v>50</v>
      </c>
      <c r="AA19" s="45"/>
      <c r="AB19" s="48"/>
    </row>
    <row r="20" spans="1:28" ht="20.149999999999999" customHeight="1">
      <c r="A20" s="42">
        <f t="shared" ref="A20:A83" si="1">A19+1</f>
        <v>3</v>
      </c>
      <c r="B20" s="43" t="s">
        <v>230</v>
      </c>
      <c r="C20" s="43"/>
      <c r="D20" s="43" t="s">
        <v>231</v>
      </c>
      <c r="E20" s="43" t="s">
        <v>232</v>
      </c>
      <c r="F20" s="43" t="s">
        <v>69</v>
      </c>
      <c r="G20" s="44">
        <v>116</v>
      </c>
      <c r="H20" s="44">
        <v>49</v>
      </c>
      <c r="I20" s="44">
        <v>703</v>
      </c>
      <c r="J20" s="44">
        <v>-8</v>
      </c>
      <c r="K20" s="44">
        <v>48</v>
      </c>
      <c r="L20" s="44">
        <v>878</v>
      </c>
      <c r="M20" s="43"/>
      <c r="N20" s="44">
        <v>2009</v>
      </c>
      <c r="O20" s="46">
        <f>3460000000/2</f>
        <v>1730000000</v>
      </c>
      <c r="P20" s="45">
        <v>1.45</v>
      </c>
      <c r="Q20" s="45">
        <v>1</v>
      </c>
      <c r="R20" s="45" t="s">
        <v>178</v>
      </c>
      <c r="S20" s="45">
        <v>67500</v>
      </c>
      <c r="T20" s="52">
        <v>50</v>
      </c>
      <c r="U20" s="52">
        <v>7</v>
      </c>
      <c r="V20" s="52">
        <v>11</v>
      </c>
      <c r="W20" s="52">
        <v>10</v>
      </c>
      <c r="X20" s="52">
        <v>100</v>
      </c>
      <c r="Y20" s="52">
        <v>100</v>
      </c>
      <c r="Z20" s="47">
        <v>100</v>
      </c>
      <c r="AA20" s="45"/>
      <c r="AB20" s="48"/>
    </row>
    <row r="21" spans="1:28" ht="20.149999999999999" customHeight="1">
      <c r="A21" s="42">
        <f t="shared" si="1"/>
        <v>4</v>
      </c>
      <c r="B21" s="43" t="s">
        <v>233</v>
      </c>
      <c r="C21" s="43"/>
      <c r="D21" s="43" t="s">
        <v>234</v>
      </c>
      <c r="E21" s="43" t="s">
        <v>229</v>
      </c>
      <c r="F21" s="43" t="s">
        <v>69</v>
      </c>
      <c r="G21" s="44">
        <v>116</v>
      </c>
      <c r="H21" s="44">
        <v>54</v>
      </c>
      <c r="I21" s="44">
        <v>335</v>
      </c>
      <c r="J21" s="44">
        <v>-8</v>
      </c>
      <c r="K21" s="44">
        <v>46</v>
      </c>
      <c r="L21" s="44">
        <v>237</v>
      </c>
      <c r="M21" s="43"/>
      <c r="N21" s="44">
        <v>2009</v>
      </c>
      <c r="O21" s="46">
        <v>1730000000</v>
      </c>
      <c r="P21" s="45">
        <v>2.25</v>
      </c>
      <c r="Q21" s="45">
        <v>1</v>
      </c>
      <c r="R21" s="45" t="s">
        <v>178</v>
      </c>
      <c r="S21" s="45">
        <v>50000</v>
      </c>
      <c r="T21" s="52">
        <v>63</v>
      </c>
      <c r="U21" s="52">
        <v>7</v>
      </c>
      <c r="V21" s="52">
        <v>11</v>
      </c>
      <c r="W21" s="52">
        <v>12</v>
      </c>
      <c r="X21" s="52">
        <v>100</v>
      </c>
      <c r="Y21" s="52">
        <v>50</v>
      </c>
      <c r="Z21" s="47"/>
      <c r="AA21" s="45"/>
      <c r="AB21" s="48"/>
    </row>
    <row r="22" spans="1:28" ht="20.149999999999999" customHeight="1">
      <c r="A22" s="42">
        <f t="shared" si="1"/>
        <v>5</v>
      </c>
      <c r="B22" s="43" t="s">
        <v>235</v>
      </c>
      <c r="C22" s="43"/>
      <c r="D22" s="43"/>
      <c r="E22" s="43" t="s">
        <v>236</v>
      </c>
      <c r="F22" s="43" t="s">
        <v>69</v>
      </c>
      <c r="G22" s="44"/>
      <c r="H22" s="44"/>
      <c r="I22" s="44"/>
      <c r="J22" s="44"/>
      <c r="K22" s="44"/>
      <c r="L22" s="44"/>
      <c r="M22" s="43"/>
      <c r="N22" s="44">
        <v>2015</v>
      </c>
      <c r="O22" s="53" t="s">
        <v>237</v>
      </c>
      <c r="P22" s="45"/>
      <c r="Q22" s="45"/>
      <c r="R22" s="45"/>
      <c r="S22" s="45"/>
      <c r="T22" s="52">
        <v>122.71</v>
      </c>
      <c r="U22" s="52"/>
      <c r="V22" s="52">
        <v>15.3</v>
      </c>
      <c r="W22" s="52" t="s">
        <v>238</v>
      </c>
      <c r="X22" s="52"/>
      <c r="Y22" s="52"/>
      <c r="Z22" s="47"/>
      <c r="AA22" s="45"/>
      <c r="AB22" s="48"/>
    </row>
    <row r="23" spans="1:28" ht="20.149999999999999" customHeight="1">
      <c r="A23" s="42">
        <f t="shared" si="1"/>
        <v>6</v>
      </c>
      <c r="B23" s="43" t="s">
        <v>73</v>
      </c>
      <c r="C23" s="43"/>
      <c r="D23" s="43" t="s">
        <v>74</v>
      </c>
      <c r="E23" s="43" t="s">
        <v>75</v>
      </c>
      <c r="F23" s="43" t="s">
        <v>38</v>
      </c>
      <c r="G23" s="44">
        <v>117</v>
      </c>
      <c r="H23" s="44">
        <v>37</v>
      </c>
      <c r="I23" s="44">
        <v>52</v>
      </c>
      <c r="J23" s="44">
        <v>-8</v>
      </c>
      <c r="K23" s="44">
        <v>38</v>
      </c>
      <c r="L23" s="44">
        <v>38</v>
      </c>
      <c r="M23" s="43" t="s">
        <v>76</v>
      </c>
      <c r="N23" s="44">
        <v>2000</v>
      </c>
      <c r="O23" s="46">
        <v>1434599898</v>
      </c>
      <c r="P23" s="45">
        <v>2.6</v>
      </c>
      <c r="Q23" s="45">
        <v>10</v>
      </c>
      <c r="R23" s="45" t="s">
        <v>71</v>
      </c>
      <c r="S23" s="45">
        <v>1839000</v>
      </c>
      <c r="T23" s="52">
        <v>100</v>
      </c>
      <c r="U23" s="52">
        <v>16</v>
      </c>
      <c r="V23" s="52"/>
      <c r="W23" s="52">
        <v>15</v>
      </c>
      <c r="X23" s="52">
        <v>110</v>
      </c>
      <c r="Y23" s="52">
        <v>100</v>
      </c>
      <c r="Z23" s="45">
        <v>125</v>
      </c>
      <c r="AA23" s="47"/>
      <c r="AB23" s="48" t="s">
        <v>239</v>
      </c>
    </row>
    <row r="24" spans="1:28" ht="20.149999999999999" customHeight="1">
      <c r="A24" s="42">
        <f t="shared" si="1"/>
        <v>7</v>
      </c>
      <c r="B24" s="43" t="s">
        <v>78</v>
      </c>
      <c r="C24" s="43"/>
      <c r="D24" s="43" t="s">
        <v>79</v>
      </c>
      <c r="E24" s="43" t="s">
        <v>80</v>
      </c>
      <c r="F24" s="43" t="s">
        <v>38</v>
      </c>
      <c r="G24" s="44">
        <v>117</v>
      </c>
      <c r="H24" s="44">
        <v>45</v>
      </c>
      <c r="I24" s="44">
        <v>32</v>
      </c>
      <c r="J24" s="44">
        <v>-8</v>
      </c>
      <c r="K24" s="44">
        <v>48</v>
      </c>
      <c r="L24" s="44">
        <v>58</v>
      </c>
      <c r="M24" s="43" t="s">
        <v>81</v>
      </c>
      <c r="N24" s="44">
        <v>1985</v>
      </c>
      <c r="O24" s="46">
        <v>398000000</v>
      </c>
      <c r="P24" s="52">
        <v>8.1999999999999993</v>
      </c>
      <c r="Q24" s="52">
        <v>8.43</v>
      </c>
      <c r="R24" s="45" t="s">
        <v>82</v>
      </c>
      <c r="S24" s="45">
        <v>524134</v>
      </c>
      <c r="T24" s="52">
        <v>185</v>
      </c>
      <c r="U24" s="52">
        <v>15</v>
      </c>
      <c r="V24" s="52"/>
      <c r="W24" s="52">
        <v>26</v>
      </c>
      <c r="X24" s="52">
        <v>612</v>
      </c>
      <c r="Y24" s="52">
        <v>250</v>
      </c>
      <c r="Z24" s="52">
        <v>100</v>
      </c>
      <c r="AA24" s="47"/>
      <c r="AB24" s="48" t="s">
        <v>240</v>
      </c>
    </row>
    <row r="25" spans="1:28" ht="20.149999999999999" customHeight="1">
      <c r="A25" s="42">
        <f t="shared" si="1"/>
        <v>8</v>
      </c>
      <c r="B25" s="43" t="s">
        <v>84</v>
      </c>
      <c r="C25" s="43"/>
      <c r="D25" s="43" t="s">
        <v>85</v>
      </c>
      <c r="E25" s="43" t="s">
        <v>80</v>
      </c>
      <c r="F25" s="43" t="s">
        <v>38</v>
      </c>
      <c r="G25" s="44">
        <v>117</v>
      </c>
      <c r="H25" s="44">
        <v>51</v>
      </c>
      <c r="I25" s="44">
        <v>48</v>
      </c>
      <c r="J25" s="44">
        <v>-8</v>
      </c>
      <c r="K25" s="44">
        <v>46</v>
      </c>
      <c r="L25" s="44">
        <v>17</v>
      </c>
      <c r="M25" s="43" t="s">
        <v>81</v>
      </c>
      <c r="N25" s="44">
        <v>1994</v>
      </c>
      <c r="O25" s="46">
        <v>1200000000</v>
      </c>
      <c r="P25" s="47">
        <v>8.0399999999999991</v>
      </c>
      <c r="Q25" s="47">
        <v>5</v>
      </c>
      <c r="R25" s="45" t="s">
        <v>71</v>
      </c>
      <c r="S25" s="45">
        <v>1550000</v>
      </c>
      <c r="T25" s="52">
        <v>112.3</v>
      </c>
      <c r="U25" s="52">
        <v>13</v>
      </c>
      <c r="V25" s="52"/>
      <c r="W25" s="52">
        <v>20</v>
      </c>
      <c r="X25" s="52">
        <v>500</v>
      </c>
      <c r="Y25" s="52">
        <v>200</v>
      </c>
      <c r="Z25" s="52">
        <v>150</v>
      </c>
      <c r="AA25" s="47"/>
      <c r="AB25" s="48" t="s">
        <v>226</v>
      </c>
    </row>
    <row r="26" spans="1:28" ht="20.149999999999999" customHeight="1">
      <c r="A26" s="42">
        <f t="shared" si="1"/>
        <v>9</v>
      </c>
      <c r="B26" s="43" t="s">
        <v>86</v>
      </c>
      <c r="C26" s="43"/>
      <c r="D26" s="43" t="s">
        <v>87</v>
      </c>
      <c r="E26" s="43" t="s">
        <v>80</v>
      </c>
      <c r="F26" s="43" t="s">
        <v>38</v>
      </c>
      <c r="G26" s="44">
        <v>117</v>
      </c>
      <c r="H26" s="44">
        <v>38</v>
      </c>
      <c r="I26" s="44">
        <v>55</v>
      </c>
      <c r="J26" s="44">
        <v>-8</v>
      </c>
      <c r="K26" s="44">
        <v>40</v>
      </c>
      <c r="L26" s="44">
        <v>44</v>
      </c>
      <c r="M26" s="43" t="s">
        <v>88</v>
      </c>
      <c r="N26" s="44">
        <v>1997</v>
      </c>
      <c r="O26" s="46">
        <v>1959215540</v>
      </c>
      <c r="P26" s="45">
        <v>17.28</v>
      </c>
      <c r="Q26" s="45">
        <v>43</v>
      </c>
      <c r="R26" s="45" t="s">
        <v>71</v>
      </c>
      <c r="S26" s="45">
        <v>2000000</v>
      </c>
      <c r="T26" s="52">
        <v>242</v>
      </c>
      <c r="U26" s="52">
        <v>18.5</v>
      </c>
      <c r="V26" s="52"/>
      <c r="W26" s="52">
        <v>20</v>
      </c>
      <c r="X26" s="52">
        <v>620</v>
      </c>
      <c r="Y26" s="52">
        <v>1000</v>
      </c>
      <c r="Z26" s="52">
        <v>120</v>
      </c>
      <c r="AA26" s="47"/>
      <c r="AB26" s="48" t="s">
        <v>226</v>
      </c>
    </row>
    <row r="27" spans="1:28" ht="20.149999999999999" customHeight="1">
      <c r="A27" s="42">
        <f t="shared" si="1"/>
        <v>10</v>
      </c>
      <c r="B27" s="43" t="s">
        <v>89</v>
      </c>
      <c r="C27" s="43"/>
      <c r="D27" s="43" t="s">
        <v>90</v>
      </c>
      <c r="E27" s="43" t="s">
        <v>80</v>
      </c>
      <c r="F27" s="43" t="s">
        <v>38</v>
      </c>
      <c r="G27" s="44">
        <v>117</v>
      </c>
      <c r="H27" s="44">
        <v>42</v>
      </c>
      <c r="I27" s="44">
        <v>48</v>
      </c>
      <c r="J27" s="44">
        <v>-8</v>
      </c>
      <c r="K27" s="44">
        <v>43</v>
      </c>
      <c r="L27" s="44">
        <v>18</v>
      </c>
      <c r="M27" s="43" t="s">
        <v>91</v>
      </c>
      <c r="N27" s="44">
        <v>1998</v>
      </c>
      <c r="O27" s="46">
        <v>768011000</v>
      </c>
      <c r="P27" s="45">
        <v>6.6</v>
      </c>
      <c r="Q27" s="45">
        <v>20</v>
      </c>
      <c r="R27" s="45" t="s">
        <v>92</v>
      </c>
      <c r="S27" s="45">
        <v>1000000</v>
      </c>
      <c r="T27" s="52">
        <v>83</v>
      </c>
      <c r="U27" s="52">
        <v>21</v>
      </c>
      <c r="V27" s="52">
        <v>25</v>
      </c>
      <c r="W27" s="52">
        <v>12</v>
      </c>
      <c r="X27" s="52">
        <v>500</v>
      </c>
      <c r="Y27" s="52">
        <v>100</v>
      </c>
      <c r="Z27" s="52">
        <v>50</v>
      </c>
      <c r="AA27" s="47"/>
      <c r="AB27" s="48" t="s">
        <v>226</v>
      </c>
    </row>
    <row r="28" spans="1:28" ht="20.149999999999999" customHeight="1">
      <c r="A28" s="42">
        <f t="shared" si="1"/>
        <v>11</v>
      </c>
      <c r="B28" s="43" t="s">
        <v>93</v>
      </c>
      <c r="C28" s="43"/>
      <c r="D28" s="43" t="s">
        <v>94</v>
      </c>
      <c r="E28" s="43" t="s">
        <v>80</v>
      </c>
      <c r="F28" s="43" t="s">
        <v>38</v>
      </c>
      <c r="G28" s="44">
        <v>117</v>
      </c>
      <c r="H28" s="44">
        <v>45</v>
      </c>
      <c r="I28" s="44">
        <v>24</v>
      </c>
      <c r="J28" s="44">
        <v>-8</v>
      </c>
      <c r="K28" s="44">
        <v>46</v>
      </c>
      <c r="L28" s="44">
        <v>42</v>
      </c>
      <c r="M28" s="43" t="s">
        <v>81</v>
      </c>
      <c r="N28" s="44">
        <v>1996</v>
      </c>
      <c r="O28" s="46">
        <v>1269953179</v>
      </c>
      <c r="P28" s="45">
        <v>10.97</v>
      </c>
      <c r="Q28" s="45">
        <v>10.76</v>
      </c>
      <c r="R28" s="45" t="s">
        <v>71</v>
      </c>
      <c r="S28" s="45">
        <v>699000</v>
      </c>
      <c r="T28" s="52">
        <v>260</v>
      </c>
      <c r="U28" s="52">
        <v>16</v>
      </c>
      <c r="V28" s="52"/>
      <c r="W28" s="52">
        <v>20</v>
      </c>
      <c r="X28" s="52">
        <v>500</v>
      </c>
      <c r="Y28" s="52">
        <v>100</v>
      </c>
      <c r="Z28" s="52">
        <v>50</v>
      </c>
      <c r="AA28" s="47"/>
      <c r="AB28" s="48" t="s">
        <v>226</v>
      </c>
    </row>
    <row r="29" spans="1:28" ht="20.149999999999999" customHeight="1">
      <c r="A29" s="42">
        <f t="shared" si="1"/>
        <v>12</v>
      </c>
      <c r="B29" s="43" t="s">
        <v>95</v>
      </c>
      <c r="C29" s="43"/>
      <c r="D29" s="43" t="s">
        <v>96</v>
      </c>
      <c r="E29" s="43" t="s">
        <v>97</v>
      </c>
      <c r="F29" s="43" t="s">
        <v>38</v>
      </c>
      <c r="G29" s="44">
        <v>117</v>
      </c>
      <c r="H29" s="44">
        <v>59</v>
      </c>
      <c r="I29" s="44">
        <v>146</v>
      </c>
      <c r="J29" s="44">
        <v>-8</v>
      </c>
      <c r="K29" s="44">
        <v>47</v>
      </c>
      <c r="L29" s="44">
        <v>489</v>
      </c>
      <c r="M29" s="43" t="s">
        <v>81</v>
      </c>
      <c r="N29" s="44">
        <v>1995</v>
      </c>
      <c r="O29" s="46">
        <v>910066000</v>
      </c>
      <c r="P29" s="47">
        <v>4.5999999999999996</v>
      </c>
      <c r="Q29" s="47">
        <v>15.5</v>
      </c>
      <c r="R29" s="45" t="s">
        <v>71</v>
      </c>
      <c r="S29" s="45">
        <v>850000</v>
      </c>
      <c r="T29" s="52">
        <v>167</v>
      </c>
      <c r="U29" s="52">
        <v>23</v>
      </c>
      <c r="V29" s="52"/>
      <c r="W29" s="52">
        <v>15</v>
      </c>
      <c r="X29" s="52">
        <v>220</v>
      </c>
      <c r="Y29" s="52">
        <v>100</v>
      </c>
      <c r="Z29" s="52">
        <v>100</v>
      </c>
      <c r="AA29" s="47"/>
      <c r="AB29" s="48" t="s">
        <v>226</v>
      </c>
    </row>
    <row r="30" spans="1:28" ht="20.149999999999999" customHeight="1">
      <c r="A30" s="42">
        <f t="shared" si="1"/>
        <v>13</v>
      </c>
      <c r="B30" s="43" t="s">
        <v>98</v>
      </c>
      <c r="C30" s="43"/>
      <c r="D30" s="43" t="s">
        <v>99</v>
      </c>
      <c r="E30" s="43" t="s">
        <v>97</v>
      </c>
      <c r="F30" s="43" t="s">
        <v>38</v>
      </c>
      <c r="G30" s="44">
        <v>118</v>
      </c>
      <c r="H30" s="44">
        <v>4</v>
      </c>
      <c r="I30" s="44">
        <v>21</v>
      </c>
      <c r="J30" s="44">
        <v>-8</v>
      </c>
      <c r="K30" s="44">
        <v>43</v>
      </c>
      <c r="L30" s="44">
        <v>39</v>
      </c>
      <c r="M30" s="43" t="s">
        <v>100</v>
      </c>
      <c r="N30" s="44">
        <v>1999</v>
      </c>
      <c r="O30" s="46">
        <v>1997594662</v>
      </c>
      <c r="P30" s="45">
        <v>4.2</v>
      </c>
      <c r="Q30" s="45">
        <v>7</v>
      </c>
      <c r="R30" s="45" t="s">
        <v>71</v>
      </c>
      <c r="S30" s="45">
        <v>940000</v>
      </c>
      <c r="T30" s="52">
        <v>142</v>
      </c>
      <c r="U30" s="52">
        <v>19</v>
      </c>
      <c r="V30" s="52">
        <v>24</v>
      </c>
      <c r="W30" s="52">
        <v>15</v>
      </c>
      <c r="X30" s="52">
        <v>543</v>
      </c>
      <c r="Y30" s="52">
        <v>250</v>
      </c>
      <c r="Z30" s="52">
        <v>250</v>
      </c>
      <c r="AA30" s="47"/>
      <c r="AB30" s="48" t="s">
        <v>101</v>
      </c>
    </row>
    <row r="31" spans="1:28" ht="20.149999999999999" customHeight="1">
      <c r="A31" s="42">
        <f t="shared" si="1"/>
        <v>14</v>
      </c>
      <c r="B31" s="43" t="s">
        <v>102</v>
      </c>
      <c r="C31" s="43"/>
      <c r="D31" s="43" t="s">
        <v>103</v>
      </c>
      <c r="E31" s="43" t="s">
        <v>104</v>
      </c>
      <c r="F31" s="43" t="s">
        <v>38</v>
      </c>
      <c r="G31" s="44">
        <v>117</v>
      </c>
      <c r="H31" s="44">
        <v>33</v>
      </c>
      <c r="I31" s="44">
        <v>643</v>
      </c>
      <c r="J31" s="44">
        <v>-8</v>
      </c>
      <c r="K31" s="44">
        <v>32</v>
      </c>
      <c r="L31" s="44">
        <v>374</v>
      </c>
      <c r="M31" s="43" t="s">
        <v>105</v>
      </c>
      <c r="N31" s="44">
        <v>1997</v>
      </c>
      <c r="O31" s="46">
        <v>159042223</v>
      </c>
      <c r="P31" s="45">
        <v>7.1</v>
      </c>
      <c r="Q31" s="45">
        <v>50</v>
      </c>
      <c r="R31" s="45" t="s">
        <v>71</v>
      </c>
      <c r="S31" s="45">
        <v>1920344</v>
      </c>
      <c r="T31" s="52">
        <v>204</v>
      </c>
      <c r="U31" s="52">
        <v>16</v>
      </c>
      <c r="V31" s="52">
        <v>20</v>
      </c>
      <c r="W31" s="52">
        <v>10</v>
      </c>
      <c r="X31" s="52">
        <v>500</v>
      </c>
      <c r="Y31" s="52">
        <v>200</v>
      </c>
      <c r="Z31" s="52">
        <v>100</v>
      </c>
      <c r="AA31" s="47"/>
      <c r="AB31" s="48" t="s">
        <v>106</v>
      </c>
    </row>
    <row r="32" spans="1:28" ht="20.149999999999999" customHeight="1">
      <c r="A32" s="42">
        <f t="shared" si="1"/>
        <v>15</v>
      </c>
      <c r="B32" s="43" t="s">
        <v>107</v>
      </c>
      <c r="C32" s="43"/>
      <c r="D32" s="43" t="s">
        <v>108</v>
      </c>
      <c r="E32" s="43" t="s">
        <v>109</v>
      </c>
      <c r="F32" s="43" t="s">
        <v>38</v>
      </c>
      <c r="G32" s="44">
        <v>117</v>
      </c>
      <c r="H32" s="44">
        <v>26</v>
      </c>
      <c r="I32" s="44">
        <v>848</v>
      </c>
      <c r="J32" s="44">
        <v>-8</v>
      </c>
      <c r="K32" s="44">
        <v>30</v>
      </c>
      <c r="L32" s="44">
        <v>323</v>
      </c>
      <c r="M32" s="43" t="s">
        <v>110</v>
      </c>
      <c r="N32" s="44">
        <v>1996</v>
      </c>
      <c r="O32" s="46">
        <v>899968168</v>
      </c>
      <c r="P32" s="47">
        <v>4.5</v>
      </c>
      <c r="Q32" s="47">
        <v>15</v>
      </c>
      <c r="R32" s="45" t="s">
        <v>71</v>
      </c>
      <c r="S32" s="45">
        <v>337000</v>
      </c>
      <c r="T32" s="52">
        <v>260</v>
      </c>
      <c r="U32" s="52">
        <v>15</v>
      </c>
      <c r="V32" s="52"/>
      <c r="W32" s="52">
        <v>15</v>
      </c>
      <c r="X32" s="52">
        <v>200</v>
      </c>
      <c r="Y32" s="52">
        <v>100</v>
      </c>
      <c r="Z32" s="52">
        <v>100</v>
      </c>
      <c r="AA32" s="47"/>
      <c r="AB32" s="48" t="s">
        <v>106</v>
      </c>
    </row>
    <row r="33" spans="1:28" ht="20.149999999999999" customHeight="1">
      <c r="A33" s="42">
        <f t="shared" si="1"/>
        <v>16</v>
      </c>
      <c r="B33" s="43" t="s">
        <v>111</v>
      </c>
      <c r="C33" s="43"/>
      <c r="D33" s="43" t="s">
        <v>112</v>
      </c>
      <c r="E33" s="43" t="s">
        <v>113</v>
      </c>
      <c r="F33" s="43" t="s">
        <v>38</v>
      </c>
      <c r="G33" s="44">
        <v>117</v>
      </c>
      <c r="H33" s="44">
        <v>40</v>
      </c>
      <c r="I33" s="44">
        <v>42</v>
      </c>
      <c r="J33" s="44">
        <v>-8</v>
      </c>
      <c r="K33" s="44">
        <v>36</v>
      </c>
      <c r="L33" s="44">
        <v>20</v>
      </c>
      <c r="M33" s="43" t="s">
        <v>76</v>
      </c>
      <c r="N33" s="44">
        <v>1999</v>
      </c>
      <c r="O33" s="46">
        <v>655046030</v>
      </c>
      <c r="P33" s="45">
        <v>6.2</v>
      </c>
      <c r="Q33" s="45">
        <v>11</v>
      </c>
      <c r="R33" s="45" t="s">
        <v>71</v>
      </c>
      <c r="S33" s="45">
        <v>486000</v>
      </c>
      <c r="T33" s="52">
        <v>158</v>
      </c>
      <c r="U33" s="52">
        <v>12</v>
      </c>
      <c r="V33" s="52">
        <v>16</v>
      </c>
      <c r="W33" s="52">
        <v>15</v>
      </c>
      <c r="X33" s="52">
        <v>200</v>
      </c>
      <c r="Y33" s="52">
        <v>150</v>
      </c>
      <c r="Z33" s="52">
        <v>100</v>
      </c>
      <c r="AA33" s="47"/>
      <c r="AB33" s="48" t="s">
        <v>114</v>
      </c>
    </row>
    <row r="34" spans="1:28" ht="20.149999999999999" customHeight="1">
      <c r="A34" s="42">
        <f t="shared" si="1"/>
        <v>17</v>
      </c>
      <c r="B34" s="43" t="s">
        <v>115</v>
      </c>
      <c r="C34" s="43"/>
      <c r="D34" s="43" t="s">
        <v>90</v>
      </c>
      <c r="E34" s="43" t="s">
        <v>80</v>
      </c>
      <c r="F34" s="43" t="s">
        <v>38</v>
      </c>
      <c r="G34" s="44">
        <v>117</v>
      </c>
      <c r="H34" s="44">
        <v>43</v>
      </c>
      <c r="I34" s="44">
        <v>43</v>
      </c>
      <c r="J34" s="44">
        <v>-8</v>
      </c>
      <c r="K34" s="44">
        <v>45</v>
      </c>
      <c r="L34" s="44">
        <v>12</v>
      </c>
      <c r="M34" s="43" t="s">
        <v>91</v>
      </c>
      <c r="N34" s="44">
        <v>1985</v>
      </c>
      <c r="O34" s="46">
        <v>445000000</v>
      </c>
      <c r="P34" s="54">
        <v>2.7</v>
      </c>
      <c r="Q34" s="54">
        <v>6</v>
      </c>
      <c r="R34" s="45" t="s">
        <v>116</v>
      </c>
      <c r="S34" s="45">
        <v>225000</v>
      </c>
      <c r="T34" s="52">
        <v>170</v>
      </c>
      <c r="U34" s="52">
        <v>15</v>
      </c>
      <c r="V34" s="52"/>
      <c r="W34" s="52">
        <v>30.5</v>
      </c>
      <c r="X34" s="52">
        <v>286</v>
      </c>
      <c r="Y34" s="52">
        <v>50</v>
      </c>
      <c r="Z34" s="52">
        <v>100</v>
      </c>
      <c r="AA34" s="47"/>
      <c r="AB34" s="48" t="s">
        <v>117</v>
      </c>
    </row>
    <row r="35" spans="1:28" ht="20.149999999999999" customHeight="1">
      <c r="A35" s="42">
        <f t="shared" si="1"/>
        <v>18</v>
      </c>
      <c r="B35" s="43" t="s">
        <v>118</v>
      </c>
      <c r="C35" s="43"/>
      <c r="D35" s="43" t="s">
        <v>119</v>
      </c>
      <c r="E35" s="43" t="s">
        <v>80</v>
      </c>
      <c r="F35" s="43" t="s">
        <v>38</v>
      </c>
      <c r="G35" s="44">
        <v>117</v>
      </c>
      <c r="H35" s="44">
        <v>43</v>
      </c>
      <c r="I35" s="44">
        <v>52</v>
      </c>
      <c r="J35" s="44">
        <v>-8</v>
      </c>
      <c r="K35" s="44">
        <v>50</v>
      </c>
      <c r="L35" s="44">
        <v>206</v>
      </c>
      <c r="M35" s="43" t="s">
        <v>120</v>
      </c>
      <c r="N35" s="44">
        <v>1992</v>
      </c>
      <c r="O35" s="46">
        <v>2749898000</v>
      </c>
      <c r="P35" s="47">
        <v>6.31</v>
      </c>
      <c r="Q35" s="47">
        <v>6.4</v>
      </c>
      <c r="R35" s="45" t="s">
        <v>116</v>
      </c>
      <c r="S35" s="45">
        <v>83000</v>
      </c>
      <c r="T35" s="52">
        <v>105</v>
      </c>
      <c r="U35" s="52">
        <v>20</v>
      </c>
      <c r="V35" s="52"/>
      <c r="W35" s="52">
        <v>25</v>
      </c>
      <c r="X35" s="52">
        <v>200</v>
      </c>
      <c r="Y35" s="52">
        <v>100</v>
      </c>
      <c r="Z35" s="52">
        <v>200</v>
      </c>
      <c r="AA35" s="47"/>
      <c r="AB35" s="48" t="s">
        <v>101</v>
      </c>
    </row>
    <row r="36" spans="1:28" ht="20.149999999999999" customHeight="1">
      <c r="A36" s="42">
        <f t="shared" si="1"/>
        <v>19</v>
      </c>
      <c r="B36" s="43" t="s">
        <v>121</v>
      </c>
      <c r="C36" s="43"/>
      <c r="D36" s="43" t="s">
        <v>122</v>
      </c>
      <c r="E36" s="43" t="s">
        <v>123</v>
      </c>
      <c r="F36" s="43" t="s">
        <v>38</v>
      </c>
      <c r="G36" s="44">
        <v>117</v>
      </c>
      <c r="H36" s="44">
        <v>25</v>
      </c>
      <c r="I36" s="44">
        <v>340</v>
      </c>
      <c r="J36" s="44">
        <v>-8</v>
      </c>
      <c r="K36" s="44">
        <v>34</v>
      </c>
      <c r="L36" s="44">
        <v>839</v>
      </c>
      <c r="M36" s="43" t="s">
        <v>124</v>
      </c>
      <c r="N36" s="44">
        <v>2006</v>
      </c>
      <c r="O36" s="46">
        <v>10296607000</v>
      </c>
      <c r="P36" s="45">
        <v>3.27</v>
      </c>
      <c r="Q36" s="45">
        <v>11.2</v>
      </c>
      <c r="R36" s="45" t="s">
        <v>71</v>
      </c>
      <c r="S36" s="45">
        <v>540000</v>
      </c>
      <c r="T36" s="52">
        <v>240</v>
      </c>
      <c r="U36" s="52">
        <v>21</v>
      </c>
      <c r="V36" s="52">
        <v>24</v>
      </c>
      <c r="W36" s="52">
        <v>15</v>
      </c>
      <c r="X36" s="52">
        <v>220</v>
      </c>
      <c r="Y36" s="52">
        <v>150</v>
      </c>
      <c r="Z36" s="52">
        <v>200</v>
      </c>
      <c r="AA36" s="47"/>
      <c r="AB36" s="48" t="s">
        <v>125</v>
      </c>
    </row>
    <row r="37" spans="1:28" ht="20.149999999999999" customHeight="1">
      <c r="A37" s="42">
        <f t="shared" si="1"/>
        <v>20</v>
      </c>
      <c r="B37" s="43" t="s">
        <v>241</v>
      </c>
      <c r="C37" s="43"/>
      <c r="D37" s="43" t="s">
        <v>94</v>
      </c>
      <c r="E37" s="43" t="s">
        <v>80</v>
      </c>
      <c r="F37" s="43" t="s">
        <v>38</v>
      </c>
      <c r="G37" s="44">
        <v>117</v>
      </c>
      <c r="H37" s="44">
        <v>45</v>
      </c>
      <c r="I37" s="44">
        <v>17</v>
      </c>
      <c r="J37" s="44">
        <v>-8</v>
      </c>
      <c r="K37" s="44">
        <v>46</v>
      </c>
      <c r="L37" s="44">
        <v>10</v>
      </c>
      <c r="M37" s="45" t="s">
        <v>81</v>
      </c>
      <c r="N37" s="44">
        <v>1998</v>
      </c>
      <c r="O37" s="46">
        <v>521108000</v>
      </c>
      <c r="P37" s="45">
        <v>5.3</v>
      </c>
      <c r="Q37" s="45">
        <v>4.32</v>
      </c>
      <c r="R37" s="45" t="s">
        <v>71</v>
      </c>
      <c r="S37" s="45">
        <v>72500</v>
      </c>
      <c r="T37" s="52">
        <v>153.5</v>
      </c>
      <c r="U37" s="52">
        <v>9</v>
      </c>
      <c r="V37" s="52">
        <v>12</v>
      </c>
      <c r="W37" s="52">
        <v>10</v>
      </c>
      <c r="X37" s="52">
        <v>50</v>
      </c>
      <c r="Y37" s="52">
        <v>250</v>
      </c>
      <c r="Z37" s="52">
        <v>20</v>
      </c>
      <c r="AA37" s="47"/>
      <c r="AB37" s="48" t="s">
        <v>242</v>
      </c>
    </row>
    <row r="38" spans="1:28" ht="20.149999999999999" customHeight="1">
      <c r="A38" s="42">
        <f t="shared" si="1"/>
        <v>21</v>
      </c>
      <c r="B38" s="43" t="s">
        <v>126</v>
      </c>
      <c r="C38" s="43"/>
      <c r="D38" s="43" t="s">
        <v>90</v>
      </c>
      <c r="E38" s="43" t="s">
        <v>80</v>
      </c>
      <c r="F38" s="43" t="s">
        <v>38</v>
      </c>
      <c r="G38" s="44">
        <v>117</v>
      </c>
      <c r="H38" s="44">
        <v>44</v>
      </c>
      <c r="I38" s="44">
        <v>24</v>
      </c>
      <c r="J38" s="44">
        <v>-8</v>
      </c>
      <c r="K38" s="44">
        <v>45</v>
      </c>
      <c r="L38" s="44">
        <v>38</v>
      </c>
      <c r="M38" s="45" t="s">
        <v>127</v>
      </c>
      <c r="N38" s="44">
        <v>1997</v>
      </c>
      <c r="O38" s="46">
        <v>906102884.14999998</v>
      </c>
      <c r="P38" s="45">
        <v>1.4</v>
      </c>
      <c r="Q38" s="45">
        <v>8</v>
      </c>
      <c r="R38" s="45" t="s">
        <v>71</v>
      </c>
      <c r="S38" s="45">
        <v>225000</v>
      </c>
      <c r="T38" s="52">
        <v>240</v>
      </c>
      <c r="U38" s="52">
        <v>12</v>
      </c>
      <c r="V38" s="52"/>
      <c r="W38" s="52">
        <v>10</v>
      </c>
      <c r="X38" s="52">
        <v>100</v>
      </c>
      <c r="Y38" s="52">
        <v>250</v>
      </c>
      <c r="Z38" s="52">
        <v>50</v>
      </c>
      <c r="AA38" s="47"/>
      <c r="AB38" s="48" t="s">
        <v>239</v>
      </c>
    </row>
    <row r="39" spans="1:28" ht="20.149999999999999" customHeight="1">
      <c r="A39" s="42">
        <f t="shared" si="1"/>
        <v>22</v>
      </c>
      <c r="B39" s="43" t="s">
        <v>243</v>
      </c>
      <c r="C39" s="43"/>
      <c r="D39" s="43" t="s">
        <v>103</v>
      </c>
      <c r="E39" s="43" t="s">
        <v>104</v>
      </c>
      <c r="F39" s="43" t="s">
        <v>38</v>
      </c>
      <c r="G39" s="44">
        <v>117</v>
      </c>
      <c r="H39" s="44">
        <v>31</v>
      </c>
      <c r="I39" s="44">
        <v>3</v>
      </c>
      <c r="J39" s="44">
        <v>-8</v>
      </c>
      <c r="K39" s="44">
        <v>31</v>
      </c>
      <c r="L39" s="44">
        <v>31</v>
      </c>
      <c r="M39" s="45"/>
      <c r="N39" s="44">
        <v>1993</v>
      </c>
      <c r="O39" s="46">
        <v>150000000</v>
      </c>
      <c r="P39" s="47">
        <v>1.9</v>
      </c>
      <c r="Q39" s="47">
        <v>3.5</v>
      </c>
      <c r="R39" s="45" t="s">
        <v>178</v>
      </c>
      <c r="S39" s="45">
        <v>35000</v>
      </c>
      <c r="T39" s="52">
        <v>125</v>
      </c>
      <c r="U39" s="52">
        <v>6</v>
      </c>
      <c r="V39" s="52"/>
      <c r="W39" s="52">
        <v>6</v>
      </c>
      <c r="X39" s="52">
        <v>120</v>
      </c>
      <c r="Y39" s="52">
        <v>500</v>
      </c>
      <c r="Z39" s="52">
        <v>50</v>
      </c>
      <c r="AA39" s="45"/>
      <c r="AB39" s="48" t="s">
        <v>208</v>
      </c>
    </row>
    <row r="40" spans="1:28" ht="20.149999999999999" customHeight="1">
      <c r="A40" s="42">
        <f t="shared" si="1"/>
        <v>23</v>
      </c>
      <c r="B40" s="43" t="s">
        <v>244</v>
      </c>
      <c r="C40" s="43"/>
      <c r="D40" s="43" t="s">
        <v>245</v>
      </c>
      <c r="E40" s="43" t="s">
        <v>41</v>
      </c>
      <c r="F40" s="43" t="s">
        <v>38</v>
      </c>
      <c r="G40" s="44">
        <v>117</v>
      </c>
      <c r="H40" s="44">
        <v>35</v>
      </c>
      <c r="I40" s="44">
        <v>16</v>
      </c>
      <c r="J40" s="44">
        <v>-8</v>
      </c>
      <c r="K40" s="44">
        <v>39</v>
      </c>
      <c r="L40" s="44">
        <v>37</v>
      </c>
      <c r="M40" s="45" t="s">
        <v>124</v>
      </c>
      <c r="N40" s="44">
        <v>1994</v>
      </c>
      <c r="O40" s="46">
        <v>300000000</v>
      </c>
      <c r="P40" s="47">
        <v>0.86</v>
      </c>
      <c r="Q40" s="47">
        <v>2</v>
      </c>
      <c r="R40" s="45" t="s">
        <v>71</v>
      </c>
      <c r="S40" s="45">
        <v>42910</v>
      </c>
      <c r="T40" s="52">
        <v>155</v>
      </c>
      <c r="U40" s="52">
        <v>7</v>
      </c>
      <c r="V40" s="52"/>
      <c r="W40" s="52">
        <v>6</v>
      </c>
      <c r="X40" s="52">
        <v>120</v>
      </c>
      <c r="Y40" s="52">
        <v>1000</v>
      </c>
      <c r="Z40" s="52">
        <v>50</v>
      </c>
      <c r="AA40" s="45"/>
      <c r="AB40" s="48" t="s">
        <v>208</v>
      </c>
    </row>
    <row r="41" spans="1:28" ht="20.149999999999999" customHeight="1">
      <c r="A41" s="42">
        <f t="shared" si="1"/>
        <v>24</v>
      </c>
      <c r="B41" s="43" t="s">
        <v>246</v>
      </c>
      <c r="C41" s="43"/>
      <c r="D41" s="43" t="s">
        <v>247</v>
      </c>
      <c r="E41" s="43" t="s">
        <v>104</v>
      </c>
      <c r="F41" s="43" t="s">
        <v>38</v>
      </c>
      <c r="G41" s="44">
        <v>117</v>
      </c>
      <c r="H41" s="44">
        <v>27</v>
      </c>
      <c r="I41" s="44">
        <v>47</v>
      </c>
      <c r="J41" s="44">
        <v>-8</v>
      </c>
      <c r="K41" s="44">
        <v>28</v>
      </c>
      <c r="L41" s="44">
        <v>51</v>
      </c>
      <c r="M41" s="45"/>
      <c r="N41" s="44">
        <v>1994</v>
      </c>
      <c r="O41" s="46">
        <v>300000000</v>
      </c>
      <c r="P41" s="47">
        <v>1.19</v>
      </c>
      <c r="Q41" s="47">
        <v>2.5</v>
      </c>
      <c r="R41" s="45" t="s">
        <v>71</v>
      </c>
      <c r="S41" s="45">
        <v>130000</v>
      </c>
      <c r="T41" s="52">
        <v>112</v>
      </c>
      <c r="U41" s="52">
        <v>6.8</v>
      </c>
      <c r="V41" s="52"/>
      <c r="W41" s="52">
        <v>5</v>
      </c>
      <c r="X41" s="52">
        <v>120</v>
      </c>
      <c r="Y41" s="52">
        <v>800</v>
      </c>
      <c r="Z41" s="52">
        <v>20</v>
      </c>
      <c r="AA41" s="45"/>
      <c r="AB41" s="48" t="s">
        <v>208</v>
      </c>
    </row>
    <row r="42" spans="1:28" ht="20.149999999999999" customHeight="1">
      <c r="A42" s="42">
        <f t="shared" si="1"/>
        <v>25</v>
      </c>
      <c r="B42" s="43" t="s">
        <v>248</v>
      </c>
      <c r="C42" s="43"/>
      <c r="D42" s="43" t="s">
        <v>249</v>
      </c>
      <c r="E42" s="43" t="s">
        <v>104</v>
      </c>
      <c r="F42" s="43" t="s">
        <v>38</v>
      </c>
      <c r="G42" s="44">
        <v>117</v>
      </c>
      <c r="H42" s="44">
        <v>31</v>
      </c>
      <c r="I42" s="44">
        <v>44</v>
      </c>
      <c r="J42" s="44">
        <v>-8</v>
      </c>
      <c r="K42" s="44">
        <v>29</v>
      </c>
      <c r="L42" s="44">
        <v>24</v>
      </c>
      <c r="M42" s="45"/>
      <c r="N42" s="44">
        <v>1994</v>
      </c>
      <c r="O42" s="46">
        <v>375000000</v>
      </c>
      <c r="P42" s="47">
        <v>1.2</v>
      </c>
      <c r="Q42" s="47">
        <v>5</v>
      </c>
      <c r="R42" s="45" t="s">
        <v>71</v>
      </c>
      <c r="S42" s="45">
        <v>146490</v>
      </c>
      <c r="T42" s="52">
        <v>261</v>
      </c>
      <c r="U42" s="52">
        <v>9</v>
      </c>
      <c r="V42" s="52"/>
      <c r="W42" s="52">
        <v>10</v>
      </c>
      <c r="X42" s="52">
        <v>120</v>
      </c>
      <c r="Y42" s="52">
        <v>700</v>
      </c>
      <c r="Z42" s="52">
        <v>15</v>
      </c>
      <c r="AA42" s="45"/>
      <c r="AB42" s="48" t="s">
        <v>208</v>
      </c>
    </row>
    <row r="43" spans="1:28" ht="20.149999999999999" customHeight="1">
      <c r="A43" s="42">
        <f t="shared" si="1"/>
        <v>26</v>
      </c>
      <c r="B43" s="43" t="s">
        <v>250</v>
      </c>
      <c r="C43" s="43"/>
      <c r="D43" s="43" t="s">
        <v>251</v>
      </c>
      <c r="E43" s="43" t="s">
        <v>104</v>
      </c>
      <c r="F43" s="43" t="s">
        <v>38</v>
      </c>
      <c r="G43" s="44">
        <v>117</v>
      </c>
      <c r="H43" s="44">
        <v>28</v>
      </c>
      <c r="I43" s="44">
        <v>47</v>
      </c>
      <c r="J43" s="44">
        <v>-8</v>
      </c>
      <c r="K43" s="44">
        <v>31</v>
      </c>
      <c r="L43" s="44">
        <v>56</v>
      </c>
      <c r="M43" s="45"/>
      <c r="N43" s="44">
        <v>1996</v>
      </c>
      <c r="O43" s="46">
        <v>223569916</v>
      </c>
      <c r="P43" s="47">
        <v>1</v>
      </c>
      <c r="Q43" s="47">
        <v>4</v>
      </c>
      <c r="R43" s="45" t="s">
        <v>116</v>
      </c>
      <c r="S43" s="45">
        <v>65000</v>
      </c>
      <c r="T43" s="52">
        <v>55</v>
      </c>
      <c r="U43" s="52">
        <v>6.5</v>
      </c>
      <c r="V43" s="52"/>
      <c r="W43" s="52">
        <v>4.25</v>
      </c>
      <c r="X43" s="52">
        <v>50</v>
      </c>
      <c r="Y43" s="52">
        <v>200</v>
      </c>
      <c r="Z43" s="52">
        <v>20</v>
      </c>
      <c r="AA43" s="45"/>
      <c r="AB43" s="48"/>
    </row>
    <row r="44" spans="1:28" ht="20.149999999999999" customHeight="1">
      <c r="A44" s="42">
        <f t="shared" si="1"/>
        <v>27</v>
      </c>
      <c r="B44" s="43" t="s">
        <v>252</v>
      </c>
      <c r="C44" s="43"/>
      <c r="D44" s="43" t="s">
        <v>253</v>
      </c>
      <c r="E44" s="43" t="s">
        <v>254</v>
      </c>
      <c r="F44" s="43" t="s">
        <v>38</v>
      </c>
      <c r="G44" s="44">
        <v>118</v>
      </c>
      <c r="H44" s="55" t="s">
        <v>255</v>
      </c>
      <c r="I44" s="55" t="s">
        <v>256</v>
      </c>
      <c r="J44" s="44">
        <v>-8</v>
      </c>
      <c r="K44" s="44">
        <v>43</v>
      </c>
      <c r="L44" s="44">
        <v>938</v>
      </c>
      <c r="M44" s="45" t="s">
        <v>100</v>
      </c>
      <c r="N44" s="44">
        <v>1996</v>
      </c>
      <c r="O44" s="46">
        <v>223569916</v>
      </c>
      <c r="P44" s="47">
        <v>1.3</v>
      </c>
      <c r="Q44" s="47">
        <v>4.5</v>
      </c>
      <c r="R44" s="45" t="s">
        <v>71</v>
      </c>
      <c r="S44" s="45">
        <v>75000</v>
      </c>
      <c r="T44" s="52">
        <v>150</v>
      </c>
      <c r="U44" s="52">
        <v>6</v>
      </c>
      <c r="V44" s="52"/>
      <c r="W44" s="52">
        <v>10</v>
      </c>
      <c r="X44" s="52">
        <v>50</v>
      </c>
      <c r="Y44" s="52">
        <v>100</v>
      </c>
      <c r="Z44" s="52">
        <v>25</v>
      </c>
      <c r="AA44" s="45"/>
      <c r="AB44" s="48"/>
    </row>
    <row r="45" spans="1:28" ht="20.149999999999999" customHeight="1">
      <c r="A45" s="56">
        <f>A44+1</f>
        <v>28</v>
      </c>
      <c r="B45" s="57" t="s">
        <v>257</v>
      </c>
      <c r="C45" s="57"/>
      <c r="D45" s="57" t="s">
        <v>258</v>
      </c>
      <c r="E45" s="57" t="s">
        <v>254</v>
      </c>
      <c r="F45" s="57" t="s">
        <v>38</v>
      </c>
      <c r="G45" s="58"/>
      <c r="H45" s="58"/>
      <c r="I45" s="58"/>
      <c r="J45" s="58"/>
      <c r="K45" s="58"/>
      <c r="L45" s="58"/>
      <c r="M45" s="59"/>
      <c r="N45" s="58">
        <v>1996</v>
      </c>
      <c r="O45" s="60">
        <v>85000000</v>
      </c>
      <c r="P45" s="61">
        <v>1.5</v>
      </c>
      <c r="Q45" s="61">
        <v>2</v>
      </c>
      <c r="R45" s="59" t="s">
        <v>71</v>
      </c>
      <c r="S45" s="59">
        <v>100000</v>
      </c>
      <c r="T45" s="62">
        <v>40</v>
      </c>
      <c r="U45" s="62">
        <v>7</v>
      </c>
      <c r="V45" s="62"/>
      <c r="W45" s="62">
        <v>5</v>
      </c>
      <c r="X45" s="62">
        <v>50</v>
      </c>
      <c r="Y45" s="62">
        <v>200</v>
      </c>
      <c r="Z45" s="62">
        <v>50</v>
      </c>
      <c r="AA45" s="59"/>
      <c r="AB45" s="63"/>
    </row>
    <row r="46" spans="1:28" ht="20.149999999999999" customHeight="1">
      <c r="A46" s="56">
        <f t="shared" si="1"/>
        <v>29</v>
      </c>
      <c r="B46" s="57" t="s">
        <v>259</v>
      </c>
      <c r="C46" s="57"/>
      <c r="D46" s="57" t="s">
        <v>80</v>
      </c>
      <c r="E46" s="57" t="s">
        <v>80</v>
      </c>
      <c r="F46" s="57" t="s">
        <v>38</v>
      </c>
      <c r="G46" s="58">
        <v>117</v>
      </c>
      <c r="H46" s="58">
        <v>46</v>
      </c>
      <c r="I46" s="58">
        <v>36</v>
      </c>
      <c r="J46" s="58">
        <v>-8</v>
      </c>
      <c r="K46" s="58">
        <v>49</v>
      </c>
      <c r="L46" s="58">
        <v>36</v>
      </c>
      <c r="M46" s="59"/>
      <c r="N46" s="58">
        <v>1997</v>
      </c>
      <c r="O46" s="60">
        <v>118269546.18000001</v>
      </c>
      <c r="P46" s="59">
        <v>10.6</v>
      </c>
      <c r="Q46" s="59">
        <v>1.5</v>
      </c>
      <c r="R46" s="59" t="s">
        <v>92</v>
      </c>
      <c r="S46" s="59">
        <v>53000</v>
      </c>
      <c r="T46" s="62">
        <v>48</v>
      </c>
      <c r="U46" s="62">
        <v>6</v>
      </c>
      <c r="V46" s="62">
        <v>7.5</v>
      </c>
      <c r="W46" s="62">
        <v>10</v>
      </c>
      <c r="X46" s="62">
        <v>50</v>
      </c>
      <c r="Y46" s="62">
        <v>200</v>
      </c>
      <c r="Z46" s="62">
        <v>15</v>
      </c>
      <c r="AA46" s="59"/>
      <c r="AB46" s="63"/>
    </row>
    <row r="47" spans="1:28" ht="20.149999999999999" customHeight="1">
      <c r="A47" s="56">
        <f t="shared" si="1"/>
        <v>30</v>
      </c>
      <c r="B47" s="57" t="s">
        <v>260</v>
      </c>
      <c r="C47" s="57"/>
      <c r="D47" s="57" t="s">
        <v>261</v>
      </c>
      <c r="E47" s="57" t="s">
        <v>254</v>
      </c>
      <c r="F47" s="57" t="s">
        <v>38</v>
      </c>
      <c r="G47" s="58">
        <v>118</v>
      </c>
      <c r="H47" s="58">
        <v>14</v>
      </c>
      <c r="I47" s="58">
        <v>46.19</v>
      </c>
      <c r="J47" s="58">
        <v>-8</v>
      </c>
      <c r="K47" s="58">
        <v>43</v>
      </c>
      <c r="L47" s="58">
        <v>29.24</v>
      </c>
      <c r="M47" s="59" t="s">
        <v>262</v>
      </c>
      <c r="N47" s="58">
        <v>1997</v>
      </c>
      <c r="O47" s="60">
        <v>136258944.97999999</v>
      </c>
      <c r="P47" s="61">
        <v>2.5</v>
      </c>
      <c r="Q47" s="61">
        <v>2</v>
      </c>
      <c r="R47" s="59" t="s">
        <v>263</v>
      </c>
      <c r="S47" s="59">
        <v>75000</v>
      </c>
      <c r="T47" s="64">
        <v>60</v>
      </c>
      <c r="U47" s="61">
        <v>7</v>
      </c>
      <c r="V47" s="61">
        <v>9</v>
      </c>
      <c r="W47" s="61">
        <v>10</v>
      </c>
      <c r="X47" s="61">
        <v>20</v>
      </c>
      <c r="Y47" s="61">
        <v>100</v>
      </c>
      <c r="Z47" s="61">
        <v>75</v>
      </c>
      <c r="AA47" s="59"/>
      <c r="AB47" s="63"/>
    </row>
    <row r="48" spans="1:28" ht="20.149999999999999" customHeight="1">
      <c r="A48" s="56">
        <f t="shared" si="1"/>
        <v>31</v>
      </c>
      <c r="B48" s="57" t="s">
        <v>264</v>
      </c>
      <c r="C48" s="57"/>
      <c r="D48" s="57" t="s">
        <v>265</v>
      </c>
      <c r="E48" s="57" t="s">
        <v>265</v>
      </c>
      <c r="F48" s="57" t="s">
        <v>38</v>
      </c>
      <c r="G48" s="58"/>
      <c r="H48" s="58"/>
      <c r="I48" s="58"/>
      <c r="J48" s="58"/>
      <c r="K48" s="58"/>
      <c r="L48" s="58"/>
      <c r="M48" s="59"/>
      <c r="N48" s="58">
        <v>2007</v>
      </c>
      <c r="O48" s="60">
        <v>1724991653</v>
      </c>
      <c r="P48" s="59">
        <v>5</v>
      </c>
      <c r="Q48" s="59">
        <v>6.5</v>
      </c>
      <c r="R48" s="59" t="s">
        <v>116</v>
      </c>
      <c r="S48" s="59">
        <v>140000</v>
      </c>
      <c r="T48" s="62">
        <v>105</v>
      </c>
      <c r="U48" s="62">
        <v>8.5</v>
      </c>
      <c r="V48" s="62">
        <v>10</v>
      </c>
      <c r="W48" s="62">
        <v>10.5</v>
      </c>
      <c r="X48" s="62">
        <v>125</v>
      </c>
      <c r="Y48" s="62">
        <v>150</v>
      </c>
      <c r="Z48" s="62">
        <v>50</v>
      </c>
      <c r="AA48" s="59"/>
      <c r="AB48" s="63"/>
    </row>
    <row r="49" spans="1:28" ht="20.149999999999999" customHeight="1">
      <c r="A49" s="56">
        <f t="shared" si="1"/>
        <v>32</v>
      </c>
      <c r="B49" s="57" t="s">
        <v>266</v>
      </c>
      <c r="C49" s="57"/>
      <c r="D49" s="57" t="s">
        <v>267</v>
      </c>
      <c r="E49" s="57" t="s">
        <v>123</v>
      </c>
      <c r="F49" s="57" t="s">
        <v>38</v>
      </c>
      <c r="G49" s="58">
        <v>117</v>
      </c>
      <c r="H49" s="58">
        <v>27</v>
      </c>
      <c r="I49" s="58">
        <v>340</v>
      </c>
      <c r="J49" s="58">
        <v>-8</v>
      </c>
      <c r="K49" s="58">
        <v>41</v>
      </c>
      <c r="L49" s="58">
        <v>688</v>
      </c>
      <c r="M49" s="59"/>
      <c r="N49" s="58">
        <v>2007</v>
      </c>
      <c r="O49" s="60">
        <v>5379300000</v>
      </c>
      <c r="P49" s="59">
        <v>3.7</v>
      </c>
      <c r="Q49" s="59">
        <v>0.53</v>
      </c>
      <c r="R49" s="59" t="s">
        <v>268</v>
      </c>
      <c r="S49" s="59">
        <v>17000</v>
      </c>
      <c r="T49" s="62">
        <v>50</v>
      </c>
      <c r="U49" s="62">
        <v>8.5</v>
      </c>
      <c r="V49" s="62"/>
      <c r="W49" s="62">
        <v>8.5</v>
      </c>
      <c r="X49" s="62">
        <v>125</v>
      </c>
      <c r="Y49" s="62">
        <v>75</v>
      </c>
      <c r="Z49" s="62">
        <v>50</v>
      </c>
      <c r="AA49" s="59"/>
      <c r="AB49" s="63"/>
    </row>
    <row r="50" spans="1:28" ht="20.149999999999999" customHeight="1">
      <c r="A50" s="56">
        <f t="shared" si="1"/>
        <v>33</v>
      </c>
      <c r="B50" s="57" t="s">
        <v>269</v>
      </c>
      <c r="C50" s="57"/>
      <c r="D50" s="57" t="s">
        <v>270</v>
      </c>
      <c r="E50" s="57" t="s">
        <v>265</v>
      </c>
      <c r="F50" s="57" t="s">
        <v>38</v>
      </c>
      <c r="G50" s="58">
        <v>117</v>
      </c>
      <c r="H50" s="58">
        <v>40</v>
      </c>
      <c r="I50" s="58">
        <v>42</v>
      </c>
      <c r="J50" s="58">
        <v>-8</v>
      </c>
      <c r="K50" s="58">
        <v>36</v>
      </c>
      <c r="L50" s="58">
        <v>20</v>
      </c>
      <c r="M50" s="57" t="s">
        <v>76</v>
      </c>
      <c r="N50" s="58">
        <v>2005</v>
      </c>
      <c r="O50" s="65"/>
      <c r="P50" s="59"/>
      <c r="Q50" s="59"/>
      <c r="R50" s="59" t="s">
        <v>268</v>
      </c>
      <c r="S50" s="59"/>
      <c r="T50" s="62"/>
      <c r="U50" s="62">
        <v>7</v>
      </c>
      <c r="V50" s="62"/>
      <c r="W50" s="62"/>
      <c r="X50" s="62"/>
      <c r="Y50" s="62"/>
      <c r="Z50" s="62"/>
      <c r="AA50" s="59"/>
      <c r="AB50" s="63"/>
    </row>
    <row r="51" spans="1:28" ht="20.149999999999999" customHeight="1" thickBot="1">
      <c r="A51" s="66">
        <f t="shared" si="1"/>
        <v>34</v>
      </c>
      <c r="B51" s="67" t="s">
        <v>271</v>
      </c>
      <c r="C51" s="67"/>
      <c r="D51" s="67" t="s">
        <v>265</v>
      </c>
      <c r="E51" s="67" t="s">
        <v>265</v>
      </c>
      <c r="F51" s="67" t="s">
        <v>38</v>
      </c>
      <c r="G51" s="68"/>
      <c r="H51" s="68"/>
      <c r="I51" s="68"/>
      <c r="J51" s="68"/>
      <c r="K51" s="68"/>
      <c r="L51" s="68"/>
      <c r="M51" s="67"/>
      <c r="N51" s="68">
        <v>2006</v>
      </c>
      <c r="O51" s="69"/>
      <c r="P51" s="70"/>
      <c r="Q51" s="70"/>
      <c r="R51" s="70" t="s">
        <v>268</v>
      </c>
      <c r="S51" s="70"/>
      <c r="T51" s="71"/>
      <c r="U51" s="71">
        <v>7</v>
      </c>
      <c r="V51" s="71"/>
      <c r="W51" s="71"/>
      <c r="X51" s="71"/>
      <c r="Y51" s="71"/>
      <c r="Z51" s="71"/>
      <c r="AA51" s="70"/>
      <c r="AB51" s="72"/>
    </row>
    <row r="52" spans="1:28" s="7" customFormat="1" ht="16.5" customHeight="1">
      <c r="A52" s="486" t="s">
        <v>1</v>
      </c>
      <c r="B52" s="488" t="s">
        <v>2</v>
      </c>
      <c r="C52" s="488"/>
      <c r="D52" s="490" t="s">
        <v>3</v>
      </c>
      <c r="E52" s="490"/>
      <c r="F52" s="490"/>
      <c r="G52" s="490" t="s">
        <v>4</v>
      </c>
      <c r="H52" s="490"/>
      <c r="I52" s="490"/>
      <c r="J52" s="490"/>
      <c r="K52" s="490"/>
      <c r="L52" s="490"/>
      <c r="M52" s="498" t="s">
        <v>5</v>
      </c>
      <c r="N52" s="31" t="s">
        <v>6</v>
      </c>
      <c r="O52" s="488" t="s">
        <v>7</v>
      </c>
      <c r="P52" s="498" t="s">
        <v>8</v>
      </c>
      <c r="Q52" s="498"/>
      <c r="R52" s="498"/>
      <c r="S52" s="498"/>
      <c r="T52" s="498"/>
      <c r="U52" s="498"/>
      <c r="V52" s="498"/>
      <c r="W52" s="498"/>
      <c r="X52" s="498" t="s">
        <v>9</v>
      </c>
      <c r="Y52" s="498"/>
      <c r="Z52" s="498"/>
      <c r="AA52" s="498"/>
      <c r="AB52" s="495" t="s">
        <v>10</v>
      </c>
    </row>
    <row r="53" spans="1:28" s="7" customFormat="1" ht="17.5">
      <c r="A53" s="487"/>
      <c r="B53" s="489"/>
      <c r="C53" s="489"/>
      <c r="D53" s="491" t="s">
        <v>11</v>
      </c>
      <c r="E53" s="491" t="s">
        <v>12</v>
      </c>
      <c r="F53" s="491" t="s">
        <v>13</v>
      </c>
      <c r="G53" s="492" t="s">
        <v>14</v>
      </c>
      <c r="H53" s="492"/>
      <c r="I53" s="492"/>
      <c r="J53" s="492" t="s">
        <v>15</v>
      </c>
      <c r="K53" s="492"/>
      <c r="L53" s="492"/>
      <c r="M53" s="491"/>
      <c r="N53" s="32" t="s">
        <v>16</v>
      </c>
      <c r="O53" s="489"/>
      <c r="P53" s="491" t="s">
        <v>17</v>
      </c>
      <c r="Q53" s="33" t="s">
        <v>18</v>
      </c>
      <c r="R53" s="33" t="s">
        <v>19</v>
      </c>
      <c r="S53" s="491" t="s">
        <v>20</v>
      </c>
      <c r="T53" s="34" t="s">
        <v>21</v>
      </c>
      <c r="U53" s="492" t="s">
        <v>22</v>
      </c>
      <c r="V53" s="492"/>
      <c r="W53" s="497" t="s">
        <v>23</v>
      </c>
      <c r="X53" s="489" t="s">
        <v>24</v>
      </c>
      <c r="Y53" s="489" t="s">
        <v>25</v>
      </c>
      <c r="Z53" s="489" t="s">
        <v>26</v>
      </c>
      <c r="AA53" s="491" t="s">
        <v>27</v>
      </c>
      <c r="AB53" s="496"/>
    </row>
    <row r="54" spans="1:28" s="7" customFormat="1" ht="17.5">
      <c r="A54" s="487"/>
      <c r="B54" s="489"/>
      <c r="C54" s="489"/>
      <c r="D54" s="491"/>
      <c r="E54" s="491"/>
      <c r="F54" s="491"/>
      <c r="G54" s="493" t="s">
        <v>28</v>
      </c>
      <c r="H54" s="494" t="s">
        <v>29</v>
      </c>
      <c r="I54" s="493" t="s">
        <v>30</v>
      </c>
      <c r="J54" s="493" t="s">
        <v>28</v>
      </c>
      <c r="K54" s="494" t="s">
        <v>29</v>
      </c>
      <c r="L54" s="493" t="s">
        <v>30</v>
      </c>
      <c r="M54" s="491"/>
      <c r="N54" s="32" t="s">
        <v>31</v>
      </c>
      <c r="O54" s="489"/>
      <c r="P54" s="491"/>
      <c r="Q54" s="32" t="s">
        <v>32</v>
      </c>
      <c r="R54" s="32" t="s">
        <v>33</v>
      </c>
      <c r="S54" s="491"/>
      <c r="T54" s="491" t="s">
        <v>34</v>
      </c>
      <c r="U54" s="489" t="s">
        <v>35</v>
      </c>
      <c r="V54" s="497" t="s">
        <v>36</v>
      </c>
      <c r="W54" s="497"/>
      <c r="X54" s="489"/>
      <c r="Y54" s="489"/>
      <c r="Z54" s="489"/>
      <c r="AA54" s="491"/>
      <c r="AB54" s="496"/>
    </row>
    <row r="55" spans="1:28" s="7" customFormat="1" ht="17.5">
      <c r="A55" s="487"/>
      <c r="B55" s="489"/>
      <c r="C55" s="489"/>
      <c r="D55" s="491"/>
      <c r="E55" s="491"/>
      <c r="F55" s="491"/>
      <c r="G55" s="493"/>
      <c r="H55" s="494"/>
      <c r="I55" s="493"/>
      <c r="J55" s="493"/>
      <c r="K55" s="494"/>
      <c r="L55" s="493"/>
      <c r="M55" s="491"/>
      <c r="N55" s="35" t="s">
        <v>216</v>
      </c>
      <c r="O55" s="489"/>
      <c r="P55" s="491"/>
      <c r="Q55" s="35" t="s">
        <v>37</v>
      </c>
      <c r="R55" s="35"/>
      <c r="S55" s="491"/>
      <c r="T55" s="491"/>
      <c r="U55" s="489"/>
      <c r="V55" s="497"/>
      <c r="W55" s="497"/>
      <c r="X55" s="489"/>
      <c r="Y55" s="489"/>
      <c r="Z55" s="489"/>
      <c r="AA55" s="491"/>
      <c r="AB55" s="496"/>
    </row>
    <row r="56" spans="1:28" ht="20.149999999999999" customHeight="1">
      <c r="A56" s="73">
        <f>A51+1</f>
        <v>35</v>
      </c>
      <c r="B56" s="74" t="s">
        <v>272</v>
      </c>
      <c r="C56" s="74"/>
      <c r="D56" s="74" t="s">
        <v>265</v>
      </c>
      <c r="E56" s="74" t="s">
        <v>265</v>
      </c>
      <c r="F56" s="74" t="s">
        <v>38</v>
      </c>
      <c r="G56" s="75"/>
      <c r="H56" s="75"/>
      <c r="I56" s="75"/>
      <c r="J56" s="75"/>
      <c r="K56" s="75"/>
      <c r="L56" s="75"/>
      <c r="M56" s="74"/>
      <c r="N56" s="75"/>
      <c r="O56" s="76"/>
      <c r="P56" s="77"/>
      <c r="Q56" s="77"/>
      <c r="R56" s="77" t="s">
        <v>268</v>
      </c>
      <c r="S56" s="77"/>
      <c r="T56" s="78"/>
      <c r="U56" s="78"/>
      <c r="V56" s="78"/>
      <c r="W56" s="78"/>
      <c r="X56" s="78"/>
      <c r="Y56" s="78"/>
      <c r="Z56" s="78"/>
      <c r="AA56" s="77"/>
      <c r="AB56" s="79"/>
    </row>
    <row r="57" spans="1:28" ht="20.149999999999999" customHeight="1">
      <c r="A57" s="56">
        <f t="shared" si="1"/>
        <v>36</v>
      </c>
      <c r="B57" s="57" t="s">
        <v>273</v>
      </c>
      <c r="C57" s="57"/>
      <c r="D57" s="57" t="s">
        <v>253</v>
      </c>
      <c r="E57" s="57" t="s">
        <v>254</v>
      </c>
      <c r="F57" s="57" t="s">
        <v>38</v>
      </c>
      <c r="G57" s="58">
        <v>118</v>
      </c>
      <c r="H57" s="80" t="s">
        <v>274</v>
      </c>
      <c r="I57" s="58">
        <v>27</v>
      </c>
      <c r="J57" s="58">
        <v>-8</v>
      </c>
      <c r="K57" s="58">
        <v>42</v>
      </c>
      <c r="L57" s="58">
        <v>21</v>
      </c>
      <c r="M57" s="57" t="s">
        <v>100</v>
      </c>
      <c r="N57" s="58">
        <v>2009</v>
      </c>
      <c r="O57" s="65"/>
      <c r="P57" s="59"/>
      <c r="Q57" s="59"/>
      <c r="R57" s="59" t="s">
        <v>178</v>
      </c>
      <c r="S57" s="62"/>
      <c r="T57" s="62"/>
      <c r="U57" s="62"/>
      <c r="V57" s="62"/>
      <c r="W57" s="62"/>
      <c r="X57" s="62"/>
      <c r="Y57" s="62"/>
      <c r="Z57" s="61"/>
      <c r="AA57" s="61"/>
      <c r="AB57" s="63"/>
    </row>
    <row r="58" spans="1:28" ht="20.149999999999999" customHeight="1">
      <c r="A58" s="56">
        <f>A57+1</f>
        <v>37</v>
      </c>
      <c r="B58" s="57" t="s">
        <v>129</v>
      </c>
      <c r="C58" s="57"/>
      <c r="D58" s="57" t="s">
        <v>130</v>
      </c>
      <c r="E58" s="57" t="s">
        <v>131</v>
      </c>
      <c r="F58" s="57" t="s">
        <v>128</v>
      </c>
      <c r="G58" s="58">
        <v>118</v>
      </c>
      <c r="H58" s="58">
        <v>17</v>
      </c>
      <c r="I58" s="58">
        <v>733</v>
      </c>
      <c r="J58" s="58">
        <v>-8</v>
      </c>
      <c r="K58" s="58">
        <v>29</v>
      </c>
      <c r="L58" s="58">
        <v>448</v>
      </c>
      <c r="M58" s="57" t="s">
        <v>132</v>
      </c>
      <c r="N58" s="58">
        <v>1985</v>
      </c>
      <c r="O58" s="60">
        <v>1090000000</v>
      </c>
      <c r="P58" s="61">
        <v>4.4000000000000004</v>
      </c>
      <c r="Q58" s="61">
        <v>18</v>
      </c>
      <c r="R58" s="59" t="s">
        <v>71</v>
      </c>
      <c r="S58" s="59">
        <v>650000</v>
      </c>
      <c r="T58" s="59">
        <v>331</v>
      </c>
      <c r="U58" s="59">
        <v>10</v>
      </c>
      <c r="V58" s="59">
        <v>13</v>
      </c>
      <c r="W58" s="59">
        <v>20</v>
      </c>
      <c r="X58" s="59">
        <v>391</v>
      </c>
      <c r="Y58" s="59">
        <v>100</v>
      </c>
      <c r="Z58" s="59">
        <v>100</v>
      </c>
      <c r="AA58" s="61"/>
      <c r="AB58" s="63" t="s">
        <v>133</v>
      </c>
    </row>
    <row r="59" spans="1:28" ht="20.149999999999999" customHeight="1">
      <c r="A59" s="56">
        <f t="shared" si="1"/>
        <v>38</v>
      </c>
      <c r="B59" s="57" t="s">
        <v>134</v>
      </c>
      <c r="C59" s="57"/>
      <c r="D59" s="57" t="s">
        <v>135</v>
      </c>
      <c r="E59" s="57" t="s">
        <v>131</v>
      </c>
      <c r="F59" s="57" t="s">
        <v>128</v>
      </c>
      <c r="G59" s="58">
        <v>118</v>
      </c>
      <c r="H59" s="58">
        <v>15</v>
      </c>
      <c r="I59" s="58">
        <v>203</v>
      </c>
      <c r="J59" s="58">
        <v>-8</v>
      </c>
      <c r="K59" s="58">
        <v>30</v>
      </c>
      <c r="L59" s="58">
        <v>648</v>
      </c>
      <c r="M59" s="57" t="s">
        <v>136</v>
      </c>
      <c r="N59" s="58">
        <v>1996</v>
      </c>
      <c r="O59" s="60">
        <v>1290000548.26</v>
      </c>
      <c r="P59" s="61">
        <v>9</v>
      </c>
      <c r="Q59" s="61">
        <v>7.1</v>
      </c>
      <c r="R59" s="59" t="s">
        <v>71</v>
      </c>
      <c r="S59" s="59">
        <v>500000</v>
      </c>
      <c r="T59" s="64">
        <v>170</v>
      </c>
      <c r="U59" s="61">
        <v>18</v>
      </c>
      <c r="V59" s="61">
        <v>22</v>
      </c>
      <c r="W59" s="61">
        <v>12.5</v>
      </c>
      <c r="X59" s="61">
        <v>255</v>
      </c>
      <c r="Y59" s="61">
        <v>200</v>
      </c>
      <c r="Z59" s="61">
        <v>200</v>
      </c>
      <c r="AA59" s="61"/>
      <c r="AB59" s="63" t="s">
        <v>275</v>
      </c>
    </row>
    <row r="60" spans="1:28" ht="20.149999999999999" customHeight="1">
      <c r="A60" s="56">
        <f t="shared" si="1"/>
        <v>39</v>
      </c>
      <c r="B60" s="57" t="s">
        <v>138</v>
      </c>
      <c r="C60" s="57"/>
      <c r="D60" s="57" t="s">
        <v>139</v>
      </c>
      <c r="E60" s="57" t="s">
        <v>131</v>
      </c>
      <c r="F60" s="57" t="s">
        <v>128</v>
      </c>
      <c r="G60" s="58">
        <v>118</v>
      </c>
      <c r="H60" s="58">
        <v>11</v>
      </c>
      <c r="I60" s="58">
        <v>567</v>
      </c>
      <c r="J60" s="58">
        <v>-8</v>
      </c>
      <c r="K60" s="58">
        <v>31</v>
      </c>
      <c r="L60" s="58">
        <v>425</v>
      </c>
      <c r="M60" s="57" t="s">
        <v>140</v>
      </c>
      <c r="N60" s="58">
        <v>1998</v>
      </c>
      <c r="O60" s="60">
        <v>2663549619</v>
      </c>
      <c r="P60" s="61">
        <v>5.2</v>
      </c>
      <c r="Q60" s="61">
        <v>9.5</v>
      </c>
      <c r="R60" s="59" t="s">
        <v>71</v>
      </c>
      <c r="S60" s="59">
        <v>624600</v>
      </c>
      <c r="T60" s="64">
        <v>154</v>
      </c>
      <c r="U60" s="61">
        <v>17</v>
      </c>
      <c r="V60" s="61">
        <v>27</v>
      </c>
      <c r="W60" s="61">
        <v>15</v>
      </c>
      <c r="X60" s="61">
        <v>220</v>
      </c>
      <c r="Y60" s="61">
        <v>200</v>
      </c>
      <c r="Z60" s="61">
        <v>100</v>
      </c>
      <c r="AA60" s="61"/>
      <c r="AB60" s="63" t="s">
        <v>275</v>
      </c>
    </row>
    <row r="61" spans="1:28" ht="20.149999999999999" customHeight="1">
      <c r="A61" s="56">
        <f t="shared" si="1"/>
        <v>40</v>
      </c>
      <c r="B61" s="57" t="s">
        <v>141</v>
      </c>
      <c r="C61" s="57"/>
      <c r="D61" s="57" t="s">
        <v>142</v>
      </c>
      <c r="E61" s="57" t="s">
        <v>128</v>
      </c>
      <c r="F61" s="57" t="s">
        <v>128</v>
      </c>
      <c r="G61" s="58">
        <v>118</v>
      </c>
      <c r="H61" s="58">
        <v>27</v>
      </c>
      <c r="I61" s="80" t="s">
        <v>143</v>
      </c>
      <c r="J61" s="58">
        <v>-8</v>
      </c>
      <c r="K61" s="58">
        <v>27</v>
      </c>
      <c r="L61" s="58">
        <v>514</v>
      </c>
      <c r="M61" s="57" t="s">
        <v>144</v>
      </c>
      <c r="N61" s="58">
        <v>1996</v>
      </c>
      <c r="O61" s="60">
        <v>851241431</v>
      </c>
      <c r="P61" s="61">
        <v>2.1</v>
      </c>
      <c r="Q61" s="61">
        <v>2.56</v>
      </c>
      <c r="R61" s="59" t="s">
        <v>71</v>
      </c>
      <c r="S61" s="59">
        <v>320000</v>
      </c>
      <c r="T61" s="64">
        <v>108</v>
      </c>
      <c r="U61" s="61">
        <v>15</v>
      </c>
      <c r="V61" s="61"/>
      <c r="W61" s="61">
        <v>10</v>
      </c>
      <c r="X61" s="61">
        <v>160</v>
      </c>
      <c r="Y61" s="61">
        <v>50</v>
      </c>
      <c r="Z61" s="61">
        <v>100</v>
      </c>
      <c r="AA61" s="61"/>
      <c r="AB61" s="63" t="s">
        <v>106</v>
      </c>
    </row>
    <row r="62" spans="1:28" ht="20.149999999999999" customHeight="1">
      <c r="A62" s="56">
        <f t="shared" si="1"/>
        <v>41</v>
      </c>
      <c r="B62" s="57" t="s">
        <v>145</v>
      </c>
      <c r="C62" s="57"/>
      <c r="D62" s="57" t="s">
        <v>146</v>
      </c>
      <c r="E62" s="57" t="s">
        <v>128</v>
      </c>
      <c r="F62" s="57" t="s">
        <v>128</v>
      </c>
      <c r="G62" s="58">
        <v>118</v>
      </c>
      <c r="H62" s="58">
        <v>21</v>
      </c>
      <c r="I62" s="58">
        <v>387</v>
      </c>
      <c r="J62" s="58">
        <v>-8</v>
      </c>
      <c r="K62" s="58">
        <v>35</v>
      </c>
      <c r="L62" s="80" t="s">
        <v>147</v>
      </c>
      <c r="M62" s="57" t="s">
        <v>144</v>
      </c>
      <c r="N62" s="58">
        <v>1997</v>
      </c>
      <c r="O62" s="60">
        <v>1834810676.73</v>
      </c>
      <c r="P62" s="61">
        <v>3.6</v>
      </c>
      <c r="Q62" s="61">
        <v>19.5</v>
      </c>
      <c r="R62" s="59" t="s">
        <v>71</v>
      </c>
      <c r="S62" s="59">
        <v>660000</v>
      </c>
      <c r="T62" s="64">
        <v>270</v>
      </c>
      <c r="U62" s="61">
        <v>16</v>
      </c>
      <c r="V62" s="61">
        <v>20</v>
      </c>
      <c r="W62" s="61">
        <v>20</v>
      </c>
      <c r="X62" s="61">
        <v>460</v>
      </c>
      <c r="Y62" s="61">
        <v>100</v>
      </c>
      <c r="Z62" s="61">
        <v>100</v>
      </c>
      <c r="AA62" s="59"/>
      <c r="AB62" s="63" t="s">
        <v>117</v>
      </c>
    </row>
    <row r="63" spans="1:28" ht="20.149999999999999" customHeight="1">
      <c r="A63" s="56">
        <f t="shared" si="1"/>
        <v>42</v>
      </c>
      <c r="B63" s="57" t="s">
        <v>276</v>
      </c>
      <c r="C63" s="57"/>
      <c r="D63" s="57" t="s">
        <v>277</v>
      </c>
      <c r="E63" s="57" t="s">
        <v>154</v>
      </c>
      <c r="F63" s="57" t="s">
        <v>128</v>
      </c>
      <c r="G63" s="58">
        <v>118</v>
      </c>
      <c r="H63" s="58">
        <v>27</v>
      </c>
      <c r="I63" s="58">
        <v>334</v>
      </c>
      <c r="J63" s="58">
        <v>-8</v>
      </c>
      <c r="K63" s="58">
        <v>38</v>
      </c>
      <c r="L63" s="80">
        <v>491</v>
      </c>
      <c r="M63" s="57" t="s">
        <v>278</v>
      </c>
      <c r="N63" s="58">
        <v>1994</v>
      </c>
      <c r="O63" s="60">
        <v>1500000000</v>
      </c>
      <c r="P63" s="61">
        <v>26</v>
      </c>
      <c r="Q63" s="61">
        <v>17.600000000000001</v>
      </c>
      <c r="R63" s="59" t="s">
        <v>263</v>
      </c>
      <c r="S63" s="59">
        <v>940000</v>
      </c>
      <c r="T63" s="59">
        <v>86.5</v>
      </c>
      <c r="U63" s="59">
        <v>12</v>
      </c>
      <c r="V63" s="59">
        <v>15</v>
      </c>
      <c r="W63" s="59">
        <v>50</v>
      </c>
      <c r="X63" s="59">
        <v>700</v>
      </c>
      <c r="Y63" s="59">
        <v>150</v>
      </c>
      <c r="Z63" s="59">
        <v>50</v>
      </c>
      <c r="AA63" s="61"/>
      <c r="AB63" s="63" t="s">
        <v>117</v>
      </c>
    </row>
    <row r="64" spans="1:28" ht="20.149999999999999" customHeight="1">
      <c r="A64" s="56">
        <f t="shared" si="1"/>
        <v>43</v>
      </c>
      <c r="B64" s="57" t="s">
        <v>148</v>
      </c>
      <c r="C64" s="57"/>
      <c r="D64" s="57" t="s">
        <v>149</v>
      </c>
      <c r="E64" s="57" t="s">
        <v>150</v>
      </c>
      <c r="F64" s="57" t="s">
        <v>128</v>
      </c>
      <c r="G64" s="58">
        <v>118</v>
      </c>
      <c r="H64" s="58">
        <v>26</v>
      </c>
      <c r="I64" s="58">
        <v>428</v>
      </c>
      <c r="J64" s="58">
        <v>-8</v>
      </c>
      <c r="K64" s="58">
        <v>17</v>
      </c>
      <c r="L64" s="58">
        <v>922</v>
      </c>
      <c r="M64" s="57" t="s">
        <v>151</v>
      </c>
      <c r="N64" s="58">
        <v>1999</v>
      </c>
      <c r="O64" s="60">
        <v>1372690990</v>
      </c>
      <c r="P64" s="61">
        <v>12</v>
      </c>
      <c r="Q64" s="61">
        <v>5</v>
      </c>
      <c r="R64" s="59" t="s">
        <v>71</v>
      </c>
      <c r="S64" s="59">
        <v>202231</v>
      </c>
      <c r="T64" s="64">
        <v>133</v>
      </c>
      <c r="U64" s="61">
        <v>18</v>
      </c>
      <c r="V64" s="61">
        <v>34.5</v>
      </c>
      <c r="W64" s="61">
        <v>12</v>
      </c>
      <c r="X64" s="61">
        <v>200</v>
      </c>
      <c r="Y64" s="61">
        <v>200</v>
      </c>
      <c r="Z64" s="61">
        <v>100</v>
      </c>
      <c r="AA64" s="61"/>
      <c r="AB64" s="63" t="s">
        <v>117</v>
      </c>
    </row>
    <row r="65" spans="1:28" ht="20.149999999999999" customHeight="1">
      <c r="A65" s="56">
        <f t="shared" si="1"/>
        <v>44</v>
      </c>
      <c r="B65" s="57" t="s">
        <v>152</v>
      </c>
      <c r="C65" s="57"/>
      <c r="D65" s="57" t="s">
        <v>153</v>
      </c>
      <c r="E65" s="57" t="s">
        <v>154</v>
      </c>
      <c r="F65" s="57" t="s">
        <v>128</v>
      </c>
      <c r="G65" s="58">
        <v>118</v>
      </c>
      <c r="H65" s="58">
        <v>29</v>
      </c>
      <c r="I65" s="58">
        <v>856</v>
      </c>
      <c r="J65" s="58">
        <v>-8</v>
      </c>
      <c r="K65" s="58">
        <v>36</v>
      </c>
      <c r="L65" s="58">
        <v>784</v>
      </c>
      <c r="M65" s="57" t="s">
        <v>155</v>
      </c>
      <c r="N65" s="58">
        <v>1999</v>
      </c>
      <c r="O65" s="60">
        <v>1764254022.8399999</v>
      </c>
      <c r="P65" s="61">
        <v>4</v>
      </c>
      <c r="Q65" s="61">
        <v>5.4</v>
      </c>
      <c r="R65" s="59" t="s">
        <v>71</v>
      </c>
      <c r="S65" s="59">
        <v>254550</v>
      </c>
      <c r="T65" s="64">
        <v>136</v>
      </c>
      <c r="U65" s="61">
        <v>15.5</v>
      </c>
      <c r="V65" s="61">
        <v>26</v>
      </c>
      <c r="W65" s="61">
        <v>10</v>
      </c>
      <c r="X65" s="61">
        <v>300</v>
      </c>
      <c r="Y65" s="61">
        <v>100</v>
      </c>
      <c r="Z65" s="61">
        <v>100</v>
      </c>
      <c r="AA65" s="61"/>
      <c r="AB65" s="63" t="s">
        <v>239</v>
      </c>
    </row>
    <row r="66" spans="1:28" ht="20.149999999999999" customHeight="1">
      <c r="A66" s="56">
        <f t="shared" si="1"/>
        <v>45</v>
      </c>
      <c r="B66" s="57" t="s">
        <v>156</v>
      </c>
      <c r="C66" s="57"/>
      <c r="D66" s="57" t="s">
        <v>157</v>
      </c>
      <c r="E66" s="57" t="s">
        <v>154</v>
      </c>
      <c r="F66" s="57" t="s">
        <v>128</v>
      </c>
      <c r="G66" s="58">
        <v>118</v>
      </c>
      <c r="H66" s="58">
        <v>27</v>
      </c>
      <c r="I66" s="58">
        <v>15</v>
      </c>
      <c r="J66" s="58">
        <v>-8</v>
      </c>
      <c r="K66" s="58">
        <v>43</v>
      </c>
      <c r="L66" s="58">
        <v>41</v>
      </c>
      <c r="M66" s="59" t="s">
        <v>158</v>
      </c>
      <c r="N66" s="58">
        <v>1998</v>
      </c>
      <c r="O66" s="60">
        <v>897645000</v>
      </c>
      <c r="P66" s="61">
        <v>2.7</v>
      </c>
      <c r="Q66" s="61">
        <v>3</v>
      </c>
      <c r="R66" s="59" t="s">
        <v>71</v>
      </c>
      <c r="S66" s="59">
        <v>118000</v>
      </c>
      <c r="T66" s="64">
        <v>210</v>
      </c>
      <c r="U66" s="61">
        <v>12</v>
      </c>
      <c r="V66" s="61">
        <v>20</v>
      </c>
      <c r="W66" s="61">
        <v>9</v>
      </c>
      <c r="X66" s="61">
        <v>150</v>
      </c>
      <c r="Y66" s="61">
        <v>100</v>
      </c>
      <c r="Z66" s="61">
        <v>75</v>
      </c>
      <c r="AA66" s="61"/>
      <c r="AB66" s="63" t="s">
        <v>106</v>
      </c>
    </row>
    <row r="67" spans="1:28" ht="20.149999999999999" customHeight="1">
      <c r="A67" s="56">
        <f t="shared" si="1"/>
        <v>46</v>
      </c>
      <c r="B67" s="57" t="s">
        <v>279</v>
      </c>
      <c r="C67" s="57"/>
      <c r="D67" s="57" t="s">
        <v>280</v>
      </c>
      <c r="E67" s="57" t="s">
        <v>154</v>
      </c>
      <c r="F67" s="57" t="s">
        <v>128</v>
      </c>
      <c r="G67" s="58">
        <v>118</v>
      </c>
      <c r="H67" s="58">
        <v>24</v>
      </c>
      <c r="I67" s="58">
        <v>38</v>
      </c>
      <c r="J67" s="58">
        <v>-8</v>
      </c>
      <c r="K67" s="58">
        <v>16</v>
      </c>
      <c r="L67" s="80" t="s">
        <v>281</v>
      </c>
      <c r="M67" s="59"/>
      <c r="N67" s="58">
        <v>2011</v>
      </c>
      <c r="O67" s="60"/>
      <c r="P67" s="61"/>
      <c r="Q67" s="61"/>
      <c r="R67" s="59"/>
      <c r="S67" s="59"/>
      <c r="T67" s="64"/>
      <c r="U67" s="61"/>
      <c r="V67" s="61"/>
      <c r="W67" s="61"/>
      <c r="X67" s="61"/>
      <c r="Y67" s="61"/>
      <c r="Z67" s="61"/>
      <c r="AA67" s="61"/>
      <c r="AB67" s="63"/>
    </row>
    <row r="68" spans="1:28" ht="20.149999999999999" customHeight="1">
      <c r="A68" s="56">
        <f t="shared" si="1"/>
        <v>47</v>
      </c>
      <c r="B68" s="57" t="s">
        <v>282</v>
      </c>
      <c r="C68" s="57"/>
      <c r="D68" s="57" t="s">
        <v>283</v>
      </c>
      <c r="E68" s="57"/>
      <c r="F68" s="57" t="s">
        <v>128</v>
      </c>
      <c r="G68" s="58"/>
      <c r="H68" s="58"/>
      <c r="I68" s="58"/>
      <c r="J68" s="58"/>
      <c r="K68" s="58"/>
      <c r="L68" s="80"/>
      <c r="M68" s="59"/>
      <c r="N68" s="58">
        <v>2015</v>
      </c>
      <c r="O68" s="81" t="s">
        <v>284</v>
      </c>
      <c r="P68" s="61"/>
      <c r="Q68" s="61"/>
      <c r="R68" s="59" t="s">
        <v>71</v>
      </c>
      <c r="S68" s="59">
        <v>140000</v>
      </c>
      <c r="T68" s="64">
        <v>800</v>
      </c>
      <c r="U68" s="61"/>
      <c r="V68" s="61">
        <v>8</v>
      </c>
      <c r="W68" s="61">
        <v>5</v>
      </c>
      <c r="X68" s="61"/>
      <c r="Y68" s="61"/>
      <c r="Z68" s="61"/>
      <c r="AA68" s="61"/>
      <c r="AB68" s="63"/>
    </row>
    <row r="69" spans="1:28" ht="20.149999999999999" customHeight="1">
      <c r="A69" s="56">
        <f t="shared" si="1"/>
        <v>48</v>
      </c>
      <c r="B69" s="57" t="s">
        <v>174</v>
      </c>
      <c r="C69" s="57"/>
      <c r="D69" s="57" t="s">
        <v>175</v>
      </c>
      <c r="E69" s="57" t="s">
        <v>176</v>
      </c>
      <c r="F69" s="57" t="s">
        <v>159</v>
      </c>
      <c r="G69" s="58">
        <v>118</v>
      </c>
      <c r="H69" s="58">
        <v>59</v>
      </c>
      <c r="I69" s="58">
        <v>183</v>
      </c>
      <c r="J69" s="58">
        <v>-8</v>
      </c>
      <c r="K69" s="58">
        <v>31</v>
      </c>
      <c r="L69" s="58">
        <v>317</v>
      </c>
      <c r="M69" s="57" t="s">
        <v>177</v>
      </c>
      <c r="N69" s="58">
        <v>1996</v>
      </c>
      <c r="O69" s="60">
        <v>1416800000</v>
      </c>
      <c r="P69" s="61">
        <v>8.2200000000000006</v>
      </c>
      <c r="Q69" s="61">
        <v>5</v>
      </c>
      <c r="R69" s="59" t="s">
        <v>178</v>
      </c>
      <c r="S69" s="59">
        <v>400000</v>
      </c>
      <c r="T69" s="61">
        <v>150</v>
      </c>
      <c r="U69" s="61">
        <v>17</v>
      </c>
      <c r="V69" s="61"/>
      <c r="W69" s="61">
        <v>15</v>
      </c>
      <c r="X69" s="61">
        <v>220</v>
      </c>
      <c r="Y69" s="61">
        <v>100</v>
      </c>
      <c r="Z69" s="61">
        <v>100</v>
      </c>
      <c r="AA69" s="61"/>
      <c r="AB69" s="63" t="s">
        <v>240</v>
      </c>
    </row>
    <row r="70" spans="1:28" ht="20.149999999999999" customHeight="1">
      <c r="A70" s="56">
        <f t="shared" si="1"/>
        <v>49</v>
      </c>
      <c r="B70" s="57" t="s">
        <v>179</v>
      </c>
      <c r="C70" s="57"/>
      <c r="D70" s="57" t="s">
        <v>180</v>
      </c>
      <c r="E70" s="57" t="s">
        <v>181</v>
      </c>
      <c r="F70" s="57" t="s">
        <v>159</v>
      </c>
      <c r="G70" s="58">
        <v>118</v>
      </c>
      <c r="H70" s="58">
        <v>45</v>
      </c>
      <c r="I70" s="58">
        <v>557</v>
      </c>
      <c r="J70" s="58">
        <v>-8</v>
      </c>
      <c r="K70" s="58">
        <v>38</v>
      </c>
      <c r="L70" s="58">
        <v>607</v>
      </c>
      <c r="M70" s="57" t="s">
        <v>182</v>
      </c>
      <c r="N70" s="58">
        <v>1995</v>
      </c>
      <c r="O70" s="60">
        <v>1127250000</v>
      </c>
      <c r="P70" s="61">
        <v>6.6</v>
      </c>
      <c r="Q70" s="61">
        <v>5</v>
      </c>
      <c r="R70" s="59" t="s">
        <v>178</v>
      </c>
      <c r="S70" s="59">
        <v>425000</v>
      </c>
      <c r="T70" s="61">
        <v>125</v>
      </c>
      <c r="U70" s="61">
        <v>14</v>
      </c>
      <c r="V70" s="61">
        <v>18</v>
      </c>
      <c r="W70" s="61">
        <v>14</v>
      </c>
      <c r="X70" s="61">
        <v>238</v>
      </c>
      <c r="Y70" s="61">
        <v>150</v>
      </c>
      <c r="Z70" s="61">
        <v>200</v>
      </c>
      <c r="AA70" s="61"/>
      <c r="AB70" s="63" t="s">
        <v>239</v>
      </c>
    </row>
    <row r="71" spans="1:28" ht="20.149999999999999" customHeight="1">
      <c r="A71" s="56">
        <f t="shared" si="1"/>
        <v>50</v>
      </c>
      <c r="B71" s="57" t="s">
        <v>183</v>
      </c>
      <c r="C71" s="57"/>
      <c r="D71" s="57" t="s">
        <v>184</v>
      </c>
      <c r="E71" s="57" t="s">
        <v>185</v>
      </c>
      <c r="F71" s="57" t="s">
        <v>159</v>
      </c>
      <c r="G71" s="58">
        <v>118</v>
      </c>
      <c r="H71" s="58">
        <v>32</v>
      </c>
      <c r="I71" s="58">
        <v>485</v>
      </c>
      <c r="J71" s="58">
        <v>-8</v>
      </c>
      <c r="K71" s="58">
        <v>35</v>
      </c>
      <c r="L71" s="58">
        <v>964</v>
      </c>
      <c r="M71" s="57" t="s">
        <v>186</v>
      </c>
      <c r="N71" s="58">
        <v>1998</v>
      </c>
      <c r="O71" s="60">
        <v>1128302000</v>
      </c>
      <c r="P71" s="61">
        <v>20.190000000000001</v>
      </c>
      <c r="Q71" s="61">
        <v>7.5</v>
      </c>
      <c r="R71" s="59" t="s">
        <v>178</v>
      </c>
      <c r="S71" s="59">
        <v>1000000</v>
      </c>
      <c r="T71" s="61">
        <v>300</v>
      </c>
      <c r="U71" s="61">
        <v>19.5</v>
      </c>
      <c r="V71" s="61">
        <v>25.5</v>
      </c>
      <c r="W71" s="61">
        <v>25</v>
      </c>
      <c r="X71" s="61">
        <v>452</v>
      </c>
      <c r="Y71" s="61">
        <v>100</v>
      </c>
      <c r="Z71" s="61">
        <v>250</v>
      </c>
      <c r="AA71" s="59"/>
      <c r="AB71" s="63" t="s">
        <v>117</v>
      </c>
    </row>
    <row r="72" spans="1:28" ht="20.149999999999999" customHeight="1">
      <c r="A72" s="56">
        <f t="shared" si="1"/>
        <v>51</v>
      </c>
      <c r="B72" s="57" t="s">
        <v>187</v>
      </c>
      <c r="C72" s="57"/>
      <c r="D72" s="57" t="s">
        <v>188</v>
      </c>
      <c r="E72" s="57" t="s">
        <v>189</v>
      </c>
      <c r="F72" s="57" t="s">
        <v>159</v>
      </c>
      <c r="G72" s="58">
        <v>118</v>
      </c>
      <c r="H72" s="58">
        <v>57</v>
      </c>
      <c r="I72" s="80" t="s">
        <v>190</v>
      </c>
      <c r="J72" s="58">
        <v>-8</v>
      </c>
      <c r="K72" s="58">
        <v>21</v>
      </c>
      <c r="L72" s="58">
        <v>241</v>
      </c>
      <c r="M72" s="57" t="s">
        <v>191</v>
      </c>
      <c r="N72" s="58">
        <v>1999</v>
      </c>
      <c r="O72" s="60">
        <v>2338724260</v>
      </c>
      <c r="P72" s="61">
        <v>4</v>
      </c>
      <c r="Q72" s="61">
        <v>7.5</v>
      </c>
      <c r="R72" s="59" t="s">
        <v>178</v>
      </c>
      <c r="S72" s="59">
        <v>458000</v>
      </c>
      <c r="T72" s="61">
        <v>200</v>
      </c>
      <c r="U72" s="61">
        <v>20</v>
      </c>
      <c r="V72" s="61">
        <v>26</v>
      </c>
      <c r="W72" s="61">
        <v>15</v>
      </c>
      <c r="X72" s="61">
        <v>300</v>
      </c>
      <c r="Y72" s="61">
        <v>200</v>
      </c>
      <c r="Z72" s="61">
        <v>250</v>
      </c>
      <c r="AA72" s="61"/>
      <c r="AB72" s="63"/>
    </row>
    <row r="73" spans="1:28" ht="20.149999999999999" customHeight="1">
      <c r="A73" s="56">
        <f t="shared" si="1"/>
        <v>52</v>
      </c>
      <c r="B73" s="57" t="s">
        <v>192</v>
      </c>
      <c r="C73" s="57"/>
      <c r="D73" s="57" t="s">
        <v>193</v>
      </c>
      <c r="E73" s="57" t="s">
        <v>181</v>
      </c>
      <c r="F73" s="57" t="s">
        <v>159</v>
      </c>
      <c r="G73" s="58">
        <v>118</v>
      </c>
      <c r="H73" s="58">
        <v>43</v>
      </c>
      <c r="I73" s="58">
        <v>223</v>
      </c>
      <c r="J73" s="58">
        <v>-8</v>
      </c>
      <c r="K73" s="58">
        <v>34</v>
      </c>
      <c r="L73" s="58">
        <v>901</v>
      </c>
      <c r="M73" s="57" t="s">
        <v>194</v>
      </c>
      <c r="N73" s="58">
        <v>1986</v>
      </c>
      <c r="O73" s="60">
        <v>1346448197.8900001</v>
      </c>
      <c r="P73" s="61">
        <v>15.8</v>
      </c>
      <c r="Q73" s="61">
        <v>30</v>
      </c>
      <c r="R73" s="59" t="s">
        <v>195</v>
      </c>
      <c r="S73" s="59">
        <v>1700000</v>
      </c>
      <c r="T73" s="61">
        <v>75</v>
      </c>
      <c r="U73" s="61">
        <v>12</v>
      </c>
      <c r="V73" s="61">
        <v>13.75</v>
      </c>
      <c r="W73" s="61">
        <v>25</v>
      </c>
      <c r="X73" s="61">
        <v>800</v>
      </c>
      <c r="Y73" s="61">
        <v>200</v>
      </c>
      <c r="Z73" s="61">
        <v>100</v>
      </c>
      <c r="AA73" s="61"/>
      <c r="AB73" s="63"/>
    </row>
    <row r="74" spans="1:28" ht="20.149999999999999" customHeight="1">
      <c r="A74" s="56">
        <f t="shared" si="1"/>
        <v>53</v>
      </c>
      <c r="B74" s="57" t="s">
        <v>196</v>
      </c>
      <c r="C74" s="57"/>
      <c r="D74" s="57" t="s">
        <v>197</v>
      </c>
      <c r="E74" s="57" t="s">
        <v>169</v>
      </c>
      <c r="F74" s="57" t="s">
        <v>159</v>
      </c>
      <c r="G74" s="58">
        <v>118</v>
      </c>
      <c r="H74" s="58">
        <v>32</v>
      </c>
      <c r="I74" s="58">
        <v>358</v>
      </c>
      <c r="J74" s="58">
        <v>-8</v>
      </c>
      <c r="K74" s="58">
        <v>43</v>
      </c>
      <c r="L74" s="80" t="s">
        <v>198</v>
      </c>
      <c r="M74" s="57" t="s">
        <v>199</v>
      </c>
      <c r="N74" s="58">
        <v>2006</v>
      </c>
      <c r="O74" s="60">
        <v>4404283000</v>
      </c>
      <c r="P74" s="61">
        <v>2</v>
      </c>
      <c r="Q74" s="61">
        <v>4.46</v>
      </c>
      <c r="R74" s="59" t="s">
        <v>178</v>
      </c>
      <c r="S74" s="59">
        <v>718000</v>
      </c>
      <c r="T74" s="61">
        <v>145</v>
      </c>
      <c r="U74" s="61">
        <v>16.5</v>
      </c>
      <c r="V74" s="61"/>
      <c r="W74" s="61">
        <v>15</v>
      </c>
      <c r="X74" s="61">
        <v>350</v>
      </c>
      <c r="Y74" s="61">
        <v>200</v>
      </c>
      <c r="Z74" s="61">
        <v>150</v>
      </c>
      <c r="AA74" s="61"/>
      <c r="AB74" s="63"/>
    </row>
    <row r="75" spans="1:28" ht="20.149999999999999" customHeight="1">
      <c r="A75" s="56">
        <f t="shared" si="1"/>
        <v>54</v>
      </c>
      <c r="B75" s="57" t="s">
        <v>200</v>
      </c>
      <c r="C75" s="57"/>
      <c r="D75" s="57" t="s">
        <v>201</v>
      </c>
      <c r="E75" s="57" t="s">
        <v>202</v>
      </c>
      <c r="F75" s="57" t="s">
        <v>159</v>
      </c>
      <c r="G75" s="58">
        <v>118</v>
      </c>
      <c r="H75" s="58">
        <v>43</v>
      </c>
      <c r="I75" s="58">
        <v>312</v>
      </c>
      <c r="J75" s="58">
        <v>-8</v>
      </c>
      <c r="K75" s="58">
        <v>41</v>
      </c>
      <c r="L75" s="58">
        <v>560</v>
      </c>
      <c r="M75" s="57" t="s">
        <v>203</v>
      </c>
      <c r="N75" s="58">
        <v>2007</v>
      </c>
      <c r="O75" s="60">
        <v>6576700493</v>
      </c>
      <c r="P75" s="61">
        <v>3.4</v>
      </c>
      <c r="Q75" s="61">
        <v>3.7</v>
      </c>
      <c r="R75" s="59" t="s">
        <v>178</v>
      </c>
      <c r="S75" s="59">
        <v>485000</v>
      </c>
      <c r="T75" s="61">
        <v>225</v>
      </c>
      <c r="U75" s="61">
        <v>16</v>
      </c>
      <c r="V75" s="61"/>
      <c r="W75" s="61">
        <v>15</v>
      </c>
      <c r="X75" s="61">
        <v>200</v>
      </c>
      <c r="Y75" s="61">
        <v>100</v>
      </c>
      <c r="Z75" s="61">
        <v>100</v>
      </c>
      <c r="AA75" s="61"/>
      <c r="AB75" s="63"/>
    </row>
    <row r="76" spans="1:28" ht="20.149999999999999" customHeight="1">
      <c r="A76" s="56">
        <f t="shared" si="1"/>
        <v>55</v>
      </c>
      <c r="B76" s="57" t="s">
        <v>204</v>
      </c>
      <c r="C76" s="57"/>
      <c r="D76" s="57" t="s">
        <v>188</v>
      </c>
      <c r="E76" s="57" t="s">
        <v>189</v>
      </c>
      <c r="F76" s="57" t="s">
        <v>159</v>
      </c>
      <c r="G76" s="58">
        <v>118</v>
      </c>
      <c r="H76" s="58">
        <v>53</v>
      </c>
      <c r="I76" s="58">
        <v>896</v>
      </c>
      <c r="J76" s="58">
        <v>-8</v>
      </c>
      <c r="K76" s="58">
        <v>20</v>
      </c>
      <c r="L76" s="80" t="s">
        <v>205</v>
      </c>
      <c r="M76" s="59" t="s">
        <v>206</v>
      </c>
      <c r="N76" s="58">
        <v>1991</v>
      </c>
      <c r="O76" s="60">
        <v>200000000</v>
      </c>
      <c r="P76" s="61">
        <v>2.5</v>
      </c>
      <c r="Q76" s="61">
        <v>1</v>
      </c>
      <c r="R76" s="59" t="s">
        <v>207</v>
      </c>
      <c r="S76" s="59">
        <v>100000</v>
      </c>
      <c r="T76" s="61">
        <v>65</v>
      </c>
      <c r="U76" s="61">
        <v>4</v>
      </c>
      <c r="V76" s="61">
        <v>5.5</v>
      </c>
      <c r="W76" s="61">
        <v>5</v>
      </c>
      <c r="X76" s="61">
        <v>10</v>
      </c>
      <c r="Y76" s="61">
        <v>500</v>
      </c>
      <c r="Z76" s="61">
        <v>20</v>
      </c>
      <c r="AA76" s="59"/>
      <c r="AB76" s="63" t="s">
        <v>208</v>
      </c>
    </row>
    <row r="77" spans="1:28" ht="20.149999999999999" customHeight="1">
      <c r="A77" s="56">
        <f t="shared" si="1"/>
        <v>56</v>
      </c>
      <c r="B77" s="57" t="s">
        <v>285</v>
      </c>
      <c r="C77" s="57"/>
      <c r="D77" s="57" t="s">
        <v>188</v>
      </c>
      <c r="E77" s="57" t="s">
        <v>189</v>
      </c>
      <c r="F77" s="57" t="s">
        <v>159</v>
      </c>
      <c r="G77" s="58">
        <v>118</v>
      </c>
      <c r="H77" s="58">
        <v>54</v>
      </c>
      <c r="I77" s="58">
        <v>430</v>
      </c>
      <c r="J77" s="58">
        <v>-8</v>
      </c>
      <c r="K77" s="58">
        <v>20</v>
      </c>
      <c r="L77" s="58">
        <v>634</v>
      </c>
      <c r="M77" s="59" t="s">
        <v>206</v>
      </c>
      <c r="N77" s="58">
        <v>1992</v>
      </c>
      <c r="O77" s="60">
        <v>700000000</v>
      </c>
      <c r="P77" s="61">
        <v>3.52</v>
      </c>
      <c r="Q77" s="61">
        <v>5.0999999999999996</v>
      </c>
      <c r="R77" s="59" t="s">
        <v>178</v>
      </c>
      <c r="S77" s="59">
        <v>300000</v>
      </c>
      <c r="T77" s="61">
        <v>155</v>
      </c>
      <c r="U77" s="61">
        <v>13</v>
      </c>
      <c r="V77" s="61">
        <v>15</v>
      </c>
      <c r="W77" s="61">
        <v>10</v>
      </c>
      <c r="X77" s="61">
        <v>200</v>
      </c>
      <c r="Y77" s="61">
        <v>100</v>
      </c>
      <c r="Z77" s="61">
        <v>100</v>
      </c>
      <c r="AA77" s="59"/>
      <c r="AB77" s="63"/>
    </row>
    <row r="78" spans="1:28" ht="20.149999999999999" customHeight="1">
      <c r="A78" s="56">
        <f t="shared" si="1"/>
        <v>57</v>
      </c>
      <c r="B78" s="57" t="s">
        <v>286</v>
      </c>
      <c r="C78" s="57"/>
      <c r="D78" s="57" t="s">
        <v>188</v>
      </c>
      <c r="E78" s="57" t="s">
        <v>189</v>
      </c>
      <c r="F78" s="57" t="s">
        <v>159</v>
      </c>
      <c r="G78" s="58"/>
      <c r="H78" s="58"/>
      <c r="I78" s="58"/>
      <c r="J78" s="58"/>
      <c r="K78" s="58"/>
      <c r="L78" s="58"/>
      <c r="M78" s="59"/>
      <c r="N78" s="58">
        <v>2008</v>
      </c>
      <c r="O78" s="60">
        <v>300000000</v>
      </c>
      <c r="P78" s="61">
        <v>4.2</v>
      </c>
      <c r="Q78" s="61">
        <v>1.5</v>
      </c>
      <c r="R78" s="59" t="s">
        <v>178</v>
      </c>
      <c r="S78" s="59">
        <v>175000</v>
      </c>
      <c r="T78" s="61">
        <v>95.7</v>
      </c>
      <c r="U78" s="61">
        <v>8</v>
      </c>
      <c r="V78" s="61">
        <v>9</v>
      </c>
      <c r="W78" s="61">
        <v>12</v>
      </c>
      <c r="X78" s="61">
        <v>0</v>
      </c>
      <c r="Y78" s="61">
        <v>400</v>
      </c>
      <c r="Z78" s="61">
        <v>0</v>
      </c>
      <c r="AA78" s="59"/>
      <c r="AB78" s="63" t="s">
        <v>287</v>
      </c>
    </row>
    <row r="79" spans="1:28" ht="20.149999999999999" customHeight="1">
      <c r="A79" s="56">
        <f t="shared" si="1"/>
        <v>58</v>
      </c>
      <c r="B79" s="57" t="s">
        <v>209</v>
      </c>
      <c r="C79" s="57"/>
      <c r="D79" s="57" t="s">
        <v>210</v>
      </c>
      <c r="E79" s="57" t="s">
        <v>181</v>
      </c>
      <c r="F79" s="57" t="s">
        <v>159</v>
      </c>
      <c r="G79" s="58">
        <v>118</v>
      </c>
      <c r="H79" s="58">
        <v>47</v>
      </c>
      <c r="I79" s="58">
        <v>702</v>
      </c>
      <c r="J79" s="58">
        <v>-8</v>
      </c>
      <c r="K79" s="58">
        <v>40</v>
      </c>
      <c r="L79" s="58">
        <v>834</v>
      </c>
      <c r="M79" s="59" t="s">
        <v>211</v>
      </c>
      <c r="N79" s="58">
        <v>1998</v>
      </c>
      <c r="O79" s="60">
        <v>762070000</v>
      </c>
      <c r="P79" s="61">
        <v>6.7</v>
      </c>
      <c r="Q79" s="61">
        <v>7.5</v>
      </c>
      <c r="R79" s="59" t="s">
        <v>116</v>
      </c>
      <c r="S79" s="59">
        <v>315000</v>
      </c>
      <c r="T79" s="61">
        <v>73</v>
      </c>
      <c r="U79" s="61">
        <v>12</v>
      </c>
      <c r="V79" s="61"/>
      <c r="W79" s="61">
        <v>15</v>
      </c>
      <c r="X79" s="61">
        <v>255</v>
      </c>
      <c r="Y79" s="61">
        <v>100</v>
      </c>
      <c r="Z79" s="61">
        <v>100</v>
      </c>
      <c r="AA79" s="59"/>
      <c r="AB79" s="63"/>
    </row>
    <row r="80" spans="1:28" ht="20.149999999999999" customHeight="1">
      <c r="A80" s="56">
        <f t="shared" si="1"/>
        <v>59</v>
      </c>
      <c r="B80" s="57" t="s">
        <v>288</v>
      </c>
      <c r="C80" s="57"/>
      <c r="D80" s="57" t="s">
        <v>289</v>
      </c>
      <c r="E80" s="57" t="s">
        <v>290</v>
      </c>
      <c r="F80" s="57" t="s">
        <v>159</v>
      </c>
      <c r="G80" s="58">
        <v>118</v>
      </c>
      <c r="H80" s="58">
        <v>17</v>
      </c>
      <c r="I80" s="58">
        <v>675</v>
      </c>
      <c r="J80" s="58">
        <v>-8</v>
      </c>
      <c r="K80" s="58">
        <v>23</v>
      </c>
      <c r="L80" s="58">
        <v>937</v>
      </c>
      <c r="M80" s="59" t="s">
        <v>291</v>
      </c>
      <c r="N80" s="58">
        <v>1998</v>
      </c>
      <c r="O80" s="60">
        <v>528498000</v>
      </c>
      <c r="P80" s="61">
        <v>8.25</v>
      </c>
      <c r="Q80" s="61">
        <v>3.5</v>
      </c>
      <c r="R80" s="59" t="s">
        <v>178</v>
      </c>
      <c r="S80" s="59">
        <v>328000</v>
      </c>
      <c r="T80" s="61">
        <v>120</v>
      </c>
      <c r="U80" s="61">
        <v>9.5</v>
      </c>
      <c r="V80" s="61">
        <v>17</v>
      </c>
      <c r="W80" s="61">
        <v>15</v>
      </c>
      <c r="X80" s="61">
        <v>125</v>
      </c>
      <c r="Y80" s="61">
        <v>200</v>
      </c>
      <c r="Z80" s="61">
        <v>100</v>
      </c>
      <c r="AA80" s="59"/>
      <c r="AB80" s="63"/>
    </row>
    <row r="81" spans="1:28" ht="20.149999999999999" customHeight="1">
      <c r="A81" s="56">
        <f t="shared" si="1"/>
        <v>60</v>
      </c>
      <c r="B81" s="57" t="s">
        <v>212</v>
      </c>
      <c r="C81" s="57"/>
      <c r="D81" s="57" t="s">
        <v>213</v>
      </c>
      <c r="E81" s="57" t="s">
        <v>169</v>
      </c>
      <c r="F81" s="57" t="s">
        <v>159</v>
      </c>
      <c r="G81" s="58">
        <v>118</v>
      </c>
      <c r="H81" s="58">
        <v>36</v>
      </c>
      <c r="I81" s="58">
        <v>579</v>
      </c>
      <c r="J81" s="58">
        <v>-8</v>
      </c>
      <c r="K81" s="58">
        <v>45</v>
      </c>
      <c r="L81" s="58">
        <v>813</v>
      </c>
      <c r="M81" s="59" t="s">
        <v>214</v>
      </c>
      <c r="N81" s="58">
        <v>2008</v>
      </c>
      <c r="O81" s="60">
        <v>9335288000</v>
      </c>
      <c r="P81" s="61">
        <v>4.7</v>
      </c>
      <c r="Q81" s="61">
        <v>5.25</v>
      </c>
      <c r="R81" s="59" t="s">
        <v>178</v>
      </c>
      <c r="S81" s="59">
        <v>320000</v>
      </c>
      <c r="T81" s="61">
        <v>240</v>
      </c>
      <c r="U81" s="61">
        <v>14.8</v>
      </c>
      <c r="V81" s="61"/>
      <c r="W81" s="61">
        <v>15</v>
      </c>
      <c r="X81" s="61">
        <v>200</v>
      </c>
      <c r="Y81" s="61">
        <v>1000</v>
      </c>
      <c r="Z81" s="61">
        <v>100</v>
      </c>
      <c r="AA81" s="59"/>
      <c r="AB81" s="63"/>
    </row>
    <row r="82" spans="1:28" ht="20.149999999999999" customHeight="1">
      <c r="A82" s="56">
        <f t="shared" si="1"/>
        <v>61</v>
      </c>
      <c r="B82" s="57" t="s">
        <v>292</v>
      </c>
      <c r="C82" s="57"/>
      <c r="D82" s="57" t="s">
        <v>161</v>
      </c>
      <c r="E82" s="57" t="s">
        <v>162</v>
      </c>
      <c r="F82" s="57" t="s">
        <v>159</v>
      </c>
      <c r="G82" s="58">
        <v>118</v>
      </c>
      <c r="H82" s="58">
        <v>57</v>
      </c>
      <c r="I82" s="58">
        <v>2</v>
      </c>
      <c r="J82" s="58">
        <v>-8</v>
      </c>
      <c r="K82" s="58">
        <v>40</v>
      </c>
      <c r="L82" s="58">
        <v>40</v>
      </c>
      <c r="M82" s="59"/>
      <c r="N82" s="58">
        <v>1996</v>
      </c>
      <c r="O82" s="60">
        <v>85000000</v>
      </c>
      <c r="P82" s="61">
        <v>1.2</v>
      </c>
      <c r="Q82" s="61">
        <v>1</v>
      </c>
      <c r="R82" s="59" t="s">
        <v>178</v>
      </c>
      <c r="S82" s="59">
        <v>50000</v>
      </c>
      <c r="T82" s="61">
        <v>50</v>
      </c>
      <c r="U82" s="61">
        <v>8</v>
      </c>
      <c r="V82" s="61"/>
      <c r="W82" s="61">
        <v>5</v>
      </c>
      <c r="X82" s="61">
        <v>85</v>
      </c>
      <c r="Y82" s="61">
        <v>250</v>
      </c>
      <c r="Z82" s="61">
        <v>200</v>
      </c>
      <c r="AA82" s="59"/>
      <c r="AB82" s="63"/>
    </row>
    <row r="83" spans="1:28" ht="20.149999999999999" customHeight="1">
      <c r="A83" s="56">
        <f t="shared" si="1"/>
        <v>62</v>
      </c>
      <c r="B83" s="57" t="s">
        <v>293</v>
      </c>
      <c r="C83" s="57"/>
      <c r="D83" s="57" t="s">
        <v>161</v>
      </c>
      <c r="E83" s="57" t="s">
        <v>162</v>
      </c>
      <c r="F83" s="57" t="s">
        <v>159</v>
      </c>
      <c r="G83" s="58">
        <v>118</v>
      </c>
      <c r="H83" s="58">
        <v>56</v>
      </c>
      <c r="I83" s="58">
        <v>39</v>
      </c>
      <c r="J83" s="58">
        <v>-8</v>
      </c>
      <c r="K83" s="58">
        <v>40</v>
      </c>
      <c r="L83" s="58">
        <v>21</v>
      </c>
      <c r="M83" s="59"/>
      <c r="N83" s="58">
        <v>1997</v>
      </c>
      <c r="O83" s="60">
        <v>82006000</v>
      </c>
      <c r="P83" s="61">
        <v>1.35</v>
      </c>
      <c r="Q83" s="61">
        <v>2.2999999999999998</v>
      </c>
      <c r="R83" s="59" t="s">
        <v>178</v>
      </c>
      <c r="S83" s="59">
        <v>10000</v>
      </c>
      <c r="T83" s="61">
        <v>60</v>
      </c>
      <c r="U83" s="61">
        <v>4</v>
      </c>
      <c r="V83" s="61">
        <v>5</v>
      </c>
      <c r="W83" s="61">
        <v>5</v>
      </c>
      <c r="X83" s="61">
        <v>35</v>
      </c>
      <c r="Y83" s="61">
        <v>300</v>
      </c>
      <c r="Z83" s="61">
        <v>150</v>
      </c>
      <c r="AA83" s="59"/>
      <c r="AB83" s="63"/>
    </row>
    <row r="84" spans="1:28" ht="20.149999999999999" customHeight="1">
      <c r="A84" s="56">
        <f t="shared" ref="A84:A88" si="2">A83+1</f>
        <v>63</v>
      </c>
      <c r="B84" s="57" t="s">
        <v>294</v>
      </c>
      <c r="C84" s="57"/>
      <c r="D84" s="57" t="s">
        <v>295</v>
      </c>
      <c r="E84" s="57" t="s">
        <v>295</v>
      </c>
      <c r="F84" s="57" t="s">
        <v>159</v>
      </c>
      <c r="G84" s="58">
        <v>118</v>
      </c>
      <c r="H84" s="58">
        <v>36</v>
      </c>
      <c r="I84" s="58">
        <v>36</v>
      </c>
      <c r="J84" s="58">
        <v>19</v>
      </c>
      <c r="K84" s="58">
        <v>29</v>
      </c>
      <c r="L84" s="58">
        <v>21</v>
      </c>
      <c r="M84" s="59" t="s">
        <v>296</v>
      </c>
      <c r="N84" s="58">
        <v>2010</v>
      </c>
      <c r="O84" s="82"/>
      <c r="P84" s="83"/>
      <c r="Q84" s="83"/>
      <c r="R84" s="59" t="s">
        <v>178</v>
      </c>
      <c r="S84" s="59"/>
      <c r="T84" s="61">
        <v>180</v>
      </c>
      <c r="U84" s="61">
        <v>15</v>
      </c>
      <c r="V84" s="61">
        <v>22</v>
      </c>
      <c r="W84" s="61">
        <v>15</v>
      </c>
      <c r="X84" s="61"/>
      <c r="Y84" s="61"/>
      <c r="Z84" s="61"/>
      <c r="AA84" s="84"/>
      <c r="AB84" s="63"/>
    </row>
    <row r="85" spans="1:28" ht="20.149999999999999" customHeight="1">
      <c r="A85" s="56">
        <f t="shared" si="2"/>
        <v>64</v>
      </c>
      <c r="B85" s="57" t="s">
        <v>297</v>
      </c>
      <c r="C85" s="57"/>
      <c r="D85" s="57" t="s">
        <v>298</v>
      </c>
      <c r="E85" s="57" t="s">
        <v>299</v>
      </c>
      <c r="F85" s="57" t="s">
        <v>159</v>
      </c>
      <c r="G85" s="58">
        <v>118</v>
      </c>
      <c r="H85" s="58">
        <v>52</v>
      </c>
      <c r="I85" s="58">
        <v>41</v>
      </c>
      <c r="J85" s="58">
        <v>-8</v>
      </c>
      <c r="K85" s="58">
        <v>29</v>
      </c>
      <c r="L85" s="58">
        <v>58</v>
      </c>
      <c r="M85" s="59"/>
      <c r="N85" s="58">
        <v>2008</v>
      </c>
      <c r="O85" s="82"/>
      <c r="P85" s="61">
        <v>1.5</v>
      </c>
      <c r="Q85" s="61">
        <v>0.75</v>
      </c>
      <c r="R85" s="59" t="s">
        <v>300</v>
      </c>
      <c r="S85" s="59"/>
      <c r="T85" s="61">
        <v>25</v>
      </c>
      <c r="U85" s="61"/>
      <c r="V85" s="61"/>
      <c r="W85" s="61"/>
      <c r="X85" s="61"/>
      <c r="Y85" s="61"/>
      <c r="Z85" s="61"/>
      <c r="AA85" s="84"/>
      <c r="AB85" s="63"/>
    </row>
    <row r="86" spans="1:28" ht="20.149999999999999" customHeight="1">
      <c r="A86" s="56">
        <f t="shared" si="2"/>
        <v>65</v>
      </c>
      <c r="B86" s="57" t="s">
        <v>301</v>
      </c>
      <c r="C86" s="57"/>
      <c r="D86" s="57" t="s">
        <v>302</v>
      </c>
      <c r="E86" s="57" t="s">
        <v>299</v>
      </c>
      <c r="F86" s="57" t="s">
        <v>159</v>
      </c>
      <c r="G86" s="58">
        <v>118</v>
      </c>
      <c r="H86" s="58">
        <v>57</v>
      </c>
      <c r="I86" s="58">
        <v>1</v>
      </c>
      <c r="J86" s="58">
        <v>-8</v>
      </c>
      <c r="K86" s="58">
        <v>40</v>
      </c>
      <c r="L86" s="58">
        <v>40</v>
      </c>
      <c r="M86" s="59"/>
      <c r="N86" s="58" t="s">
        <v>52</v>
      </c>
      <c r="O86" s="82"/>
      <c r="P86" s="61">
        <v>1</v>
      </c>
      <c r="Q86" s="61">
        <v>0.5</v>
      </c>
      <c r="R86" s="59" t="s">
        <v>178</v>
      </c>
      <c r="S86" s="59">
        <v>60</v>
      </c>
      <c r="T86" s="61">
        <v>60</v>
      </c>
      <c r="U86" s="61">
        <v>7</v>
      </c>
      <c r="V86" s="61">
        <v>9</v>
      </c>
      <c r="W86" s="61">
        <v>5</v>
      </c>
      <c r="X86" s="61">
        <v>0</v>
      </c>
      <c r="Y86" s="61">
        <v>200</v>
      </c>
      <c r="Z86" s="61">
        <v>0</v>
      </c>
      <c r="AA86" s="84"/>
      <c r="AB86" s="63"/>
    </row>
    <row r="87" spans="1:28" ht="20.149999999999999" customHeight="1">
      <c r="A87" s="56">
        <f t="shared" si="2"/>
        <v>66</v>
      </c>
      <c r="B87" s="57" t="s">
        <v>303</v>
      </c>
      <c r="C87" s="57"/>
      <c r="D87" s="57" t="s">
        <v>304</v>
      </c>
      <c r="E87" s="57" t="s">
        <v>305</v>
      </c>
      <c r="F87" s="57" t="s">
        <v>306</v>
      </c>
      <c r="G87" s="58">
        <v>118</v>
      </c>
      <c r="H87" s="58">
        <v>43</v>
      </c>
      <c r="I87" s="58">
        <v>10</v>
      </c>
      <c r="J87" s="58">
        <v>-8</v>
      </c>
      <c r="K87" s="58">
        <v>29</v>
      </c>
      <c r="L87" s="58">
        <v>59</v>
      </c>
      <c r="M87" s="59"/>
      <c r="N87" s="58" t="s">
        <v>52</v>
      </c>
      <c r="O87" s="82"/>
      <c r="P87" s="61">
        <v>1</v>
      </c>
      <c r="Q87" s="61"/>
      <c r="R87" s="59" t="s">
        <v>178</v>
      </c>
      <c r="S87" s="59">
        <v>5000</v>
      </c>
      <c r="T87" s="61">
        <v>50</v>
      </c>
      <c r="U87" s="61">
        <v>4</v>
      </c>
      <c r="V87" s="61">
        <v>6</v>
      </c>
      <c r="W87" s="61">
        <v>2.5</v>
      </c>
      <c r="X87" s="61">
        <v>0</v>
      </c>
      <c r="Y87" s="61">
        <v>100</v>
      </c>
      <c r="Z87" s="61">
        <v>10</v>
      </c>
      <c r="AA87" s="84"/>
      <c r="AB87" s="63"/>
    </row>
    <row r="88" spans="1:28" ht="20.149999999999999" customHeight="1">
      <c r="A88" s="56">
        <f t="shared" si="2"/>
        <v>67</v>
      </c>
      <c r="B88" s="57" t="s">
        <v>307</v>
      </c>
      <c r="C88" s="57"/>
      <c r="D88" s="57" t="s">
        <v>304</v>
      </c>
      <c r="E88" s="57" t="s">
        <v>305</v>
      </c>
      <c r="F88" s="57" t="s">
        <v>306</v>
      </c>
      <c r="G88" s="58">
        <v>118</v>
      </c>
      <c r="H88" s="58">
        <v>43</v>
      </c>
      <c r="I88" s="58">
        <v>8</v>
      </c>
      <c r="J88" s="58">
        <v>-8</v>
      </c>
      <c r="K88" s="58">
        <v>29</v>
      </c>
      <c r="L88" s="58">
        <v>59</v>
      </c>
      <c r="M88" s="59"/>
      <c r="N88" s="58"/>
      <c r="O88" s="82"/>
      <c r="P88" s="61">
        <v>0.75</v>
      </c>
      <c r="Q88" s="61"/>
      <c r="R88" s="59" t="s">
        <v>300</v>
      </c>
      <c r="S88" s="59"/>
      <c r="T88" s="61"/>
      <c r="U88" s="61">
        <v>2.5</v>
      </c>
      <c r="V88" s="61">
        <v>3</v>
      </c>
      <c r="W88" s="61">
        <v>2</v>
      </c>
      <c r="X88" s="61">
        <v>0</v>
      </c>
      <c r="Y88" s="61">
        <v>0</v>
      </c>
      <c r="Z88" s="61">
        <v>100</v>
      </c>
      <c r="AA88" s="84"/>
      <c r="AB88" s="63"/>
    </row>
    <row r="89" spans="1:28" ht="20.149999999999999" customHeight="1" thickBot="1">
      <c r="A89" s="66">
        <f>A88+1</f>
        <v>68</v>
      </c>
      <c r="B89" s="67" t="s">
        <v>308</v>
      </c>
      <c r="C89" s="67"/>
      <c r="D89" s="67" t="s">
        <v>309</v>
      </c>
      <c r="E89" s="67" t="s">
        <v>310</v>
      </c>
      <c r="F89" s="67" t="s">
        <v>306</v>
      </c>
      <c r="G89" s="68"/>
      <c r="H89" s="68"/>
      <c r="I89" s="68"/>
      <c r="J89" s="68"/>
      <c r="K89" s="68"/>
      <c r="L89" s="68"/>
      <c r="M89" s="70"/>
      <c r="N89" s="68">
        <v>2015</v>
      </c>
      <c r="O89" s="85" t="s">
        <v>311</v>
      </c>
      <c r="P89" s="86"/>
      <c r="Q89" s="86"/>
      <c r="R89" s="70" t="s">
        <v>178</v>
      </c>
      <c r="S89" s="70"/>
      <c r="T89" s="86">
        <v>233</v>
      </c>
      <c r="U89" s="86"/>
      <c r="V89" s="86">
        <v>14.85</v>
      </c>
      <c r="W89" s="86">
        <v>20</v>
      </c>
      <c r="X89" s="86"/>
      <c r="Y89" s="86"/>
      <c r="Z89" s="86"/>
      <c r="AA89" s="87"/>
      <c r="AB89" s="72"/>
    </row>
    <row r="90" spans="1:28" ht="20.149999999999999" customHeight="1">
      <c r="A90" s="499" t="s">
        <v>312</v>
      </c>
      <c r="B90" s="499"/>
      <c r="C90" s="499"/>
      <c r="D90" s="499"/>
      <c r="E90" s="499"/>
      <c r="F90" s="499"/>
      <c r="G90" s="499"/>
      <c r="H90" s="499"/>
      <c r="I90" s="499"/>
      <c r="J90" s="499"/>
      <c r="K90" s="499"/>
      <c r="L90" s="499"/>
      <c r="M90" s="499"/>
      <c r="N90" s="499"/>
      <c r="O90" s="88"/>
      <c r="P90" s="89"/>
      <c r="Q90" s="89"/>
      <c r="R90" s="90"/>
      <c r="S90" s="90"/>
      <c r="T90" s="89"/>
      <c r="U90" s="89"/>
      <c r="V90" s="89"/>
      <c r="W90" s="89"/>
      <c r="X90" s="89"/>
      <c r="Y90" s="89"/>
      <c r="Z90" s="89"/>
      <c r="AA90" s="91"/>
      <c r="AB90" s="92"/>
    </row>
    <row r="91" spans="1:28" ht="20.149999999999999" customHeight="1">
      <c r="A91" s="93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5"/>
      <c r="N91" s="93"/>
      <c r="O91" s="96"/>
      <c r="P91" s="97"/>
      <c r="Q91" s="97"/>
      <c r="R91" s="95"/>
      <c r="S91" s="95"/>
      <c r="T91" s="97"/>
      <c r="U91" s="97"/>
      <c r="V91" s="97"/>
      <c r="W91" s="97"/>
      <c r="X91" s="97"/>
      <c r="Y91" s="97"/>
      <c r="Z91" s="97"/>
      <c r="AA91" s="98"/>
      <c r="AB91" s="94"/>
    </row>
    <row r="92" spans="1:28" ht="20.149999999999999" customHeight="1" thickBot="1">
      <c r="A92" s="99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1"/>
      <c r="N92" s="99"/>
      <c r="O92" s="102"/>
      <c r="P92" s="103"/>
      <c r="Q92" s="103"/>
      <c r="R92" s="101"/>
      <c r="S92" s="101"/>
      <c r="T92" s="103"/>
      <c r="U92" s="103"/>
      <c r="V92" s="103"/>
      <c r="W92" s="103"/>
      <c r="X92" s="103"/>
      <c r="Y92" s="103"/>
      <c r="Z92" s="103"/>
      <c r="AA92" s="104"/>
      <c r="AB92" s="100"/>
    </row>
    <row r="93" spans="1:28" s="7" customFormat="1" ht="16.5" customHeight="1">
      <c r="A93" s="486" t="s">
        <v>1</v>
      </c>
      <c r="B93" s="488" t="s">
        <v>2</v>
      </c>
      <c r="C93" s="488"/>
      <c r="D93" s="490" t="s">
        <v>3</v>
      </c>
      <c r="E93" s="490"/>
      <c r="F93" s="490"/>
      <c r="G93" s="490" t="s">
        <v>4</v>
      </c>
      <c r="H93" s="490"/>
      <c r="I93" s="490"/>
      <c r="J93" s="490"/>
      <c r="K93" s="490"/>
      <c r="L93" s="490"/>
      <c r="M93" s="498" t="s">
        <v>5</v>
      </c>
      <c r="N93" s="31" t="s">
        <v>6</v>
      </c>
      <c r="O93" s="488" t="s">
        <v>7</v>
      </c>
      <c r="P93" s="498" t="s">
        <v>8</v>
      </c>
      <c r="Q93" s="498"/>
      <c r="R93" s="498"/>
      <c r="S93" s="498"/>
      <c r="T93" s="498"/>
      <c r="U93" s="498"/>
      <c r="V93" s="498"/>
      <c r="W93" s="498"/>
      <c r="X93" s="498" t="s">
        <v>9</v>
      </c>
      <c r="Y93" s="498"/>
      <c r="Z93" s="498"/>
      <c r="AA93" s="498"/>
      <c r="AB93" s="495" t="s">
        <v>10</v>
      </c>
    </row>
    <row r="94" spans="1:28" s="7" customFormat="1" ht="17.5">
      <c r="A94" s="487"/>
      <c r="B94" s="489"/>
      <c r="C94" s="489"/>
      <c r="D94" s="491" t="s">
        <v>11</v>
      </c>
      <c r="E94" s="491" t="s">
        <v>12</v>
      </c>
      <c r="F94" s="491" t="s">
        <v>13</v>
      </c>
      <c r="G94" s="492" t="s">
        <v>14</v>
      </c>
      <c r="H94" s="492"/>
      <c r="I94" s="492"/>
      <c r="J94" s="492" t="s">
        <v>15</v>
      </c>
      <c r="K94" s="492"/>
      <c r="L94" s="492"/>
      <c r="M94" s="491"/>
      <c r="N94" s="32" t="s">
        <v>16</v>
      </c>
      <c r="O94" s="489"/>
      <c r="P94" s="491" t="s">
        <v>17</v>
      </c>
      <c r="Q94" s="33" t="s">
        <v>18</v>
      </c>
      <c r="R94" s="33" t="s">
        <v>19</v>
      </c>
      <c r="S94" s="491" t="s">
        <v>20</v>
      </c>
      <c r="T94" s="34" t="s">
        <v>21</v>
      </c>
      <c r="U94" s="492" t="s">
        <v>22</v>
      </c>
      <c r="V94" s="492"/>
      <c r="W94" s="497" t="s">
        <v>23</v>
      </c>
      <c r="X94" s="489" t="s">
        <v>24</v>
      </c>
      <c r="Y94" s="489" t="s">
        <v>25</v>
      </c>
      <c r="Z94" s="489" t="s">
        <v>26</v>
      </c>
      <c r="AA94" s="491" t="s">
        <v>27</v>
      </c>
      <c r="AB94" s="496"/>
    </row>
    <row r="95" spans="1:28" s="7" customFormat="1" ht="17.5">
      <c r="A95" s="487"/>
      <c r="B95" s="489"/>
      <c r="C95" s="489"/>
      <c r="D95" s="491"/>
      <c r="E95" s="491"/>
      <c r="F95" s="491"/>
      <c r="G95" s="493" t="s">
        <v>28</v>
      </c>
      <c r="H95" s="494" t="s">
        <v>29</v>
      </c>
      <c r="I95" s="493" t="s">
        <v>30</v>
      </c>
      <c r="J95" s="493" t="s">
        <v>28</v>
      </c>
      <c r="K95" s="494" t="s">
        <v>29</v>
      </c>
      <c r="L95" s="493" t="s">
        <v>30</v>
      </c>
      <c r="M95" s="491"/>
      <c r="N95" s="32" t="s">
        <v>31</v>
      </c>
      <c r="O95" s="489"/>
      <c r="P95" s="491"/>
      <c r="Q95" s="32" t="s">
        <v>32</v>
      </c>
      <c r="R95" s="32" t="s">
        <v>33</v>
      </c>
      <c r="S95" s="491"/>
      <c r="T95" s="491" t="s">
        <v>34</v>
      </c>
      <c r="U95" s="489" t="s">
        <v>35</v>
      </c>
      <c r="V95" s="497" t="s">
        <v>36</v>
      </c>
      <c r="W95" s="497"/>
      <c r="X95" s="489"/>
      <c r="Y95" s="489"/>
      <c r="Z95" s="489"/>
      <c r="AA95" s="491"/>
      <c r="AB95" s="496"/>
    </row>
    <row r="96" spans="1:28" s="7" customFormat="1" ht="17.5">
      <c r="A96" s="487"/>
      <c r="B96" s="489"/>
      <c r="C96" s="489"/>
      <c r="D96" s="491"/>
      <c r="E96" s="491"/>
      <c r="F96" s="491"/>
      <c r="G96" s="493"/>
      <c r="H96" s="494"/>
      <c r="I96" s="493"/>
      <c r="J96" s="493"/>
      <c r="K96" s="494"/>
      <c r="L96" s="493"/>
      <c r="M96" s="491"/>
      <c r="N96" s="35" t="s">
        <v>216</v>
      </c>
      <c r="O96" s="489"/>
      <c r="P96" s="491"/>
      <c r="Q96" s="35" t="s">
        <v>37</v>
      </c>
      <c r="R96" s="35"/>
      <c r="S96" s="491"/>
      <c r="T96" s="491"/>
      <c r="U96" s="489"/>
      <c r="V96" s="497"/>
      <c r="W96" s="497"/>
      <c r="X96" s="489"/>
      <c r="Y96" s="489"/>
      <c r="Z96" s="489"/>
      <c r="AA96" s="491"/>
      <c r="AB96" s="496"/>
    </row>
    <row r="97" spans="1:28" ht="20.149999999999999" customHeight="1">
      <c r="A97" s="105" t="s">
        <v>313</v>
      </c>
      <c r="B97" s="106" t="s">
        <v>314</v>
      </c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7"/>
      <c r="N97" s="75"/>
      <c r="O97" s="107"/>
      <c r="P97" s="108"/>
      <c r="Q97" s="108"/>
      <c r="R97" s="77"/>
      <c r="S97" s="77"/>
      <c r="T97" s="108"/>
      <c r="U97" s="108"/>
      <c r="V97" s="108"/>
      <c r="W97" s="108"/>
      <c r="X97" s="108"/>
      <c r="Y97" s="108"/>
      <c r="Z97" s="108"/>
      <c r="AA97" s="77"/>
      <c r="AB97" s="79"/>
    </row>
    <row r="98" spans="1:28" ht="20.149999999999999" customHeight="1">
      <c r="A98" s="56">
        <v>1</v>
      </c>
      <c r="B98" s="109" t="s">
        <v>315</v>
      </c>
      <c r="C98" s="109"/>
      <c r="D98" s="110" t="s">
        <v>316</v>
      </c>
      <c r="E98" s="110" t="s">
        <v>317</v>
      </c>
      <c r="F98" s="110" t="s">
        <v>69</v>
      </c>
      <c r="G98" s="110"/>
      <c r="H98" s="110"/>
      <c r="I98" s="110"/>
      <c r="J98" s="110"/>
      <c r="K98" s="110"/>
      <c r="L98" s="110"/>
      <c r="M98" s="110"/>
      <c r="N98" s="58">
        <v>1995</v>
      </c>
      <c r="O98" s="111"/>
      <c r="P98" s="61"/>
      <c r="Q98" s="61"/>
      <c r="R98" s="110" t="s">
        <v>318</v>
      </c>
      <c r="S98" s="110">
        <v>7500</v>
      </c>
      <c r="T98" s="112" t="s">
        <v>319</v>
      </c>
      <c r="U98" s="112" t="s">
        <v>320</v>
      </c>
      <c r="V98" s="59"/>
      <c r="W98" s="113">
        <v>5.6</v>
      </c>
      <c r="X98" s="113">
        <v>3</v>
      </c>
      <c r="Y98" s="113"/>
      <c r="Z98" s="61"/>
      <c r="AA98" s="59"/>
      <c r="AB98" s="63"/>
    </row>
    <row r="99" spans="1:28" ht="20.149999999999999" customHeight="1">
      <c r="A99" s="56">
        <f t="shared" ref="A99:A107" si="3">A98+1</f>
        <v>2</v>
      </c>
      <c r="B99" s="109" t="s">
        <v>321</v>
      </c>
      <c r="C99" s="109"/>
      <c r="D99" s="110" t="s">
        <v>322</v>
      </c>
      <c r="E99" s="110" t="s">
        <v>323</v>
      </c>
      <c r="F99" s="110" t="s">
        <v>69</v>
      </c>
      <c r="G99" s="110"/>
      <c r="H99" s="110"/>
      <c r="I99" s="110"/>
      <c r="J99" s="110"/>
      <c r="K99" s="110"/>
      <c r="L99" s="110"/>
      <c r="M99" s="110"/>
      <c r="N99" s="58">
        <v>1995</v>
      </c>
      <c r="O99" s="111"/>
      <c r="P99" s="61"/>
      <c r="Q99" s="61"/>
      <c r="R99" s="110" t="s">
        <v>318</v>
      </c>
      <c r="S99" s="110">
        <v>8100</v>
      </c>
      <c r="T99" s="112" t="s">
        <v>324</v>
      </c>
      <c r="U99" s="112" t="s">
        <v>325</v>
      </c>
      <c r="V99" s="59"/>
      <c r="W99" s="113">
        <v>5</v>
      </c>
      <c r="X99" s="113">
        <v>3</v>
      </c>
      <c r="Y99" s="113">
        <v>50</v>
      </c>
      <c r="Z99" s="61"/>
      <c r="AA99" s="59"/>
      <c r="AB99" s="63"/>
    </row>
    <row r="100" spans="1:28" ht="20.149999999999999" customHeight="1">
      <c r="A100" s="56">
        <f t="shared" si="3"/>
        <v>3</v>
      </c>
      <c r="B100" s="109" t="s">
        <v>326</v>
      </c>
      <c r="C100" s="109"/>
      <c r="D100" s="110" t="s">
        <v>322</v>
      </c>
      <c r="E100" s="110" t="s">
        <v>323</v>
      </c>
      <c r="F100" s="110" t="s">
        <v>69</v>
      </c>
      <c r="G100" s="110"/>
      <c r="H100" s="110"/>
      <c r="I100" s="110"/>
      <c r="J100" s="110"/>
      <c r="K100" s="110"/>
      <c r="L100" s="110"/>
      <c r="M100" s="110"/>
      <c r="N100" s="58">
        <v>1995</v>
      </c>
      <c r="O100" s="111"/>
      <c r="P100" s="61"/>
      <c r="Q100" s="61"/>
      <c r="R100" s="110" t="s">
        <v>318</v>
      </c>
      <c r="S100" s="110">
        <v>11250</v>
      </c>
      <c r="T100" s="112" t="s">
        <v>327</v>
      </c>
      <c r="U100" s="112" t="s">
        <v>328</v>
      </c>
      <c r="V100" s="59"/>
      <c r="W100" s="113">
        <v>5</v>
      </c>
      <c r="X100" s="113">
        <v>5</v>
      </c>
      <c r="Y100" s="113">
        <v>50</v>
      </c>
      <c r="Z100" s="61"/>
      <c r="AA100" s="59"/>
      <c r="AB100" s="63"/>
    </row>
    <row r="101" spans="1:28" ht="20.149999999999999" customHeight="1">
      <c r="A101" s="56">
        <f t="shared" si="3"/>
        <v>4</v>
      </c>
      <c r="B101" s="109" t="s">
        <v>329</v>
      </c>
      <c r="C101" s="109"/>
      <c r="D101" s="110" t="s">
        <v>330</v>
      </c>
      <c r="E101" s="110" t="s">
        <v>331</v>
      </c>
      <c r="F101" s="110" t="s">
        <v>38</v>
      </c>
      <c r="G101" s="110"/>
      <c r="H101" s="110"/>
      <c r="I101" s="110"/>
      <c r="J101" s="110"/>
      <c r="K101" s="110"/>
      <c r="L101" s="110"/>
      <c r="M101" s="110"/>
      <c r="N101" s="58">
        <v>1995</v>
      </c>
      <c r="O101" s="111"/>
      <c r="P101" s="61"/>
      <c r="Q101" s="61"/>
      <c r="R101" s="110" t="s">
        <v>318</v>
      </c>
      <c r="S101" s="110">
        <v>5000</v>
      </c>
      <c r="T101" s="112" t="s">
        <v>332</v>
      </c>
      <c r="U101" s="112" t="s">
        <v>333</v>
      </c>
      <c r="V101" s="59"/>
      <c r="W101" s="113">
        <v>5</v>
      </c>
      <c r="X101" s="113"/>
      <c r="Y101" s="113">
        <v>60</v>
      </c>
      <c r="Z101" s="61"/>
      <c r="AA101" s="59"/>
      <c r="AB101" s="63"/>
    </row>
    <row r="102" spans="1:28" ht="20.149999999999999" customHeight="1">
      <c r="A102" s="56">
        <f t="shared" si="3"/>
        <v>5</v>
      </c>
      <c r="B102" s="109" t="s">
        <v>334</v>
      </c>
      <c r="C102" s="109"/>
      <c r="D102" s="110" t="s">
        <v>330</v>
      </c>
      <c r="E102" s="110" t="s">
        <v>331</v>
      </c>
      <c r="F102" s="110" t="s">
        <v>38</v>
      </c>
      <c r="G102" s="110"/>
      <c r="H102" s="110"/>
      <c r="I102" s="110"/>
      <c r="J102" s="110"/>
      <c r="K102" s="110"/>
      <c r="L102" s="110"/>
      <c r="M102" s="110"/>
      <c r="N102" s="58">
        <v>1995</v>
      </c>
      <c r="O102" s="111"/>
      <c r="P102" s="61"/>
      <c r="Q102" s="61"/>
      <c r="R102" s="110" t="s">
        <v>318</v>
      </c>
      <c r="S102" s="110">
        <v>11250</v>
      </c>
      <c r="T102" s="112" t="s">
        <v>335</v>
      </c>
      <c r="U102" s="112" t="s">
        <v>336</v>
      </c>
      <c r="V102" s="59"/>
      <c r="W102" s="113">
        <v>5.8</v>
      </c>
      <c r="X102" s="113"/>
      <c r="Y102" s="113">
        <v>60</v>
      </c>
      <c r="Z102" s="61"/>
      <c r="AA102" s="59"/>
      <c r="AB102" s="63"/>
    </row>
    <row r="103" spans="1:28" ht="20.149999999999999" customHeight="1">
      <c r="A103" s="56">
        <f t="shared" si="3"/>
        <v>6</v>
      </c>
      <c r="B103" s="109" t="s">
        <v>337</v>
      </c>
      <c r="C103" s="109"/>
      <c r="D103" s="110" t="s">
        <v>338</v>
      </c>
      <c r="E103" s="110" t="s">
        <v>331</v>
      </c>
      <c r="F103" s="110" t="s">
        <v>38</v>
      </c>
      <c r="G103" s="110"/>
      <c r="H103" s="110"/>
      <c r="I103" s="110"/>
      <c r="J103" s="110"/>
      <c r="K103" s="110"/>
      <c r="L103" s="110"/>
      <c r="M103" s="110"/>
      <c r="N103" s="58">
        <v>1995</v>
      </c>
      <c r="O103" s="111"/>
      <c r="P103" s="61"/>
      <c r="Q103" s="61"/>
      <c r="R103" s="110" t="s">
        <v>318</v>
      </c>
      <c r="S103" s="110">
        <v>4875</v>
      </c>
      <c r="T103" s="112" t="s">
        <v>339</v>
      </c>
      <c r="U103" s="112" t="s">
        <v>336</v>
      </c>
      <c r="V103" s="59"/>
      <c r="W103" s="113">
        <v>5.8</v>
      </c>
      <c r="X103" s="113">
        <v>3</v>
      </c>
      <c r="Y103" s="113"/>
      <c r="Z103" s="61"/>
      <c r="AA103" s="59"/>
      <c r="AB103" s="63"/>
    </row>
    <row r="104" spans="1:28" ht="20.149999999999999" customHeight="1">
      <c r="A104" s="56">
        <f t="shared" si="3"/>
        <v>7</v>
      </c>
      <c r="B104" s="109" t="s">
        <v>340</v>
      </c>
      <c r="C104" s="109"/>
      <c r="D104" s="110" t="s">
        <v>38</v>
      </c>
      <c r="E104" s="110" t="s">
        <v>38</v>
      </c>
      <c r="F104" s="110" t="s">
        <v>38</v>
      </c>
      <c r="G104" s="110"/>
      <c r="H104" s="110"/>
      <c r="I104" s="110"/>
      <c r="J104" s="110"/>
      <c r="K104" s="110"/>
      <c r="L104" s="110"/>
      <c r="M104" s="110"/>
      <c r="N104" s="58">
        <v>1995</v>
      </c>
      <c r="O104" s="111"/>
      <c r="P104" s="61"/>
      <c r="Q104" s="61"/>
      <c r="R104" s="110" t="s">
        <v>318</v>
      </c>
      <c r="S104" s="110">
        <v>8400</v>
      </c>
      <c r="T104" s="112" t="s">
        <v>341</v>
      </c>
      <c r="U104" s="112" t="s">
        <v>328</v>
      </c>
      <c r="V104" s="59"/>
      <c r="W104" s="113">
        <v>5</v>
      </c>
      <c r="X104" s="113">
        <v>4</v>
      </c>
      <c r="Y104" s="113"/>
      <c r="Z104" s="61"/>
      <c r="AA104" s="59"/>
      <c r="AB104" s="63"/>
    </row>
    <row r="105" spans="1:28" ht="20.149999999999999" customHeight="1">
      <c r="A105" s="56">
        <f t="shared" si="3"/>
        <v>8</v>
      </c>
      <c r="B105" s="109" t="s">
        <v>342</v>
      </c>
      <c r="C105" s="109"/>
      <c r="D105" s="110" t="s">
        <v>38</v>
      </c>
      <c r="E105" s="110" t="s">
        <v>38</v>
      </c>
      <c r="F105" s="110" t="s">
        <v>38</v>
      </c>
      <c r="G105" s="110"/>
      <c r="H105" s="110"/>
      <c r="I105" s="110"/>
      <c r="J105" s="110"/>
      <c r="K105" s="110"/>
      <c r="L105" s="110"/>
      <c r="M105" s="110"/>
      <c r="N105" s="58">
        <v>1995</v>
      </c>
      <c r="O105" s="111"/>
      <c r="P105" s="61"/>
      <c r="Q105" s="61"/>
      <c r="R105" s="110" t="s">
        <v>318</v>
      </c>
      <c r="S105" s="110">
        <v>10000</v>
      </c>
      <c r="T105" s="112" t="s">
        <v>343</v>
      </c>
      <c r="U105" s="112" t="s">
        <v>336</v>
      </c>
      <c r="V105" s="59"/>
      <c r="W105" s="113">
        <v>5</v>
      </c>
      <c r="X105" s="113">
        <v>5</v>
      </c>
      <c r="Y105" s="113">
        <v>30</v>
      </c>
      <c r="Z105" s="61"/>
      <c r="AA105" s="59"/>
      <c r="AB105" s="63"/>
    </row>
    <row r="106" spans="1:28" ht="20.149999999999999" customHeight="1">
      <c r="A106" s="56">
        <f t="shared" si="3"/>
        <v>9</v>
      </c>
      <c r="B106" s="109" t="s">
        <v>344</v>
      </c>
      <c r="C106" s="109"/>
      <c r="D106" s="110" t="s">
        <v>267</v>
      </c>
      <c r="E106" s="110" t="s">
        <v>345</v>
      </c>
      <c r="F106" s="110" t="s">
        <v>38</v>
      </c>
      <c r="G106" s="110"/>
      <c r="H106" s="110"/>
      <c r="I106" s="110"/>
      <c r="J106" s="110"/>
      <c r="K106" s="110"/>
      <c r="L106" s="110"/>
      <c r="M106" s="110"/>
      <c r="N106" s="58">
        <v>1995</v>
      </c>
      <c r="O106" s="111"/>
      <c r="P106" s="61"/>
      <c r="Q106" s="61"/>
      <c r="R106" s="110" t="s">
        <v>318</v>
      </c>
      <c r="S106" s="110">
        <v>5625</v>
      </c>
      <c r="T106" s="112" t="s">
        <v>346</v>
      </c>
      <c r="U106" s="112" t="s">
        <v>333</v>
      </c>
      <c r="V106" s="59"/>
      <c r="W106" s="113">
        <v>3</v>
      </c>
      <c r="X106" s="113">
        <v>3</v>
      </c>
      <c r="Y106" s="113">
        <v>30</v>
      </c>
      <c r="Z106" s="61"/>
      <c r="AA106" s="59"/>
      <c r="AB106" s="63"/>
    </row>
    <row r="107" spans="1:28" ht="20.149999999999999" customHeight="1">
      <c r="A107" s="56">
        <f t="shared" si="3"/>
        <v>10</v>
      </c>
      <c r="B107" s="109" t="s">
        <v>347</v>
      </c>
      <c r="C107" s="109"/>
      <c r="D107" s="110" t="s">
        <v>348</v>
      </c>
      <c r="E107" s="110" t="s">
        <v>349</v>
      </c>
      <c r="F107" s="110" t="s">
        <v>38</v>
      </c>
      <c r="G107" s="110"/>
      <c r="H107" s="110"/>
      <c r="I107" s="110"/>
      <c r="J107" s="110"/>
      <c r="K107" s="110"/>
      <c r="L107" s="110"/>
      <c r="M107" s="110"/>
      <c r="N107" s="58">
        <v>1995</v>
      </c>
      <c r="O107" s="111"/>
      <c r="P107" s="61"/>
      <c r="Q107" s="61"/>
      <c r="R107" s="110" t="s">
        <v>318</v>
      </c>
      <c r="S107" s="110">
        <v>7800</v>
      </c>
      <c r="T107" s="112" t="s">
        <v>350</v>
      </c>
      <c r="U107" s="112" t="s">
        <v>328</v>
      </c>
      <c r="V107" s="59"/>
      <c r="W107" s="113">
        <v>3.5</v>
      </c>
      <c r="X107" s="113">
        <v>4</v>
      </c>
      <c r="Y107" s="113"/>
      <c r="Z107" s="61"/>
      <c r="AA107" s="59"/>
      <c r="AB107" s="63"/>
    </row>
    <row r="108" spans="1:28" ht="20.149999999999999" customHeight="1">
      <c r="A108" s="56">
        <f>A107+1</f>
        <v>11</v>
      </c>
      <c r="B108" s="109" t="s">
        <v>351</v>
      </c>
      <c r="C108" s="109"/>
      <c r="D108" s="110" t="s">
        <v>349</v>
      </c>
      <c r="E108" s="110" t="s">
        <v>349</v>
      </c>
      <c r="F108" s="110" t="s">
        <v>38</v>
      </c>
      <c r="G108" s="110"/>
      <c r="H108" s="110"/>
      <c r="I108" s="110"/>
      <c r="J108" s="110"/>
      <c r="K108" s="110"/>
      <c r="L108" s="110"/>
      <c r="M108" s="110"/>
      <c r="N108" s="58">
        <v>1995</v>
      </c>
      <c r="O108" s="111"/>
      <c r="P108" s="61"/>
      <c r="Q108" s="61"/>
      <c r="R108" s="110" t="s">
        <v>318</v>
      </c>
      <c r="S108" s="110">
        <v>7300</v>
      </c>
      <c r="T108" s="112" t="s">
        <v>352</v>
      </c>
      <c r="U108" s="112" t="s">
        <v>320</v>
      </c>
      <c r="V108" s="59"/>
      <c r="W108" s="113">
        <v>3.5</v>
      </c>
      <c r="X108" s="113">
        <v>3</v>
      </c>
      <c r="Y108" s="113"/>
      <c r="Z108" s="61"/>
      <c r="AA108" s="59"/>
      <c r="AB108" s="63"/>
    </row>
    <row r="109" spans="1:28" ht="20.149999999999999" customHeight="1">
      <c r="A109" s="56">
        <f>A108+1</f>
        <v>12</v>
      </c>
      <c r="B109" s="109" t="s">
        <v>353</v>
      </c>
      <c r="C109" s="109"/>
      <c r="D109" s="110" t="s">
        <v>349</v>
      </c>
      <c r="E109" s="110" t="s">
        <v>349</v>
      </c>
      <c r="F109" s="110" t="s">
        <v>38</v>
      </c>
      <c r="G109" s="110"/>
      <c r="H109" s="110"/>
      <c r="I109" s="110"/>
      <c r="J109" s="110"/>
      <c r="K109" s="110"/>
      <c r="L109" s="110"/>
      <c r="M109" s="110"/>
      <c r="N109" s="58">
        <v>1995</v>
      </c>
      <c r="O109" s="111"/>
      <c r="P109" s="61"/>
      <c r="Q109" s="61"/>
      <c r="R109" s="110" t="s">
        <v>318</v>
      </c>
      <c r="S109" s="110">
        <v>5700</v>
      </c>
      <c r="T109" s="112" t="s">
        <v>352</v>
      </c>
      <c r="U109" s="112" t="s">
        <v>320</v>
      </c>
      <c r="V109" s="59"/>
      <c r="W109" s="113">
        <v>3.5</v>
      </c>
      <c r="X109" s="113">
        <v>3</v>
      </c>
      <c r="Y109" s="113">
        <v>40</v>
      </c>
      <c r="Z109" s="61"/>
      <c r="AA109" s="59"/>
      <c r="AB109" s="63"/>
    </row>
    <row r="110" spans="1:28" ht="20.149999999999999" customHeight="1">
      <c r="A110" s="56">
        <f t="shared" ref="A110:A127" si="4">A109+1</f>
        <v>13</v>
      </c>
      <c r="B110" s="109" t="s">
        <v>354</v>
      </c>
      <c r="C110" s="109"/>
      <c r="D110" s="110" t="s">
        <v>48</v>
      </c>
      <c r="E110" s="110" t="s">
        <v>355</v>
      </c>
      <c r="F110" s="110" t="s">
        <v>38</v>
      </c>
      <c r="G110" s="110"/>
      <c r="H110" s="110"/>
      <c r="I110" s="110"/>
      <c r="J110" s="110"/>
      <c r="K110" s="110"/>
      <c r="L110" s="110"/>
      <c r="M110" s="110"/>
      <c r="N110" s="58">
        <v>1995</v>
      </c>
      <c r="O110" s="111"/>
      <c r="P110" s="61"/>
      <c r="Q110" s="61"/>
      <c r="R110" s="110" t="s">
        <v>318</v>
      </c>
      <c r="S110" s="110">
        <v>9200</v>
      </c>
      <c r="T110" s="112" t="s">
        <v>356</v>
      </c>
      <c r="U110" s="112" t="s">
        <v>357</v>
      </c>
      <c r="V110" s="59"/>
      <c r="W110" s="113">
        <v>3.8</v>
      </c>
      <c r="X110" s="113">
        <v>4</v>
      </c>
      <c r="Y110" s="113"/>
      <c r="Z110" s="61"/>
      <c r="AA110" s="59"/>
      <c r="AB110" s="63"/>
    </row>
    <row r="111" spans="1:28" ht="20.149999999999999" customHeight="1">
      <c r="A111" s="56">
        <f t="shared" si="4"/>
        <v>14</v>
      </c>
      <c r="B111" s="109" t="s">
        <v>358</v>
      </c>
      <c r="C111" s="109"/>
      <c r="D111" s="110" t="s">
        <v>359</v>
      </c>
      <c r="E111" s="110" t="s">
        <v>355</v>
      </c>
      <c r="F111" s="110" t="s">
        <v>38</v>
      </c>
      <c r="G111" s="110"/>
      <c r="H111" s="110"/>
      <c r="I111" s="110"/>
      <c r="J111" s="110"/>
      <c r="K111" s="110"/>
      <c r="L111" s="110"/>
      <c r="M111" s="110"/>
      <c r="N111" s="58">
        <v>1995</v>
      </c>
      <c r="O111" s="111"/>
      <c r="P111" s="61"/>
      <c r="Q111" s="61"/>
      <c r="R111" s="110" t="s">
        <v>318</v>
      </c>
      <c r="S111" s="110">
        <v>7400</v>
      </c>
      <c r="T111" s="112" t="s">
        <v>360</v>
      </c>
      <c r="U111" s="112" t="s">
        <v>361</v>
      </c>
      <c r="V111" s="59"/>
      <c r="W111" s="113">
        <v>3</v>
      </c>
      <c r="X111" s="113">
        <v>3</v>
      </c>
      <c r="Y111" s="113"/>
      <c r="Z111" s="61"/>
      <c r="AA111" s="59"/>
      <c r="AB111" s="63"/>
    </row>
    <row r="112" spans="1:28" ht="20.149999999999999" customHeight="1">
      <c r="A112" s="56">
        <f t="shared" si="4"/>
        <v>15</v>
      </c>
      <c r="B112" s="109" t="s">
        <v>362</v>
      </c>
      <c r="C112" s="109"/>
      <c r="D112" s="110" t="s">
        <v>54</v>
      </c>
      <c r="E112" s="110" t="s">
        <v>55</v>
      </c>
      <c r="F112" s="110" t="s">
        <v>38</v>
      </c>
      <c r="G112" s="110"/>
      <c r="H112" s="110"/>
      <c r="I112" s="110"/>
      <c r="J112" s="110"/>
      <c r="K112" s="110"/>
      <c r="L112" s="110"/>
      <c r="M112" s="110"/>
      <c r="N112" s="58">
        <v>1995</v>
      </c>
      <c r="O112" s="111"/>
      <c r="P112" s="61"/>
      <c r="Q112" s="61"/>
      <c r="R112" s="110" t="s">
        <v>318</v>
      </c>
      <c r="S112" s="110">
        <v>9000</v>
      </c>
      <c r="T112" s="112" t="s">
        <v>363</v>
      </c>
      <c r="U112" s="112" t="s">
        <v>361</v>
      </c>
      <c r="V112" s="59"/>
      <c r="W112" s="113">
        <v>3</v>
      </c>
      <c r="X112" s="113">
        <v>4</v>
      </c>
      <c r="Y112" s="113">
        <v>25</v>
      </c>
      <c r="Z112" s="61"/>
      <c r="AA112" s="59"/>
      <c r="AB112" s="63"/>
    </row>
    <row r="113" spans="1:28" ht="20.149999999999999" customHeight="1">
      <c r="A113" s="56">
        <f t="shared" si="4"/>
        <v>16</v>
      </c>
      <c r="B113" s="109" t="s">
        <v>364</v>
      </c>
      <c r="C113" s="109"/>
      <c r="D113" s="110" t="s">
        <v>365</v>
      </c>
      <c r="E113" s="110" t="s">
        <v>355</v>
      </c>
      <c r="F113" s="110" t="s">
        <v>38</v>
      </c>
      <c r="G113" s="110"/>
      <c r="H113" s="110"/>
      <c r="I113" s="110"/>
      <c r="J113" s="110"/>
      <c r="K113" s="110"/>
      <c r="L113" s="110"/>
      <c r="M113" s="110"/>
      <c r="N113" s="58">
        <v>1995</v>
      </c>
      <c r="O113" s="111"/>
      <c r="P113" s="61"/>
      <c r="Q113" s="61"/>
      <c r="R113" s="110" t="s">
        <v>318</v>
      </c>
      <c r="S113" s="110">
        <v>11250</v>
      </c>
      <c r="T113" s="112">
        <v>34</v>
      </c>
      <c r="U113" s="113">
        <v>5</v>
      </c>
      <c r="V113" s="59"/>
      <c r="W113" s="113">
        <v>5</v>
      </c>
      <c r="X113" s="113">
        <v>5</v>
      </c>
      <c r="Y113" s="113"/>
      <c r="Z113" s="61"/>
      <c r="AA113" s="59"/>
      <c r="AB113" s="63"/>
    </row>
    <row r="114" spans="1:28" ht="20.149999999999999" customHeight="1">
      <c r="A114" s="56">
        <f t="shared" si="4"/>
        <v>17</v>
      </c>
      <c r="B114" s="114" t="s">
        <v>366</v>
      </c>
      <c r="C114" s="114"/>
      <c r="D114" s="115" t="s">
        <v>277</v>
      </c>
      <c r="E114" s="115" t="s">
        <v>154</v>
      </c>
      <c r="F114" s="115" t="s">
        <v>128</v>
      </c>
      <c r="G114" s="115"/>
      <c r="H114" s="115"/>
      <c r="I114" s="115"/>
      <c r="J114" s="115"/>
      <c r="K114" s="115"/>
      <c r="L114" s="115"/>
      <c r="M114" s="115"/>
      <c r="N114" s="58">
        <v>1995</v>
      </c>
      <c r="O114" s="116"/>
      <c r="P114" s="61"/>
      <c r="Q114" s="61"/>
      <c r="R114" s="110" t="s">
        <v>318</v>
      </c>
      <c r="S114" s="115">
        <v>9180</v>
      </c>
      <c r="T114" s="117">
        <v>61.3</v>
      </c>
      <c r="U114" s="117">
        <v>2.5</v>
      </c>
      <c r="V114" s="59"/>
      <c r="W114" s="117">
        <v>2.5</v>
      </c>
      <c r="X114" s="117">
        <v>5</v>
      </c>
      <c r="Y114" s="117"/>
      <c r="Z114" s="61"/>
      <c r="AA114" s="59"/>
      <c r="AB114" s="63"/>
    </row>
    <row r="115" spans="1:28" ht="20.149999999999999" customHeight="1">
      <c r="A115" s="56">
        <f t="shared" si="4"/>
        <v>18</v>
      </c>
      <c r="B115" s="114" t="s">
        <v>367</v>
      </c>
      <c r="C115" s="114"/>
      <c r="D115" s="115" t="s">
        <v>368</v>
      </c>
      <c r="E115" s="115" t="s">
        <v>128</v>
      </c>
      <c r="F115" s="115" t="s">
        <v>128</v>
      </c>
      <c r="G115" s="115"/>
      <c r="H115" s="115"/>
      <c r="I115" s="115"/>
      <c r="J115" s="115"/>
      <c r="K115" s="115"/>
      <c r="L115" s="115"/>
      <c r="M115" s="115"/>
      <c r="N115" s="58">
        <v>1995</v>
      </c>
      <c r="O115" s="116"/>
      <c r="P115" s="61"/>
      <c r="Q115" s="61"/>
      <c r="R115" s="110" t="s">
        <v>318</v>
      </c>
      <c r="S115" s="115">
        <v>9000</v>
      </c>
      <c r="T115" s="117">
        <v>34.799999999999997</v>
      </c>
      <c r="U115" s="117">
        <v>5</v>
      </c>
      <c r="V115" s="59"/>
      <c r="W115" s="117">
        <v>5</v>
      </c>
      <c r="X115" s="117">
        <v>4</v>
      </c>
      <c r="Y115" s="117"/>
      <c r="Z115" s="61"/>
      <c r="AA115" s="59"/>
      <c r="AB115" s="63"/>
    </row>
    <row r="116" spans="1:28" ht="20.149999999999999" customHeight="1">
      <c r="A116" s="56">
        <f t="shared" si="4"/>
        <v>19</v>
      </c>
      <c r="B116" s="114" t="s">
        <v>369</v>
      </c>
      <c r="C116" s="114"/>
      <c r="D116" s="115" t="s">
        <v>368</v>
      </c>
      <c r="E116" s="115" t="s">
        <v>128</v>
      </c>
      <c r="F116" s="115" t="s">
        <v>128</v>
      </c>
      <c r="G116" s="115"/>
      <c r="H116" s="115"/>
      <c r="I116" s="115"/>
      <c r="J116" s="115"/>
      <c r="K116" s="115"/>
      <c r="L116" s="115"/>
      <c r="M116" s="115"/>
      <c r="N116" s="58">
        <v>1995</v>
      </c>
      <c r="O116" s="116"/>
      <c r="P116" s="61"/>
      <c r="Q116" s="61"/>
      <c r="R116" s="110" t="s">
        <v>318</v>
      </c>
      <c r="S116" s="115">
        <v>5460</v>
      </c>
      <c r="T116" s="117">
        <v>34.200000000000003</v>
      </c>
      <c r="U116" s="117">
        <v>3.5</v>
      </c>
      <c r="V116" s="59"/>
      <c r="W116" s="117">
        <v>3.5</v>
      </c>
      <c r="X116" s="117">
        <v>3</v>
      </c>
      <c r="Y116" s="117">
        <v>50</v>
      </c>
      <c r="Z116" s="61"/>
      <c r="AA116" s="59"/>
      <c r="AB116" s="63"/>
    </row>
    <row r="117" spans="1:28" ht="20.149999999999999" customHeight="1">
      <c r="A117" s="56">
        <f t="shared" si="4"/>
        <v>20</v>
      </c>
      <c r="B117" s="114" t="s">
        <v>370</v>
      </c>
      <c r="C117" s="114"/>
      <c r="D117" s="115" t="s">
        <v>135</v>
      </c>
      <c r="E117" s="115" t="s">
        <v>135</v>
      </c>
      <c r="F117" s="115" t="s">
        <v>128</v>
      </c>
      <c r="G117" s="115"/>
      <c r="H117" s="115"/>
      <c r="I117" s="115"/>
      <c r="J117" s="115"/>
      <c r="K117" s="115"/>
      <c r="L117" s="115"/>
      <c r="M117" s="115"/>
      <c r="N117" s="58">
        <v>1995</v>
      </c>
      <c r="O117" s="116"/>
      <c r="P117" s="61"/>
      <c r="Q117" s="61"/>
      <c r="R117" s="110" t="s">
        <v>318</v>
      </c>
      <c r="S117" s="115">
        <v>7875</v>
      </c>
      <c r="T117" s="117">
        <v>38.4</v>
      </c>
      <c r="U117" s="117">
        <v>3.5</v>
      </c>
      <c r="V117" s="59"/>
      <c r="W117" s="117">
        <v>5</v>
      </c>
      <c r="X117" s="117">
        <v>3</v>
      </c>
      <c r="Y117" s="117">
        <v>35</v>
      </c>
      <c r="Z117" s="61"/>
      <c r="AA117" s="59"/>
      <c r="AB117" s="63"/>
    </row>
    <row r="118" spans="1:28" ht="20.149999999999999" customHeight="1">
      <c r="A118" s="56">
        <f t="shared" si="4"/>
        <v>21</v>
      </c>
      <c r="B118" s="114" t="s">
        <v>371</v>
      </c>
      <c r="C118" s="114"/>
      <c r="D118" s="115" t="s">
        <v>372</v>
      </c>
      <c r="E118" s="115" t="s">
        <v>135</v>
      </c>
      <c r="F118" s="115" t="s">
        <v>128</v>
      </c>
      <c r="G118" s="115"/>
      <c r="H118" s="115"/>
      <c r="I118" s="115"/>
      <c r="J118" s="115"/>
      <c r="K118" s="115"/>
      <c r="L118" s="115"/>
      <c r="M118" s="115"/>
      <c r="N118" s="58">
        <v>1995</v>
      </c>
      <c r="O118" s="116"/>
      <c r="P118" s="61"/>
      <c r="Q118" s="61"/>
      <c r="R118" s="110" t="s">
        <v>318</v>
      </c>
      <c r="S118" s="115">
        <v>7500</v>
      </c>
      <c r="T118" s="117">
        <v>24.5</v>
      </c>
      <c r="U118" s="117">
        <v>4.5</v>
      </c>
      <c r="V118" s="59"/>
      <c r="W118" s="117">
        <v>5</v>
      </c>
      <c r="X118" s="117">
        <v>4</v>
      </c>
      <c r="Y118" s="117"/>
      <c r="Z118" s="61"/>
      <c r="AA118" s="59"/>
      <c r="AB118" s="63"/>
    </row>
    <row r="119" spans="1:28" ht="20.149999999999999" customHeight="1">
      <c r="A119" s="56">
        <f t="shared" si="4"/>
        <v>22</v>
      </c>
      <c r="B119" s="114" t="s">
        <v>373</v>
      </c>
      <c r="C119" s="114"/>
      <c r="D119" s="115" t="s">
        <v>280</v>
      </c>
      <c r="E119" s="115" t="s">
        <v>154</v>
      </c>
      <c r="F119" s="115" t="s">
        <v>128</v>
      </c>
      <c r="G119" s="115"/>
      <c r="H119" s="115"/>
      <c r="I119" s="115"/>
      <c r="J119" s="115"/>
      <c r="K119" s="115"/>
      <c r="L119" s="115"/>
      <c r="M119" s="115"/>
      <c r="N119" s="58">
        <v>1995</v>
      </c>
      <c r="O119" s="116"/>
      <c r="P119" s="61"/>
      <c r="Q119" s="61"/>
      <c r="R119" s="110" t="s">
        <v>318</v>
      </c>
      <c r="S119" s="115">
        <v>6800</v>
      </c>
      <c r="T119" s="117">
        <v>42.35</v>
      </c>
      <c r="U119" s="117">
        <v>4</v>
      </c>
      <c r="V119" s="59"/>
      <c r="W119" s="117">
        <v>5</v>
      </c>
      <c r="X119" s="117">
        <v>4</v>
      </c>
      <c r="Y119" s="117">
        <v>30</v>
      </c>
      <c r="Z119" s="61"/>
      <c r="AA119" s="59"/>
      <c r="AB119" s="63"/>
    </row>
    <row r="120" spans="1:28" ht="20.149999999999999" customHeight="1">
      <c r="A120" s="56">
        <f t="shared" si="4"/>
        <v>23</v>
      </c>
      <c r="B120" s="114" t="s">
        <v>374</v>
      </c>
      <c r="C120" s="114"/>
      <c r="D120" s="115" t="s">
        <v>375</v>
      </c>
      <c r="E120" s="115" t="s">
        <v>128</v>
      </c>
      <c r="F120" s="115" t="s">
        <v>128</v>
      </c>
      <c r="G120" s="115"/>
      <c r="H120" s="115"/>
      <c r="I120" s="115"/>
      <c r="J120" s="115"/>
      <c r="K120" s="115"/>
      <c r="L120" s="115"/>
      <c r="M120" s="115"/>
      <c r="N120" s="58">
        <v>1995</v>
      </c>
      <c r="O120" s="116"/>
      <c r="P120" s="61"/>
      <c r="Q120" s="61"/>
      <c r="R120" s="110" t="s">
        <v>318</v>
      </c>
      <c r="S120" s="115">
        <v>5040</v>
      </c>
      <c r="T120" s="117">
        <v>21</v>
      </c>
      <c r="U120" s="117">
        <v>4.5</v>
      </c>
      <c r="V120" s="59"/>
      <c r="W120" s="117">
        <v>3.5</v>
      </c>
      <c r="X120" s="117">
        <v>3</v>
      </c>
      <c r="Y120" s="117">
        <v>30</v>
      </c>
      <c r="Z120" s="61"/>
      <c r="AA120" s="59"/>
      <c r="AB120" s="63"/>
    </row>
    <row r="121" spans="1:28" ht="20.149999999999999" customHeight="1">
      <c r="A121" s="56">
        <f t="shared" si="4"/>
        <v>24</v>
      </c>
      <c r="B121" s="57" t="s">
        <v>376</v>
      </c>
      <c r="C121" s="57"/>
      <c r="D121" s="118" t="s">
        <v>188</v>
      </c>
      <c r="E121" s="118" t="s">
        <v>189</v>
      </c>
      <c r="F121" s="118" t="s">
        <v>159</v>
      </c>
      <c r="G121" s="118"/>
      <c r="H121" s="118"/>
      <c r="I121" s="118"/>
      <c r="J121" s="118"/>
      <c r="K121" s="118"/>
      <c r="L121" s="118"/>
      <c r="M121" s="118"/>
      <c r="N121" s="58">
        <v>1995</v>
      </c>
      <c r="O121" s="111"/>
      <c r="P121" s="61"/>
      <c r="Q121" s="61"/>
      <c r="R121" s="110" t="s">
        <v>318</v>
      </c>
      <c r="S121" s="115">
        <v>7225</v>
      </c>
      <c r="T121" s="117">
        <v>36.4</v>
      </c>
      <c r="U121" s="117">
        <v>3.5</v>
      </c>
      <c r="V121" s="59"/>
      <c r="W121" s="117">
        <v>5</v>
      </c>
      <c r="X121" s="117">
        <v>2</v>
      </c>
      <c r="Y121" s="117">
        <v>60</v>
      </c>
      <c r="Z121" s="61"/>
      <c r="AA121" s="59"/>
      <c r="AB121" s="63"/>
    </row>
    <row r="122" spans="1:28" ht="20.149999999999999" customHeight="1">
      <c r="A122" s="56">
        <f t="shared" si="4"/>
        <v>25</v>
      </c>
      <c r="B122" s="57" t="s">
        <v>377</v>
      </c>
      <c r="C122" s="57"/>
      <c r="D122" s="118" t="s">
        <v>378</v>
      </c>
      <c r="E122" s="118" t="s">
        <v>189</v>
      </c>
      <c r="F122" s="118" t="s">
        <v>159</v>
      </c>
      <c r="G122" s="118"/>
      <c r="H122" s="118"/>
      <c r="I122" s="118"/>
      <c r="J122" s="118"/>
      <c r="K122" s="118"/>
      <c r="L122" s="118"/>
      <c r="M122" s="118"/>
      <c r="N122" s="58">
        <v>1995</v>
      </c>
      <c r="O122" s="111"/>
      <c r="P122" s="61"/>
      <c r="Q122" s="61"/>
      <c r="R122" s="110" t="s">
        <v>318</v>
      </c>
      <c r="S122" s="119">
        <v>10125</v>
      </c>
      <c r="T122" s="117">
        <v>37.200000000000003</v>
      </c>
      <c r="U122" s="117">
        <v>4.5</v>
      </c>
      <c r="V122" s="59"/>
      <c r="W122" s="117">
        <v>5</v>
      </c>
      <c r="X122" s="117"/>
      <c r="Y122" s="117">
        <v>50</v>
      </c>
      <c r="Z122" s="61"/>
      <c r="AA122" s="59"/>
      <c r="AB122" s="63"/>
    </row>
    <row r="123" spans="1:28" ht="20.149999999999999" customHeight="1">
      <c r="A123" s="56">
        <f t="shared" si="4"/>
        <v>26</v>
      </c>
      <c r="B123" s="57" t="s">
        <v>379</v>
      </c>
      <c r="C123" s="57"/>
      <c r="D123" s="118" t="s">
        <v>380</v>
      </c>
      <c r="E123" s="118" t="s">
        <v>176</v>
      </c>
      <c r="F123" s="118" t="s">
        <v>159</v>
      </c>
      <c r="G123" s="118"/>
      <c r="H123" s="118"/>
      <c r="I123" s="118"/>
      <c r="J123" s="118"/>
      <c r="K123" s="118"/>
      <c r="L123" s="118"/>
      <c r="M123" s="118"/>
      <c r="N123" s="58">
        <v>1995</v>
      </c>
      <c r="O123" s="111"/>
      <c r="P123" s="61"/>
      <c r="Q123" s="61"/>
      <c r="R123" s="110" t="s">
        <v>318</v>
      </c>
      <c r="S123" s="115">
        <v>10630</v>
      </c>
      <c r="T123" s="117">
        <v>40</v>
      </c>
      <c r="U123" s="117">
        <v>4.5</v>
      </c>
      <c r="V123" s="59"/>
      <c r="W123" s="117">
        <v>5</v>
      </c>
      <c r="X123" s="117">
        <v>2</v>
      </c>
      <c r="Y123" s="117">
        <v>40</v>
      </c>
      <c r="Z123" s="61"/>
      <c r="AA123" s="59"/>
      <c r="AB123" s="63"/>
    </row>
    <row r="124" spans="1:28" ht="20.149999999999999" customHeight="1">
      <c r="A124" s="56">
        <f t="shared" si="4"/>
        <v>27</v>
      </c>
      <c r="B124" s="57" t="s">
        <v>381</v>
      </c>
      <c r="C124" s="57"/>
      <c r="D124" s="118" t="s">
        <v>382</v>
      </c>
      <c r="E124" s="118" t="s">
        <v>185</v>
      </c>
      <c r="F124" s="118" t="s">
        <v>159</v>
      </c>
      <c r="G124" s="118"/>
      <c r="H124" s="118"/>
      <c r="I124" s="118"/>
      <c r="J124" s="118"/>
      <c r="K124" s="118"/>
      <c r="L124" s="118"/>
      <c r="M124" s="118"/>
      <c r="N124" s="58">
        <v>1995</v>
      </c>
      <c r="O124" s="111"/>
      <c r="P124" s="61"/>
      <c r="Q124" s="61"/>
      <c r="R124" s="110" t="s">
        <v>318</v>
      </c>
      <c r="S124" s="115">
        <v>12000</v>
      </c>
      <c r="T124" s="117">
        <v>39.15</v>
      </c>
      <c r="U124" s="117">
        <v>4</v>
      </c>
      <c r="V124" s="59"/>
      <c r="W124" s="117">
        <v>5</v>
      </c>
      <c r="X124" s="117">
        <v>6</v>
      </c>
      <c r="Y124" s="117"/>
      <c r="Z124" s="61"/>
      <c r="AA124" s="59"/>
      <c r="AB124" s="63"/>
    </row>
    <row r="125" spans="1:28" ht="20.149999999999999" customHeight="1">
      <c r="A125" s="56">
        <f t="shared" si="4"/>
        <v>28</v>
      </c>
      <c r="B125" s="57" t="s">
        <v>383</v>
      </c>
      <c r="C125" s="57"/>
      <c r="D125" s="118" t="s">
        <v>384</v>
      </c>
      <c r="E125" s="118" t="s">
        <v>384</v>
      </c>
      <c r="F125" s="118" t="s">
        <v>159</v>
      </c>
      <c r="G125" s="118"/>
      <c r="H125" s="118"/>
      <c r="I125" s="118"/>
      <c r="J125" s="118"/>
      <c r="K125" s="118"/>
      <c r="L125" s="118"/>
      <c r="M125" s="118"/>
      <c r="N125" s="58">
        <v>1995</v>
      </c>
      <c r="O125" s="111"/>
      <c r="P125" s="61"/>
      <c r="Q125" s="61"/>
      <c r="R125" s="110" t="s">
        <v>318</v>
      </c>
      <c r="S125" s="115">
        <v>4800</v>
      </c>
      <c r="T125" s="117">
        <v>30.35</v>
      </c>
      <c r="U125" s="117">
        <v>4</v>
      </c>
      <c r="V125" s="59"/>
      <c r="W125" s="117">
        <v>5</v>
      </c>
      <c r="X125" s="117"/>
      <c r="Y125" s="117">
        <v>20</v>
      </c>
      <c r="Z125" s="61"/>
      <c r="AA125" s="59"/>
      <c r="AB125" s="63"/>
    </row>
    <row r="126" spans="1:28" ht="20.149999999999999" customHeight="1">
      <c r="A126" s="56">
        <f t="shared" si="4"/>
        <v>29</v>
      </c>
      <c r="B126" s="57" t="s">
        <v>385</v>
      </c>
      <c r="C126" s="57"/>
      <c r="D126" s="118" t="s">
        <v>384</v>
      </c>
      <c r="E126" s="118" t="s">
        <v>384</v>
      </c>
      <c r="F126" s="118" t="s">
        <v>159</v>
      </c>
      <c r="G126" s="118"/>
      <c r="H126" s="118"/>
      <c r="I126" s="118"/>
      <c r="J126" s="118"/>
      <c r="K126" s="118"/>
      <c r="L126" s="118"/>
      <c r="M126" s="118"/>
      <c r="N126" s="58">
        <v>1995</v>
      </c>
      <c r="O126" s="111"/>
      <c r="P126" s="61"/>
      <c r="Q126" s="61"/>
      <c r="R126" s="110" t="s">
        <v>318</v>
      </c>
      <c r="S126" s="115">
        <v>13500</v>
      </c>
      <c r="T126" s="117">
        <v>27.8</v>
      </c>
      <c r="U126" s="117">
        <v>3</v>
      </c>
      <c r="V126" s="59"/>
      <c r="W126" s="117">
        <v>5</v>
      </c>
      <c r="X126" s="117">
        <v>3</v>
      </c>
      <c r="Y126" s="117"/>
      <c r="Z126" s="61"/>
      <c r="AA126" s="59"/>
      <c r="AB126" s="63"/>
    </row>
    <row r="127" spans="1:28" ht="20.149999999999999" customHeight="1" thickBot="1">
      <c r="A127" s="66">
        <f t="shared" si="4"/>
        <v>30</v>
      </c>
      <c r="B127" s="67" t="s">
        <v>386</v>
      </c>
      <c r="C127" s="67"/>
      <c r="D127" s="120" t="s">
        <v>387</v>
      </c>
      <c r="E127" s="120" t="s">
        <v>176</v>
      </c>
      <c r="F127" s="120" t="s">
        <v>159</v>
      </c>
      <c r="G127" s="120"/>
      <c r="H127" s="120"/>
      <c r="I127" s="120"/>
      <c r="J127" s="120"/>
      <c r="K127" s="120"/>
      <c r="L127" s="120"/>
      <c r="M127" s="120"/>
      <c r="N127" s="68">
        <v>1995</v>
      </c>
      <c r="O127" s="121"/>
      <c r="P127" s="86"/>
      <c r="Q127" s="86"/>
      <c r="R127" s="122" t="s">
        <v>318</v>
      </c>
      <c r="S127" s="123">
        <v>5070</v>
      </c>
      <c r="T127" s="124">
        <v>26.1</v>
      </c>
      <c r="U127" s="124">
        <v>4</v>
      </c>
      <c r="V127" s="70"/>
      <c r="W127" s="124">
        <v>5</v>
      </c>
      <c r="X127" s="124">
        <v>2</v>
      </c>
      <c r="Y127" s="124">
        <v>50</v>
      </c>
      <c r="Z127" s="86"/>
      <c r="AA127" s="70"/>
      <c r="AB127" s="72"/>
    </row>
    <row r="128" spans="1:28">
      <c r="A128" s="485" t="s">
        <v>312</v>
      </c>
      <c r="B128" s="485"/>
      <c r="C128" s="485"/>
      <c r="D128" s="485"/>
      <c r="E128" s="485"/>
      <c r="F128" s="485"/>
      <c r="G128" s="485"/>
      <c r="H128" s="485"/>
      <c r="I128" s="48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</row>
    <row r="129" spans="1:28">
      <c r="A129" s="125"/>
      <c r="B129" s="126"/>
      <c r="C129" s="126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</row>
    <row r="130" spans="1:28">
      <c r="A130" s="27"/>
      <c r="B130" s="28"/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>
      <c r="B131" s="29"/>
      <c r="C131" s="29"/>
    </row>
  </sheetData>
  <mergeCells count="96">
    <mergeCell ref="P5:P7"/>
    <mergeCell ref="A2:AB2"/>
    <mergeCell ref="A4:A7"/>
    <mergeCell ref="B4:C7"/>
    <mergeCell ref="D4:F4"/>
    <mergeCell ref="G4:L4"/>
    <mergeCell ref="M4:M7"/>
    <mergeCell ref="O4:O7"/>
    <mergeCell ref="P4:W4"/>
    <mergeCell ref="X4:AA4"/>
    <mergeCell ref="AB4:AB7"/>
    <mergeCell ref="D5:D7"/>
    <mergeCell ref="E5:E7"/>
    <mergeCell ref="F5:F7"/>
    <mergeCell ref="G5:I5"/>
    <mergeCell ref="J5:L5"/>
    <mergeCell ref="AA5:AA7"/>
    <mergeCell ref="G6:G7"/>
    <mergeCell ref="H6:H7"/>
    <mergeCell ref="I6:I7"/>
    <mergeCell ref="J6:J7"/>
    <mergeCell ref="K6:K7"/>
    <mergeCell ref="L6:L7"/>
    <mergeCell ref="T6:T7"/>
    <mergeCell ref="U6:U7"/>
    <mergeCell ref="V6:V7"/>
    <mergeCell ref="S5:S7"/>
    <mergeCell ref="U5:V5"/>
    <mergeCell ref="W5:W7"/>
    <mergeCell ref="X5:X7"/>
    <mergeCell ref="Y5:Y7"/>
    <mergeCell ref="Z5:Z7"/>
    <mergeCell ref="AB52:AB55"/>
    <mergeCell ref="D53:D55"/>
    <mergeCell ref="E53:E55"/>
    <mergeCell ref="F53:F55"/>
    <mergeCell ref="G53:I53"/>
    <mergeCell ref="J53:L53"/>
    <mergeCell ref="P53:P55"/>
    <mergeCell ref="S53:S55"/>
    <mergeCell ref="D52:F52"/>
    <mergeCell ref="G52:L52"/>
    <mergeCell ref="M52:M55"/>
    <mergeCell ref="O52:O55"/>
    <mergeCell ref="G54:G55"/>
    <mergeCell ref="W53:W55"/>
    <mergeCell ref="X53:X55"/>
    <mergeCell ref="AA53:AA55"/>
    <mergeCell ref="H54:H55"/>
    <mergeCell ref="I54:I55"/>
    <mergeCell ref="J54:J55"/>
    <mergeCell ref="U53:V53"/>
    <mergeCell ref="P52:W52"/>
    <mergeCell ref="K54:K55"/>
    <mergeCell ref="X52:AA52"/>
    <mergeCell ref="L54:L55"/>
    <mergeCell ref="T54:T55"/>
    <mergeCell ref="U54:U55"/>
    <mergeCell ref="Z94:Z96"/>
    <mergeCell ref="M93:M96"/>
    <mergeCell ref="O93:O96"/>
    <mergeCell ref="Y53:Y55"/>
    <mergeCell ref="Z53:Z55"/>
    <mergeCell ref="AA94:AA96"/>
    <mergeCell ref="P93:W93"/>
    <mergeCell ref="X93:AA93"/>
    <mergeCell ref="V54:V55"/>
    <mergeCell ref="A90:N90"/>
    <mergeCell ref="A52:A55"/>
    <mergeCell ref="B52:C55"/>
    <mergeCell ref="AB93:AB96"/>
    <mergeCell ref="P94:P96"/>
    <mergeCell ref="S94:S96"/>
    <mergeCell ref="U94:V94"/>
    <mergeCell ref="W94:W96"/>
    <mergeCell ref="X94:X96"/>
    <mergeCell ref="Y94:Y96"/>
    <mergeCell ref="T95:T96"/>
    <mergeCell ref="U95:U96"/>
    <mergeCell ref="V95:V96"/>
    <mergeCell ref="A128:I128"/>
    <mergeCell ref="A93:A96"/>
    <mergeCell ref="B93:C96"/>
    <mergeCell ref="D93:F93"/>
    <mergeCell ref="G93:L93"/>
    <mergeCell ref="D94:D96"/>
    <mergeCell ref="E94:E96"/>
    <mergeCell ref="F94:F96"/>
    <mergeCell ref="G94:I94"/>
    <mergeCell ref="J94:L94"/>
    <mergeCell ref="G95:G96"/>
    <mergeCell ref="H95:H96"/>
    <mergeCell ref="I95:I96"/>
    <mergeCell ref="J95:J96"/>
    <mergeCell ref="L95:L96"/>
    <mergeCell ref="K95:K96"/>
  </mergeCells>
  <printOptions horizontalCentered="1"/>
  <pageMargins left="0.5" right="0.46" top="1.2874015750000001" bottom="0.59055118110236204" header="0.511811023622047" footer="0.511811023622047"/>
  <pageSetup paperSize="9" scale="31" orientation="landscape" r:id="rId1"/>
  <headerFooter alignWithMargins="0"/>
  <rowBreaks count="1" manualBreakCount="1">
    <brk id="92" max="27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workbookViewId="0">
      <selection activeCell="B3" sqref="B3:N12"/>
    </sheetView>
  </sheetViews>
  <sheetFormatPr defaultRowHeight="12.5"/>
  <cols>
    <col min="3" max="3" width="19.26953125" bestFit="1" customWidth="1"/>
    <col min="11" max="11" width="13.1796875" bestFit="1" customWidth="1"/>
    <col min="12" max="12" width="12.54296875" bestFit="1" customWidth="1"/>
    <col min="13" max="13" width="13.54296875" bestFit="1" customWidth="1"/>
    <col min="14" max="14" width="9.1796875" style="469"/>
  </cols>
  <sheetData>
    <row r="3" spans="2:14" ht="13">
      <c r="B3" s="502" t="s">
        <v>388</v>
      </c>
      <c r="C3" s="500" t="s">
        <v>389</v>
      </c>
      <c r="D3" s="524" t="s">
        <v>390</v>
      </c>
      <c r="E3" s="524"/>
      <c r="F3" s="524"/>
      <c r="G3" s="524" t="s">
        <v>391</v>
      </c>
      <c r="H3" s="524"/>
      <c r="I3" s="524"/>
      <c r="J3" s="500" t="s">
        <v>392</v>
      </c>
      <c r="K3" s="500" t="s">
        <v>393</v>
      </c>
      <c r="L3" s="500" t="s">
        <v>394</v>
      </c>
      <c r="M3" s="500" t="s">
        <v>1106</v>
      </c>
      <c r="N3" s="598" t="s">
        <v>863</v>
      </c>
    </row>
    <row r="4" spans="2:14" ht="13.5" thickBot="1">
      <c r="B4" s="503"/>
      <c r="C4" s="501"/>
      <c r="D4" s="127" t="s">
        <v>28</v>
      </c>
      <c r="E4" s="127" t="s">
        <v>29</v>
      </c>
      <c r="F4" s="127" t="s">
        <v>30</v>
      </c>
      <c r="G4" s="127" t="s">
        <v>28</v>
      </c>
      <c r="H4" s="127" t="s">
        <v>29</v>
      </c>
      <c r="I4" s="127" t="s">
        <v>30</v>
      </c>
      <c r="J4" s="501"/>
      <c r="K4" s="501"/>
      <c r="L4" s="501"/>
      <c r="M4" s="501"/>
      <c r="N4" s="599"/>
    </row>
    <row r="5" spans="2:14" ht="13" thickTop="1">
      <c r="B5">
        <f>'Bend-emb BWS NT I'!B213</f>
        <v>209</v>
      </c>
      <c r="C5" t="str">
        <f>'Bend-emb BWS NT I'!C213</f>
        <v>Embung Mantar</v>
      </c>
      <c r="D5">
        <f>'Bend-emb BWS NT I'!D213</f>
        <v>116</v>
      </c>
      <c r="E5">
        <f>'Bend-emb BWS NT I'!E213</f>
        <v>48</v>
      </c>
      <c r="F5">
        <f>'Bend-emb BWS NT I'!F213</f>
        <v>92</v>
      </c>
      <c r="G5">
        <f>'Bend-emb BWS NT I'!G213</f>
        <v>-8</v>
      </c>
      <c r="H5">
        <f>'Bend-emb BWS NT I'!H213</f>
        <v>36</v>
      </c>
      <c r="I5">
        <f>'Bend-emb BWS NT I'!I213</f>
        <v>395</v>
      </c>
      <c r="J5" t="str">
        <f>'Bend-emb BWS NT I'!J213</f>
        <v xml:space="preserve"> Mantar </v>
      </c>
      <c r="K5" t="str">
        <f>'Bend-emb BWS NT I'!K213</f>
        <v xml:space="preserve"> Seteluk</v>
      </c>
      <c r="L5" t="str">
        <f>'Bend-emb BWS NT I'!L213</f>
        <v>KSB</v>
      </c>
      <c r="M5" t="str">
        <f>'Bend-emb BWS NT I'!M213</f>
        <v>Embung</v>
      </c>
      <c r="N5" s="469">
        <f>'Bend-emb BWS NT I'!N213</f>
        <v>0</v>
      </c>
    </row>
    <row r="6" spans="2:14">
      <c r="B6">
        <f>'Bend-emb BWS NT I'!B214</f>
        <v>210</v>
      </c>
      <c r="C6" t="str">
        <f>'Bend-emb BWS NT I'!C214</f>
        <v>Embung Jeruk Lone</v>
      </c>
      <c r="D6">
        <f>'Bend-emb BWS NT I'!D214</f>
        <v>116</v>
      </c>
      <c r="E6">
        <f>'Bend-emb BWS NT I'!E214</f>
        <v>53</v>
      </c>
      <c r="F6">
        <f>'Bend-emb BWS NT I'!F214</f>
        <v>256</v>
      </c>
      <c r="G6">
        <f>'Bend-emb BWS NT I'!G214</f>
        <v>-8</v>
      </c>
      <c r="H6">
        <f>'Bend-emb BWS NT I'!H214</f>
        <v>45</v>
      </c>
      <c r="I6">
        <f>'Bend-emb BWS NT I'!I214</f>
        <v>883</v>
      </c>
      <c r="J6" t="str">
        <f>'Bend-emb BWS NT I'!J214</f>
        <v>Mura</v>
      </c>
      <c r="K6" t="str">
        <f>'Bend-emb BWS NT I'!K214</f>
        <v>Brang Enek</v>
      </c>
      <c r="L6" t="str">
        <f>'Bend-emb BWS NT I'!L214</f>
        <v>KSB</v>
      </c>
      <c r="M6" t="str">
        <f>'Bend-emb BWS NT I'!M214</f>
        <v>Embung</v>
      </c>
      <c r="N6" s="469">
        <f>'Bend-emb BWS NT I'!N214</f>
        <v>0</v>
      </c>
    </row>
    <row r="7" spans="2:14">
      <c r="B7">
        <f>'Bend-emb BWS NT I'!B215</f>
        <v>211</v>
      </c>
      <c r="C7" t="str">
        <f>'Bend-emb BWS NT I'!C215</f>
        <v>Embung Tiu Rantok</v>
      </c>
      <c r="D7">
        <f>'Bend-emb BWS NT I'!D215</f>
        <v>116</v>
      </c>
      <c r="E7">
        <f>'Bend-emb BWS NT I'!E215</f>
        <v>49</v>
      </c>
      <c r="F7">
        <f>'Bend-emb BWS NT I'!F215</f>
        <v>703</v>
      </c>
      <c r="G7">
        <f>'Bend-emb BWS NT I'!G215</f>
        <v>-8</v>
      </c>
      <c r="H7">
        <f>'Bend-emb BWS NT I'!H215</f>
        <v>48</v>
      </c>
      <c r="I7">
        <f>'Bend-emb BWS NT I'!I215</f>
        <v>878</v>
      </c>
      <c r="J7" t="str">
        <f>'Bend-emb BWS NT I'!J215</f>
        <v>Lalar Liang</v>
      </c>
      <c r="K7" t="str">
        <f>'Bend-emb BWS NT I'!K215</f>
        <v>Jereweh</v>
      </c>
      <c r="L7" t="str">
        <f>'Bend-emb BWS NT I'!L215</f>
        <v>KSB</v>
      </c>
      <c r="M7" t="str">
        <f>'Bend-emb BWS NT I'!M215</f>
        <v>Embung</v>
      </c>
      <c r="N7" s="469">
        <f>'Bend-emb BWS NT I'!N215</f>
        <v>0</v>
      </c>
    </row>
    <row r="8" spans="2:14">
      <c r="B8">
        <f>'Bend-emb BWS NT I'!B216</f>
        <v>212</v>
      </c>
      <c r="C8" t="str">
        <f>'Bend-emb BWS NT I'!C216</f>
        <v>Embung Petara</v>
      </c>
      <c r="D8">
        <f>'Bend-emb BWS NT I'!D216</f>
        <v>116</v>
      </c>
      <c r="E8">
        <f>'Bend-emb BWS NT I'!E216</f>
        <v>54</v>
      </c>
      <c r="F8">
        <f>'Bend-emb BWS NT I'!F216</f>
        <v>335</v>
      </c>
      <c r="G8">
        <f>'Bend-emb BWS NT I'!G216</f>
        <v>-8</v>
      </c>
      <c r="H8">
        <f>'Bend-emb BWS NT I'!H216</f>
        <v>46</v>
      </c>
      <c r="I8">
        <f>'Bend-emb BWS NT I'!I216</f>
        <v>237</v>
      </c>
      <c r="J8" t="str">
        <f>'Bend-emb BWS NT I'!J216</f>
        <v>Lampok</v>
      </c>
      <c r="K8" t="str">
        <f>'Bend-emb BWS NT I'!K216</f>
        <v>Brang Enek</v>
      </c>
      <c r="L8" t="str">
        <f>'Bend-emb BWS NT I'!L216</f>
        <v>KSB</v>
      </c>
      <c r="M8" t="str">
        <f>'Bend-emb BWS NT I'!M216</f>
        <v>Embung</v>
      </c>
      <c r="N8" s="469">
        <f>'Bend-emb BWS NT I'!N216</f>
        <v>0</v>
      </c>
    </row>
    <row r="9" spans="2:14">
      <c r="B9">
        <f>'Bend-emb BWS NT I'!B217</f>
        <v>213</v>
      </c>
      <c r="C9" t="str">
        <f>'Bend-emb BWS NT I'!C217</f>
        <v>Embung Samarekat</v>
      </c>
      <c r="D9">
        <f>'Bend-emb BWS NT I'!D217</f>
        <v>0</v>
      </c>
      <c r="E9">
        <f>'Bend-emb BWS NT I'!E217</f>
        <v>0</v>
      </c>
      <c r="F9">
        <f>'Bend-emb BWS NT I'!F217</f>
        <v>0</v>
      </c>
      <c r="G9">
        <f>'Bend-emb BWS NT I'!G217</f>
        <v>0</v>
      </c>
      <c r="H9">
        <f>'Bend-emb BWS NT I'!H217</f>
        <v>0</v>
      </c>
      <c r="I9">
        <f>'Bend-emb BWS NT I'!I217</f>
        <v>0</v>
      </c>
      <c r="J9">
        <f>'Bend-emb BWS NT I'!J217</f>
        <v>0</v>
      </c>
      <c r="K9" t="str">
        <f>'Bend-emb BWS NT I'!K217</f>
        <v>Poto Tano</v>
      </c>
      <c r="L9" t="str">
        <f>'Bend-emb BWS NT I'!L217</f>
        <v>KSB</v>
      </c>
      <c r="M9" t="str">
        <f>'Bend-emb BWS NT I'!M217</f>
        <v>Embung</v>
      </c>
      <c r="N9" s="469">
        <f>'Bend-emb BWS NT I'!N217</f>
        <v>0</v>
      </c>
    </row>
    <row r="10" spans="2:14">
      <c r="B10">
        <f>'Bend-emb BWS NT I'!B281</f>
        <v>277</v>
      </c>
      <c r="C10" t="str">
        <f>'Bend-emb BWS NT I'!C281</f>
        <v>Embung Orong Bulu</v>
      </c>
      <c r="D10">
        <f>'Bend-emb BWS NT I'!D281</f>
        <v>0</v>
      </c>
      <c r="E10">
        <f>'Bend-emb BWS NT I'!E281</f>
        <v>0</v>
      </c>
      <c r="F10">
        <f>'Bend-emb BWS NT I'!F281</f>
        <v>0</v>
      </c>
      <c r="G10">
        <f>'Bend-emb BWS NT I'!G281</f>
        <v>0</v>
      </c>
      <c r="H10">
        <f>'Bend-emb BWS NT I'!H281</f>
        <v>0</v>
      </c>
      <c r="I10">
        <f>'Bend-emb BWS NT I'!I281</f>
        <v>0</v>
      </c>
      <c r="J10" t="str">
        <f>'Bend-emb BWS NT I'!J281</f>
        <v>Dalam</v>
      </c>
      <c r="K10" t="str">
        <f>'Bend-emb BWS NT I'!K281</f>
        <v>Taliwang</v>
      </c>
      <c r="L10" t="str">
        <f>'Bend-emb BWS NT I'!L281</f>
        <v>KSB</v>
      </c>
      <c r="M10" t="str">
        <f>'Bend-emb BWS NT I'!M281</f>
        <v>Embung</v>
      </c>
      <c r="N10" s="469">
        <f>'Bend-emb BWS NT I'!N281</f>
        <v>0</v>
      </c>
    </row>
    <row r="11" spans="2:14">
      <c r="B11">
        <f>'Bend-emb BWS NT I'!B282</f>
        <v>278</v>
      </c>
      <c r="C11" t="str">
        <f>'Bend-emb BWS NT I'!C282</f>
        <v>Embung Kokar Lian</v>
      </c>
      <c r="D11">
        <f>'Bend-emb BWS NT I'!D282</f>
        <v>0</v>
      </c>
      <c r="E11">
        <f>'Bend-emb BWS NT I'!E282</f>
        <v>0</v>
      </c>
      <c r="F11">
        <f>'Bend-emb BWS NT I'!F282</f>
        <v>0</v>
      </c>
      <c r="G11">
        <f>'Bend-emb BWS NT I'!G282</f>
        <v>0</v>
      </c>
      <c r="H11">
        <f>'Bend-emb BWS NT I'!H282</f>
        <v>0</v>
      </c>
      <c r="I11">
        <f>'Bend-emb BWS NT I'!I282</f>
        <v>0</v>
      </c>
      <c r="J11" t="str">
        <f>'Bend-emb BWS NT I'!J282</f>
        <v>Senayan</v>
      </c>
      <c r="K11" t="str">
        <f>'Bend-emb BWS NT I'!K282</f>
        <v>Seteluk</v>
      </c>
      <c r="L11" t="str">
        <f>'Bend-emb BWS NT I'!L282</f>
        <v>KSB</v>
      </c>
      <c r="M11" t="str">
        <f>'Bend-emb BWS NT I'!M282</f>
        <v>Embung</v>
      </c>
      <c r="N11" s="469">
        <f>'Bend-emb BWS NT I'!N282</f>
        <v>0</v>
      </c>
    </row>
    <row r="12" spans="2:14">
      <c r="B12">
        <f>'Bend-emb BWS NT I'!B283</f>
        <v>279</v>
      </c>
      <c r="C12" t="str">
        <f>'Bend-emb BWS NT I'!C283</f>
        <v>Embung Tanah Lekat</v>
      </c>
      <c r="D12">
        <f>'Bend-emb BWS NT I'!D283</f>
        <v>0</v>
      </c>
      <c r="E12">
        <f>'Bend-emb BWS NT I'!E283</f>
        <v>0</v>
      </c>
      <c r="F12">
        <f>'Bend-emb BWS NT I'!F283</f>
        <v>0</v>
      </c>
      <c r="G12">
        <f>'Bend-emb BWS NT I'!G283</f>
        <v>0</v>
      </c>
      <c r="H12">
        <f>'Bend-emb BWS NT I'!H283</f>
        <v>0</v>
      </c>
      <c r="I12">
        <f>'Bend-emb BWS NT I'!I283</f>
        <v>0</v>
      </c>
      <c r="J12" t="str">
        <f>'Bend-emb BWS NT I'!J283</f>
        <v>Senayan</v>
      </c>
      <c r="K12" t="str">
        <f>'Bend-emb BWS NT I'!K283</f>
        <v>Seteluk</v>
      </c>
      <c r="L12" t="str">
        <f>'Bend-emb BWS NT I'!L283</f>
        <v>KSB</v>
      </c>
      <c r="M12" t="str">
        <f>'Bend-emb BWS NT I'!M283</f>
        <v>Embung</v>
      </c>
      <c r="N12" s="469">
        <f>'Bend-emb BWS NT I'!N283</f>
        <v>0</v>
      </c>
    </row>
    <row r="13" spans="2:14"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2"/>
      <c r="M13" s="452"/>
      <c r="N13" s="470"/>
    </row>
  </sheetData>
  <mergeCells count="9">
    <mergeCell ref="L3:L4"/>
    <mergeCell ref="M3:M4"/>
    <mergeCell ref="N3:N4"/>
    <mergeCell ref="B3:B4"/>
    <mergeCell ref="C3:C4"/>
    <mergeCell ref="D3:F3"/>
    <mergeCell ref="G3:I3"/>
    <mergeCell ref="J3:J4"/>
    <mergeCell ref="K3:K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6"/>
  <sheetViews>
    <sheetView workbookViewId="0">
      <selection activeCell="B3" sqref="B3:N23"/>
    </sheetView>
  </sheetViews>
  <sheetFormatPr defaultRowHeight="12.5"/>
  <cols>
    <col min="3" max="3" width="21.7265625" bestFit="1" customWidth="1"/>
    <col min="10" max="10" width="11.26953125" bestFit="1" customWidth="1"/>
    <col min="11" max="11" width="13.1796875" bestFit="1" customWidth="1"/>
    <col min="12" max="12" width="12.54296875" bestFit="1" customWidth="1"/>
    <col min="13" max="13" width="13.54296875" bestFit="1" customWidth="1"/>
    <col min="14" max="14" width="9.1796875" style="469"/>
  </cols>
  <sheetData>
    <row r="3" spans="2:14" ht="13">
      <c r="B3" s="502" t="s">
        <v>388</v>
      </c>
      <c r="C3" s="500" t="s">
        <v>389</v>
      </c>
      <c r="D3" s="524" t="s">
        <v>390</v>
      </c>
      <c r="E3" s="524"/>
      <c r="F3" s="524"/>
      <c r="G3" s="524" t="s">
        <v>391</v>
      </c>
      <c r="H3" s="524"/>
      <c r="I3" s="524"/>
      <c r="J3" s="500" t="s">
        <v>392</v>
      </c>
      <c r="K3" s="500" t="s">
        <v>393</v>
      </c>
      <c r="L3" s="500" t="s">
        <v>394</v>
      </c>
      <c r="M3" s="500" t="s">
        <v>1106</v>
      </c>
      <c r="N3" s="598" t="s">
        <v>863</v>
      </c>
    </row>
    <row r="4" spans="2:14" ht="13.5" thickBot="1">
      <c r="B4" s="503"/>
      <c r="C4" s="501"/>
      <c r="D4" s="127" t="s">
        <v>28</v>
      </c>
      <c r="E4" s="127" t="s">
        <v>29</v>
      </c>
      <c r="F4" s="127" t="s">
        <v>30</v>
      </c>
      <c r="G4" s="127" t="s">
        <v>28</v>
      </c>
      <c r="H4" s="127" t="s">
        <v>29</v>
      </c>
      <c r="I4" s="127" t="s">
        <v>30</v>
      </c>
      <c r="J4" s="501"/>
      <c r="K4" s="501"/>
      <c r="L4" s="501"/>
      <c r="M4" s="501"/>
      <c r="N4" s="599"/>
    </row>
    <row r="5" spans="2:14" ht="13" thickTop="1">
      <c r="B5">
        <f>'Bend-emb BWS NT I'!B249</f>
        <v>245</v>
      </c>
      <c r="C5" t="str">
        <f>'Bend-emb BWS NT I'!C249</f>
        <v>Embung Sanggupasante</v>
      </c>
      <c r="D5">
        <f>'Bend-emb BWS NT I'!D249</f>
        <v>118</v>
      </c>
      <c r="E5">
        <f>'Bend-emb BWS NT I'!E249</f>
        <v>17</v>
      </c>
      <c r="F5">
        <f>'Bend-emb BWS NT I'!F249</f>
        <v>733</v>
      </c>
      <c r="G5">
        <f>'Bend-emb BWS NT I'!G249</f>
        <v>-8</v>
      </c>
      <c r="H5">
        <f>'Bend-emb BWS NT I'!H249</f>
        <v>29</v>
      </c>
      <c r="I5">
        <f>'Bend-emb BWS NT I'!I249</f>
        <v>448</v>
      </c>
      <c r="J5" t="str">
        <f>'Bend-emb BWS NT I'!J249</f>
        <v>Soriutu</v>
      </c>
      <c r="K5" t="str">
        <f>'Bend-emb BWS NT I'!K249</f>
        <v>Manggelewa</v>
      </c>
      <c r="L5" t="str">
        <f>'Bend-emb BWS NT I'!L249</f>
        <v>Dompu</v>
      </c>
      <c r="M5" t="str">
        <f>'Bend-emb BWS NT I'!M249</f>
        <v>Embung</v>
      </c>
      <c r="N5" s="469" t="str">
        <f>'Bend-emb BWS NT I'!N249</f>
        <v>Bendungan</v>
      </c>
    </row>
    <row r="6" spans="2:14">
      <c r="B6">
        <f>'Bend-emb BWS NT I'!B250</f>
        <v>246</v>
      </c>
      <c r="C6" t="str">
        <f>'Bend-emb BWS NT I'!C250</f>
        <v>Embung Kempo</v>
      </c>
      <c r="D6">
        <f>'Bend-emb BWS NT I'!D250</f>
        <v>118</v>
      </c>
      <c r="E6">
        <f>'Bend-emb BWS NT I'!E250</f>
        <v>15</v>
      </c>
      <c r="F6">
        <f>'Bend-emb BWS NT I'!F250</f>
        <v>203</v>
      </c>
      <c r="G6">
        <f>'Bend-emb BWS NT I'!G250</f>
        <v>-8</v>
      </c>
      <c r="H6">
        <f>'Bend-emb BWS NT I'!H250</f>
        <v>30</v>
      </c>
      <c r="I6">
        <f>'Bend-emb BWS NT I'!I250</f>
        <v>648</v>
      </c>
      <c r="J6" t="str">
        <f>'Bend-emb BWS NT I'!J250</f>
        <v>Kempo</v>
      </c>
      <c r="K6" t="str">
        <f>'Bend-emb BWS NT I'!K250</f>
        <v>Manggelewa</v>
      </c>
      <c r="L6" t="str">
        <f>'Bend-emb BWS NT I'!L250</f>
        <v>Dompu</v>
      </c>
      <c r="M6" t="str">
        <f>'Bend-emb BWS NT I'!M250</f>
        <v>Embung</v>
      </c>
      <c r="N6" s="469" t="str">
        <f>'Bend-emb BWS NT I'!N250</f>
        <v>Bendungan</v>
      </c>
    </row>
    <row r="7" spans="2:14">
      <c r="B7">
        <f>'Bend-emb BWS NT I'!B251</f>
        <v>247</v>
      </c>
      <c r="C7" t="str">
        <f>'Bend-emb BWS NT I'!C251</f>
        <v>Embung Kesi</v>
      </c>
      <c r="D7">
        <f>'Bend-emb BWS NT I'!D251</f>
        <v>118</v>
      </c>
      <c r="E7">
        <f>'Bend-emb BWS NT I'!E251</f>
        <v>11</v>
      </c>
      <c r="F7">
        <f>'Bend-emb BWS NT I'!F251</f>
        <v>567</v>
      </c>
      <c r="G7">
        <f>'Bend-emb BWS NT I'!G251</f>
        <v>-8</v>
      </c>
      <c r="H7">
        <f>'Bend-emb BWS NT I'!H251</f>
        <v>31</v>
      </c>
      <c r="I7">
        <f>'Bend-emb BWS NT I'!I251</f>
        <v>425</v>
      </c>
      <c r="J7" t="str">
        <f>'Bend-emb BWS NT I'!J251</f>
        <v>Kesi</v>
      </c>
      <c r="K7" t="str">
        <f>'Bend-emb BWS NT I'!K251</f>
        <v>Manggelewa</v>
      </c>
      <c r="L7" t="str">
        <f>'Bend-emb BWS NT I'!L251</f>
        <v>Dompu</v>
      </c>
      <c r="M7" t="str">
        <f>'Bend-emb BWS NT I'!M251</f>
        <v>Embung</v>
      </c>
      <c r="N7" s="469" t="str">
        <f>'Bend-emb BWS NT I'!N251</f>
        <v>Bendungan</v>
      </c>
    </row>
    <row r="8" spans="2:14">
      <c r="B8">
        <f>'Bend-emb BWS NT I'!B252</f>
        <v>248</v>
      </c>
      <c r="C8" t="str">
        <f>'Bend-emb BWS NT I'!C252</f>
        <v>Embung Saneo</v>
      </c>
      <c r="D8">
        <f>'Bend-emb BWS NT I'!D252</f>
        <v>118</v>
      </c>
      <c r="E8">
        <f>'Bend-emb BWS NT I'!E252</f>
        <v>27</v>
      </c>
      <c r="F8" t="str">
        <f>'Bend-emb BWS NT I'!F252</f>
        <v>074</v>
      </c>
      <c r="G8">
        <f>'Bend-emb BWS NT I'!G252</f>
        <v>-8</v>
      </c>
      <c r="H8">
        <f>'Bend-emb BWS NT I'!H252</f>
        <v>27</v>
      </c>
      <c r="I8">
        <f>'Bend-emb BWS NT I'!I252</f>
        <v>514</v>
      </c>
      <c r="J8" t="str">
        <f>'Bend-emb BWS NT I'!J252</f>
        <v>Saneo</v>
      </c>
      <c r="K8" t="str">
        <f>'Bend-emb BWS NT I'!K252</f>
        <v>Dompu</v>
      </c>
      <c r="L8" t="str">
        <f>'Bend-emb BWS NT I'!L252</f>
        <v>Dompu</v>
      </c>
      <c r="M8" t="str">
        <f>'Bend-emb BWS NT I'!M252</f>
        <v>Embung</v>
      </c>
      <c r="N8" s="469" t="str">
        <f>'Bend-emb BWS NT I'!N252</f>
        <v>Bendungan</v>
      </c>
    </row>
    <row r="9" spans="2:14">
      <c r="B9">
        <f>'Bend-emb BWS NT I'!B253</f>
        <v>249</v>
      </c>
      <c r="C9" t="str">
        <f>'Bend-emb BWS NT I'!C253</f>
        <v>Embung Tonda Selatan</v>
      </c>
      <c r="D9">
        <f>'Bend-emb BWS NT I'!D253</f>
        <v>118</v>
      </c>
      <c r="E9">
        <f>'Bend-emb BWS NT I'!E253</f>
        <v>21</v>
      </c>
      <c r="F9">
        <f>'Bend-emb BWS NT I'!F253</f>
        <v>387</v>
      </c>
      <c r="G9">
        <f>'Bend-emb BWS NT I'!G253</f>
        <v>-8</v>
      </c>
      <c r="H9">
        <f>'Bend-emb BWS NT I'!H253</f>
        <v>35</v>
      </c>
      <c r="I9" t="str">
        <f>'Bend-emb BWS NT I'!I253</f>
        <v>012</v>
      </c>
      <c r="J9" t="str">
        <f>'Bend-emb BWS NT I'!J253</f>
        <v>Bara</v>
      </c>
      <c r="K9" t="str">
        <f>'Bend-emb BWS NT I'!K253</f>
        <v>Dompu</v>
      </c>
      <c r="L9" t="str">
        <f>'Bend-emb BWS NT I'!L253</f>
        <v>Dompu</v>
      </c>
      <c r="M9" t="str">
        <f>'Bend-emb BWS NT I'!M253</f>
        <v>Embung</v>
      </c>
      <c r="N9" s="469" t="str">
        <f>'Bend-emb BWS NT I'!N253</f>
        <v>Bendungan</v>
      </c>
    </row>
    <row r="10" spans="2:14">
      <c r="B10">
        <f>'Bend-emb BWS NT I'!B254</f>
        <v>250</v>
      </c>
      <c r="C10" t="str">
        <f>'Bend-emb BWS NT I'!C254</f>
        <v>Embung Jambu</v>
      </c>
      <c r="D10">
        <f>'Bend-emb BWS NT I'!D254</f>
        <v>118</v>
      </c>
      <c r="E10">
        <f>'Bend-emb BWS NT I'!E254</f>
        <v>27</v>
      </c>
      <c r="F10">
        <f>'Bend-emb BWS NT I'!F254</f>
        <v>334</v>
      </c>
      <c r="G10">
        <f>'Bend-emb BWS NT I'!G254</f>
        <v>-8</v>
      </c>
      <c r="H10">
        <f>'Bend-emb BWS NT I'!H254</f>
        <v>38</v>
      </c>
      <c r="I10">
        <f>'Bend-emb BWS NT I'!I254</f>
        <v>491</v>
      </c>
      <c r="J10" t="str">
        <f>'Bend-emb BWS NT I'!J254</f>
        <v>Jambu</v>
      </c>
      <c r="K10" t="str">
        <f>'Bend-emb BWS NT I'!K254</f>
        <v>Hu'u</v>
      </c>
      <c r="L10" t="str">
        <f>'Bend-emb BWS NT I'!L254</f>
        <v>Dompu</v>
      </c>
      <c r="M10" t="str">
        <f>'Bend-emb BWS NT I'!M254</f>
        <v>Embung</v>
      </c>
      <c r="N10" s="469" t="str">
        <f>'Bend-emb BWS NT I'!N254</f>
        <v>Bendungan</v>
      </c>
    </row>
    <row r="11" spans="2:14">
      <c r="B11">
        <f>'Bend-emb BWS NT I'!B255</f>
        <v>251</v>
      </c>
      <c r="C11" t="str">
        <f>'Bend-emb BWS NT I'!C255</f>
        <v>Embung Lasi II</v>
      </c>
      <c r="D11">
        <f>'Bend-emb BWS NT I'!D255</f>
        <v>118</v>
      </c>
      <c r="E11">
        <f>'Bend-emb BWS NT I'!E255</f>
        <v>26</v>
      </c>
      <c r="F11">
        <f>'Bend-emb BWS NT I'!F255</f>
        <v>428</v>
      </c>
      <c r="G11">
        <f>'Bend-emb BWS NT I'!G255</f>
        <v>-8</v>
      </c>
      <c r="H11">
        <f>'Bend-emb BWS NT I'!H255</f>
        <v>17</v>
      </c>
      <c r="I11">
        <f>'Bend-emb BWS NT I'!I255</f>
        <v>922</v>
      </c>
      <c r="J11" t="str">
        <f>'Bend-emb BWS NT I'!J255</f>
        <v>Kiwu</v>
      </c>
      <c r="K11" t="str">
        <f>'Bend-emb BWS NT I'!K255</f>
        <v>Kilo</v>
      </c>
      <c r="L11" t="str">
        <f>'Bend-emb BWS NT I'!L255</f>
        <v>Dompu</v>
      </c>
      <c r="M11" t="str">
        <f>'Bend-emb BWS NT I'!M255</f>
        <v>Embung</v>
      </c>
      <c r="N11" s="469" t="str">
        <f>'Bend-emb BWS NT I'!N255</f>
        <v>Bendungan</v>
      </c>
    </row>
    <row r="12" spans="2:14">
      <c r="B12">
        <f>'Bend-emb BWS NT I'!B256</f>
        <v>252</v>
      </c>
      <c r="C12" t="str">
        <f>'Bend-emb BWS NT I'!C256</f>
        <v>Embung Lanangga</v>
      </c>
      <c r="D12">
        <f>'Bend-emb BWS NT I'!D256</f>
        <v>118</v>
      </c>
      <c r="E12">
        <f>'Bend-emb BWS NT I'!E256</f>
        <v>29</v>
      </c>
      <c r="F12">
        <f>'Bend-emb BWS NT I'!F256</f>
        <v>856</v>
      </c>
      <c r="G12">
        <f>'Bend-emb BWS NT I'!G256</f>
        <v>-8</v>
      </c>
      <c r="H12">
        <f>'Bend-emb BWS NT I'!H256</f>
        <v>36</v>
      </c>
      <c r="I12">
        <f>'Bend-emb BWS NT I'!I256</f>
        <v>784</v>
      </c>
      <c r="J12" t="str">
        <f>'Bend-emb BWS NT I'!J256</f>
        <v>Ranggo</v>
      </c>
      <c r="K12" t="str">
        <f>'Bend-emb BWS NT I'!K256</f>
        <v>Hu'u</v>
      </c>
      <c r="L12" t="str">
        <f>'Bend-emb BWS NT I'!L256</f>
        <v>Dompu</v>
      </c>
      <c r="M12" t="str">
        <f>'Bend-emb BWS NT I'!M256</f>
        <v>Embung</v>
      </c>
      <c r="N12" s="469" t="str">
        <f>'Bend-emb BWS NT I'!N256</f>
        <v>Bendungan</v>
      </c>
    </row>
    <row r="13" spans="2:14">
      <c r="B13">
        <f>'Bend-emb BWS NT I'!B257</f>
        <v>253</v>
      </c>
      <c r="C13" t="str">
        <f>'Bend-emb BWS NT I'!C257</f>
        <v>Embung Soncolopi</v>
      </c>
      <c r="D13">
        <f>'Bend-emb BWS NT I'!D257</f>
        <v>118</v>
      </c>
      <c r="E13">
        <f>'Bend-emb BWS NT I'!E257</f>
        <v>27</v>
      </c>
      <c r="F13">
        <f>'Bend-emb BWS NT I'!F257</f>
        <v>15</v>
      </c>
      <c r="G13">
        <f>'Bend-emb BWS NT I'!G257</f>
        <v>-8</v>
      </c>
      <c r="H13">
        <f>'Bend-emb BWS NT I'!H257</f>
        <v>43</v>
      </c>
      <c r="I13">
        <f>'Bend-emb BWS NT I'!I257</f>
        <v>41</v>
      </c>
      <c r="J13" t="str">
        <f>'Bend-emb BWS NT I'!J257</f>
        <v>Rasabou</v>
      </c>
      <c r="K13" t="str">
        <f>'Bend-emb BWS NT I'!K257</f>
        <v>Hu'u</v>
      </c>
      <c r="L13" t="str">
        <f>'Bend-emb BWS NT I'!L257</f>
        <v>Dompu</v>
      </c>
      <c r="M13" t="str">
        <f>'Bend-emb BWS NT I'!M257</f>
        <v>Embung</v>
      </c>
      <c r="N13" s="469" t="str">
        <f>'Bend-emb BWS NT I'!N257</f>
        <v>Bendungan</v>
      </c>
    </row>
    <row r="14" spans="2:14">
      <c r="B14">
        <f>'Bend-emb BWS NT I'!B258</f>
        <v>254</v>
      </c>
      <c r="C14" t="str">
        <f>'Bend-emb BWS NT I'!C258</f>
        <v>Embung Panijara</v>
      </c>
      <c r="D14">
        <f>'Bend-emb BWS NT I'!D258</f>
        <v>118</v>
      </c>
      <c r="E14">
        <f>'Bend-emb BWS NT I'!E258</f>
        <v>24</v>
      </c>
      <c r="F14">
        <f>'Bend-emb BWS NT I'!F258</f>
        <v>38</v>
      </c>
      <c r="G14">
        <f>'Bend-emb BWS NT I'!G258</f>
        <v>-8</v>
      </c>
      <c r="H14">
        <f>'Bend-emb BWS NT I'!H258</f>
        <v>16</v>
      </c>
      <c r="I14" t="str">
        <f>'Bend-emb BWS NT I'!I258</f>
        <v>04</v>
      </c>
      <c r="J14" t="str">
        <f>'Bend-emb BWS NT I'!J258</f>
        <v>Adu</v>
      </c>
      <c r="K14" t="str">
        <f>'Bend-emb BWS NT I'!K258</f>
        <v>Hu'u</v>
      </c>
      <c r="L14" t="str">
        <f>'Bend-emb BWS NT I'!L258</f>
        <v>Dompu</v>
      </c>
      <c r="M14" t="str">
        <f>'Bend-emb BWS NT I'!M258</f>
        <v>Embung</v>
      </c>
      <c r="N14" s="469">
        <f>'Bend-emb BWS NT I'!N258</f>
        <v>0</v>
      </c>
    </row>
    <row r="15" spans="2:14">
      <c r="B15">
        <f>'Bend-emb BWS NT I'!B259</f>
        <v>255</v>
      </c>
      <c r="C15" t="str">
        <f>'Bend-emb BWS NT I'!C259</f>
        <v>Embung Tambora</v>
      </c>
      <c r="D15">
        <f>'Bend-emb BWS NT I'!D259</f>
        <v>0</v>
      </c>
      <c r="E15">
        <f>'Bend-emb BWS NT I'!E259</f>
        <v>0</v>
      </c>
      <c r="F15">
        <f>'Bend-emb BWS NT I'!F259</f>
        <v>0</v>
      </c>
      <c r="G15">
        <f>'Bend-emb BWS NT I'!G259</f>
        <v>0</v>
      </c>
      <c r="H15">
        <f>'Bend-emb BWS NT I'!H259</f>
        <v>0</v>
      </c>
      <c r="I15">
        <f>'Bend-emb BWS NT I'!I259</f>
        <v>0</v>
      </c>
      <c r="J15" t="str">
        <f>'Bend-emb BWS NT I'!J259</f>
        <v>Tambora Timur</v>
      </c>
      <c r="K15">
        <f>'Bend-emb BWS NT I'!K259</f>
        <v>0</v>
      </c>
      <c r="L15" t="str">
        <f>'Bend-emb BWS NT I'!L259</f>
        <v>Dompu</v>
      </c>
      <c r="M15" t="str">
        <f>'Bend-emb BWS NT I'!M259</f>
        <v>Embung</v>
      </c>
      <c r="N15" s="469">
        <f>'Bend-emb BWS NT I'!N259</f>
        <v>0</v>
      </c>
    </row>
    <row r="16" spans="2:14">
      <c r="B16">
        <f>'Bend-emb BWS NT I'!B297</f>
        <v>293</v>
      </c>
      <c r="C16" t="str">
        <f>'Bend-emb BWS NT I'!C297</f>
        <v>Embung Songgolari</v>
      </c>
      <c r="D16">
        <f>'Bend-emb BWS NT I'!D297</f>
        <v>0</v>
      </c>
      <c r="E16">
        <f>'Bend-emb BWS NT I'!E297</f>
        <v>0</v>
      </c>
      <c r="F16">
        <f>'Bend-emb BWS NT I'!F297</f>
        <v>0</v>
      </c>
      <c r="G16">
        <f>'Bend-emb BWS NT I'!G297</f>
        <v>0</v>
      </c>
      <c r="H16">
        <f>'Bend-emb BWS NT I'!H297</f>
        <v>0</v>
      </c>
      <c r="I16">
        <f>'Bend-emb BWS NT I'!I297</f>
        <v>0</v>
      </c>
      <c r="J16" t="str">
        <f>'Bend-emb BWS NT I'!J297</f>
        <v>Jambu</v>
      </c>
      <c r="K16" t="str">
        <f>'Bend-emb BWS NT I'!K297</f>
        <v>Hu'u</v>
      </c>
      <c r="L16" t="str">
        <f>'Bend-emb BWS NT I'!L297</f>
        <v>Dompu</v>
      </c>
      <c r="M16" t="str">
        <f>'Bend-emb BWS NT I'!M297</f>
        <v>Embung</v>
      </c>
      <c r="N16" s="469">
        <f>'Bend-emb BWS NT I'!N297</f>
        <v>0</v>
      </c>
    </row>
    <row r="17" spans="2:14">
      <c r="B17">
        <f>'Bend-emb BWS NT I'!B298</f>
        <v>294</v>
      </c>
      <c r="C17" t="str">
        <f>'Bend-emb BWS NT I'!C298</f>
        <v>Embung Kandai II</v>
      </c>
      <c r="D17">
        <f>'Bend-emb BWS NT I'!D298</f>
        <v>0</v>
      </c>
      <c r="E17">
        <f>'Bend-emb BWS NT I'!E298</f>
        <v>0</v>
      </c>
      <c r="F17">
        <f>'Bend-emb BWS NT I'!F298</f>
        <v>0</v>
      </c>
      <c r="G17">
        <f>'Bend-emb BWS NT I'!G298</f>
        <v>0</v>
      </c>
      <c r="H17">
        <f>'Bend-emb BWS NT I'!H298</f>
        <v>0</v>
      </c>
      <c r="I17">
        <f>'Bend-emb BWS NT I'!I298</f>
        <v>0</v>
      </c>
      <c r="J17" t="str">
        <f>'Bend-emb BWS NT I'!J298</f>
        <v>Bali</v>
      </c>
      <c r="K17" t="str">
        <f>'Bend-emb BWS NT I'!K298</f>
        <v>Dompu</v>
      </c>
      <c r="L17" t="str">
        <f>'Bend-emb BWS NT I'!L298</f>
        <v>Dompu</v>
      </c>
      <c r="M17" t="str">
        <f>'Bend-emb BWS NT I'!M298</f>
        <v>Embung</v>
      </c>
      <c r="N17" s="469">
        <f>'Bend-emb BWS NT I'!N298</f>
        <v>0</v>
      </c>
    </row>
    <row r="18" spans="2:14">
      <c r="B18">
        <f>'Bend-emb BWS NT I'!B299</f>
        <v>295</v>
      </c>
      <c r="C18" t="str">
        <f>'Bend-emb BWS NT I'!C299</f>
        <v>Embung Serapanda</v>
      </c>
      <c r="D18">
        <f>'Bend-emb BWS NT I'!D299</f>
        <v>0</v>
      </c>
      <c r="E18">
        <f>'Bend-emb BWS NT I'!E299</f>
        <v>0</v>
      </c>
      <c r="F18">
        <f>'Bend-emb BWS NT I'!F299</f>
        <v>0</v>
      </c>
      <c r="G18">
        <f>'Bend-emb BWS NT I'!G299</f>
        <v>0</v>
      </c>
      <c r="H18">
        <f>'Bend-emb BWS NT I'!H299</f>
        <v>0</v>
      </c>
      <c r="I18">
        <f>'Bend-emb BWS NT I'!I299</f>
        <v>0</v>
      </c>
      <c r="J18" t="str">
        <f>'Bend-emb BWS NT I'!J299</f>
        <v>Bali</v>
      </c>
      <c r="K18" t="str">
        <f>'Bend-emb BWS NT I'!K299</f>
        <v>Dompu</v>
      </c>
      <c r="L18" t="str">
        <f>'Bend-emb BWS NT I'!L299</f>
        <v>Dompu</v>
      </c>
      <c r="M18" t="str">
        <f>'Bend-emb BWS NT I'!M299</f>
        <v>Embung</v>
      </c>
      <c r="N18" s="469">
        <f>'Bend-emb BWS NT I'!N299</f>
        <v>0</v>
      </c>
    </row>
    <row r="19" spans="2:14">
      <c r="B19">
        <f>'Bend-emb BWS NT I'!B300</f>
        <v>296</v>
      </c>
      <c r="C19" t="str">
        <f>'Bend-emb BWS NT I'!C300</f>
        <v>Embung Madaduli</v>
      </c>
      <c r="D19">
        <f>'Bend-emb BWS NT I'!D300</f>
        <v>0</v>
      </c>
      <c r="E19">
        <f>'Bend-emb BWS NT I'!E300</f>
        <v>0</v>
      </c>
      <c r="F19">
        <f>'Bend-emb BWS NT I'!F300</f>
        <v>0</v>
      </c>
      <c r="G19">
        <f>'Bend-emb BWS NT I'!G300</f>
        <v>0</v>
      </c>
      <c r="H19">
        <f>'Bend-emb BWS NT I'!H300</f>
        <v>0</v>
      </c>
      <c r="I19">
        <f>'Bend-emb BWS NT I'!I300</f>
        <v>0</v>
      </c>
      <c r="J19" t="str">
        <f>'Bend-emb BWS NT I'!J300</f>
        <v>Kempo</v>
      </c>
      <c r="K19" t="str">
        <f>'Bend-emb BWS NT I'!K300</f>
        <v>Kempo</v>
      </c>
      <c r="L19" t="str">
        <f>'Bend-emb BWS NT I'!L300</f>
        <v>Dompu</v>
      </c>
      <c r="M19" t="str">
        <f>'Bend-emb BWS NT I'!M300</f>
        <v>Embung</v>
      </c>
      <c r="N19" s="469">
        <f>'Bend-emb BWS NT I'!N300</f>
        <v>0</v>
      </c>
    </row>
    <row r="20" spans="2:14">
      <c r="B20">
        <f>'Bend-emb BWS NT I'!B301</f>
        <v>297</v>
      </c>
      <c r="C20" t="str">
        <f>'Bend-emb BWS NT I'!C301</f>
        <v>Embung Sambi</v>
      </c>
      <c r="D20">
        <f>'Bend-emb BWS NT I'!D301</f>
        <v>0</v>
      </c>
      <c r="E20">
        <f>'Bend-emb BWS NT I'!E301</f>
        <v>0</v>
      </c>
      <c r="F20">
        <f>'Bend-emb BWS NT I'!F301</f>
        <v>0</v>
      </c>
      <c r="G20">
        <f>'Bend-emb BWS NT I'!G301</f>
        <v>0</v>
      </c>
      <c r="H20">
        <f>'Bend-emb BWS NT I'!H301</f>
        <v>0</v>
      </c>
      <c r="I20">
        <f>'Bend-emb BWS NT I'!I301</f>
        <v>0</v>
      </c>
      <c r="J20" t="str">
        <f>'Bend-emb BWS NT I'!J301</f>
        <v>Konte</v>
      </c>
      <c r="K20" t="str">
        <f>'Bend-emb BWS NT I'!K301</f>
        <v>Kempo</v>
      </c>
      <c r="L20" t="str">
        <f>'Bend-emb BWS NT I'!L301</f>
        <v>Dompu</v>
      </c>
      <c r="M20" t="str">
        <f>'Bend-emb BWS NT I'!M301</f>
        <v>Embung</v>
      </c>
      <c r="N20" s="469">
        <f>'Bend-emb BWS NT I'!N301</f>
        <v>0</v>
      </c>
    </row>
    <row r="21" spans="2:14">
      <c r="B21">
        <f>'Bend-emb BWS NT I'!B302</f>
        <v>298</v>
      </c>
      <c r="C21" t="str">
        <f>'Bend-emb BWS NT I'!C302</f>
        <v>Embung Pada Graha</v>
      </c>
      <c r="D21">
        <f>'Bend-emb BWS NT I'!D302</f>
        <v>0</v>
      </c>
      <c r="E21">
        <f>'Bend-emb BWS NT I'!E302</f>
        <v>0</v>
      </c>
      <c r="F21">
        <f>'Bend-emb BWS NT I'!F302</f>
        <v>0</v>
      </c>
      <c r="G21">
        <f>'Bend-emb BWS NT I'!G302</f>
        <v>0</v>
      </c>
      <c r="H21">
        <f>'Bend-emb BWS NT I'!H302</f>
        <v>0</v>
      </c>
      <c r="I21">
        <f>'Bend-emb BWS NT I'!I302</f>
        <v>0</v>
      </c>
      <c r="J21" t="str">
        <f>'Bend-emb BWS NT I'!J302</f>
        <v>Adu</v>
      </c>
      <c r="K21" t="str">
        <f>'Bend-emb BWS NT I'!K302</f>
        <v>Hu'u</v>
      </c>
      <c r="L21" t="str">
        <f>'Bend-emb BWS NT I'!L302</f>
        <v>Dompu</v>
      </c>
      <c r="M21" t="str">
        <f>'Bend-emb BWS NT I'!M302</f>
        <v>Embung</v>
      </c>
      <c r="N21" s="469">
        <f>'Bend-emb BWS NT I'!N302</f>
        <v>0</v>
      </c>
    </row>
    <row r="22" spans="2:14">
      <c r="B22">
        <f>'Bend-emb BWS NT I'!B303</f>
        <v>299</v>
      </c>
      <c r="C22" t="str">
        <f>'Bend-emb BWS NT I'!C303</f>
        <v>Embungb Doro Toi</v>
      </c>
      <c r="D22">
        <f>'Bend-emb BWS NT I'!D303</f>
        <v>0</v>
      </c>
      <c r="E22">
        <f>'Bend-emb BWS NT I'!E303</f>
        <v>0</v>
      </c>
      <c r="F22">
        <f>'Bend-emb BWS NT I'!F303</f>
        <v>0</v>
      </c>
      <c r="G22">
        <f>'Bend-emb BWS NT I'!G303</f>
        <v>0</v>
      </c>
      <c r="H22">
        <f>'Bend-emb BWS NT I'!H303</f>
        <v>0</v>
      </c>
      <c r="I22">
        <f>'Bend-emb BWS NT I'!I303</f>
        <v>0</v>
      </c>
      <c r="J22" t="str">
        <f>'Bend-emb BWS NT I'!J303</f>
        <v>Kandai II</v>
      </c>
      <c r="K22" t="str">
        <f>'Bend-emb BWS NT I'!K303</f>
        <v>Dompu</v>
      </c>
      <c r="L22" t="str">
        <f>'Bend-emb BWS NT I'!L303</f>
        <v>Dompu</v>
      </c>
      <c r="M22" t="str">
        <f>'Bend-emb BWS NT I'!M303</f>
        <v>Embung</v>
      </c>
      <c r="N22" s="469">
        <f>'Bend-emb BWS NT I'!N303</f>
        <v>0</v>
      </c>
    </row>
    <row r="23" spans="2:14">
      <c r="B23" s="452"/>
      <c r="C23" s="452"/>
      <c r="D23" s="452"/>
      <c r="E23" s="452"/>
      <c r="F23" s="452"/>
      <c r="G23" s="452"/>
      <c r="H23" s="452"/>
      <c r="I23" s="452"/>
      <c r="J23" s="452"/>
      <c r="K23" s="452"/>
      <c r="L23" s="452"/>
      <c r="M23" s="452"/>
      <c r="N23" s="470"/>
    </row>
    <row r="33" spans="10:10">
      <c r="J33" s="469">
        <f>41*2500</f>
        <v>102500</v>
      </c>
    </row>
    <row r="34" spans="10:10">
      <c r="J34" s="469">
        <f>41/3</f>
        <v>13.666666666666666</v>
      </c>
    </row>
    <row r="35" spans="10:10">
      <c r="J35" s="469">
        <f>J34/3</f>
        <v>4.5555555555555554</v>
      </c>
    </row>
    <row r="36" spans="10:10">
      <c r="J36" s="469">
        <f>J35*95000</f>
        <v>432777.77777777775</v>
      </c>
    </row>
  </sheetData>
  <mergeCells count="9">
    <mergeCell ref="L3:L4"/>
    <mergeCell ref="M3:M4"/>
    <mergeCell ref="N3:N4"/>
    <mergeCell ref="B3:B4"/>
    <mergeCell ref="C3:C4"/>
    <mergeCell ref="D3:F3"/>
    <mergeCell ref="G3:I3"/>
    <mergeCell ref="J3:J4"/>
    <mergeCell ref="K3:K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3"/>
  <sheetViews>
    <sheetView workbookViewId="0">
      <selection activeCell="B4" sqref="B4:N32"/>
    </sheetView>
  </sheetViews>
  <sheetFormatPr defaultRowHeight="12.5"/>
  <cols>
    <col min="3" max="3" width="24.453125" bestFit="1" customWidth="1"/>
    <col min="10" max="10" width="10.54296875" bestFit="1" customWidth="1"/>
    <col min="11" max="11" width="13.1796875" bestFit="1" customWidth="1"/>
    <col min="12" max="12" width="12.54296875" bestFit="1" customWidth="1"/>
    <col min="13" max="13" width="13.54296875" bestFit="1" customWidth="1"/>
    <col min="14" max="14" width="10.26953125" style="471" bestFit="1" customWidth="1"/>
  </cols>
  <sheetData>
    <row r="4" spans="2:14" ht="13">
      <c r="B4" s="502" t="s">
        <v>388</v>
      </c>
      <c r="C4" s="500" t="s">
        <v>389</v>
      </c>
      <c r="D4" s="524" t="s">
        <v>390</v>
      </c>
      <c r="E4" s="524"/>
      <c r="F4" s="524"/>
      <c r="G4" s="524" t="s">
        <v>391</v>
      </c>
      <c r="H4" s="524"/>
      <c r="I4" s="524"/>
      <c r="J4" s="500" t="s">
        <v>392</v>
      </c>
      <c r="K4" s="500" t="s">
        <v>393</v>
      </c>
      <c r="L4" s="500" t="s">
        <v>394</v>
      </c>
      <c r="M4" s="500" t="s">
        <v>1106</v>
      </c>
      <c r="N4" s="600" t="s">
        <v>863</v>
      </c>
    </row>
    <row r="5" spans="2:14" ht="13.5" thickBot="1">
      <c r="B5" s="503"/>
      <c r="C5" s="501"/>
      <c r="D5" s="127" t="s">
        <v>28</v>
      </c>
      <c r="E5" s="127" t="s">
        <v>29</v>
      </c>
      <c r="F5" s="127" t="s">
        <v>30</v>
      </c>
      <c r="G5" s="127" t="s">
        <v>28</v>
      </c>
      <c r="H5" s="127" t="s">
        <v>29</v>
      </c>
      <c r="I5" s="127" t="s">
        <v>30</v>
      </c>
      <c r="J5" s="501"/>
      <c r="K5" s="501"/>
      <c r="L5" s="501"/>
      <c r="M5" s="501"/>
      <c r="N5" s="601"/>
    </row>
    <row r="6" spans="2:14" ht="13" thickTop="1">
      <c r="B6">
        <f>'Bend-emb BWS NT I'!B210</f>
        <v>206</v>
      </c>
      <c r="C6" t="str">
        <f>'Bend-emb BWS NT I'!C210</f>
        <v>Bendungan Sumi</v>
      </c>
      <c r="D6">
        <f>'Bend-emb BWS NT I'!D210</f>
        <v>118</v>
      </c>
      <c r="E6">
        <f>'Bend-emb BWS NT I'!E210</f>
        <v>57</v>
      </c>
      <c r="F6">
        <f>'Bend-emb BWS NT I'!F210</f>
        <v>28.8</v>
      </c>
      <c r="G6">
        <f>'Bend-emb BWS NT I'!G210</f>
        <v>-8</v>
      </c>
      <c r="H6">
        <f>'Bend-emb BWS NT I'!H210</f>
        <v>38</v>
      </c>
      <c r="I6">
        <f>'Bend-emb BWS NT I'!I210</f>
        <v>38</v>
      </c>
      <c r="J6" t="str">
        <f>'Bend-emb BWS NT I'!J210</f>
        <v>Mangge</v>
      </c>
      <c r="K6" t="str">
        <f>'Bend-emb BWS NT I'!K210</f>
        <v>Lambu</v>
      </c>
      <c r="L6" t="str">
        <f>'Bend-emb BWS NT I'!L210</f>
        <v>Bima</v>
      </c>
      <c r="M6" t="str">
        <f>'Bend-emb BWS NT I'!M210</f>
        <v>Bendungan</v>
      </c>
      <c r="N6" s="471" t="str">
        <f>'Bend-emb BWS NT I'!N210</f>
        <v>Bendungan</v>
      </c>
    </row>
    <row r="7" spans="2:14">
      <c r="B7">
        <f>'Bend-emb BWS NT I'!B211</f>
        <v>207</v>
      </c>
      <c r="C7" t="str">
        <f>'Bend-emb BWS NT I'!C211</f>
        <v>Bendungan Pelaparado</v>
      </c>
      <c r="D7">
        <f>'Bend-emb BWS NT I'!D211</f>
        <v>118</v>
      </c>
      <c r="E7">
        <f>'Bend-emb BWS NT I'!E211</f>
        <v>36</v>
      </c>
      <c r="F7">
        <f>'Bend-emb BWS NT I'!F211</f>
        <v>41.5</v>
      </c>
      <c r="G7">
        <f>'Bend-emb BWS NT I'!G211</f>
        <v>-8</v>
      </c>
      <c r="H7">
        <f>'Bend-emb BWS NT I'!H211</f>
        <v>43</v>
      </c>
      <c r="I7">
        <f>'Bend-emb BWS NT I'!I211</f>
        <v>120</v>
      </c>
      <c r="J7" t="str">
        <f>'Bend-emb BWS NT I'!J211</f>
        <v>Pela</v>
      </c>
      <c r="K7" t="str">
        <f>'Bend-emb BWS NT I'!K211</f>
        <v>Monta</v>
      </c>
      <c r="L7" t="str">
        <f>'Bend-emb BWS NT I'!L211</f>
        <v>Bima</v>
      </c>
      <c r="M7" t="str">
        <f>'Bend-emb BWS NT I'!M211</f>
        <v>Bendungan</v>
      </c>
      <c r="N7" s="471" t="str">
        <f>'Bend-emb BWS NT I'!N211</f>
        <v>Bendungan</v>
      </c>
    </row>
    <row r="8" spans="2:14">
      <c r="B8">
        <f>'Bend-emb BWS NT I'!B260</f>
        <v>256</v>
      </c>
      <c r="C8" t="str">
        <f>'Bend-emb BWS NT I'!C260</f>
        <v>Embung Kowo</v>
      </c>
      <c r="D8">
        <f>'Bend-emb BWS NT I'!D260</f>
        <v>118</v>
      </c>
      <c r="E8">
        <f>'Bend-emb BWS NT I'!E260</f>
        <v>59</v>
      </c>
      <c r="F8">
        <f>'Bend-emb BWS NT I'!F260</f>
        <v>183</v>
      </c>
      <c r="G8">
        <f>'Bend-emb BWS NT I'!G260</f>
        <v>-8</v>
      </c>
      <c r="H8">
        <f>'Bend-emb BWS NT I'!H260</f>
        <v>31</v>
      </c>
      <c r="I8">
        <f>'Bend-emb BWS NT I'!I260</f>
        <v>317</v>
      </c>
      <c r="J8" t="str">
        <f>'Bend-emb BWS NT I'!J260</f>
        <v>Kowo</v>
      </c>
      <c r="K8" t="str">
        <f>'Bend-emb BWS NT I'!K260</f>
        <v>Sape</v>
      </c>
      <c r="L8" t="str">
        <f>'Bend-emb BWS NT I'!L260</f>
        <v>Bima</v>
      </c>
      <c r="M8" t="str">
        <f>'Bend-emb BWS NT I'!M260</f>
        <v>Embung</v>
      </c>
      <c r="N8" s="471" t="str">
        <f>'Bend-emb BWS NT I'!N260</f>
        <v>Bendungan</v>
      </c>
    </row>
    <row r="9" spans="2:14">
      <c r="B9">
        <f>'Bend-emb BWS NT I'!B261</f>
        <v>257</v>
      </c>
      <c r="C9" t="str">
        <f>'Bend-emb BWS NT I'!C261</f>
        <v>Embung Ncera</v>
      </c>
      <c r="D9">
        <f>'Bend-emb BWS NT I'!D261</f>
        <v>118</v>
      </c>
      <c r="E9">
        <f>'Bend-emb BWS NT I'!E261</f>
        <v>45</v>
      </c>
      <c r="F9">
        <f>'Bend-emb BWS NT I'!F261</f>
        <v>557</v>
      </c>
      <c r="G9">
        <f>'Bend-emb BWS NT I'!G261</f>
        <v>-8</v>
      </c>
      <c r="H9">
        <f>'Bend-emb BWS NT I'!H261</f>
        <v>38</v>
      </c>
      <c r="I9">
        <f>'Bend-emb BWS NT I'!I261</f>
        <v>607</v>
      </c>
      <c r="J9" t="str">
        <f>'Bend-emb BWS NT I'!J261</f>
        <v>Ncera</v>
      </c>
      <c r="K9" t="str">
        <f>'Bend-emb BWS NT I'!K261</f>
        <v>Belo</v>
      </c>
      <c r="L9" t="str">
        <f>'Bend-emb BWS NT I'!L261</f>
        <v>Bima</v>
      </c>
      <c r="M9" t="str">
        <f>'Bend-emb BWS NT I'!M261</f>
        <v>Embung</v>
      </c>
      <c r="N9" s="471" t="str">
        <f>'Bend-emb BWS NT I'!N261</f>
        <v>Bendungan</v>
      </c>
    </row>
    <row r="10" spans="2:14">
      <c r="B10">
        <f>'Bend-emb BWS NT I'!B262</f>
        <v>258</v>
      </c>
      <c r="C10" t="str">
        <f>'Bend-emb BWS NT I'!C262</f>
        <v>Embung Woro</v>
      </c>
      <c r="D10">
        <f>'Bend-emb BWS NT I'!D262</f>
        <v>118</v>
      </c>
      <c r="E10">
        <f>'Bend-emb BWS NT I'!E262</f>
        <v>32</v>
      </c>
      <c r="F10">
        <f>'Bend-emb BWS NT I'!F262</f>
        <v>485</v>
      </c>
      <c r="G10">
        <f>'Bend-emb BWS NT I'!G262</f>
        <v>-8</v>
      </c>
      <c r="H10">
        <f>'Bend-emb BWS NT I'!H262</f>
        <v>35</v>
      </c>
      <c r="I10">
        <f>'Bend-emb BWS NT I'!I262</f>
        <v>964</v>
      </c>
      <c r="J10" t="str">
        <f>'Bend-emb BWS NT I'!J262</f>
        <v>Woro</v>
      </c>
      <c r="K10" t="str">
        <f>'Bend-emb BWS NT I'!K262</f>
        <v>Bolo</v>
      </c>
      <c r="L10" t="str">
        <f>'Bend-emb BWS NT I'!L262</f>
        <v>Bima</v>
      </c>
      <c r="M10" t="str">
        <f>'Bend-emb BWS NT I'!M262</f>
        <v>Embung</v>
      </c>
      <c r="N10" s="471" t="str">
        <f>'Bend-emb BWS NT I'!N262</f>
        <v>Bendungan</v>
      </c>
    </row>
    <row r="11" spans="2:14">
      <c r="B11">
        <f>'Bend-emb BWS NT I'!B263</f>
        <v>259</v>
      </c>
      <c r="C11" t="str">
        <f>'Bend-emb BWS NT I'!C263</f>
        <v>Embung Oi Toi</v>
      </c>
      <c r="D11">
        <f>'Bend-emb BWS NT I'!D263</f>
        <v>118</v>
      </c>
      <c r="E11">
        <f>'Bend-emb BWS NT I'!E263</f>
        <v>57</v>
      </c>
      <c r="F11" t="str">
        <f>'Bend-emb BWS NT I'!F263</f>
        <v>084</v>
      </c>
      <c r="G11">
        <f>'Bend-emb BWS NT I'!G263</f>
        <v>-8</v>
      </c>
      <c r="H11">
        <f>'Bend-emb BWS NT I'!H263</f>
        <v>21</v>
      </c>
      <c r="I11">
        <f>'Bend-emb BWS NT I'!I263</f>
        <v>241</v>
      </c>
      <c r="J11" t="str">
        <f>'Bend-emb BWS NT I'!J263</f>
        <v>Tawali</v>
      </c>
      <c r="K11" t="str">
        <f>'Bend-emb BWS NT I'!K263</f>
        <v>Wera</v>
      </c>
      <c r="L11" t="str">
        <f>'Bend-emb BWS NT I'!L263</f>
        <v>Bima</v>
      </c>
      <c r="M11" t="str">
        <f>'Bend-emb BWS NT I'!M263</f>
        <v>Embung</v>
      </c>
      <c r="N11" s="471" t="str">
        <f>'Bend-emb BWS NT I'!N263</f>
        <v>Bendungan</v>
      </c>
    </row>
    <row r="12" spans="2:14">
      <c r="B12">
        <f>'Bend-emb BWS NT I'!B264</f>
        <v>260</v>
      </c>
      <c r="C12" t="str">
        <f>'Bend-emb BWS NT I'!C264</f>
        <v>Embung Roi Roka</v>
      </c>
      <c r="D12">
        <f>'Bend-emb BWS NT I'!D264</f>
        <v>118</v>
      </c>
      <c r="E12">
        <f>'Bend-emb BWS NT I'!E264</f>
        <v>43</v>
      </c>
      <c r="F12">
        <f>'Bend-emb BWS NT I'!F264</f>
        <v>223</v>
      </c>
      <c r="G12">
        <f>'Bend-emb BWS NT I'!G264</f>
        <v>-8</v>
      </c>
      <c r="H12">
        <f>'Bend-emb BWS NT I'!H264</f>
        <v>34</v>
      </c>
      <c r="I12">
        <f>'Bend-emb BWS NT I'!I264</f>
        <v>901</v>
      </c>
      <c r="J12" t="str">
        <f>'Bend-emb BWS NT I'!J264</f>
        <v>Roka</v>
      </c>
      <c r="K12" t="str">
        <f>'Bend-emb BWS NT I'!K264</f>
        <v>Belo</v>
      </c>
      <c r="L12" t="str">
        <f>'Bend-emb BWS NT I'!L264</f>
        <v>Bima</v>
      </c>
      <c r="M12" t="str">
        <f>'Bend-emb BWS NT I'!M264</f>
        <v>Embung</v>
      </c>
      <c r="N12" s="471" t="str">
        <f>'Bend-emb BWS NT I'!N264</f>
        <v>Bendungan</v>
      </c>
    </row>
    <row r="13" spans="2:14">
      <c r="B13">
        <f>'Bend-emb BWS NT I'!B265</f>
        <v>261</v>
      </c>
      <c r="C13" t="str">
        <f>'Bend-emb BWS NT I'!C265</f>
        <v>Embung Parado Kanca</v>
      </c>
      <c r="D13">
        <f>'Bend-emb BWS NT I'!D265</f>
        <v>118</v>
      </c>
      <c r="E13">
        <f>'Bend-emb BWS NT I'!E265</f>
        <v>32</v>
      </c>
      <c r="F13">
        <f>'Bend-emb BWS NT I'!F265</f>
        <v>358</v>
      </c>
      <c r="G13">
        <f>'Bend-emb BWS NT I'!G265</f>
        <v>-8</v>
      </c>
      <c r="H13">
        <f>'Bend-emb BWS NT I'!H265</f>
        <v>43</v>
      </c>
      <c r="I13" t="str">
        <f>'Bend-emb BWS NT I'!I265</f>
        <v>011</v>
      </c>
      <c r="J13" t="str">
        <f>'Bend-emb BWS NT I'!J265</f>
        <v>Kanca</v>
      </c>
      <c r="K13" t="str">
        <f>'Bend-emb BWS NT I'!K265</f>
        <v>Monta</v>
      </c>
      <c r="L13" t="str">
        <f>'Bend-emb BWS NT I'!L265</f>
        <v>Bima</v>
      </c>
      <c r="M13" t="str">
        <f>'Bend-emb BWS NT I'!M265</f>
        <v>Embung</v>
      </c>
      <c r="N13" s="471" t="str">
        <f>'Bend-emb BWS NT I'!N265</f>
        <v>Bendungan</v>
      </c>
    </row>
    <row r="14" spans="2:14">
      <c r="B14">
        <f>'Bend-emb BWS NT I'!B266</f>
        <v>262</v>
      </c>
      <c r="C14" t="str">
        <f>'Bend-emb BWS NT I'!C266</f>
        <v>Embung Laju</v>
      </c>
      <c r="D14">
        <f>'Bend-emb BWS NT I'!D266</f>
        <v>118</v>
      </c>
      <c r="E14">
        <f>'Bend-emb BWS NT I'!E266</f>
        <v>43</v>
      </c>
      <c r="F14">
        <f>'Bend-emb BWS NT I'!F266</f>
        <v>312</v>
      </c>
      <c r="G14">
        <f>'Bend-emb BWS NT I'!G266</f>
        <v>-8</v>
      </c>
      <c r="H14">
        <f>'Bend-emb BWS NT I'!H266</f>
        <v>41</v>
      </c>
      <c r="I14">
        <f>'Bend-emb BWS NT I'!I266</f>
        <v>560</v>
      </c>
      <c r="J14" t="str">
        <f>'Bend-emb BWS NT I'!J266</f>
        <v>Laju</v>
      </c>
      <c r="K14" t="str">
        <f>'Bend-emb BWS NT I'!K266</f>
        <v>Langgudu</v>
      </c>
      <c r="L14" t="str">
        <f>'Bend-emb BWS NT I'!L266</f>
        <v>Bima</v>
      </c>
      <c r="M14" t="str">
        <f>'Bend-emb BWS NT I'!M266</f>
        <v>Embung</v>
      </c>
      <c r="N14" s="471" t="str">
        <f>'Bend-emb BWS NT I'!N266</f>
        <v>Bendungan</v>
      </c>
    </row>
    <row r="15" spans="2:14">
      <c r="B15">
        <f>'Bend-emb BWS NT I'!B267</f>
        <v>263</v>
      </c>
      <c r="C15" t="str">
        <f>'Bend-emb BWS NT I'!C267</f>
        <v>Embung Wera I</v>
      </c>
      <c r="D15">
        <f>'Bend-emb BWS NT I'!D267</f>
        <v>118</v>
      </c>
      <c r="E15">
        <f>'Bend-emb BWS NT I'!E267</f>
        <v>53</v>
      </c>
      <c r="F15">
        <f>'Bend-emb BWS NT I'!F267</f>
        <v>896</v>
      </c>
      <c r="G15">
        <f>'Bend-emb BWS NT I'!G267</f>
        <v>-8</v>
      </c>
      <c r="H15">
        <f>'Bend-emb BWS NT I'!H267</f>
        <v>20</v>
      </c>
      <c r="I15" t="str">
        <f>'Bend-emb BWS NT I'!I267</f>
        <v>098</v>
      </c>
      <c r="J15" t="str">
        <f>'Bend-emb BWS NT I'!J267</f>
        <v>Tawali</v>
      </c>
      <c r="K15" t="str">
        <f>'Bend-emb BWS NT I'!K267</f>
        <v>Wera</v>
      </c>
      <c r="L15" t="str">
        <f>'Bend-emb BWS NT I'!L267</f>
        <v>Bima</v>
      </c>
      <c r="M15" t="str">
        <f>'Bend-emb BWS NT I'!M267</f>
        <v>Embung</v>
      </c>
      <c r="N15" s="471">
        <f>'Bend-emb BWS NT I'!N267</f>
        <v>0</v>
      </c>
    </row>
    <row r="16" spans="2:14">
      <c r="B16">
        <f>'Bend-emb BWS NT I'!B268</f>
        <v>264</v>
      </c>
      <c r="C16" t="str">
        <f>'Bend-emb BWS NT I'!C268</f>
        <v>Embung Wora (Wera II)</v>
      </c>
      <c r="D16">
        <f>'Bend-emb BWS NT I'!D268</f>
        <v>118</v>
      </c>
      <c r="E16">
        <f>'Bend-emb BWS NT I'!E268</f>
        <v>54</v>
      </c>
      <c r="F16">
        <f>'Bend-emb BWS NT I'!F268</f>
        <v>430</v>
      </c>
      <c r="G16">
        <f>'Bend-emb BWS NT I'!G268</f>
        <v>-8</v>
      </c>
      <c r="H16">
        <f>'Bend-emb BWS NT I'!H268</f>
        <v>20</v>
      </c>
      <c r="I16">
        <f>'Bend-emb BWS NT I'!I268</f>
        <v>634</v>
      </c>
      <c r="J16" t="str">
        <f>'Bend-emb BWS NT I'!J268</f>
        <v>Tawali</v>
      </c>
      <c r="K16" t="str">
        <f>'Bend-emb BWS NT I'!K268</f>
        <v>Wera</v>
      </c>
      <c r="L16" t="str">
        <f>'Bend-emb BWS NT I'!L268</f>
        <v>Bima</v>
      </c>
      <c r="M16" t="str">
        <f>'Bend-emb BWS NT I'!M268</f>
        <v>Embung</v>
      </c>
      <c r="N16" s="471">
        <f>'Bend-emb BWS NT I'!N268</f>
        <v>0</v>
      </c>
    </row>
    <row r="17" spans="2:14">
      <c r="B17">
        <f>'Bend-emb BWS NT I'!B269</f>
        <v>265</v>
      </c>
      <c r="C17" t="str">
        <f>'Bend-emb BWS NT I'!C269</f>
        <v>Embung Kelampa (Tawali II)</v>
      </c>
      <c r="D17">
        <f>'Bend-emb BWS NT I'!D269</f>
        <v>0</v>
      </c>
      <c r="E17">
        <f>'Bend-emb BWS NT I'!E269</f>
        <v>0</v>
      </c>
      <c r="F17">
        <f>'Bend-emb BWS NT I'!F269</f>
        <v>0</v>
      </c>
      <c r="G17">
        <f>'Bend-emb BWS NT I'!G269</f>
        <v>0</v>
      </c>
      <c r="H17">
        <f>'Bend-emb BWS NT I'!H269</f>
        <v>0</v>
      </c>
      <c r="I17">
        <f>'Bend-emb BWS NT I'!I269</f>
        <v>0</v>
      </c>
      <c r="J17" t="str">
        <f>'Bend-emb BWS NT I'!J269</f>
        <v>Tawali</v>
      </c>
      <c r="K17" t="str">
        <f>'Bend-emb BWS NT I'!K269</f>
        <v>Wera</v>
      </c>
      <c r="L17" t="str">
        <f>'Bend-emb BWS NT I'!L269</f>
        <v>Bima</v>
      </c>
      <c r="M17" t="str">
        <f>'Bend-emb BWS NT I'!M269</f>
        <v>Embung</v>
      </c>
      <c r="N17" s="471">
        <f>'Bend-emb BWS NT I'!N269</f>
        <v>0</v>
      </c>
    </row>
    <row r="18" spans="2:14">
      <c r="B18">
        <f>'Bend-emb BWS NT I'!B270</f>
        <v>266</v>
      </c>
      <c r="C18" t="str">
        <f>'Bend-emb BWS NT I'!C270</f>
        <v>Embung Waworada</v>
      </c>
      <c r="D18">
        <f>'Bend-emb BWS NT I'!D270</f>
        <v>118</v>
      </c>
      <c r="E18">
        <f>'Bend-emb BWS NT I'!E270</f>
        <v>47</v>
      </c>
      <c r="F18">
        <f>'Bend-emb BWS NT I'!F270</f>
        <v>702</v>
      </c>
      <c r="G18">
        <f>'Bend-emb BWS NT I'!G270</f>
        <v>-8</v>
      </c>
      <c r="H18">
        <f>'Bend-emb BWS NT I'!H270</f>
        <v>40</v>
      </c>
      <c r="I18">
        <f>'Bend-emb BWS NT I'!I270</f>
        <v>834</v>
      </c>
      <c r="J18" t="str">
        <f>'Bend-emb BWS NT I'!J270</f>
        <v>Karumbu</v>
      </c>
      <c r="K18" t="str">
        <f>'Bend-emb BWS NT I'!K270</f>
        <v>Belo</v>
      </c>
      <c r="L18" t="str">
        <f>'Bend-emb BWS NT I'!L270</f>
        <v>Bima</v>
      </c>
      <c r="M18" t="str">
        <f>'Bend-emb BWS NT I'!M270</f>
        <v>Embung</v>
      </c>
      <c r="N18" s="471">
        <f>'Bend-emb BWS NT I'!N270</f>
        <v>0</v>
      </c>
    </row>
    <row r="19" spans="2:14">
      <c r="B19">
        <f>'Bend-emb BWS NT I'!B271</f>
        <v>267</v>
      </c>
      <c r="C19" t="str">
        <f>'Bend-emb BWS NT I'!C271</f>
        <v>Embung Kore</v>
      </c>
      <c r="D19">
        <f>'Bend-emb BWS NT I'!D271</f>
        <v>118</v>
      </c>
      <c r="E19">
        <f>'Bend-emb BWS NT I'!E271</f>
        <v>17</v>
      </c>
      <c r="F19">
        <f>'Bend-emb BWS NT I'!F271</f>
        <v>675</v>
      </c>
      <c r="G19">
        <f>'Bend-emb BWS NT I'!G271</f>
        <v>-8</v>
      </c>
      <c r="H19">
        <f>'Bend-emb BWS NT I'!H271</f>
        <v>23</v>
      </c>
      <c r="I19">
        <f>'Bend-emb BWS NT I'!I271</f>
        <v>937</v>
      </c>
      <c r="J19" t="str">
        <f>'Bend-emb BWS NT I'!J271</f>
        <v>Kore</v>
      </c>
      <c r="K19" t="str">
        <f>'Bend-emb BWS NT I'!K271</f>
        <v>Sanggar</v>
      </c>
      <c r="L19" t="str">
        <f>'Bend-emb BWS NT I'!L271</f>
        <v>Bima</v>
      </c>
      <c r="M19" t="str">
        <f>'Bend-emb BWS NT I'!M271</f>
        <v>Embung</v>
      </c>
      <c r="N19" s="471">
        <f>'Bend-emb BWS NT I'!N271</f>
        <v>0</v>
      </c>
    </row>
    <row r="20" spans="2:14">
      <c r="B20">
        <f>'Bend-emb BWS NT I'!B272</f>
        <v>268</v>
      </c>
      <c r="C20" t="str">
        <f>'Bend-emb BWS NT I'!C272</f>
        <v>Embung Tolotangga</v>
      </c>
      <c r="D20">
        <f>'Bend-emb BWS NT I'!D272</f>
        <v>118</v>
      </c>
      <c r="E20">
        <f>'Bend-emb BWS NT I'!E272</f>
        <v>36</v>
      </c>
      <c r="F20">
        <f>'Bend-emb BWS NT I'!F272</f>
        <v>579</v>
      </c>
      <c r="G20">
        <f>'Bend-emb BWS NT I'!G272</f>
        <v>-8</v>
      </c>
      <c r="H20">
        <f>'Bend-emb BWS NT I'!H272</f>
        <v>45</v>
      </c>
      <c r="I20">
        <f>'Bend-emb BWS NT I'!I272</f>
        <v>813</v>
      </c>
      <c r="J20" t="str">
        <f>'Bend-emb BWS NT I'!J272</f>
        <v>Tolo Uwi</v>
      </c>
      <c r="K20" t="str">
        <f>'Bend-emb BWS NT I'!K272</f>
        <v>Monta</v>
      </c>
      <c r="L20" t="str">
        <f>'Bend-emb BWS NT I'!L272</f>
        <v>Bima</v>
      </c>
      <c r="M20" t="str">
        <f>'Bend-emb BWS NT I'!M272</f>
        <v>Embung</v>
      </c>
      <c r="N20" s="471" t="str">
        <f>'Bend-emb BWS NT I'!N272</f>
        <v>Bendungan</v>
      </c>
    </row>
    <row r="21" spans="2:14">
      <c r="B21">
        <f>'Bend-emb BWS NT I'!B273</f>
        <v>269</v>
      </c>
      <c r="C21" t="str">
        <f>'Bend-emb BWS NT I'!C273</f>
        <v>Embung Nggirah I</v>
      </c>
      <c r="D21">
        <f>'Bend-emb BWS NT I'!D273</f>
        <v>118</v>
      </c>
      <c r="E21">
        <f>'Bend-emb BWS NT I'!E273</f>
        <v>57</v>
      </c>
      <c r="F21">
        <f>'Bend-emb BWS NT I'!F273</f>
        <v>2</v>
      </c>
      <c r="G21">
        <f>'Bend-emb BWS NT I'!G273</f>
        <v>-8</v>
      </c>
      <c r="H21">
        <f>'Bend-emb BWS NT I'!H273</f>
        <v>40</v>
      </c>
      <c r="I21">
        <f>'Bend-emb BWS NT I'!I273</f>
        <v>40</v>
      </c>
      <c r="J21" t="str">
        <f>'Bend-emb BWS NT I'!J273</f>
        <v>Mangge</v>
      </c>
      <c r="K21" t="str">
        <f>'Bend-emb BWS NT I'!K273</f>
        <v>Lambu</v>
      </c>
      <c r="L21" t="str">
        <f>'Bend-emb BWS NT I'!L273</f>
        <v>Bima</v>
      </c>
      <c r="M21" t="str">
        <f>'Bend-emb BWS NT I'!M273</f>
        <v>Embung</v>
      </c>
      <c r="N21" s="471">
        <f>'Bend-emb BWS NT I'!N273</f>
        <v>0</v>
      </c>
    </row>
    <row r="22" spans="2:14">
      <c r="B22">
        <f>'Bend-emb BWS NT I'!B274</f>
        <v>270</v>
      </c>
      <c r="C22" t="str">
        <f>'Bend-emb BWS NT I'!C274</f>
        <v>Embung Nggirah II</v>
      </c>
      <c r="D22">
        <f>'Bend-emb BWS NT I'!D274</f>
        <v>118</v>
      </c>
      <c r="E22">
        <f>'Bend-emb BWS NT I'!E274</f>
        <v>56</v>
      </c>
      <c r="F22">
        <f>'Bend-emb BWS NT I'!F274</f>
        <v>39</v>
      </c>
      <c r="G22">
        <f>'Bend-emb BWS NT I'!G274</f>
        <v>-8</v>
      </c>
      <c r="H22">
        <f>'Bend-emb BWS NT I'!H274</f>
        <v>40</v>
      </c>
      <c r="I22">
        <f>'Bend-emb BWS NT I'!I274</f>
        <v>21</v>
      </c>
      <c r="J22" t="str">
        <f>'Bend-emb BWS NT I'!J274</f>
        <v>Mangge</v>
      </c>
      <c r="K22" t="str">
        <f>'Bend-emb BWS NT I'!K274</f>
        <v>Lambu</v>
      </c>
      <c r="L22" t="str">
        <f>'Bend-emb BWS NT I'!L274</f>
        <v>Bima</v>
      </c>
      <c r="M22" t="str">
        <f>'Bend-emb BWS NT I'!M274</f>
        <v>Embung</v>
      </c>
      <c r="N22" s="471">
        <f>'Bend-emb BWS NT I'!N274</f>
        <v>0</v>
      </c>
    </row>
    <row r="23" spans="2:14">
      <c r="B23">
        <f>'Bend-emb BWS NT I'!B275</f>
        <v>271</v>
      </c>
      <c r="C23" t="str">
        <f>'Bend-emb BWS NT I'!C275</f>
        <v>Embung Ncoha</v>
      </c>
      <c r="D23">
        <f>'Bend-emb BWS NT I'!D275</f>
        <v>118</v>
      </c>
      <c r="E23">
        <f>'Bend-emb BWS NT I'!E275</f>
        <v>36</v>
      </c>
      <c r="F23">
        <f>'Bend-emb BWS NT I'!F275</f>
        <v>36</v>
      </c>
      <c r="G23">
        <f>'Bend-emb BWS NT I'!G275</f>
        <v>19</v>
      </c>
      <c r="H23">
        <f>'Bend-emb BWS NT I'!H275</f>
        <v>29</v>
      </c>
      <c r="I23">
        <f>'Bend-emb BWS NT I'!I275</f>
        <v>21</v>
      </c>
      <c r="J23" t="str">
        <f>'Bend-emb BWS NT I'!J275</f>
        <v>Sila</v>
      </c>
      <c r="K23" t="str">
        <f>'Bend-emb BWS NT I'!K275</f>
        <v>Sila</v>
      </c>
      <c r="L23" t="str">
        <f>'Bend-emb BWS NT I'!L275</f>
        <v>Bima</v>
      </c>
      <c r="M23" t="str">
        <f>'Bend-emb BWS NT I'!M275</f>
        <v>Embung</v>
      </c>
      <c r="N23" s="471">
        <f>'Bend-emb BWS NT I'!N275</f>
        <v>0</v>
      </c>
    </row>
    <row r="24" spans="2:14">
      <c r="B24">
        <f>'Bend-emb BWS NT I'!B276</f>
        <v>272</v>
      </c>
      <c r="C24" t="str">
        <f>'Bend-emb BWS NT I'!C276</f>
        <v>Embung Ntori Sori Nae</v>
      </c>
      <c r="D24">
        <f>'Bend-emb BWS NT I'!D276</f>
        <v>118</v>
      </c>
      <c r="E24">
        <f>'Bend-emb BWS NT I'!E276</f>
        <v>52</v>
      </c>
      <c r="F24">
        <f>'Bend-emb BWS NT I'!F276</f>
        <v>41</v>
      </c>
      <c r="G24">
        <f>'Bend-emb BWS NT I'!G276</f>
        <v>-8</v>
      </c>
      <c r="H24">
        <f>'Bend-emb BWS NT I'!H276</f>
        <v>29</v>
      </c>
      <c r="I24">
        <f>'Bend-emb BWS NT I'!I276</f>
        <v>58</v>
      </c>
      <c r="J24" t="str">
        <f>'Bend-emb BWS NT I'!J276</f>
        <v>Maria Utara</v>
      </c>
      <c r="K24" t="str">
        <f>'Bend-emb BWS NT I'!K276</f>
        <v>Wawo</v>
      </c>
      <c r="L24" t="str">
        <f>'Bend-emb BWS NT I'!L276</f>
        <v>Bima</v>
      </c>
      <c r="M24" t="str">
        <f>'Bend-emb BWS NT I'!M276</f>
        <v>Embung</v>
      </c>
      <c r="N24" s="471">
        <f>'Bend-emb BWS NT I'!N276</f>
        <v>0</v>
      </c>
    </row>
    <row r="25" spans="2:14">
      <c r="B25">
        <f>'Bend-emb BWS NT I'!B277</f>
        <v>273</v>
      </c>
      <c r="C25" t="str">
        <f>'Bend-emb BWS NT I'!C277</f>
        <v xml:space="preserve">Embung Maria </v>
      </c>
      <c r="D25">
        <f>'Bend-emb BWS NT I'!D277</f>
        <v>118</v>
      </c>
      <c r="E25">
        <f>'Bend-emb BWS NT I'!E277</f>
        <v>57</v>
      </c>
      <c r="F25">
        <f>'Bend-emb BWS NT I'!F277</f>
        <v>1</v>
      </c>
      <c r="G25">
        <f>'Bend-emb BWS NT I'!G277</f>
        <v>-8</v>
      </c>
      <c r="H25">
        <f>'Bend-emb BWS NT I'!H277</f>
        <v>40</v>
      </c>
      <c r="I25">
        <f>'Bend-emb BWS NT I'!I277</f>
        <v>40</v>
      </c>
      <c r="J25" t="str">
        <f>'Bend-emb BWS NT I'!J277</f>
        <v>Maria</v>
      </c>
      <c r="K25" t="str">
        <f>'Bend-emb BWS NT I'!K277</f>
        <v>Wawo</v>
      </c>
      <c r="L25" t="str">
        <f>'Bend-emb BWS NT I'!L277</f>
        <v>Bima</v>
      </c>
      <c r="M25" t="str">
        <f>'Bend-emb BWS NT I'!M277</f>
        <v>Embung</v>
      </c>
      <c r="N25" s="471">
        <f>'Bend-emb BWS NT I'!N277</f>
        <v>0</v>
      </c>
    </row>
    <row r="26" spans="2:14">
      <c r="B26">
        <f>'Bend-emb BWS NT I'!B304</f>
        <v>300</v>
      </c>
      <c r="C26" t="str">
        <f>'Bend-emb BWS NT I'!C304</f>
        <v>Embung Tawalli</v>
      </c>
      <c r="D26">
        <f>'Bend-emb BWS NT I'!D304</f>
        <v>0</v>
      </c>
      <c r="E26">
        <f>'Bend-emb BWS NT I'!E304</f>
        <v>0</v>
      </c>
      <c r="F26">
        <f>'Bend-emb BWS NT I'!F304</f>
        <v>0</v>
      </c>
      <c r="G26">
        <f>'Bend-emb BWS NT I'!G304</f>
        <v>0</v>
      </c>
      <c r="H26">
        <f>'Bend-emb BWS NT I'!H304</f>
        <v>0</v>
      </c>
      <c r="I26">
        <f>'Bend-emb BWS NT I'!I304</f>
        <v>0</v>
      </c>
      <c r="J26" t="str">
        <f>'Bend-emb BWS NT I'!J304</f>
        <v>Tawali</v>
      </c>
      <c r="K26" t="str">
        <f>'Bend-emb BWS NT I'!K304</f>
        <v>Wera</v>
      </c>
      <c r="L26" t="str">
        <f>'Bend-emb BWS NT I'!L304</f>
        <v>Bima</v>
      </c>
      <c r="M26" t="str">
        <f>'Bend-emb BWS NT I'!M304</f>
        <v>Embung</v>
      </c>
      <c r="N26" s="471">
        <f>'Bend-emb BWS NT I'!N304</f>
        <v>0</v>
      </c>
    </row>
    <row r="27" spans="2:14">
      <c r="B27">
        <f>'Bend-emb BWS NT I'!B305</f>
        <v>301</v>
      </c>
      <c r="C27" t="str">
        <f>'Bend-emb BWS NT I'!C305</f>
        <v>Embung Nunggi</v>
      </c>
      <c r="D27">
        <f>'Bend-emb BWS NT I'!D305</f>
        <v>0</v>
      </c>
      <c r="E27">
        <f>'Bend-emb BWS NT I'!E305</f>
        <v>0</v>
      </c>
      <c r="F27">
        <f>'Bend-emb BWS NT I'!F305</f>
        <v>0</v>
      </c>
      <c r="G27">
        <f>'Bend-emb BWS NT I'!G305</f>
        <v>0</v>
      </c>
      <c r="H27">
        <f>'Bend-emb BWS NT I'!H305</f>
        <v>0</v>
      </c>
      <c r="I27">
        <f>'Bend-emb BWS NT I'!I305</f>
        <v>0</v>
      </c>
      <c r="J27" t="str">
        <f>'Bend-emb BWS NT I'!J305</f>
        <v>Nunggi</v>
      </c>
      <c r="K27" t="str">
        <f>'Bend-emb BWS NT I'!K305</f>
        <v>Wera</v>
      </c>
      <c r="L27" t="str">
        <f>'Bend-emb BWS NT I'!L305</f>
        <v>Bima</v>
      </c>
      <c r="M27" t="str">
        <f>'Bend-emb BWS NT I'!M305</f>
        <v>Embung</v>
      </c>
      <c r="N27" s="471">
        <f>'Bend-emb BWS NT I'!N305</f>
        <v>0</v>
      </c>
    </row>
    <row r="28" spans="2:14">
      <c r="B28">
        <f>'Bend-emb BWS NT I'!B306</f>
        <v>302</v>
      </c>
      <c r="C28" t="str">
        <f>'Bend-emb BWS NT I'!C306</f>
        <v>Embung Boke</v>
      </c>
      <c r="D28">
        <f>'Bend-emb BWS NT I'!D306</f>
        <v>0</v>
      </c>
      <c r="E28">
        <f>'Bend-emb BWS NT I'!E306</f>
        <v>0</v>
      </c>
      <c r="F28">
        <f>'Bend-emb BWS NT I'!F306</f>
        <v>0</v>
      </c>
      <c r="G28">
        <f>'Bend-emb BWS NT I'!G306</f>
        <v>0</v>
      </c>
      <c r="H28">
        <f>'Bend-emb BWS NT I'!H306</f>
        <v>0</v>
      </c>
      <c r="I28">
        <f>'Bend-emb BWS NT I'!I306</f>
        <v>0</v>
      </c>
      <c r="J28" t="str">
        <f>'Bend-emb BWS NT I'!J306</f>
        <v>Boke</v>
      </c>
      <c r="K28" t="str">
        <f>'Bend-emb BWS NT I'!K306</f>
        <v>Sape</v>
      </c>
      <c r="L28" t="str">
        <f>'Bend-emb BWS NT I'!L306</f>
        <v>Bima</v>
      </c>
      <c r="M28" t="str">
        <f>'Bend-emb BWS NT I'!M306</f>
        <v>Embung</v>
      </c>
      <c r="N28" s="471">
        <f>'Bend-emb BWS NT I'!N306</f>
        <v>0</v>
      </c>
    </row>
    <row r="29" spans="2:14">
      <c r="B29">
        <f>'Bend-emb BWS NT I'!B307</f>
        <v>303</v>
      </c>
      <c r="C29" t="str">
        <f>'Bend-emb BWS NT I'!C307</f>
        <v>Embung Nggembe</v>
      </c>
      <c r="D29">
        <f>'Bend-emb BWS NT I'!D307</f>
        <v>0</v>
      </c>
      <c r="E29">
        <f>'Bend-emb BWS NT I'!E307</f>
        <v>0</v>
      </c>
      <c r="F29">
        <f>'Bend-emb BWS NT I'!F307</f>
        <v>0</v>
      </c>
      <c r="G29">
        <f>'Bend-emb BWS NT I'!G307</f>
        <v>0</v>
      </c>
      <c r="H29">
        <f>'Bend-emb BWS NT I'!H307</f>
        <v>0</v>
      </c>
      <c r="I29">
        <f>'Bend-emb BWS NT I'!I307</f>
        <v>0</v>
      </c>
      <c r="J29" t="str">
        <f>'Bend-emb BWS NT I'!J307</f>
        <v>Nggembe</v>
      </c>
      <c r="K29" t="str">
        <f>'Bend-emb BWS NT I'!K307</f>
        <v>Bolo</v>
      </c>
      <c r="L29" t="str">
        <f>'Bend-emb BWS NT I'!L307</f>
        <v>Bima</v>
      </c>
      <c r="M29" t="str">
        <f>'Bend-emb BWS NT I'!M307</f>
        <v>Embung</v>
      </c>
      <c r="N29" s="471">
        <f>'Bend-emb BWS NT I'!N307</f>
        <v>0</v>
      </c>
    </row>
    <row r="30" spans="2:14">
      <c r="B30">
        <f>'Bend-emb BWS NT I'!B308</f>
        <v>304</v>
      </c>
      <c r="C30" t="str">
        <f>'Bend-emb BWS NT I'!C308</f>
        <v>Embung Jati Baru I</v>
      </c>
      <c r="D30">
        <f>'Bend-emb BWS NT I'!D308</f>
        <v>0</v>
      </c>
      <c r="E30">
        <f>'Bend-emb BWS NT I'!E308</f>
        <v>0</v>
      </c>
      <c r="F30">
        <f>'Bend-emb BWS NT I'!F308</f>
        <v>0</v>
      </c>
      <c r="G30">
        <f>'Bend-emb BWS NT I'!G308</f>
        <v>0</v>
      </c>
      <c r="H30">
        <f>'Bend-emb BWS NT I'!H308</f>
        <v>0</v>
      </c>
      <c r="I30">
        <f>'Bend-emb BWS NT I'!I308</f>
        <v>0</v>
      </c>
      <c r="J30" t="str">
        <f>'Bend-emb BWS NT I'!J308</f>
        <v>Rasa Nae</v>
      </c>
      <c r="K30" t="str">
        <f>'Bend-emb BWS NT I'!K308</f>
        <v>Rasa Nae</v>
      </c>
      <c r="L30" t="str">
        <f>'Bend-emb BWS NT I'!L308</f>
        <v>Bima</v>
      </c>
      <c r="M30" t="str">
        <f>'Bend-emb BWS NT I'!M308</f>
        <v>Embung</v>
      </c>
      <c r="N30" s="471">
        <f>'Bend-emb BWS NT I'!N308</f>
        <v>0</v>
      </c>
    </row>
    <row r="31" spans="2:14">
      <c r="B31">
        <f>'Bend-emb BWS NT I'!B309</f>
        <v>305</v>
      </c>
      <c r="C31" t="str">
        <f>'Bend-emb BWS NT I'!C309</f>
        <v>Embung Jati Baru II</v>
      </c>
      <c r="D31">
        <f>'Bend-emb BWS NT I'!D309</f>
        <v>0</v>
      </c>
      <c r="E31">
        <f>'Bend-emb BWS NT I'!E309</f>
        <v>0</v>
      </c>
      <c r="F31">
        <f>'Bend-emb BWS NT I'!F309</f>
        <v>0</v>
      </c>
      <c r="G31">
        <f>'Bend-emb BWS NT I'!G309</f>
        <v>0</v>
      </c>
      <c r="H31">
        <f>'Bend-emb BWS NT I'!H309</f>
        <v>0</v>
      </c>
      <c r="I31">
        <f>'Bend-emb BWS NT I'!I309</f>
        <v>0</v>
      </c>
      <c r="J31" t="str">
        <f>'Bend-emb BWS NT I'!J309</f>
        <v>Rasa Nae</v>
      </c>
      <c r="K31" t="str">
        <f>'Bend-emb BWS NT I'!K309</f>
        <v>Rasa Nae</v>
      </c>
      <c r="L31" t="str">
        <f>'Bend-emb BWS NT I'!L309</f>
        <v>Bima</v>
      </c>
      <c r="M31" t="str">
        <f>'Bend-emb BWS NT I'!M309</f>
        <v>Embung</v>
      </c>
      <c r="N31" s="471">
        <f>'Bend-emb BWS NT I'!N309</f>
        <v>0</v>
      </c>
    </row>
    <row r="32" spans="2:14">
      <c r="B32">
        <f>'Bend-emb BWS NT I'!B310</f>
        <v>306</v>
      </c>
      <c r="C32" t="str">
        <f>'Bend-emb BWS NT I'!C310</f>
        <v>Embung Jia</v>
      </c>
      <c r="D32">
        <f>'Bend-emb BWS NT I'!D310</f>
        <v>0</v>
      </c>
      <c r="E32">
        <f>'Bend-emb BWS NT I'!E310</f>
        <v>0</v>
      </c>
      <c r="F32">
        <f>'Bend-emb BWS NT I'!F310</f>
        <v>0</v>
      </c>
      <c r="G32">
        <f>'Bend-emb BWS NT I'!G310</f>
        <v>0</v>
      </c>
      <c r="H32">
        <f>'Bend-emb BWS NT I'!H310</f>
        <v>0</v>
      </c>
      <c r="I32">
        <f>'Bend-emb BWS NT I'!I310</f>
        <v>0</v>
      </c>
      <c r="J32" t="str">
        <f>'Bend-emb BWS NT I'!J310</f>
        <v>Ji a</v>
      </c>
      <c r="K32" t="str">
        <f>'Bend-emb BWS NT I'!K310</f>
        <v>Sape</v>
      </c>
      <c r="L32" t="str">
        <f>'Bend-emb BWS NT I'!L310</f>
        <v>Bima</v>
      </c>
      <c r="M32" t="str">
        <f>'Bend-emb BWS NT I'!M310</f>
        <v>Embung</v>
      </c>
      <c r="N32" s="471">
        <f>'Bend-emb BWS NT I'!N310</f>
        <v>0</v>
      </c>
    </row>
    <row r="33" spans="2:14">
      <c r="B33" s="452"/>
      <c r="C33" s="452"/>
      <c r="D33" s="452"/>
      <c r="E33" s="452"/>
      <c r="F33" s="452"/>
      <c r="G33" s="452"/>
      <c r="H33" s="452"/>
      <c r="I33" s="452"/>
      <c r="J33" s="452"/>
      <c r="K33" s="452"/>
      <c r="L33" s="452"/>
      <c r="M33" s="452"/>
      <c r="N33" s="472"/>
    </row>
  </sheetData>
  <mergeCells count="9">
    <mergeCell ref="L4:L5"/>
    <mergeCell ref="M4:M5"/>
    <mergeCell ref="N4:N5"/>
    <mergeCell ref="B4:B5"/>
    <mergeCell ref="C4:C5"/>
    <mergeCell ref="D4:F4"/>
    <mergeCell ref="G4:I4"/>
    <mergeCell ref="J4:J5"/>
    <mergeCell ref="K4:K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B3" sqref="B3:N7"/>
    </sheetView>
  </sheetViews>
  <sheetFormatPr defaultRowHeight="12.5"/>
  <cols>
    <col min="3" max="3" width="19.26953125" bestFit="1" customWidth="1"/>
    <col min="11" max="11" width="13.1796875" bestFit="1" customWidth="1"/>
    <col min="12" max="12" width="12.54296875" bestFit="1" customWidth="1"/>
    <col min="13" max="13" width="13.54296875" bestFit="1" customWidth="1"/>
    <col min="14" max="14" width="9.1796875" style="469"/>
  </cols>
  <sheetData>
    <row r="3" spans="2:14" ht="13">
      <c r="B3" s="502" t="s">
        <v>388</v>
      </c>
      <c r="C3" s="500" t="s">
        <v>389</v>
      </c>
      <c r="D3" s="524" t="s">
        <v>390</v>
      </c>
      <c r="E3" s="524"/>
      <c r="F3" s="524"/>
      <c r="G3" s="524" t="s">
        <v>391</v>
      </c>
      <c r="H3" s="524"/>
      <c r="I3" s="524"/>
      <c r="J3" s="500" t="s">
        <v>392</v>
      </c>
      <c r="K3" s="500" t="s">
        <v>393</v>
      </c>
      <c r="L3" s="500" t="s">
        <v>394</v>
      </c>
      <c r="M3" s="500" t="s">
        <v>1106</v>
      </c>
      <c r="N3" s="598" t="s">
        <v>863</v>
      </c>
    </row>
    <row r="4" spans="2:14" ht="13.5" thickBot="1">
      <c r="B4" s="503"/>
      <c r="C4" s="501"/>
      <c r="D4" s="127" t="s">
        <v>28</v>
      </c>
      <c r="E4" s="127" t="s">
        <v>29</v>
      </c>
      <c r="F4" s="127" t="s">
        <v>30</v>
      </c>
      <c r="G4" s="127" t="s">
        <v>28</v>
      </c>
      <c r="H4" s="127" t="s">
        <v>29</v>
      </c>
      <c r="I4" s="127" t="s">
        <v>30</v>
      </c>
      <c r="J4" s="501"/>
      <c r="K4" s="501"/>
      <c r="L4" s="501"/>
      <c r="M4" s="501"/>
      <c r="N4" s="599"/>
    </row>
    <row r="5" spans="2:14" ht="13" thickTop="1">
      <c r="B5">
        <f>'Bend-emb BWS NT I'!B278</f>
        <v>274</v>
      </c>
      <c r="C5" t="str">
        <f>'Bend-emb BWS NT I'!C278</f>
        <v>Embung Ni'u 1</v>
      </c>
      <c r="D5">
        <f>'Bend-emb BWS NT I'!D278</f>
        <v>118</v>
      </c>
      <c r="E5">
        <f>'Bend-emb BWS NT I'!E278</f>
        <v>43</v>
      </c>
      <c r="F5">
        <f>'Bend-emb BWS NT I'!F278</f>
        <v>10</v>
      </c>
      <c r="G5">
        <f>'Bend-emb BWS NT I'!G278</f>
        <v>-8</v>
      </c>
      <c r="H5">
        <f>'Bend-emb BWS NT I'!H278</f>
        <v>29</v>
      </c>
      <c r="I5">
        <f>'Bend-emb BWS NT I'!I278</f>
        <v>59</v>
      </c>
      <c r="J5" t="str">
        <f>'Bend-emb BWS NT I'!J278</f>
        <v>Ni'u</v>
      </c>
      <c r="K5" t="str">
        <f>'Bend-emb BWS NT I'!K278</f>
        <v>Paruga Nae</v>
      </c>
      <c r="L5" t="str">
        <f>'Bend-emb BWS NT I'!L278</f>
        <v>Kota Bima</v>
      </c>
      <c r="M5" t="str">
        <f>'Bend-emb BWS NT I'!M278</f>
        <v>Embung</v>
      </c>
      <c r="N5" s="469">
        <f>'Bend-emb BWS NT I'!N278</f>
        <v>0</v>
      </c>
    </row>
    <row r="6" spans="2:14">
      <c r="B6">
        <f>'Bend-emb BWS NT I'!B279</f>
        <v>275</v>
      </c>
      <c r="C6" t="str">
        <f>'Bend-emb BWS NT I'!C279</f>
        <v>Embung Ni'u 2</v>
      </c>
      <c r="D6">
        <f>'Bend-emb BWS NT I'!D279</f>
        <v>118</v>
      </c>
      <c r="E6">
        <f>'Bend-emb BWS NT I'!E279</f>
        <v>43</v>
      </c>
      <c r="F6">
        <f>'Bend-emb BWS NT I'!F279</f>
        <v>8</v>
      </c>
      <c r="G6">
        <f>'Bend-emb BWS NT I'!G279</f>
        <v>-8</v>
      </c>
      <c r="H6">
        <f>'Bend-emb BWS NT I'!H279</f>
        <v>29</v>
      </c>
      <c r="I6">
        <f>'Bend-emb BWS NT I'!I279</f>
        <v>59</v>
      </c>
      <c r="J6" t="str">
        <f>'Bend-emb BWS NT I'!J279</f>
        <v>Ni'u</v>
      </c>
      <c r="K6" t="str">
        <f>'Bend-emb BWS NT I'!K279</f>
        <v>Paruga Nae</v>
      </c>
      <c r="L6" t="str">
        <f>'Bend-emb BWS NT I'!L279</f>
        <v>Kota Bima</v>
      </c>
      <c r="M6" t="str">
        <f>'Bend-emb BWS NT I'!M279</f>
        <v>Embung</v>
      </c>
      <c r="N6" s="469">
        <f>'Bend-emb BWS NT I'!N279</f>
        <v>0</v>
      </c>
    </row>
    <row r="7" spans="2:14">
      <c r="B7">
        <f>'Bend-emb BWS NT I'!B280</f>
        <v>276</v>
      </c>
      <c r="C7" t="str">
        <f>'Bend-emb BWS NT I'!C280</f>
        <v>Embung Kolo</v>
      </c>
      <c r="D7">
        <f>'Bend-emb BWS NT I'!D280</f>
        <v>0</v>
      </c>
      <c r="E7">
        <f>'Bend-emb BWS NT I'!E280</f>
        <v>0</v>
      </c>
      <c r="F7">
        <f>'Bend-emb BWS NT I'!F280</f>
        <v>0</v>
      </c>
      <c r="G7">
        <f>'Bend-emb BWS NT I'!G280</f>
        <v>0</v>
      </c>
      <c r="H7">
        <f>'Bend-emb BWS NT I'!H280</f>
        <v>0</v>
      </c>
      <c r="I7">
        <f>'Bend-emb BWS NT I'!I280</f>
        <v>0</v>
      </c>
      <c r="J7" t="str">
        <f>'Bend-emb BWS NT I'!J280</f>
        <v>Kolo</v>
      </c>
      <c r="K7" t="str">
        <f>'Bend-emb BWS NT I'!K280</f>
        <v>Asakota</v>
      </c>
      <c r="L7" t="str">
        <f>'Bend-emb BWS NT I'!L280</f>
        <v>Kota Bima</v>
      </c>
      <c r="M7" t="str">
        <f>'Bend-emb BWS NT I'!M280</f>
        <v>Embung</v>
      </c>
      <c r="N7" s="469">
        <f>'Bend-emb BWS NT I'!N280</f>
        <v>0</v>
      </c>
    </row>
    <row r="8" spans="2:14">
      <c r="B8" s="452"/>
      <c r="C8" s="452"/>
      <c r="D8" s="452"/>
      <c r="E8" s="452"/>
      <c r="F8" s="452"/>
      <c r="G8" s="452"/>
      <c r="H8" s="452"/>
      <c r="I8" s="452"/>
      <c r="J8" s="452"/>
      <c r="K8" s="452"/>
      <c r="L8" s="452"/>
      <c r="M8" s="452"/>
      <c r="N8" s="470"/>
    </row>
  </sheetData>
  <mergeCells count="9">
    <mergeCell ref="L3:L4"/>
    <mergeCell ref="M3:M4"/>
    <mergeCell ref="N3:N4"/>
    <mergeCell ref="B3:B4"/>
    <mergeCell ref="C3:C4"/>
    <mergeCell ref="D3:F3"/>
    <mergeCell ref="G3:I3"/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2"/>
  <sheetViews>
    <sheetView topLeftCell="A65" workbookViewId="0">
      <selection activeCell="C81" sqref="C81"/>
    </sheetView>
  </sheetViews>
  <sheetFormatPr defaultRowHeight="12.5"/>
  <cols>
    <col min="2" max="2" width="9.1796875" style="128"/>
    <col min="3" max="3" width="25.54296875" style="133" customWidth="1"/>
    <col min="4" max="9" width="9.1796875" style="390"/>
    <col min="10" max="10" width="15.1796875" style="133" bestFit="1" customWidth="1"/>
    <col min="11" max="11" width="13.1796875" style="133" bestFit="1" customWidth="1"/>
    <col min="12" max="12" width="12.54296875" style="133" bestFit="1" customWidth="1"/>
    <col min="13" max="13" width="24.54296875" style="133" customWidth="1"/>
    <col min="14" max="14" width="18.1796875" customWidth="1"/>
  </cols>
  <sheetData>
    <row r="2" spans="2:15" ht="13">
      <c r="B2" s="502" t="s">
        <v>388</v>
      </c>
      <c r="C2" s="500" t="s">
        <v>389</v>
      </c>
      <c r="D2" s="504" t="s">
        <v>390</v>
      </c>
      <c r="E2" s="504"/>
      <c r="F2" s="504"/>
      <c r="G2" s="504" t="s">
        <v>391</v>
      </c>
      <c r="H2" s="504"/>
      <c r="I2" s="504"/>
      <c r="J2" s="500" t="s">
        <v>392</v>
      </c>
      <c r="K2" s="500" t="s">
        <v>393</v>
      </c>
      <c r="L2" s="500" t="s">
        <v>394</v>
      </c>
      <c r="M2" s="500" t="s">
        <v>395</v>
      </c>
      <c r="N2" s="500" t="s">
        <v>858</v>
      </c>
    </row>
    <row r="3" spans="2:15" ht="13.5" thickBot="1">
      <c r="B3" s="503"/>
      <c r="C3" s="501"/>
      <c r="D3" s="389" t="s">
        <v>28</v>
      </c>
      <c r="E3" s="389" t="s">
        <v>29</v>
      </c>
      <c r="F3" s="389" t="s">
        <v>30</v>
      </c>
      <c r="G3" s="389" t="s">
        <v>28</v>
      </c>
      <c r="H3" s="389" t="s">
        <v>29</v>
      </c>
      <c r="I3" s="389" t="s">
        <v>30</v>
      </c>
      <c r="J3" s="501"/>
      <c r="K3" s="501"/>
      <c r="L3" s="501"/>
      <c r="M3" s="501"/>
      <c r="N3" s="501"/>
    </row>
    <row r="4" spans="2:15" ht="5.25" customHeight="1" thickTop="1"/>
    <row r="5" spans="2:15">
      <c r="B5" s="128">
        <v>1</v>
      </c>
      <c r="C5" s="133" t="s">
        <v>39</v>
      </c>
      <c r="D5" s="390">
        <v>117</v>
      </c>
      <c r="E5" s="390">
        <v>34</v>
      </c>
      <c r="F5" s="390">
        <v>42</v>
      </c>
      <c r="G5" s="390">
        <v>-8</v>
      </c>
      <c r="H5" s="390">
        <v>41</v>
      </c>
      <c r="I5" s="390">
        <v>29.2</v>
      </c>
      <c r="J5" s="133" t="s">
        <v>40</v>
      </c>
      <c r="K5" s="133" t="s">
        <v>41</v>
      </c>
      <c r="L5" s="133" t="s">
        <v>38</v>
      </c>
      <c r="M5" s="133" t="s">
        <v>850</v>
      </c>
      <c r="N5" s="133" t="s">
        <v>859</v>
      </c>
    </row>
    <row r="6" spans="2:15">
      <c r="B6" s="128">
        <v>2</v>
      </c>
      <c r="C6" s="133" t="s">
        <v>1017</v>
      </c>
      <c r="D6" s="390">
        <v>117</v>
      </c>
      <c r="E6" s="390">
        <v>40</v>
      </c>
      <c r="F6" s="390">
        <v>51</v>
      </c>
      <c r="G6" s="390">
        <v>-8</v>
      </c>
      <c r="H6" s="390">
        <v>41</v>
      </c>
      <c r="I6" s="390">
        <v>22.3</v>
      </c>
      <c r="J6" s="133" t="s">
        <v>48</v>
      </c>
      <c r="K6" s="133" t="s">
        <v>49</v>
      </c>
      <c r="L6" s="133" t="s">
        <v>38</v>
      </c>
      <c r="M6" s="133" t="s">
        <v>850</v>
      </c>
      <c r="N6" s="133" t="s">
        <v>859</v>
      </c>
      <c r="O6">
        <f>COUNTIF(M:M,"OPSDA BWS NT I")</f>
        <v>38</v>
      </c>
    </row>
    <row r="7" spans="2:15">
      <c r="B7" s="128">
        <v>3</v>
      </c>
      <c r="C7" s="133" t="s">
        <v>53</v>
      </c>
      <c r="D7" s="390">
        <v>117</v>
      </c>
      <c r="E7" s="390">
        <v>56</v>
      </c>
      <c r="F7" s="390">
        <v>83.6</v>
      </c>
      <c r="G7" s="390">
        <v>-8</v>
      </c>
      <c r="H7" s="390">
        <v>47</v>
      </c>
      <c r="I7" s="390">
        <v>42.8</v>
      </c>
      <c r="J7" s="133" t="s">
        <v>54</v>
      </c>
      <c r="K7" s="133" t="s">
        <v>55</v>
      </c>
      <c r="L7" s="133" t="s">
        <v>38</v>
      </c>
      <c r="M7" s="133" t="s">
        <v>850</v>
      </c>
    </row>
    <row r="8" spans="2:15">
      <c r="B8" s="128">
        <v>4</v>
      </c>
      <c r="C8" s="133" t="s">
        <v>60</v>
      </c>
      <c r="D8" s="390">
        <v>117</v>
      </c>
      <c r="E8" s="390">
        <v>27</v>
      </c>
      <c r="F8" s="390">
        <v>43.2</v>
      </c>
      <c r="G8" s="390">
        <v>-8</v>
      </c>
      <c r="H8" s="390">
        <v>36</v>
      </c>
      <c r="I8" s="390">
        <v>42.98</v>
      </c>
      <c r="J8" s="133" t="s">
        <v>61</v>
      </c>
      <c r="K8" s="133" t="s">
        <v>62</v>
      </c>
      <c r="L8" s="133" t="s">
        <v>38</v>
      </c>
      <c r="M8" s="133" t="s">
        <v>850</v>
      </c>
    </row>
    <row r="9" spans="2:15">
      <c r="B9" s="128">
        <v>5</v>
      </c>
      <c r="C9" s="133" t="s">
        <v>160</v>
      </c>
      <c r="D9" s="390">
        <v>118</v>
      </c>
      <c r="E9" s="390">
        <v>57</v>
      </c>
      <c r="F9" s="390">
        <v>28.8</v>
      </c>
      <c r="G9" s="390">
        <v>-8</v>
      </c>
      <c r="H9" s="390">
        <v>38</v>
      </c>
      <c r="I9" s="390">
        <v>38</v>
      </c>
      <c r="J9" s="133" t="s">
        <v>161</v>
      </c>
      <c r="K9" s="133" t="s">
        <v>162</v>
      </c>
      <c r="L9" s="133" t="s">
        <v>159</v>
      </c>
      <c r="M9" s="133" t="s">
        <v>52</v>
      </c>
    </row>
    <row r="10" spans="2:15">
      <c r="B10" s="128">
        <v>6</v>
      </c>
      <c r="C10" s="133" t="s">
        <v>167</v>
      </c>
      <c r="D10" s="390">
        <v>118</v>
      </c>
      <c r="E10" s="390">
        <v>36</v>
      </c>
      <c r="F10" s="390">
        <v>41.5</v>
      </c>
      <c r="G10" s="390">
        <v>-8</v>
      </c>
      <c r="H10" s="390">
        <v>43</v>
      </c>
      <c r="I10" s="390">
        <v>120</v>
      </c>
      <c r="J10" s="133" t="s">
        <v>168</v>
      </c>
      <c r="K10" s="133" t="s">
        <v>169</v>
      </c>
      <c r="L10" s="133" t="s">
        <v>159</v>
      </c>
      <c r="M10" s="133" t="s">
        <v>52</v>
      </c>
    </row>
    <row r="11" spans="2:15">
      <c r="B11" s="128">
        <v>7</v>
      </c>
      <c r="C11" s="133" t="s">
        <v>219</v>
      </c>
      <c r="D11" s="390">
        <v>117</v>
      </c>
      <c r="E11" s="390">
        <v>13</v>
      </c>
      <c r="F11" s="390">
        <v>382</v>
      </c>
      <c r="G11" s="390">
        <v>-8</v>
      </c>
      <c r="H11" s="390">
        <v>54</v>
      </c>
      <c r="I11" s="390">
        <v>748</v>
      </c>
      <c r="J11" s="133" t="s">
        <v>220</v>
      </c>
      <c r="K11" s="133" t="s">
        <v>221</v>
      </c>
      <c r="L11" s="133" t="s">
        <v>38</v>
      </c>
      <c r="M11" s="133" t="s">
        <v>52</v>
      </c>
    </row>
    <row r="12" spans="2:15">
      <c r="B12" s="128">
        <v>8</v>
      </c>
      <c r="C12" s="133" t="s">
        <v>66</v>
      </c>
      <c r="D12" s="390">
        <v>116</v>
      </c>
      <c r="E12" s="390">
        <v>48</v>
      </c>
      <c r="F12" s="390">
        <v>92</v>
      </c>
      <c r="G12" s="390">
        <v>-8</v>
      </c>
      <c r="H12" s="390">
        <v>36</v>
      </c>
      <c r="I12" s="390">
        <v>395</v>
      </c>
      <c r="J12" s="133" t="s">
        <v>67</v>
      </c>
      <c r="K12" s="133" t="s">
        <v>68</v>
      </c>
      <c r="L12" s="133" t="s">
        <v>69</v>
      </c>
      <c r="M12" s="133" t="s">
        <v>850</v>
      </c>
    </row>
    <row r="13" spans="2:15">
      <c r="B13" s="128">
        <v>9</v>
      </c>
      <c r="C13" s="133" t="s">
        <v>227</v>
      </c>
      <c r="D13" s="390">
        <v>116</v>
      </c>
      <c r="E13" s="390">
        <v>53</v>
      </c>
      <c r="F13" s="390">
        <v>256</v>
      </c>
      <c r="G13" s="390">
        <v>-8</v>
      </c>
      <c r="H13" s="390">
        <v>45</v>
      </c>
      <c r="I13" s="390">
        <v>883</v>
      </c>
      <c r="J13" s="133" t="s">
        <v>228</v>
      </c>
      <c r="K13" s="133" t="s">
        <v>229</v>
      </c>
      <c r="L13" s="133" t="s">
        <v>69</v>
      </c>
      <c r="M13" s="133" t="s">
        <v>52</v>
      </c>
    </row>
    <row r="14" spans="2:15">
      <c r="B14" s="128">
        <v>10</v>
      </c>
      <c r="C14" s="133" t="s">
        <v>230</v>
      </c>
      <c r="D14" s="390">
        <v>116</v>
      </c>
      <c r="E14" s="390">
        <v>49</v>
      </c>
      <c r="F14" s="390">
        <v>703</v>
      </c>
      <c r="G14" s="390">
        <v>-8</v>
      </c>
      <c r="H14" s="390">
        <v>48</v>
      </c>
      <c r="I14" s="390">
        <v>878</v>
      </c>
      <c r="J14" s="133" t="s">
        <v>231</v>
      </c>
      <c r="K14" s="133" t="s">
        <v>232</v>
      </c>
      <c r="L14" s="133" t="s">
        <v>69</v>
      </c>
      <c r="M14" s="133" t="s">
        <v>52</v>
      </c>
    </row>
    <row r="15" spans="2:15">
      <c r="B15" s="128">
        <v>11</v>
      </c>
      <c r="C15" s="133" t="s">
        <v>233</v>
      </c>
      <c r="D15" s="390">
        <v>116</v>
      </c>
      <c r="E15" s="390">
        <v>54</v>
      </c>
      <c r="F15" s="390">
        <v>335</v>
      </c>
      <c r="G15" s="390">
        <v>-8</v>
      </c>
      <c r="H15" s="390">
        <v>46</v>
      </c>
      <c r="I15" s="390">
        <v>237</v>
      </c>
      <c r="J15" s="133" t="s">
        <v>234</v>
      </c>
      <c r="K15" s="133" t="s">
        <v>229</v>
      </c>
      <c r="L15" s="133" t="s">
        <v>69</v>
      </c>
      <c r="M15" s="133" t="s">
        <v>52</v>
      </c>
    </row>
    <row r="16" spans="2:15">
      <c r="B16" s="129">
        <v>12</v>
      </c>
      <c r="C16" s="242" t="s">
        <v>235</v>
      </c>
      <c r="D16" s="391">
        <v>0</v>
      </c>
      <c r="E16" s="391">
        <v>0</v>
      </c>
      <c r="F16" s="391">
        <v>0</v>
      </c>
      <c r="G16" s="391">
        <v>0</v>
      </c>
      <c r="H16" s="391">
        <v>0</v>
      </c>
      <c r="I16" s="391">
        <v>0</v>
      </c>
      <c r="J16" s="242">
        <v>0</v>
      </c>
      <c r="K16" s="242" t="s">
        <v>236</v>
      </c>
      <c r="L16" s="242" t="s">
        <v>69</v>
      </c>
      <c r="M16" s="242" t="s">
        <v>52</v>
      </c>
    </row>
    <row r="17" spans="2:13">
      <c r="B17" s="128">
        <v>13</v>
      </c>
      <c r="C17" s="133" t="s">
        <v>73</v>
      </c>
      <c r="D17" s="390">
        <v>117</v>
      </c>
      <c r="E17" s="390">
        <v>37</v>
      </c>
      <c r="F17" s="390">
        <v>52</v>
      </c>
      <c r="G17" s="390">
        <v>-8</v>
      </c>
      <c r="H17" s="390">
        <v>38</v>
      </c>
      <c r="I17" s="390">
        <v>38</v>
      </c>
      <c r="J17" s="133" t="s">
        <v>74</v>
      </c>
      <c r="K17" s="133" t="s">
        <v>75</v>
      </c>
      <c r="L17" s="133" t="s">
        <v>38</v>
      </c>
      <c r="M17" s="133" t="s">
        <v>850</v>
      </c>
    </row>
    <row r="18" spans="2:13">
      <c r="B18" s="128">
        <v>14</v>
      </c>
      <c r="C18" s="133" t="s">
        <v>78</v>
      </c>
      <c r="D18" s="390">
        <v>117</v>
      </c>
      <c r="E18" s="390">
        <v>45</v>
      </c>
      <c r="F18" s="390">
        <v>32</v>
      </c>
      <c r="G18" s="390">
        <v>-8</v>
      </c>
      <c r="H18" s="390">
        <v>48</v>
      </c>
      <c r="I18" s="390">
        <v>58</v>
      </c>
      <c r="J18" s="133" t="s">
        <v>79</v>
      </c>
      <c r="K18" s="133" t="s">
        <v>80</v>
      </c>
      <c r="L18" s="133" t="s">
        <v>38</v>
      </c>
      <c r="M18" s="133" t="s">
        <v>850</v>
      </c>
    </row>
    <row r="19" spans="2:13">
      <c r="B19" s="128">
        <v>15</v>
      </c>
      <c r="C19" s="133" t="s">
        <v>84</v>
      </c>
      <c r="D19" s="390">
        <v>117</v>
      </c>
      <c r="E19" s="390">
        <v>51</v>
      </c>
      <c r="F19" s="390">
        <v>48</v>
      </c>
      <c r="G19" s="390">
        <v>-8</v>
      </c>
      <c r="H19" s="390">
        <v>46</v>
      </c>
      <c r="I19" s="390">
        <v>17</v>
      </c>
      <c r="J19" s="133" t="s">
        <v>85</v>
      </c>
      <c r="K19" s="133" t="s">
        <v>80</v>
      </c>
      <c r="L19" s="133" t="s">
        <v>38</v>
      </c>
      <c r="M19" s="133" t="s">
        <v>850</v>
      </c>
    </row>
    <row r="20" spans="2:13">
      <c r="B20" s="128">
        <v>16</v>
      </c>
      <c r="C20" s="133" t="s">
        <v>86</v>
      </c>
      <c r="D20" s="390">
        <v>117</v>
      </c>
      <c r="E20" s="390">
        <v>38</v>
      </c>
      <c r="F20" s="390">
        <v>55</v>
      </c>
      <c r="G20" s="390">
        <v>-8</v>
      </c>
      <c r="H20" s="390">
        <v>40</v>
      </c>
      <c r="I20" s="390">
        <v>44</v>
      </c>
      <c r="J20" s="133" t="s">
        <v>87</v>
      </c>
      <c r="K20" s="133" t="s">
        <v>80</v>
      </c>
      <c r="L20" s="133" t="s">
        <v>38</v>
      </c>
      <c r="M20" s="133" t="s">
        <v>850</v>
      </c>
    </row>
    <row r="21" spans="2:13">
      <c r="B21" s="128">
        <v>17</v>
      </c>
      <c r="C21" s="133" t="s">
        <v>89</v>
      </c>
      <c r="D21" s="390">
        <v>117</v>
      </c>
      <c r="E21" s="390">
        <v>42</v>
      </c>
      <c r="F21" s="390">
        <v>48</v>
      </c>
      <c r="G21" s="390">
        <v>-8</v>
      </c>
      <c r="H21" s="390">
        <v>43</v>
      </c>
      <c r="I21" s="390">
        <v>18</v>
      </c>
      <c r="J21" s="133" t="s">
        <v>90</v>
      </c>
      <c r="K21" s="133" t="s">
        <v>80</v>
      </c>
      <c r="L21" s="133" t="s">
        <v>38</v>
      </c>
      <c r="M21" s="133" t="s">
        <v>850</v>
      </c>
    </row>
    <row r="22" spans="2:13">
      <c r="B22" s="128">
        <v>18</v>
      </c>
      <c r="C22" s="133" t="s">
        <v>93</v>
      </c>
      <c r="D22" s="390">
        <v>117</v>
      </c>
      <c r="E22" s="390">
        <v>45</v>
      </c>
      <c r="F22" s="390">
        <v>24</v>
      </c>
      <c r="G22" s="390">
        <v>-8</v>
      </c>
      <c r="H22" s="390">
        <v>46</v>
      </c>
      <c r="I22" s="390">
        <v>42</v>
      </c>
      <c r="J22" s="133" t="s">
        <v>94</v>
      </c>
      <c r="K22" s="133" t="s">
        <v>80</v>
      </c>
      <c r="L22" s="133" t="s">
        <v>38</v>
      </c>
      <c r="M22" s="133" t="s">
        <v>850</v>
      </c>
    </row>
    <row r="23" spans="2:13">
      <c r="B23" s="128">
        <v>19</v>
      </c>
      <c r="C23" s="133" t="s">
        <v>95</v>
      </c>
      <c r="D23" s="390">
        <v>117</v>
      </c>
      <c r="E23" s="390">
        <v>59</v>
      </c>
      <c r="F23" s="390">
        <v>146</v>
      </c>
      <c r="G23" s="390">
        <v>-8</v>
      </c>
      <c r="H23" s="390">
        <v>47</v>
      </c>
      <c r="I23" s="390">
        <v>489</v>
      </c>
      <c r="J23" s="133" t="s">
        <v>96</v>
      </c>
      <c r="K23" s="133" t="s">
        <v>97</v>
      </c>
      <c r="L23" s="133" t="s">
        <v>38</v>
      </c>
      <c r="M23" s="133" t="s">
        <v>850</v>
      </c>
    </row>
    <row r="24" spans="2:13">
      <c r="B24" s="128">
        <v>20</v>
      </c>
      <c r="C24" s="133" t="s">
        <v>98</v>
      </c>
      <c r="D24" s="390">
        <v>118</v>
      </c>
      <c r="E24" s="390">
        <v>4</v>
      </c>
      <c r="F24" s="390">
        <v>21</v>
      </c>
      <c r="G24" s="390">
        <v>-8</v>
      </c>
      <c r="H24" s="390">
        <v>43</v>
      </c>
      <c r="I24" s="390">
        <v>39</v>
      </c>
      <c r="J24" s="133" t="s">
        <v>99</v>
      </c>
      <c r="K24" s="133" t="s">
        <v>97</v>
      </c>
      <c r="L24" s="133" t="s">
        <v>38</v>
      </c>
      <c r="M24" s="133" t="s">
        <v>850</v>
      </c>
    </row>
    <row r="25" spans="2:13">
      <c r="B25" s="128">
        <v>21</v>
      </c>
      <c r="C25" s="133" t="s">
        <v>102</v>
      </c>
      <c r="D25" s="390">
        <v>117</v>
      </c>
      <c r="E25" s="390">
        <v>33</v>
      </c>
      <c r="F25" s="390">
        <v>643</v>
      </c>
      <c r="G25" s="390">
        <v>-8</v>
      </c>
      <c r="H25" s="390">
        <v>32</v>
      </c>
      <c r="I25" s="390">
        <v>374</v>
      </c>
      <c r="J25" s="133" t="s">
        <v>103</v>
      </c>
      <c r="K25" s="133" t="s">
        <v>104</v>
      </c>
      <c r="L25" s="133" t="s">
        <v>38</v>
      </c>
      <c r="M25" s="133" t="s">
        <v>850</v>
      </c>
    </row>
    <row r="26" spans="2:13">
      <c r="B26" s="128">
        <v>22</v>
      </c>
      <c r="C26" s="133" t="s">
        <v>107</v>
      </c>
      <c r="D26" s="390">
        <v>117</v>
      </c>
      <c r="E26" s="390">
        <v>26</v>
      </c>
      <c r="F26" s="390">
        <v>848</v>
      </c>
      <c r="G26" s="390">
        <v>-8</v>
      </c>
      <c r="H26" s="390">
        <v>30</v>
      </c>
      <c r="I26" s="390">
        <v>323</v>
      </c>
      <c r="J26" s="133" t="s">
        <v>108</v>
      </c>
      <c r="K26" s="133" t="s">
        <v>109</v>
      </c>
      <c r="L26" s="133" t="s">
        <v>38</v>
      </c>
      <c r="M26" s="133" t="s">
        <v>850</v>
      </c>
    </row>
    <row r="27" spans="2:13">
      <c r="B27" s="128">
        <v>23</v>
      </c>
      <c r="C27" s="133" t="s">
        <v>111</v>
      </c>
      <c r="D27" s="390">
        <v>117</v>
      </c>
      <c r="E27" s="390">
        <v>40</v>
      </c>
      <c r="F27" s="390">
        <v>42</v>
      </c>
      <c r="G27" s="390">
        <v>-8</v>
      </c>
      <c r="H27" s="390">
        <v>36</v>
      </c>
      <c r="I27" s="390">
        <v>20</v>
      </c>
      <c r="J27" s="133" t="s">
        <v>112</v>
      </c>
      <c r="K27" s="133" t="s">
        <v>113</v>
      </c>
      <c r="L27" s="133" t="s">
        <v>38</v>
      </c>
      <c r="M27" s="133" t="s">
        <v>850</v>
      </c>
    </row>
    <row r="28" spans="2:13">
      <c r="B28" s="128">
        <v>24</v>
      </c>
      <c r="C28" s="133" t="s">
        <v>115</v>
      </c>
      <c r="D28" s="390">
        <v>117</v>
      </c>
      <c r="E28" s="390">
        <v>43</v>
      </c>
      <c r="F28" s="390">
        <v>43</v>
      </c>
      <c r="G28" s="390">
        <v>-8</v>
      </c>
      <c r="H28" s="390">
        <v>45</v>
      </c>
      <c r="I28" s="390">
        <v>12</v>
      </c>
      <c r="J28" s="133" t="s">
        <v>90</v>
      </c>
      <c r="K28" s="133" t="s">
        <v>80</v>
      </c>
      <c r="L28" s="133" t="s">
        <v>38</v>
      </c>
      <c r="M28" s="133" t="s">
        <v>850</v>
      </c>
    </row>
    <row r="29" spans="2:13">
      <c r="B29" s="128">
        <v>25</v>
      </c>
      <c r="C29" s="133" t="s">
        <v>118</v>
      </c>
      <c r="D29" s="390">
        <v>117</v>
      </c>
      <c r="E29" s="390">
        <v>43</v>
      </c>
      <c r="F29" s="390">
        <v>52</v>
      </c>
      <c r="G29" s="390">
        <v>-8</v>
      </c>
      <c r="H29" s="390">
        <v>50</v>
      </c>
      <c r="I29" s="390">
        <v>206</v>
      </c>
      <c r="J29" s="133" t="s">
        <v>119</v>
      </c>
      <c r="K29" s="133" t="s">
        <v>80</v>
      </c>
      <c r="L29" s="133" t="s">
        <v>38</v>
      </c>
      <c r="M29" s="133" t="s">
        <v>850</v>
      </c>
    </row>
    <row r="30" spans="2:13">
      <c r="B30" s="128">
        <v>26</v>
      </c>
      <c r="C30" s="133" t="s">
        <v>121</v>
      </c>
      <c r="D30" s="390">
        <v>117</v>
      </c>
      <c r="E30" s="390">
        <v>25</v>
      </c>
      <c r="F30" s="390">
        <v>340</v>
      </c>
      <c r="G30" s="390">
        <v>-8</v>
      </c>
      <c r="H30" s="390">
        <v>34</v>
      </c>
      <c r="I30" s="390">
        <v>839</v>
      </c>
      <c r="J30" s="133" t="s">
        <v>122</v>
      </c>
      <c r="K30" s="133" t="s">
        <v>123</v>
      </c>
      <c r="L30" s="133" t="s">
        <v>38</v>
      </c>
      <c r="M30" s="133" t="s">
        <v>850</v>
      </c>
    </row>
    <row r="31" spans="2:13">
      <c r="B31" s="128">
        <v>27</v>
      </c>
      <c r="C31" s="133" t="s">
        <v>241</v>
      </c>
      <c r="D31" s="390">
        <v>117</v>
      </c>
      <c r="E31" s="390">
        <v>45</v>
      </c>
      <c r="F31" s="390">
        <v>17</v>
      </c>
      <c r="G31" s="390">
        <v>-8</v>
      </c>
      <c r="H31" s="390">
        <v>46</v>
      </c>
      <c r="I31" s="390">
        <v>10</v>
      </c>
      <c r="J31" s="133" t="s">
        <v>94</v>
      </c>
      <c r="K31" s="133" t="s">
        <v>80</v>
      </c>
      <c r="L31" s="133" t="s">
        <v>38</v>
      </c>
      <c r="M31" s="133" t="s">
        <v>52</v>
      </c>
    </row>
    <row r="32" spans="2:13">
      <c r="B32" s="128">
        <v>28</v>
      </c>
      <c r="C32" s="133" t="s">
        <v>126</v>
      </c>
      <c r="D32" s="390">
        <v>117</v>
      </c>
      <c r="E32" s="390">
        <v>44</v>
      </c>
      <c r="F32" s="390">
        <v>24</v>
      </c>
      <c r="G32" s="390">
        <v>-8</v>
      </c>
      <c r="H32" s="390">
        <v>45</v>
      </c>
      <c r="I32" s="390">
        <v>38</v>
      </c>
      <c r="J32" s="133" t="s">
        <v>90</v>
      </c>
      <c r="K32" s="133" t="s">
        <v>80</v>
      </c>
      <c r="L32" s="133" t="s">
        <v>38</v>
      </c>
      <c r="M32" s="133" t="s">
        <v>850</v>
      </c>
    </row>
    <row r="33" spans="2:13">
      <c r="B33" s="128">
        <v>29</v>
      </c>
      <c r="C33" s="133" t="s">
        <v>243</v>
      </c>
      <c r="D33" s="390">
        <v>117</v>
      </c>
      <c r="E33" s="390">
        <v>31</v>
      </c>
      <c r="F33" s="390">
        <v>3</v>
      </c>
      <c r="G33" s="390">
        <v>-8</v>
      </c>
      <c r="H33" s="390">
        <v>31</v>
      </c>
      <c r="I33" s="390">
        <v>31</v>
      </c>
      <c r="J33" s="133" t="s">
        <v>103</v>
      </c>
      <c r="K33" s="133" t="s">
        <v>104</v>
      </c>
      <c r="L33" s="133" t="s">
        <v>38</v>
      </c>
      <c r="M33" s="133" t="s">
        <v>52</v>
      </c>
    </row>
    <row r="34" spans="2:13">
      <c r="B34" s="128">
        <v>30</v>
      </c>
      <c r="C34" s="133" t="s">
        <v>244</v>
      </c>
      <c r="D34" s="390">
        <v>117</v>
      </c>
      <c r="E34" s="390">
        <v>35</v>
      </c>
      <c r="F34" s="390">
        <v>16</v>
      </c>
      <c r="G34" s="390">
        <v>-8</v>
      </c>
      <c r="H34" s="390">
        <v>39</v>
      </c>
      <c r="I34" s="390">
        <v>37</v>
      </c>
      <c r="J34" s="133" t="s">
        <v>245</v>
      </c>
      <c r="K34" s="133" t="s">
        <v>41</v>
      </c>
      <c r="L34" s="133" t="s">
        <v>38</v>
      </c>
      <c r="M34" s="133" t="s">
        <v>52</v>
      </c>
    </row>
    <row r="35" spans="2:13">
      <c r="B35" s="128">
        <v>31</v>
      </c>
      <c r="C35" s="133" t="s">
        <v>246</v>
      </c>
      <c r="D35" s="390">
        <v>117</v>
      </c>
      <c r="E35" s="390">
        <v>27</v>
      </c>
      <c r="F35" s="390">
        <v>47</v>
      </c>
      <c r="G35" s="390">
        <v>-8</v>
      </c>
      <c r="H35" s="390">
        <v>28</v>
      </c>
      <c r="I35" s="390">
        <v>51</v>
      </c>
      <c r="J35" s="133" t="s">
        <v>247</v>
      </c>
      <c r="K35" s="133" t="s">
        <v>104</v>
      </c>
      <c r="L35" s="133" t="s">
        <v>38</v>
      </c>
      <c r="M35" s="133" t="s">
        <v>52</v>
      </c>
    </row>
    <row r="36" spans="2:13">
      <c r="B36" s="128">
        <v>32</v>
      </c>
      <c r="C36" s="133" t="s">
        <v>248</v>
      </c>
      <c r="D36" s="390">
        <v>117</v>
      </c>
      <c r="E36" s="390">
        <v>31</v>
      </c>
      <c r="F36" s="390">
        <v>44</v>
      </c>
      <c r="G36" s="390">
        <v>-8</v>
      </c>
      <c r="H36" s="390">
        <v>29</v>
      </c>
      <c r="I36" s="390">
        <v>24</v>
      </c>
      <c r="J36" s="133" t="s">
        <v>249</v>
      </c>
      <c r="K36" s="133" t="s">
        <v>104</v>
      </c>
      <c r="L36" s="133" t="s">
        <v>38</v>
      </c>
      <c r="M36" s="133" t="s">
        <v>52</v>
      </c>
    </row>
    <row r="37" spans="2:13">
      <c r="B37" s="128">
        <v>33</v>
      </c>
      <c r="C37" s="133" t="s">
        <v>250</v>
      </c>
      <c r="D37" s="390">
        <v>117</v>
      </c>
      <c r="E37" s="390">
        <v>28</v>
      </c>
      <c r="F37" s="390">
        <v>47</v>
      </c>
      <c r="G37" s="390">
        <v>-8</v>
      </c>
      <c r="H37" s="390">
        <v>31</v>
      </c>
      <c r="I37" s="390">
        <v>56</v>
      </c>
      <c r="J37" s="133" t="s">
        <v>251</v>
      </c>
      <c r="K37" s="133" t="s">
        <v>104</v>
      </c>
      <c r="L37" s="133" t="s">
        <v>38</v>
      </c>
      <c r="M37" s="133" t="s">
        <v>52</v>
      </c>
    </row>
    <row r="38" spans="2:13">
      <c r="B38" s="128">
        <v>34</v>
      </c>
      <c r="C38" s="133" t="s">
        <v>252</v>
      </c>
      <c r="D38" s="390">
        <v>118</v>
      </c>
      <c r="E38" s="390" t="s">
        <v>255</v>
      </c>
      <c r="F38" s="390" t="s">
        <v>256</v>
      </c>
      <c r="G38" s="390">
        <v>-8</v>
      </c>
      <c r="H38" s="390">
        <v>43</v>
      </c>
      <c r="I38" s="390">
        <v>938</v>
      </c>
      <c r="J38" s="133" t="s">
        <v>253</v>
      </c>
      <c r="K38" s="133" t="s">
        <v>254</v>
      </c>
      <c r="L38" s="133" t="s">
        <v>38</v>
      </c>
      <c r="M38" s="133" t="s">
        <v>52</v>
      </c>
    </row>
    <row r="39" spans="2:13">
      <c r="B39" s="129">
        <v>35</v>
      </c>
      <c r="C39" s="242" t="s">
        <v>257</v>
      </c>
      <c r="D39" s="391">
        <v>0</v>
      </c>
      <c r="E39" s="391">
        <v>0</v>
      </c>
      <c r="F39" s="391">
        <v>0</v>
      </c>
      <c r="G39" s="391">
        <v>0</v>
      </c>
      <c r="H39" s="391">
        <v>0</v>
      </c>
      <c r="I39" s="391">
        <v>0</v>
      </c>
      <c r="J39" s="242" t="s">
        <v>258</v>
      </c>
      <c r="K39" s="242" t="s">
        <v>254</v>
      </c>
      <c r="L39" s="242" t="s">
        <v>38</v>
      </c>
      <c r="M39" s="242" t="s">
        <v>52</v>
      </c>
    </row>
    <row r="40" spans="2:13">
      <c r="B40" s="128">
        <v>36</v>
      </c>
      <c r="C40" s="133" t="s">
        <v>259</v>
      </c>
      <c r="D40" s="390">
        <v>117</v>
      </c>
      <c r="E40" s="390">
        <v>46</v>
      </c>
      <c r="F40" s="390">
        <v>36</v>
      </c>
      <c r="G40" s="390">
        <v>-8</v>
      </c>
      <c r="H40" s="390">
        <v>49</v>
      </c>
      <c r="I40" s="390">
        <v>36</v>
      </c>
      <c r="J40" s="133" t="s">
        <v>80</v>
      </c>
      <c r="K40" s="133" t="s">
        <v>80</v>
      </c>
      <c r="L40" s="133" t="s">
        <v>38</v>
      </c>
      <c r="M40" s="133" t="s">
        <v>52</v>
      </c>
    </row>
    <row r="41" spans="2:13">
      <c r="B41" s="128">
        <v>37</v>
      </c>
      <c r="C41" s="133" t="s">
        <v>260</v>
      </c>
      <c r="D41" s="390">
        <v>118</v>
      </c>
      <c r="E41" s="390">
        <v>14</v>
      </c>
      <c r="F41" s="390">
        <v>46.19</v>
      </c>
      <c r="G41" s="390">
        <v>-8</v>
      </c>
      <c r="H41" s="390">
        <v>43</v>
      </c>
      <c r="I41" s="390">
        <v>29.24</v>
      </c>
      <c r="J41" s="133" t="s">
        <v>261</v>
      </c>
      <c r="K41" s="133" t="s">
        <v>254</v>
      </c>
      <c r="L41" s="133" t="s">
        <v>38</v>
      </c>
      <c r="M41" s="133" t="s">
        <v>52</v>
      </c>
    </row>
    <row r="42" spans="2:13">
      <c r="B42" s="129">
        <v>38</v>
      </c>
      <c r="C42" s="242" t="s">
        <v>264</v>
      </c>
      <c r="D42" s="391">
        <v>0</v>
      </c>
      <c r="E42" s="391">
        <v>0</v>
      </c>
      <c r="F42" s="391">
        <v>0</v>
      </c>
      <c r="G42" s="391">
        <v>0</v>
      </c>
      <c r="H42" s="391">
        <v>0</v>
      </c>
      <c r="I42" s="391">
        <v>0</v>
      </c>
      <c r="J42" s="242" t="s">
        <v>265</v>
      </c>
      <c r="K42" s="242" t="s">
        <v>265</v>
      </c>
      <c r="L42" s="242" t="s">
        <v>38</v>
      </c>
      <c r="M42" s="242" t="s">
        <v>52</v>
      </c>
    </row>
    <row r="43" spans="2:13">
      <c r="B43" s="128">
        <v>39</v>
      </c>
      <c r="C43" s="133" t="s">
        <v>266</v>
      </c>
      <c r="D43" s="390">
        <v>117</v>
      </c>
      <c r="E43" s="390">
        <v>27</v>
      </c>
      <c r="F43" s="390">
        <v>340</v>
      </c>
      <c r="G43" s="390">
        <v>-8</v>
      </c>
      <c r="H43" s="390">
        <v>41</v>
      </c>
      <c r="I43" s="390">
        <v>688</v>
      </c>
      <c r="J43" s="133" t="s">
        <v>267</v>
      </c>
      <c r="K43" s="133" t="s">
        <v>123</v>
      </c>
      <c r="L43" s="133" t="s">
        <v>38</v>
      </c>
      <c r="M43" s="133" t="s">
        <v>52</v>
      </c>
    </row>
    <row r="44" spans="2:13">
      <c r="B44" s="128">
        <v>40</v>
      </c>
      <c r="C44" s="133" t="s">
        <v>269</v>
      </c>
      <c r="D44" s="390">
        <v>117</v>
      </c>
      <c r="E44" s="390">
        <v>40</v>
      </c>
      <c r="F44" s="390">
        <v>42</v>
      </c>
      <c r="G44" s="390">
        <v>-8</v>
      </c>
      <c r="H44" s="390">
        <v>36</v>
      </c>
      <c r="I44" s="390">
        <v>20</v>
      </c>
      <c r="J44" s="133" t="s">
        <v>270</v>
      </c>
      <c r="K44" s="133" t="s">
        <v>265</v>
      </c>
      <c r="L44" s="133" t="s">
        <v>38</v>
      </c>
      <c r="M44" s="133" t="s">
        <v>52</v>
      </c>
    </row>
    <row r="45" spans="2:13">
      <c r="B45" s="129">
        <v>41</v>
      </c>
      <c r="C45" s="242" t="s">
        <v>271</v>
      </c>
      <c r="D45" s="391">
        <v>0</v>
      </c>
      <c r="E45" s="391">
        <v>0</v>
      </c>
      <c r="F45" s="391">
        <v>0</v>
      </c>
      <c r="G45" s="391">
        <v>0</v>
      </c>
      <c r="H45" s="391">
        <v>0</v>
      </c>
      <c r="I45" s="391">
        <v>0</v>
      </c>
      <c r="J45" s="242" t="s">
        <v>265</v>
      </c>
      <c r="K45" s="242" t="s">
        <v>265</v>
      </c>
      <c r="L45" s="242" t="s">
        <v>38</v>
      </c>
      <c r="M45" s="242" t="s">
        <v>52</v>
      </c>
    </row>
    <row r="46" spans="2:13">
      <c r="B46" s="129">
        <v>42</v>
      </c>
      <c r="C46" s="242" t="s">
        <v>272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</v>
      </c>
      <c r="J46" s="242" t="s">
        <v>265</v>
      </c>
      <c r="K46" s="242" t="s">
        <v>265</v>
      </c>
      <c r="L46" s="242" t="s">
        <v>38</v>
      </c>
      <c r="M46" s="242" t="s">
        <v>52</v>
      </c>
    </row>
    <row r="47" spans="2:13">
      <c r="B47" s="128">
        <v>43</v>
      </c>
      <c r="C47" s="133" t="s">
        <v>273</v>
      </c>
      <c r="D47" s="390">
        <v>118</v>
      </c>
      <c r="E47" s="390" t="s">
        <v>274</v>
      </c>
      <c r="F47" s="390">
        <v>27</v>
      </c>
      <c r="G47" s="390">
        <v>-8</v>
      </c>
      <c r="H47" s="390">
        <v>42</v>
      </c>
      <c r="I47" s="390">
        <v>21</v>
      </c>
      <c r="J47" s="133" t="s">
        <v>253</v>
      </c>
      <c r="K47" s="133" t="s">
        <v>254</v>
      </c>
      <c r="L47" s="133" t="s">
        <v>38</v>
      </c>
      <c r="M47" s="133" t="s">
        <v>52</v>
      </c>
    </row>
    <row r="48" spans="2:13">
      <c r="B48" s="128">
        <v>44</v>
      </c>
      <c r="C48" s="133" t="s">
        <v>129</v>
      </c>
      <c r="D48" s="390">
        <v>118</v>
      </c>
      <c r="E48" s="390">
        <v>17</v>
      </c>
      <c r="F48" s="390">
        <v>733</v>
      </c>
      <c r="G48" s="390">
        <v>-8</v>
      </c>
      <c r="H48" s="390">
        <v>29</v>
      </c>
      <c r="I48" s="390">
        <v>448</v>
      </c>
      <c r="J48" s="133" t="s">
        <v>130</v>
      </c>
      <c r="K48" s="133" t="s">
        <v>131</v>
      </c>
      <c r="L48" s="133" t="s">
        <v>128</v>
      </c>
      <c r="M48" s="133" t="s">
        <v>850</v>
      </c>
    </row>
    <row r="49" spans="2:13">
      <c r="B49" s="128">
        <v>45</v>
      </c>
      <c r="C49" s="133" t="s">
        <v>134</v>
      </c>
      <c r="D49" s="390">
        <v>118</v>
      </c>
      <c r="E49" s="390">
        <v>15</v>
      </c>
      <c r="F49" s="390">
        <v>203</v>
      </c>
      <c r="G49" s="390">
        <v>-8</v>
      </c>
      <c r="H49" s="390">
        <v>30</v>
      </c>
      <c r="I49" s="390">
        <v>648</v>
      </c>
      <c r="J49" s="133" t="s">
        <v>135</v>
      </c>
      <c r="K49" s="133" t="s">
        <v>131</v>
      </c>
      <c r="L49" s="133" t="s">
        <v>128</v>
      </c>
      <c r="M49" s="133" t="s">
        <v>850</v>
      </c>
    </row>
    <row r="50" spans="2:13">
      <c r="B50" s="128">
        <v>46</v>
      </c>
      <c r="C50" s="133" t="s">
        <v>138</v>
      </c>
      <c r="D50" s="390">
        <v>118</v>
      </c>
      <c r="E50" s="390">
        <v>11</v>
      </c>
      <c r="F50" s="390">
        <v>567</v>
      </c>
      <c r="G50" s="390">
        <v>-8</v>
      </c>
      <c r="H50" s="390">
        <v>31</v>
      </c>
      <c r="I50" s="390">
        <v>425</v>
      </c>
      <c r="J50" s="133" t="s">
        <v>139</v>
      </c>
      <c r="K50" s="133" t="s">
        <v>131</v>
      </c>
      <c r="L50" s="133" t="s">
        <v>128</v>
      </c>
      <c r="M50" s="133" t="s">
        <v>850</v>
      </c>
    </row>
    <row r="51" spans="2:13">
      <c r="B51" s="128">
        <v>47</v>
      </c>
      <c r="C51" s="133" t="s">
        <v>141</v>
      </c>
      <c r="D51" s="390">
        <v>118</v>
      </c>
      <c r="E51" s="390">
        <v>27</v>
      </c>
      <c r="F51" s="390" t="s">
        <v>143</v>
      </c>
      <c r="G51" s="390">
        <v>-8</v>
      </c>
      <c r="H51" s="390">
        <v>27</v>
      </c>
      <c r="I51" s="390">
        <v>514</v>
      </c>
      <c r="J51" s="133" t="s">
        <v>142</v>
      </c>
      <c r="K51" s="133" t="s">
        <v>128</v>
      </c>
      <c r="L51" s="133" t="s">
        <v>128</v>
      </c>
      <c r="M51" s="133" t="s">
        <v>850</v>
      </c>
    </row>
    <row r="52" spans="2:13">
      <c r="B52" s="128">
        <v>48</v>
      </c>
      <c r="C52" s="133" t="s">
        <v>145</v>
      </c>
      <c r="D52" s="390">
        <v>118</v>
      </c>
      <c r="E52" s="390">
        <v>21</v>
      </c>
      <c r="F52" s="390">
        <v>387</v>
      </c>
      <c r="G52" s="390">
        <v>-8</v>
      </c>
      <c r="H52" s="390">
        <v>35</v>
      </c>
      <c r="I52" s="390" t="s">
        <v>147</v>
      </c>
      <c r="J52" s="133" t="s">
        <v>146</v>
      </c>
      <c r="K52" s="133" t="s">
        <v>128</v>
      </c>
      <c r="L52" s="133" t="s">
        <v>128</v>
      </c>
      <c r="M52" s="133" t="s">
        <v>850</v>
      </c>
    </row>
    <row r="53" spans="2:13">
      <c r="B53" s="128">
        <v>49</v>
      </c>
      <c r="C53" s="133" t="s">
        <v>276</v>
      </c>
      <c r="D53" s="390">
        <v>118</v>
      </c>
      <c r="E53" s="390">
        <v>27</v>
      </c>
      <c r="F53" s="390">
        <v>334</v>
      </c>
      <c r="G53" s="390">
        <v>-8</v>
      </c>
      <c r="H53" s="390">
        <v>38</v>
      </c>
      <c r="I53" s="390">
        <v>491</v>
      </c>
      <c r="J53" s="133" t="s">
        <v>277</v>
      </c>
      <c r="K53" s="133" t="s">
        <v>154</v>
      </c>
      <c r="L53" s="133" t="s">
        <v>128</v>
      </c>
      <c r="M53" s="133" t="s">
        <v>52</v>
      </c>
    </row>
    <row r="54" spans="2:13">
      <c r="B54" s="128">
        <v>50</v>
      </c>
      <c r="C54" s="133" t="s">
        <v>148</v>
      </c>
      <c r="D54" s="390">
        <v>118</v>
      </c>
      <c r="E54" s="390">
        <v>26</v>
      </c>
      <c r="F54" s="390">
        <v>428</v>
      </c>
      <c r="G54" s="390">
        <v>-8</v>
      </c>
      <c r="H54" s="390">
        <v>17</v>
      </c>
      <c r="I54" s="390">
        <v>922</v>
      </c>
      <c r="J54" s="133" t="s">
        <v>149</v>
      </c>
      <c r="K54" s="133" t="s">
        <v>150</v>
      </c>
      <c r="L54" s="133" t="s">
        <v>128</v>
      </c>
      <c r="M54" s="133" t="s">
        <v>850</v>
      </c>
    </row>
    <row r="55" spans="2:13">
      <c r="B55" s="128">
        <v>51</v>
      </c>
      <c r="C55" s="133" t="s">
        <v>152</v>
      </c>
      <c r="D55" s="390">
        <v>118</v>
      </c>
      <c r="E55" s="390">
        <v>29</v>
      </c>
      <c r="F55" s="390">
        <v>856</v>
      </c>
      <c r="G55" s="390">
        <v>-8</v>
      </c>
      <c r="H55" s="390">
        <v>36</v>
      </c>
      <c r="I55" s="390">
        <v>784</v>
      </c>
      <c r="J55" s="133" t="s">
        <v>153</v>
      </c>
      <c r="K55" s="133" t="s">
        <v>154</v>
      </c>
      <c r="L55" s="133" t="s">
        <v>128</v>
      </c>
      <c r="M55" s="133" t="s">
        <v>850</v>
      </c>
    </row>
    <row r="56" spans="2:13">
      <c r="B56" s="128">
        <v>52</v>
      </c>
      <c r="C56" s="133" t="s">
        <v>156</v>
      </c>
      <c r="D56" s="390">
        <v>118</v>
      </c>
      <c r="E56" s="390">
        <v>27</v>
      </c>
      <c r="F56" s="390">
        <v>15</v>
      </c>
      <c r="G56" s="390">
        <v>-8</v>
      </c>
      <c r="H56" s="390">
        <v>43</v>
      </c>
      <c r="I56" s="390">
        <v>41</v>
      </c>
      <c r="J56" s="133" t="s">
        <v>157</v>
      </c>
      <c r="K56" s="133" t="s">
        <v>154</v>
      </c>
      <c r="L56" s="133" t="s">
        <v>128</v>
      </c>
      <c r="M56" s="133" t="s">
        <v>850</v>
      </c>
    </row>
    <row r="57" spans="2:13">
      <c r="B57" s="128">
        <v>53</v>
      </c>
      <c r="C57" s="133" t="s">
        <v>279</v>
      </c>
      <c r="D57" s="390">
        <v>118</v>
      </c>
      <c r="E57" s="390">
        <v>24</v>
      </c>
      <c r="F57" s="390">
        <v>38</v>
      </c>
      <c r="G57" s="390">
        <v>-8</v>
      </c>
      <c r="H57" s="390">
        <v>16</v>
      </c>
      <c r="I57" s="390" t="s">
        <v>281</v>
      </c>
      <c r="J57" s="133" t="s">
        <v>280</v>
      </c>
      <c r="K57" s="133" t="s">
        <v>154</v>
      </c>
      <c r="L57" s="133" t="s">
        <v>128</v>
      </c>
      <c r="M57" s="133" t="s">
        <v>52</v>
      </c>
    </row>
    <row r="58" spans="2:13">
      <c r="B58" s="129">
        <v>54</v>
      </c>
      <c r="C58" s="242" t="s">
        <v>282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242" t="s">
        <v>283</v>
      </c>
      <c r="K58" s="242">
        <v>0</v>
      </c>
      <c r="L58" s="242" t="s">
        <v>128</v>
      </c>
      <c r="M58" s="242" t="s">
        <v>52</v>
      </c>
    </row>
    <row r="59" spans="2:13">
      <c r="B59" s="128">
        <v>55</v>
      </c>
      <c r="C59" s="133" t="s">
        <v>174</v>
      </c>
      <c r="D59" s="390">
        <v>118</v>
      </c>
      <c r="E59" s="390">
        <v>59</v>
      </c>
      <c r="F59" s="390">
        <v>183</v>
      </c>
      <c r="G59" s="390">
        <v>-8</v>
      </c>
      <c r="H59" s="390">
        <v>31</v>
      </c>
      <c r="I59" s="390">
        <v>317</v>
      </c>
      <c r="J59" s="133" t="s">
        <v>175</v>
      </c>
      <c r="K59" s="133" t="s">
        <v>176</v>
      </c>
      <c r="L59" s="133" t="s">
        <v>159</v>
      </c>
      <c r="M59" s="133" t="s">
        <v>850</v>
      </c>
    </row>
    <row r="60" spans="2:13">
      <c r="B60" s="128">
        <v>56</v>
      </c>
      <c r="C60" s="133" t="s">
        <v>179</v>
      </c>
      <c r="D60" s="390">
        <v>118</v>
      </c>
      <c r="E60" s="390">
        <v>45</v>
      </c>
      <c r="F60" s="390">
        <v>557</v>
      </c>
      <c r="G60" s="390">
        <v>-8</v>
      </c>
      <c r="H60" s="390">
        <v>38</v>
      </c>
      <c r="I60" s="390">
        <v>607</v>
      </c>
      <c r="J60" s="133" t="s">
        <v>180</v>
      </c>
      <c r="K60" s="133" t="s">
        <v>181</v>
      </c>
      <c r="L60" s="133" t="s">
        <v>159</v>
      </c>
      <c r="M60" s="133" t="s">
        <v>850</v>
      </c>
    </row>
    <row r="61" spans="2:13">
      <c r="B61" s="128">
        <v>57</v>
      </c>
      <c r="C61" s="133" t="s">
        <v>183</v>
      </c>
      <c r="D61" s="390">
        <v>118</v>
      </c>
      <c r="E61" s="390">
        <v>32</v>
      </c>
      <c r="F61" s="390">
        <v>485</v>
      </c>
      <c r="G61" s="390">
        <v>-8</v>
      </c>
      <c r="H61" s="390">
        <v>35</v>
      </c>
      <c r="I61" s="390">
        <v>964</v>
      </c>
      <c r="J61" s="133" t="s">
        <v>184</v>
      </c>
      <c r="K61" s="133" t="s">
        <v>185</v>
      </c>
      <c r="L61" s="133" t="s">
        <v>159</v>
      </c>
      <c r="M61" s="133" t="s">
        <v>850</v>
      </c>
    </row>
    <row r="62" spans="2:13">
      <c r="B62" s="128">
        <v>58</v>
      </c>
      <c r="C62" s="133" t="s">
        <v>187</v>
      </c>
      <c r="D62" s="390">
        <v>118</v>
      </c>
      <c r="E62" s="390">
        <v>57</v>
      </c>
      <c r="F62" s="390" t="s">
        <v>190</v>
      </c>
      <c r="G62" s="390">
        <v>-8</v>
      </c>
      <c r="H62" s="390">
        <v>21</v>
      </c>
      <c r="I62" s="390">
        <v>241</v>
      </c>
      <c r="J62" s="133" t="s">
        <v>188</v>
      </c>
      <c r="K62" s="133" t="s">
        <v>189</v>
      </c>
      <c r="L62" s="133" t="s">
        <v>159</v>
      </c>
      <c r="M62" s="133" t="s">
        <v>850</v>
      </c>
    </row>
    <row r="63" spans="2:13">
      <c r="B63" s="128">
        <v>59</v>
      </c>
      <c r="C63" s="133" t="s">
        <v>192</v>
      </c>
      <c r="D63" s="390">
        <v>118</v>
      </c>
      <c r="E63" s="390">
        <v>43</v>
      </c>
      <c r="F63" s="390">
        <v>223</v>
      </c>
      <c r="G63" s="390">
        <v>-8</v>
      </c>
      <c r="H63" s="390">
        <v>34</v>
      </c>
      <c r="I63" s="390">
        <v>901</v>
      </c>
      <c r="J63" s="133" t="s">
        <v>193</v>
      </c>
      <c r="K63" s="133" t="s">
        <v>181</v>
      </c>
      <c r="L63" s="133" t="s">
        <v>159</v>
      </c>
      <c r="M63" s="133" t="s">
        <v>850</v>
      </c>
    </row>
    <row r="64" spans="2:13">
      <c r="B64" s="128">
        <v>60</v>
      </c>
      <c r="C64" s="133" t="s">
        <v>196</v>
      </c>
      <c r="D64" s="390">
        <v>118</v>
      </c>
      <c r="E64" s="390">
        <v>32</v>
      </c>
      <c r="F64" s="390">
        <v>358</v>
      </c>
      <c r="G64" s="390">
        <v>-8</v>
      </c>
      <c r="H64" s="390">
        <v>43</v>
      </c>
      <c r="I64" s="390" t="s">
        <v>198</v>
      </c>
      <c r="J64" s="133" t="s">
        <v>197</v>
      </c>
      <c r="K64" s="133" t="s">
        <v>169</v>
      </c>
      <c r="L64" s="133" t="s">
        <v>159</v>
      </c>
      <c r="M64" s="133" t="s">
        <v>850</v>
      </c>
    </row>
    <row r="65" spans="2:14">
      <c r="B65" s="128">
        <v>61</v>
      </c>
      <c r="C65" s="133" t="s">
        <v>200</v>
      </c>
      <c r="D65" s="390">
        <v>118</v>
      </c>
      <c r="E65" s="390">
        <v>43</v>
      </c>
      <c r="F65" s="390">
        <v>312</v>
      </c>
      <c r="G65" s="390">
        <v>-8</v>
      </c>
      <c r="H65" s="390">
        <v>41</v>
      </c>
      <c r="I65" s="390">
        <v>560</v>
      </c>
      <c r="J65" s="133" t="s">
        <v>201</v>
      </c>
      <c r="K65" s="133" t="s">
        <v>202</v>
      </c>
      <c r="L65" s="133" t="s">
        <v>159</v>
      </c>
      <c r="M65" s="133" t="s">
        <v>850</v>
      </c>
    </row>
    <row r="66" spans="2:14">
      <c r="B66" s="128">
        <v>62</v>
      </c>
      <c r="C66" s="133" t="s">
        <v>204</v>
      </c>
      <c r="D66" s="390">
        <v>118</v>
      </c>
      <c r="E66" s="390">
        <v>53</v>
      </c>
      <c r="F66" s="390">
        <v>896</v>
      </c>
      <c r="G66" s="390">
        <v>-8</v>
      </c>
      <c r="H66" s="390">
        <v>20</v>
      </c>
      <c r="I66" s="390" t="s">
        <v>205</v>
      </c>
      <c r="J66" s="133" t="s">
        <v>188</v>
      </c>
      <c r="K66" s="133" t="s">
        <v>189</v>
      </c>
      <c r="L66" s="133" t="s">
        <v>159</v>
      </c>
      <c r="M66" s="133" t="s">
        <v>850</v>
      </c>
    </row>
    <row r="67" spans="2:14">
      <c r="B67" s="128">
        <v>63</v>
      </c>
      <c r="C67" s="133" t="s">
        <v>285</v>
      </c>
      <c r="D67" s="390">
        <v>118</v>
      </c>
      <c r="E67" s="390">
        <v>54</v>
      </c>
      <c r="F67" s="390">
        <v>430</v>
      </c>
      <c r="G67" s="390">
        <v>-8</v>
      </c>
      <c r="H67" s="390">
        <v>20</v>
      </c>
      <c r="I67" s="390">
        <v>634</v>
      </c>
      <c r="J67" s="133" t="s">
        <v>188</v>
      </c>
      <c r="K67" s="133" t="s">
        <v>189</v>
      </c>
      <c r="L67" s="133" t="s">
        <v>159</v>
      </c>
      <c r="M67" s="133" t="s">
        <v>52</v>
      </c>
    </row>
    <row r="68" spans="2:14">
      <c r="B68" s="129">
        <v>64</v>
      </c>
      <c r="C68" s="242" t="s">
        <v>286</v>
      </c>
      <c r="D68" s="391">
        <v>0</v>
      </c>
      <c r="E68" s="391">
        <v>0</v>
      </c>
      <c r="F68" s="391">
        <v>0</v>
      </c>
      <c r="G68" s="391">
        <v>0</v>
      </c>
      <c r="H68" s="391">
        <v>0</v>
      </c>
      <c r="I68" s="391">
        <v>0</v>
      </c>
      <c r="J68" s="242" t="s">
        <v>188</v>
      </c>
      <c r="K68" s="242" t="s">
        <v>189</v>
      </c>
      <c r="L68" s="242" t="s">
        <v>159</v>
      </c>
      <c r="M68" s="242" t="s">
        <v>52</v>
      </c>
    </row>
    <row r="69" spans="2:14">
      <c r="B69" s="128">
        <v>65</v>
      </c>
      <c r="C69" s="133" t="s">
        <v>209</v>
      </c>
      <c r="D69" s="390">
        <v>118</v>
      </c>
      <c r="E69" s="390">
        <v>47</v>
      </c>
      <c r="F69" s="390">
        <v>702</v>
      </c>
      <c r="G69" s="390">
        <v>-8</v>
      </c>
      <c r="H69" s="390">
        <v>40</v>
      </c>
      <c r="I69" s="390">
        <v>834</v>
      </c>
      <c r="J69" s="133" t="s">
        <v>210</v>
      </c>
      <c r="K69" s="133" t="s">
        <v>181</v>
      </c>
      <c r="L69" s="133" t="s">
        <v>159</v>
      </c>
      <c r="M69" s="133" t="s">
        <v>850</v>
      </c>
    </row>
    <row r="70" spans="2:14">
      <c r="B70" s="128">
        <v>66</v>
      </c>
      <c r="C70" s="133" t="s">
        <v>288</v>
      </c>
      <c r="D70" s="390">
        <v>118</v>
      </c>
      <c r="E70" s="390">
        <v>17</v>
      </c>
      <c r="F70" s="390">
        <v>675</v>
      </c>
      <c r="G70" s="390">
        <v>-8</v>
      </c>
      <c r="H70" s="390">
        <v>23</v>
      </c>
      <c r="I70" s="390">
        <v>937</v>
      </c>
      <c r="J70" s="133" t="s">
        <v>289</v>
      </c>
      <c r="K70" s="133" t="s">
        <v>290</v>
      </c>
      <c r="L70" s="133" t="s">
        <v>159</v>
      </c>
      <c r="M70" s="133" t="s">
        <v>52</v>
      </c>
    </row>
    <row r="71" spans="2:14">
      <c r="B71" s="128">
        <v>67</v>
      </c>
      <c r="C71" s="133" t="s">
        <v>212</v>
      </c>
      <c r="D71" s="390">
        <v>118</v>
      </c>
      <c r="E71" s="390">
        <v>36</v>
      </c>
      <c r="F71" s="390">
        <v>579</v>
      </c>
      <c r="G71" s="390">
        <v>-8</v>
      </c>
      <c r="H71" s="390">
        <v>45</v>
      </c>
      <c r="I71" s="390">
        <v>813</v>
      </c>
      <c r="J71" s="133" t="s">
        <v>213</v>
      </c>
      <c r="K71" s="133" t="s">
        <v>169</v>
      </c>
      <c r="L71" s="133" t="s">
        <v>159</v>
      </c>
      <c r="M71" s="133" t="s">
        <v>850</v>
      </c>
    </row>
    <row r="72" spans="2:14">
      <c r="B72" s="128">
        <v>68</v>
      </c>
      <c r="C72" s="133" t="s">
        <v>292</v>
      </c>
      <c r="D72" s="390">
        <v>118</v>
      </c>
      <c r="E72" s="390">
        <v>57</v>
      </c>
      <c r="F72" s="390">
        <v>2</v>
      </c>
      <c r="G72" s="390">
        <v>-8</v>
      </c>
      <c r="H72" s="390">
        <v>40</v>
      </c>
      <c r="I72" s="390">
        <v>40</v>
      </c>
      <c r="J72" s="133" t="s">
        <v>161</v>
      </c>
      <c r="K72" s="133" t="s">
        <v>162</v>
      </c>
      <c r="L72" s="133" t="s">
        <v>159</v>
      </c>
      <c r="M72" s="133" t="s">
        <v>52</v>
      </c>
    </row>
    <row r="73" spans="2:14">
      <c r="B73" s="128">
        <v>69</v>
      </c>
      <c r="C73" s="133" t="s">
        <v>293</v>
      </c>
      <c r="D73" s="390">
        <v>118</v>
      </c>
      <c r="E73" s="390">
        <v>56</v>
      </c>
      <c r="F73" s="390">
        <v>39</v>
      </c>
      <c r="G73" s="390">
        <v>-8</v>
      </c>
      <c r="H73" s="390">
        <v>40</v>
      </c>
      <c r="I73" s="390">
        <v>21</v>
      </c>
      <c r="J73" s="133" t="s">
        <v>161</v>
      </c>
      <c r="K73" s="133" t="s">
        <v>162</v>
      </c>
      <c r="L73" s="133" t="s">
        <v>159</v>
      </c>
      <c r="M73" s="133" t="s">
        <v>52</v>
      </c>
    </row>
    <row r="74" spans="2:14">
      <c r="B74" s="128">
        <v>70</v>
      </c>
      <c r="C74" s="133" t="s">
        <v>294</v>
      </c>
      <c r="D74" s="390">
        <v>118</v>
      </c>
      <c r="E74" s="390">
        <v>36</v>
      </c>
      <c r="F74" s="390">
        <v>36</v>
      </c>
      <c r="G74" s="390">
        <v>19</v>
      </c>
      <c r="H74" s="390">
        <v>29</v>
      </c>
      <c r="I74" s="390">
        <v>21</v>
      </c>
      <c r="J74" s="133" t="s">
        <v>295</v>
      </c>
      <c r="K74" s="133" t="s">
        <v>295</v>
      </c>
      <c r="L74" s="133" t="s">
        <v>159</v>
      </c>
      <c r="M74" s="133" t="s">
        <v>52</v>
      </c>
    </row>
    <row r="75" spans="2:14">
      <c r="B75" s="128">
        <v>71</v>
      </c>
      <c r="C75" s="133" t="s">
        <v>297</v>
      </c>
      <c r="D75" s="390">
        <v>118</v>
      </c>
      <c r="E75" s="390">
        <v>52</v>
      </c>
      <c r="F75" s="390">
        <v>41</v>
      </c>
      <c r="G75" s="390">
        <v>-8</v>
      </c>
      <c r="H75" s="390">
        <v>29</v>
      </c>
      <c r="I75" s="390">
        <v>58</v>
      </c>
      <c r="J75" s="133" t="s">
        <v>298</v>
      </c>
      <c r="K75" s="133" t="s">
        <v>299</v>
      </c>
      <c r="L75" s="133" t="s">
        <v>159</v>
      </c>
      <c r="M75" s="133" t="s">
        <v>52</v>
      </c>
    </row>
    <row r="76" spans="2:14">
      <c r="B76" s="128">
        <v>72</v>
      </c>
      <c r="C76" s="133" t="s">
        <v>301</v>
      </c>
      <c r="D76" s="390">
        <v>118</v>
      </c>
      <c r="E76" s="390">
        <v>57</v>
      </c>
      <c r="F76" s="390">
        <v>1</v>
      </c>
      <c r="G76" s="390">
        <v>-8</v>
      </c>
      <c r="H76" s="390">
        <v>40</v>
      </c>
      <c r="I76" s="390">
        <v>40</v>
      </c>
      <c r="J76" s="133" t="s">
        <v>302</v>
      </c>
      <c r="K76" s="133" t="s">
        <v>299</v>
      </c>
      <c r="L76" s="133" t="s">
        <v>159</v>
      </c>
      <c r="M76" s="133" t="s">
        <v>52</v>
      </c>
    </row>
    <row r="77" spans="2:14">
      <c r="B77" s="128">
        <v>73</v>
      </c>
      <c r="C77" s="133" t="s">
        <v>303</v>
      </c>
      <c r="D77" s="390">
        <v>118</v>
      </c>
      <c r="E77" s="390">
        <v>43</v>
      </c>
      <c r="F77" s="390">
        <v>10</v>
      </c>
      <c r="G77" s="390">
        <v>-8</v>
      </c>
      <c r="H77" s="390">
        <v>29</v>
      </c>
      <c r="I77" s="390">
        <v>59</v>
      </c>
      <c r="J77" s="133" t="s">
        <v>304</v>
      </c>
      <c r="K77" s="133" t="s">
        <v>305</v>
      </c>
      <c r="L77" s="133" t="s">
        <v>306</v>
      </c>
      <c r="M77" s="133" t="s">
        <v>52</v>
      </c>
    </row>
    <row r="78" spans="2:14">
      <c r="B78" s="128">
        <v>74</v>
      </c>
      <c r="C78" s="133" t="s">
        <v>307</v>
      </c>
      <c r="D78" s="390">
        <v>118</v>
      </c>
      <c r="E78" s="390">
        <v>43</v>
      </c>
      <c r="F78" s="390">
        <v>8</v>
      </c>
      <c r="G78" s="390">
        <v>-8</v>
      </c>
      <c r="H78" s="390">
        <v>29</v>
      </c>
      <c r="I78" s="390">
        <v>59</v>
      </c>
      <c r="J78" s="133" t="s">
        <v>304</v>
      </c>
      <c r="K78" s="133" t="s">
        <v>305</v>
      </c>
      <c r="L78" s="133" t="s">
        <v>306</v>
      </c>
      <c r="M78" s="133" t="s">
        <v>52</v>
      </c>
    </row>
    <row r="79" spans="2:14">
      <c r="B79" s="129">
        <v>75</v>
      </c>
      <c r="C79" s="242" t="s">
        <v>308</v>
      </c>
      <c r="D79" s="391">
        <v>0</v>
      </c>
      <c r="E79" s="391">
        <v>0</v>
      </c>
      <c r="F79" s="391">
        <v>0</v>
      </c>
      <c r="G79" s="391">
        <v>0</v>
      </c>
      <c r="H79" s="391">
        <v>0</v>
      </c>
      <c r="I79" s="391">
        <v>0</v>
      </c>
      <c r="J79" s="242" t="s">
        <v>309</v>
      </c>
      <c r="K79" s="242" t="s">
        <v>310</v>
      </c>
      <c r="L79" s="242" t="s">
        <v>306</v>
      </c>
      <c r="M79" s="242" t="s">
        <v>52</v>
      </c>
      <c r="N79" s="130"/>
    </row>
    <row r="80" spans="2:14">
      <c r="B80" s="129">
        <v>76</v>
      </c>
      <c r="C80" s="242" t="s">
        <v>315</v>
      </c>
      <c r="D80" s="391">
        <v>0</v>
      </c>
      <c r="E80" s="391">
        <v>0</v>
      </c>
      <c r="F80" s="391">
        <v>0</v>
      </c>
      <c r="G80" s="391">
        <v>0</v>
      </c>
      <c r="H80" s="391">
        <v>0</v>
      </c>
      <c r="I80" s="391">
        <v>0</v>
      </c>
      <c r="J80" s="242" t="s">
        <v>316</v>
      </c>
      <c r="K80" s="242" t="s">
        <v>317</v>
      </c>
      <c r="L80" s="242" t="s">
        <v>69</v>
      </c>
      <c r="M80" s="242" t="s">
        <v>397</v>
      </c>
      <c r="N80" s="130"/>
    </row>
    <row r="81" spans="2:14">
      <c r="B81" s="129">
        <v>77</v>
      </c>
      <c r="C81" s="242" t="s">
        <v>321</v>
      </c>
      <c r="D81" s="391">
        <v>0</v>
      </c>
      <c r="E81" s="391">
        <v>0</v>
      </c>
      <c r="F81" s="391">
        <v>0</v>
      </c>
      <c r="G81" s="391">
        <v>0</v>
      </c>
      <c r="H81" s="391">
        <v>0</v>
      </c>
      <c r="I81" s="391">
        <v>0</v>
      </c>
      <c r="J81" s="242" t="s">
        <v>322</v>
      </c>
      <c r="K81" s="242" t="s">
        <v>323</v>
      </c>
      <c r="L81" s="242" t="s">
        <v>69</v>
      </c>
      <c r="M81" s="242" t="s">
        <v>397</v>
      </c>
      <c r="N81" s="130"/>
    </row>
    <row r="82" spans="2:14">
      <c r="B82" s="129">
        <v>78</v>
      </c>
      <c r="C82" s="242" t="s">
        <v>326</v>
      </c>
      <c r="D82" s="391">
        <v>0</v>
      </c>
      <c r="E82" s="391">
        <v>0</v>
      </c>
      <c r="F82" s="391">
        <v>0</v>
      </c>
      <c r="G82" s="391">
        <v>0</v>
      </c>
      <c r="H82" s="391">
        <v>0</v>
      </c>
      <c r="I82" s="391">
        <v>0</v>
      </c>
      <c r="J82" s="242" t="s">
        <v>322</v>
      </c>
      <c r="K82" s="242" t="s">
        <v>323</v>
      </c>
      <c r="L82" s="242" t="s">
        <v>69</v>
      </c>
      <c r="M82" s="242" t="s">
        <v>397</v>
      </c>
      <c r="N82" s="130"/>
    </row>
    <row r="83" spans="2:14">
      <c r="B83" s="129">
        <v>79</v>
      </c>
      <c r="C83" s="242" t="s">
        <v>329</v>
      </c>
      <c r="D83" s="391">
        <v>0</v>
      </c>
      <c r="E83" s="391">
        <v>0</v>
      </c>
      <c r="F83" s="391">
        <v>0</v>
      </c>
      <c r="G83" s="391">
        <v>0</v>
      </c>
      <c r="H83" s="391">
        <v>0</v>
      </c>
      <c r="I83" s="391">
        <v>0</v>
      </c>
      <c r="J83" s="242" t="s">
        <v>330</v>
      </c>
      <c r="K83" s="242" t="s">
        <v>331</v>
      </c>
      <c r="L83" s="242" t="s">
        <v>38</v>
      </c>
      <c r="M83" s="242" t="s">
        <v>397</v>
      </c>
      <c r="N83" s="130"/>
    </row>
    <row r="84" spans="2:14">
      <c r="B84" s="129">
        <v>80</v>
      </c>
      <c r="C84" s="242" t="s">
        <v>334</v>
      </c>
      <c r="D84" s="391">
        <v>0</v>
      </c>
      <c r="E84" s="391">
        <v>0</v>
      </c>
      <c r="F84" s="391">
        <v>0</v>
      </c>
      <c r="G84" s="391">
        <v>0</v>
      </c>
      <c r="H84" s="391">
        <v>0</v>
      </c>
      <c r="I84" s="391">
        <v>0</v>
      </c>
      <c r="J84" s="242" t="s">
        <v>330</v>
      </c>
      <c r="K84" s="242" t="s">
        <v>331</v>
      </c>
      <c r="L84" s="242" t="s">
        <v>38</v>
      </c>
      <c r="M84" s="242" t="s">
        <v>397</v>
      </c>
      <c r="N84" s="130"/>
    </row>
    <row r="85" spans="2:14">
      <c r="B85" s="129">
        <v>81</v>
      </c>
      <c r="C85" s="242" t="s">
        <v>337</v>
      </c>
      <c r="D85" s="391">
        <v>0</v>
      </c>
      <c r="E85" s="391">
        <v>0</v>
      </c>
      <c r="F85" s="391">
        <v>0</v>
      </c>
      <c r="G85" s="391">
        <v>0</v>
      </c>
      <c r="H85" s="391">
        <v>0</v>
      </c>
      <c r="I85" s="391">
        <v>0</v>
      </c>
      <c r="J85" s="242" t="s">
        <v>338</v>
      </c>
      <c r="K85" s="242" t="s">
        <v>331</v>
      </c>
      <c r="L85" s="242" t="s">
        <v>38</v>
      </c>
      <c r="M85" s="242" t="s">
        <v>397</v>
      </c>
      <c r="N85" s="130"/>
    </row>
    <row r="86" spans="2:14">
      <c r="B86" s="129">
        <v>82</v>
      </c>
      <c r="C86" s="242" t="s">
        <v>340</v>
      </c>
      <c r="D86" s="391">
        <v>0</v>
      </c>
      <c r="E86" s="391">
        <v>0</v>
      </c>
      <c r="F86" s="391">
        <v>0</v>
      </c>
      <c r="G86" s="391">
        <v>0</v>
      </c>
      <c r="H86" s="391">
        <v>0</v>
      </c>
      <c r="I86" s="391">
        <v>0</v>
      </c>
      <c r="J86" s="242" t="s">
        <v>38</v>
      </c>
      <c r="K86" s="242" t="s">
        <v>38</v>
      </c>
      <c r="L86" s="242" t="s">
        <v>38</v>
      </c>
      <c r="M86" s="242" t="s">
        <v>397</v>
      </c>
      <c r="N86" s="130"/>
    </row>
    <row r="87" spans="2:14">
      <c r="B87" s="129">
        <v>83</v>
      </c>
      <c r="C87" s="242" t="s">
        <v>342</v>
      </c>
      <c r="D87" s="391">
        <v>0</v>
      </c>
      <c r="E87" s="391">
        <v>0</v>
      </c>
      <c r="F87" s="391">
        <v>0</v>
      </c>
      <c r="G87" s="391">
        <v>0</v>
      </c>
      <c r="H87" s="391">
        <v>0</v>
      </c>
      <c r="I87" s="391">
        <v>0</v>
      </c>
      <c r="J87" s="242" t="s">
        <v>38</v>
      </c>
      <c r="K87" s="242" t="s">
        <v>38</v>
      </c>
      <c r="L87" s="242" t="s">
        <v>38</v>
      </c>
      <c r="M87" s="242" t="s">
        <v>397</v>
      </c>
      <c r="N87" s="130"/>
    </row>
    <row r="88" spans="2:14">
      <c r="B88" s="129">
        <v>84</v>
      </c>
      <c r="C88" s="242" t="s">
        <v>344</v>
      </c>
      <c r="D88" s="391">
        <v>0</v>
      </c>
      <c r="E88" s="391">
        <v>0</v>
      </c>
      <c r="F88" s="391">
        <v>0</v>
      </c>
      <c r="G88" s="391">
        <v>0</v>
      </c>
      <c r="H88" s="391">
        <v>0</v>
      </c>
      <c r="I88" s="391">
        <v>0</v>
      </c>
      <c r="J88" s="242" t="s">
        <v>267</v>
      </c>
      <c r="K88" s="242" t="s">
        <v>345</v>
      </c>
      <c r="L88" s="242" t="s">
        <v>38</v>
      </c>
      <c r="M88" s="242" t="s">
        <v>397</v>
      </c>
      <c r="N88" s="130"/>
    </row>
    <row r="89" spans="2:14">
      <c r="B89" s="129">
        <v>85</v>
      </c>
      <c r="C89" s="242" t="s">
        <v>347</v>
      </c>
      <c r="D89" s="391">
        <v>0</v>
      </c>
      <c r="E89" s="391">
        <v>0</v>
      </c>
      <c r="F89" s="391">
        <v>0</v>
      </c>
      <c r="G89" s="391">
        <v>0</v>
      </c>
      <c r="H89" s="391">
        <v>0</v>
      </c>
      <c r="I89" s="391">
        <v>0</v>
      </c>
      <c r="J89" s="242" t="s">
        <v>348</v>
      </c>
      <c r="K89" s="242" t="s">
        <v>349</v>
      </c>
      <c r="L89" s="242" t="s">
        <v>38</v>
      </c>
      <c r="M89" s="242" t="s">
        <v>397</v>
      </c>
      <c r="N89" s="130"/>
    </row>
    <row r="90" spans="2:14">
      <c r="B90" s="129">
        <v>86</v>
      </c>
      <c r="C90" s="242" t="s">
        <v>351</v>
      </c>
      <c r="D90" s="391">
        <v>0</v>
      </c>
      <c r="E90" s="391">
        <v>0</v>
      </c>
      <c r="F90" s="391">
        <v>0</v>
      </c>
      <c r="G90" s="391">
        <v>0</v>
      </c>
      <c r="H90" s="391">
        <v>0</v>
      </c>
      <c r="I90" s="391">
        <v>0</v>
      </c>
      <c r="J90" s="242" t="s">
        <v>349</v>
      </c>
      <c r="K90" s="242" t="s">
        <v>349</v>
      </c>
      <c r="L90" s="242" t="s">
        <v>38</v>
      </c>
      <c r="M90" s="242" t="s">
        <v>397</v>
      </c>
      <c r="N90" s="130"/>
    </row>
    <row r="91" spans="2:14">
      <c r="B91" s="129">
        <v>87</v>
      </c>
      <c r="C91" s="242" t="s">
        <v>353</v>
      </c>
      <c r="D91" s="391">
        <v>0</v>
      </c>
      <c r="E91" s="391">
        <v>0</v>
      </c>
      <c r="F91" s="391">
        <v>0</v>
      </c>
      <c r="G91" s="391">
        <v>0</v>
      </c>
      <c r="H91" s="391">
        <v>0</v>
      </c>
      <c r="I91" s="391">
        <v>0</v>
      </c>
      <c r="J91" s="242" t="s">
        <v>349</v>
      </c>
      <c r="K91" s="242" t="s">
        <v>349</v>
      </c>
      <c r="L91" s="242" t="s">
        <v>38</v>
      </c>
      <c r="M91" s="242" t="s">
        <v>397</v>
      </c>
      <c r="N91" s="130"/>
    </row>
    <row r="92" spans="2:14">
      <c r="B92" s="129">
        <v>88</v>
      </c>
      <c r="C92" s="242" t="s">
        <v>354</v>
      </c>
      <c r="D92" s="391">
        <v>0</v>
      </c>
      <c r="E92" s="391">
        <v>0</v>
      </c>
      <c r="F92" s="391">
        <v>0</v>
      </c>
      <c r="G92" s="391">
        <v>0</v>
      </c>
      <c r="H92" s="391">
        <v>0</v>
      </c>
      <c r="I92" s="391">
        <v>0</v>
      </c>
      <c r="J92" s="242" t="s">
        <v>48</v>
      </c>
      <c r="K92" s="242" t="s">
        <v>355</v>
      </c>
      <c r="L92" s="242" t="s">
        <v>38</v>
      </c>
      <c r="M92" s="242" t="s">
        <v>397</v>
      </c>
      <c r="N92" s="130"/>
    </row>
    <row r="93" spans="2:14">
      <c r="B93" s="129">
        <v>89</v>
      </c>
      <c r="C93" s="242" t="s">
        <v>358</v>
      </c>
      <c r="D93" s="391">
        <v>0</v>
      </c>
      <c r="E93" s="391">
        <v>0</v>
      </c>
      <c r="F93" s="391">
        <v>0</v>
      </c>
      <c r="G93" s="391">
        <v>0</v>
      </c>
      <c r="H93" s="391">
        <v>0</v>
      </c>
      <c r="I93" s="391">
        <v>0</v>
      </c>
      <c r="J93" s="242" t="s">
        <v>359</v>
      </c>
      <c r="K93" s="242" t="s">
        <v>355</v>
      </c>
      <c r="L93" s="242" t="s">
        <v>38</v>
      </c>
      <c r="M93" s="242" t="s">
        <v>397</v>
      </c>
      <c r="N93" s="130"/>
    </row>
    <row r="94" spans="2:14">
      <c r="B94" s="129">
        <v>90</v>
      </c>
      <c r="C94" s="242" t="s">
        <v>362</v>
      </c>
      <c r="D94" s="391">
        <v>0</v>
      </c>
      <c r="E94" s="391">
        <v>0</v>
      </c>
      <c r="F94" s="391">
        <v>0</v>
      </c>
      <c r="G94" s="391">
        <v>0</v>
      </c>
      <c r="H94" s="391">
        <v>0</v>
      </c>
      <c r="I94" s="391">
        <v>0</v>
      </c>
      <c r="J94" s="242" t="s">
        <v>54</v>
      </c>
      <c r="K94" s="242" t="s">
        <v>55</v>
      </c>
      <c r="L94" s="242" t="s">
        <v>38</v>
      </c>
      <c r="M94" s="242" t="s">
        <v>397</v>
      </c>
      <c r="N94" s="130"/>
    </row>
    <row r="95" spans="2:14">
      <c r="B95" s="129">
        <v>91</v>
      </c>
      <c r="C95" s="242" t="s">
        <v>364</v>
      </c>
      <c r="D95" s="391">
        <v>0</v>
      </c>
      <c r="E95" s="391">
        <v>0</v>
      </c>
      <c r="F95" s="391">
        <v>0</v>
      </c>
      <c r="G95" s="391">
        <v>0</v>
      </c>
      <c r="H95" s="391">
        <v>0</v>
      </c>
      <c r="I95" s="391">
        <v>0</v>
      </c>
      <c r="J95" s="242" t="s">
        <v>365</v>
      </c>
      <c r="K95" s="242" t="s">
        <v>355</v>
      </c>
      <c r="L95" s="242" t="s">
        <v>38</v>
      </c>
      <c r="M95" s="242" t="s">
        <v>397</v>
      </c>
      <c r="N95" s="130"/>
    </row>
    <row r="96" spans="2:14">
      <c r="B96" s="129">
        <v>92</v>
      </c>
      <c r="C96" s="242" t="s">
        <v>366</v>
      </c>
      <c r="D96" s="391">
        <v>0</v>
      </c>
      <c r="E96" s="391">
        <v>0</v>
      </c>
      <c r="F96" s="391">
        <v>0</v>
      </c>
      <c r="G96" s="391">
        <v>0</v>
      </c>
      <c r="H96" s="391">
        <v>0</v>
      </c>
      <c r="I96" s="391">
        <v>0</v>
      </c>
      <c r="J96" s="242" t="s">
        <v>277</v>
      </c>
      <c r="K96" s="242" t="s">
        <v>154</v>
      </c>
      <c r="L96" s="242" t="s">
        <v>128</v>
      </c>
      <c r="M96" s="242" t="s">
        <v>397</v>
      </c>
      <c r="N96" s="130"/>
    </row>
    <row r="97" spans="2:14">
      <c r="B97" s="129">
        <v>93</v>
      </c>
      <c r="C97" s="242" t="s">
        <v>367</v>
      </c>
      <c r="D97" s="391">
        <v>0</v>
      </c>
      <c r="E97" s="391">
        <v>0</v>
      </c>
      <c r="F97" s="391">
        <v>0</v>
      </c>
      <c r="G97" s="391">
        <v>0</v>
      </c>
      <c r="H97" s="391">
        <v>0</v>
      </c>
      <c r="I97" s="391">
        <v>0</v>
      </c>
      <c r="J97" s="242" t="s">
        <v>368</v>
      </c>
      <c r="K97" s="242" t="s">
        <v>128</v>
      </c>
      <c r="L97" s="242" t="s">
        <v>128</v>
      </c>
      <c r="M97" s="242" t="s">
        <v>397</v>
      </c>
      <c r="N97" s="130"/>
    </row>
    <row r="98" spans="2:14">
      <c r="B98" s="129">
        <v>94</v>
      </c>
      <c r="C98" s="242" t="s">
        <v>369</v>
      </c>
      <c r="D98" s="391">
        <v>0</v>
      </c>
      <c r="E98" s="391">
        <v>0</v>
      </c>
      <c r="F98" s="391">
        <v>0</v>
      </c>
      <c r="G98" s="391">
        <v>0</v>
      </c>
      <c r="H98" s="391">
        <v>0</v>
      </c>
      <c r="I98" s="391">
        <v>0</v>
      </c>
      <c r="J98" s="242" t="s">
        <v>368</v>
      </c>
      <c r="K98" s="242" t="s">
        <v>128</v>
      </c>
      <c r="L98" s="242" t="s">
        <v>128</v>
      </c>
      <c r="M98" s="242" t="s">
        <v>397</v>
      </c>
      <c r="N98" s="130"/>
    </row>
    <row r="99" spans="2:14">
      <c r="B99" s="129">
        <v>95</v>
      </c>
      <c r="C99" s="242" t="s">
        <v>370</v>
      </c>
      <c r="D99" s="391">
        <v>0</v>
      </c>
      <c r="E99" s="391">
        <v>0</v>
      </c>
      <c r="F99" s="391">
        <v>0</v>
      </c>
      <c r="G99" s="391">
        <v>0</v>
      </c>
      <c r="H99" s="391">
        <v>0</v>
      </c>
      <c r="I99" s="391">
        <v>0</v>
      </c>
      <c r="J99" s="242" t="s">
        <v>135</v>
      </c>
      <c r="K99" s="242" t="s">
        <v>135</v>
      </c>
      <c r="L99" s="242" t="s">
        <v>128</v>
      </c>
      <c r="M99" s="242" t="s">
        <v>397</v>
      </c>
      <c r="N99" s="130"/>
    </row>
    <row r="100" spans="2:14">
      <c r="B100" s="129">
        <v>96</v>
      </c>
      <c r="C100" s="242" t="s">
        <v>371</v>
      </c>
      <c r="D100" s="391">
        <v>0</v>
      </c>
      <c r="E100" s="391">
        <v>0</v>
      </c>
      <c r="F100" s="391">
        <v>0</v>
      </c>
      <c r="G100" s="391">
        <v>0</v>
      </c>
      <c r="H100" s="391">
        <v>0</v>
      </c>
      <c r="I100" s="391">
        <v>0</v>
      </c>
      <c r="J100" s="242" t="s">
        <v>372</v>
      </c>
      <c r="K100" s="242" t="s">
        <v>135</v>
      </c>
      <c r="L100" s="242" t="s">
        <v>128</v>
      </c>
      <c r="M100" s="242" t="s">
        <v>397</v>
      </c>
      <c r="N100" s="130"/>
    </row>
    <row r="101" spans="2:14">
      <c r="B101" s="129">
        <v>97</v>
      </c>
      <c r="C101" s="242" t="s">
        <v>373</v>
      </c>
      <c r="D101" s="391">
        <v>0</v>
      </c>
      <c r="E101" s="391">
        <v>0</v>
      </c>
      <c r="F101" s="391">
        <v>0</v>
      </c>
      <c r="G101" s="391">
        <v>0</v>
      </c>
      <c r="H101" s="391">
        <v>0</v>
      </c>
      <c r="I101" s="391">
        <v>0</v>
      </c>
      <c r="J101" s="242" t="s">
        <v>280</v>
      </c>
      <c r="K101" s="242" t="s">
        <v>154</v>
      </c>
      <c r="L101" s="242" t="s">
        <v>128</v>
      </c>
      <c r="M101" s="242" t="s">
        <v>397</v>
      </c>
      <c r="N101" s="130"/>
    </row>
    <row r="102" spans="2:14">
      <c r="B102" s="129">
        <v>98</v>
      </c>
      <c r="C102" s="242" t="s">
        <v>374</v>
      </c>
      <c r="D102" s="391">
        <v>0</v>
      </c>
      <c r="E102" s="391">
        <v>0</v>
      </c>
      <c r="F102" s="391">
        <v>0</v>
      </c>
      <c r="G102" s="391">
        <v>0</v>
      </c>
      <c r="H102" s="391">
        <v>0</v>
      </c>
      <c r="I102" s="391">
        <v>0</v>
      </c>
      <c r="J102" s="242" t="s">
        <v>375</v>
      </c>
      <c r="K102" s="242" t="s">
        <v>128</v>
      </c>
      <c r="L102" s="242" t="s">
        <v>128</v>
      </c>
      <c r="M102" s="242" t="s">
        <v>397</v>
      </c>
      <c r="N102" s="130"/>
    </row>
    <row r="103" spans="2:14">
      <c r="B103" s="129">
        <v>99</v>
      </c>
      <c r="C103" s="242" t="s">
        <v>376</v>
      </c>
      <c r="D103" s="391">
        <v>0</v>
      </c>
      <c r="E103" s="391">
        <v>0</v>
      </c>
      <c r="F103" s="391">
        <v>0</v>
      </c>
      <c r="G103" s="391">
        <v>0</v>
      </c>
      <c r="H103" s="391">
        <v>0</v>
      </c>
      <c r="I103" s="391">
        <v>0</v>
      </c>
      <c r="J103" s="242" t="s">
        <v>188</v>
      </c>
      <c r="K103" s="242" t="s">
        <v>189</v>
      </c>
      <c r="L103" s="242" t="s">
        <v>159</v>
      </c>
      <c r="M103" s="242" t="s">
        <v>397</v>
      </c>
      <c r="N103" s="130"/>
    </row>
    <row r="104" spans="2:14">
      <c r="B104" s="129">
        <v>100</v>
      </c>
      <c r="C104" s="242" t="s">
        <v>377</v>
      </c>
      <c r="D104" s="391">
        <v>0</v>
      </c>
      <c r="E104" s="391">
        <v>0</v>
      </c>
      <c r="F104" s="391">
        <v>0</v>
      </c>
      <c r="G104" s="391">
        <v>0</v>
      </c>
      <c r="H104" s="391">
        <v>0</v>
      </c>
      <c r="I104" s="391">
        <v>0</v>
      </c>
      <c r="J104" s="242" t="s">
        <v>378</v>
      </c>
      <c r="K104" s="242" t="s">
        <v>189</v>
      </c>
      <c r="L104" s="242" t="s">
        <v>159</v>
      </c>
      <c r="M104" s="242" t="s">
        <v>397</v>
      </c>
      <c r="N104" s="130"/>
    </row>
    <row r="105" spans="2:14">
      <c r="B105" s="129">
        <v>101</v>
      </c>
      <c r="C105" s="242" t="s">
        <v>379</v>
      </c>
      <c r="D105" s="391">
        <v>0</v>
      </c>
      <c r="E105" s="391">
        <v>0</v>
      </c>
      <c r="F105" s="391">
        <v>0</v>
      </c>
      <c r="G105" s="391">
        <v>0</v>
      </c>
      <c r="H105" s="391">
        <v>0</v>
      </c>
      <c r="I105" s="391">
        <v>0</v>
      </c>
      <c r="J105" s="242" t="s">
        <v>380</v>
      </c>
      <c r="K105" s="242" t="s">
        <v>176</v>
      </c>
      <c r="L105" s="242" t="s">
        <v>159</v>
      </c>
      <c r="M105" s="242" t="s">
        <v>397</v>
      </c>
      <c r="N105" s="130"/>
    </row>
    <row r="106" spans="2:14">
      <c r="B106" s="129">
        <v>102</v>
      </c>
      <c r="C106" s="242" t="s">
        <v>381</v>
      </c>
      <c r="D106" s="391">
        <v>0</v>
      </c>
      <c r="E106" s="391">
        <v>0</v>
      </c>
      <c r="F106" s="391">
        <v>0</v>
      </c>
      <c r="G106" s="391">
        <v>0</v>
      </c>
      <c r="H106" s="391">
        <v>0</v>
      </c>
      <c r="I106" s="391">
        <v>0</v>
      </c>
      <c r="J106" s="242" t="s">
        <v>382</v>
      </c>
      <c r="K106" s="242" t="s">
        <v>185</v>
      </c>
      <c r="L106" s="242" t="s">
        <v>159</v>
      </c>
      <c r="M106" s="242" t="s">
        <v>397</v>
      </c>
      <c r="N106" s="130"/>
    </row>
    <row r="107" spans="2:14">
      <c r="B107" s="129">
        <v>103</v>
      </c>
      <c r="C107" s="242" t="s">
        <v>383</v>
      </c>
      <c r="D107" s="391">
        <v>0</v>
      </c>
      <c r="E107" s="391">
        <v>0</v>
      </c>
      <c r="F107" s="391">
        <v>0</v>
      </c>
      <c r="G107" s="391">
        <v>0</v>
      </c>
      <c r="H107" s="391">
        <v>0</v>
      </c>
      <c r="I107" s="391">
        <v>0</v>
      </c>
      <c r="J107" s="242" t="s">
        <v>384</v>
      </c>
      <c r="K107" s="242" t="s">
        <v>384</v>
      </c>
      <c r="L107" s="242" t="s">
        <v>159</v>
      </c>
      <c r="M107" s="242" t="s">
        <v>397</v>
      </c>
      <c r="N107" s="130"/>
    </row>
    <row r="108" spans="2:14">
      <c r="B108" s="129">
        <v>104</v>
      </c>
      <c r="C108" s="242" t="s">
        <v>385</v>
      </c>
      <c r="D108" s="391">
        <v>0</v>
      </c>
      <c r="E108" s="391">
        <v>0</v>
      </c>
      <c r="F108" s="391">
        <v>0</v>
      </c>
      <c r="G108" s="391">
        <v>0</v>
      </c>
      <c r="H108" s="391">
        <v>0</v>
      </c>
      <c r="I108" s="391">
        <v>0</v>
      </c>
      <c r="J108" s="242" t="s">
        <v>384</v>
      </c>
      <c r="K108" s="242" t="s">
        <v>384</v>
      </c>
      <c r="L108" s="242" t="s">
        <v>159</v>
      </c>
      <c r="M108" s="242" t="s">
        <v>397</v>
      </c>
      <c r="N108" s="130"/>
    </row>
    <row r="109" spans="2:14">
      <c r="B109" s="129">
        <v>105</v>
      </c>
      <c r="C109" s="242" t="s">
        <v>386</v>
      </c>
      <c r="D109" s="391">
        <v>0</v>
      </c>
      <c r="E109" s="391">
        <v>0</v>
      </c>
      <c r="F109" s="391">
        <v>0</v>
      </c>
      <c r="G109" s="391">
        <v>0</v>
      </c>
      <c r="H109" s="391">
        <v>0</v>
      </c>
      <c r="I109" s="391">
        <v>0</v>
      </c>
      <c r="J109" s="242" t="s">
        <v>387</v>
      </c>
      <c r="K109" s="242" t="s">
        <v>176</v>
      </c>
      <c r="L109" s="242" t="s">
        <v>159</v>
      </c>
      <c r="M109" s="242" t="s">
        <v>397</v>
      </c>
      <c r="N109" s="130"/>
    </row>
    <row r="110" spans="2:14" ht="5.25" customHeight="1">
      <c r="B110" s="132"/>
      <c r="C110" s="134"/>
      <c r="D110" s="392"/>
      <c r="E110" s="392"/>
      <c r="F110" s="392"/>
      <c r="G110" s="392"/>
      <c r="H110" s="392"/>
      <c r="I110" s="392"/>
      <c r="J110" s="134"/>
      <c r="K110" s="134"/>
      <c r="L110" s="134"/>
      <c r="M110" s="134"/>
    </row>
    <row r="111" spans="2:14">
      <c r="B111" s="128" t="s">
        <v>398</v>
      </c>
      <c r="C111" s="133" t="s">
        <v>399</v>
      </c>
    </row>
    <row r="112" spans="2:14">
      <c r="C112" s="133" t="s">
        <v>400</v>
      </c>
    </row>
  </sheetData>
  <mergeCells count="9">
    <mergeCell ref="N2:N3"/>
    <mergeCell ref="L2:L3"/>
    <mergeCell ref="M2:M3"/>
    <mergeCell ref="B2:B3"/>
    <mergeCell ref="C2:C3"/>
    <mergeCell ref="D2:F2"/>
    <mergeCell ref="G2:I2"/>
    <mergeCell ref="J2:J3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46"/>
  <sheetViews>
    <sheetView showGridLines="0" view="pageBreakPreview" topLeftCell="S24" zoomScale="75" zoomScaleNormal="75" zoomScaleSheetLayoutView="75" workbookViewId="0">
      <selection activeCell="X37" sqref="X37"/>
    </sheetView>
  </sheetViews>
  <sheetFormatPr defaultRowHeight="12.5"/>
  <cols>
    <col min="1" max="1" width="5.453125" customWidth="1"/>
    <col min="2" max="2" width="4" customWidth="1"/>
    <col min="3" max="3" width="36.453125" customWidth="1"/>
    <col min="4" max="4" width="23.453125" customWidth="1"/>
    <col min="5" max="5" width="21.26953125" customWidth="1"/>
    <col min="6" max="6" width="12.26953125" customWidth="1"/>
    <col min="7" max="7" width="8.7265625" customWidth="1"/>
    <col min="8" max="8" width="7" customWidth="1"/>
    <col min="9" max="9" width="8.453125" customWidth="1"/>
    <col min="10" max="10" width="5.453125" customWidth="1"/>
    <col min="11" max="11" width="5.26953125" customWidth="1"/>
    <col min="12" max="12" width="5.81640625" customWidth="1"/>
    <col min="13" max="13" width="14.1796875" customWidth="1"/>
    <col min="14" max="14" width="11" customWidth="1"/>
    <col min="15" max="15" width="27.453125" customWidth="1"/>
    <col min="16" max="16" width="12.7265625" customWidth="1"/>
    <col min="17" max="17" width="12.26953125" customWidth="1"/>
    <col min="18" max="18" width="29.1796875" customWidth="1"/>
    <col min="19" max="19" width="22.453125" customWidth="1"/>
    <col min="20" max="21" width="13.7265625" customWidth="1"/>
    <col min="22" max="22" width="12.81640625" customWidth="1"/>
    <col min="23" max="23" width="12.26953125" customWidth="1"/>
    <col min="24" max="24" width="14.26953125" customWidth="1"/>
    <col min="25" max="25" width="15.81640625" customWidth="1"/>
    <col min="26" max="26" width="19.81640625" customWidth="1"/>
    <col min="27" max="27" width="10.81640625" customWidth="1"/>
    <col min="28" max="28" width="28.453125" customWidth="1"/>
  </cols>
  <sheetData>
    <row r="1" spans="1:29" ht="15.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9" ht="22.5">
      <c r="A2" s="484" t="s">
        <v>741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</row>
    <row r="3" spans="1:29" ht="15.5">
      <c r="A3" s="131"/>
      <c r="B3" s="1"/>
      <c r="C3" s="3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31"/>
      <c r="T3" s="131"/>
      <c r="U3" s="131"/>
      <c r="V3" s="131"/>
      <c r="W3" s="131"/>
      <c r="X3" s="131"/>
      <c r="Y3" s="131"/>
      <c r="Z3" s="131"/>
      <c r="AA3" s="131"/>
      <c r="AB3" s="131"/>
    </row>
    <row r="4" spans="1:29" s="137" customFormat="1" ht="17.5">
      <c r="A4" s="511" t="s">
        <v>1</v>
      </c>
      <c r="B4" s="507" t="s">
        <v>2</v>
      </c>
      <c r="C4" s="507"/>
      <c r="D4" s="507" t="s">
        <v>3</v>
      </c>
      <c r="E4" s="507"/>
      <c r="F4" s="507"/>
      <c r="G4" s="507" t="s">
        <v>4</v>
      </c>
      <c r="H4" s="507"/>
      <c r="I4" s="507"/>
      <c r="J4" s="507"/>
      <c r="K4" s="507"/>
      <c r="L4" s="507"/>
      <c r="M4" s="507" t="s">
        <v>5</v>
      </c>
      <c r="N4" s="136" t="s">
        <v>6</v>
      </c>
      <c r="O4" s="136" t="s">
        <v>742</v>
      </c>
      <c r="P4" s="508" t="s">
        <v>8</v>
      </c>
      <c r="Q4" s="508"/>
      <c r="R4" s="508"/>
      <c r="S4" s="508"/>
      <c r="T4" s="508"/>
      <c r="U4" s="508"/>
      <c r="V4" s="508"/>
      <c r="W4" s="508"/>
      <c r="X4" s="508" t="s">
        <v>9</v>
      </c>
      <c r="Y4" s="508"/>
      <c r="Z4" s="508"/>
      <c r="AA4" s="508"/>
      <c r="AB4" s="507" t="s">
        <v>10</v>
      </c>
    </row>
    <row r="5" spans="1:29" s="137" customFormat="1" ht="17.5">
      <c r="A5" s="511"/>
      <c r="B5" s="507"/>
      <c r="C5" s="507"/>
      <c r="D5" s="507" t="s">
        <v>11</v>
      </c>
      <c r="E5" s="507" t="s">
        <v>12</v>
      </c>
      <c r="F5" s="507" t="s">
        <v>13</v>
      </c>
      <c r="G5" s="507" t="s">
        <v>743</v>
      </c>
      <c r="H5" s="507"/>
      <c r="I5" s="507"/>
      <c r="J5" s="507" t="s">
        <v>744</v>
      </c>
      <c r="K5" s="507"/>
      <c r="L5" s="507"/>
      <c r="M5" s="507"/>
      <c r="N5" s="136" t="s">
        <v>745</v>
      </c>
      <c r="O5" s="136" t="s">
        <v>746</v>
      </c>
      <c r="P5" s="138" t="s">
        <v>747</v>
      </c>
      <c r="Q5" s="138" t="s">
        <v>18</v>
      </c>
      <c r="R5" s="138" t="s">
        <v>19</v>
      </c>
      <c r="S5" s="138" t="s">
        <v>748</v>
      </c>
      <c r="T5" s="138" t="s">
        <v>21</v>
      </c>
      <c r="U5" s="508" t="s">
        <v>22</v>
      </c>
      <c r="V5" s="508"/>
      <c r="W5" s="138" t="s">
        <v>749</v>
      </c>
      <c r="X5" s="138" t="s">
        <v>750</v>
      </c>
      <c r="Y5" s="138" t="s">
        <v>751</v>
      </c>
      <c r="Z5" s="138" t="s">
        <v>752</v>
      </c>
      <c r="AA5" s="138" t="s">
        <v>753</v>
      </c>
      <c r="AB5" s="507"/>
    </row>
    <row r="6" spans="1:29" s="137" customFormat="1" ht="20">
      <c r="A6" s="511"/>
      <c r="B6" s="507"/>
      <c r="C6" s="507"/>
      <c r="D6" s="507"/>
      <c r="E6" s="507"/>
      <c r="F6" s="507"/>
      <c r="G6" s="509" t="s">
        <v>28</v>
      </c>
      <c r="H6" s="510" t="s">
        <v>29</v>
      </c>
      <c r="I6" s="509" t="s">
        <v>30</v>
      </c>
      <c r="J6" s="509" t="s">
        <v>28</v>
      </c>
      <c r="K6" s="510" t="s">
        <v>29</v>
      </c>
      <c r="L6" s="509" t="s">
        <v>30</v>
      </c>
      <c r="M6" s="507"/>
      <c r="N6" s="136" t="s">
        <v>31</v>
      </c>
      <c r="O6" s="136" t="s">
        <v>754</v>
      </c>
      <c r="P6" s="138" t="s">
        <v>755</v>
      </c>
      <c r="Q6" s="138" t="s">
        <v>32</v>
      </c>
      <c r="R6" s="138" t="s">
        <v>33</v>
      </c>
      <c r="S6" s="138" t="s">
        <v>756</v>
      </c>
      <c r="T6" s="138" t="s">
        <v>34</v>
      </c>
      <c r="U6" s="138" t="s">
        <v>757</v>
      </c>
      <c r="V6" s="138" t="s">
        <v>758</v>
      </c>
      <c r="W6" s="138" t="s">
        <v>759</v>
      </c>
      <c r="X6" s="138" t="s">
        <v>37</v>
      </c>
      <c r="Y6" s="138" t="s">
        <v>760</v>
      </c>
      <c r="Z6" s="138" t="s">
        <v>761</v>
      </c>
      <c r="AA6" s="138" t="s">
        <v>762</v>
      </c>
      <c r="AB6" s="507"/>
    </row>
    <row r="7" spans="1:29" s="137" customFormat="1" ht="17.5">
      <c r="A7" s="511"/>
      <c r="B7" s="507"/>
      <c r="C7" s="507"/>
      <c r="D7" s="507"/>
      <c r="E7" s="507"/>
      <c r="F7" s="507"/>
      <c r="G7" s="509"/>
      <c r="H7" s="510"/>
      <c r="I7" s="509"/>
      <c r="J7" s="509"/>
      <c r="K7" s="510"/>
      <c r="L7" s="509"/>
      <c r="M7" s="507"/>
      <c r="N7" s="136"/>
      <c r="O7" s="136"/>
      <c r="P7" s="138"/>
      <c r="Q7" s="138" t="s">
        <v>37</v>
      </c>
      <c r="R7" s="138"/>
      <c r="S7" s="138"/>
      <c r="T7" s="138"/>
      <c r="U7" s="138" t="s">
        <v>34</v>
      </c>
      <c r="V7" s="138" t="s">
        <v>34</v>
      </c>
      <c r="W7" s="138" t="s">
        <v>34</v>
      </c>
      <c r="X7" s="138"/>
      <c r="Y7" s="138"/>
      <c r="Z7" s="138"/>
      <c r="AA7" s="138"/>
      <c r="AB7" s="507"/>
    </row>
    <row r="8" spans="1:29" s="140" customFormat="1" ht="25" customHeight="1" thickBot="1">
      <c r="A8" s="139" t="s">
        <v>763</v>
      </c>
      <c r="B8" s="505" t="s">
        <v>764</v>
      </c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</row>
    <row r="9" spans="1:29" s="149" customFormat="1" ht="25" customHeight="1">
      <c r="A9" s="141">
        <v>1</v>
      </c>
      <c r="B9" s="142" t="s">
        <v>401</v>
      </c>
      <c r="C9" s="142"/>
      <c r="D9" s="142" t="s">
        <v>402</v>
      </c>
      <c r="E9" s="142" t="s">
        <v>403</v>
      </c>
      <c r="F9" s="142" t="s">
        <v>765</v>
      </c>
      <c r="G9" s="142">
        <v>116</v>
      </c>
      <c r="H9" s="142">
        <v>15</v>
      </c>
      <c r="I9" s="142">
        <v>275</v>
      </c>
      <c r="J9" s="142">
        <v>-8</v>
      </c>
      <c r="K9" s="142">
        <v>44</v>
      </c>
      <c r="L9" s="142">
        <v>69</v>
      </c>
      <c r="M9" s="143" t="s">
        <v>766</v>
      </c>
      <c r="N9" s="144">
        <v>1977</v>
      </c>
      <c r="O9" s="145">
        <v>13956570000</v>
      </c>
      <c r="P9" s="146">
        <v>169</v>
      </c>
      <c r="Q9" s="146">
        <v>890</v>
      </c>
      <c r="R9" s="147" t="s">
        <v>45</v>
      </c>
      <c r="S9" s="147">
        <v>18200000</v>
      </c>
      <c r="T9" s="146">
        <v>1300</v>
      </c>
      <c r="U9" s="147">
        <v>16</v>
      </c>
      <c r="V9" s="147">
        <v>16</v>
      </c>
      <c r="W9" s="147">
        <v>44</v>
      </c>
      <c r="X9" s="146">
        <v>3139.58</v>
      </c>
      <c r="Y9" s="146">
        <v>1500</v>
      </c>
      <c r="Z9" s="146" t="s">
        <v>767</v>
      </c>
      <c r="AA9" s="146" t="s">
        <v>768</v>
      </c>
      <c r="AB9" s="142" t="s">
        <v>769</v>
      </c>
      <c r="AC9" s="148"/>
    </row>
    <row r="10" spans="1:29" s="151" customFormat="1" ht="25" customHeight="1">
      <c r="A10" s="141">
        <f>A9+1</f>
        <v>2</v>
      </c>
      <c r="B10" s="142" t="s">
        <v>405</v>
      </c>
      <c r="C10" s="142"/>
      <c r="D10" s="142" t="s">
        <v>406</v>
      </c>
      <c r="E10" s="142" t="s">
        <v>407</v>
      </c>
      <c r="F10" s="142" t="s">
        <v>765</v>
      </c>
      <c r="G10" s="142">
        <v>116</v>
      </c>
      <c r="H10" s="142">
        <v>11</v>
      </c>
      <c r="I10" s="142">
        <v>200</v>
      </c>
      <c r="J10" s="142">
        <v>-8</v>
      </c>
      <c r="K10" s="142">
        <v>45</v>
      </c>
      <c r="L10" s="142">
        <v>23</v>
      </c>
      <c r="M10" s="143" t="s">
        <v>766</v>
      </c>
      <c r="N10" s="144">
        <v>1991</v>
      </c>
      <c r="O10" s="145">
        <v>40000000000</v>
      </c>
      <c r="P10" s="146">
        <v>340</v>
      </c>
      <c r="Q10" s="146">
        <v>430</v>
      </c>
      <c r="R10" s="147" t="s">
        <v>45</v>
      </c>
      <c r="S10" s="147">
        <v>27000000</v>
      </c>
      <c r="T10" s="146">
        <v>683</v>
      </c>
      <c r="U10" s="147">
        <v>33.5</v>
      </c>
      <c r="V10" s="147">
        <v>34</v>
      </c>
      <c r="W10" s="147">
        <v>65</v>
      </c>
      <c r="X10" s="146">
        <v>3589</v>
      </c>
      <c r="Y10" s="146">
        <v>1862</v>
      </c>
      <c r="Z10" s="146">
        <v>1000</v>
      </c>
      <c r="AA10" s="146" t="s">
        <v>770</v>
      </c>
      <c r="AB10" s="142"/>
      <c r="AC10" s="150"/>
    </row>
    <row r="11" spans="1:29" s="151" customFormat="1" ht="25" customHeight="1">
      <c r="A11" s="141">
        <v>3</v>
      </c>
      <c r="B11" s="142" t="s">
        <v>408</v>
      </c>
      <c r="C11" s="142"/>
      <c r="D11" s="142" t="s">
        <v>409</v>
      </c>
      <c r="E11" s="142" t="s">
        <v>410</v>
      </c>
      <c r="F11" s="142" t="s">
        <v>771</v>
      </c>
      <c r="G11" s="142">
        <v>116</v>
      </c>
      <c r="H11" s="142">
        <v>26</v>
      </c>
      <c r="I11" s="142">
        <v>5.53</v>
      </c>
      <c r="J11" s="142">
        <v>-8</v>
      </c>
      <c r="K11" s="142">
        <v>39</v>
      </c>
      <c r="L11" s="142" t="s">
        <v>772</v>
      </c>
      <c r="M11" s="143" t="s">
        <v>773</v>
      </c>
      <c r="N11" s="144">
        <v>2011</v>
      </c>
      <c r="O11" s="152"/>
      <c r="P11" s="146" t="s">
        <v>774</v>
      </c>
      <c r="Q11" s="146" t="s">
        <v>775</v>
      </c>
      <c r="R11" s="147" t="s">
        <v>776</v>
      </c>
      <c r="S11" s="147">
        <v>27002000</v>
      </c>
      <c r="T11" s="146">
        <v>950</v>
      </c>
      <c r="U11" s="147">
        <v>42</v>
      </c>
      <c r="V11" s="147">
        <v>24</v>
      </c>
      <c r="W11" s="147"/>
      <c r="X11" s="146">
        <v>5168</v>
      </c>
      <c r="Y11" s="146"/>
      <c r="Z11" s="146"/>
      <c r="AA11" s="146"/>
      <c r="AB11" s="142"/>
      <c r="AC11" s="150"/>
    </row>
    <row r="12" spans="1:29" s="151" customFormat="1" ht="25" customHeight="1">
      <c r="A12" s="141"/>
      <c r="B12" s="506"/>
      <c r="C12" s="506"/>
      <c r="D12" s="142"/>
      <c r="E12" s="142"/>
      <c r="F12" s="142"/>
      <c r="G12" s="142"/>
      <c r="H12" s="142"/>
      <c r="I12" s="142"/>
      <c r="J12" s="153"/>
      <c r="K12" s="142"/>
      <c r="L12" s="142"/>
      <c r="M12" s="143"/>
      <c r="N12" s="144"/>
      <c r="O12" s="147"/>
      <c r="P12" s="146"/>
      <c r="Q12" s="146"/>
      <c r="R12" s="147"/>
      <c r="S12" s="147"/>
      <c r="T12" s="146"/>
      <c r="U12" s="147"/>
      <c r="V12" s="147"/>
      <c r="W12" s="147"/>
      <c r="X12" s="146"/>
      <c r="Y12" s="146"/>
      <c r="Z12" s="146"/>
      <c r="AA12" s="146"/>
      <c r="AB12" s="142"/>
      <c r="AC12" s="150"/>
    </row>
    <row r="13" spans="1:29" s="151" customFormat="1" ht="25" customHeight="1">
      <c r="A13" s="139" t="s">
        <v>777</v>
      </c>
      <c r="B13" s="505" t="s">
        <v>225</v>
      </c>
      <c r="C13" s="505"/>
      <c r="D13" s="505"/>
      <c r="E13" s="505"/>
      <c r="F13" s="505"/>
      <c r="G13" s="505"/>
      <c r="H13" s="505"/>
      <c r="I13" s="505"/>
      <c r="J13" s="505"/>
      <c r="K13" s="505"/>
      <c r="L13" s="505"/>
      <c r="M13" s="505"/>
      <c r="N13" s="505"/>
      <c r="O13" s="505"/>
      <c r="P13" s="505"/>
      <c r="Q13" s="505"/>
      <c r="R13" s="505"/>
      <c r="S13" s="505"/>
      <c r="T13" s="505"/>
      <c r="U13" s="505"/>
      <c r="V13" s="505"/>
      <c r="W13" s="505"/>
      <c r="X13" s="505"/>
      <c r="Y13" s="505"/>
      <c r="Z13" s="505"/>
      <c r="AA13" s="505"/>
      <c r="AB13" s="505"/>
      <c r="AC13" s="150"/>
    </row>
    <row r="14" spans="1:29" s="151" customFormat="1" ht="25" customHeight="1">
      <c r="B14" s="154" t="s">
        <v>778</v>
      </c>
      <c r="C14" s="142"/>
      <c r="D14" s="142"/>
      <c r="E14" s="142" t="s">
        <v>779</v>
      </c>
      <c r="F14" s="142"/>
      <c r="G14" s="142"/>
      <c r="H14" s="142"/>
      <c r="I14" s="142"/>
      <c r="J14" s="153"/>
      <c r="K14" s="142"/>
      <c r="L14" s="142"/>
      <c r="M14" s="143"/>
      <c r="N14" s="144"/>
      <c r="O14" s="147"/>
      <c r="P14" s="146"/>
      <c r="Q14" s="146"/>
      <c r="R14" s="147"/>
      <c r="S14" s="147"/>
      <c r="T14" s="146"/>
      <c r="U14" s="147"/>
      <c r="V14" s="147"/>
      <c r="W14" s="147"/>
      <c r="X14" s="146"/>
      <c r="Y14" s="146"/>
      <c r="Z14" s="146"/>
      <c r="AA14" s="146"/>
      <c r="AB14" s="142"/>
      <c r="AC14" s="150"/>
    </row>
    <row r="15" spans="1:29" s="151" customFormat="1" ht="25" customHeight="1">
      <c r="A15" s="141">
        <v>4</v>
      </c>
      <c r="B15" s="142" t="s">
        <v>423</v>
      </c>
      <c r="C15" s="142"/>
      <c r="D15" s="142" t="s">
        <v>424</v>
      </c>
      <c r="E15" s="142" t="s">
        <v>425</v>
      </c>
      <c r="F15" s="142" t="s">
        <v>780</v>
      </c>
      <c r="G15" s="155">
        <v>116</v>
      </c>
      <c r="H15" s="155">
        <v>2</v>
      </c>
      <c r="I15" s="155">
        <v>56</v>
      </c>
      <c r="J15" s="156">
        <v>-8</v>
      </c>
      <c r="K15" s="144">
        <v>48</v>
      </c>
      <c r="L15" s="144">
        <v>35</v>
      </c>
      <c r="M15" s="143" t="s">
        <v>781</v>
      </c>
      <c r="N15" s="144">
        <v>1994</v>
      </c>
      <c r="O15" s="145">
        <v>952727000</v>
      </c>
      <c r="P15" s="146">
        <v>3.5</v>
      </c>
      <c r="Q15" s="146">
        <v>11</v>
      </c>
      <c r="R15" s="147" t="s">
        <v>782</v>
      </c>
      <c r="S15" s="147">
        <v>450000</v>
      </c>
      <c r="T15" s="146">
        <v>182</v>
      </c>
      <c r="U15" s="146">
        <v>15</v>
      </c>
      <c r="V15" s="146">
        <v>18</v>
      </c>
      <c r="W15" s="146">
        <v>10</v>
      </c>
      <c r="X15" s="146">
        <v>10</v>
      </c>
      <c r="Y15" s="146">
        <v>150</v>
      </c>
      <c r="Z15" s="146">
        <v>21</v>
      </c>
      <c r="AA15" s="146">
        <v>0</v>
      </c>
      <c r="AB15" s="142"/>
      <c r="AC15" s="150"/>
    </row>
    <row r="16" spans="1:29" s="151" customFormat="1" ht="25" customHeight="1">
      <c r="A16" s="141">
        <v>5</v>
      </c>
      <c r="B16" s="142" t="s">
        <v>428</v>
      </c>
      <c r="C16" s="142"/>
      <c r="D16" s="142" t="s">
        <v>424</v>
      </c>
      <c r="E16" s="142" t="s">
        <v>425</v>
      </c>
      <c r="F16" s="142" t="s">
        <v>780</v>
      </c>
      <c r="G16" s="155">
        <v>116</v>
      </c>
      <c r="H16" s="155">
        <v>2</v>
      </c>
      <c r="I16" s="155">
        <v>18</v>
      </c>
      <c r="J16" s="156">
        <v>-8</v>
      </c>
      <c r="K16" s="144">
        <v>47</v>
      </c>
      <c r="L16" s="144">
        <v>24</v>
      </c>
      <c r="M16" s="143" t="s">
        <v>781</v>
      </c>
      <c r="N16" s="144">
        <v>2008</v>
      </c>
      <c r="O16" s="145">
        <v>19207560204</v>
      </c>
      <c r="P16" s="146">
        <v>10.5</v>
      </c>
      <c r="Q16" s="146">
        <v>16.3</v>
      </c>
      <c r="R16" s="147" t="s">
        <v>782</v>
      </c>
      <c r="S16" s="147">
        <v>1376000</v>
      </c>
      <c r="T16" s="146">
        <v>200</v>
      </c>
      <c r="U16" s="146">
        <v>21</v>
      </c>
      <c r="V16" s="146">
        <v>23.5</v>
      </c>
      <c r="W16" s="146">
        <v>15</v>
      </c>
      <c r="X16" s="146">
        <v>210</v>
      </c>
      <c r="Y16" s="146">
        <v>100</v>
      </c>
      <c r="Z16" s="146">
        <v>125</v>
      </c>
      <c r="AA16" s="147">
        <v>0</v>
      </c>
      <c r="AB16" s="142"/>
      <c r="AC16" s="150"/>
    </row>
    <row r="17" spans="1:29" s="151" customFormat="1" ht="25" customHeight="1">
      <c r="A17" s="141">
        <v>6</v>
      </c>
      <c r="B17" s="142" t="s">
        <v>429</v>
      </c>
      <c r="C17" s="142"/>
      <c r="D17" s="142" t="s">
        <v>430</v>
      </c>
      <c r="E17" s="142" t="s">
        <v>425</v>
      </c>
      <c r="F17" s="142" t="s">
        <v>780</v>
      </c>
      <c r="G17" s="155">
        <v>116</v>
      </c>
      <c r="H17" s="155">
        <v>54</v>
      </c>
      <c r="I17" s="155">
        <v>22</v>
      </c>
      <c r="J17" s="156">
        <v>-8</v>
      </c>
      <c r="K17" s="144">
        <v>46</v>
      </c>
      <c r="L17" s="144">
        <v>55</v>
      </c>
      <c r="M17" s="143" t="s">
        <v>783</v>
      </c>
      <c r="N17" s="144">
        <v>2007</v>
      </c>
      <c r="O17" s="145">
        <v>15763115000</v>
      </c>
      <c r="P17" s="146">
        <v>9.5</v>
      </c>
      <c r="Q17" s="146">
        <v>23</v>
      </c>
      <c r="R17" s="147" t="s">
        <v>782</v>
      </c>
      <c r="S17" s="147">
        <v>1249000</v>
      </c>
      <c r="T17" s="146">
        <v>170</v>
      </c>
      <c r="U17" s="146">
        <v>20</v>
      </c>
      <c r="V17" s="146">
        <v>24</v>
      </c>
      <c r="W17" s="146">
        <v>15</v>
      </c>
      <c r="X17" s="146">
        <v>235</v>
      </c>
      <c r="Y17" s="146">
        <v>150</v>
      </c>
      <c r="Z17" s="146">
        <v>150</v>
      </c>
      <c r="AA17" s="147">
        <v>0</v>
      </c>
      <c r="AB17" s="142"/>
      <c r="AC17" s="150"/>
    </row>
    <row r="18" spans="1:29" s="151" customFormat="1" ht="25" customHeight="1">
      <c r="A18" s="141"/>
      <c r="B18" s="154" t="s">
        <v>784</v>
      </c>
      <c r="C18" s="142"/>
      <c r="D18" s="142"/>
      <c r="E18" s="142"/>
      <c r="F18" s="142"/>
      <c r="G18" s="155"/>
      <c r="H18" s="155"/>
      <c r="I18" s="155"/>
      <c r="J18" s="156"/>
      <c r="K18" s="144"/>
      <c r="L18" s="144"/>
      <c r="M18" s="143"/>
      <c r="N18" s="144"/>
      <c r="O18" s="145"/>
      <c r="P18" s="146"/>
      <c r="Q18" s="146"/>
      <c r="R18" s="147"/>
      <c r="S18" s="147"/>
      <c r="T18" s="146"/>
      <c r="U18" s="146"/>
      <c r="V18" s="146"/>
      <c r="W18" s="146"/>
      <c r="X18" s="146"/>
      <c r="Y18" s="146"/>
      <c r="Z18" s="146"/>
      <c r="AA18" s="147"/>
      <c r="AB18" s="142"/>
      <c r="AC18" s="150"/>
    </row>
    <row r="19" spans="1:29" s="151" customFormat="1" ht="25" customHeight="1">
      <c r="A19" s="141">
        <f>A17+1</f>
        <v>7</v>
      </c>
      <c r="B19" s="142" t="s">
        <v>443</v>
      </c>
      <c r="C19" s="142"/>
      <c r="D19" s="142" t="s">
        <v>444</v>
      </c>
      <c r="E19" s="142" t="s">
        <v>445</v>
      </c>
      <c r="F19" s="142" t="s">
        <v>765</v>
      </c>
      <c r="G19" s="155">
        <v>116</v>
      </c>
      <c r="H19" s="155">
        <v>17</v>
      </c>
      <c r="I19" s="155">
        <v>37</v>
      </c>
      <c r="J19" s="156">
        <v>-8</v>
      </c>
      <c r="K19" s="144">
        <v>42</v>
      </c>
      <c r="L19" s="144">
        <v>32</v>
      </c>
      <c r="M19" s="143" t="s">
        <v>766</v>
      </c>
      <c r="N19" s="144">
        <v>1937</v>
      </c>
      <c r="O19" s="145">
        <v>3458661000</v>
      </c>
      <c r="P19" s="147">
        <v>28.67</v>
      </c>
      <c r="Q19" s="147">
        <v>3.75</v>
      </c>
      <c r="R19" s="147" t="s">
        <v>785</v>
      </c>
      <c r="S19" s="147">
        <v>300000</v>
      </c>
      <c r="T19" s="147">
        <v>133</v>
      </c>
      <c r="U19" s="147">
        <v>24.5</v>
      </c>
      <c r="V19" s="147">
        <v>23</v>
      </c>
      <c r="W19" s="147">
        <v>76.75</v>
      </c>
      <c r="X19" s="146">
        <v>3239</v>
      </c>
      <c r="Y19" s="147">
        <v>100</v>
      </c>
      <c r="Z19" s="147">
        <v>160</v>
      </c>
      <c r="AA19" s="146">
        <v>0</v>
      </c>
      <c r="AB19" s="142" t="s">
        <v>786</v>
      </c>
      <c r="AC19" s="150"/>
    </row>
    <row r="20" spans="1:29" s="151" customFormat="1" ht="25" customHeight="1">
      <c r="A20" s="141">
        <f>A19+1</f>
        <v>8</v>
      </c>
      <c r="B20" s="142" t="s">
        <v>468</v>
      </c>
      <c r="C20" s="142"/>
      <c r="D20" s="142" t="s">
        <v>469</v>
      </c>
      <c r="E20" s="142" t="s">
        <v>403</v>
      </c>
      <c r="F20" s="142" t="s">
        <v>765</v>
      </c>
      <c r="G20" s="155">
        <v>116</v>
      </c>
      <c r="H20" s="155">
        <v>11</v>
      </c>
      <c r="I20" s="155">
        <v>34</v>
      </c>
      <c r="J20" s="156">
        <v>-8</v>
      </c>
      <c r="K20" s="144">
        <v>49</v>
      </c>
      <c r="L20" s="144">
        <v>31</v>
      </c>
      <c r="M20" s="143" t="s">
        <v>766</v>
      </c>
      <c r="N20" s="144">
        <v>1997</v>
      </c>
      <c r="O20" s="145">
        <v>257779662</v>
      </c>
      <c r="P20" s="147">
        <v>10.7</v>
      </c>
      <c r="Q20" s="147">
        <v>30.4</v>
      </c>
      <c r="R20" s="147" t="s">
        <v>782</v>
      </c>
      <c r="S20" s="147">
        <v>896000</v>
      </c>
      <c r="T20" s="147">
        <v>135</v>
      </c>
      <c r="U20" s="147">
        <v>15.5</v>
      </c>
      <c r="V20" s="147">
        <v>17.5</v>
      </c>
      <c r="W20" s="147">
        <v>15</v>
      </c>
      <c r="X20" s="146">
        <v>301</v>
      </c>
      <c r="Y20" s="147">
        <v>116</v>
      </c>
      <c r="Z20" s="147">
        <v>572</v>
      </c>
      <c r="AA20" s="146">
        <v>0</v>
      </c>
      <c r="AB20" s="142"/>
      <c r="AC20" s="150"/>
    </row>
    <row r="21" spans="1:29" s="151" customFormat="1" ht="25" customHeight="1">
      <c r="A21" s="141">
        <f t="shared" ref="A21:A27" si="0">A20+1</f>
        <v>9</v>
      </c>
      <c r="B21" s="142" t="s">
        <v>474</v>
      </c>
      <c r="C21" s="142"/>
      <c r="D21" s="142" t="s">
        <v>475</v>
      </c>
      <c r="E21" s="142" t="s">
        <v>403</v>
      </c>
      <c r="F21" s="142" t="s">
        <v>765</v>
      </c>
      <c r="G21" s="155">
        <v>116</v>
      </c>
      <c r="H21" s="155">
        <v>12</v>
      </c>
      <c r="I21" s="155">
        <v>32</v>
      </c>
      <c r="J21" s="156">
        <v>-8</v>
      </c>
      <c r="K21" s="144">
        <v>51</v>
      </c>
      <c r="L21" s="144">
        <v>4</v>
      </c>
      <c r="M21" s="143" t="s">
        <v>766</v>
      </c>
      <c r="N21" s="144">
        <v>1993</v>
      </c>
      <c r="O21" s="145">
        <f>5025161313-558281000-932288160</f>
        <v>3534592153</v>
      </c>
      <c r="P21" s="147">
        <v>3.62</v>
      </c>
      <c r="Q21" s="147">
        <v>27.5</v>
      </c>
      <c r="R21" s="147" t="s">
        <v>782</v>
      </c>
      <c r="S21" s="147">
        <v>1560000</v>
      </c>
      <c r="T21" s="147">
        <v>350</v>
      </c>
      <c r="U21" s="147">
        <v>21.2</v>
      </c>
      <c r="V21" s="147">
        <v>23.5</v>
      </c>
      <c r="W21" s="147">
        <v>10</v>
      </c>
      <c r="X21" s="146">
        <v>305</v>
      </c>
      <c r="Y21" s="147">
        <v>36</v>
      </c>
      <c r="Z21" s="147">
        <v>102</v>
      </c>
      <c r="AA21" s="146">
        <v>0</v>
      </c>
      <c r="AB21" s="142"/>
      <c r="AC21" s="150"/>
    </row>
    <row r="22" spans="1:29" s="151" customFormat="1" ht="25" customHeight="1">
      <c r="A22" s="141">
        <f t="shared" si="0"/>
        <v>10</v>
      </c>
      <c r="B22" s="142" t="s">
        <v>476</v>
      </c>
      <c r="C22" s="142"/>
      <c r="D22" s="142" t="s">
        <v>477</v>
      </c>
      <c r="E22" s="142" t="s">
        <v>403</v>
      </c>
      <c r="F22" s="142" t="s">
        <v>765</v>
      </c>
      <c r="G22" s="155">
        <v>116</v>
      </c>
      <c r="H22" s="155">
        <v>15</v>
      </c>
      <c r="I22" s="155">
        <v>38</v>
      </c>
      <c r="J22" s="156">
        <v>-8</v>
      </c>
      <c r="K22" s="144">
        <v>49</v>
      </c>
      <c r="L22" s="144">
        <v>39</v>
      </c>
      <c r="M22" s="143" t="s">
        <v>766</v>
      </c>
      <c r="N22" s="144">
        <v>1984</v>
      </c>
      <c r="O22" s="145">
        <f>170432055+407992317</f>
        <v>578424372</v>
      </c>
      <c r="P22" s="147">
        <v>1.31</v>
      </c>
      <c r="Q22" s="147">
        <v>27.5</v>
      </c>
      <c r="R22" s="147" t="s">
        <v>782</v>
      </c>
      <c r="S22" s="147">
        <v>620000</v>
      </c>
      <c r="T22" s="147">
        <v>138</v>
      </c>
      <c r="U22" s="147">
        <v>21.4</v>
      </c>
      <c r="V22" s="147">
        <v>13</v>
      </c>
      <c r="W22" s="147">
        <v>4</v>
      </c>
      <c r="X22" s="146">
        <v>175</v>
      </c>
      <c r="Y22" s="147">
        <v>124</v>
      </c>
      <c r="Z22" s="147">
        <v>100</v>
      </c>
      <c r="AA22" s="146">
        <v>0</v>
      </c>
      <c r="AB22" s="142"/>
      <c r="AC22" s="150"/>
    </row>
    <row r="23" spans="1:29" s="151" customFormat="1" ht="25" customHeight="1">
      <c r="A23" s="141">
        <f t="shared" si="0"/>
        <v>11</v>
      </c>
      <c r="B23" s="142" t="s">
        <v>482</v>
      </c>
      <c r="C23" s="142"/>
      <c r="D23" s="142" t="s">
        <v>406</v>
      </c>
      <c r="E23" s="142" t="s">
        <v>407</v>
      </c>
      <c r="F23" s="142" t="s">
        <v>765</v>
      </c>
      <c r="G23" s="155">
        <v>116</v>
      </c>
      <c r="H23" s="155">
        <v>8</v>
      </c>
      <c r="I23" s="155">
        <v>58.5</v>
      </c>
      <c r="J23" s="156">
        <v>-8</v>
      </c>
      <c r="K23" s="144">
        <v>44</v>
      </c>
      <c r="L23" s="144">
        <v>34.299999999999997</v>
      </c>
      <c r="M23" s="143" t="s">
        <v>766</v>
      </c>
      <c r="N23" s="144">
        <v>2003</v>
      </c>
      <c r="O23" s="145">
        <v>830933000</v>
      </c>
      <c r="P23" s="147">
        <v>1.6</v>
      </c>
      <c r="Q23" s="147">
        <v>6.5</v>
      </c>
      <c r="R23" s="147" t="s">
        <v>782</v>
      </c>
      <c r="S23" s="147">
        <v>652866</v>
      </c>
      <c r="T23" s="147">
        <v>93.5</v>
      </c>
      <c r="U23" s="147">
        <v>12.29</v>
      </c>
      <c r="V23" s="147">
        <v>13</v>
      </c>
      <c r="W23" s="147">
        <v>10</v>
      </c>
      <c r="X23" s="146">
        <v>180</v>
      </c>
      <c r="Y23" s="147">
        <v>30</v>
      </c>
      <c r="Z23" s="147">
        <v>20</v>
      </c>
      <c r="AA23" s="146">
        <v>0</v>
      </c>
      <c r="AB23" s="142"/>
      <c r="AC23" s="150"/>
    </row>
    <row r="24" spans="1:29" s="151" customFormat="1" ht="25" customHeight="1">
      <c r="A24" s="141">
        <f t="shared" si="0"/>
        <v>12</v>
      </c>
      <c r="B24" s="142" t="s">
        <v>500</v>
      </c>
      <c r="C24" s="157"/>
      <c r="D24" s="157" t="s">
        <v>501</v>
      </c>
      <c r="E24" s="157" t="s">
        <v>502</v>
      </c>
      <c r="F24" s="157" t="s">
        <v>765</v>
      </c>
      <c r="G24" s="158">
        <v>116</v>
      </c>
      <c r="H24" s="158">
        <v>23</v>
      </c>
      <c r="I24" s="158">
        <v>35</v>
      </c>
      <c r="J24" s="159">
        <v>-8</v>
      </c>
      <c r="K24" s="160">
        <v>48</v>
      </c>
      <c r="L24" s="160">
        <v>3</v>
      </c>
      <c r="M24" s="161" t="s">
        <v>787</v>
      </c>
      <c r="N24" s="160">
        <v>1982</v>
      </c>
      <c r="O24" s="162">
        <v>365661000</v>
      </c>
      <c r="P24" s="163">
        <v>1.25</v>
      </c>
      <c r="Q24" s="163">
        <v>2.52</v>
      </c>
      <c r="R24" s="163" t="s">
        <v>785</v>
      </c>
      <c r="S24" s="163">
        <v>767500</v>
      </c>
      <c r="T24" s="163">
        <v>103</v>
      </c>
      <c r="U24" s="163">
        <v>11.55</v>
      </c>
      <c r="V24" s="163">
        <v>13</v>
      </c>
      <c r="W24" s="163">
        <v>10</v>
      </c>
      <c r="X24" s="164">
        <v>600</v>
      </c>
      <c r="Y24" s="163">
        <v>45</v>
      </c>
      <c r="Z24" s="163">
        <v>421</v>
      </c>
      <c r="AA24" s="164">
        <v>0</v>
      </c>
      <c r="AB24" s="157" t="s">
        <v>788</v>
      </c>
      <c r="AC24" s="150"/>
    </row>
    <row r="25" spans="1:29" s="151" customFormat="1" ht="25" customHeight="1">
      <c r="A25" s="141">
        <f t="shared" si="0"/>
        <v>13</v>
      </c>
      <c r="B25" s="142" t="s">
        <v>512</v>
      </c>
      <c r="C25" s="157"/>
      <c r="D25" s="157" t="s">
        <v>513</v>
      </c>
      <c r="E25" s="157" t="s">
        <v>514</v>
      </c>
      <c r="F25" s="157" t="s">
        <v>765</v>
      </c>
      <c r="G25" s="158">
        <v>116</v>
      </c>
      <c r="H25" s="158">
        <v>25</v>
      </c>
      <c r="I25" s="158">
        <v>23</v>
      </c>
      <c r="J25" s="159">
        <v>-8</v>
      </c>
      <c r="K25" s="160">
        <v>43</v>
      </c>
      <c r="L25" s="160">
        <v>27</v>
      </c>
      <c r="M25" s="161" t="s">
        <v>789</v>
      </c>
      <c r="N25" s="160">
        <v>1983</v>
      </c>
      <c r="O25" s="162">
        <v>490010000</v>
      </c>
      <c r="P25" s="163">
        <v>1.31</v>
      </c>
      <c r="Q25" s="163">
        <v>1.75</v>
      </c>
      <c r="R25" s="163" t="s">
        <v>790</v>
      </c>
      <c r="S25" s="163">
        <v>190000</v>
      </c>
      <c r="T25" s="163">
        <v>81</v>
      </c>
      <c r="U25" s="163">
        <v>18.75</v>
      </c>
      <c r="V25" s="163">
        <v>20.5</v>
      </c>
      <c r="W25" s="163">
        <v>6</v>
      </c>
      <c r="X25" s="164">
        <v>350</v>
      </c>
      <c r="Y25" s="163">
        <v>63</v>
      </c>
      <c r="Z25" s="163">
        <v>41</v>
      </c>
      <c r="AA25" s="164">
        <v>0</v>
      </c>
      <c r="AB25" s="157"/>
      <c r="AC25" s="150"/>
    </row>
    <row r="26" spans="1:29" s="151" customFormat="1" ht="25" customHeight="1">
      <c r="A26" s="141">
        <f t="shared" si="0"/>
        <v>14</v>
      </c>
      <c r="B26" s="142" t="s">
        <v>546</v>
      </c>
      <c r="C26" s="142"/>
      <c r="D26" s="157" t="s">
        <v>547</v>
      </c>
      <c r="E26" s="157" t="s">
        <v>548</v>
      </c>
      <c r="F26" s="157" t="s">
        <v>765</v>
      </c>
      <c r="G26" s="158">
        <v>116</v>
      </c>
      <c r="H26" s="158">
        <v>13</v>
      </c>
      <c r="I26" s="158">
        <v>39</v>
      </c>
      <c r="J26" s="159">
        <v>-8</v>
      </c>
      <c r="K26" s="160">
        <v>53</v>
      </c>
      <c r="L26" s="160">
        <v>7</v>
      </c>
      <c r="M26" s="161" t="s">
        <v>791</v>
      </c>
      <c r="N26" s="160">
        <v>1993</v>
      </c>
      <c r="O26" s="162">
        <v>1370980000</v>
      </c>
      <c r="P26" s="163">
        <v>2.25</v>
      </c>
      <c r="Q26" s="163">
        <v>8.8000000000000007</v>
      </c>
      <c r="R26" s="163" t="s">
        <v>782</v>
      </c>
      <c r="S26" s="163">
        <v>428000</v>
      </c>
      <c r="T26" s="163">
        <v>134</v>
      </c>
      <c r="U26" s="163">
        <v>9</v>
      </c>
      <c r="V26" s="163">
        <v>13.7</v>
      </c>
      <c r="W26" s="163">
        <v>12</v>
      </c>
      <c r="X26" s="164">
        <v>119</v>
      </c>
      <c r="Y26" s="163">
        <v>22</v>
      </c>
      <c r="Z26" s="163">
        <v>25</v>
      </c>
      <c r="AA26" s="164">
        <v>0</v>
      </c>
      <c r="AB26" s="157"/>
      <c r="AC26" s="150"/>
    </row>
    <row r="27" spans="1:29" s="151" customFormat="1" ht="25" customHeight="1">
      <c r="A27" s="141">
        <f t="shared" si="0"/>
        <v>15</v>
      </c>
      <c r="B27" s="142" t="s">
        <v>568</v>
      </c>
      <c r="C27" s="157"/>
      <c r="D27" s="157" t="s">
        <v>569</v>
      </c>
      <c r="E27" s="157" t="s">
        <v>567</v>
      </c>
      <c r="F27" s="157" t="s">
        <v>765</v>
      </c>
      <c r="G27" s="158">
        <v>116</v>
      </c>
      <c r="H27" s="158">
        <v>13</v>
      </c>
      <c r="I27" s="158">
        <v>12</v>
      </c>
      <c r="J27" s="159">
        <v>-8</v>
      </c>
      <c r="K27" s="160">
        <v>39</v>
      </c>
      <c r="L27" s="160">
        <v>42</v>
      </c>
      <c r="M27" s="161" t="s">
        <v>766</v>
      </c>
      <c r="N27" s="160">
        <v>1997</v>
      </c>
      <c r="O27" s="162">
        <v>1201340000</v>
      </c>
      <c r="P27" s="163">
        <v>4.5</v>
      </c>
      <c r="Q27" s="163">
        <v>8.5</v>
      </c>
      <c r="R27" s="163" t="s">
        <v>782</v>
      </c>
      <c r="S27" s="163">
        <v>543000</v>
      </c>
      <c r="T27" s="163">
        <v>125</v>
      </c>
      <c r="U27" s="163">
        <v>16</v>
      </c>
      <c r="V27" s="163">
        <v>16</v>
      </c>
      <c r="W27" s="163">
        <v>17.5</v>
      </c>
      <c r="X27" s="164">
        <v>350</v>
      </c>
      <c r="Y27" s="163">
        <v>12</v>
      </c>
      <c r="Z27" s="163">
        <v>56</v>
      </c>
      <c r="AA27" s="164">
        <v>0</v>
      </c>
      <c r="AB27" s="157" t="s">
        <v>792</v>
      </c>
      <c r="AC27" s="150"/>
    </row>
    <row r="28" spans="1:29" s="151" customFormat="1" ht="25" customHeight="1">
      <c r="A28" s="165"/>
      <c r="B28" s="154" t="s">
        <v>411</v>
      </c>
      <c r="C28" s="154"/>
      <c r="D28" s="157"/>
      <c r="E28" s="157"/>
      <c r="F28" s="157"/>
      <c r="G28" s="158"/>
      <c r="H28" s="158"/>
      <c r="I28" s="158"/>
      <c r="J28" s="159"/>
      <c r="K28" s="160"/>
      <c r="L28" s="160"/>
      <c r="M28" s="161"/>
      <c r="N28" s="160"/>
      <c r="O28" s="162"/>
      <c r="P28" s="163"/>
      <c r="Q28" s="163"/>
      <c r="R28" s="163"/>
      <c r="S28" s="163"/>
      <c r="T28" s="163"/>
      <c r="U28" s="163"/>
      <c r="V28" s="163"/>
      <c r="W28" s="163"/>
      <c r="X28" s="164"/>
      <c r="Y28" s="163"/>
      <c r="Z28" s="163"/>
      <c r="AA28" s="164"/>
      <c r="AB28" s="157"/>
      <c r="AC28" s="150"/>
    </row>
    <row r="29" spans="1:29" s="151" customFormat="1" ht="25" customHeight="1">
      <c r="A29" s="141">
        <f>A27+1</f>
        <v>16</v>
      </c>
      <c r="B29" s="142" t="s">
        <v>628</v>
      </c>
      <c r="C29" s="142"/>
      <c r="D29" s="142" t="s">
        <v>629</v>
      </c>
      <c r="E29" s="142" t="s">
        <v>630</v>
      </c>
      <c r="F29" s="142" t="s">
        <v>771</v>
      </c>
      <c r="G29" s="155">
        <v>116</v>
      </c>
      <c r="H29" s="155">
        <v>24</v>
      </c>
      <c r="I29" s="155">
        <v>7</v>
      </c>
      <c r="J29" s="156">
        <v>-8</v>
      </c>
      <c r="K29" s="144">
        <v>49</v>
      </c>
      <c r="L29" s="144">
        <v>14</v>
      </c>
      <c r="M29" s="143" t="s">
        <v>787</v>
      </c>
      <c r="N29" s="144">
        <v>1994</v>
      </c>
      <c r="O29" s="145">
        <v>1297159000</v>
      </c>
      <c r="P29" s="146">
        <v>6.7</v>
      </c>
      <c r="Q29" s="146">
        <v>6.75</v>
      </c>
      <c r="R29" s="147" t="s">
        <v>782</v>
      </c>
      <c r="S29" s="147">
        <v>292029</v>
      </c>
      <c r="T29" s="146">
        <v>224</v>
      </c>
      <c r="U29" s="146">
        <v>16.25</v>
      </c>
      <c r="V29" s="146">
        <v>18</v>
      </c>
      <c r="W29" s="146">
        <v>35</v>
      </c>
      <c r="X29" s="166">
        <v>0</v>
      </c>
      <c r="Y29" s="166">
        <v>0</v>
      </c>
      <c r="Z29" s="166">
        <v>0</v>
      </c>
      <c r="AA29" s="146"/>
      <c r="AB29" s="142"/>
      <c r="AC29" s="150"/>
    </row>
    <row r="30" spans="1:29" s="151" customFormat="1" ht="25" customHeight="1">
      <c r="A30" s="141">
        <f>A29+1</f>
        <v>17</v>
      </c>
      <c r="B30" s="142" t="s">
        <v>631</v>
      </c>
      <c r="C30" s="142"/>
      <c r="D30" s="142" t="s">
        <v>632</v>
      </c>
      <c r="E30" s="142" t="s">
        <v>630</v>
      </c>
      <c r="F30" s="142" t="s">
        <v>771</v>
      </c>
      <c r="G30" s="155">
        <v>116</v>
      </c>
      <c r="H30" s="155">
        <v>27</v>
      </c>
      <c r="I30" s="155">
        <v>50</v>
      </c>
      <c r="J30" s="156">
        <v>-8</v>
      </c>
      <c r="K30" s="144">
        <v>44</v>
      </c>
      <c r="L30" s="144">
        <v>40</v>
      </c>
      <c r="M30" s="143" t="s">
        <v>789</v>
      </c>
      <c r="N30" s="144">
        <v>1980</v>
      </c>
      <c r="O30" s="145">
        <v>298719329</v>
      </c>
      <c r="P30" s="146">
        <v>0.75</v>
      </c>
      <c r="Q30" s="146">
        <v>7.24</v>
      </c>
      <c r="R30" s="147" t="s">
        <v>785</v>
      </c>
      <c r="S30" s="147">
        <v>252850</v>
      </c>
      <c r="T30" s="146">
        <v>125</v>
      </c>
      <c r="U30" s="146">
        <v>14</v>
      </c>
      <c r="V30" s="146">
        <v>15</v>
      </c>
      <c r="W30" s="146">
        <v>8.5</v>
      </c>
      <c r="X30" s="146">
        <v>165</v>
      </c>
      <c r="Y30" s="146">
        <v>1140</v>
      </c>
      <c r="Z30" s="146">
        <v>75</v>
      </c>
      <c r="AA30" s="147"/>
      <c r="AB30" s="142"/>
      <c r="AC30" s="150"/>
    </row>
    <row r="31" spans="1:29" s="151" customFormat="1" ht="25" customHeight="1">
      <c r="A31" s="141">
        <f>A30+1</f>
        <v>18</v>
      </c>
      <c r="B31" s="142" t="s">
        <v>654</v>
      </c>
      <c r="C31" s="142"/>
      <c r="D31" s="142" t="s">
        <v>655</v>
      </c>
      <c r="E31" s="142" t="s">
        <v>656</v>
      </c>
      <c r="F31" s="142" t="s">
        <v>771</v>
      </c>
      <c r="G31" s="155">
        <v>116</v>
      </c>
      <c r="H31" s="155">
        <v>23</v>
      </c>
      <c r="I31" s="155">
        <v>23</v>
      </c>
      <c r="J31" s="156">
        <v>-8</v>
      </c>
      <c r="K31" s="144">
        <v>33</v>
      </c>
      <c r="L31" s="144">
        <v>1</v>
      </c>
      <c r="M31" s="143" t="s">
        <v>773</v>
      </c>
      <c r="N31" s="144">
        <v>1981</v>
      </c>
      <c r="O31" s="145">
        <v>96435000</v>
      </c>
      <c r="P31" s="146">
        <v>1.42</v>
      </c>
      <c r="Q31" s="146">
        <v>3.6</v>
      </c>
      <c r="R31" s="147" t="s">
        <v>782</v>
      </c>
      <c r="S31" s="147">
        <v>226800</v>
      </c>
      <c r="T31" s="146">
        <v>121</v>
      </c>
      <c r="U31" s="146">
        <v>15</v>
      </c>
      <c r="V31" s="146">
        <v>17</v>
      </c>
      <c r="W31" s="146">
        <v>13.5</v>
      </c>
      <c r="X31" s="146">
        <v>51</v>
      </c>
      <c r="Y31" s="146">
        <v>35</v>
      </c>
      <c r="Z31" s="146">
        <v>100</v>
      </c>
      <c r="AA31" s="146"/>
      <c r="AB31" s="142"/>
      <c r="AC31" s="150"/>
    </row>
    <row r="32" spans="1:29" s="151" customFormat="1" ht="25" customHeight="1">
      <c r="A32" s="141">
        <f>A31+1</f>
        <v>19</v>
      </c>
      <c r="B32" s="142" t="s">
        <v>662</v>
      </c>
      <c r="C32" s="142"/>
      <c r="D32" s="142" t="s">
        <v>663</v>
      </c>
      <c r="E32" s="142" t="s">
        <v>664</v>
      </c>
      <c r="F32" s="142" t="s">
        <v>771</v>
      </c>
      <c r="G32" s="155">
        <v>116</v>
      </c>
      <c r="H32" s="155">
        <v>35</v>
      </c>
      <c r="I32" s="155">
        <v>56</v>
      </c>
      <c r="J32" s="156">
        <v>-8</v>
      </c>
      <c r="K32" s="144">
        <v>33</v>
      </c>
      <c r="L32" s="144">
        <v>30</v>
      </c>
      <c r="M32" s="143" t="s">
        <v>793</v>
      </c>
      <c r="N32" s="144">
        <v>1995</v>
      </c>
      <c r="O32" s="145">
        <v>1098289000</v>
      </c>
      <c r="P32" s="146">
        <v>4.32</v>
      </c>
      <c r="Q32" s="146">
        <v>4</v>
      </c>
      <c r="R32" s="147" t="s">
        <v>782</v>
      </c>
      <c r="S32" s="147">
        <v>262876</v>
      </c>
      <c r="T32" s="146">
        <v>123</v>
      </c>
      <c r="U32" s="146">
        <v>15.5</v>
      </c>
      <c r="V32" s="146">
        <v>18.5</v>
      </c>
      <c r="W32" s="146">
        <v>15</v>
      </c>
      <c r="X32" s="146">
        <v>200</v>
      </c>
      <c r="Y32" s="146">
        <v>146</v>
      </c>
      <c r="Z32" s="146">
        <v>121</v>
      </c>
      <c r="AA32" s="147"/>
      <c r="AB32" s="142"/>
      <c r="AC32" s="150"/>
    </row>
    <row r="33" spans="1:29" s="151" customFormat="1" ht="25" customHeight="1">
      <c r="A33" s="141">
        <f>A32+1</f>
        <v>20</v>
      </c>
      <c r="B33" s="142" t="s">
        <v>676</v>
      </c>
      <c r="C33" s="142"/>
      <c r="D33" s="142" t="s">
        <v>677</v>
      </c>
      <c r="E33" s="142" t="s">
        <v>678</v>
      </c>
      <c r="F33" s="142" t="s">
        <v>771</v>
      </c>
      <c r="G33" s="155">
        <v>116</v>
      </c>
      <c r="H33" s="155">
        <v>32</v>
      </c>
      <c r="I33" s="155">
        <v>32</v>
      </c>
      <c r="J33" s="156">
        <v>-8</v>
      </c>
      <c r="K33" s="144">
        <v>41</v>
      </c>
      <c r="L33" s="144">
        <v>6</v>
      </c>
      <c r="M33" s="143" t="s">
        <v>794</v>
      </c>
      <c r="N33" s="144">
        <v>2004</v>
      </c>
      <c r="O33" s="145">
        <v>3906253000</v>
      </c>
      <c r="P33" s="147">
        <v>6.5</v>
      </c>
      <c r="Q33" s="147">
        <v>8.1419999999999995</v>
      </c>
      <c r="R33" s="147" t="s">
        <v>795</v>
      </c>
      <c r="S33" s="147">
        <v>913628</v>
      </c>
      <c r="T33" s="147">
        <v>144.5</v>
      </c>
      <c r="U33" s="147">
        <v>14</v>
      </c>
      <c r="V33" s="147">
        <v>15.7</v>
      </c>
      <c r="W33" s="147">
        <v>20</v>
      </c>
      <c r="X33" s="147">
        <v>224</v>
      </c>
      <c r="Y33" s="146" t="s">
        <v>52</v>
      </c>
      <c r="Z33" s="147">
        <v>200</v>
      </c>
      <c r="AA33" s="147"/>
      <c r="AB33" s="142"/>
      <c r="AC33" s="150"/>
    </row>
    <row r="34" spans="1:29" s="168" customFormat="1" ht="25" customHeight="1" thickBot="1">
      <c r="A34" s="141">
        <f>A33+1</f>
        <v>21</v>
      </c>
      <c r="B34" s="142" t="s">
        <v>681</v>
      </c>
      <c r="C34" s="142"/>
      <c r="D34" s="142" t="s">
        <v>682</v>
      </c>
      <c r="E34" s="142" t="s">
        <v>410</v>
      </c>
      <c r="F34" s="142" t="s">
        <v>771</v>
      </c>
      <c r="G34" s="155">
        <v>116</v>
      </c>
      <c r="H34" s="155">
        <v>27</v>
      </c>
      <c r="I34" s="155">
        <v>31</v>
      </c>
      <c r="J34" s="156">
        <v>-8</v>
      </c>
      <c r="K34" s="144">
        <v>43</v>
      </c>
      <c r="L34" s="144">
        <v>29</v>
      </c>
      <c r="M34" s="143" t="s">
        <v>789</v>
      </c>
      <c r="N34" s="144">
        <v>1994</v>
      </c>
      <c r="O34" s="145">
        <v>918191000</v>
      </c>
      <c r="P34" s="146">
        <v>2.85</v>
      </c>
      <c r="Q34" s="146">
        <v>2.25</v>
      </c>
      <c r="R34" s="147" t="s">
        <v>785</v>
      </c>
      <c r="S34" s="147">
        <v>103720</v>
      </c>
      <c r="T34" s="146">
        <v>80</v>
      </c>
      <c r="U34" s="146">
        <v>13.75</v>
      </c>
      <c r="V34" s="146">
        <v>15</v>
      </c>
      <c r="W34" s="146">
        <v>14</v>
      </c>
      <c r="X34" s="146">
        <v>184</v>
      </c>
      <c r="Y34" s="146">
        <v>114</v>
      </c>
      <c r="Z34" s="146">
        <v>350</v>
      </c>
      <c r="AA34" s="146"/>
      <c r="AB34" s="142"/>
      <c r="AC34" s="167"/>
    </row>
    <row r="35" spans="1:29" ht="25" customHeight="1">
      <c r="A35" s="169" t="s">
        <v>796</v>
      </c>
      <c r="B35" s="170"/>
      <c r="C35" s="170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</row>
    <row r="36" spans="1:29" ht="17.5">
      <c r="A36" s="169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2"/>
      <c r="Z36" s="170"/>
      <c r="AA36" s="170"/>
      <c r="AB36" s="170"/>
    </row>
    <row r="37" spans="1:29" ht="17.5">
      <c r="A37" s="169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2"/>
      <c r="Z37" s="170"/>
      <c r="AA37" s="170"/>
      <c r="AB37" s="170"/>
    </row>
    <row r="38" spans="1:29" ht="18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3"/>
      <c r="Z38" s="170"/>
      <c r="AA38" s="170"/>
      <c r="AB38" s="170"/>
    </row>
    <row r="39" spans="1:29" ht="17.5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2"/>
      <c r="Z39" s="170"/>
      <c r="AA39" s="170"/>
      <c r="AB39" s="170"/>
    </row>
    <row r="40" spans="1:29" ht="17.5">
      <c r="B40" s="170"/>
      <c r="C40" s="170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</row>
    <row r="41" spans="1:29" ht="17.5">
      <c r="B41" s="170"/>
      <c r="C41" s="170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</row>
    <row r="42" spans="1:29" ht="17.5">
      <c r="B42" s="170"/>
      <c r="C42" s="170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</row>
    <row r="43" spans="1:29" ht="17.5"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</row>
    <row r="44" spans="1:29" ht="17.5"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</row>
    <row r="45" spans="1:29" ht="17.5"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</row>
    <row r="46" spans="1:29" ht="17.5"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</row>
  </sheetData>
  <mergeCells count="24">
    <mergeCell ref="A2:AB2"/>
    <mergeCell ref="A4:A7"/>
    <mergeCell ref="B4:C7"/>
    <mergeCell ref="D4:F4"/>
    <mergeCell ref="G4:L4"/>
    <mergeCell ref="M4:M7"/>
    <mergeCell ref="P4:W4"/>
    <mergeCell ref="X4:AA4"/>
    <mergeCell ref="AB4:AB7"/>
    <mergeCell ref="D5:D7"/>
    <mergeCell ref="L6:L7"/>
    <mergeCell ref="B8:AB8"/>
    <mergeCell ref="B12:C12"/>
    <mergeCell ref="B13:AB13"/>
    <mergeCell ref="E5:E7"/>
    <mergeCell ref="F5:F7"/>
    <mergeCell ref="G5:I5"/>
    <mergeCell ref="J5:L5"/>
    <mergeCell ref="U5:V5"/>
    <mergeCell ref="G6:G7"/>
    <mergeCell ref="H6:H7"/>
    <mergeCell ref="I6:I7"/>
    <mergeCell ref="J6:J7"/>
    <mergeCell ref="K6:K7"/>
  </mergeCells>
  <printOptions horizontalCentered="1"/>
  <pageMargins left="0.12" right="0.12" top="0.71" bottom="0.28000000000000003" header="0.511811023622047" footer="0.22"/>
  <pageSetup paperSize="9" scale="3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E237"/>
  <sheetViews>
    <sheetView showGridLines="0" view="pageBreakPreview" topLeftCell="R202" zoomScale="75" zoomScaleNormal="75" zoomScaleSheetLayoutView="75" workbookViewId="0">
      <selection activeCell="M25" sqref="M25"/>
    </sheetView>
  </sheetViews>
  <sheetFormatPr defaultRowHeight="12.5"/>
  <cols>
    <col min="1" max="1" width="5.453125" customWidth="1"/>
    <col min="2" max="2" width="4" customWidth="1"/>
    <col min="3" max="3" width="44.1796875" customWidth="1"/>
    <col min="4" max="4" width="21.7265625" customWidth="1"/>
    <col min="5" max="5" width="21.26953125" customWidth="1"/>
    <col min="6" max="6" width="15.26953125" customWidth="1"/>
    <col min="7" max="7" width="7.453125" customWidth="1"/>
    <col min="8" max="8" width="6" customWidth="1"/>
    <col min="9" max="9" width="8.453125" customWidth="1"/>
    <col min="10" max="10" width="5.453125" customWidth="1"/>
    <col min="11" max="11" width="5.26953125" customWidth="1"/>
    <col min="12" max="12" width="5.81640625" customWidth="1"/>
    <col min="13" max="13" width="21.54296875" bestFit="1" customWidth="1"/>
    <col min="14" max="14" width="11" customWidth="1"/>
    <col min="15" max="15" width="27.81640625" customWidth="1"/>
    <col min="16" max="16" width="12.7265625" customWidth="1"/>
    <col min="17" max="17" width="16.1796875" customWidth="1"/>
    <col min="18" max="18" width="28" customWidth="1"/>
    <col min="19" max="19" width="23.54296875" customWidth="1"/>
    <col min="20" max="20" width="13.7265625" customWidth="1"/>
    <col min="21" max="21" width="10.1796875" customWidth="1"/>
    <col min="22" max="22" width="11.1796875" customWidth="1"/>
    <col min="23" max="23" width="12.26953125" customWidth="1"/>
    <col min="24" max="24" width="15" customWidth="1"/>
    <col min="25" max="25" width="15.26953125" customWidth="1"/>
    <col min="26" max="26" width="19.7265625" bestFit="1" customWidth="1"/>
    <col min="27" max="27" width="10.81640625" customWidth="1"/>
    <col min="28" max="28" width="28" customWidth="1"/>
  </cols>
  <sheetData>
    <row r="1" spans="1:28" ht="15.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22.5">
      <c r="A2" s="484" t="s">
        <v>797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</row>
    <row r="3" spans="1:28" ht="16" thickBot="1">
      <c r="A3" s="131"/>
      <c r="B3" s="1"/>
      <c r="C3" s="3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31"/>
      <c r="T3" s="131"/>
      <c r="U3" s="131"/>
      <c r="V3" s="131"/>
      <c r="W3" s="131"/>
      <c r="X3" s="131"/>
      <c r="Y3" s="131"/>
      <c r="Z3" s="131"/>
      <c r="AA3" s="131"/>
      <c r="AB3" s="131"/>
    </row>
    <row r="4" spans="1:28" s="137" customFormat="1" ht="17.5">
      <c r="A4" s="520" t="s">
        <v>1</v>
      </c>
      <c r="B4" s="521" t="s">
        <v>2</v>
      </c>
      <c r="C4" s="521"/>
      <c r="D4" s="521" t="s">
        <v>3</v>
      </c>
      <c r="E4" s="521"/>
      <c r="F4" s="521"/>
      <c r="G4" s="521" t="s">
        <v>4</v>
      </c>
      <c r="H4" s="521"/>
      <c r="I4" s="521"/>
      <c r="J4" s="521"/>
      <c r="K4" s="521"/>
      <c r="L4" s="521"/>
      <c r="M4" s="521" t="s">
        <v>5</v>
      </c>
      <c r="N4" s="174" t="s">
        <v>6</v>
      </c>
      <c r="O4" s="174" t="s">
        <v>742</v>
      </c>
      <c r="P4" s="522" t="s">
        <v>8</v>
      </c>
      <c r="Q4" s="522"/>
      <c r="R4" s="522"/>
      <c r="S4" s="522"/>
      <c r="T4" s="522"/>
      <c r="U4" s="522"/>
      <c r="V4" s="522"/>
      <c r="W4" s="522"/>
      <c r="X4" s="522" t="s">
        <v>9</v>
      </c>
      <c r="Y4" s="522"/>
      <c r="Z4" s="522"/>
      <c r="AA4" s="522"/>
      <c r="AB4" s="523" t="s">
        <v>10</v>
      </c>
    </row>
    <row r="5" spans="1:28" s="137" customFormat="1" ht="17.5">
      <c r="A5" s="515"/>
      <c r="B5" s="512"/>
      <c r="C5" s="512"/>
      <c r="D5" s="512" t="s">
        <v>11</v>
      </c>
      <c r="E5" s="512" t="s">
        <v>12</v>
      </c>
      <c r="F5" s="512" t="s">
        <v>13</v>
      </c>
      <c r="G5" s="512" t="s">
        <v>743</v>
      </c>
      <c r="H5" s="512"/>
      <c r="I5" s="512"/>
      <c r="J5" s="512" t="s">
        <v>744</v>
      </c>
      <c r="K5" s="512"/>
      <c r="L5" s="512"/>
      <c r="M5" s="512"/>
      <c r="N5" s="175" t="s">
        <v>745</v>
      </c>
      <c r="O5" s="175" t="s">
        <v>746</v>
      </c>
      <c r="P5" s="176" t="s">
        <v>747</v>
      </c>
      <c r="Q5" s="176" t="s">
        <v>18</v>
      </c>
      <c r="R5" s="176" t="s">
        <v>19</v>
      </c>
      <c r="S5" s="176" t="s">
        <v>748</v>
      </c>
      <c r="T5" s="176" t="s">
        <v>21</v>
      </c>
      <c r="U5" s="513" t="s">
        <v>22</v>
      </c>
      <c r="V5" s="513"/>
      <c r="W5" s="176" t="s">
        <v>749</v>
      </c>
      <c r="X5" s="176" t="s">
        <v>750</v>
      </c>
      <c r="Y5" s="176" t="s">
        <v>751</v>
      </c>
      <c r="Z5" s="176" t="s">
        <v>752</v>
      </c>
      <c r="AA5" s="176" t="s">
        <v>753</v>
      </c>
      <c r="AB5" s="514"/>
    </row>
    <row r="6" spans="1:28" s="137" customFormat="1" ht="20">
      <c r="A6" s="515"/>
      <c r="B6" s="512"/>
      <c r="C6" s="512"/>
      <c r="D6" s="512"/>
      <c r="E6" s="512"/>
      <c r="F6" s="512"/>
      <c r="G6" s="516" t="s">
        <v>28</v>
      </c>
      <c r="H6" s="517" t="s">
        <v>29</v>
      </c>
      <c r="I6" s="516" t="s">
        <v>30</v>
      </c>
      <c r="J6" s="516" t="s">
        <v>28</v>
      </c>
      <c r="K6" s="517" t="s">
        <v>29</v>
      </c>
      <c r="L6" s="516" t="s">
        <v>30</v>
      </c>
      <c r="M6" s="512"/>
      <c r="N6" s="175" t="s">
        <v>31</v>
      </c>
      <c r="O6" s="175" t="s">
        <v>754</v>
      </c>
      <c r="P6" s="176" t="s">
        <v>798</v>
      </c>
      <c r="Q6" s="176" t="s">
        <v>32</v>
      </c>
      <c r="R6" s="176" t="s">
        <v>33</v>
      </c>
      <c r="S6" s="176" t="s">
        <v>799</v>
      </c>
      <c r="T6" s="176" t="s">
        <v>34</v>
      </c>
      <c r="U6" s="176" t="s">
        <v>757</v>
      </c>
      <c r="V6" s="176" t="s">
        <v>758</v>
      </c>
      <c r="W6" s="176" t="s">
        <v>759</v>
      </c>
      <c r="X6" s="176" t="s">
        <v>37</v>
      </c>
      <c r="Y6" s="176" t="s">
        <v>760</v>
      </c>
      <c r="Z6" s="176" t="s">
        <v>761</v>
      </c>
      <c r="AA6" s="176" t="s">
        <v>762</v>
      </c>
      <c r="AB6" s="514"/>
    </row>
    <row r="7" spans="1:28" s="137" customFormat="1" ht="17.5">
      <c r="A7" s="515"/>
      <c r="B7" s="512"/>
      <c r="C7" s="512"/>
      <c r="D7" s="512"/>
      <c r="E7" s="512"/>
      <c r="F7" s="512"/>
      <c r="G7" s="516"/>
      <c r="H7" s="517"/>
      <c r="I7" s="516"/>
      <c r="J7" s="516"/>
      <c r="K7" s="517"/>
      <c r="L7" s="516"/>
      <c r="M7" s="512"/>
      <c r="N7" s="175"/>
      <c r="O7" s="175"/>
      <c r="P7" s="176"/>
      <c r="Q7" s="176" t="s">
        <v>37</v>
      </c>
      <c r="R7" s="176"/>
      <c r="S7" s="176"/>
      <c r="T7" s="176"/>
      <c r="U7" s="176" t="s">
        <v>34</v>
      </c>
      <c r="V7" s="176" t="s">
        <v>34</v>
      </c>
      <c r="W7" s="176" t="s">
        <v>34</v>
      </c>
      <c r="X7" s="176"/>
      <c r="Y7" s="176"/>
      <c r="Z7" s="176"/>
      <c r="AA7" s="176"/>
      <c r="AB7" s="514"/>
    </row>
    <row r="8" spans="1:28" ht="20.25" customHeight="1">
      <c r="A8" s="177" t="s">
        <v>763</v>
      </c>
      <c r="B8" s="178" t="s">
        <v>800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80"/>
      <c r="N8" s="179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2"/>
    </row>
    <row r="9" spans="1:28" ht="20.25" customHeight="1">
      <c r="A9" s="183">
        <v>1</v>
      </c>
      <c r="B9" s="179" t="s">
        <v>401</v>
      </c>
      <c r="C9" s="179"/>
      <c r="D9" s="179" t="s">
        <v>402</v>
      </c>
      <c r="E9" s="179" t="s">
        <v>403</v>
      </c>
      <c r="F9" s="179" t="s">
        <v>765</v>
      </c>
      <c r="G9" s="179">
        <v>116</v>
      </c>
      <c r="H9" s="179">
        <v>15</v>
      </c>
      <c r="I9" s="179">
        <v>275</v>
      </c>
      <c r="J9" s="179">
        <v>-8</v>
      </c>
      <c r="K9" s="179">
        <v>44</v>
      </c>
      <c r="L9" s="179">
        <v>69</v>
      </c>
      <c r="M9" s="184" t="s">
        <v>766</v>
      </c>
      <c r="N9" s="180">
        <v>1977</v>
      </c>
      <c r="O9" s="181">
        <v>13956570000</v>
      </c>
      <c r="P9" s="185">
        <v>169</v>
      </c>
      <c r="Q9" s="185">
        <v>890</v>
      </c>
      <c r="R9" s="186" t="s">
        <v>45</v>
      </c>
      <c r="S9" s="186">
        <v>18200000</v>
      </c>
      <c r="T9" s="185">
        <v>1300</v>
      </c>
      <c r="U9" s="186">
        <v>16</v>
      </c>
      <c r="V9" s="186">
        <v>16</v>
      </c>
      <c r="W9" s="186">
        <v>44</v>
      </c>
      <c r="X9" s="185">
        <v>3139.58</v>
      </c>
      <c r="Y9" s="185">
        <v>1500</v>
      </c>
      <c r="Z9" s="185">
        <v>0</v>
      </c>
      <c r="AA9" s="185" t="s">
        <v>768</v>
      </c>
      <c r="AB9" s="182" t="s">
        <v>769</v>
      </c>
    </row>
    <row r="10" spans="1:28" ht="20.25" customHeight="1">
      <c r="A10" s="183">
        <f>A9+1</f>
        <v>2</v>
      </c>
      <c r="B10" s="179" t="s">
        <v>405</v>
      </c>
      <c r="C10" s="179"/>
      <c r="D10" s="179" t="s">
        <v>406</v>
      </c>
      <c r="E10" s="179" t="s">
        <v>407</v>
      </c>
      <c r="F10" s="179" t="s">
        <v>765</v>
      </c>
      <c r="G10" s="179">
        <v>116</v>
      </c>
      <c r="H10" s="179">
        <v>11</v>
      </c>
      <c r="I10" s="179">
        <v>200</v>
      </c>
      <c r="J10" s="179">
        <v>-8</v>
      </c>
      <c r="K10" s="179">
        <v>45</v>
      </c>
      <c r="L10" s="179">
        <v>23</v>
      </c>
      <c r="M10" s="184" t="s">
        <v>766</v>
      </c>
      <c r="N10" s="180">
        <v>1991</v>
      </c>
      <c r="O10" s="181">
        <v>40000000000</v>
      </c>
      <c r="P10" s="185">
        <v>340</v>
      </c>
      <c r="Q10" s="185">
        <v>430</v>
      </c>
      <c r="R10" s="186" t="s">
        <v>45</v>
      </c>
      <c r="S10" s="186">
        <v>27000000</v>
      </c>
      <c r="T10" s="185">
        <v>683</v>
      </c>
      <c r="U10" s="186">
        <v>33.5</v>
      </c>
      <c r="V10" s="186">
        <v>34</v>
      </c>
      <c r="W10" s="186">
        <v>65</v>
      </c>
      <c r="X10" s="185">
        <v>3589</v>
      </c>
      <c r="Y10" s="185">
        <v>1862</v>
      </c>
      <c r="Z10" s="185">
        <v>1000</v>
      </c>
      <c r="AA10" s="185" t="s">
        <v>770</v>
      </c>
      <c r="AB10" s="182"/>
    </row>
    <row r="11" spans="1:28" ht="20.25" customHeight="1">
      <c r="A11" s="183">
        <v>3</v>
      </c>
      <c r="B11" s="179" t="s">
        <v>408</v>
      </c>
      <c r="C11" s="179"/>
      <c r="D11" s="179" t="s">
        <v>409</v>
      </c>
      <c r="E11" s="179" t="s">
        <v>410</v>
      </c>
      <c r="F11" s="179" t="s">
        <v>771</v>
      </c>
      <c r="G11" s="179">
        <v>116</v>
      </c>
      <c r="H11" s="179">
        <v>26</v>
      </c>
      <c r="I11" s="179">
        <v>5.53</v>
      </c>
      <c r="J11" s="179">
        <v>-8</v>
      </c>
      <c r="K11" s="179">
        <v>39</v>
      </c>
      <c r="L11" s="179">
        <v>34.49</v>
      </c>
      <c r="M11" s="184" t="s">
        <v>773</v>
      </c>
      <c r="N11" s="180">
        <v>2011</v>
      </c>
      <c r="O11" s="181"/>
      <c r="P11" s="185">
        <v>64.510000000000005</v>
      </c>
      <c r="Q11" s="185">
        <v>315.7</v>
      </c>
      <c r="R11" s="186" t="s">
        <v>776</v>
      </c>
      <c r="S11" s="186">
        <v>27002000</v>
      </c>
      <c r="T11" s="185">
        <v>950</v>
      </c>
      <c r="U11" s="186">
        <v>42</v>
      </c>
      <c r="V11" s="186">
        <v>24</v>
      </c>
      <c r="W11" s="186"/>
      <c r="X11" s="185">
        <v>5168</v>
      </c>
      <c r="Y11" s="185"/>
      <c r="Z11" s="185"/>
      <c r="AA11" s="185"/>
      <c r="AB11" s="182"/>
    </row>
    <row r="12" spans="1:28" ht="20.25" customHeight="1">
      <c r="A12" s="183">
        <v>4</v>
      </c>
      <c r="B12" s="179" t="s">
        <v>412</v>
      </c>
      <c r="C12" s="179"/>
      <c r="D12" s="179" t="s">
        <v>413</v>
      </c>
      <c r="E12" s="179" t="s">
        <v>414</v>
      </c>
      <c r="F12" s="179" t="s">
        <v>780</v>
      </c>
      <c r="G12" s="179">
        <v>116</v>
      </c>
      <c r="H12" s="179">
        <v>5</v>
      </c>
      <c r="I12" s="179">
        <v>351</v>
      </c>
      <c r="J12" s="187">
        <v>-8</v>
      </c>
      <c r="K12" s="179">
        <v>38</v>
      </c>
      <c r="L12" s="179">
        <v>69</v>
      </c>
      <c r="M12" s="184" t="s">
        <v>801</v>
      </c>
      <c r="N12" s="180">
        <v>1996</v>
      </c>
      <c r="O12" s="181"/>
      <c r="P12" s="185">
        <v>0</v>
      </c>
      <c r="Q12" s="185">
        <v>3</v>
      </c>
      <c r="R12" s="186" t="s">
        <v>802</v>
      </c>
      <c r="S12" s="186">
        <v>225000</v>
      </c>
      <c r="T12" s="185">
        <v>38</v>
      </c>
      <c r="U12" s="186">
        <v>5</v>
      </c>
      <c r="V12" s="186">
        <v>6.5</v>
      </c>
      <c r="W12" s="186">
        <v>38</v>
      </c>
      <c r="X12" s="185">
        <v>560</v>
      </c>
      <c r="Y12" s="185">
        <v>35</v>
      </c>
      <c r="Z12" s="185">
        <v>200</v>
      </c>
      <c r="AA12" s="185"/>
      <c r="AB12" s="182"/>
    </row>
    <row r="13" spans="1:28" ht="20.25" customHeight="1">
      <c r="A13" s="183"/>
      <c r="B13" s="518"/>
      <c r="C13" s="518"/>
      <c r="D13" s="179"/>
      <c r="E13" s="179"/>
      <c r="F13" s="179"/>
      <c r="G13" s="179"/>
      <c r="H13" s="179"/>
      <c r="I13" s="179"/>
      <c r="J13" s="187"/>
      <c r="K13" s="179"/>
      <c r="L13" s="179"/>
      <c r="M13" s="184"/>
      <c r="N13" s="180"/>
      <c r="O13" s="181"/>
      <c r="P13" s="185"/>
      <c r="Q13" s="185"/>
      <c r="R13" s="186"/>
      <c r="S13" s="186"/>
      <c r="T13" s="185"/>
      <c r="U13" s="186"/>
      <c r="V13" s="186"/>
      <c r="W13" s="186"/>
      <c r="X13" s="185"/>
      <c r="Y13" s="185"/>
      <c r="Z13" s="185"/>
      <c r="AA13" s="185"/>
      <c r="AB13" s="182"/>
    </row>
    <row r="14" spans="1:28" ht="17.5">
      <c r="A14" s="177" t="s">
        <v>777</v>
      </c>
      <c r="B14" s="178" t="s">
        <v>225</v>
      </c>
      <c r="C14" s="179"/>
      <c r="D14" s="179"/>
      <c r="E14" s="179" t="s">
        <v>779</v>
      </c>
      <c r="F14" s="179"/>
      <c r="G14" s="179"/>
      <c r="H14" s="179"/>
      <c r="I14" s="179"/>
      <c r="J14" s="187"/>
      <c r="K14" s="179"/>
      <c r="L14" s="179"/>
      <c r="M14" s="184"/>
      <c r="N14" s="180"/>
      <c r="O14" s="181"/>
      <c r="P14" s="185"/>
      <c r="Q14" s="185"/>
      <c r="R14" s="186"/>
      <c r="S14" s="186"/>
      <c r="T14" s="185"/>
      <c r="U14" s="186"/>
      <c r="V14" s="186"/>
      <c r="W14" s="186"/>
      <c r="X14" s="185"/>
      <c r="Y14" s="185"/>
      <c r="Z14" s="185"/>
      <c r="AA14" s="185"/>
      <c r="AB14" s="182"/>
    </row>
    <row r="15" spans="1:28" ht="20.149999999999999" customHeight="1">
      <c r="A15" s="183">
        <v>1</v>
      </c>
      <c r="B15" s="179" t="s">
        <v>416</v>
      </c>
      <c r="C15" s="179"/>
      <c r="D15" s="179" t="s">
        <v>417</v>
      </c>
      <c r="E15" s="179" t="s">
        <v>418</v>
      </c>
      <c r="F15" s="179" t="s">
        <v>803</v>
      </c>
      <c r="G15" s="188">
        <v>116</v>
      </c>
      <c r="H15" s="188">
        <v>19</v>
      </c>
      <c r="I15" s="188">
        <v>52</v>
      </c>
      <c r="J15" s="189">
        <v>-8</v>
      </c>
      <c r="K15" s="180">
        <v>14</v>
      </c>
      <c r="L15" s="180">
        <v>50</v>
      </c>
      <c r="M15" s="184" t="s">
        <v>804</v>
      </c>
      <c r="N15" s="180">
        <v>1991</v>
      </c>
      <c r="O15" s="181">
        <v>367207320</v>
      </c>
      <c r="P15" s="185">
        <v>7.2</v>
      </c>
      <c r="Q15" s="185">
        <v>2.5</v>
      </c>
      <c r="R15" s="186" t="s">
        <v>785</v>
      </c>
      <c r="S15" s="186">
        <v>75000</v>
      </c>
      <c r="T15" s="185">
        <v>170</v>
      </c>
      <c r="U15" s="185">
        <v>6</v>
      </c>
      <c r="V15" s="185">
        <v>8</v>
      </c>
      <c r="W15" s="185">
        <v>20</v>
      </c>
      <c r="X15" s="185">
        <v>0</v>
      </c>
      <c r="Y15" s="185">
        <v>20</v>
      </c>
      <c r="Z15" s="185">
        <v>100</v>
      </c>
      <c r="AA15" s="185">
        <v>0</v>
      </c>
      <c r="AB15" s="182"/>
    </row>
    <row r="16" spans="1:28" ht="20.149999999999999" customHeight="1">
      <c r="A16" s="183">
        <v>2</v>
      </c>
      <c r="B16" s="179" t="s">
        <v>420</v>
      </c>
      <c r="C16" s="179"/>
      <c r="D16" s="179" t="s">
        <v>421</v>
      </c>
      <c r="E16" s="179" t="s">
        <v>418</v>
      </c>
      <c r="F16" s="179" t="s">
        <v>803</v>
      </c>
      <c r="G16" s="188">
        <v>116</v>
      </c>
      <c r="H16" s="188">
        <v>21</v>
      </c>
      <c r="I16" s="188">
        <v>1</v>
      </c>
      <c r="J16" s="189">
        <v>-8</v>
      </c>
      <c r="K16" s="180">
        <v>15</v>
      </c>
      <c r="L16" s="180">
        <v>55</v>
      </c>
      <c r="M16" s="184" t="s">
        <v>805</v>
      </c>
      <c r="N16" s="180">
        <v>1997</v>
      </c>
      <c r="O16" s="181">
        <v>1103190000</v>
      </c>
      <c r="P16" s="185">
        <v>1.2</v>
      </c>
      <c r="Q16" s="185">
        <v>1.65</v>
      </c>
      <c r="R16" s="186" t="s">
        <v>782</v>
      </c>
      <c r="S16" s="186">
        <v>37367</v>
      </c>
      <c r="T16" s="185">
        <v>125</v>
      </c>
      <c r="U16" s="185">
        <v>10</v>
      </c>
      <c r="V16" s="185">
        <v>13</v>
      </c>
      <c r="W16" s="185">
        <v>8.65</v>
      </c>
      <c r="X16" s="185">
        <v>163</v>
      </c>
      <c r="Y16" s="185">
        <v>47</v>
      </c>
      <c r="Z16" s="185">
        <v>100</v>
      </c>
      <c r="AA16" s="185">
        <v>0</v>
      </c>
      <c r="AB16" s="182"/>
    </row>
    <row r="17" spans="1:28" ht="20.149999999999999" customHeight="1">
      <c r="A17" s="183">
        <v>3</v>
      </c>
      <c r="B17" s="179" t="s">
        <v>422</v>
      </c>
      <c r="C17" s="179"/>
      <c r="D17" s="179" t="s">
        <v>421</v>
      </c>
      <c r="E17" s="179" t="s">
        <v>418</v>
      </c>
      <c r="F17" s="179" t="s">
        <v>806</v>
      </c>
      <c r="G17" s="188">
        <v>116</v>
      </c>
      <c r="H17" s="188">
        <v>20</v>
      </c>
      <c r="I17" s="188">
        <v>46</v>
      </c>
      <c r="J17" s="189">
        <v>-8</v>
      </c>
      <c r="K17" s="180">
        <v>15</v>
      </c>
      <c r="L17" s="180">
        <v>26</v>
      </c>
      <c r="M17" s="184" t="s">
        <v>807</v>
      </c>
      <c r="N17" s="180">
        <v>2008</v>
      </c>
      <c r="O17" s="181">
        <v>3996040000</v>
      </c>
      <c r="P17" s="185">
        <v>2</v>
      </c>
      <c r="Q17" s="185">
        <v>7</v>
      </c>
      <c r="R17" s="186" t="s">
        <v>782</v>
      </c>
      <c r="S17" s="186">
        <v>110000</v>
      </c>
      <c r="T17" s="185">
        <v>125</v>
      </c>
      <c r="U17" s="185">
        <v>15</v>
      </c>
      <c r="V17" s="185">
        <v>18.5</v>
      </c>
      <c r="W17" s="185">
        <v>12.5</v>
      </c>
      <c r="X17" s="185">
        <v>200</v>
      </c>
      <c r="Y17" s="185">
        <v>75</v>
      </c>
      <c r="Z17" s="185">
        <v>150</v>
      </c>
      <c r="AA17" s="186">
        <v>0</v>
      </c>
      <c r="AB17" s="182"/>
    </row>
    <row r="18" spans="1:28" ht="20.149999999999999" customHeight="1">
      <c r="A18" s="183">
        <v>4</v>
      </c>
      <c r="B18" s="179" t="s">
        <v>423</v>
      </c>
      <c r="C18" s="179"/>
      <c r="D18" s="179" t="s">
        <v>424</v>
      </c>
      <c r="E18" s="179" t="s">
        <v>425</v>
      </c>
      <c r="F18" s="179" t="s">
        <v>780</v>
      </c>
      <c r="G18" s="188">
        <v>116</v>
      </c>
      <c r="H18" s="188">
        <v>2</v>
      </c>
      <c r="I18" s="188">
        <v>56</v>
      </c>
      <c r="J18" s="189">
        <v>-8</v>
      </c>
      <c r="K18" s="180">
        <v>48</v>
      </c>
      <c r="L18" s="180">
        <v>35</v>
      </c>
      <c r="M18" s="184" t="s">
        <v>781</v>
      </c>
      <c r="N18" s="180">
        <v>1994</v>
      </c>
      <c r="O18" s="181">
        <v>952727000</v>
      </c>
      <c r="P18" s="185">
        <v>3.5</v>
      </c>
      <c r="Q18" s="185">
        <v>11</v>
      </c>
      <c r="R18" s="186" t="s">
        <v>782</v>
      </c>
      <c r="S18" s="186">
        <v>450000</v>
      </c>
      <c r="T18" s="185">
        <v>182</v>
      </c>
      <c r="U18" s="185">
        <v>15</v>
      </c>
      <c r="V18" s="185">
        <v>18</v>
      </c>
      <c r="W18" s="185">
        <v>10</v>
      </c>
      <c r="X18" s="185">
        <v>10</v>
      </c>
      <c r="Y18" s="185">
        <v>150</v>
      </c>
      <c r="Z18" s="185">
        <v>21</v>
      </c>
      <c r="AA18" s="185">
        <v>0</v>
      </c>
      <c r="AB18" s="182"/>
    </row>
    <row r="19" spans="1:28" ht="20.149999999999999" customHeight="1">
      <c r="A19" s="183">
        <v>5</v>
      </c>
      <c r="B19" s="179" t="s">
        <v>426</v>
      </c>
      <c r="C19" s="179"/>
      <c r="D19" s="179" t="s">
        <v>424</v>
      </c>
      <c r="E19" s="179" t="s">
        <v>425</v>
      </c>
      <c r="F19" s="179" t="s">
        <v>780</v>
      </c>
      <c r="G19" s="188">
        <v>116</v>
      </c>
      <c r="H19" s="188">
        <v>4</v>
      </c>
      <c r="I19" s="188">
        <v>53</v>
      </c>
      <c r="J19" s="189">
        <v>-8</v>
      </c>
      <c r="K19" s="180">
        <v>44</v>
      </c>
      <c r="L19" s="180">
        <v>35</v>
      </c>
      <c r="M19" s="184" t="s">
        <v>808</v>
      </c>
      <c r="N19" s="180">
        <v>1996</v>
      </c>
      <c r="O19" s="181">
        <v>231997485</v>
      </c>
      <c r="P19" s="185">
        <v>0.75</v>
      </c>
      <c r="Q19" s="185">
        <v>2.5</v>
      </c>
      <c r="R19" s="186" t="s">
        <v>782</v>
      </c>
      <c r="S19" s="186">
        <v>45000</v>
      </c>
      <c r="T19" s="185">
        <v>97</v>
      </c>
      <c r="U19" s="185">
        <v>8</v>
      </c>
      <c r="V19" s="185">
        <v>10</v>
      </c>
      <c r="W19" s="185">
        <v>10</v>
      </c>
      <c r="X19" s="185">
        <v>5</v>
      </c>
      <c r="Y19" s="185">
        <v>52</v>
      </c>
      <c r="Z19" s="185">
        <v>72</v>
      </c>
      <c r="AA19" s="185">
        <v>0</v>
      </c>
      <c r="AB19" s="182"/>
    </row>
    <row r="20" spans="1:28" ht="20.149999999999999" customHeight="1">
      <c r="A20" s="183">
        <v>6</v>
      </c>
      <c r="B20" s="179" t="s">
        <v>427</v>
      </c>
      <c r="C20" s="179"/>
      <c r="D20" s="179" t="s">
        <v>424</v>
      </c>
      <c r="E20" s="179" t="s">
        <v>425</v>
      </c>
      <c r="F20" s="179" t="s">
        <v>780</v>
      </c>
      <c r="G20" s="188">
        <v>116</v>
      </c>
      <c r="H20" s="188">
        <v>4</v>
      </c>
      <c r="I20" s="188">
        <v>42</v>
      </c>
      <c r="J20" s="189">
        <v>-8</v>
      </c>
      <c r="K20" s="180">
        <v>44</v>
      </c>
      <c r="L20" s="180">
        <v>48</v>
      </c>
      <c r="M20" s="184" t="s">
        <v>808</v>
      </c>
      <c r="N20" s="180">
        <v>1996</v>
      </c>
      <c r="O20" s="181">
        <v>345590515</v>
      </c>
      <c r="P20" s="185">
        <v>0.5</v>
      </c>
      <c r="Q20" s="185">
        <v>2</v>
      </c>
      <c r="R20" s="186" t="s">
        <v>785</v>
      </c>
      <c r="S20" s="186">
        <v>55000</v>
      </c>
      <c r="T20" s="185">
        <v>47</v>
      </c>
      <c r="U20" s="185">
        <v>4</v>
      </c>
      <c r="V20" s="185">
        <v>6.5</v>
      </c>
      <c r="W20" s="185">
        <v>7</v>
      </c>
      <c r="X20" s="185">
        <v>75</v>
      </c>
      <c r="Y20" s="185">
        <v>74</v>
      </c>
      <c r="Z20" s="185">
        <v>100</v>
      </c>
      <c r="AA20" s="185">
        <v>0</v>
      </c>
      <c r="AB20" s="182"/>
    </row>
    <row r="21" spans="1:28" ht="20.149999999999999" customHeight="1">
      <c r="A21" s="183">
        <v>7</v>
      </c>
      <c r="B21" s="179" t="s">
        <v>428</v>
      </c>
      <c r="C21" s="179"/>
      <c r="D21" s="179" t="s">
        <v>424</v>
      </c>
      <c r="E21" s="179" t="s">
        <v>425</v>
      </c>
      <c r="F21" s="179" t="s">
        <v>780</v>
      </c>
      <c r="G21" s="188">
        <v>116</v>
      </c>
      <c r="H21" s="188">
        <v>2</v>
      </c>
      <c r="I21" s="188">
        <v>18</v>
      </c>
      <c r="J21" s="189">
        <v>-8</v>
      </c>
      <c r="K21" s="180">
        <v>47</v>
      </c>
      <c r="L21" s="180">
        <v>24</v>
      </c>
      <c r="M21" s="184" t="s">
        <v>781</v>
      </c>
      <c r="N21" s="180">
        <v>2008</v>
      </c>
      <c r="O21" s="181">
        <v>19207560204</v>
      </c>
      <c r="P21" s="185">
        <v>10.5</v>
      </c>
      <c r="Q21" s="185">
        <v>16.3</v>
      </c>
      <c r="R21" s="186" t="s">
        <v>782</v>
      </c>
      <c r="S21" s="186">
        <v>1376000</v>
      </c>
      <c r="T21" s="185">
        <v>200</v>
      </c>
      <c r="U21" s="185">
        <v>21</v>
      </c>
      <c r="V21" s="185">
        <v>23.5</v>
      </c>
      <c r="W21" s="185">
        <v>15</v>
      </c>
      <c r="X21" s="185">
        <v>210</v>
      </c>
      <c r="Y21" s="185">
        <v>100</v>
      </c>
      <c r="Z21" s="185">
        <v>125</v>
      </c>
      <c r="AA21" s="186">
        <v>0</v>
      </c>
      <c r="AB21" s="182"/>
    </row>
    <row r="22" spans="1:28" ht="20.149999999999999" customHeight="1">
      <c r="A22" s="183">
        <v>8</v>
      </c>
      <c r="B22" s="179" t="s">
        <v>429</v>
      </c>
      <c r="C22" s="179"/>
      <c r="D22" s="179" t="s">
        <v>430</v>
      </c>
      <c r="E22" s="179" t="s">
        <v>425</v>
      </c>
      <c r="F22" s="179" t="s">
        <v>780</v>
      </c>
      <c r="G22" s="188">
        <v>116</v>
      </c>
      <c r="H22" s="188">
        <v>54</v>
      </c>
      <c r="I22" s="188">
        <v>22</v>
      </c>
      <c r="J22" s="189">
        <v>-8</v>
      </c>
      <c r="K22" s="180">
        <v>46</v>
      </c>
      <c r="L22" s="180">
        <v>55</v>
      </c>
      <c r="M22" s="184" t="s">
        <v>783</v>
      </c>
      <c r="N22" s="180">
        <v>2007</v>
      </c>
      <c r="O22" s="181">
        <v>15763115000</v>
      </c>
      <c r="P22" s="185">
        <v>9.5</v>
      </c>
      <c r="Q22" s="185">
        <v>23</v>
      </c>
      <c r="R22" s="186" t="s">
        <v>782</v>
      </c>
      <c r="S22" s="186">
        <v>1249000</v>
      </c>
      <c r="T22" s="185">
        <v>170</v>
      </c>
      <c r="U22" s="185">
        <v>20</v>
      </c>
      <c r="V22" s="185">
        <v>24</v>
      </c>
      <c r="W22" s="185">
        <v>15</v>
      </c>
      <c r="X22" s="185">
        <v>235</v>
      </c>
      <c r="Y22" s="185">
        <v>150</v>
      </c>
      <c r="Z22" s="185">
        <v>150</v>
      </c>
      <c r="AA22" s="186">
        <v>0</v>
      </c>
      <c r="AB22" s="182"/>
    </row>
    <row r="23" spans="1:28" ht="20.149999999999999" customHeight="1">
      <c r="A23" s="183">
        <v>9</v>
      </c>
      <c r="B23" s="179" t="s">
        <v>431</v>
      </c>
      <c r="C23" s="190"/>
      <c r="D23" s="190" t="s">
        <v>432</v>
      </c>
      <c r="E23" s="179" t="s">
        <v>414</v>
      </c>
      <c r="F23" s="179" t="s">
        <v>809</v>
      </c>
      <c r="G23" s="188">
        <v>116</v>
      </c>
      <c r="H23" s="188">
        <v>8</v>
      </c>
      <c r="I23" s="188">
        <v>56</v>
      </c>
      <c r="J23" s="189">
        <v>-8</v>
      </c>
      <c r="K23" s="180">
        <v>43</v>
      </c>
      <c r="L23" s="180">
        <v>12</v>
      </c>
      <c r="M23" s="191" t="s">
        <v>766</v>
      </c>
      <c r="N23" s="180">
        <v>1980</v>
      </c>
      <c r="O23" s="181">
        <v>0</v>
      </c>
      <c r="P23" s="185">
        <v>0.5</v>
      </c>
      <c r="Q23" s="192">
        <v>1.2</v>
      </c>
      <c r="R23" s="186" t="s">
        <v>782</v>
      </c>
      <c r="S23" s="186">
        <v>50000</v>
      </c>
      <c r="T23" s="185">
        <v>60</v>
      </c>
      <c r="U23" s="185">
        <v>4</v>
      </c>
      <c r="V23" s="185">
        <v>5</v>
      </c>
      <c r="W23" s="185">
        <v>4</v>
      </c>
      <c r="X23" s="185">
        <v>65</v>
      </c>
      <c r="Y23" s="185">
        <v>25</v>
      </c>
      <c r="Z23" s="185">
        <v>25</v>
      </c>
      <c r="AA23" s="185">
        <v>0</v>
      </c>
      <c r="AB23" s="182"/>
    </row>
    <row r="24" spans="1:28" ht="20.149999999999999" customHeight="1">
      <c r="A24" s="183">
        <v>10</v>
      </c>
      <c r="B24" s="179" t="s">
        <v>433</v>
      </c>
      <c r="C24" s="190"/>
      <c r="D24" s="190" t="s">
        <v>432</v>
      </c>
      <c r="E24" s="179" t="s">
        <v>414</v>
      </c>
      <c r="F24" s="179" t="s">
        <v>780</v>
      </c>
      <c r="G24" s="188">
        <v>116</v>
      </c>
      <c r="H24" s="188">
        <v>8</v>
      </c>
      <c r="I24" s="188">
        <v>56</v>
      </c>
      <c r="J24" s="189">
        <v>-8</v>
      </c>
      <c r="K24" s="180">
        <v>43</v>
      </c>
      <c r="L24" s="180">
        <v>45</v>
      </c>
      <c r="M24" s="191" t="s">
        <v>766</v>
      </c>
      <c r="N24" s="180">
        <v>1980</v>
      </c>
      <c r="O24" s="181">
        <v>0</v>
      </c>
      <c r="P24" s="185">
        <v>0.5</v>
      </c>
      <c r="Q24" s="192">
        <v>1.7</v>
      </c>
      <c r="R24" s="186" t="s">
        <v>782</v>
      </c>
      <c r="S24" s="186">
        <v>55000</v>
      </c>
      <c r="T24" s="185">
        <v>60</v>
      </c>
      <c r="U24" s="185">
        <v>4</v>
      </c>
      <c r="V24" s="185">
        <v>5</v>
      </c>
      <c r="W24" s="185">
        <v>3</v>
      </c>
      <c r="X24" s="185">
        <v>60</v>
      </c>
      <c r="Y24" s="185">
        <v>25</v>
      </c>
      <c r="Z24" s="185">
        <v>25</v>
      </c>
      <c r="AA24" s="185">
        <v>0</v>
      </c>
      <c r="AB24" s="182"/>
    </row>
    <row r="25" spans="1:28" ht="20.149999999999999" customHeight="1">
      <c r="A25" s="183">
        <v>11</v>
      </c>
      <c r="B25" s="179" t="s">
        <v>434</v>
      </c>
      <c r="C25" s="190"/>
      <c r="D25" s="193" t="s">
        <v>435</v>
      </c>
      <c r="E25" s="179" t="s">
        <v>436</v>
      </c>
      <c r="F25" s="179" t="s">
        <v>780</v>
      </c>
      <c r="G25" s="188"/>
      <c r="H25" s="188"/>
      <c r="I25" s="188"/>
      <c r="J25" s="189"/>
      <c r="K25" s="180"/>
      <c r="L25" s="180"/>
      <c r="M25" s="191" t="s">
        <v>808</v>
      </c>
      <c r="N25" s="180">
        <v>2009</v>
      </c>
      <c r="O25" s="181">
        <v>370000000</v>
      </c>
      <c r="P25" s="185">
        <v>3</v>
      </c>
      <c r="Q25" s="192">
        <v>3.75</v>
      </c>
      <c r="R25" s="186" t="s">
        <v>785</v>
      </c>
      <c r="S25" s="186">
        <v>5625</v>
      </c>
      <c r="T25" s="185">
        <v>40</v>
      </c>
      <c r="U25" s="185">
        <v>4</v>
      </c>
      <c r="V25" s="185">
        <v>0</v>
      </c>
      <c r="W25" s="185">
        <v>0</v>
      </c>
      <c r="X25" s="185">
        <v>0</v>
      </c>
      <c r="Y25" s="185">
        <v>0</v>
      </c>
      <c r="Z25" s="185">
        <v>0</v>
      </c>
      <c r="AA25" s="185">
        <v>0</v>
      </c>
      <c r="AB25" s="182"/>
    </row>
    <row r="26" spans="1:28" ht="20.149999999999999" customHeight="1">
      <c r="A26" s="183">
        <v>12</v>
      </c>
      <c r="B26" s="519" t="s">
        <v>437</v>
      </c>
      <c r="C26" s="519"/>
      <c r="D26" s="194" t="s">
        <v>439</v>
      </c>
      <c r="E26" s="194" t="s">
        <v>440</v>
      </c>
      <c r="F26" s="179" t="s">
        <v>780</v>
      </c>
      <c r="G26" s="195">
        <v>116</v>
      </c>
      <c r="H26" s="195">
        <v>4</v>
      </c>
      <c r="I26" s="196" t="s">
        <v>438</v>
      </c>
      <c r="J26" s="195">
        <v>-8</v>
      </c>
      <c r="K26" s="195">
        <v>31</v>
      </c>
      <c r="L26" s="195">
        <v>2.9319999999999999</v>
      </c>
      <c r="M26" s="191"/>
      <c r="N26" s="180">
        <v>2015</v>
      </c>
      <c r="O26" s="181">
        <v>2818587000</v>
      </c>
      <c r="P26" s="185"/>
      <c r="Q26" s="192"/>
      <c r="R26" s="186"/>
      <c r="S26" s="186"/>
      <c r="T26" s="185">
        <v>34.86</v>
      </c>
      <c r="U26" s="185"/>
      <c r="V26" s="185">
        <v>10</v>
      </c>
      <c r="W26" s="185">
        <v>14.85</v>
      </c>
      <c r="X26" s="185"/>
      <c r="Y26" s="185"/>
      <c r="Z26" s="185"/>
      <c r="AA26" s="185"/>
      <c r="AB26" s="182"/>
    </row>
    <row r="27" spans="1:28" ht="20.149999999999999" customHeight="1">
      <c r="A27" s="183">
        <v>13</v>
      </c>
      <c r="B27" s="179" t="s">
        <v>441</v>
      </c>
      <c r="C27" s="190"/>
      <c r="D27" s="194" t="s">
        <v>442</v>
      </c>
      <c r="E27" s="179" t="s">
        <v>425</v>
      </c>
      <c r="F27" s="179" t="s">
        <v>780</v>
      </c>
      <c r="G27" s="195">
        <v>115</v>
      </c>
      <c r="H27" s="195">
        <v>53</v>
      </c>
      <c r="I27" s="195">
        <v>20.707999999999998</v>
      </c>
      <c r="J27" s="195">
        <v>-8</v>
      </c>
      <c r="K27" s="195">
        <v>47</v>
      </c>
      <c r="L27" s="195">
        <v>1.8169999999999999</v>
      </c>
      <c r="M27" s="191"/>
      <c r="N27" s="180">
        <v>2015</v>
      </c>
      <c r="O27" s="181">
        <v>1644337200</v>
      </c>
      <c r="P27" s="185"/>
      <c r="Q27" s="192"/>
      <c r="R27" s="186"/>
      <c r="S27" s="186"/>
      <c r="T27" s="185">
        <v>51</v>
      </c>
      <c r="U27" s="185"/>
      <c r="V27" s="185">
        <v>6</v>
      </c>
      <c r="W27" s="185">
        <v>14</v>
      </c>
      <c r="X27" s="185"/>
      <c r="Y27" s="185"/>
      <c r="Z27" s="185"/>
      <c r="AA27" s="185"/>
      <c r="AB27" s="182"/>
    </row>
    <row r="28" spans="1:28" ht="20.149999999999999" customHeight="1">
      <c r="A28" s="183">
        <v>14</v>
      </c>
      <c r="B28" s="179" t="s">
        <v>443</v>
      </c>
      <c r="C28" s="179"/>
      <c r="D28" s="179" t="s">
        <v>444</v>
      </c>
      <c r="E28" s="179" t="s">
        <v>445</v>
      </c>
      <c r="F28" s="179" t="s">
        <v>765</v>
      </c>
      <c r="G28" s="188">
        <v>116</v>
      </c>
      <c r="H28" s="188">
        <v>17</v>
      </c>
      <c r="I28" s="188">
        <v>37</v>
      </c>
      <c r="J28" s="189">
        <v>-8</v>
      </c>
      <c r="K28" s="180">
        <v>42</v>
      </c>
      <c r="L28" s="180">
        <v>32</v>
      </c>
      <c r="M28" s="184" t="s">
        <v>766</v>
      </c>
      <c r="N28" s="180">
        <v>1937</v>
      </c>
      <c r="O28" s="181">
        <v>3458661000</v>
      </c>
      <c r="P28" s="186">
        <v>28.67</v>
      </c>
      <c r="Q28" s="186">
        <v>3.75</v>
      </c>
      <c r="R28" s="186" t="s">
        <v>785</v>
      </c>
      <c r="S28" s="186">
        <v>300000</v>
      </c>
      <c r="T28" s="186">
        <v>133</v>
      </c>
      <c r="U28" s="186">
        <v>24.5</v>
      </c>
      <c r="V28" s="186">
        <v>23</v>
      </c>
      <c r="W28" s="186">
        <v>76.75</v>
      </c>
      <c r="X28" s="185">
        <v>3239</v>
      </c>
      <c r="Y28" s="186">
        <v>100</v>
      </c>
      <c r="Z28" s="186">
        <v>160</v>
      </c>
      <c r="AA28" s="185">
        <v>0</v>
      </c>
      <c r="AB28" s="182" t="s">
        <v>786</v>
      </c>
    </row>
    <row r="29" spans="1:28" ht="20.149999999999999" customHeight="1">
      <c r="A29" s="183">
        <v>15</v>
      </c>
      <c r="B29" s="179" t="s">
        <v>446</v>
      </c>
      <c r="C29" s="179"/>
      <c r="D29" s="179" t="s">
        <v>447</v>
      </c>
      <c r="E29" s="179" t="s">
        <v>445</v>
      </c>
      <c r="F29" s="179" t="s">
        <v>765</v>
      </c>
      <c r="G29" s="188">
        <v>116</v>
      </c>
      <c r="H29" s="188">
        <v>20</v>
      </c>
      <c r="I29" s="188">
        <v>42</v>
      </c>
      <c r="J29" s="189">
        <v>-8</v>
      </c>
      <c r="K29" s="180">
        <v>41</v>
      </c>
      <c r="L29" s="180">
        <v>55</v>
      </c>
      <c r="M29" s="184" t="s">
        <v>766</v>
      </c>
      <c r="N29" s="180">
        <v>1981</v>
      </c>
      <c r="O29" s="181">
        <v>527157250</v>
      </c>
      <c r="P29" s="186">
        <v>0.9</v>
      </c>
      <c r="Q29" s="186">
        <v>2.15</v>
      </c>
      <c r="R29" s="186" t="s">
        <v>782</v>
      </c>
      <c r="S29" s="186">
        <v>175000</v>
      </c>
      <c r="T29" s="186">
        <v>75</v>
      </c>
      <c r="U29" s="186">
        <v>8.4499999999999993</v>
      </c>
      <c r="V29" s="186">
        <v>8</v>
      </c>
      <c r="W29" s="186">
        <v>6</v>
      </c>
      <c r="X29" s="185">
        <v>228</v>
      </c>
      <c r="Y29" s="186">
        <v>50</v>
      </c>
      <c r="Z29" s="186">
        <v>52</v>
      </c>
      <c r="AA29" s="185">
        <v>0</v>
      </c>
      <c r="AB29" s="182"/>
    </row>
    <row r="30" spans="1:28" ht="20.149999999999999" customHeight="1">
      <c r="A30" s="183">
        <v>16</v>
      </c>
      <c r="B30" s="179" t="s">
        <v>448</v>
      </c>
      <c r="C30" s="179"/>
      <c r="D30" s="179" t="s">
        <v>447</v>
      </c>
      <c r="E30" s="179" t="s">
        <v>445</v>
      </c>
      <c r="F30" s="179" t="s">
        <v>765</v>
      </c>
      <c r="G30" s="188">
        <v>116</v>
      </c>
      <c r="H30" s="188">
        <v>20</v>
      </c>
      <c r="I30" s="188">
        <v>20</v>
      </c>
      <c r="J30" s="189">
        <v>-8</v>
      </c>
      <c r="K30" s="180">
        <v>42</v>
      </c>
      <c r="L30" s="180">
        <v>48</v>
      </c>
      <c r="M30" s="184" t="s">
        <v>766</v>
      </c>
      <c r="N30" s="180">
        <v>1980</v>
      </c>
      <c r="O30" s="181">
        <v>21316000</v>
      </c>
      <c r="P30" s="185">
        <v>2.36</v>
      </c>
      <c r="Q30" s="185">
        <v>2</v>
      </c>
      <c r="R30" s="186" t="s">
        <v>782</v>
      </c>
      <c r="S30" s="186">
        <v>80000</v>
      </c>
      <c r="T30" s="197">
        <v>71</v>
      </c>
      <c r="U30" s="185">
        <v>8.6199999999999992</v>
      </c>
      <c r="V30" s="185">
        <v>8</v>
      </c>
      <c r="W30" s="185">
        <v>10</v>
      </c>
      <c r="X30" s="185">
        <v>250</v>
      </c>
      <c r="Y30" s="185">
        <v>72</v>
      </c>
      <c r="Z30" s="185">
        <v>64</v>
      </c>
      <c r="AA30" s="185">
        <v>0</v>
      </c>
      <c r="AB30" s="182"/>
    </row>
    <row r="31" spans="1:28" ht="20.149999999999999" customHeight="1">
      <c r="A31" s="183">
        <v>17</v>
      </c>
      <c r="B31" s="179" t="s">
        <v>449</v>
      </c>
      <c r="C31" s="179"/>
      <c r="D31" s="179" t="s">
        <v>450</v>
      </c>
      <c r="E31" s="179" t="s">
        <v>445</v>
      </c>
      <c r="F31" s="179" t="s">
        <v>765</v>
      </c>
      <c r="G31" s="188">
        <v>116</v>
      </c>
      <c r="H31" s="188">
        <v>18</v>
      </c>
      <c r="I31" s="188">
        <v>13</v>
      </c>
      <c r="J31" s="189">
        <v>-8</v>
      </c>
      <c r="K31" s="180">
        <v>38</v>
      </c>
      <c r="L31" s="180">
        <v>47</v>
      </c>
      <c r="M31" s="184" t="s">
        <v>766</v>
      </c>
      <c r="N31" s="180">
        <v>1996</v>
      </c>
      <c r="O31" s="181">
        <v>352719850</v>
      </c>
      <c r="P31" s="186">
        <v>4.5999999999999996</v>
      </c>
      <c r="Q31" s="186">
        <v>8.5</v>
      </c>
      <c r="R31" s="186" t="s">
        <v>782</v>
      </c>
      <c r="S31" s="186">
        <v>130000</v>
      </c>
      <c r="T31" s="186">
        <v>105.58</v>
      </c>
      <c r="U31" s="186">
        <v>7</v>
      </c>
      <c r="V31" s="186">
        <v>9</v>
      </c>
      <c r="W31" s="186">
        <v>25</v>
      </c>
      <c r="X31" s="185">
        <v>200</v>
      </c>
      <c r="Y31" s="186">
        <v>81</v>
      </c>
      <c r="Z31" s="186">
        <v>350</v>
      </c>
      <c r="AA31" s="185">
        <v>0</v>
      </c>
      <c r="AB31" s="182"/>
    </row>
    <row r="32" spans="1:28" ht="20.149999999999999" customHeight="1">
      <c r="A32" s="183">
        <v>18</v>
      </c>
      <c r="B32" s="179" t="s">
        <v>451</v>
      </c>
      <c r="C32" s="179"/>
      <c r="D32" s="179" t="s">
        <v>452</v>
      </c>
      <c r="E32" s="179" t="s">
        <v>445</v>
      </c>
      <c r="F32" s="179" t="s">
        <v>765</v>
      </c>
      <c r="G32" s="188">
        <v>116</v>
      </c>
      <c r="H32" s="188">
        <v>17</v>
      </c>
      <c r="I32" s="188">
        <v>53</v>
      </c>
      <c r="J32" s="189">
        <v>-8</v>
      </c>
      <c r="K32" s="180">
        <v>40</v>
      </c>
      <c r="L32" s="180">
        <v>21</v>
      </c>
      <c r="M32" s="184" t="s">
        <v>766</v>
      </c>
      <c r="N32" s="180">
        <v>2004</v>
      </c>
      <c r="O32" s="181">
        <v>450000000</v>
      </c>
      <c r="P32" s="186">
        <v>2.5</v>
      </c>
      <c r="Q32" s="186">
        <v>0.65</v>
      </c>
      <c r="R32" s="186" t="s">
        <v>785</v>
      </c>
      <c r="S32" s="186">
        <v>18000</v>
      </c>
      <c r="T32" s="186">
        <v>35</v>
      </c>
      <c r="U32" s="186">
        <v>7</v>
      </c>
      <c r="V32" s="186">
        <v>8</v>
      </c>
      <c r="W32" s="186">
        <v>10</v>
      </c>
      <c r="X32" s="185">
        <v>35</v>
      </c>
      <c r="Y32" s="186">
        <v>50</v>
      </c>
      <c r="Z32" s="198" t="s">
        <v>52</v>
      </c>
      <c r="AA32" s="185">
        <v>0</v>
      </c>
      <c r="AB32" s="182"/>
    </row>
    <row r="33" spans="1:28" ht="20.149999999999999" customHeight="1">
      <c r="A33" s="183">
        <v>19</v>
      </c>
      <c r="B33" s="179" t="s">
        <v>453</v>
      </c>
      <c r="C33" s="179"/>
      <c r="D33" s="179" t="s">
        <v>454</v>
      </c>
      <c r="E33" s="179" t="s">
        <v>445</v>
      </c>
      <c r="F33" s="179" t="s">
        <v>765</v>
      </c>
      <c r="G33" s="188">
        <v>116</v>
      </c>
      <c r="H33" s="188">
        <v>18</v>
      </c>
      <c r="I33" s="188">
        <v>34</v>
      </c>
      <c r="J33" s="189">
        <v>-8</v>
      </c>
      <c r="K33" s="180">
        <v>42</v>
      </c>
      <c r="L33" s="180">
        <v>49</v>
      </c>
      <c r="M33" s="184" t="s">
        <v>766</v>
      </c>
      <c r="N33" s="180">
        <v>2006</v>
      </c>
      <c r="O33" s="181">
        <v>1053420000</v>
      </c>
      <c r="P33" s="186">
        <v>1.07</v>
      </c>
      <c r="Q33" s="186">
        <v>1.5</v>
      </c>
      <c r="R33" s="186" t="s">
        <v>785</v>
      </c>
      <c r="S33" s="186">
        <v>22691</v>
      </c>
      <c r="T33" s="186">
        <v>46</v>
      </c>
      <c r="U33" s="186">
        <v>8</v>
      </c>
      <c r="V33" s="186">
        <v>10</v>
      </c>
      <c r="W33" s="186">
        <v>7</v>
      </c>
      <c r="X33" s="185">
        <v>75</v>
      </c>
      <c r="Y33" s="198">
        <v>50</v>
      </c>
      <c r="Z33" s="198">
        <v>75</v>
      </c>
      <c r="AA33" s="185">
        <v>0</v>
      </c>
      <c r="AB33" s="182"/>
    </row>
    <row r="34" spans="1:28" ht="20.149999999999999" customHeight="1">
      <c r="A34" s="183">
        <v>20</v>
      </c>
      <c r="B34" s="179" t="s">
        <v>455</v>
      </c>
      <c r="C34" s="179"/>
      <c r="D34" s="179" t="s">
        <v>456</v>
      </c>
      <c r="E34" s="179" t="s">
        <v>445</v>
      </c>
      <c r="F34" s="179" t="s">
        <v>765</v>
      </c>
      <c r="G34" s="188">
        <v>116</v>
      </c>
      <c r="H34" s="188">
        <v>19</v>
      </c>
      <c r="I34" s="188">
        <v>1</v>
      </c>
      <c r="J34" s="189">
        <v>-8</v>
      </c>
      <c r="K34" s="180">
        <v>41</v>
      </c>
      <c r="L34" s="180">
        <v>45</v>
      </c>
      <c r="M34" s="184" t="s">
        <v>766</v>
      </c>
      <c r="N34" s="180">
        <v>1980</v>
      </c>
      <c r="O34" s="181">
        <v>34120000</v>
      </c>
      <c r="P34" s="186">
        <v>4.62</v>
      </c>
      <c r="Q34" s="186">
        <v>1.2</v>
      </c>
      <c r="R34" s="186" t="s">
        <v>810</v>
      </c>
      <c r="S34" s="186">
        <v>38400</v>
      </c>
      <c r="T34" s="197">
        <v>40</v>
      </c>
      <c r="U34" s="186">
        <v>5.7</v>
      </c>
      <c r="V34" s="186">
        <v>13</v>
      </c>
      <c r="W34" s="186">
        <v>6</v>
      </c>
      <c r="X34" s="185">
        <v>200</v>
      </c>
      <c r="Y34" s="186">
        <v>0</v>
      </c>
      <c r="Z34" s="186">
        <v>123</v>
      </c>
      <c r="AA34" s="185">
        <v>0</v>
      </c>
      <c r="AB34" s="182"/>
    </row>
    <row r="35" spans="1:28" ht="20.149999999999999" customHeight="1">
      <c r="A35" s="183">
        <v>21</v>
      </c>
      <c r="B35" s="179" t="s">
        <v>457</v>
      </c>
      <c r="C35" s="179"/>
      <c r="D35" s="179" t="s">
        <v>458</v>
      </c>
      <c r="E35" s="179" t="s">
        <v>445</v>
      </c>
      <c r="F35" s="179" t="s">
        <v>765</v>
      </c>
      <c r="G35" s="188">
        <v>116</v>
      </c>
      <c r="H35" s="188">
        <v>19</v>
      </c>
      <c r="I35" s="188">
        <v>40</v>
      </c>
      <c r="J35" s="189">
        <v>-8</v>
      </c>
      <c r="K35" s="180">
        <v>40</v>
      </c>
      <c r="L35" s="180">
        <v>44</v>
      </c>
      <c r="M35" s="184" t="s">
        <v>766</v>
      </c>
      <c r="N35" s="180">
        <v>1980</v>
      </c>
      <c r="O35" s="181">
        <v>9618000</v>
      </c>
      <c r="P35" s="186">
        <v>0.85</v>
      </c>
      <c r="Q35" s="186">
        <v>2</v>
      </c>
      <c r="R35" s="186" t="s">
        <v>785</v>
      </c>
      <c r="S35" s="186">
        <v>80000</v>
      </c>
      <c r="T35" s="197">
        <v>71</v>
      </c>
      <c r="U35" s="186">
        <v>8.6199999999999992</v>
      </c>
      <c r="V35" s="186">
        <v>8</v>
      </c>
      <c r="W35" s="186">
        <v>5</v>
      </c>
      <c r="X35" s="185">
        <v>300</v>
      </c>
      <c r="Y35" s="185">
        <v>70</v>
      </c>
      <c r="Z35" s="185">
        <v>28</v>
      </c>
      <c r="AA35" s="185">
        <v>0</v>
      </c>
      <c r="AB35" s="182"/>
    </row>
    <row r="36" spans="1:28" ht="20.149999999999999" customHeight="1">
      <c r="A36" s="183">
        <v>22</v>
      </c>
      <c r="B36" s="179" t="s">
        <v>459</v>
      </c>
      <c r="C36" s="179"/>
      <c r="D36" s="179" t="s">
        <v>460</v>
      </c>
      <c r="E36" s="179" t="s">
        <v>445</v>
      </c>
      <c r="F36" s="179" t="s">
        <v>765</v>
      </c>
      <c r="G36" s="188">
        <v>116</v>
      </c>
      <c r="H36" s="179">
        <v>18</v>
      </c>
      <c r="I36" s="179">
        <v>213</v>
      </c>
      <c r="J36" s="187" t="s">
        <v>811</v>
      </c>
      <c r="K36" s="179">
        <v>38</v>
      </c>
      <c r="L36" s="179">
        <v>778</v>
      </c>
      <c r="M36" s="184" t="s">
        <v>766</v>
      </c>
      <c r="N36" s="180">
        <v>1981</v>
      </c>
      <c r="O36" s="181">
        <v>28605000</v>
      </c>
      <c r="P36" s="186">
        <v>0.44</v>
      </c>
      <c r="Q36" s="186">
        <v>1</v>
      </c>
      <c r="R36" s="186" t="s">
        <v>782</v>
      </c>
      <c r="S36" s="186">
        <v>21000</v>
      </c>
      <c r="T36" s="197">
        <v>60</v>
      </c>
      <c r="U36" s="186">
        <v>3.5</v>
      </c>
      <c r="V36" s="186">
        <v>5</v>
      </c>
      <c r="W36" s="186">
        <v>3.5</v>
      </c>
      <c r="X36" s="185">
        <v>100</v>
      </c>
      <c r="Y36" s="186">
        <v>28</v>
      </c>
      <c r="Z36" s="186">
        <v>22</v>
      </c>
      <c r="AA36" s="185">
        <v>0</v>
      </c>
      <c r="AB36" s="182"/>
    </row>
    <row r="37" spans="1:28" ht="20.149999999999999" customHeight="1">
      <c r="A37" s="183">
        <v>23</v>
      </c>
      <c r="B37" s="179" t="s">
        <v>461</v>
      </c>
      <c r="C37" s="179"/>
      <c r="D37" s="179" t="s">
        <v>462</v>
      </c>
      <c r="E37" s="179" t="s">
        <v>445</v>
      </c>
      <c r="F37" s="179" t="s">
        <v>765</v>
      </c>
      <c r="G37" s="188">
        <v>116</v>
      </c>
      <c r="H37" s="188">
        <v>19</v>
      </c>
      <c r="I37" s="188">
        <v>38</v>
      </c>
      <c r="J37" s="189">
        <v>-8</v>
      </c>
      <c r="K37" s="180">
        <v>45</v>
      </c>
      <c r="L37" s="180">
        <v>20</v>
      </c>
      <c r="M37" s="184" t="s">
        <v>812</v>
      </c>
      <c r="N37" s="180">
        <v>1983</v>
      </c>
      <c r="O37" s="181">
        <v>296890000</v>
      </c>
      <c r="P37" s="186">
        <v>1.5</v>
      </c>
      <c r="Q37" s="186">
        <v>2.65</v>
      </c>
      <c r="R37" s="186" t="s">
        <v>785</v>
      </c>
      <c r="S37" s="186">
        <v>157790</v>
      </c>
      <c r="T37" s="186">
        <v>98.5</v>
      </c>
      <c r="U37" s="186">
        <v>12</v>
      </c>
      <c r="V37" s="186">
        <v>15</v>
      </c>
      <c r="W37" s="186">
        <v>4</v>
      </c>
      <c r="X37" s="185">
        <v>135</v>
      </c>
      <c r="Y37" s="186">
        <v>65</v>
      </c>
      <c r="Z37" s="186">
        <v>64</v>
      </c>
      <c r="AA37" s="185">
        <v>0</v>
      </c>
      <c r="AB37" s="182"/>
    </row>
    <row r="38" spans="1:28" ht="20.149999999999999" customHeight="1">
      <c r="A38" s="183">
        <v>24</v>
      </c>
      <c r="B38" s="179" t="s">
        <v>463</v>
      </c>
      <c r="C38" s="179"/>
      <c r="D38" s="179" t="s">
        <v>464</v>
      </c>
      <c r="E38" s="179" t="s">
        <v>445</v>
      </c>
      <c r="F38" s="179" t="s">
        <v>765</v>
      </c>
      <c r="G38" s="188">
        <v>116</v>
      </c>
      <c r="H38" s="188">
        <v>16</v>
      </c>
      <c r="I38" s="188">
        <v>56</v>
      </c>
      <c r="J38" s="189">
        <v>-8</v>
      </c>
      <c r="K38" s="180">
        <v>38</v>
      </c>
      <c r="L38" s="180">
        <v>53</v>
      </c>
      <c r="M38" s="184" t="s">
        <v>766</v>
      </c>
      <c r="N38" s="180">
        <v>1997</v>
      </c>
      <c r="O38" s="181">
        <v>287531000</v>
      </c>
      <c r="P38" s="186">
        <v>4.18</v>
      </c>
      <c r="Q38" s="186">
        <v>0.8</v>
      </c>
      <c r="R38" s="186" t="s">
        <v>785</v>
      </c>
      <c r="S38" s="186">
        <v>56200</v>
      </c>
      <c r="T38" s="186">
        <v>72.260000000000005</v>
      </c>
      <c r="U38" s="186">
        <v>7</v>
      </c>
      <c r="V38" s="186">
        <v>9</v>
      </c>
      <c r="W38" s="186">
        <v>10</v>
      </c>
      <c r="X38" s="185">
        <v>50</v>
      </c>
      <c r="Y38" s="186">
        <v>43</v>
      </c>
      <c r="Z38" s="186">
        <v>36</v>
      </c>
      <c r="AA38" s="185">
        <v>0</v>
      </c>
      <c r="AB38" s="182"/>
    </row>
    <row r="39" spans="1:28" ht="20.149999999999999" customHeight="1">
      <c r="A39" s="183">
        <v>25</v>
      </c>
      <c r="B39" s="179" t="s">
        <v>465</v>
      </c>
      <c r="C39" s="179"/>
      <c r="D39" s="179" t="s">
        <v>464</v>
      </c>
      <c r="E39" s="179" t="s">
        <v>445</v>
      </c>
      <c r="F39" s="179" t="s">
        <v>765</v>
      </c>
      <c r="G39" s="188">
        <v>116</v>
      </c>
      <c r="H39" s="188">
        <v>19</v>
      </c>
      <c r="I39" s="188">
        <v>37</v>
      </c>
      <c r="J39" s="189">
        <v>-8</v>
      </c>
      <c r="K39" s="180">
        <v>40</v>
      </c>
      <c r="L39" s="180">
        <v>12</v>
      </c>
      <c r="M39" s="184" t="s">
        <v>766</v>
      </c>
      <c r="N39" s="180">
        <v>2007</v>
      </c>
      <c r="O39" s="181">
        <f>1049010000/2</f>
        <v>524505000</v>
      </c>
      <c r="P39" s="185">
        <v>3.5</v>
      </c>
      <c r="Q39" s="185">
        <v>0.8</v>
      </c>
      <c r="R39" s="186" t="s">
        <v>813</v>
      </c>
      <c r="S39" s="186">
        <v>160000</v>
      </c>
      <c r="T39" s="185">
        <v>135</v>
      </c>
      <c r="U39" s="185">
        <v>6</v>
      </c>
      <c r="V39" s="186">
        <v>9</v>
      </c>
      <c r="W39" s="185">
        <v>6</v>
      </c>
      <c r="X39" s="185">
        <v>150</v>
      </c>
      <c r="Y39" s="185">
        <v>50</v>
      </c>
      <c r="Z39" s="185">
        <v>100</v>
      </c>
      <c r="AA39" s="185">
        <v>0</v>
      </c>
      <c r="AB39" s="182"/>
    </row>
    <row r="40" spans="1:28" ht="20.149999999999999" customHeight="1">
      <c r="A40" s="183">
        <v>26</v>
      </c>
      <c r="B40" s="179" t="s">
        <v>466</v>
      </c>
      <c r="C40" s="179"/>
      <c r="D40" s="179" t="s">
        <v>464</v>
      </c>
      <c r="E40" s="179" t="s">
        <v>445</v>
      </c>
      <c r="F40" s="179" t="s">
        <v>765</v>
      </c>
      <c r="G40" s="188">
        <v>116</v>
      </c>
      <c r="H40" s="188">
        <v>22</v>
      </c>
      <c r="I40" s="188">
        <v>16.600000000000001</v>
      </c>
      <c r="J40" s="189">
        <v>-8</v>
      </c>
      <c r="K40" s="180">
        <v>39</v>
      </c>
      <c r="L40" s="189">
        <v>49.4</v>
      </c>
      <c r="M40" s="184" t="s">
        <v>766</v>
      </c>
      <c r="N40" s="180">
        <v>2007</v>
      </c>
      <c r="O40" s="181">
        <f>1049010000/2</f>
        <v>524505000</v>
      </c>
      <c r="P40" s="185">
        <v>4</v>
      </c>
      <c r="Q40" s="185">
        <v>0.75</v>
      </c>
      <c r="R40" s="186" t="s">
        <v>813</v>
      </c>
      <c r="S40" s="186">
        <v>150000</v>
      </c>
      <c r="T40" s="185">
        <v>95</v>
      </c>
      <c r="U40" s="185">
        <v>9</v>
      </c>
      <c r="V40" s="185">
        <v>11</v>
      </c>
      <c r="W40" s="185">
        <v>6</v>
      </c>
      <c r="X40" s="185">
        <v>160</v>
      </c>
      <c r="Y40" s="185">
        <v>25</v>
      </c>
      <c r="Z40" s="185">
        <v>100</v>
      </c>
      <c r="AA40" s="185">
        <v>0</v>
      </c>
      <c r="AB40" s="182"/>
    </row>
    <row r="41" spans="1:28" ht="20.149999999999999" customHeight="1">
      <c r="A41" s="183">
        <v>27</v>
      </c>
      <c r="B41" s="179" t="s">
        <v>467</v>
      </c>
      <c r="C41" s="190"/>
      <c r="D41" s="179" t="s">
        <v>464</v>
      </c>
      <c r="E41" s="179" t="s">
        <v>445</v>
      </c>
      <c r="F41" s="179" t="s">
        <v>765</v>
      </c>
      <c r="G41" s="188">
        <v>116</v>
      </c>
      <c r="H41" s="188">
        <v>17</v>
      </c>
      <c r="I41" s="188">
        <v>10</v>
      </c>
      <c r="J41" s="189">
        <v>-8</v>
      </c>
      <c r="K41" s="180">
        <v>38</v>
      </c>
      <c r="L41" s="180">
        <v>45</v>
      </c>
      <c r="M41" s="191" t="s">
        <v>766</v>
      </c>
      <c r="N41" s="180">
        <v>1984</v>
      </c>
      <c r="O41" s="181">
        <v>0</v>
      </c>
      <c r="P41" s="185">
        <v>0.67</v>
      </c>
      <c r="Q41" s="185">
        <v>1.5</v>
      </c>
      <c r="R41" s="186" t="s">
        <v>782</v>
      </c>
      <c r="S41" s="186">
        <v>60000</v>
      </c>
      <c r="T41" s="185">
        <v>60</v>
      </c>
      <c r="U41" s="185">
        <v>5</v>
      </c>
      <c r="V41" s="185">
        <v>5.7</v>
      </c>
      <c r="W41" s="185">
        <v>4</v>
      </c>
      <c r="X41" s="185">
        <v>60</v>
      </c>
      <c r="Y41" s="185">
        <v>15</v>
      </c>
      <c r="Z41" s="185">
        <v>50</v>
      </c>
      <c r="AA41" s="185">
        <v>0</v>
      </c>
      <c r="AB41" s="182"/>
    </row>
    <row r="42" spans="1:28" ht="20.149999999999999" customHeight="1">
      <c r="A42" s="183">
        <v>28</v>
      </c>
      <c r="B42" s="179" t="s">
        <v>468</v>
      </c>
      <c r="C42" s="179"/>
      <c r="D42" s="179" t="s">
        <v>469</v>
      </c>
      <c r="E42" s="179" t="s">
        <v>403</v>
      </c>
      <c r="F42" s="179" t="s">
        <v>765</v>
      </c>
      <c r="G42" s="188">
        <v>116</v>
      </c>
      <c r="H42" s="188">
        <v>11</v>
      </c>
      <c r="I42" s="188">
        <v>34</v>
      </c>
      <c r="J42" s="189">
        <v>-8</v>
      </c>
      <c r="K42" s="180">
        <v>49</v>
      </c>
      <c r="L42" s="180">
        <v>31</v>
      </c>
      <c r="M42" s="184" t="s">
        <v>766</v>
      </c>
      <c r="N42" s="180">
        <v>1997</v>
      </c>
      <c r="O42" s="181">
        <v>257779662</v>
      </c>
      <c r="P42" s="186">
        <v>10.7</v>
      </c>
      <c r="Q42" s="186">
        <v>30.4</v>
      </c>
      <c r="R42" s="186" t="s">
        <v>782</v>
      </c>
      <c r="S42" s="186">
        <v>896000</v>
      </c>
      <c r="T42" s="186">
        <v>135</v>
      </c>
      <c r="U42" s="186">
        <v>15.5</v>
      </c>
      <c r="V42" s="186">
        <v>17.5</v>
      </c>
      <c r="W42" s="186">
        <v>15</v>
      </c>
      <c r="X42" s="185">
        <v>301</v>
      </c>
      <c r="Y42" s="186">
        <v>116</v>
      </c>
      <c r="Z42" s="186">
        <v>572</v>
      </c>
      <c r="AA42" s="185">
        <v>0</v>
      </c>
      <c r="AB42" s="182"/>
    </row>
    <row r="43" spans="1:28" ht="20.149999999999999" customHeight="1">
      <c r="A43" s="183">
        <v>29</v>
      </c>
      <c r="B43" s="179" t="s">
        <v>470</v>
      </c>
      <c r="C43" s="179"/>
      <c r="D43" s="179" t="s">
        <v>469</v>
      </c>
      <c r="E43" s="179" t="s">
        <v>403</v>
      </c>
      <c r="F43" s="179" t="s">
        <v>765</v>
      </c>
      <c r="G43" s="188">
        <v>116</v>
      </c>
      <c r="H43" s="188">
        <v>12</v>
      </c>
      <c r="I43" s="188">
        <v>38</v>
      </c>
      <c r="J43" s="189">
        <v>-8</v>
      </c>
      <c r="K43" s="180">
        <v>49</v>
      </c>
      <c r="L43" s="180">
        <v>21</v>
      </c>
      <c r="M43" s="184" t="s">
        <v>766</v>
      </c>
      <c r="N43" s="180">
        <v>1982</v>
      </c>
      <c r="O43" s="181">
        <v>262940000</v>
      </c>
      <c r="P43" s="185">
        <v>0.75</v>
      </c>
      <c r="Q43" s="185">
        <v>3.5</v>
      </c>
      <c r="R43" s="186" t="s">
        <v>782</v>
      </c>
      <c r="S43" s="186">
        <v>157500</v>
      </c>
      <c r="T43" s="186">
        <v>110</v>
      </c>
      <c r="U43" s="186">
        <v>8.8000000000000007</v>
      </c>
      <c r="V43" s="186">
        <v>11.5</v>
      </c>
      <c r="W43" s="186">
        <v>10</v>
      </c>
      <c r="X43" s="186">
        <v>123</v>
      </c>
      <c r="Y43" s="186">
        <v>163</v>
      </c>
      <c r="Z43" s="186">
        <v>52</v>
      </c>
      <c r="AA43" s="185">
        <v>0</v>
      </c>
      <c r="AB43" s="182"/>
    </row>
    <row r="44" spans="1:28" ht="20.149999999999999" customHeight="1">
      <c r="A44" s="183">
        <v>30</v>
      </c>
      <c r="B44" s="179" t="s">
        <v>471</v>
      </c>
      <c r="C44" s="190"/>
      <c r="D44" s="179" t="s">
        <v>469</v>
      </c>
      <c r="E44" s="179" t="s">
        <v>403</v>
      </c>
      <c r="F44" s="179" t="s">
        <v>765</v>
      </c>
      <c r="G44" s="188">
        <v>116</v>
      </c>
      <c r="H44" s="188">
        <v>10</v>
      </c>
      <c r="I44" s="188">
        <v>38</v>
      </c>
      <c r="J44" s="189">
        <v>-8</v>
      </c>
      <c r="K44" s="180">
        <v>51</v>
      </c>
      <c r="L44" s="180">
        <v>1</v>
      </c>
      <c r="M44" s="191" t="s">
        <v>766</v>
      </c>
      <c r="N44" s="180">
        <v>1983</v>
      </c>
      <c r="O44" s="181">
        <v>0</v>
      </c>
      <c r="P44" s="185">
        <v>0.6</v>
      </c>
      <c r="Q44" s="185">
        <v>2</v>
      </c>
      <c r="R44" s="186" t="s">
        <v>782</v>
      </c>
      <c r="S44" s="186">
        <v>100000</v>
      </c>
      <c r="T44" s="185">
        <v>70</v>
      </c>
      <c r="U44" s="185">
        <v>6</v>
      </c>
      <c r="V44" s="185">
        <v>7</v>
      </c>
      <c r="W44" s="185">
        <v>3</v>
      </c>
      <c r="X44" s="185">
        <v>50</v>
      </c>
      <c r="Y44" s="185">
        <v>20</v>
      </c>
      <c r="Z44" s="185">
        <v>25</v>
      </c>
      <c r="AA44" s="185">
        <v>0</v>
      </c>
      <c r="AB44" s="182"/>
    </row>
    <row r="45" spans="1:28" ht="20.149999999999999" customHeight="1">
      <c r="A45" s="183">
        <v>31</v>
      </c>
      <c r="B45" s="179" t="s">
        <v>472</v>
      </c>
      <c r="C45" s="190"/>
      <c r="D45" s="179" t="s">
        <v>469</v>
      </c>
      <c r="E45" s="179" t="s">
        <v>403</v>
      </c>
      <c r="F45" s="179" t="s">
        <v>765</v>
      </c>
      <c r="G45" s="188">
        <v>116</v>
      </c>
      <c r="H45" s="188">
        <v>11</v>
      </c>
      <c r="I45" s="188">
        <v>14</v>
      </c>
      <c r="J45" s="189">
        <v>-8</v>
      </c>
      <c r="K45" s="180">
        <v>49</v>
      </c>
      <c r="L45" s="180">
        <v>4</v>
      </c>
      <c r="M45" s="191" t="s">
        <v>766</v>
      </c>
      <c r="N45" s="180">
        <v>1980</v>
      </c>
      <c r="O45" s="181">
        <v>0</v>
      </c>
      <c r="P45" s="185">
        <v>0.6</v>
      </c>
      <c r="Q45" s="185">
        <v>1.2</v>
      </c>
      <c r="R45" s="186" t="s">
        <v>782</v>
      </c>
      <c r="S45" s="186">
        <v>40000</v>
      </c>
      <c r="T45" s="185">
        <v>60</v>
      </c>
      <c r="U45" s="185">
        <v>5</v>
      </c>
      <c r="V45" s="185">
        <v>6</v>
      </c>
      <c r="W45" s="185">
        <v>3</v>
      </c>
      <c r="X45" s="185">
        <v>40</v>
      </c>
      <c r="Y45" s="185">
        <v>10</v>
      </c>
      <c r="Z45" s="185">
        <v>10</v>
      </c>
      <c r="AA45" s="185">
        <v>0</v>
      </c>
      <c r="AB45" s="182"/>
    </row>
    <row r="46" spans="1:28" ht="20.149999999999999" customHeight="1">
      <c r="A46" s="183">
        <v>32</v>
      </c>
      <c r="B46" s="179" t="s">
        <v>473</v>
      </c>
      <c r="C46" s="190"/>
      <c r="D46" s="179" t="s">
        <v>469</v>
      </c>
      <c r="E46" s="179" t="s">
        <v>403</v>
      </c>
      <c r="F46" s="179" t="s">
        <v>765</v>
      </c>
      <c r="G46" s="188">
        <v>116</v>
      </c>
      <c r="H46" s="188">
        <v>11</v>
      </c>
      <c r="I46" s="188">
        <v>29</v>
      </c>
      <c r="J46" s="189">
        <v>-8</v>
      </c>
      <c r="K46" s="180">
        <v>49</v>
      </c>
      <c r="L46" s="180">
        <v>9</v>
      </c>
      <c r="M46" s="191" t="s">
        <v>766</v>
      </c>
      <c r="N46" s="180">
        <v>1982</v>
      </c>
      <c r="O46" s="181">
        <v>0</v>
      </c>
      <c r="P46" s="185">
        <v>0.7</v>
      </c>
      <c r="Q46" s="185">
        <v>1.25</v>
      </c>
      <c r="R46" s="186" t="s">
        <v>782</v>
      </c>
      <c r="S46" s="186">
        <v>38000</v>
      </c>
      <c r="T46" s="185">
        <v>65</v>
      </c>
      <c r="U46" s="185">
        <v>5</v>
      </c>
      <c r="V46" s="185">
        <v>6</v>
      </c>
      <c r="W46" s="185">
        <v>3</v>
      </c>
      <c r="X46" s="185">
        <v>42</v>
      </c>
      <c r="Y46" s="185">
        <v>10</v>
      </c>
      <c r="Z46" s="185">
        <v>10</v>
      </c>
      <c r="AA46" s="185">
        <v>0</v>
      </c>
      <c r="AB46" s="182"/>
    </row>
    <row r="47" spans="1:28" ht="20.149999999999999" customHeight="1">
      <c r="A47" s="183">
        <v>33</v>
      </c>
      <c r="B47" s="179" t="s">
        <v>474</v>
      </c>
      <c r="C47" s="179"/>
      <c r="D47" s="179" t="s">
        <v>475</v>
      </c>
      <c r="E47" s="179" t="s">
        <v>403</v>
      </c>
      <c r="F47" s="179" t="s">
        <v>765</v>
      </c>
      <c r="G47" s="188">
        <v>116</v>
      </c>
      <c r="H47" s="188">
        <v>12</v>
      </c>
      <c r="I47" s="188">
        <v>32</v>
      </c>
      <c r="J47" s="189">
        <v>-8</v>
      </c>
      <c r="K47" s="180">
        <v>51</v>
      </c>
      <c r="L47" s="180">
        <v>4</v>
      </c>
      <c r="M47" s="184" t="s">
        <v>766</v>
      </c>
      <c r="N47" s="180">
        <v>1993</v>
      </c>
      <c r="O47" s="181">
        <f>5025161313-558281000-932288160</f>
        <v>3534592153</v>
      </c>
      <c r="P47" s="186">
        <v>3.62</v>
      </c>
      <c r="Q47" s="186">
        <v>27.5</v>
      </c>
      <c r="R47" s="186" t="s">
        <v>782</v>
      </c>
      <c r="S47" s="186">
        <v>1560000</v>
      </c>
      <c r="T47" s="186">
        <v>350</v>
      </c>
      <c r="U47" s="186">
        <v>21.2</v>
      </c>
      <c r="V47" s="186">
        <v>23.5</v>
      </c>
      <c r="W47" s="186">
        <v>10</v>
      </c>
      <c r="X47" s="185">
        <v>305</v>
      </c>
      <c r="Y47" s="186">
        <v>36</v>
      </c>
      <c r="Z47" s="186">
        <v>102</v>
      </c>
      <c r="AA47" s="185">
        <v>0</v>
      </c>
      <c r="AB47" s="182"/>
    </row>
    <row r="48" spans="1:28" ht="20.149999999999999" customHeight="1">
      <c r="A48" s="183">
        <v>34</v>
      </c>
      <c r="B48" s="179" t="s">
        <v>476</v>
      </c>
      <c r="C48" s="179"/>
      <c r="D48" s="179" t="s">
        <v>477</v>
      </c>
      <c r="E48" s="179" t="s">
        <v>403</v>
      </c>
      <c r="F48" s="179" t="s">
        <v>765</v>
      </c>
      <c r="G48" s="188">
        <v>116</v>
      </c>
      <c r="H48" s="188">
        <v>15</v>
      </c>
      <c r="I48" s="188">
        <v>38</v>
      </c>
      <c r="J48" s="189">
        <v>-8</v>
      </c>
      <c r="K48" s="180">
        <v>49</v>
      </c>
      <c r="L48" s="180">
        <v>39</v>
      </c>
      <c r="M48" s="184" t="s">
        <v>766</v>
      </c>
      <c r="N48" s="180">
        <v>1984</v>
      </c>
      <c r="O48" s="181">
        <f>170432055+407992317</f>
        <v>578424372</v>
      </c>
      <c r="P48" s="186">
        <v>1.31</v>
      </c>
      <c r="Q48" s="186">
        <v>27.5</v>
      </c>
      <c r="R48" s="186" t="s">
        <v>782</v>
      </c>
      <c r="S48" s="186">
        <v>620000</v>
      </c>
      <c r="T48" s="186">
        <v>138</v>
      </c>
      <c r="U48" s="186">
        <v>21.4</v>
      </c>
      <c r="V48" s="186">
        <v>13</v>
      </c>
      <c r="W48" s="186">
        <v>4</v>
      </c>
      <c r="X48" s="185">
        <v>175</v>
      </c>
      <c r="Y48" s="186">
        <v>124</v>
      </c>
      <c r="Z48" s="186">
        <v>100</v>
      </c>
      <c r="AA48" s="185">
        <v>0</v>
      </c>
      <c r="AB48" s="182"/>
    </row>
    <row r="49" spans="1:28" ht="20.149999999999999" customHeight="1">
      <c r="A49" s="183">
        <v>35</v>
      </c>
      <c r="B49" s="179" t="s">
        <v>478</v>
      </c>
      <c r="C49" s="179"/>
      <c r="D49" s="179" t="s">
        <v>479</v>
      </c>
      <c r="E49" s="179" t="s">
        <v>403</v>
      </c>
      <c r="F49" s="179" t="s">
        <v>765</v>
      </c>
      <c r="G49" s="188">
        <v>116</v>
      </c>
      <c r="H49" s="188">
        <v>13</v>
      </c>
      <c r="I49" s="188">
        <v>42</v>
      </c>
      <c r="J49" s="189">
        <v>-8</v>
      </c>
      <c r="K49" s="180">
        <v>46</v>
      </c>
      <c r="L49" s="180">
        <v>14</v>
      </c>
      <c r="M49" s="184" t="s">
        <v>766</v>
      </c>
      <c r="N49" s="180">
        <v>1996</v>
      </c>
      <c r="O49" s="181">
        <v>316827549</v>
      </c>
      <c r="P49" s="186">
        <v>8.67</v>
      </c>
      <c r="Q49" s="186">
        <v>3.75</v>
      </c>
      <c r="R49" s="186" t="s">
        <v>782</v>
      </c>
      <c r="S49" s="186">
        <v>300000</v>
      </c>
      <c r="T49" s="186">
        <v>133</v>
      </c>
      <c r="U49" s="186">
        <v>11</v>
      </c>
      <c r="V49" s="186">
        <v>8</v>
      </c>
      <c r="W49" s="186">
        <v>10</v>
      </c>
      <c r="X49" s="185">
        <v>5</v>
      </c>
      <c r="Y49" s="186">
        <v>74</v>
      </c>
      <c r="Z49" s="186">
        <v>75</v>
      </c>
      <c r="AA49" s="185">
        <v>0</v>
      </c>
      <c r="AB49" s="182" t="s">
        <v>814</v>
      </c>
    </row>
    <row r="50" spans="1:28" ht="20.149999999999999" customHeight="1">
      <c r="A50" s="183">
        <v>36</v>
      </c>
      <c r="B50" s="179" t="s">
        <v>480</v>
      </c>
      <c r="C50" s="179"/>
      <c r="D50" s="179" t="s">
        <v>481</v>
      </c>
      <c r="E50" s="179" t="s">
        <v>403</v>
      </c>
      <c r="F50" s="179" t="s">
        <v>765</v>
      </c>
      <c r="G50" s="188">
        <v>116</v>
      </c>
      <c r="H50" s="188">
        <v>14</v>
      </c>
      <c r="I50" s="188">
        <v>25</v>
      </c>
      <c r="J50" s="189">
        <v>-8</v>
      </c>
      <c r="K50" s="180">
        <v>49</v>
      </c>
      <c r="L50" s="180">
        <v>31</v>
      </c>
      <c r="M50" s="184" t="s">
        <v>766</v>
      </c>
      <c r="N50" s="180">
        <v>1982</v>
      </c>
      <c r="O50" s="181">
        <v>370270000</v>
      </c>
      <c r="P50" s="186">
        <v>1.6</v>
      </c>
      <c r="Q50" s="186">
        <v>4.8499999999999996</v>
      </c>
      <c r="R50" s="186" t="s">
        <v>782</v>
      </c>
      <c r="S50" s="186">
        <v>289100</v>
      </c>
      <c r="T50" s="186">
        <v>122.3</v>
      </c>
      <c r="U50" s="186">
        <v>8.5</v>
      </c>
      <c r="V50" s="186">
        <v>11.5</v>
      </c>
      <c r="W50" s="186">
        <v>20</v>
      </c>
      <c r="X50" s="185">
        <v>206</v>
      </c>
      <c r="Y50" s="186">
        <v>100</v>
      </c>
      <c r="Z50" s="186">
        <v>100</v>
      </c>
      <c r="AA50" s="185">
        <v>0</v>
      </c>
      <c r="AB50" s="182"/>
    </row>
    <row r="51" spans="1:28" ht="20.149999999999999" customHeight="1">
      <c r="A51" s="183">
        <v>37</v>
      </c>
      <c r="B51" s="179" t="s">
        <v>482</v>
      </c>
      <c r="C51" s="179"/>
      <c r="D51" s="179" t="s">
        <v>406</v>
      </c>
      <c r="E51" s="179" t="s">
        <v>407</v>
      </c>
      <c r="F51" s="179" t="s">
        <v>765</v>
      </c>
      <c r="G51" s="188">
        <v>116</v>
      </c>
      <c r="H51" s="188">
        <v>8</v>
      </c>
      <c r="I51" s="188">
        <v>58.5</v>
      </c>
      <c r="J51" s="189">
        <v>-8</v>
      </c>
      <c r="K51" s="180">
        <v>44</v>
      </c>
      <c r="L51" s="180">
        <v>34.299999999999997</v>
      </c>
      <c r="M51" s="184" t="s">
        <v>766</v>
      </c>
      <c r="N51" s="180">
        <v>2003</v>
      </c>
      <c r="O51" s="181">
        <v>830933000</v>
      </c>
      <c r="P51" s="186">
        <v>1.6</v>
      </c>
      <c r="Q51" s="186">
        <v>6.5</v>
      </c>
      <c r="R51" s="186" t="s">
        <v>782</v>
      </c>
      <c r="S51" s="186">
        <v>652866</v>
      </c>
      <c r="T51" s="186">
        <v>93.5</v>
      </c>
      <c r="U51" s="186">
        <v>12.29</v>
      </c>
      <c r="V51" s="186">
        <v>13</v>
      </c>
      <c r="W51" s="186">
        <v>10</v>
      </c>
      <c r="X51" s="185">
        <v>180</v>
      </c>
      <c r="Y51" s="186">
        <v>30</v>
      </c>
      <c r="Z51" s="186">
        <v>20</v>
      </c>
      <c r="AA51" s="185">
        <v>0</v>
      </c>
      <c r="AB51" s="182"/>
    </row>
    <row r="52" spans="1:28" ht="20.149999999999999" customHeight="1">
      <c r="A52" s="183">
        <v>38</v>
      </c>
      <c r="B52" s="179" t="s">
        <v>483</v>
      </c>
      <c r="C52" s="190"/>
      <c r="D52" s="179" t="s">
        <v>406</v>
      </c>
      <c r="E52" s="179" t="s">
        <v>407</v>
      </c>
      <c r="F52" s="179" t="s">
        <v>765</v>
      </c>
      <c r="G52" s="188">
        <v>116</v>
      </c>
      <c r="H52" s="188">
        <v>10</v>
      </c>
      <c r="I52" s="188">
        <v>57</v>
      </c>
      <c r="J52" s="189">
        <v>-8</v>
      </c>
      <c r="K52" s="180">
        <v>46</v>
      </c>
      <c r="L52" s="180">
        <v>4</v>
      </c>
      <c r="M52" s="191" t="s">
        <v>766</v>
      </c>
      <c r="N52" s="180">
        <v>1982</v>
      </c>
      <c r="O52" s="181">
        <v>0</v>
      </c>
      <c r="P52" s="185">
        <v>0.6</v>
      </c>
      <c r="Q52" s="185">
        <v>1</v>
      </c>
      <c r="R52" s="186" t="s">
        <v>782</v>
      </c>
      <c r="S52" s="186">
        <v>39000</v>
      </c>
      <c r="T52" s="185">
        <v>50</v>
      </c>
      <c r="U52" s="185">
        <v>4</v>
      </c>
      <c r="V52" s="185">
        <v>5</v>
      </c>
      <c r="W52" s="185">
        <v>4</v>
      </c>
      <c r="X52" s="185">
        <v>25</v>
      </c>
      <c r="Y52" s="185">
        <v>30</v>
      </c>
      <c r="Z52" s="185">
        <v>15</v>
      </c>
      <c r="AA52" s="185">
        <v>0</v>
      </c>
      <c r="AB52" s="182"/>
    </row>
    <row r="53" spans="1:28" s="137" customFormat="1" ht="17.5">
      <c r="A53" s="515" t="s">
        <v>1</v>
      </c>
      <c r="B53" s="512" t="s">
        <v>2</v>
      </c>
      <c r="C53" s="512"/>
      <c r="D53" s="512" t="s">
        <v>3</v>
      </c>
      <c r="E53" s="512"/>
      <c r="F53" s="512"/>
      <c r="G53" s="512" t="s">
        <v>4</v>
      </c>
      <c r="H53" s="512"/>
      <c r="I53" s="512"/>
      <c r="J53" s="512"/>
      <c r="K53" s="512"/>
      <c r="L53" s="512"/>
      <c r="M53" s="512" t="s">
        <v>5</v>
      </c>
      <c r="N53" s="175" t="s">
        <v>6</v>
      </c>
      <c r="O53" s="199" t="s">
        <v>742</v>
      </c>
      <c r="P53" s="513" t="s">
        <v>8</v>
      </c>
      <c r="Q53" s="513"/>
      <c r="R53" s="513"/>
      <c r="S53" s="513"/>
      <c r="T53" s="513"/>
      <c r="U53" s="513"/>
      <c r="V53" s="513"/>
      <c r="W53" s="513"/>
      <c r="X53" s="513" t="s">
        <v>9</v>
      </c>
      <c r="Y53" s="513"/>
      <c r="Z53" s="513"/>
      <c r="AA53" s="513"/>
      <c r="AB53" s="514" t="s">
        <v>10</v>
      </c>
    </row>
    <row r="54" spans="1:28" s="137" customFormat="1" ht="17.5">
      <c r="A54" s="515"/>
      <c r="B54" s="512"/>
      <c r="C54" s="512"/>
      <c r="D54" s="512" t="s">
        <v>11</v>
      </c>
      <c r="E54" s="512" t="s">
        <v>12</v>
      </c>
      <c r="F54" s="512" t="s">
        <v>13</v>
      </c>
      <c r="G54" s="512" t="s">
        <v>743</v>
      </c>
      <c r="H54" s="512"/>
      <c r="I54" s="512"/>
      <c r="J54" s="512" t="s">
        <v>744</v>
      </c>
      <c r="K54" s="512"/>
      <c r="L54" s="512"/>
      <c r="M54" s="512"/>
      <c r="N54" s="175" t="s">
        <v>745</v>
      </c>
      <c r="O54" s="199" t="s">
        <v>746</v>
      </c>
      <c r="P54" s="176" t="s">
        <v>747</v>
      </c>
      <c r="Q54" s="176" t="s">
        <v>18</v>
      </c>
      <c r="R54" s="176" t="s">
        <v>19</v>
      </c>
      <c r="S54" s="176" t="s">
        <v>748</v>
      </c>
      <c r="T54" s="176" t="s">
        <v>21</v>
      </c>
      <c r="U54" s="513" t="s">
        <v>22</v>
      </c>
      <c r="V54" s="513"/>
      <c r="W54" s="176" t="s">
        <v>749</v>
      </c>
      <c r="X54" s="176" t="s">
        <v>750</v>
      </c>
      <c r="Y54" s="176" t="s">
        <v>751</v>
      </c>
      <c r="Z54" s="176" t="s">
        <v>752</v>
      </c>
      <c r="AA54" s="176" t="s">
        <v>753</v>
      </c>
      <c r="AB54" s="514"/>
    </row>
    <row r="55" spans="1:28" s="137" customFormat="1" ht="20">
      <c r="A55" s="515"/>
      <c r="B55" s="512"/>
      <c r="C55" s="512"/>
      <c r="D55" s="512"/>
      <c r="E55" s="512"/>
      <c r="F55" s="512"/>
      <c r="G55" s="516" t="s">
        <v>28</v>
      </c>
      <c r="H55" s="517" t="s">
        <v>29</v>
      </c>
      <c r="I55" s="516" t="s">
        <v>30</v>
      </c>
      <c r="J55" s="516" t="s">
        <v>28</v>
      </c>
      <c r="K55" s="517" t="s">
        <v>29</v>
      </c>
      <c r="L55" s="516" t="s">
        <v>30</v>
      </c>
      <c r="M55" s="512"/>
      <c r="N55" s="175" t="s">
        <v>31</v>
      </c>
      <c r="O55" s="199" t="s">
        <v>754</v>
      </c>
      <c r="P55" s="176" t="s">
        <v>798</v>
      </c>
      <c r="Q55" s="176" t="s">
        <v>32</v>
      </c>
      <c r="R55" s="176" t="s">
        <v>33</v>
      </c>
      <c r="S55" s="176" t="s">
        <v>799</v>
      </c>
      <c r="T55" s="176" t="s">
        <v>34</v>
      </c>
      <c r="U55" s="176" t="s">
        <v>757</v>
      </c>
      <c r="V55" s="176" t="s">
        <v>758</v>
      </c>
      <c r="W55" s="176" t="s">
        <v>759</v>
      </c>
      <c r="X55" s="176" t="s">
        <v>37</v>
      </c>
      <c r="Y55" s="176" t="s">
        <v>760</v>
      </c>
      <c r="Z55" s="176" t="s">
        <v>761</v>
      </c>
      <c r="AA55" s="176" t="s">
        <v>762</v>
      </c>
      <c r="AB55" s="514"/>
    </row>
    <row r="56" spans="1:28" s="137" customFormat="1" ht="17.5">
      <c r="A56" s="515"/>
      <c r="B56" s="512"/>
      <c r="C56" s="512"/>
      <c r="D56" s="512"/>
      <c r="E56" s="512"/>
      <c r="F56" s="512"/>
      <c r="G56" s="516"/>
      <c r="H56" s="517"/>
      <c r="I56" s="516"/>
      <c r="J56" s="516"/>
      <c r="K56" s="517"/>
      <c r="L56" s="516"/>
      <c r="M56" s="512"/>
      <c r="N56" s="175"/>
      <c r="O56" s="199"/>
      <c r="P56" s="176"/>
      <c r="Q56" s="176" t="s">
        <v>37</v>
      </c>
      <c r="R56" s="176"/>
      <c r="S56" s="176"/>
      <c r="T56" s="176"/>
      <c r="U56" s="176" t="s">
        <v>34</v>
      </c>
      <c r="V56" s="176" t="s">
        <v>34</v>
      </c>
      <c r="W56" s="176" t="s">
        <v>34</v>
      </c>
      <c r="X56" s="176"/>
      <c r="Y56" s="176"/>
      <c r="Z56" s="176"/>
      <c r="AA56" s="176"/>
      <c r="AB56" s="514"/>
    </row>
    <row r="57" spans="1:28" ht="19.5" customHeight="1">
      <c r="A57" s="200">
        <f>A52+1</f>
        <v>39</v>
      </c>
      <c r="B57" s="179" t="s">
        <v>484</v>
      </c>
      <c r="C57" s="190"/>
      <c r="D57" s="201" t="s">
        <v>406</v>
      </c>
      <c r="E57" s="179" t="s">
        <v>407</v>
      </c>
      <c r="F57" s="201" t="s">
        <v>765</v>
      </c>
      <c r="G57" s="202">
        <v>116</v>
      </c>
      <c r="H57" s="202">
        <v>8</v>
      </c>
      <c r="I57" s="202">
        <v>58</v>
      </c>
      <c r="J57" s="203">
        <v>-8</v>
      </c>
      <c r="K57" s="195">
        <v>44</v>
      </c>
      <c r="L57" s="195">
        <v>34</v>
      </c>
      <c r="M57" s="204" t="s">
        <v>766</v>
      </c>
      <c r="N57" s="195">
        <v>1980</v>
      </c>
      <c r="O57" s="205">
        <v>0</v>
      </c>
      <c r="P57" s="206">
        <v>0.6</v>
      </c>
      <c r="Q57" s="206">
        <v>1.2</v>
      </c>
      <c r="R57" s="207" t="s">
        <v>782</v>
      </c>
      <c r="S57" s="207">
        <v>40000</v>
      </c>
      <c r="T57" s="206">
        <v>50</v>
      </c>
      <c r="U57" s="206">
        <v>4.5</v>
      </c>
      <c r="V57" s="206">
        <v>6</v>
      </c>
      <c r="W57" s="206">
        <v>3</v>
      </c>
      <c r="X57" s="206">
        <v>30</v>
      </c>
      <c r="Y57" s="206">
        <v>15</v>
      </c>
      <c r="Z57" s="206">
        <v>5</v>
      </c>
      <c r="AA57" s="206">
        <v>0</v>
      </c>
      <c r="AB57" s="208"/>
    </row>
    <row r="58" spans="1:28" ht="20.149999999999999" customHeight="1">
      <c r="A58" s="200">
        <f t="shared" ref="A58:A92" si="0">A57+1</f>
        <v>40</v>
      </c>
      <c r="B58" s="201" t="s">
        <v>485</v>
      </c>
      <c r="C58" s="201"/>
      <c r="D58" s="201" t="s">
        <v>486</v>
      </c>
      <c r="E58" s="179" t="s">
        <v>407</v>
      </c>
      <c r="F58" s="201" t="s">
        <v>765</v>
      </c>
      <c r="G58" s="202">
        <v>116</v>
      </c>
      <c r="H58" s="202">
        <v>8</v>
      </c>
      <c r="I58" s="202">
        <v>53</v>
      </c>
      <c r="J58" s="203">
        <v>-8</v>
      </c>
      <c r="K58" s="195">
        <v>49</v>
      </c>
      <c r="L58" s="195">
        <v>51</v>
      </c>
      <c r="M58" s="209" t="s">
        <v>781</v>
      </c>
      <c r="N58" s="195">
        <v>1996</v>
      </c>
      <c r="O58" s="205">
        <v>257779660</v>
      </c>
      <c r="P58" s="207">
        <v>0.75</v>
      </c>
      <c r="Q58" s="207">
        <v>3.5</v>
      </c>
      <c r="R58" s="207" t="s">
        <v>782</v>
      </c>
      <c r="S58" s="207">
        <v>130000</v>
      </c>
      <c r="T58" s="207">
        <v>124.4</v>
      </c>
      <c r="U58" s="207">
        <v>10</v>
      </c>
      <c r="V58" s="207">
        <v>11</v>
      </c>
      <c r="W58" s="207">
        <v>3</v>
      </c>
      <c r="X58" s="206">
        <v>100</v>
      </c>
      <c r="Y58" s="207">
        <v>46</v>
      </c>
      <c r="Z58" s="207">
        <v>41</v>
      </c>
      <c r="AA58" s="206">
        <v>0</v>
      </c>
      <c r="AB58" s="208"/>
    </row>
    <row r="59" spans="1:28" ht="20.149999999999999" customHeight="1">
      <c r="A59" s="200">
        <f t="shared" si="0"/>
        <v>41</v>
      </c>
      <c r="B59" s="201" t="s">
        <v>487</v>
      </c>
      <c r="C59" s="201"/>
      <c r="D59" s="201" t="s">
        <v>486</v>
      </c>
      <c r="E59" s="179" t="s">
        <v>407</v>
      </c>
      <c r="F59" s="201" t="s">
        <v>765</v>
      </c>
      <c r="G59" s="202">
        <v>116</v>
      </c>
      <c r="H59" s="202">
        <v>7</v>
      </c>
      <c r="I59" s="202">
        <v>24</v>
      </c>
      <c r="J59" s="203">
        <v>-8</v>
      </c>
      <c r="K59" s="195">
        <v>50</v>
      </c>
      <c r="L59" s="195">
        <v>20</v>
      </c>
      <c r="M59" s="209" t="s">
        <v>781</v>
      </c>
      <c r="N59" s="195">
        <v>2000</v>
      </c>
      <c r="O59" s="205">
        <v>283975000</v>
      </c>
      <c r="P59" s="207">
        <v>0.5</v>
      </c>
      <c r="Q59" s="207">
        <v>0.86</v>
      </c>
      <c r="R59" s="207" t="s">
        <v>785</v>
      </c>
      <c r="S59" s="207">
        <v>60000</v>
      </c>
      <c r="T59" s="207">
        <v>28.4</v>
      </c>
      <c r="U59" s="207">
        <v>5</v>
      </c>
      <c r="V59" s="207">
        <v>7</v>
      </c>
      <c r="W59" s="207">
        <v>3</v>
      </c>
      <c r="X59" s="206">
        <v>25</v>
      </c>
      <c r="Y59" s="207">
        <v>50.5</v>
      </c>
      <c r="Z59" s="207">
        <v>10</v>
      </c>
      <c r="AA59" s="206">
        <v>0</v>
      </c>
      <c r="AB59" s="208"/>
    </row>
    <row r="60" spans="1:28" ht="20.149999999999999" customHeight="1">
      <c r="A60" s="200">
        <f t="shared" si="0"/>
        <v>42</v>
      </c>
      <c r="B60" s="179" t="s">
        <v>488</v>
      </c>
      <c r="C60" s="190"/>
      <c r="D60" s="201" t="s">
        <v>486</v>
      </c>
      <c r="E60" s="179" t="s">
        <v>407</v>
      </c>
      <c r="F60" s="201" t="s">
        <v>765</v>
      </c>
      <c r="G60" s="202">
        <v>116</v>
      </c>
      <c r="H60" s="202">
        <v>8</v>
      </c>
      <c r="I60" s="202">
        <v>9</v>
      </c>
      <c r="J60" s="203">
        <v>-8</v>
      </c>
      <c r="K60" s="195">
        <v>50</v>
      </c>
      <c r="L60" s="195">
        <v>11</v>
      </c>
      <c r="M60" s="204" t="s">
        <v>781</v>
      </c>
      <c r="N60" s="195">
        <v>1983</v>
      </c>
      <c r="O60" s="205">
        <v>0</v>
      </c>
      <c r="P60" s="206">
        <v>0.7</v>
      </c>
      <c r="Q60" s="206">
        <v>2</v>
      </c>
      <c r="R60" s="207" t="s">
        <v>782</v>
      </c>
      <c r="S60" s="207">
        <v>100000</v>
      </c>
      <c r="T60" s="206">
        <v>60</v>
      </c>
      <c r="U60" s="206">
        <v>6</v>
      </c>
      <c r="V60" s="206">
        <v>7</v>
      </c>
      <c r="W60" s="206">
        <v>4</v>
      </c>
      <c r="X60" s="206">
        <v>100</v>
      </c>
      <c r="Y60" s="206">
        <v>50</v>
      </c>
      <c r="Z60" s="206">
        <v>30</v>
      </c>
      <c r="AA60" s="206">
        <v>0</v>
      </c>
      <c r="AB60" s="208"/>
    </row>
    <row r="61" spans="1:28" ht="20.149999999999999" customHeight="1">
      <c r="A61" s="200">
        <f t="shared" si="0"/>
        <v>43</v>
      </c>
      <c r="B61" s="179" t="s">
        <v>489</v>
      </c>
      <c r="C61" s="190"/>
      <c r="D61" s="201" t="s">
        <v>486</v>
      </c>
      <c r="E61" s="179" t="s">
        <v>407</v>
      </c>
      <c r="F61" s="201" t="s">
        <v>765</v>
      </c>
      <c r="G61" s="202">
        <v>116</v>
      </c>
      <c r="H61" s="202">
        <v>7</v>
      </c>
      <c r="I61" s="202">
        <v>28</v>
      </c>
      <c r="J61" s="203">
        <v>-8</v>
      </c>
      <c r="K61" s="195">
        <v>50</v>
      </c>
      <c r="L61" s="195">
        <v>19</v>
      </c>
      <c r="M61" s="204" t="s">
        <v>781</v>
      </c>
      <c r="N61" s="195">
        <v>1983</v>
      </c>
      <c r="O61" s="205">
        <v>0</v>
      </c>
      <c r="P61" s="206">
        <v>0.5</v>
      </c>
      <c r="Q61" s="206">
        <v>1.2</v>
      </c>
      <c r="R61" s="207" t="s">
        <v>782</v>
      </c>
      <c r="S61" s="207">
        <v>56000</v>
      </c>
      <c r="T61" s="206">
        <v>88</v>
      </c>
      <c r="U61" s="206">
        <v>5</v>
      </c>
      <c r="V61" s="206">
        <v>6</v>
      </c>
      <c r="W61" s="206">
        <v>3</v>
      </c>
      <c r="X61" s="206">
        <v>70</v>
      </c>
      <c r="Y61" s="206">
        <v>25</v>
      </c>
      <c r="Z61" s="206">
        <v>20</v>
      </c>
      <c r="AA61" s="206">
        <v>0</v>
      </c>
      <c r="AB61" s="208"/>
    </row>
    <row r="62" spans="1:28" ht="20.149999999999999" customHeight="1">
      <c r="A62" s="200">
        <f t="shared" si="0"/>
        <v>44</v>
      </c>
      <c r="B62" s="179" t="s">
        <v>490</v>
      </c>
      <c r="C62" s="190"/>
      <c r="D62" s="201" t="s">
        <v>486</v>
      </c>
      <c r="E62" s="179" t="s">
        <v>407</v>
      </c>
      <c r="F62" s="201" t="s">
        <v>765</v>
      </c>
      <c r="G62" s="202">
        <v>116</v>
      </c>
      <c r="H62" s="202">
        <v>7</v>
      </c>
      <c r="I62" s="202">
        <v>36</v>
      </c>
      <c r="J62" s="203">
        <v>-8</v>
      </c>
      <c r="K62" s="195">
        <v>50</v>
      </c>
      <c r="L62" s="195">
        <v>45</v>
      </c>
      <c r="M62" s="204" t="s">
        <v>815</v>
      </c>
      <c r="N62" s="195">
        <v>1983</v>
      </c>
      <c r="O62" s="205">
        <v>0</v>
      </c>
      <c r="P62" s="206">
        <v>0.8</v>
      </c>
      <c r="Q62" s="206">
        <v>0.8</v>
      </c>
      <c r="R62" s="207" t="s">
        <v>782</v>
      </c>
      <c r="S62" s="207">
        <v>76000</v>
      </c>
      <c r="T62" s="206">
        <v>72</v>
      </c>
      <c r="U62" s="206">
        <v>6</v>
      </c>
      <c r="V62" s="206">
        <v>7</v>
      </c>
      <c r="W62" s="206">
        <v>3</v>
      </c>
      <c r="X62" s="206">
        <v>50</v>
      </c>
      <c r="Y62" s="206">
        <v>30</v>
      </c>
      <c r="Z62" s="206">
        <v>20</v>
      </c>
      <c r="AA62" s="206">
        <v>0</v>
      </c>
      <c r="AB62" s="208"/>
    </row>
    <row r="63" spans="1:28" ht="20.149999999999999" customHeight="1">
      <c r="A63" s="200">
        <f t="shared" si="0"/>
        <v>45</v>
      </c>
      <c r="B63" s="179" t="s">
        <v>491</v>
      </c>
      <c r="C63" s="190"/>
      <c r="D63" s="201" t="s">
        <v>486</v>
      </c>
      <c r="E63" s="179" t="s">
        <v>407</v>
      </c>
      <c r="F63" s="201" t="s">
        <v>765</v>
      </c>
      <c r="G63" s="202">
        <v>116</v>
      </c>
      <c r="H63" s="202">
        <v>7</v>
      </c>
      <c r="I63" s="202">
        <v>48</v>
      </c>
      <c r="J63" s="203">
        <v>-8</v>
      </c>
      <c r="K63" s="195">
        <v>50</v>
      </c>
      <c r="L63" s="195">
        <v>56</v>
      </c>
      <c r="M63" s="204" t="s">
        <v>815</v>
      </c>
      <c r="N63" s="195">
        <v>1983</v>
      </c>
      <c r="O63" s="205">
        <v>0</v>
      </c>
      <c r="P63" s="206">
        <v>0.7</v>
      </c>
      <c r="Q63" s="206">
        <v>0.75</v>
      </c>
      <c r="R63" s="207" t="s">
        <v>782</v>
      </c>
      <c r="S63" s="207">
        <v>60000</v>
      </c>
      <c r="T63" s="206">
        <v>70</v>
      </c>
      <c r="U63" s="206">
        <v>5</v>
      </c>
      <c r="V63" s="206">
        <v>6</v>
      </c>
      <c r="W63" s="206">
        <v>3</v>
      </c>
      <c r="X63" s="206">
        <v>70</v>
      </c>
      <c r="Y63" s="206">
        <v>35</v>
      </c>
      <c r="Z63" s="206">
        <v>20</v>
      </c>
      <c r="AA63" s="206">
        <v>0</v>
      </c>
      <c r="AB63" s="208"/>
    </row>
    <row r="64" spans="1:28" ht="20.149999999999999" customHeight="1">
      <c r="A64" s="200">
        <f t="shared" si="0"/>
        <v>46</v>
      </c>
      <c r="B64" s="179" t="s">
        <v>492</v>
      </c>
      <c r="C64" s="190"/>
      <c r="D64" s="201" t="s">
        <v>486</v>
      </c>
      <c r="E64" s="179" t="s">
        <v>407</v>
      </c>
      <c r="F64" s="201" t="s">
        <v>765</v>
      </c>
      <c r="G64" s="202">
        <v>116</v>
      </c>
      <c r="H64" s="202">
        <v>8</v>
      </c>
      <c r="I64" s="202">
        <v>30</v>
      </c>
      <c r="J64" s="203">
        <v>-8</v>
      </c>
      <c r="K64" s="195">
        <v>48</v>
      </c>
      <c r="L64" s="195">
        <v>58</v>
      </c>
      <c r="M64" s="204" t="s">
        <v>781</v>
      </c>
      <c r="N64" s="195">
        <v>1982</v>
      </c>
      <c r="O64" s="205">
        <v>0</v>
      </c>
      <c r="P64" s="206">
        <v>1.2</v>
      </c>
      <c r="Q64" s="206">
        <v>2</v>
      </c>
      <c r="R64" s="207" t="s">
        <v>782</v>
      </c>
      <c r="S64" s="207">
        <v>75000</v>
      </c>
      <c r="T64" s="206">
        <v>60</v>
      </c>
      <c r="U64" s="206">
        <v>7</v>
      </c>
      <c r="V64" s="206">
        <v>8</v>
      </c>
      <c r="W64" s="206">
        <v>4</v>
      </c>
      <c r="X64" s="206">
        <v>100</v>
      </c>
      <c r="Y64" s="206">
        <v>25</v>
      </c>
      <c r="Z64" s="206">
        <v>25</v>
      </c>
      <c r="AA64" s="206">
        <v>0</v>
      </c>
      <c r="AB64" s="208"/>
    </row>
    <row r="65" spans="1:31" ht="20.149999999999999" customHeight="1">
      <c r="A65" s="200">
        <f t="shared" si="0"/>
        <v>47</v>
      </c>
      <c r="B65" s="179" t="s">
        <v>493</v>
      </c>
      <c r="C65" s="190"/>
      <c r="D65" s="201" t="s">
        <v>486</v>
      </c>
      <c r="E65" s="179" t="s">
        <v>407</v>
      </c>
      <c r="F65" s="201" t="s">
        <v>765</v>
      </c>
      <c r="G65" s="202">
        <v>116</v>
      </c>
      <c r="H65" s="202">
        <v>9</v>
      </c>
      <c r="I65" s="202">
        <v>0</v>
      </c>
      <c r="J65" s="203">
        <v>-8</v>
      </c>
      <c r="K65" s="195">
        <v>48</v>
      </c>
      <c r="L65" s="195">
        <v>37</v>
      </c>
      <c r="M65" s="204" t="s">
        <v>781</v>
      </c>
      <c r="N65" s="195">
        <v>1980</v>
      </c>
      <c r="O65" s="205">
        <v>0</v>
      </c>
      <c r="P65" s="206">
        <v>0.7</v>
      </c>
      <c r="Q65" s="206">
        <v>1.5</v>
      </c>
      <c r="R65" s="207" t="s">
        <v>782</v>
      </c>
      <c r="S65" s="207">
        <v>55000</v>
      </c>
      <c r="T65" s="206">
        <v>70</v>
      </c>
      <c r="U65" s="206">
        <v>5</v>
      </c>
      <c r="V65" s="206">
        <v>6</v>
      </c>
      <c r="W65" s="206">
        <v>4</v>
      </c>
      <c r="X65" s="206">
        <v>70</v>
      </c>
      <c r="Y65" s="206">
        <v>25</v>
      </c>
      <c r="Z65" s="206">
        <v>5</v>
      </c>
      <c r="AA65" s="206">
        <v>0</v>
      </c>
      <c r="AB65" s="208"/>
    </row>
    <row r="66" spans="1:31" ht="20.149999999999999" customHeight="1">
      <c r="A66" s="200">
        <f t="shared" si="0"/>
        <v>48</v>
      </c>
      <c r="B66" s="179" t="s">
        <v>494</v>
      </c>
      <c r="C66" s="190"/>
      <c r="D66" s="201" t="s">
        <v>486</v>
      </c>
      <c r="E66" s="179" t="s">
        <v>407</v>
      </c>
      <c r="F66" s="201" t="s">
        <v>765</v>
      </c>
      <c r="G66" s="202">
        <v>116</v>
      </c>
      <c r="H66" s="202">
        <v>8</v>
      </c>
      <c r="I66" s="202">
        <v>36</v>
      </c>
      <c r="J66" s="203">
        <v>-8</v>
      </c>
      <c r="K66" s="195">
        <v>49</v>
      </c>
      <c r="L66" s="195">
        <v>34</v>
      </c>
      <c r="M66" s="204" t="s">
        <v>781</v>
      </c>
      <c r="N66" s="195">
        <v>1982</v>
      </c>
      <c r="O66" s="205">
        <v>0</v>
      </c>
      <c r="P66" s="206">
        <v>0.85</v>
      </c>
      <c r="Q66" s="206">
        <v>1</v>
      </c>
      <c r="R66" s="207" t="s">
        <v>782</v>
      </c>
      <c r="S66" s="207">
        <v>32000</v>
      </c>
      <c r="T66" s="206">
        <v>70</v>
      </c>
      <c r="U66" s="206">
        <v>4</v>
      </c>
      <c r="V66" s="206">
        <v>5</v>
      </c>
      <c r="W66" s="206">
        <v>2</v>
      </c>
      <c r="X66" s="206">
        <v>60</v>
      </c>
      <c r="Y66" s="206">
        <v>10</v>
      </c>
      <c r="Z66" s="206">
        <v>10</v>
      </c>
      <c r="AA66" s="206">
        <v>0</v>
      </c>
      <c r="AB66" s="208"/>
    </row>
    <row r="67" spans="1:31" ht="20.149999999999999" customHeight="1">
      <c r="A67" s="210">
        <f t="shared" si="0"/>
        <v>49</v>
      </c>
      <c r="B67" s="211" t="s">
        <v>495</v>
      </c>
      <c r="C67" s="212"/>
      <c r="D67" s="201" t="s">
        <v>486</v>
      </c>
      <c r="E67" s="179" t="s">
        <v>407</v>
      </c>
      <c r="F67" s="201" t="s">
        <v>765</v>
      </c>
      <c r="G67" s="202">
        <v>116</v>
      </c>
      <c r="H67" s="202">
        <v>8</v>
      </c>
      <c r="I67" s="202">
        <v>33</v>
      </c>
      <c r="J67" s="203">
        <v>-8</v>
      </c>
      <c r="K67" s="195">
        <v>47</v>
      </c>
      <c r="L67" s="195">
        <v>45</v>
      </c>
      <c r="M67" s="204" t="s">
        <v>781</v>
      </c>
      <c r="N67" s="195">
        <v>1982</v>
      </c>
      <c r="O67" s="205">
        <v>0</v>
      </c>
      <c r="P67" s="206">
        <v>0.75</v>
      </c>
      <c r="Q67" s="206">
        <v>1</v>
      </c>
      <c r="R67" s="207" t="s">
        <v>782</v>
      </c>
      <c r="S67" s="207">
        <v>45000</v>
      </c>
      <c r="T67" s="206">
        <v>50</v>
      </c>
      <c r="U67" s="206">
        <v>4</v>
      </c>
      <c r="V67" s="206">
        <v>5</v>
      </c>
      <c r="W67" s="206">
        <v>4</v>
      </c>
      <c r="X67" s="206">
        <v>50</v>
      </c>
      <c r="Y67" s="206">
        <v>25</v>
      </c>
      <c r="Z67" s="206">
        <v>10</v>
      </c>
      <c r="AA67" s="206">
        <v>0</v>
      </c>
      <c r="AB67" s="208"/>
    </row>
    <row r="68" spans="1:31" ht="20.149999999999999" customHeight="1">
      <c r="A68" s="200">
        <f>A67+1</f>
        <v>50</v>
      </c>
      <c r="B68" s="179" t="s">
        <v>496</v>
      </c>
      <c r="C68" s="190"/>
      <c r="D68" s="213" t="s">
        <v>497</v>
      </c>
      <c r="E68" s="179" t="s">
        <v>407</v>
      </c>
      <c r="F68" s="201" t="s">
        <v>765</v>
      </c>
      <c r="G68" s="202">
        <v>116</v>
      </c>
      <c r="H68" s="202">
        <v>10</v>
      </c>
      <c r="I68" s="202">
        <v>25</v>
      </c>
      <c r="J68" s="203">
        <v>-8</v>
      </c>
      <c r="K68" s="195">
        <v>46</v>
      </c>
      <c r="L68" s="195">
        <v>38</v>
      </c>
      <c r="M68" s="204" t="s">
        <v>766</v>
      </c>
      <c r="N68" s="195">
        <v>1985</v>
      </c>
      <c r="O68" s="205">
        <v>0</v>
      </c>
      <c r="P68" s="206">
        <v>0.65</v>
      </c>
      <c r="Q68" s="206">
        <v>1</v>
      </c>
      <c r="R68" s="207" t="s">
        <v>782</v>
      </c>
      <c r="S68" s="207">
        <v>42000</v>
      </c>
      <c r="T68" s="206">
        <v>50</v>
      </c>
      <c r="U68" s="206">
        <v>4</v>
      </c>
      <c r="V68" s="206">
        <v>5</v>
      </c>
      <c r="W68" s="206">
        <v>4</v>
      </c>
      <c r="X68" s="206">
        <v>50</v>
      </c>
      <c r="Y68" s="206">
        <v>10</v>
      </c>
      <c r="Z68" s="206">
        <v>12</v>
      </c>
      <c r="AA68" s="206">
        <v>0</v>
      </c>
      <c r="AB68" s="208"/>
      <c r="AE68">
        <f>37+39</f>
        <v>76</v>
      </c>
    </row>
    <row r="69" spans="1:31" ht="20.149999999999999" customHeight="1">
      <c r="A69" s="200">
        <f t="shared" si="0"/>
        <v>51</v>
      </c>
      <c r="B69" s="179" t="s">
        <v>498</v>
      </c>
      <c r="C69" s="190"/>
      <c r="D69" s="213" t="s">
        <v>497</v>
      </c>
      <c r="E69" s="179" t="s">
        <v>407</v>
      </c>
      <c r="F69" s="201" t="s">
        <v>765</v>
      </c>
      <c r="G69" s="202">
        <v>116</v>
      </c>
      <c r="H69" s="202">
        <v>11</v>
      </c>
      <c r="I69" s="202">
        <v>56</v>
      </c>
      <c r="J69" s="203">
        <v>-8</v>
      </c>
      <c r="K69" s="195">
        <v>47</v>
      </c>
      <c r="L69" s="195">
        <v>38</v>
      </c>
      <c r="M69" s="204" t="s">
        <v>766</v>
      </c>
      <c r="N69" s="195">
        <v>1980</v>
      </c>
      <c r="O69" s="205">
        <v>0</v>
      </c>
      <c r="P69" s="206">
        <v>0.6</v>
      </c>
      <c r="Q69" s="206">
        <v>1.5</v>
      </c>
      <c r="R69" s="207" t="s">
        <v>782</v>
      </c>
      <c r="S69" s="207">
        <v>36000</v>
      </c>
      <c r="T69" s="206">
        <v>60</v>
      </c>
      <c r="U69" s="206">
        <v>4</v>
      </c>
      <c r="V69" s="206">
        <v>5</v>
      </c>
      <c r="W69" s="206">
        <v>4</v>
      </c>
      <c r="X69" s="206">
        <v>45</v>
      </c>
      <c r="Y69" s="206">
        <v>15</v>
      </c>
      <c r="Z69" s="206">
        <v>0</v>
      </c>
      <c r="AA69" s="206">
        <v>0</v>
      </c>
      <c r="AB69" s="208"/>
    </row>
    <row r="70" spans="1:31" ht="20.149999999999999" customHeight="1">
      <c r="A70" s="200">
        <f t="shared" si="0"/>
        <v>52</v>
      </c>
      <c r="B70" s="179" t="s">
        <v>499</v>
      </c>
      <c r="C70" s="190"/>
      <c r="D70" s="213" t="s">
        <v>497</v>
      </c>
      <c r="E70" s="179" t="s">
        <v>407</v>
      </c>
      <c r="F70" s="201" t="s">
        <v>765</v>
      </c>
      <c r="G70" s="202">
        <v>116</v>
      </c>
      <c r="H70" s="202">
        <v>10</v>
      </c>
      <c r="I70" s="202">
        <v>27</v>
      </c>
      <c r="J70" s="203">
        <v>-8</v>
      </c>
      <c r="K70" s="195">
        <v>47</v>
      </c>
      <c r="L70" s="195">
        <v>26</v>
      </c>
      <c r="M70" s="204" t="s">
        <v>766</v>
      </c>
      <c r="N70" s="195">
        <v>1982</v>
      </c>
      <c r="O70" s="205">
        <v>0</v>
      </c>
      <c r="P70" s="206">
        <v>0.7</v>
      </c>
      <c r="Q70" s="206">
        <v>0.75</v>
      </c>
      <c r="R70" s="207" t="s">
        <v>782</v>
      </c>
      <c r="S70" s="207">
        <v>35000</v>
      </c>
      <c r="T70" s="206">
        <v>60</v>
      </c>
      <c r="U70" s="206">
        <v>5</v>
      </c>
      <c r="V70" s="206">
        <v>6</v>
      </c>
      <c r="W70" s="206">
        <v>3</v>
      </c>
      <c r="X70" s="206">
        <v>35</v>
      </c>
      <c r="Y70" s="206">
        <v>15</v>
      </c>
      <c r="Z70" s="206">
        <v>10</v>
      </c>
      <c r="AA70" s="206">
        <v>0</v>
      </c>
      <c r="AB70" s="208"/>
    </row>
    <row r="71" spans="1:31" ht="20.149999999999999" customHeight="1">
      <c r="A71" s="200">
        <f t="shared" si="0"/>
        <v>53</v>
      </c>
      <c r="B71" s="201" t="s">
        <v>500</v>
      </c>
      <c r="C71" s="201"/>
      <c r="D71" s="201" t="s">
        <v>501</v>
      </c>
      <c r="E71" s="201" t="s">
        <v>502</v>
      </c>
      <c r="F71" s="201" t="s">
        <v>765</v>
      </c>
      <c r="G71" s="202">
        <v>116</v>
      </c>
      <c r="H71" s="202">
        <v>23</v>
      </c>
      <c r="I71" s="202">
        <v>35</v>
      </c>
      <c r="J71" s="203">
        <v>-8</v>
      </c>
      <c r="K71" s="195">
        <v>48</v>
      </c>
      <c r="L71" s="195">
        <v>3</v>
      </c>
      <c r="M71" s="209" t="s">
        <v>787</v>
      </c>
      <c r="N71" s="195">
        <v>1982</v>
      </c>
      <c r="O71" s="205">
        <v>365661000</v>
      </c>
      <c r="P71" s="207">
        <v>1.25</v>
      </c>
      <c r="Q71" s="207">
        <v>2.52</v>
      </c>
      <c r="R71" s="207" t="s">
        <v>785</v>
      </c>
      <c r="S71" s="207">
        <v>767500</v>
      </c>
      <c r="T71" s="207">
        <v>103</v>
      </c>
      <c r="U71" s="207">
        <v>11.55</v>
      </c>
      <c r="V71" s="207">
        <v>13</v>
      </c>
      <c r="W71" s="207">
        <v>10</v>
      </c>
      <c r="X71" s="206">
        <v>600</v>
      </c>
      <c r="Y71" s="207">
        <v>45</v>
      </c>
      <c r="Z71" s="207">
        <v>421</v>
      </c>
      <c r="AA71" s="206">
        <v>0</v>
      </c>
      <c r="AB71" s="208" t="s">
        <v>788</v>
      </c>
    </row>
    <row r="72" spans="1:31" ht="20.149999999999999" customHeight="1">
      <c r="A72" s="200">
        <f t="shared" si="0"/>
        <v>54</v>
      </c>
      <c r="B72" s="179" t="s">
        <v>503</v>
      </c>
      <c r="C72" s="179"/>
      <c r="D72" s="201" t="s">
        <v>504</v>
      </c>
      <c r="E72" s="179" t="s">
        <v>505</v>
      </c>
      <c r="F72" s="201" t="s">
        <v>765</v>
      </c>
      <c r="G72" s="202">
        <v>116</v>
      </c>
      <c r="H72" s="202">
        <v>18</v>
      </c>
      <c r="I72" s="202">
        <v>33</v>
      </c>
      <c r="J72" s="203">
        <v>-8</v>
      </c>
      <c r="K72" s="195">
        <v>44</v>
      </c>
      <c r="L72" s="195">
        <v>48</v>
      </c>
      <c r="M72" s="209" t="s">
        <v>812</v>
      </c>
      <c r="N72" s="195">
        <v>1982</v>
      </c>
      <c r="O72" s="205">
        <v>172804000</v>
      </c>
      <c r="P72" s="207">
        <v>1.37</v>
      </c>
      <c r="Q72" s="207">
        <v>1.37</v>
      </c>
      <c r="R72" s="207" t="s">
        <v>782</v>
      </c>
      <c r="S72" s="207">
        <v>157700</v>
      </c>
      <c r="T72" s="207">
        <v>200</v>
      </c>
      <c r="U72" s="207">
        <v>10</v>
      </c>
      <c r="V72" s="207">
        <v>13.5</v>
      </c>
      <c r="W72" s="207">
        <v>5</v>
      </c>
      <c r="X72" s="206">
        <v>82</v>
      </c>
      <c r="Y72" s="207">
        <v>174</v>
      </c>
      <c r="Z72" s="207">
        <v>41</v>
      </c>
      <c r="AA72" s="206">
        <v>0</v>
      </c>
      <c r="AB72" s="208"/>
    </row>
    <row r="73" spans="1:31" ht="20.149999999999999" customHeight="1">
      <c r="A73" s="200">
        <f t="shared" si="0"/>
        <v>55</v>
      </c>
      <c r="B73" s="201" t="s">
        <v>506</v>
      </c>
      <c r="C73" s="201"/>
      <c r="D73" s="201" t="s">
        <v>444</v>
      </c>
      <c r="E73" s="179" t="s">
        <v>505</v>
      </c>
      <c r="F73" s="201" t="s">
        <v>765</v>
      </c>
      <c r="G73" s="202">
        <v>116</v>
      </c>
      <c r="H73" s="202">
        <v>19</v>
      </c>
      <c r="I73" s="202">
        <v>39</v>
      </c>
      <c r="J73" s="203">
        <v>-8</v>
      </c>
      <c r="K73" s="195">
        <v>42</v>
      </c>
      <c r="L73" s="195">
        <v>59</v>
      </c>
      <c r="M73" s="209" t="s">
        <v>766</v>
      </c>
      <c r="N73" s="195">
        <v>2008</v>
      </c>
      <c r="O73" s="205">
        <v>2000000000</v>
      </c>
      <c r="P73" s="206">
        <v>4.91</v>
      </c>
      <c r="Q73" s="206">
        <v>1.5</v>
      </c>
      <c r="R73" s="207" t="s">
        <v>207</v>
      </c>
      <c r="S73" s="207">
        <v>40000</v>
      </c>
      <c r="T73" s="206">
        <v>80.62</v>
      </c>
      <c r="U73" s="206">
        <v>6.5</v>
      </c>
      <c r="V73" s="207">
        <v>9.5</v>
      </c>
      <c r="W73" s="206">
        <v>9.6999999999999993</v>
      </c>
      <c r="X73" s="206">
        <v>100</v>
      </c>
      <c r="Y73" s="206">
        <v>25</v>
      </c>
      <c r="Z73" s="206">
        <v>100</v>
      </c>
      <c r="AA73" s="206">
        <v>0</v>
      </c>
      <c r="AB73" s="208"/>
    </row>
    <row r="74" spans="1:31" ht="20.149999999999999" customHeight="1">
      <c r="A74" s="200">
        <f t="shared" si="0"/>
        <v>56</v>
      </c>
      <c r="B74" s="179" t="s">
        <v>507</v>
      </c>
      <c r="C74" s="190"/>
      <c r="D74" s="213" t="s">
        <v>508</v>
      </c>
      <c r="E74" s="179" t="s">
        <v>505</v>
      </c>
      <c r="F74" s="201" t="s">
        <v>765</v>
      </c>
      <c r="G74" s="202">
        <v>116</v>
      </c>
      <c r="H74" s="202">
        <v>18</v>
      </c>
      <c r="I74" s="202">
        <v>34</v>
      </c>
      <c r="J74" s="203">
        <v>-8</v>
      </c>
      <c r="K74" s="195">
        <v>43</v>
      </c>
      <c r="L74" s="195">
        <v>32</v>
      </c>
      <c r="M74" s="204" t="s">
        <v>766</v>
      </c>
      <c r="N74" s="195">
        <v>1982</v>
      </c>
      <c r="O74" s="205">
        <v>0</v>
      </c>
      <c r="P74" s="206">
        <v>1.1000000000000001</v>
      </c>
      <c r="Q74" s="206">
        <v>1.2</v>
      </c>
      <c r="R74" s="207" t="s">
        <v>782</v>
      </c>
      <c r="S74" s="207">
        <v>50000</v>
      </c>
      <c r="T74" s="206">
        <v>55</v>
      </c>
      <c r="U74" s="206">
        <v>5</v>
      </c>
      <c r="V74" s="206">
        <v>6</v>
      </c>
      <c r="W74" s="206">
        <v>4</v>
      </c>
      <c r="X74" s="206">
        <v>48</v>
      </c>
      <c r="Y74" s="206">
        <v>10</v>
      </c>
      <c r="Z74" s="206">
        <v>5</v>
      </c>
      <c r="AA74" s="206">
        <v>0</v>
      </c>
      <c r="AB74" s="208"/>
    </row>
    <row r="75" spans="1:31" ht="20.149999999999999" customHeight="1">
      <c r="A75" s="200">
        <f t="shared" si="0"/>
        <v>57</v>
      </c>
      <c r="B75" s="179" t="s">
        <v>509</v>
      </c>
      <c r="C75" s="190"/>
      <c r="D75" s="213" t="s">
        <v>510</v>
      </c>
      <c r="E75" s="179" t="s">
        <v>505</v>
      </c>
      <c r="F75" s="201" t="s">
        <v>765</v>
      </c>
      <c r="G75" s="202">
        <v>116</v>
      </c>
      <c r="H75" s="202">
        <v>20</v>
      </c>
      <c r="I75" s="202">
        <v>23</v>
      </c>
      <c r="J75" s="203">
        <v>-8</v>
      </c>
      <c r="K75" s="195">
        <v>43</v>
      </c>
      <c r="L75" s="195">
        <v>59</v>
      </c>
      <c r="M75" s="204" t="s">
        <v>812</v>
      </c>
      <c r="N75" s="195">
        <v>1982</v>
      </c>
      <c r="O75" s="205">
        <v>0</v>
      </c>
      <c r="P75" s="206">
        <v>0.7</v>
      </c>
      <c r="Q75" s="206">
        <v>1</v>
      </c>
      <c r="R75" s="207" t="s">
        <v>782</v>
      </c>
      <c r="S75" s="207">
        <v>45000</v>
      </c>
      <c r="T75" s="206">
        <v>60</v>
      </c>
      <c r="U75" s="206">
        <v>5</v>
      </c>
      <c r="V75" s="206">
        <v>5.7</v>
      </c>
      <c r="W75" s="206">
        <v>3.5</v>
      </c>
      <c r="X75" s="206">
        <v>50</v>
      </c>
      <c r="Y75" s="206">
        <v>10</v>
      </c>
      <c r="Z75" s="206">
        <v>15</v>
      </c>
      <c r="AA75" s="206">
        <v>0</v>
      </c>
      <c r="AB75" s="208"/>
    </row>
    <row r="76" spans="1:31" ht="20.149999999999999" customHeight="1">
      <c r="A76" s="200">
        <f t="shared" si="0"/>
        <v>58</v>
      </c>
      <c r="B76" s="179" t="s">
        <v>511</v>
      </c>
      <c r="C76" s="190"/>
      <c r="D76" s="213" t="s">
        <v>510</v>
      </c>
      <c r="E76" s="179" t="s">
        <v>505</v>
      </c>
      <c r="F76" s="201" t="s">
        <v>765</v>
      </c>
      <c r="G76" s="202"/>
      <c r="H76" s="202"/>
      <c r="I76" s="202"/>
      <c r="J76" s="203"/>
      <c r="K76" s="195"/>
      <c r="L76" s="195"/>
      <c r="M76" s="204"/>
      <c r="N76" s="195">
        <v>2009</v>
      </c>
      <c r="O76" s="205"/>
      <c r="P76" s="206">
        <v>0.75</v>
      </c>
      <c r="Q76" s="206">
        <v>1</v>
      </c>
      <c r="R76" s="207" t="s">
        <v>790</v>
      </c>
      <c r="S76" s="207">
        <f>100*100*2</f>
        <v>20000</v>
      </c>
      <c r="T76" s="206">
        <v>100</v>
      </c>
      <c r="U76" s="206">
        <v>3</v>
      </c>
      <c r="V76" s="206">
        <v>4</v>
      </c>
      <c r="W76" s="206">
        <v>3</v>
      </c>
      <c r="X76" s="206">
        <v>75</v>
      </c>
      <c r="Y76" s="206">
        <v>0</v>
      </c>
      <c r="Z76" s="206">
        <v>50</v>
      </c>
      <c r="AA76" s="206"/>
      <c r="AB76" s="208"/>
    </row>
    <row r="77" spans="1:31" ht="20.149999999999999" customHeight="1">
      <c r="A77" s="200">
        <f t="shared" si="0"/>
        <v>59</v>
      </c>
      <c r="B77" s="201" t="s">
        <v>512</v>
      </c>
      <c r="C77" s="201"/>
      <c r="D77" s="201" t="s">
        <v>513</v>
      </c>
      <c r="E77" s="201" t="s">
        <v>514</v>
      </c>
      <c r="F77" s="201" t="s">
        <v>765</v>
      </c>
      <c r="G77" s="202">
        <v>116</v>
      </c>
      <c r="H77" s="202">
        <v>25</v>
      </c>
      <c r="I77" s="202">
        <v>23</v>
      </c>
      <c r="J77" s="203">
        <v>-8</v>
      </c>
      <c r="K77" s="195">
        <v>43</v>
      </c>
      <c r="L77" s="195">
        <v>27</v>
      </c>
      <c r="M77" s="209" t="s">
        <v>789</v>
      </c>
      <c r="N77" s="195">
        <v>1983</v>
      </c>
      <c r="O77" s="205">
        <v>490010000</v>
      </c>
      <c r="P77" s="207">
        <v>1.31</v>
      </c>
      <c r="Q77" s="207">
        <v>1.75</v>
      </c>
      <c r="R77" s="207" t="s">
        <v>790</v>
      </c>
      <c r="S77" s="207">
        <v>190000</v>
      </c>
      <c r="T77" s="207">
        <v>81</v>
      </c>
      <c r="U77" s="207">
        <v>18.75</v>
      </c>
      <c r="V77" s="207">
        <v>20.5</v>
      </c>
      <c r="W77" s="207">
        <v>6</v>
      </c>
      <c r="X77" s="206">
        <v>350</v>
      </c>
      <c r="Y77" s="207">
        <v>63</v>
      </c>
      <c r="Z77" s="207">
        <v>41</v>
      </c>
      <c r="AA77" s="206">
        <v>0</v>
      </c>
      <c r="AB77" s="208"/>
    </row>
    <row r="78" spans="1:31" ht="20.149999999999999" customHeight="1">
      <c r="A78" s="200">
        <f t="shared" si="0"/>
        <v>60</v>
      </c>
      <c r="B78" s="179" t="s">
        <v>515</v>
      </c>
      <c r="C78" s="179"/>
      <c r="D78" s="201" t="s">
        <v>513</v>
      </c>
      <c r="E78" s="201" t="s">
        <v>514</v>
      </c>
      <c r="F78" s="201" t="s">
        <v>765</v>
      </c>
      <c r="G78" s="202">
        <v>116</v>
      </c>
      <c r="H78" s="202">
        <v>24</v>
      </c>
      <c r="I78" s="202">
        <v>15</v>
      </c>
      <c r="J78" s="203">
        <v>-8</v>
      </c>
      <c r="K78" s="195">
        <v>43</v>
      </c>
      <c r="L78" s="195">
        <v>53</v>
      </c>
      <c r="M78" s="209" t="s">
        <v>787</v>
      </c>
      <c r="N78" s="195">
        <v>1981</v>
      </c>
      <c r="O78" s="205">
        <v>168710000</v>
      </c>
      <c r="P78" s="206">
        <v>0.75</v>
      </c>
      <c r="Q78" s="206">
        <v>0.96</v>
      </c>
      <c r="R78" s="207" t="s">
        <v>782</v>
      </c>
      <c r="S78" s="207">
        <v>21000</v>
      </c>
      <c r="T78" s="214">
        <v>96</v>
      </c>
      <c r="U78" s="206">
        <v>7</v>
      </c>
      <c r="V78" s="206">
        <v>9</v>
      </c>
      <c r="W78" s="206">
        <v>6</v>
      </c>
      <c r="X78" s="206">
        <v>15</v>
      </c>
      <c r="Y78" s="206">
        <v>42</v>
      </c>
      <c r="Z78" s="206">
        <v>30</v>
      </c>
      <c r="AA78" s="206">
        <v>0</v>
      </c>
      <c r="AB78" s="208"/>
    </row>
    <row r="79" spans="1:31" ht="20.149999999999999" customHeight="1">
      <c r="A79" s="200">
        <f t="shared" si="0"/>
        <v>61</v>
      </c>
      <c r="B79" s="201" t="s">
        <v>516</v>
      </c>
      <c r="C79" s="201"/>
      <c r="D79" s="201" t="s">
        <v>513</v>
      </c>
      <c r="E79" s="179" t="s">
        <v>514</v>
      </c>
      <c r="F79" s="201" t="s">
        <v>765</v>
      </c>
      <c r="G79" s="202">
        <v>116</v>
      </c>
      <c r="H79" s="202">
        <v>24</v>
      </c>
      <c r="I79" s="202">
        <v>25</v>
      </c>
      <c r="J79" s="203">
        <v>-8</v>
      </c>
      <c r="K79" s="195">
        <v>42</v>
      </c>
      <c r="L79" s="195">
        <v>49</v>
      </c>
      <c r="M79" s="209" t="s">
        <v>787</v>
      </c>
      <c r="N79" s="195">
        <v>1981</v>
      </c>
      <c r="O79" s="205">
        <v>97060000</v>
      </c>
      <c r="P79" s="206">
        <v>0.5</v>
      </c>
      <c r="Q79" s="206">
        <v>1.25</v>
      </c>
      <c r="R79" s="207" t="s">
        <v>782</v>
      </c>
      <c r="S79" s="207">
        <v>30600</v>
      </c>
      <c r="T79" s="214">
        <v>100</v>
      </c>
      <c r="U79" s="206">
        <v>8.25</v>
      </c>
      <c r="V79" s="206">
        <v>8.5</v>
      </c>
      <c r="W79" s="206">
        <v>4</v>
      </c>
      <c r="X79" s="206">
        <v>35</v>
      </c>
      <c r="Y79" s="206">
        <v>78</v>
      </c>
      <c r="Z79" s="206">
        <v>56</v>
      </c>
      <c r="AA79" s="206">
        <v>0</v>
      </c>
      <c r="AB79" s="208"/>
    </row>
    <row r="80" spans="1:31" ht="20.149999999999999" customHeight="1">
      <c r="A80" s="200">
        <f t="shared" si="0"/>
        <v>62</v>
      </c>
      <c r="B80" s="201" t="s">
        <v>517</v>
      </c>
      <c r="C80" s="201"/>
      <c r="D80" s="201" t="s">
        <v>513</v>
      </c>
      <c r="E80" s="179" t="s">
        <v>514</v>
      </c>
      <c r="F80" s="201" t="s">
        <v>765</v>
      </c>
      <c r="G80" s="202">
        <v>116</v>
      </c>
      <c r="H80" s="202">
        <v>24</v>
      </c>
      <c r="I80" s="202">
        <v>13</v>
      </c>
      <c r="J80" s="203">
        <v>-8</v>
      </c>
      <c r="K80" s="195">
        <v>43</v>
      </c>
      <c r="L80" s="195">
        <v>31</v>
      </c>
      <c r="M80" s="209" t="s">
        <v>787</v>
      </c>
      <c r="N80" s="195">
        <v>1983</v>
      </c>
      <c r="O80" s="205">
        <v>80979000</v>
      </c>
      <c r="P80" s="207">
        <v>0.8</v>
      </c>
      <c r="Q80" s="207">
        <v>1.1299999999999999</v>
      </c>
      <c r="R80" s="207" t="s">
        <v>782</v>
      </c>
      <c r="S80" s="207">
        <v>42873</v>
      </c>
      <c r="T80" s="207">
        <v>92</v>
      </c>
      <c r="U80" s="207">
        <v>8.5</v>
      </c>
      <c r="V80" s="207">
        <v>8.5</v>
      </c>
      <c r="W80" s="207">
        <v>5</v>
      </c>
      <c r="X80" s="206">
        <v>25</v>
      </c>
      <c r="Y80" s="207">
        <v>35</v>
      </c>
      <c r="Z80" s="207">
        <v>25</v>
      </c>
      <c r="AA80" s="206">
        <v>0</v>
      </c>
      <c r="AB80" s="208"/>
    </row>
    <row r="81" spans="1:28" ht="20.149999999999999" customHeight="1">
      <c r="A81" s="200">
        <f t="shared" si="0"/>
        <v>63</v>
      </c>
      <c r="B81" s="201" t="s">
        <v>518</v>
      </c>
      <c r="C81" s="201"/>
      <c r="D81" s="201" t="s">
        <v>513</v>
      </c>
      <c r="E81" s="179" t="s">
        <v>514</v>
      </c>
      <c r="F81" s="201" t="s">
        <v>765</v>
      </c>
      <c r="G81" s="202">
        <v>116</v>
      </c>
      <c r="H81" s="202">
        <v>25</v>
      </c>
      <c r="I81" s="202">
        <v>38</v>
      </c>
      <c r="J81" s="203">
        <v>-8</v>
      </c>
      <c r="K81" s="195">
        <v>43</v>
      </c>
      <c r="L81" s="195">
        <v>25</v>
      </c>
      <c r="M81" s="209" t="s">
        <v>789</v>
      </c>
      <c r="N81" s="195">
        <v>1995</v>
      </c>
      <c r="O81" s="205">
        <v>434650000</v>
      </c>
      <c r="P81" s="207">
        <v>2.2000000000000002</v>
      </c>
      <c r="Q81" s="207">
        <v>1.65</v>
      </c>
      <c r="R81" s="207" t="s">
        <v>785</v>
      </c>
      <c r="S81" s="207">
        <v>91200</v>
      </c>
      <c r="T81" s="207">
        <v>87</v>
      </c>
      <c r="U81" s="207">
        <v>14.5</v>
      </c>
      <c r="V81" s="207">
        <v>9.5</v>
      </c>
      <c r="W81" s="207">
        <v>5</v>
      </c>
      <c r="X81" s="206">
        <v>100</v>
      </c>
      <c r="Y81" s="207">
        <v>58</v>
      </c>
      <c r="Z81" s="207">
        <v>28</v>
      </c>
      <c r="AA81" s="206">
        <v>0</v>
      </c>
      <c r="AB81" s="208"/>
    </row>
    <row r="82" spans="1:28" ht="20.149999999999999" customHeight="1">
      <c r="A82" s="200">
        <f>A81+1</f>
        <v>64</v>
      </c>
      <c r="B82" s="201" t="s">
        <v>519</v>
      </c>
      <c r="C82" s="201"/>
      <c r="D82" s="201" t="s">
        <v>520</v>
      </c>
      <c r="E82" s="179" t="s">
        <v>514</v>
      </c>
      <c r="F82" s="201" t="s">
        <v>765</v>
      </c>
      <c r="G82" s="202">
        <v>116</v>
      </c>
      <c r="H82" s="202">
        <v>23</v>
      </c>
      <c r="I82" s="202">
        <v>3</v>
      </c>
      <c r="J82" s="203">
        <v>-8</v>
      </c>
      <c r="K82" s="195">
        <v>40</v>
      </c>
      <c r="L82" s="195">
        <v>40</v>
      </c>
      <c r="M82" s="209" t="s">
        <v>812</v>
      </c>
      <c r="N82" s="195">
        <v>1981</v>
      </c>
      <c r="O82" s="205">
        <v>66670000</v>
      </c>
      <c r="P82" s="206">
        <v>1.6</v>
      </c>
      <c r="Q82" s="206">
        <v>2.75</v>
      </c>
      <c r="R82" s="207" t="s">
        <v>782</v>
      </c>
      <c r="S82" s="207">
        <v>72785</v>
      </c>
      <c r="T82" s="214">
        <v>85</v>
      </c>
      <c r="U82" s="206">
        <v>3</v>
      </c>
      <c r="V82" s="206">
        <v>7</v>
      </c>
      <c r="W82" s="206">
        <v>3</v>
      </c>
      <c r="X82" s="206">
        <v>138</v>
      </c>
      <c r="Y82" s="206">
        <v>89</v>
      </c>
      <c r="Z82" s="206">
        <v>22</v>
      </c>
      <c r="AA82" s="206">
        <v>0</v>
      </c>
      <c r="AB82" s="208"/>
    </row>
    <row r="83" spans="1:28" ht="20.149999999999999" customHeight="1">
      <c r="A83" s="200">
        <f t="shared" si="0"/>
        <v>65</v>
      </c>
      <c r="B83" s="201" t="s">
        <v>521</v>
      </c>
      <c r="C83" s="201"/>
      <c r="D83" s="201" t="s">
        <v>520</v>
      </c>
      <c r="E83" s="179" t="s">
        <v>514</v>
      </c>
      <c r="F83" s="201" t="s">
        <v>765</v>
      </c>
      <c r="G83" s="202">
        <v>116</v>
      </c>
      <c r="H83" s="202">
        <v>23</v>
      </c>
      <c r="I83" s="202">
        <v>20</v>
      </c>
      <c r="J83" s="203">
        <v>-8</v>
      </c>
      <c r="K83" s="195">
        <v>41</v>
      </c>
      <c r="L83" s="195">
        <v>8</v>
      </c>
      <c r="M83" s="209" t="s">
        <v>812</v>
      </c>
      <c r="N83" s="195">
        <v>1981</v>
      </c>
      <c r="O83" s="205">
        <v>42570000</v>
      </c>
      <c r="P83" s="206">
        <v>1.6</v>
      </c>
      <c r="Q83" s="206">
        <v>2.5</v>
      </c>
      <c r="R83" s="207" t="s">
        <v>782</v>
      </c>
      <c r="S83" s="207">
        <v>71785</v>
      </c>
      <c r="T83" s="214">
        <v>134</v>
      </c>
      <c r="U83" s="206">
        <v>4.5</v>
      </c>
      <c r="V83" s="206">
        <v>6</v>
      </c>
      <c r="W83" s="206">
        <v>6</v>
      </c>
      <c r="X83" s="206">
        <v>91</v>
      </c>
      <c r="Y83" s="206">
        <v>36</v>
      </c>
      <c r="Z83" s="206">
        <v>28</v>
      </c>
      <c r="AA83" s="206">
        <v>0</v>
      </c>
      <c r="AB83" s="208"/>
    </row>
    <row r="84" spans="1:28" ht="20.149999999999999" customHeight="1">
      <c r="A84" s="200">
        <f t="shared" si="0"/>
        <v>66</v>
      </c>
      <c r="B84" s="201" t="s">
        <v>522</v>
      </c>
      <c r="C84" s="201"/>
      <c r="D84" s="201" t="s">
        <v>523</v>
      </c>
      <c r="E84" s="179" t="s">
        <v>514</v>
      </c>
      <c r="F84" s="201" t="s">
        <v>765</v>
      </c>
      <c r="G84" s="202">
        <v>116</v>
      </c>
      <c r="H84" s="202">
        <v>23</v>
      </c>
      <c r="I84" s="202">
        <v>37</v>
      </c>
      <c r="J84" s="203">
        <v>-8</v>
      </c>
      <c r="K84" s="195">
        <v>42</v>
      </c>
      <c r="L84" s="195">
        <v>42</v>
      </c>
      <c r="M84" s="209" t="s">
        <v>787</v>
      </c>
      <c r="N84" s="195">
        <v>1984</v>
      </c>
      <c r="O84" s="205">
        <v>175459000</v>
      </c>
      <c r="P84" s="206">
        <v>1.4</v>
      </c>
      <c r="Q84" s="206">
        <v>2.1</v>
      </c>
      <c r="R84" s="207" t="s">
        <v>782</v>
      </c>
      <c r="S84" s="207">
        <v>58800</v>
      </c>
      <c r="T84" s="214">
        <v>86</v>
      </c>
      <c r="U84" s="206">
        <v>4.5</v>
      </c>
      <c r="V84" s="206">
        <v>6</v>
      </c>
      <c r="W84" s="206">
        <v>5</v>
      </c>
      <c r="X84" s="206">
        <v>100</v>
      </c>
      <c r="Y84" s="206">
        <v>78</v>
      </c>
      <c r="Z84" s="206">
        <v>56</v>
      </c>
      <c r="AA84" s="206">
        <v>0</v>
      </c>
      <c r="AB84" s="208"/>
    </row>
    <row r="85" spans="1:28" ht="20.149999999999999" customHeight="1">
      <c r="A85" s="200">
        <f t="shared" si="0"/>
        <v>67</v>
      </c>
      <c r="B85" s="179" t="s">
        <v>524</v>
      </c>
      <c r="C85" s="190"/>
      <c r="D85" s="201" t="s">
        <v>523</v>
      </c>
      <c r="E85" s="179" t="s">
        <v>514</v>
      </c>
      <c r="F85" s="201" t="s">
        <v>765</v>
      </c>
      <c r="G85" s="202">
        <v>116</v>
      </c>
      <c r="H85" s="202">
        <v>24</v>
      </c>
      <c r="I85" s="202">
        <v>11</v>
      </c>
      <c r="J85" s="203">
        <v>-8</v>
      </c>
      <c r="K85" s="195">
        <v>42</v>
      </c>
      <c r="L85" s="195">
        <v>20</v>
      </c>
      <c r="M85" s="204" t="s">
        <v>787</v>
      </c>
      <c r="N85" s="195">
        <v>1980</v>
      </c>
      <c r="O85" s="205">
        <v>0</v>
      </c>
      <c r="P85" s="206">
        <v>0.7</v>
      </c>
      <c r="Q85" s="206">
        <v>1.2</v>
      </c>
      <c r="R85" s="207" t="s">
        <v>782</v>
      </c>
      <c r="S85" s="207">
        <v>42000</v>
      </c>
      <c r="T85" s="206">
        <v>55</v>
      </c>
      <c r="U85" s="206">
        <v>4.5</v>
      </c>
      <c r="V85" s="206">
        <v>5</v>
      </c>
      <c r="W85" s="206">
        <v>3</v>
      </c>
      <c r="X85" s="206">
        <v>50</v>
      </c>
      <c r="Y85" s="206">
        <v>15</v>
      </c>
      <c r="Z85" s="206">
        <v>5</v>
      </c>
      <c r="AA85" s="206">
        <v>0</v>
      </c>
      <c r="AB85" s="208"/>
    </row>
    <row r="86" spans="1:28" ht="20.149999999999999" customHeight="1">
      <c r="A86" s="200">
        <f t="shared" si="0"/>
        <v>68</v>
      </c>
      <c r="B86" s="179" t="s">
        <v>525</v>
      </c>
      <c r="C86" s="190"/>
      <c r="D86" s="201" t="s">
        <v>523</v>
      </c>
      <c r="E86" s="179" t="s">
        <v>514</v>
      </c>
      <c r="F86" s="201" t="s">
        <v>765</v>
      </c>
      <c r="G86" s="202">
        <v>116</v>
      </c>
      <c r="H86" s="202">
        <v>24</v>
      </c>
      <c r="I86" s="202">
        <v>20</v>
      </c>
      <c r="J86" s="203">
        <v>-8</v>
      </c>
      <c r="K86" s="195">
        <v>42</v>
      </c>
      <c r="L86" s="195">
        <v>11</v>
      </c>
      <c r="M86" s="204" t="s">
        <v>787</v>
      </c>
      <c r="N86" s="195">
        <v>1982</v>
      </c>
      <c r="O86" s="205">
        <v>0</v>
      </c>
      <c r="P86" s="206">
        <v>0.8</v>
      </c>
      <c r="Q86" s="206">
        <v>1</v>
      </c>
      <c r="R86" s="207" t="s">
        <v>782</v>
      </c>
      <c r="S86" s="207">
        <v>37000</v>
      </c>
      <c r="T86" s="206">
        <v>50</v>
      </c>
      <c r="U86" s="206">
        <v>4.5</v>
      </c>
      <c r="V86" s="206">
        <v>5</v>
      </c>
      <c r="W86" s="206">
        <v>3</v>
      </c>
      <c r="X86" s="206">
        <v>60</v>
      </c>
      <c r="Y86" s="206">
        <v>15</v>
      </c>
      <c r="Z86" s="206">
        <v>0</v>
      </c>
      <c r="AA86" s="206">
        <v>0</v>
      </c>
      <c r="AB86" s="208"/>
    </row>
    <row r="87" spans="1:28" ht="20.149999999999999" customHeight="1">
      <c r="A87" s="200">
        <f t="shared" si="0"/>
        <v>69</v>
      </c>
      <c r="B87" s="179" t="s">
        <v>526</v>
      </c>
      <c r="C87" s="179"/>
      <c r="D87" s="201" t="s">
        <v>514</v>
      </c>
      <c r="E87" s="201" t="s">
        <v>514</v>
      </c>
      <c r="F87" s="201" t="s">
        <v>765</v>
      </c>
      <c r="G87" s="202">
        <v>116</v>
      </c>
      <c r="H87" s="202">
        <v>24</v>
      </c>
      <c r="I87" s="202">
        <v>26</v>
      </c>
      <c r="J87" s="203">
        <v>-8</v>
      </c>
      <c r="K87" s="195">
        <v>40</v>
      </c>
      <c r="L87" s="195">
        <v>49</v>
      </c>
      <c r="M87" s="209" t="s">
        <v>773</v>
      </c>
      <c r="N87" s="195">
        <v>1981</v>
      </c>
      <c r="O87" s="205">
        <v>198865863</v>
      </c>
      <c r="P87" s="206">
        <v>0.75</v>
      </c>
      <c r="Q87" s="206">
        <v>1.4</v>
      </c>
      <c r="R87" s="207" t="s">
        <v>782</v>
      </c>
      <c r="S87" s="207">
        <v>225500</v>
      </c>
      <c r="T87" s="214">
        <v>108</v>
      </c>
      <c r="U87" s="206">
        <v>6</v>
      </c>
      <c r="V87" s="206">
        <v>8</v>
      </c>
      <c r="W87" s="206">
        <v>5</v>
      </c>
      <c r="X87" s="206">
        <v>96</v>
      </c>
      <c r="Y87" s="206">
        <v>38</v>
      </c>
      <c r="Z87" s="206">
        <v>25</v>
      </c>
      <c r="AA87" s="206">
        <v>0</v>
      </c>
      <c r="AB87" s="208"/>
    </row>
    <row r="88" spans="1:28" ht="20.149999999999999" customHeight="1">
      <c r="A88" s="200">
        <f t="shared" si="0"/>
        <v>70</v>
      </c>
      <c r="B88" s="201" t="s">
        <v>527</v>
      </c>
      <c r="C88" s="201"/>
      <c r="D88" s="201" t="s">
        <v>514</v>
      </c>
      <c r="E88" s="179" t="s">
        <v>514</v>
      </c>
      <c r="F88" s="201" t="s">
        <v>765</v>
      </c>
      <c r="G88" s="202">
        <v>116</v>
      </c>
      <c r="H88" s="202">
        <v>21</v>
      </c>
      <c r="I88" s="202">
        <v>35.700000000000003</v>
      </c>
      <c r="J88" s="203">
        <v>-8</v>
      </c>
      <c r="K88" s="195">
        <v>40</v>
      </c>
      <c r="L88" s="195">
        <v>57.7</v>
      </c>
      <c r="M88" s="209" t="s">
        <v>766</v>
      </c>
      <c r="N88" s="195">
        <v>1982</v>
      </c>
      <c r="O88" s="205">
        <v>150000000</v>
      </c>
      <c r="P88" s="206">
        <v>4.5</v>
      </c>
      <c r="Q88" s="206">
        <v>2</v>
      </c>
      <c r="R88" s="207" t="s">
        <v>816</v>
      </c>
      <c r="S88" s="207">
        <v>65000</v>
      </c>
      <c r="T88" s="214">
        <v>100</v>
      </c>
      <c r="U88" s="206">
        <v>4.5</v>
      </c>
      <c r="V88" s="206">
        <v>6</v>
      </c>
      <c r="W88" s="206">
        <v>4</v>
      </c>
      <c r="X88" s="206">
        <v>100</v>
      </c>
      <c r="Y88" s="206">
        <v>50</v>
      </c>
      <c r="Z88" s="206">
        <v>50</v>
      </c>
      <c r="AA88" s="206">
        <v>0</v>
      </c>
      <c r="AB88" s="208"/>
    </row>
    <row r="89" spans="1:28" ht="20.149999999999999" customHeight="1">
      <c r="A89" s="200">
        <f t="shared" si="0"/>
        <v>71</v>
      </c>
      <c r="B89" s="201" t="s">
        <v>528</v>
      </c>
      <c r="C89" s="201"/>
      <c r="D89" s="201" t="s">
        <v>514</v>
      </c>
      <c r="E89" s="179" t="s">
        <v>514</v>
      </c>
      <c r="F89" s="201" t="s">
        <v>765</v>
      </c>
      <c r="G89" s="202">
        <v>116</v>
      </c>
      <c r="H89" s="202">
        <v>23</v>
      </c>
      <c r="I89" s="202">
        <v>24.6</v>
      </c>
      <c r="J89" s="203">
        <v>-8</v>
      </c>
      <c r="K89" s="195">
        <v>43</v>
      </c>
      <c r="L89" s="195">
        <v>1.3</v>
      </c>
      <c r="M89" s="209" t="s">
        <v>766</v>
      </c>
      <c r="N89" s="195">
        <v>1980</v>
      </c>
      <c r="O89" s="205">
        <v>50000000</v>
      </c>
      <c r="P89" s="206">
        <v>3</v>
      </c>
      <c r="Q89" s="206">
        <v>0.65</v>
      </c>
      <c r="R89" s="207" t="s">
        <v>816</v>
      </c>
      <c r="S89" s="207">
        <v>13230</v>
      </c>
      <c r="T89" s="214">
        <v>95</v>
      </c>
      <c r="U89" s="206">
        <v>2.5</v>
      </c>
      <c r="V89" s="206">
        <v>4</v>
      </c>
      <c r="W89" s="206">
        <v>4</v>
      </c>
      <c r="X89" s="206">
        <v>100</v>
      </c>
      <c r="Y89" s="206">
        <v>50</v>
      </c>
      <c r="Z89" s="206">
        <v>75</v>
      </c>
      <c r="AA89" s="206">
        <v>0</v>
      </c>
      <c r="AB89" s="208"/>
    </row>
    <row r="90" spans="1:28" ht="20.149999999999999" customHeight="1">
      <c r="A90" s="200">
        <f t="shared" si="0"/>
        <v>72</v>
      </c>
      <c r="B90" s="201" t="s">
        <v>529</v>
      </c>
      <c r="C90" s="201"/>
      <c r="D90" s="201" t="s">
        <v>514</v>
      </c>
      <c r="E90" s="179" t="s">
        <v>514</v>
      </c>
      <c r="F90" s="201" t="s">
        <v>765</v>
      </c>
      <c r="G90" s="202">
        <v>116</v>
      </c>
      <c r="H90" s="202">
        <v>23</v>
      </c>
      <c r="I90" s="202">
        <v>46.1</v>
      </c>
      <c r="J90" s="203">
        <v>-8</v>
      </c>
      <c r="K90" s="195">
        <v>41</v>
      </c>
      <c r="L90" s="195">
        <v>17.100000000000001</v>
      </c>
      <c r="M90" s="209" t="s">
        <v>766</v>
      </c>
      <c r="N90" s="195">
        <v>1981</v>
      </c>
      <c r="O90" s="205">
        <v>33718000</v>
      </c>
      <c r="P90" s="207">
        <v>0.68</v>
      </c>
      <c r="Q90" s="207">
        <v>3</v>
      </c>
      <c r="R90" s="207" t="s">
        <v>782</v>
      </c>
      <c r="S90" s="207">
        <v>100000</v>
      </c>
      <c r="T90" s="207">
        <v>70.75</v>
      </c>
      <c r="U90" s="207">
        <v>5</v>
      </c>
      <c r="V90" s="207">
        <v>7</v>
      </c>
      <c r="W90" s="207">
        <v>3</v>
      </c>
      <c r="X90" s="207">
        <v>45</v>
      </c>
      <c r="Y90" s="207">
        <v>22</v>
      </c>
      <c r="Z90" s="207">
        <v>18</v>
      </c>
      <c r="AA90" s="206">
        <v>0</v>
      </c>
      <c r="AB90" s="208"/>
    </row>
    <row r="91" spans="1:28" ht="20.149999999999999" customHeight="1">
      <c r="A91" s="200">
        <f t="shared" si="0"/>
        <v>73</v>
      </c>
      <c r="B91" s="201" t="s">
        <v>530</v>
      </c>
      <c r="C91" s="201"/>
      <c r="D91" s="201" t="s">
        <v>514</v>
      </c>
      <c r="E91" s="179" t="s">
        <v>514</v>
      </c>
      <c r="F91" s="201" t="s">
        <v>765</v>
      </c>
      <c r="G91" s="202">
        <v>116</v>
      </c>
      <c r="H91" s="202">
        <v>24</v>
      </c>
      <c r="I91" s="202">
        <v>8</v>
      </c>
      <c r="J91" s="203">
        <v>-8</v>
      </c>
      <c r="K91" s="195">
        <v>41</v>
      </c>
      <c r="L91" s="195">
        <v>3</v>
      </c>
      <c r="M91" s="209" t="s">
        <v>787</v>
      </c>
      <c r="N91" s="195">
        <v>1981</v>
      </c>
      <c r="O91" s="205">
        <v>23130000</v>
      </c>
      <c r="P91" s="207">
        <v>0.78</v>
      </c>
      <c r="Q91" s="207">
        <v>2.5099999999999998</v>
      </c>
      <c r="R91" s="207" t="s">
        <v>782</v>
      </c>
      <c r="S91" s="207">
        <v>71785</v>
      </c>
      <c r="T91" s="207">
        <v>134</v>
      </c>
      <c r="U91" s="207">
        <v>4.54</v>
      </c>
      <c r="V91" s="207">
        <v>6.5</v>
      </c>
      <c r="W91" s="207">
        <v>7.4</v>
      </c>
      <c r="X91" s="206">
        <v>98</v>
      </c>
      <c r="Y91" s="207">
        <v>34</v>
      </c>
      <c r="Z91" s="207">
        <v>27</v>
      </c>
      <c r="AA91" s="206">
        <v>0</v>
      </c>
      <c r="AB91" s="208"/>
    </row>
    <row r="92" spans="1:28" ht="20.149999999999999" customHeight="1">
      <c r="A92" s="200">
        <f t="shared" si="0"/>
        <v>74</v>
      </c>
      <c r="B92" s="201" t="s">
        <v>531</v>
      </c>
      <c r="C92" s="201"/>
      <c r="D92" s="201" t="s">
        <v>514</v>
      </c>
      <c r="E92" s="179" t="s">
        <v>514</v>
      </c>
      <c r="F92" s="201" t="s">
        <v>765</v>
      </c>
      <c r="G92" s="202">
        <v>116</v>
      </c>
      <c r="H92" s="202">
        <v>24</v>
      </c>
      <c r="I92" s="202">
        <v>47.2</v>
      </c>
      <c r="J92" s="203">
        <v>-8</v>
      </c>
      <c r="K92" s="195">
        <v>41</v>
      </c>
      <c r="L92" s="195">
        <v>35.200000000000003</v>
      </c>
      <c r="M92" s="209" t="s">
        <v>766</v>
      </c>
      <c r="N92" s="195">
        <v>1982</v>
      </c>
      <c r="O92" s="205">
        <v>3410000</v>
      </c>
      <c r="P92" s="207">
        <v>0.78</v>
      </c>
      <c r="Q92" s="207">
        <v>5.75</v>
      </c>
      <c r="R92" s="207" t="s">
        <v>782</v>
      </c>
      <c r="S92" s="207">
        <v>13125</v>
      </c>
      <c r="T92" s="207">
        <v>130</v>
      </c>
      <c r="U92" s="207">
        <v>3.5</v>
      </c>
      <c r="V92" s="207">
        <v>5</v>
      </c>
      <c r="W92" s="207">
        <v>16</v>
      </c>
      <c r="X92" s="206">
        <v>136</v>
      </c>
      <c r="Y92" s="206">
        <v>36</v>
      </c>
      <c r="Z92" s="206">
        <v>24</v>
      </c>
      <c r="AA92" s="206">
        <v>0</v>
      </c>
      <c r="AB92" s="208"/>
    </row>
    <row r="93" spans="1:28" ht="20.149999999999999" customHeight="1">
      <c r="A93" s="200">
        <f>A92+1</f>
        <v>75</v>
      </c>
      <c r="B93" s="201" t="s">
        <v>532</v>
      </c>
      <c r="C93" s="201"/>
      <c r="D93" s="201" t="s">
        <v>514</v>
      </c>
      <c r="E93" s="179" t="s">
        <v>514</v>
      </c>
      <c r="F93" s="201" t="s">
        <v>765</v>
      </c>
      <c r="G93" s="202">
        <v>116</v>
      </c>
      <c r="H93" s="202">
        <v>23</v>
      </c>
      <c r="I93" s="202">
        <v>54</v>
      </c>
      <c r="J93" s="203">
        <v>-8</v>
      </c>
      <c r="K93" s="195">
        <v>41</v>
      </c>
      <c r="L93" s="195">
        <v>43</v>
      </c>
      <c r="M93" s="209" t="s">
        <v>787</v>
      </c>
      <c r="N93" s="195">
        <v>1982</v>
      </c>
      <c r="O93" s="205">
        <v>48460000</v>
      </c>
      <c r="P93" s="207">
        <v>0.81</v>
      </c>
      <c r="Q93" s="207">
        <v>0.75</v>
      </c>
      <c r="R93" s="207" t="s">
        <v>782</v>
      </c>
      <c r="S93" s="207">
        <v>81820</v>
      </c>
      <c r="T93" s="207">
        <v>177.55</v>
      </c>
      <c r="U93" s="207">
        <v>5</v>
      </c>
      <c r="V93" s="207">
        <v>6</v>
      </c>
      <c r="W93" s="207">
        <v>1.6</v>
      </c>
      <c r="X93" s="206">
        <v>63</v>
      </c>
      <c r="Y93" s="207">
        <v>26</v>
      </c>
      <c r="Z93" s="207">
        <v>32</v>
      </c>
      <c r="AA93" s="206">
        <v>0</v>
      </c>
      <c r="AB93" s="208"/>
    </row>
    <row r="94" spans="1:28" ht="20.149999999999999" customHeight="1">
      <c r="A94" s="200">
        <f>A93+1</f>
        <v>76</v>
      </c>
      <c r="B94" s="201" t="s">
        <v>533</v>
      </c>
      <c r="C94" s="201"/>
      <c r="D94" s="201" t="s">
        <v>514</v>
      </c>
      <c r="E94" s="179" t="s">
        <v>514</v>
      </c>
      <c r="F94" s="201" t="s">
        <v>765</v>
      </c>
      <c r="G94" s="202">
        <v>116</v>
      </c>
      <c r="H94" s="202">
        <v>23</v>
      </c>
      <c r="I94" s="202">
        <v>46</v>
      </c>
      <c r="J94" s="203">
        <v>-8</v>
      </c>
      <c r="K94" s="195">
        <v>42</v>
      </c>
      <c r="L94" s="195">
        <v>0</v>
      </c>
      <c r="M94" s="209" t="s">
        <v>787</v>
      </c>
      <c r="N94" s="195">
        <v>1984</v>
      </c>
      <c r="O94" s="205">
        <v>38859000</v>
      </c>
      <c r="P94" s="207">
        <v>0.46</v>
      </c>
      <c r="Q94" s="207">
        <v>0.85</v>
      </c>
      <c r="R94" s="207" t="s">
        <v>782</v>
      </c>
      <c r="S94" s="207">
        <v>268250</v>
      </c>
      <c r="T94" s="207">
        <v>88</v>
      </c>
      <c r="U94" s="207">
        <v>4.7</v>
      </c>
      <c r="V94" s="207">
        <v>6</v>
      </c>
      <c r="W94" s="207">
        <v>4</v>
      </c>
      <c r="X94" s="206">
        <v>35</v>
      </c>
      <c r="Y94" s="207">
        <v>12</v>
      </c>
      <c r="Z94" s="207">
        <v>26</v>
      </c>
      <c r="AA94" s="206">
        <v>0</v>
      </c>
      <c r="AB94" s="208"/>
    </row>
    <row r="95" spans="1:28" ht="20.149999999999999" customHeight="1">
      <c r="A95" s="200">
        <f>A94+1</f>
        <v>77</v>
      </c>
      <c r="B95" s="201" t="s">
        <v>534</v>
      </c>
      <c r="C95" s="201"/>
      <c r="D95" s="201" t="s">
        <v>514</v>
      </c>
      <c r="E95" s="179" t="s">
        <v>514</v>
      </c>
      <c r="F95" s="201" t="s">
        <v>765</v>
      </c>
      <c r="G95" s="202">
        <v>116</v>
      </c>
      <c r="H95" s="202">
        <v>23</v>
      </c>
      <c r="I95" s="202">
        <v>18</v>
      </c>
      <c r="J95" s="203">
        <v>-8</v>
      </c>
      <c r="K95" s="195">
        <v>42</v>
      </c>
      <c r="L95" s="195">
        <v>25</v>
      </c>
      <c r="M95" s="209" t="s">
        <v>787</v>
      </c>
      <c r="N95" s="195">
        <v>1984</v>
      </c>
      <c r="O95" s="205">
        <v>43207000</v>
      </c>
      <c r="P95" s="207">
        <v>0.42</v>
      </c>
      <c r="Q95" s="207">
        <v>3.2</v>
      </c>
      <c r="R95" s="207" t="s">
        <v>782</v>
      </c>
      <c r="S95" s="207">
        <v>297250</v>
      </c>
      <c r="T95" s="207">
        <v>95.85</v>
      </c>
      <c r="U95" s="207">
        <v>4.7</v>
      </c>
      <c r="V95" s="207">
        <v>8.5</v>
      </c>
      <c r="W95" s="207">
        <v>4</v>
      </c>
      <c r="X95" s="206">
        <v>25</v>
      </c>
      <c r="Y95" s="207">
        <v>12</v>
      </c>
      <c r="Z95" s="207">
        <v>18</v>
      </c>
      <c r="AA95" s="206">
        <v>0</v>
      </c>
      <c r="AB95" s="208"/>
    </row>
    <row r="96" spans="1:28" ht="20.149999999999999" customHeight="1">
      <c r="A96" s="200">
        <f>A95+1</f>
        <v>78</v>
      </c>
      <c r="B96" s="201" t="s">
        <v>535</v>
      </c>
      <c r="C96" s="201"/>
      <c r="D96" s="201" t="s">
        <v>536</v>
      </c>
      <c r="E96" s="179" t="s">
        <v>514</v>
      </c>
      <c r="F96" s="201" t="s">
        <v>765</v>
      </c>
      <c r="G96" s="202">
        <v>116</v>
      </c>
      <c r="H96" s="202">
        <v>17</v>
      </c>
      <c r="I96" s="202">
        <v>16</v>
      </c>
      <c r="J96" s="203">
        <v>-8</v>
      </c>
      <c r="K96" s="195">
        <v>39</v>
      </c>
      <c r="L96" s="195">
        <v>16</v>
      </c>
      <c r="M96" s="209" t="s">
        <v>812</v>
      </c>
      <c r="N96" s="195">
        <v>1981</v>
      </c>
      <c r="O96" s="205">
        <v>1122000</v>
      </c>
      <c r="P96" s="207">
        <v>0.6</v>
      </c>
      <c r="Q96" s="207">
        <v>2.5</v>
      </c>
      <c r="R96" s="207" t="s">
        <v>782</v>
      </c>
      <c r="S96" s="207">
        <v>82500</v>
      </c>
      <c r="T96" s="214">
        <v>80</v>
      </c>
      <c r="U96" s="207">
        <v>5</v>
      </c>
      <c r="V96" s="207">
        <v>9</v>
      </c>
      <c r="W96" s="207">
        <v>15</v>
      </c>
      <c r="X96" s="206">
        <v>157</v>
      </c>
      <c r="Y96" s="207">
        <v>24</v>
      </c>
      <c r="Z96" s="207">
        <v>12</v>
      </c>
      <c r="AA96" s="206">
        <v>0</v>
      </c>
      <c r="AB96" s="208"/>
    </row>
    <row r="97" spans="1:31" s="137" customFormat="1" ht="17.5">
      <c r="A97" s="515" t="s">
        <v>1</v>
      </c>
      <c r="B97" s="512" t="s">
        <v>2</v>
      </c>
      <c r="C97" s="512"/>
      <c r="D97" s="512" t="s">
        <v>3</v>
      </c>
      <c r="E97" s="512"/>
      <c r="F97" s="512"/>
      <c r="G97" s="512" t="s">
        <v>4</v>
      </c>
      <c r="H97" s="512"/>
      <c r="I97" s="512"/>
      <c r="J97" s="512"/>
      <c r="K97" s="512"/>
      <c r="L97" s="512"/>
      <c r="M97" s="512" t="s">
        <v>5</v>
      </c>
      <c r="N97" s="175" t="s">
        <v>6</v>
      </c>
      <c r="O97" s="199" t="s">
        <v>742</v>
      </c>
      <c r="P97" s="513" t="s">
        <v>8</v>
      </c>
      <c r="Q97" s="513"/>
      <c r="R97" s="513"/>
      <c r="S97" s="513"/>
      <c r="T97" s="513"/>
      <c r="U97" s="513"/>
      <c r="V97" s="513"/>
      <c r="W97" s="513"/>
      <c r="X97" s="513" t="s">
        <v>9</v>
      </c>
      <c r="Y97" s="513"/>
      <c r="Z97" s="513"/>
      <c r="AA97" s="513"/>
      <c r="AB97" s="514" t="s">
        <v>10</v>
      </c>
    </row>
    <row r="98" spans="1:31" s="137" customFormat="1" ht="17.5">
      <c r="A98" s="515"/>
      <c r="B98" s="512"/>
      <c r="C98" s="512"/>
      <c r="D98" s="512" t="s">
        <v>11</v>
      </c>
      <c r="E98" s="512" t="s">
        <v>12</v>
      </c>
      <c r="F98" s="512" t="s">
        <v>13</v>
      </c>
      <c r="G98" s="512" t="s">
        <v>743</v>
      </c>
      <c r="H98" s="512"/>
      <c r="I98" s="512"/>
      <c r="J98" s="512" t="s">
        <v>744</v>
      </c>
      <c r="K98" s="512"/>
      <c r="L98" s="512"/>
      <c r="M98" s="512"/>
      <c r="N98" s="175" t="s">
        <v>745</v>
      </c>
      <c r="O98" s="199" t="s">
        <v>746</v>
      </c>
      <c r="P98" s="176" t="s">
        <v>747</v>
      </c>
      <c r="Q98" s="176" t="s">
        <v>18</v>
      </c>
      <c r="R98" s="176" t="s">
        <v>19</v>
      </c>
      <c r="S98" s="176" t="s">
        <v>748</v>
      </c>
      <c r="T98" s="176" t="s">
        <v>21</v>
      </c>
      <c r="U98" s="513" t="s">
        <v>22</v>
      </c>
      <c r="V98" s="513"/>
      <c r="W98" s="176" t="s">
        <v>749</v>
      </c>
      <c r="X98" s="176" t="s">
        <v>750</v>
      </c>
      <c r="Y98" s="176" t="s">
        <v>751</v>
      </c>
      <c r="Z98" s="176" t="s">
        <v>752</v>
      </c>
      <c r="AA98" s="176" t="s">
        <v>753</v>
      </c>
      <c r="AB98" s="514"/>
    </row>
    <row r="99" spans="1:31" s="137" customFormat="1" ht="20">
      <c r="A99" s="515"/>
      <c r="B99" s="512"/>
      <c r="C99" s="512"/>
      <c r="D99" s="512"/>
      <c r="E99" s="512"/>
      <c r="F99" s="512"/>
      <c r="G99" s="516" t="s">
        <v>28</v>
      </c>
      <c r="H99" s="517" t="s">
        <v>29</v>
      </c>
      <c r="I99" s="516" t="s">
        <v>30</v>
      </c>
      <c r="J99" s="516" t="s">
        <v>28</v>
      </c>
      <c r="K99" s="517" t="s">
        <v>29</v>
      </c>
      <c r="L99" s="516" t="s">
        <v>30</v>
      </c>
      <c r="M99" s="512"/>
      <c r="N99" s="175" t="s">
        <v>31</v>
      </c>
      <c r="O99" s="199" t="s">
        <v>754</v>
      </c>
      <c r="P99" s="176" t="s">
        <v>798</v>
      </c>
      <c r="Q99" s="176" t="s">
        <v>32</v>
      </c>
      <c r="R99" s="176" t="s">
        <v>33</v>
      </c>
      <c r="S99" s="176" t="s">
        <v>799</v>
      </c>
      <c r="T99" s="176" t="s">
        <v>34</v>
      </c>
      <c r="U99" s="176" t="s">
        <v>757</v>
      </c>
      <c r="V99" s="176" t="s">
        <v>758</v>
      </c>
      <c r="W99" s="176" t="s">
        <v>759</v>
      </c>
      <c r="X99" s="176" t="s">
        <v>37</v>
      </c>
      <c r="Y99" s="176" t="s">
        <v>760</v>
      </c>
      <c r="Z99" s="176" t="s">
        <v>761</v>
      </c>
      <c r="AA99" s="176" t="s">
        <v>762</v>
      </c>
      <c r="AB99" s="514"/>
    </row>
    <row r="100" spans="1:31" s="137" customFormat="1" ht="17.5">
      <c r="A100" s="515"/>
      <c r="B100" s="512"/>
      <c r="C100" s="512"/>
      <c r="D100" s="512"/>
      <c r="E100" s="512"/>
      <c r="F100" s="512"/>
      <c r="G100" s="516"/>
      <c r="H100" s="517"/>
      <c r="I100" s="516"/>
      <c r="J100" s="516"/>
      <c r="K100" s="517"/>
      <c r="L100" s="516"/>
      <c r="M100" s="512"/>
      <c r="N100" s="175"/>
      <c r="O100" s="199"/>
      <c r="P100" s="176"/>
      <c r="Q100" s="176" t="s">
        <v>37</v>
      </c>
      <c r="R100" s="176"/>
      <c r="S100" s="176"/>
      <c r="T100" s="176"/>
      <c r="U100" s="176" t="s">
        <v>34</v>
      </c>
      <c r="V100" s="176" t="s">
        <v>34</v>
      </c>
      <c r="W100" s="176" t="s">
        <v>34</v>
      </c>
      <c r="X100" s="176"/>
      <c r="Y100" s="176"/>
      <c r="Z100" s="176"/>
      <c r="AA100" s="176"/>
      <c r="AB100" s="514"/>
    </row>
    <row r="101" spans="1:31" ht="20.149999999999999" customHeight="1">
      <c r="A101" s="200">
        <f>A96+1</f>
        <v>79</v>
      </c>
      <c r="B101" s="179" t="s">
        <v>537</v>
      </c>
      <c r="C101" s="190"/>
      <c r="D101" s="201" t="s">
        <v>536</v>
      </c>
      <c r="E101" s="179" t="s">
        <v>514</v>
      </c>
      <c r="F101" s="201" t="s">
        <v>765</v>
      </c>
      <c r="G101" s="202">
        <v>116</v>
      </c>
      <c r="H101" s="202">
        <v>22</v>
      </c>
      <c r="I101" s="202">
        <v>16</v>
      </c>
      <c r="J101" s="203">
        <v>-8</v>
      </c>
      <c r="K101" s="195">
        <v>40</v>
      </c>
      <c r="L101" s="195">
        <v>49</v>
      </c>
      <c r="M101" s="204" t="s">
        <v>812</v>
      </c>
      <c r="N101" s="195">
        <v>1983</v>
      </c>
      <c r="O101" s="205">
        <v>0</v>
      </c>
      <c r="P101" s="206">
        <v>0.5</v>
      </c>
      <c r="Q101" s="206">
        <v>1</v>
      </c>
      <c r="R101" s="207" t="s">
        <v>782</v>
      </c>
      <c r="S101" s="207">
        <v>50000</v>
      </c>
      <c r="T101" s="206">
        <v>60</v>
      </c>
      <c r="U101" s="206">
        <v>5</v>
      </c>
      <c r="V101" s="206">
        <v>6</v>
      </c>
      <c r="W101" s="206">
        <v>4</v>
      </c>
      <c r="X101" s="206">
        <v>60</v>
      </c>
      <c r="Y101" s="206">
        <v>0</v>
      </c>
      <c r="Z101" s="206">
        <v>15</v>
      </c>
      <c r="AA101" s="206">
        <v>0</v>
      </c>
      <c r="AB101" s="208"/>
    </row>
    <row r="102" spans="1:31" ht="20.149999999999999" customHeight="1">
      <c r="A102" s="200">
        <f t="shared" ref="A102:A165" si="1">A101+1</f>
        <v>80</v>
      </c>
      <c r="B102" s="179" t="s">
        <v>538</v>
      </c>
      <c r="C102" s="190"/>
      <c r="D102" s="201" t="s">
        <v>536</v>
      </c>
      <c r="E102" s="179" t="s">
        <v>514</v>
      </c>
      <c r="F102" s="201" t="s">
        <v>765</v>
      </c>
      <c r="G102" s="202">
        <v>116</v>
      </c>
      <c r="H102" s="202">
        <v>22</v>
      </c>
      <c r="I102" s="202">
        <v>7</v>
      </c>
      <c r="J102" s="203">
        <v>-8</v>
      </c>
      <c r="K102" s="195">
        <v>41</v>
      </c>
      <c r="L102" s="195">
        <v>46</v>
      </c>
      <c r="M102" s="204" t="s">
        <v>812</v>
      </c>
      <c r="N102" s="195">
        <v>1983</v>
      </c>
      <c r="O102" s="205">
        <v>0</v>
      </c>
      <c r="P102" s="206">
        <v>0.6</v>
      </c>
      <c r="Q102" s="206">
        <v>1.3</v>
      </c>
      <c r="R102" s="207" t="s">
        <v>782</v>
      </c>
      <c r="S102" s="207">
        <v>50000</v>
      </c>
      <c r="T102" s="206">
        <v>50</v>
      </c>
      <c r="U102" s="206">
        <v>5</v>
      </c>
      <c r="V102" s="206">
        <v>5.5</v>
      </c>
      <c r="W102" s="206">
        <v>3</v>
      </c>
      <c r="X102" s="206">
        <v>56</v>
      </c>
      <c r="Y102" s="206">
        <v>20</v>
      </c>
      <c r="Z102" s="206">
        <v>5</v>
      </c>
      <c r="AA102" s="206">
        <v>0</v>
      </c>
      <c r="AB102" s="208"/>
      <c r="AE102">
        <f>77+39</f>
        <v>116</v>
      </c>
    </row>
    <row r="103" spans="1:31" ht="20.149999999999999" customHeight="1">
      <c r="A103" s="200">
        <f t="shared" si="1"/>
        <v>81</v>
      </c>
      <c r="B103" s="179" t="s">
        <v>539</v>
      </c>
      <c r="C103" s="190"/>
      <c r="D103" s="201" t="s">
        <v>536</v>
      </c>
      <c r="E103" s="179" t="s">
        <v>514</v>
      </c>
      <c r="F103" s="201" t="s">
        <v>765</v>
      </c>
      <c r="G103" s="202">
        <v>116</v>
      </c>
      <c r="H103" s="202">
        <v>22</v>
      </c>
      <c r="I103" s="202">
        <v>16</v>
      </c>
      <c r="J103" s="203">
        <v>-8</v>
      </c>
      <c r="K103" s="195">
        <v>42</v>
      </c>
      <c r="L103" s="195">
        <v>9</v>
      </c>
      <c r="M103" s="204" t="s">
        <v>812</v>
      </c>
      <c r="N103" s="195">
        <v>1982</v>
      </c>
      <c r="O103" s="205">
        <v>0</v>
      </c>
      <c r="P103" s="206">
        <v>0.8</v>
      </c>
      <c r="Q103" s="206">
        <v>1</v>
      </c>
      <c r="R103" s="207" t="s">
        <v>782</v>
      </c>
      <c r="S103" s="207">
        <v>42000</v>
      </c>
      <c r="T103" s="206">
        <v>65</v>
      </c>
      <c r="U103" s="206">
        <v>4</v>
      </c>
      <c r="V103" s="206">
        <v>5</v>
      </c>
      <c r="W103" s="206">
        <v>3</v>
      </c>
      <c r="X103" s="206">
        <v>67</v>
      </c>
      <c r="Y103" s="206">
        <v>15</v>
      </c>
      <c r="Z103" s="206">
        <v>14</v>
      </c>
      <c r="AA103" s="206">
        <v>0</v>
      </c>
      <c r="AB103" s="208"/>
    </row>
    <row r="104" spans="1:31" ht="20.149999999999999" customHeight="1">
      <c r="A104" s="200">
        <f t="shared" si="1"/>
        <v>82</v>
      </c>
      <c r="B104" s="179" t="s">
        <v>540</v>
      </c>
      <c r="C104" s="190"/>
      <c r="D104" s="201" t="s">
        <v>536</v>
      </c>
      <c r="E104" s="179" t="s">
        <v>514</v>
      </c>
      <c r="F104" s="201" t="s">
        <v>765</v>
      </c>
      <c r="G104" s="202">
        <v>116</v>
      </c>
      <c r="H104" s="202">
        <v>21</v>
      </c>
      <c r="I104" s="202">
        <v>59</v>
      </c>
      <c r="J104" s="203">
        <v>-8</v>
      </c>
      <c r="K104" s="195">
        <v>41</v>
      </c>
      <c r="L104" s="195">
        <v>10</v>
      </c>
      <c r="M104" s="204" t="s">
        <v>812</v>
      </c>
      <c r="N104" s="195">
        <v>1981</v>
      </c>
      <c r="O104" s="205">
        <v>0</v>
      </c>
      <c r="P104" s="206">
        <v>0.7</v>
      </c>
      <c r="Q104" s="206">
        <v>1.3</v>
      </c>
      <c r="R104" s="207" t="s">
        <v>782</v>
      </c>
      <c r="S104" s="207">
        <v>47000</v>
      </c>
      <c r="T104" s="206">
        <v>60</v>
      </c>
      <c r="U104" s="206">
        <v>4.5</v>
      </c>
      <c r="V104" s="206">
        <v>5</v>
      </c>
      <c r="W104" s="206">
        <v>3.5</v>
      </c>
      <c r="X104" s="206">
        <v>26</v>
      </c>
      <c r="Y104" s="206">
        <v>20</v>
      </c>
      <c r="Z104" s="206">
        <v>0</v>
      </c>
      <c r="AA104" s="206">
        <v>0</v>
      </c>
      <c r="AB104" s="208"/>
    </row>
    <row r="105" spans="1:31" ht="20.149999999999999" customHeight="1">
      <c r="A105" s="200">
        <f t="shared" si="1"/>
        <v>83</v>
      </c>
      <c r="B105" s="201" t="s">
        <v>541</v>
      </c>
      <c r="C105" s="201"/>
      <c r="D105" s="201" t="s">
        <v>536</v>
      </c>
      <c r="E105" s="179" t="s">
        <v>514</v>
      </c>
      <c r="F105" s="201" t="s">
        <v>765</v>
      </c>
      <c r="G105" s="201">
        <v>116</v>
      </c>
      <c r="H105" s="201">
        <v>22</v>
      </c>
      <c r="I105" s="201">
        <v>16.600000000000001</v>
      </c>
      <c r="J105" s="203">
        <v>-8</v>
      </c>
      <c r="K105" s="195">
        <v>40</v>
      </c>
      <c r="L105" s="195">
        <v>49</v>
      </c>
      <c r="M105" s="209" t="s">
        <v>766</v>
      </c>
      <c r="N105" s="195">
        <v>1981</v>
      </c>
      <c r="O105" s="205">
        <v>0</v>
      </c>
      <c r="P105" s="207">
        <v>3.5</v>
      </c>
      <c r="Q105" s="207">
        <v>3</v>
      </c>
      <c r="R105" s="207" t="s">
        <v>782</v>
      </c>
      <c r="S105" s="207">
        <v>145000</v>
      </c>
      <c r="T105" s="207">
        <v>75</v>
      </c>
      <c r="U105" s="207">
        <v>6</v>
      </c>
      <c r="V105" s="207">
        <v>6.6</v>
      </c>
      <c r="W105" s="207">
        <v>15</v>
      </c>
      <c r="X105" s="206">
        <v>210</v>
      </c>
      <c r="Y105" s="207">
        <v>0</v>
      </c>
      <c r="Z105" s="207">
        <v>0</v>
      </c>
      <c r="AA105" s="206">
        <v>0</v>
      </c>
      <c r="AB105" s="208"/>
    </row>
    <row r="106" spans="1:31" ht="20.149999999999999" customHeight="1">
      <c r="A106" s="200">
        <f t="shared" si="1"/>
        <v>84</v>
      </c>
      <c r="B106" s="179" t="s">
        <v>542</v>
      </c>
      <c r="C106" s="190"/>
      <c r="D106" s="201" t="s">
        <v>543</v>
      </c>
      <c r="E106" s="179" t="s">
        <v>514</v>
      </c>
      <c r="F106" s="201" t="s">
        <v>765</v>
      </c>
      <c r="G106" s="202">
        <v>116</v>
      </c>
      <c r="H106" s="202">
        <v>25</v>
      </c>
      <c r="I106" s="202">
        <v>31</v>
      </c>
      <c r="J106" s="203">
        <v>-8</v>
      </c>
      <c r="K106" s="195">
        <v>42</v>
      </c>
      <c r="L106" s="195">
        <v>31</v>
      </c>
      <c r="M106" s="204" t="s">
        <v>789</v>
      </c>
      <c r="N106" s="195">
        <v>1988</v>
      </c>
      <c r="O106" s="205">
        <v>0</v>
      </c>
      <c r="P106" s="206">
        <v>0.75</v>
      </c>
      <c r="Q106" s="206">
        <v>1</v>
      </c>
      <c r="R106" s="207" t="s">
        <v>782</v>
      </c>
      <c r="S106" s="207">
        <v>57000</v>
      </c>
      <c r="T106" s="206">
        <v>70</v>
      </c>
      <c r="U106" s="206">
        <v>5</v>
      </c>
      <c r="V106" s="206">
        <v>6</v>
      </c>
      <c r="W106" s="206">
        <v>4</v>
      </c>
      <c r="X106" s="206">
        <v>70</v>
      </c>
      <c r="Y106" s="206">
        <v>25</v>
      </c>
      <c r="Z106" s="206">
        <v>10</v>
      </c>
      <c r="AA106" s="206">
        <v>0</v>
      </c>
      <c r="AB106" s="208"/>
    </row>
    <row r="107" spans="1:31" ht="20.149999999999999" customHeight="1">
      <c r="A107" s="200">
        <f t="shared" si="1"/>
        <v>85</v>
      </c>
      <c r="B107" s="179" t="s">
        <v>544</v>
      </c>
      <c r="C107" s="190"/>
      <c r="D107" s="201" t="s">
        <v>543</v>
      </c>
      <c r="E107" s="179" t="s">
        <v>514</v>
      </c>
      <c r="F107" s="201" t="s">
        <v>765</v>
      </c>
      <c r="G107" s="202">
        <v>116</v>
      </c>
      <c r="H107" s="202">
        <v>25</v>
      </c>
      <c r="I107" s="202">
        <v>22</v>
      </c>
      <c r="J107" s="203">
        <v>-8</v>
      </c>
      <c r="K107" s="195">
        <v>41</v>
      </c>
      <c r="L107" s="195">
        <v>42</v>
      </c>
      <c r="M107" s="204" t="s">
        <v>773</v>
      </c>
      <c r="N107" s="195">
        <v>1982</v>
      </c>
      <c r="O107" s="205">
        <v>0</v>
      </c>
      <c r="P107" s="206">
        <v>1.5</v>
      </c>
      <c r="Q107" s="206">
        <v>1.2</v>
      </c>
      <c r="R107" s="207" t="s">
        <v>782</v>
      </c>
      <c r="S107" s="207">
        <v>43000</v>
      </c>
      <c r="T107" s="206">
        <v>60</v>
      </c>
      <c r="U107" s="206">
        <v>4</v>
      </c>
      <c r="V107" s="206">
        <v>5</v>
      </c>
      <c r="W107" s="206">
        <v>3</v>
      </c>
      <c r="X107" s="206">
        <v>76</v>
      </c>
      <c r="Y107" s="206">
        <v>15</v>
      </c>
      <c r="Z107" s="206">
        <v>15</v>
      </c>
      <c r="AA107" s="206">
        <v>0</v>
      </c>
      <c r="AB107" s="208"/>
    </row>
    <row r="108" spans="1:31" ht="20.149999999999999" customHeight="1">
      <c r="A108" s="200">
        <f t="shared" si="1"/>
        <v>86</v>
      </c>
      <c r="B108" s="179" t="s">
        <v>545</v>
      </c>
      <c r="C108" s="190"/>
      <c r="D108" s="201" t="s">
        <v>543</v>
      </c>
      <c r="E108" s="179" t="s">
        <v>514</v>
      </c>
      <c r="F108" s="201" t="s">
        <v>765</v>
      </c>
      <c r="G108" s="202">
        <v>116</v>
      </c>
      <c r="H108" s="202">
        <v>25</v>
      </c>
      <c r="I108" s="202">
        <v>26</v>
      </c>
      <c r="J108" s="203">
        <v>-8</v>
      </c>
      <c r="K108" s="195">
        <v>41</v>
      </c>
      <c r="L108" s="195">
        <v>44</v>
      </c>
      <c r="M108" s="204" t="s">
        <v>773</v>
      </c>
      <c r="N108" s="195">
        <v>1982</v>
      </c>
      <c r="O108" s="205">
        <v>0</v>
      </c>
      <c r="P108" s="206">
        <v>1.3</v>
      </c>
      <c r="Q108" s="206">
        <v>1.2</v>
      </c>
      <c r="R108" s="207" t="s">
        <v>782</v>
      </c>
      <c r="S108" s="207">
        <v>40000</v>
      </c>
      <c r="T108" s="206">
        <v>60</v>
      </c>
      <c r="U108" s="206">
        <v>3.5</v>
      </c>
      <c r="V108" s="206">
        <v>4</v>
      </c>
      <c r="W108" s="206">
        <v>3</v>
      </c>
      <c r="X108" s="206">
        <v>70</v>
      </c>
      <c r="Y108" s="206">
        <v>15</v>
      </c>
      <c r="Z108" s="206">
        <v>15</v>
      </c>
      <c r="AA108" s="206">
        <v>0</v>
      </c>
      <c r="AB108" s="208"/>
    </row>
    <row r="109" spans="1:31" ht="20.149999999999999" customHeight="1">
      <c r="A109" s="200">
        <f>A108+1</f>
        <v>87</v>
      </c>
      <c r="B109" s="179" t="s">
        <v>546</v>
      </c>
      <c r="C109" s="179"/>
      <c r="D109" s="201" t="s">
        <v>547</v>
      </c>
      <c r="E109" s="201" t="s">
        <v>548</v>
      </c>
      <c r="F109" s="201" t="s">
        <v>765</v>
      </c>
      <c r="G109" s="202">
        <v>116</v>
      </c>
      <c r="H109" s="202">
        <v>13</v>
      </c>
      <c r="I109" s="202">
        <v>39</v>
      </c>
      <c r="J109" s="203">
        <v>-8</v>
      </c>
      <c r="K109" s="195">
        <v>53</v>
      </c>
      <c r="L109" s="195">
        <v>7</v>
      </c>
      <c r="M109" s="209" t="s">
        <v>791</v>
      </c>
      <c r="N109" s="195">
        <v>1993</v>
      </c>
      <c r="O109" s="205">
        <v>1370980000</v>
      </c>
      <c r="P109" s="207">
        <v>2.25</v>
      </c>
      <c r="Q109" s="207">
        <v>8.8000000000000007</v>
      </c>
      <c r="R109" s="207" t="s">
        <v>782</v>
      </c>
      <c r="S109" s="207">
        <v>428000</v>
      </c>
      <c r="T109" s="207">
        <v>134</v>
      </c>
      <c r="U109" s="207">
        <v>9</v>
      </c>
      <c r="V109" s="207">
        <v>13.7</v>
      </c>
      <c r="W109" s="207">
        <v>12</v>
      </c>
      <c r="X109" s="206">
        <v>119</v>
      </c>
      <c r="Y109" s="207">
        <v>22</v>
      </c>
      <c r="Z109" s="207">
        <v>25</v>
      </c>
      <c r="AA109" s="206">
        <v>0</v>
      </c>
      <c r="AB109" s="208"/>
    </row>
    <row r="110" spans="1:31" ht="20.149999999999999" customHeight="1">
      <c r="A110" s="200">
        <f t="shared" si="1"/>
        <v>88</v>
      </c>
      <c r="B110" s="201" t="s">
        <v>549</v>
      </c>
      <c r="C110" s="201"/>
      <c r="D110" s="201" t="s">
        <v>550</v>
      </c>
      <c r="E110" s="179" t="s">
        <v>548</v>
      </c>
      <c r="F110" s="201" t="s">
        <v>765</v>
      </c>
      <c r="G110" s="202">
        <v>116</v>
      </c>
      <c r="H110" s="202">
        <v>21</v>
      </c>
      <c r="I110" s="202">
        <v>38</v>
      </c>
      <c r="J110" s="203">
        <v>-8</v>
      </c>
      <c r="K110" s="195">
        <v>52</v>
      </c>
      <c r="L110" s="195">
        <v>35</v>
      </c>
      <c r="M110" s="209" t="s">
        <v>817</v>
      </c>
      <c r="N110" s="195">
        <v>2003</v>
      </c>
      <c r="O110" s="205">
        <v>783021000</v>
      </c>
      <c r="P110" s="207">
        <v>1.5</v>
      </c>
      <c r="Q110" s="207">
        <v>4</v>
      </c>
      <c r="R110" s="207" t="s">
        <v>782</v>
      </c>
      <c r="S110" s="207">
        <v>156500</v>
      </c>
      <c r="T110" s="207">
        <v>135</v>
      </c>
      <c r="U110" s="207">
        <v>10.75</v>
      </c>
      <c r="V110" s="207">
        <v>12</v>
      </c>
      <c r="W110" s="207">
        <v>10</v>
      </c>
      <c r="X110" s="206">
        <v>150</v>
      </c>
      <c r="Y110" s="207">
        <v>30</v>
      </c>
      <c r="Z110" s="207">
        <v>50</v>
      </c>
      <c r="AA110" s="206">
        <v>0</v>
      </c>
      <c r="AB110" s="208"/>
    </row>
    <row r="111" spans="1:31" ht="20.149999999999999" customHeight="1">
      <c r="A111" s="200">
        <f t="shared" si="1"/>
        <v>89</v>
      </c>
      <c r="B111" s="179" t="s">
        <v>551</v>
      </c>
      <c r="C111" s="179"/>
      <c r="D111" s="201" t="s">
        <v>477</v>
      </c>
      <c r="E111" s="179" t="s">
        <v>548</v>
      </c>
      <c r="F111" s="201" t="s">
        <v>765</v>
      </c>
      <c r="G111" s="201">
        <v>116</v>
      </c>
      <c r="H111" s="201">
        <v>16</v>
      </c>
      <c r="I111" s="201">
        <v>24</v>
      </c>
      <c r="J111" s="201">
        <v>8</v>
      </c>
      <c r="K111" s="201">
        <v>48</v>
      </c>
      <c r="L111" s="201">
        <v>49</v>
      </c>
      <c r="M111" s="209" t="s">
        <v>766</v>
      </c>
      <c r="N111" s="195">
        <v>2009</v>
      </c>
      <c r="O111" s="205">
        <v>109748000</v>
      </c>
      <c r="P111" s="206">
        <v>0.85</v>
      </c>
      <c r="Q111" s="206">
        <v>4</v>
      </c>
      <c r="R111" s="207" t="s">
        <v>782</v>
      </c>
      <c r="S111" s="207">
        <v>160697</v>
      </c>
      <c r="T111" s="206">
        <v>155</v>
      </c>
      <c r="U111" s="206">
        <v>10</v>
      </c>
      <c r="V111" s="206">
        <v>12.5</v>
      </c>
      <c r="W111" s="206">
        <v>15</v>
      </c>
      <c r="X111" s="206">
        <v>150</v>
      </c>
      <c r="Y111" s="206">
        <v>100</v>
      </c>
      <c r="Z111" s="206">
        <v>175</v>
      </c>
      <c r="AA111" s="206">
        <v>0</v>
      </c>
      <c r="AB111" s="208"/>
    </row>
    <row r="112" spans="1:31" ht="20.149999999999999" customHeight="1">
      <c r="A112" s="200">
        <f t="shared" si="1"/>
        <v>90</v>
      </c>
      <c r="B112" s="179" t="s">
        <v>552</v>
      </c>
      <c r="C112" s="190"/>
      <c r="D112" s="213" t="s">
        <v>553</v>
      </c>
      <c r="E112" s="179" t="s">
        <v>548</v>
      </c>
      <c r="F112" s="201" t="s">
        <v>765</v>
      </c>
      <c r="G112" s="202">
        <v>116</v>
      </c>
      <c r="H112" s="202">
        <v>17</v>
      </c>
      <c r="I112" s="202">
        <v>55</v>
      </c>
      <c r="J112" s="203">
        <v>-8</v>
      </c>
      <c r="K112" s="195">
        <v>50</v>
      </c>
      <c r="L112" s="195">
        <v>58</v>
      </c>
      <c r="M112" s="204" t="s">
        <v>812</v>
      </c>
      <c r="N112" s="195">
        <v>1982</v>
      </c>
      <c r="O112" s="205">
        <v>0</v>
      </c>
      <c r="P112" s="206">
        <v>0.8</v>
      </c>
      <c r="Q112" s="206">
        <v>1</v>
      </c>
      <c r="R112" s="207" t="s">
        <v>782</v>
      </c>
      <c r="S112" s="207">
        <v>40000</v>
      </c>
      <c r="T112" s="206">
        <v>60</v>
      </c>
      <c r="U112" s="206">
        <v>5</v>
      </c>
      <c r="V112" s="206">
        <v>6</v>
      </c>
      <c r="W112" s="206">
        <v>4</v>
      </c>
      <c r="X112" s="206">
        <v>80</v>
      </c>
      <c r="Y112" s="206">
        <v>25</v>
      </c>
      <c r="Z112" s="206">
        <v>5</v>
      </c>
      <c r="AA112" s="206">
        <v>0</v>
      </c>
      <c r="AB112" s="208"/>
    </row>
    <row r="113" spans="1:28" ht="20.149999999999999" customHeight="1">
      <c r="A113" s="200">
        <f t="shared" si="1"/>
        <v>91</v>
      </c>
      <c r="B113" s="179" t="s">
        <v>554</v>
      </c>
      <c r="C113" s="190"/>
      <c r="D113" s="213" t="s">
        <v>553</v>
      </c>
      <c r="E113" s="179" t="s">
        <v>548</v>
      </c>
      <c r="F113" s="201" t="s">
        <v>765</v>
      </c>
      <c r="G113" s="202">
        <v>116</v>
      </c>
      <c r="H113" s="202">
        <v>17</v>
      </c>
      <c r="I113" s="202">
        <v>14</v>
      </c>
      <c r="J113" s="203">
        <v>-8</v>
      </c>
      <c r="K113" s="195">
        <v>49</v>
      </c>
      <c r="L113" s="195">
        <v>39</v>
      </c>
      <c r="M113" s="204" t="s">
        <v>766</v>
      </c>
      <c r="N113" s="195">
        <v>1982</v>
      </c>
      <c r="O113" s="205">
        <v>0</v>
      </c>
      <c r="P113" s="206">
        <v>0.9</v>
      </c>
      <c r="Q113" s="206">
        <v>1.2</v>
      </c>
      <c r="R113" s="207" t="s">
        <v>782</v>
      </c>
      <c r="S113" s="207">
        <v>50000</v>
      </c>
      <c r="T113" s="206">
        <v>55</v>
      </c>
      <c r="U113" s="206">
        <v>4</v>
      </c>
      <c r="V113" s="206">
        <v>5</v>
      </c>
      <c r="W113" s="206">
        <v>3</v>
      </c>
      <c r="X113" s="206">
        <v>64</v>
      </c>
      <c r="Y113" s="206">
        <v>10</v>
      </c>
      <c r="Z113" s="206">
        <v>0</v>
      </c>
      <c r="AA113" s="206">
        <v>0</v>
      </c>
      <c r="AB113" s="208"/>
    </row>
    <row r="114" spans="1:28" ht="20.149999999999999" customHeight="1">
      <c r="A114" s="200">
        <f t="shared" si="1"/>
        <v>92</v>
      </c>
      <c r="B114" s="179" t="s">
        <v>555</v>
      </c>
      <c r="C114" s="190"/>
      <c r="D114" s="213" t="s">
        <v>553</v>
      </c>
      <c r="E114" s="179" t="s">
        <v>548</v>
      </c>
      <c r="F114" s="201" t="s">
        <v>765</v>
      </c>
      <c r="G114" s="202">
        <v>116</v>
      </c>
      <c r="H114" s="202">
        <v>17</v>
      </c>
      <c r="I114" s="202">
        <v>8</v>
      </c>
      <c r="J114" s="203">
        <v>-8</v>
      </c>
      <c r="K114" s="195">
        <v>50</v>
      </c>
      <c r="L114" s="195">
        <v>30</v>
      </c>
      <c r="M114" s="204" t="s">
        <v>766</v>
      </c>
      <c r="N114" s="195">
        <v>1982</v>
      </c>
      <c r="O114" s="205">
        <v>0</v>
      </c>
      <c r="P114" s="206">
        <v>0.5</v>
      </c>
      <c r="Q114" s="206">
        <v>1.25</v>
      </c>
      <c r="R114" s="207" t="s">
        <v>782</v>
      </c>
      <c r="S114" s="207">
        <v>55000</v>
      </c>
      <c r="T114" s="206">
        <v>56</v>
      </c>
      <c r="U114" s="206">
        <v>5.3</v>
      </c>
      <c r="V114" s="206">
        <v>6</v>
      </c>
      <c r="W114" s="206">
        <v>4</v>
      </c>
      <c r="X114" s="206">
        <v>40</v>
      </c>
      <c r="Y114" s="206">
        <v>10</v>
      </c>
      <c r="Z114" s="206">
        <v>0</v>
      </c>
      <c r="AA114" s="206">
        <v>0</v>
      </c>
      <c r="AB114" s="208"/>
    </row>
    <row r="115" spans="1:28" ht="20.149999999999999" customHeight="1">
      <c r="A115" s="200">
        <f t="shared" si="1"/>
        <v>93</v>
      </c>
      <c r="B115" s="201" t="s">
        <v>556</v>
      </c>
      <c r="C115" s="201"/>
      <c r="D115" s="201" t="s">
        <v>557</v>
      </c>
      <c r="E115" s="179" t="s">
        <v>548</v>
      </c>
      <c r="F115" s="201" t="s">
        <v>765</v>
      </c>
      <c r="G115" s="202">
        <v>116</v>
      </c>
      <c r="H115" s="202">
        <v>17</v>
      </c>
      <c r="I115" s="202">
        <v>24</v>
      </c>
      <c r="J115" s="203">
        <v>-8</v>
      </c>
      <c r="K115" s="195">
        <v>50</v>
      </c>
      <c r="L115" s="195">
        <v>44</v>
      </c>
      <c r="M115" s="209" t="s">
        <v>812</v>
      </c>
      <c r="N115" s="195">
        <v>1981</v>
      </c>
      <c r="O115" s="205">
        <v>33511000</v>
      </c>
      <c r="P115" s="207">
        <v>1.47</v>
      </c>
      <c r="Q115" s="207">
        <v>7.5</v>
      </c>
      <c r="R115" s="207" t="s">
        <v>782</v>
      </c>
      <c r="S115" s="207">
        <v>196800</v>
      </c>
      <c r="T115" s="214">
        <v>106.5</v>
      </c>
      <c r="U115" s="207">
        <v>5.25</v>
      </c>
      <c r="V115" s="207">
        <v>7</v>
      </c>
      <c r="W115" s="207">
        <v>5</v>
      </c>
      <c r="X115" s="206">
        <v>200</v>
      </c>
      <c r="Y115" s="206">
        <v>26</v>
      </c>
      <c r="Z115" s="206">
        <v>41</v>
      </c>
      <c r="AA115" s="206">
        <v>0</v>
      </c>
      <c r="AB115" s="208"/>
    </row>
    <row r="116" spans="1:28" ht="20.149999999999999" customHeight="1">
      <c r="A116" s="200">
        <f t="shared" si="1"/>
        <v>94</v>
      </c>
      <c r="B116" s="201" t="s">
        <v>558</v>
      </c>
      <c r="C116" s="201"/>
      <c r="D116" s="201" t="s">
        <v>559</v>
      </c>
      <c r="E116" s="179" t="s">
        <v>548</v>
      </c>
      <c r="F116" s="201" t="s">
        <v>765</v>
      </c>
      <c r="G116" s="202">
        <v>116</v>
      </c>
      <c r="H116" s="202">
        <v>19</v>
      </c>
      <c r="I116" s="202">
        <v>29</v>
      </c>
      <c r="J116" s="203">
        <v>-8</v>
      </c>
      <c r="K116" s="195">
        <v>50</v>
      </c>
      <c r="L116" s="195">
        <v>3</v>
      </c>
      <c r="M116" s="209" t="s">
        <v>812</v>
      </c>
      <c r="N116" s="195">
        <v>1982</v>
      </c>
      <c r="O116" s="205">
        <v>67670000</v>
      </c>
      <c r="P116" s="207">
        <v>1.17</v>
      </c>
      <c r="Q116" s="207">
        <v>5.2</v>
      </c>
      <c r="R116" s="207" t="s">
        <v>782</v>
      </c>
      <c r="S116" s="207">
        <v>310000</v>
      </c>
      <c r="T116" s="214">
        <v>242.5</v>
      </c>
      <c r="U116" s="207">
        <v>6.75</v>
      </c>
      <c r="V116" s="207">
        <v>9.5</v>
      </c>
      <c r="W116" s="207">
        <v>10</v>
      </c>
      <c r="X116" s="206">
        <v>300</v>
      </c>
      <c r="Y116" s="206">
        <v>28</v>
      </c>
      <c r="Z116" s="206">
        <v>116</v>
      </c>
      <c r="AA116" s="206">
        <v>0</v>
      </c>
      <c r="AB116" s="208"/>
    </row>
    <row r="117" spans="1:28" ht="20.149999999999999" customHeight="1">
      <c r="A117" s="200">
        <f t="shared" si="1"/>
        <v>95</v>
      </c>
      <c r="B117" s="201" t="s">
        <v>560</v>
      </c>
      <c r="C117" s="201"/>
      <c r="D117" s="201" t="s">
        <v>559</v>
      </c>
      <c r="E117" s="179" t="s">
        <v>548</v>
      </c>
      <c r="F117" s="201" t="s">
        <v>765</v>
      </c>
      <c r="G117" s="202"/>
      <c r="H117" s="202"/>
      <c r="I117" s="202"/>
      <c r="J117" s="203"/>
      <c r="K117" s="195"/>
      <c r="L117" s="195"/>
      <c r="M117" s="209" t="s">
        <v>812</v>
      </c>
      <c r="N117" s="195">
        <v>2009</v>
      </c>
      <c r="O117" s="205"/>
      <c r="P117" s="207">
        <v>0.7</v>
      </c>
      <c r="Q117" s="207">
        <v>1.2</v>
      </c>
      <c r="R117" s="207" t="s">
        <v>816</v>
      </c>
      <c r="S117" s="207">
        <v>39000</v>
      </c>
      <c r="T117" s="214">
        <v>80.5</v>
      </c>
      <c r="U117" s="207">
        <v>4</v>
      </c>
      <c r="V117" s="207">
        <v>5</v>
      </c>
      <c r="W117" s="207">
        <v>2.5</v>
      </c>
      <c r="X117" s="206">
        <v>25</v>
      </c>
      <c r="Y117" s="206">
        <v>0</v>
      </c>
      <c r="Z117" s="206">
        <v>80</v>
      </c>
      <c r="AA117" s="206">
        <v>0</v>
      </c>
      <c r="AB117" s="208"/>
    </row>
    <row r="118" spans="1:28" ht="20.149999999999999" customHeight="1">
      <c r="A118" s="200">
        <f t="shared" si="1"/>
        <v>96</v>
      </c>
      <c r="B118" s="201" t="s">
        <v>561</v>
      </c>
      <c r="C118" s="201"/>
      <c r="D118" s="201" t="s">
        <v>562</v>
      </c>
      <c r="E118" s="179" t="s">
        <v>548</v>
      </c>
      <c r="F118" s="201" t="s">
        <v>765</v>
      </c>
      <c r="G118" s="202">
        <v>116</v>
      </c>
      <c r="H118" s="202">
        <v>17</v>
      </c>
      <c r="I118" s="202">
        <v>56</v>
      </c>
      <c r="J118" s="203">
        <v>-8</v>
      </c>
      <c r="K118" s="195">
        <v>48</v>
      </c>
      <c r="L118" s="195">
        <v>44</v>
      </c>
      <c r="M118" s="209" t="s">
        <v>812</v>
      </c>
      <c r="N118" s="195">
        <v>1981</v>
      </c>
      <c r="O118" s="205">
        <v>93867000</v>
      </c>
      <c r="P118" s="206">
        <v>1.05</v>
      </c>
      <c r="Q118" s="206">
        <v>4.5</v>
      </c>
      <c r="R118" s="207" t="s">
        <v>782</v>
      </c>
      <c r="S118" s="207">
        <v>198500</v>
      </c>
      <c r="T118" s="214">
        <v>106.25</v>
      </c>
      <c r="U118" s="206">
        <v>8.5</v>
      </c>
      <c r="V118" s="206">
        <v>8.5</v>
      </c>
      <c r="W118" s="206">
        <v>5</v>
      </c>
      <c r="X118" s="206">
        <v>249</v>
      </c>
      <c r="Y118" s="206">
        <v>127</v>
      </c>
      <c r="Z118" s="206">
        <v>116</v>
      </c>
      <c r="AA118" s="206">
        <v>0</v>
      </c>
      <c r="AB118" s="208"/>
    </row>
    <row r="119" spans="1:28" ht="20.149999999999999" customHeight="1">
      <c r="A119" s="200">
        <f t="shared" si="1"/>
        <v>97</v>
      </c>
      <c r="B119" s="179" t="s">
        <v>563</v>
      </c>
      <c r="C119" s="190"/>
      <c r="D119" s="213" t="s">
        <v>562</v>
      </c>
      <c r="E119" s="179" t="s">
        <v>548</v>
      </c>
      <c r="F119" s="201" t="s">
        <v>765</v>
      </c>
      <c r="G119" s="202">
        <v>116</v>
      </c>
      <c r="H119" s="202">
        <v>16</v>
      </c>
      <c r="I119" s="202">
        <v>49</v>
      </c>
      <c r="J119" s="203">
        <v>-8</v>
      </c>
      <c r="K119" s="195">
        <v>50</v>
      </c>
      <c r="L119" s="195">
        <v>4</v>
      </c>
      <c r="M119" s="204" t="s">
        <v>766</v>
      </c>
      <c r="N119" s="195">
        <v>1986</v>
      </c>
      <c r="O119" s="205">
        <v>0</v>
      </c>
      <c r="P119" s="206">
        <v>0.6</v>
      </c>
      <c r="Q119" s="206">
        <v>1</v>
      </c>
      <c r="R119" s="207" t="s">
        <v>782</v>
      </c>
      <c r="S119" s="207">
        <v>38000</v>
      </c>
      <c r="T119" s="206">
        <v>65</v>
      </c>
      <c r="U119" s="206">
        <v>5</v>
      </c>
      <c r="V119" s="206">
        <v>6</v>
      </c>
      <c r="W119" s="206">
        <v>3</v>
      </c>
      <c r="X119" s="206">
        <v>45</v>
      </c>
      <c r="Y119" s="206">
        <v>15</v>
      </c>
      <c r="Z119" s="206">
        <v>15</v>
      </c>
      <c r="AA119" s="206">
        <v>0</v>
      </c>
      <c r="AB119" s="208"/>
    </row>
    <row r="120" spans="1:28" ht="20.149999999999999" customHeight="1">
      <c r="A120" s="200">
        <f t="shared" si="1"/>
        <v>98</v>
      </c>
      <c r="B120" s="179" t="s">
        <v>564</v>
      </c>
      <c r="C120" s="190"/>
      <c r="D120" s="213" t="s">
        <v>562</v>
      </c>
      <c r="E120" s="179" t="s">
        <v>548</v>
      </c>
      <c r="F120" s="201" t="s">
        <v>765</v>
      </c>
      <c r="G120" s="202">
        <v>116</v>
      </c>
      <c r="H120" s="202">
        <v>16</v>
      </c>
      <c r="I120" s="202">
        <v>28</v>
      </c>
      <c r="J120" s="203">
        <v>-8</v>
      </c>
      <c r="K120" s="195">
        <v>50</v>
      </c>
      <c r="L120" s="195">
        <v>24</v>
      </c>
      <c r="M120" s="204" t="s">
        <v>766</v>
      </c>
      <c r="N120" s="195">
        <v>1982</v>
      </c>
      <c r="O120" s="205">
        <v>0</v>
      </c>
      <c r="P120" s="206">
        <v>0.8</v>
      </c>
      <c r="Q120" s="206">
        <v>0.8</v>
      </c>
      <c r="R120" s="207" t="s">
        <v>782</v>
      </c>
      <c r="S120" s="207">
        <v>39000</v>
      </c>
      <c r="T120" s="206">
        <v>56</v>
      </c>
      <c r="U120" s="206">
        <v>4</v>
      </c>
      <c r="V120" s="206">
        <v>5</v>
      </c>
      <c r="W120" s="206">
        <v>3</v>
      </c>
      <c r="X120" s="206">
        <v>25</v>
      </c>
      <c r="Y120" s="206">
        <v>10</v>
      </c>
      <c r="Z120" s="206">
        <v>10</v>
      </c>
      <c r="AA120" s="206">
        <v>0</v>
      </c>
      <c r="AB120" s="208"/>
    </row>
    <row r="121" spans="1:28" ht="20.149999999999999" customHeight="1">
      <c r="A121" s="200">
        <f>A120+1</f>
        <v>99</v>
      </c>
      <c r="B121" s="201" t="s">
        <v>565</v>
      </c>
      <c r="C121" s="201"/>
      <c r="D121" s="201" t="s">
        <v>566</v>
      </c>
      <c r="E121" s="201" t="s">
        <v>567</v>
      </c>
      <c r="F121" s="201" t="s">
        <v>765</v>
      </c>
      <c r="G121" s="202">
        <v>116</v>
      </c>
      <c r="H121" s="202">
        <v>13</v>
      </c>
      <c r="I121" s="202">
        <v>1</v>
      </c>
      <c r="J121" s="203">
        <v>-8</v>
      </c>
      <c r="K121" s="195">
        <v>41</v>
      </c>
      <c r="L121" s="195">
        <v>35</v>
      </c>
      <c r="M121" s="209" t="s">
        <v>766</v>
      </c>
      <c r="N121" s="195">
        <v>1995</v>
      </c>
      <c r="O121" s="205">
        <v>873967000</v>
      </c>
      <c r="P121" s="207">
        <v>18.489999999999998</v>
      </c>
      <c r="Q121" s="207">
        <v>16.18</v>
      </c>
      <c r="R121" s="207" t="s">
        <v>785</v>
      </c>
      <c r="S121" s="207">
        <v>339494</v>
      </c>
      <c r="T121" s="207">
        <v>270</v>
      </c>
      <c r="U121" s="207">
        <v>12</v>
      </c>
      <c r="V121" s="207">
        <v>14</v>
      </c>
      <c r="W121" s="207">
        <v>17</v>
      </c>
      <c r="X121" s="206">
        <v>190</v>
      </c>
      <c r="Y121" s="207">
        <v>238</v>
      </c>
      <c r="Z121" s="207">
        <v>287</v>
      </c>
      <c r="AA121" s="206">
        <v>0</v>
      </c>
      <c r="AB121" s="208"/>
    </row>
    <row r="122" spans="1:28" ht="20.149999999999999" customHeight="1">
      <c r="A122" s="200">
        <f t="shared" si="1"/>
        <v>100</v>
      </c>
      <c r="B122" s="201" t="s">
        <v>568</v>
      </c>
      <c r="C122" s="201"/>
      <c r="D122" s="201" t="s">
        <v>569</v>
      </c>
      <c r="E122" s="201" t="s">
        <v>567</v>
      </c>
      <c r="F122" s="201" t="s">
        <v>765</v>
      </c>
      <c r="G122" s="202">
        <v>116</v>
      </c>
      <c r="H122" s="202">
        <v>13</v>
      </c>
      <c r="I122" s="202">
        <v>12</v>
      </c>
      <c r="J122" s="203">
        <v>-8</v>
      </c>
      <c r="K122" s="195">
        <v>39</v>
      </c>
      <c r="L122" s="195">
        <v>42</v>
      </c>
      <c r="M122" s="209" t="s">
        <v>766</v>
      </c>
      <c r="N122" s="195">
        <v>1997</v>
      </c>
      <c r="O122" s="205">
        <v>1201340000</v>
      </c>
      <c r="P122" s="207">
        <v>4.5</v>
      </c>
      <c r="Q122" s="207">
        <v>8.5</v>
      </c>
      <c r="R122" s="207" t="s">
        <v>782</v>
      </c>
      <c r="S122" s="207">
        <v>543000</v>
      </c>
      <c r="T122" s="207">
        <v>125</v>
      </c>
      <c r="U122" s="207">
        <v>16</v>
      </c>
      <c r="V122" s="207">
        <v>16</v>
      </c>
      <c r="W122" s="207">
        <v>17.5</v>
      </c>
      <c r="X122" s="206">
        <v>350</v>
      </c>
      <c r="Y122" s="207">
        <v>12</v>
      </c>
      <c r="Z122" s="207">
        <v>56</v>
      </c>
      <c r="AA122" s="206">
        <v>0</v>
      </c>
      <c r="AB122" s="208" t="s">
        <v>792</v>
      </c>
    </row>
    <row r="123" spans="1:28" ht="20.149999999999999" customHeight="1">
      <c r="A123" s="200">
        <f t="shared" si="1"/>
        <v>101</v>
      </c>
      <c r="B123" s="201" t="s">
        <v>570</v>
      </c>
      <c r="C123" s="201"/>
      <c r="D123" s="201" t="s">
        <v>571</v>
      </c>
      <c r="E123" s="201" t="s">
        <v>567</v>
      </c>
      <c r="F123" s="201" t="s">
        <v>765</v>
      </c>
      <c r="G123" s="201">
        <v>116</v>
      </c>
      <c r="H123" s="201">
        <v>14</v>
      </c>
      <c r="I123" s="201">
        <v>517</v>
      </c>
      <c r="J123" s="215" t="s">
        <v>811</v>
      </c>
      <c r="K123" s="201">
        <v>40</v>
      </c>
      <c r="L123" s="201">
        <v>684</v>
      </c>
      <c r="M123" s="209" t="s">
        <v>766</v>
      </c>
      <c r="N123" s="195">
        <v>2009</v>
      </c>
      <c r="O123" s="205">
        <v>3200852000</v>
      </c>
      <c r="P123" s="206">
        <v>6.43</v>
      </c>
      <c r="Q123" s="206">
        <v>3.34</v>
      </c>
      <c r="R123" s="207" t="s">
        <v>207</v>
      </c>
      <c r="S123" s="207">
        <v>110000</v>
      </c>
      <c r="T123" s="206">
        <v>120</v>
      </c>
      <c r="U123" s="206">
        <v>11</v>
      </c>
      <c r="V123" s="206">
        <v>12.5</v>
      </c>
      <c r="W123" s="206">
        <v>12</v>
      </c>
      <c r="X123" s="206">
        <v>150</v>
      </c>
      <c r="Y123" s="206">
        <v>125</v>
      </c>
      <c r="Z123" s="206">
        <v>100</v>
      </c>
      <c r="AA123" s="206">
        <v>0</v>
      </c>
      <c r="AB123" s="208" t="s">
        <v>818</v>
      </c>
    </row>
    <row r="124" spans="1:28" ht="20.149999999999999" customHeight="1">
      <c r="A124" s="200">
        <f t="shared" si="1"/>
        <v>102</v>
      </c>
      <c r="B124" s="201" t="s">
        <v>572</v>
      </c>
      <c r="C124" s="201"/>
      <c r="D124" s="201" t="s">
        <v>573</v>
      </c>
      <c r="E124" s="201" t="s">
        <v>574</v>
      </c>
      <c r="F124" s="201" t="s">
        <v>765</v>
      </c>
      <c r="G124" s="202">
        <v>116</v>
      </c>
      <c r="H124" s="202">
        <v>19</v>
      </c>
      <c r="I124" s="202">
        <v>2</v>
      </c>
      <c r="J124" s="203">
        <v>-8</v>
      </c>
      <c r="K124" s="195">
        <v>41</v>
      </c>
      <c r="L124" s="195">
        <v>7</v>
      </c>
      <c r="M124" s="209" t="s">
        <v>766</v>
      </c>
      <c r="N124" s="195">
        <v>2005</v>
      </c>
      <c r="O124" s="205">
        <v>500000000</v>
      </c>
      <c r="P124" s="207">
        <v>2.5</v>
      </c>
      <c r="Q124" s="207">
        <v>0.5</v>
      </c>
      <c r="R124" s="207" t="s">
        <v>785</v>
      </c>
      <c r="S124" s="207">
        <v>22500</v>
      </c>
      <c r="T124" s="207">
        <v>35</v>
      </c>
      <c r="U124" s="207">
        <v>8</v>
      </c>
      <c r="V124" s="207">
        <v>8</v>
      </c>
      <c r="W124" s="207">
        <v>9.5</v>
      </c>
      <c r="X124" s="206">
        <v>120</v>
      </c>
      <c r="Y124" s="216">
        <v>0</v>
      </c>
      <c r="Z124" s="216">
        <v>0</v>
      </c>
      <c r="AA124" s="206">
        <v>0</v>
      </c>
      <c r="AB124" s="208"/>
    </row>
    <row r="125" spans="1:28" ht="20.149999999999999" customHeight="1">
      <c r="A125" s="200">
        <f t="shared" si="1"/>
        <v>103</v>
      </c>
      <c r="B125" s="201" t="s">
        <v>575</v>
      </c>
      <c r="C125" s="201"/>
      <c r="D125" s="201" t="s">
        <v>576</v>
      </c>
      <c r="E125" s="179" t="s">
        <v>574</v>
      </c>
      <c r="F125" s="201" t="s">
        <v>765</v>
      </c>
      <c r="G125" s="202">
        <v>116</v>
      </c>
      <c r="H125" s="202">
        <v>20</v>
      </c>
      <c r="I125" s="202">
        <v>58</v>
      </c>
      <c r="J125" s="203">
        <v>-8</v>
      </c>
      <c r="K125" s="195">
        <v>39</v>
      </c>
      <c r="L125" s="195">
        <v>45</v>
      </c>
      <c r="M125" s="209" t="s">
        <v>766</v>
      </c>
      <c r="N125" s="195">
        <v>1980</v>
      </c>
      <c r="O125" s="205">
        <v>11360000</v>
      </c>
      <c r="P125" s="206">
        <v>0.36</v>
      </c>
      <c r="Q125" s="206">
        <v>1</v>
      </c>
      <c r="R125" s="207" t="s">
        <v>816</v>
      </c>
      <c r="S125" s="207">
        <v>67375</v>
      </c>
      <c r="T125" s="214">
        <v>57</v>
      </c>
      <c r="U125" s="206">
        <v>2</v>
      </c>
      <c r="V125" s="206">
        <v>5</v>
      </c>
      <c r="W125" s="206">
        <v>2</v>
      </c>
      <c r="X125" s="206">
        <v>57</v>
      </c>
      <c r="Y125" s="206">
        <v>0</v>
      </c>
      <c r="Z125" s="206">
        <v>0</v>
      </c>
      <c r="AA125" s="206">
        <v>0</v>
      </c>
      <c r="AB125" s="208"/>
    </row>
    <row r="126" spans="1:28" ht="20.149999999999999" customHeight="1">
      <c r="A126" s="200">
        <f t="shared" si="1"/>
        <v>104</v>
      </c>
      <c r="B126" s="201" t="s">
        <v>577</v>
      </c>
      <c r="C126" s="201"/>
      <c r="D126" s="201" t="s">
        <v>578</v>
      </c>
      <c r="E126" s="179" t="s">
        <v>574</v>
      </c>
      <c r="F126" s="201" t="s">
        <v>765</v>
      </c>
      <c r="G126" s="202">
        <v>116</v>
      </c>
      <c r="H126" s="202">
        <v>22</v>
      </c>
      <c r="I126" s="202">
        <v>35</v>
      </c>
      <c r="J126" s="203">
        <v>-8</v>
      </c>
      <c r="K126" s="195">
        <v>38</v>
      </c>
      <c r="L126" s="195">
        <v>25</v>
      </c>
      <c r="M126" s="209" t="s">
        <v>773</v>
      </c>
      <c r="N126" s="195">
        <v>1980</v>
      </c>
      <c r="O126" s="205">
        <v>100000000</v>
      </c>
      <c r="P126" s="206">
        <v>2.5</v>
      </c>
      <c r="Q126" s="206">
        <v>1.2</v>
      </c>
      <c r="R126" s="207" t="s">
        <v>816</v>
      </c>
      <c r="S126" s="207">
        <v>32500</v>
      </c>
      <c r="T126" s="214">
        <v>130</v>
      </c>
      <c r="U126" s="206">
        <v>3.5</v>
      </c>
      <c r="V126" s="206">
        <v>5</v>
      </c>
      <c r="W126" s="206">
        <v>3</v>
      </c>
      <c r="X126" s="206">
        <v>120</v>
      </c>
      <c r="Y126" s="206">
        <v>25</v>
      </c>
      <c r="Z126" s="206">
        <v>50</v>
      </c>
      <c r="AA126" s="206">
        <v>0</v>
      </c>
      <c r="AB126" s="208"/>
    </row>
    <row r="127" spans="1:28" ht="20.149999999999999" customHeight="1">
      <c r="A127" s="200">
        <f t="shared" si="1"/>
        <v>105</v>
      </c>
      <c r="B127" s="201" t="s">
        <v>579</v>
      </c>
      <c r="C127" s="201"/>
      <c r="D127" s="201" t="s">
        <v>578</v>
      </c>
      <c r="E127" s="179" t="s">
        <v>574</v>
      </c>
      <c r="F127" s="201" t="s">
        <v>765</v>
      </c>
      <c r="G127" s="202">
        <v>116</v>
      </c>
      <c r="H127" s="202">
        <v>22</v>
      </c>
      <c r="I127" s="202">
        <v>22</v>
      </c>
      <c r="J127" s="203">
        <v>-8</v>
      </c>
      <c r="K127" s="195">
        <v>37</v>
      </c>
      <c r="L127" s="195">
        <v>29</v>
      </c>
      <c r="M127" s="209" t="s">
        <v>766</v>
      </c>
      <c r="N127" s="195">
        <v>1981</v>
      </c>
      <c r="O127" s="205">
        <v>237800000</v>
      </c>
      <c r="P127" s="207">
        <v>0.78</v>
      </c>
      <c r="Q127" s="207">
        <v>2.48</v>
      </c>
      <c r="R127" s="207" t="s">
        <v>782</v>
      </c>
      <c r="S127" s="207">
        <v>61875</v>
      </c>
      <c r="T127" s="207">
        <v>140</v>
      </c>
      <c r="U127" s="207">
        <v>6</v>
      </c>
      <c r="V127" s="207">
        <v>6</v>
      </c>
      <c r="W127" s="207">
        <v>5</v>
      </c>
      <c r="X127" s="206">
        <v>100</v>
      </c>
      <c r="Y127" s="207">
        <v>28</v>
      </c>
      <c r="Z127" s="207">
        <v>78</v>
      </c>
      <c r="AA127" s="206">
        <v>0</v>
      </c>
      <c r="AB127" s="208"/>
    </row>
    <row r="128" spans="1:28" ht="20.149999999999999" customHeight="1">
      <c r="A128" s="200">
        <f t="shared" si="1"/>
        <v>106</v>
      </c>
      <c r="B128" s="201" t="s">
        <v>580</v>
      </c>
      <c r="C128" s="201"/>
      <c r="D128" s="201" t="s">
        <v>581</v>
      </c>
      <c r="E128" s="179" t="s">
        <v>574</v>
      </c>
      <c r="F128" s="201" t="s">
        <v>765</v>
      </c>
      <c r="G128" s="202">
        <v>116</v>
      </c>
      <c r="H128" s="202">
        <v>19</v>
      </c>
      <c r="I128" s="202">
        <v>35</v>
      </c>
      <c r="J128" s="203">
        <v>-8</v>
      </c>
      <c r="K128" s="195">
        <v>39</v>
      </c>
      <c r="L128" s="195">
        <v>41</v>
      </c>
      <c r="M128" s="209" t="s">
        <v>766</v>
      </c>
      <c r="N128" s="195">
        <v>1981</v>
      </c>
      <c r="O128" s="205">
        <v>61989000</v>
      </c>
      <c r="P128" s="207">
        <v>1.32</v>
      </c>
      <c r="Q128" s="207">
        <v>4.5</v>
      </c>
      <c r="R128" s="207" t="s">
        <v>782</v>
      </c>
      <c r="S128" s="207">
        <v>400000</v>
      </c>
      <c r="T128" s="214">
        <v>108.9</v>
      </c>
      <c r="U128" s="207">
        <v>6.5</v>
      </c>
      <c r="V128" s="207">
        <v>9</v>
      </c>
      <c r="W128" s="207">
        <v>5</v>
      </c>
      <c r="X128" s="206">
        <v>318</v>
      </c>
      <c r="Y128" s="207">
        <v>18</v>
      </c>
      <c r="Z128" s="207">
        <v>1246</v>
      </c>
      <c r="AA128" s="206">
        <v>0</v>
      </c>
      <c r="AB128" s="208"/>
    </row>
    <row r="129" spans="1:28" ht="20.149999999999999" customHeight="1">
      <c r="A129" s="200">
        <f t="shared" si="1"/>
        <v>107</v>
      </c>
      <c r="B129" s="201" t="s">
        <v>582</v>
      </c>
      <c r="C129" s="201"/>
      <c r="D129" s="201" t="s">
        <v>583</v>
      </c>
      <c r="E129" s="179" t="s">
        <v>574</v>
      </c>
      <c r="F129" s="201" t="s">
        <v>765</v>
      </c>
      <c r="G129" s="202">
        <v>116</v>
      </c>
      <c r="H129" s="202">
        <v>22</v>
      </c>
      <c r="I129" s="202">
        <v>34.4</v>
      </c>
      <c r="J129" s="203">
        <v>-8</v>
      </c>
      <c r="K129" s="195">
        <v>33</v>
      </c>
      <c r="L129" s="195">
        <v>38.200000000000003</v>
      </c>
      <c r="M129" s="209" t="s">
        <v>812</v>
      </c>
      <c r="N129" s="195">
        <v>1981</v>
      </c>
      <c r="O129" s="205">
        <v>13316000</v>
      </c>
      <c r="P129" s="207">
        <v>3.24</v>
      </c>
      <c r="Q129" s="207">
        <v>0.63</v>
      </c>
      <c r="R129" s="207" t="s">
        <v>782</v>
      </c>
      <c r="S129" s="207">
        <v>15830</v>
      </c>
      <c r="T129" s="207">
        <v>70</v>
      </c>
      <c r="U129" s="207">
        <v>7</v>
      </c>
      <c r="V129" s="207">
        <v>5</v>
      </c>
      <c r="W129" s="207">
        <v>6</v>
      </c>
      <c r="X129" s="206">
        <v>100</v>
      </c>
      <c r="Y129" s="207">
        <v>76</v>
      </c>
      <c r="Z129" s="207">
        <v>112</v>
      </c>
      <c r="AA129" s="206">
        <v>0</v>
      </c>
      <c r="AB129" s="208"/>
    </row>
    <row r="130" spans="1:28" ht="20.149999999999999" customHeight="1">
      <c r="A130" s="200">
        <f t="shared" si="1"/>
        <v>108</v>
      </c>
      <c r="B130" s="201" t="s">
        <v>584</v>
      </c>
      <c r="C130" s="201"/>
      <c r="D130" s="201" t="s">
        <v>585</v>
      </c>
      <c r="E130" s="179" t="s">
        <v>574</v>
      </c>
      <c r="F130" s="201" t="s">
        <v>765</v>
      </c>
      <c r="G130" s="202">
        <v>116</v>
      </c>
      <c r="H130" s="202">
        <v>20</v>
      </c>
      <c r="I130" s="202">
        <v>30</v>
      </c>
      <c r="J130" s="203">
        <v>-8</v>
      </c>
      <c r="K130" s="195">
        <v>38</v>
      </c>
      <c r="L130" s="195">
        <v>56</v>
      </c>
      <c r="M130" s="209" t="s">
        <v>766</v>
      </c>
      <c r="N130" s="195">
        <v>1982</v>
      </c>
      <c r="O130" s="205">
        <v>39220000</v>
      </c>
      <c r="P130" s="207">
        <v>0.62</v>
      </c>
      <c r="Q130" s="207">
        <v>1.75</v>
      </c>
      <c r="R130" s="207" t="s">
        <v>782</v>
      </c>
      <c r="S130" s="207">
        <v>10672</v>
      </c>
      <c r="T130" s="207">
        <v>81</v>
      </c>
      <c r="U130" s="207">
        <v>2</v>
      </c>
      <c r="V130" s="207">
        <v>4</v>
      </c>
      <c r="W130" s="207">
        <v>2</v>
      </c>
      <c r="X130" s="206">
        <v>50</v>
      </c>
      <c r="Y130" s="207">
        <v>61</v>
      </c>
      <c r="Z130" s="207">
        <v>43</v>
      </c>
      <c r="AA130" s="206">
        <v>0</v>
      </c>
      <c r="AB130" s="208"/>
    </row>
    <row r="131" spans="1:28" ht="20.149999999999999" customHeight="1">
      <c r="A131" s="200">
        <f t="shared" si="1"/>
        <v>109</v>
      </c>
      <c r="B131" s="201" t="s">
        <v>586</v>
      </c>
      <c r="C131" s="201"/>
      <c r="D131" s="201" t="s">
        <v>450</v>
      </c>
      <c r="E131" s="179" t="s">
        <v>587</v>
      </c>
      <c r="F131" s="201" t="s">
        <v>765</v>
      </c>
      <c r="G131" s="202">
        <v>116</v>
      </c>
      <c r="H131" s="202">
        <v>18</v>
      </c>
      <c r="I131" s="202">
        <v>54</v>
      </c>
      <c r="J131" s="203">
        <v>-8</v>
      </c>
      <c r="K131" s="195">
        <v>39</v>
      </c>
      <c r="L131" s="195">
        <v>51</v>
      </c>
      <c r="M131" s="209" t="s">
        <v>766</v>
      </c>
      <c r="N131" s="195">
        <v>2006</v>
      </c>
      <c r="O131" s="205">
        <v>2000000000</v>
      </c>
      <c r="P131" s="207">
        <v>3.4</v>
      </c>
      <c r="Q131" s="207">
        <v>0.93</v>
      </c>
      <c r="R131" s="207" t="s">
        <v>785</v>
      </c>
      <c r="S131" s="207">
        <v>96416</v>
      </c>
      <c r="T131" s="207">
        <v>72.3</v>
      </c>
      <c r="U131" s="207">
        <v>11</v>
      </c>
      <c r="V131" s="207">
        <v>13</v>
      </c>
      <c r="W131" s="207">
        <v>16</v>
      </c>
      <c r="X131" s="206">
        <v>150</v>
      </c>
      <c r="Y131" s="216" t="s">
        <v>52</v>
      </c>
      <c r="Z131" s="216" t="s">
        <v>52</v>
      </c>
      <c r="AA131" s="206">
        <v>0</v>
      </c>
      <c r="AB131" s="208"/>
    </row>
    <row r="132" spans="1:28" ht="20.149999999999999" customHeight="1">
      <c r="A132" s="200">
        <f t="shared" si="1"/>
        <v>110</v>
      </c>
      <c r="B132" s="201" t="s">
        <v>588</v>
      </c>
      <c r="C132" s="201"/>
      <c r="D132" s="201" t="s">
        <v>589</v>
      </c>
      <c r="E132" s="201" t="s">
        <v>587</v>
      </c>
      <c r="F132" s="201" t="s">
        <v>765</v>
      </c>
      <c r="G132" s="202">
        <v>116</v>
      </c>
      <c r="H132" s="202">
        <v>20</v>
      </c>
      <c r="I132" s="202">
        <v>39</v>
      </c>
      <c r="J132" s="203">
        <v>-8</v>
      </c>
      <c r="K132" s="195">
        <v>35</v>
      </c>
      <c r="L132" s="195">
        <v>59</v>
      </c>
      <c r="M132" s="209" t="s">
        <v>766</v>
      </c>
      <c r="N132" s="195">
        <v>1970</v>
      </c>
      <c r="O132" s="205">
        <v>152340000</v>
      </c>
      <c r="P132" s="207">
        <v>1.32</v>
      </c>
      <c r="Q132" s="207">
        <v>7.48</v>
      </c>
      <c r="R132" s="207" t="s">
        <v>782</v>
      </c>
      <c r="S132" s="207">
        <v>336668</v>
      </c>
      <c r="T132" s="207">
        <v>88</v>
      </c>
      <c r="U132" s="207">
        <v>12</v>
      </c>
      <c r="V132" s="207">
        <v>8</v>
      </c>
      <c r="W132" s="207">
        <v>7.5</v>
      </c>
      <c r="X132" s="206">
        <v>396.35</v>
      </c>
      <c r="Y132" s="207">
        <v>36</v>
      </c>
      <c r="Z132" s="207">
        <v>39</v>
      </c>
      <c r="AA132" s="206">
        <v>0</v>
      </c>
      <c r="AB132" s="208"/>
    </row>
    <row r="133" spans="1:28" ht="20.149999999999999" customHeight="1">
      <c r="A133" s="200">
        <f t="shared" si="1"/>
        <v>111</v>
      </c>
      <c r="B133" s="179" t="s">
        <v>590</v>
      </c>
      <c r="C133" s="190"/>
      <c r="D133" s="213" t="s">
        <v>591</v>
      </c>
      <c r="E133" s="201" t="s">
        <v>587</v>
      </c>
      <c r="F133" s="201" t="s">
        <v>765</v>
      </c>
      <c r="G133" s="202">
        <v>116</v>
      </c>
      <c r="H133" s="202">
        <v>18</v>
      </c>
      <c r="I133" s="202">
        <v>32</v>
      </c>
      <c r="J133" s="203">
        <v>-8</v>
      </c>
      <c r="K133" s="195">
        <v>38</v>
      </c>
      <c r="L133" s="195">
        <v>29</v>
      </c>
      <c r="M133" s="204" t="s">
        <v>766</v>
      </c>
      <c r="N133" s="195">
        <v>1987</v>
      </c>
      <c r="O133" s="205">
        <v>0</v>
      </c>
      <c r="P133" s="206">
        <v>0.6</v>
      </c>
      <c r="Q133" s="206">
        <v>1.2</v>
      </c>
      <c r="R133" s="207" t="s">
        <v>782</v>
      </c>
      <c r="S133" s="207">
        <v>60000</v>
      </c>
      <c r="T133" s="206">
        <v>70</v>
      </c>
      <c r="U133" s="206">
        <v>4</v>
      </c>
      <c r="V133" s="206">
        <v>5</v>
      </c>
      <c r="W133" s="206">
        <v>2</v>
      </c>
      <c r="X133" s="206">
        <v>80</v>
      </c>
      <c r="Y133" s="206">
        <v>0</v>
      </c>
      <c r="Z133" s="206">
        <v>50</v>
      </c>
      <c r="AA133" s="206">
        <v>0</v>
      </c>
      <c r="AB133" s="208"/>
    </row>
    <row r="134" spans="1:28" ht="20.149999999999999" customHeight="1">
      <c r="A134" s="200">
        <f t="shared" si="1"/>
        <v>112</v>
      </c>
      <c r="B134" s="201" t="s">
        <v>592</v>
      </c>
      <c r="C134" s="201"/>
      <c r="D134" s="201" t="s">
        <v>593</v>
      </c>
      <c r="E134" s="201" t="s">
        <v>594</v>
      </c>
      <c r="F134" s="201" t="s">
        <v>765</v>
      </c>
      <c r="G134" s="202">
        <v>116</v>
      </c>
      <c r="H134" s="202">
        <v>21</v>
      </c>
      <c r="I134" s="202">
        <v>25</v>
      </c>
      <c r="J134" s="203">
        <v>-8</v>
      </c>
      <c r="K134" s="195">
        <v>34</v>
      </c>
      <c r="L134" s="195">
        <v>8</v>
      </c>
      <c r="M134" s="209" t="s">
        <v>801</v>
      </c>
      <c r="N134" s="195">
        <v>2008</v>
      </c>
      <c r="O134" s="205">
        <v>500000000</v>
      </c>
      <c r="P134" s="206">
        <v>0.86</v>
      </c>
      <c r="Q134" s="206">
        <v>1.1499999999999999</v>
      </c>
      <c r="R134" s="207" t="s">
        <v>785</v>
      </c>
      <c r="S134" s="207">
        <v>27731</v>
      </c>
      <c r="T134" s="214">
        <v>140</v>
      </c>
      <c r="U134" s="206">
        <v>4.55</v>
      </c>
      <c r="V134" s="206">
        <v>7</v>
      </c>
      <c r="W134" s="206">
        <v>6.6</v>
      </c>
      <c r="X134" s="206">
        <v>50</v>
      </c>
      <c r="Y134" s="206" t="s">
        <v>52</v>
      </c>
      <c r="Z134" s="206">
        <v>50</v>
      </c>
      <c r="AA134" s="206">
        <v>0</v>
      </c>
      <c r="AB134" s="208"/>
    </row>
    <row r="135" spans="1:28" ht="20.149999999999999" customHeight="1">
      <c r="A135" s="200">
        <f t="shared" si="1"/>
        <v>113</v>
      </c>
      <c r="B135" s="201" t="s">
        <v>595</v>
      </c>
      <c r="C135" s="201"/>
      <c r="D135" s="201" t="s">
        <v>593</v>
      </c>
      <c r="E135" s="201" t="s">
        <v>594</v>
      </c>
      <c r="F135" s="201" t="s">
        <v>765</v>
      </c>
      <c r="G135" s="202">
        <v>116</v>
      </c>
      <c r="H135" s="202">
        <v>21</v>
      </c>
      <c r="I135" s="202">
        <v>39</v>
      </c>
      <c r="J135" s="203">
        <v>-8</v>
      </c>
      <c r="K135" s="195">
        <v>34</v>
      </c>
      <c r="L135" s="195">
        <v>30</v>
      </c>
      <c r="M135" s="209" t="s">
        <v>801</v>
      </c>
      <c r="N135" s="195">
        <v>1980</v>
      </c>
      <c r="O135" s="205">
        <v>105550000</v>
      </c>
      <c r="P135" s="206">
        <v>8</v>
      </c>
      <c r="Q135" s="206">
        <v>1.4</v>
      </c>
      <c r="R135" s="207" t="s">
        <v>816</v>
      </c>
      <c r="S135" s="207">
        <v>35015</v>
      </c>
      <c r="T135" s="214">
        <v>70.5</v>
      </c>
      <c r="U135" s="206">
        <v>6</v>
      </c>
      <c r="V135" s="206">
        <v>8</v>
      </c>
      <c r="W135" s="206">
        <v>3</v>
      </c>
      <c r="X135" s="206">
        <v>203</v>
      </c>
      <c r="Y135" s="206">
        <v>0</v>
      </c>
      <c r="Z135" s="206">
        <v>100</v>
      </c>
      <c r="AA135" s="206">
        <v>0</v>
      </c>
      <c r="AB135" s="208"/>
    </row>
    <row r="136" spans="1:28" ht="20.149999999999999" customHeight="1">
      <c r="A136" s="200">
        <f t="shared" si="1"/>
        <v>114</v>
      </c>
      <c r="B136" s="179" t="s">
        <v>596</v>
      </c>
      <c r="C136" s="190"/>
      <c r="D136" s="201" t="s">
        <v>593</v>
      </c>
      <c r="E136" s="201" t="s">
        <v>594</v>
      </c>
      <c r="F136" s="201" t="s">
        <v>765</v>
      </c>
      <c r="G136" s="202">
        <v>116</v>
      </c>
      <c r="H136" s="202">
        <v>20</v>
      </c>
      <c r="I136" s="202">
        <v>31</v>
      </c>
      <c r="J136" s="203">
        <v>-8</v>
      </c>
      <c r="K136" s="195">
        <v>34</v>
      </c>
      <c r="L136" s="195">
        <v>35</v>
      </c>
      <c r="M136" s="204" t="s">
        <v>801</v>
      </c>
      <c r="N136" s="195">
        <v>1983</v>
      </c>
      <c r="O136" s="205">
        <v>0</v>
      </c>
      <c r="P136" s="206">
        <v>0.5</v>
      </c>
      <c r="Q136" s="206">
        <v>1.2</v>
      </c>
      <c r="R136" s="207" t="s">
        <v>782</v>
      </c>
      <c r="S136" s="207">
        <v>60000</v>
      </c>
      <c r="T136" s="206">
        <v>100</v>
      </c>
      <c r="U136" s="206">
        <v>5</v>
      </c>
      <c r="V136" s="206">
        <v>6</v>
      </c>
      <c r="W136" s="206">
        <v>4</v>
      </c>
      <c r="X136" s="206">
        <v>75</v>
      </c>
      <c r="Y136" s="206">
        <v>10</v>
      </c>
      <c r="Z136" s="206">
        <v>50</v>
      </c>
      <c r="AA136" s="206">
        <v>0</v>
      </c>
      <c r="AB136" s="208"/>
    </row>
    <row r="137" spans="1:28" ht="20.149999999999999" customHeight="1">
      <c r="A137" s="200">
        <f t="shared" si="1"/>
        <v>115</v>
      </c>
      <c r="B137" s="201" t="s">
        <v>597</v>
      </c>
      <c r="C137" s="201"/>
      <c r="D137" s="201" t="s">
        <v>598</v>
      </c>
      <c r="E137" s="201" t="s">
        <v>594</v>
      </c>
      <c r="F137" s="201" t="s">
        <v>765</v>
      </c>
      <c r="G137" s="202">
        <v>116</v>
      </c>
      <c r="H137" s="202">
        <v>21</v>
      </c>
      <c r="I137" s="202">
        <v>39.6</v>
      </c>
      <c r="J137" s="203">
        <v>-8</v>
      </c>
      <c r="K137" s="195">
        <v>34</v>
      </c>
      <c r="L137" s="195">
        <v>5.8</v>
      </c>
      <c r="M137" s="209" t="s">
        <v>812</v>
      </c>
      <c r="N137" s="195">
        <v>1982</v>
      </c>
      <c r="O137" s="205">
        <v>75000000</v>
      </c>
      <c r="P137" s="206">
        <v>6.5</v>
      </c>
      <c r="Q137" s="206">
        <v>0.45</v>
      </c>
      <c r="R137" s="207" t="s">
        <v>816</v>
      </c>
      <c r="S137" s="207">
        <v>13500</v>
      </c>
      <c r="T137" s="214">
        <v>75</v>
      </c>
      <c r="U137" s="206">
        <v>3.5</v>
      </c>
      <c r="V137" s="206">
        <v>5</v>
      </c>
      <c r="W137" s="206">
        <v>2.5</v>
      </c>
      <c r="X137" s="206">
        <v>100</v>
      </c>
      <c r="Y137" s="206">
        <v>0</v>
      </c>
      <c r="Z137" s="206">
        <v>80</v>
      </c>
      <c r="AA137" s="206">
        <v>0</v>
      </c>
      <c r="AB137" s="208"/>
    </row>
    <row r="138" spans="1:28" ht="20.149999999999999" customHeight="1">
      <c r="A138" s="200">
        <f t="shared" si="1"/>
        <v>116</v>
      </c>
      <c r="B138" s="201" t="s">
        <v>599</v>
      </c>
      <c r="C138" s="201"/>
      <c r="D138" s="201" t="s">
        <v>598</v>
      </c>
      <c r="E138" s="201" t="s">
        <v>594</v>
      </c>
      <c r="F138" s="201" t="s">
        <v>765</v>
      </c>
      <c r="G138" s="202">
        <v>116</v>
      </c>
      <c r="H138" s="202">
        <v>21</v>
      </c>
      <c r="I138" s="202">
        <v>26.2</v>
      </c>
      <c r="J138" s="203">
        <v>-8</v>
      </c>
      <c r="K138" s="195">
        <v>32</v>
      </c>
      <c r="L138" s="195">
        <v>28.8</v>
      </c>
      <c r="M138" s="209" t="s">
        <v>812</v>
      </c>
      <c r="N138" s="195">
        <v>1982</v>
      </c>
      <c r="O138" s="205">
        <v>65750000</v>
      </c>
      <c r="P138" s="206">
        <v>4</v>
      </c>
      <c r="Q138" s="206">
        <v>0.85</v>
      </c>
      <c r="R138" s="207" t="s">
        <v>816</v>
      </c>
      <c r="S138" s="207">
        <v>30000</v>
      </c>
      <c r="T138" s="214">
        <v>65.5</v>
      </c>
      <c r="U138" s="206">
        <v>4.5</v>
      </c>
      <c r="V138" s="206">
        <v>6</v>
      </c>
      <c r="W138" s="206">
        <v>5</v>
      </c>
      <c r="X138" s="206">
        <v>120</v>
      </c>
      <c r="Y138" s="206">
        <v>0</v>
      </c>
      <c r="Z138" s="206">
        <v>50</v>
      </c>
      <c r="AA138" s="206">
        <v>0</v>
      </c>
      <c r="AB138" s="208"/>
    </row>
    <row r="139" spans="1:28" ht="20.149999999999999" customHeight="1">
      <c r="A139" s="200">
        <f t="shared" si="1"/>
        <v>117</v>
      </c>
      <c r="B139" s="179" t="s">
        <v>600</v>
      </c>
      <c r="C139" s="190"/>
      <c r="D139" s="213" t="s">
        <v>601</v>
      </c>
      <c r="E139" s="201" t="s">
        <v>594</v>
      </c>
      <c r="F139" s="201" t="s">
        <v>765</v>
      </c>
      <c r="G139" s="202">
        <v>116</v>
      </c>
      <c r="H139" s="202">
        <v>22</v>
      </c>
      <c r="I139" s="202">
        <v>8</v>
      </c>
      <c r="J139" s="203">
        <v>-8</v>
      </c>
      <c r="K139" s="195">
        <v>33</v>
      </c>
      <c r="L139" s="195">
        <v>57</v>
      </c>
      <c r="M139" s="204" t="s">
        <v>801</v>
      </c>
      <c r="N139" s="195">
        <v>1980</v>
      </c>
      <c r="O139" s="205">
        <v>0</v>
      </c>
      <c r="P139" s="206">
        <v>0.7</v>
      </c>
      <c r="Q139" s="206">
        <v>1.5</v>
      </c>
      <c r="R139" s="207" t="s">
        <v>782</v>
      </c>
      <c r="S139" s="207">
        <v>38000</v>
      </c>
      <c r="T139" s="206">
        <v>72</v>
      </c>
      <c r="U139" s="206">
        <v>4</v>
      </c>
      <c r="V139" s="206">
        <v>5.5</v>
      </c>
      <c r="W139" s="206">
        <v>4</v>
      </c>
      <c r="X139" s="206">
        <v>50</v>
      </c>
      <c r="Y139" s="206">
        <v>0</v>
      </c>
      <c r="Z139" s="206">
        <v>10</v>
      </c>
      <c r="AA139" s="206">
        <v>0</v>
      </c>
      <c r="AB139" s="208"/>
    </row>
    <row r="140" spans="1:28" ht="20.149999999999999" customHeight="1">
      <c r="A140" s="200">
        <f t="shared" si="1"/>
        <v>118</v>
      </c>
      <c r="B140" s="179" t="s">
        <v>602</v>
      </c>
      <c r="C140" s="190"/>
      <c r="D140" s="213" t="s">
        <v>601</v>
      </c>
      <c r="E140" s="201" t="s">
        <v>594</v>
      </c>
      <c r="F140" s="201" t="s">
        <v>765</v>
      </c>
      <c r="G140" s="202">
        <v>116</v>
      </c>
      <c r="H140" s="202">
        <v>22</v>
      </c>
      <c r="I140" s="202">
        <v>7</v>
      </c>
      <c r="J140" s="203">
        <v>-8</v>
      </c>
      <c r="K140" s="195">
        <v>33</v>
      </c>
      <c r="L140" s="195">
        <v>40</v>
      </c>
      <c r="M140" s="204" t="s">
        <v>801</v>
      </c>
      <c r="N140" s="195">
        <v>1982</v>
      </c>
      <c r="O140" s="205">
        <v>0</v>
      </c>
      <c r="P140" s="206">
        <v>0.7</v>
      </c>
      <c r="Q140" s="206">
        <v>1</v>
      </c>
      <c r="R140" s="207" t="s">
        <v>782</v>
      </c>
      <c r="S140" s="207">
        <v>37000</v>
      </c>
      <c r="T140" s="206">
        <v>65</v>
      </c>
      <c r="U140" s="206">
        <v>5</v>
      </c>
      <c r="V140" s="206">
        <v>6.5</v>
      </c>
      <c r="W140" s="206">
        <v>3</v>
      </c>
      <c r="X140" s="206">
        <v>50</v>
      </c>
      <c r="Y140" s="206">
        <v>10</v>
      </c>
      <c r="Z140" s="206">
        <v>10</v>
      </c>
      <c r="AA140" s="206">
        <v>0</v>
      </c>
      <c r="AB140" s="208"/>
    </row>
    <row r="141" spans="1:28" s="137" customFormat="1" ht="17.5">
      <c r="A141" s="515" t="s">
        <v>1</v>
      </c>
      <c r="B141" s="512" t="s">
        <v>2</v>
      </c>
      <c r="C141" s="512"/>
      <c r="D141" s="512" t="s">
        <v>3</v>
      </c>
      <c r="E141" s="512"/>
      <c r="F141" s="512"/>
      <c r="G141" s="512" t="s">
        <v>4</v>
      </c>
      <c r="H141" s="512"/>
      <c r="I141" s="512"/>
      <c r="J141" s="512"/>
      <c r="K141" s="512"/>
      <c r="L141" s="512"/>
      <c r="M141" s="512" t="s">
        <v>5</v>
      </c>
      <c r="N141" s="175" t="s">
        <v>6</v>
      </c>
      <c r="O141" s="199" t="s">
        <v>742</v>
      </c>
      <c r="P141" s="513" t="s">
        <v>8</v>
      </c>
      <c r="Q141" s="513"/>
      <c r="R141" s="513"/>
      <c r="S141" s="513"/>
      <c r="T141" s="513"/>
      <c r="U141" s="513"/>
      <c r="V141" s="513"/>
      <c r="W141" s="513"/>
      <c r="X141" s="513" t="s">
        <v>9</v>
      </c>
      <c r="Y141" s="513"/>
      <c r="Z141" s="513"/>
      <c r="AA141" s="513"/>
      <c r="AB141" s="514" t="s">
        <v>10</v>
      </c>
    </row>
    <row r="142" spans="1:28" s="137" customFormat="1" ht="17.5">
      <c r="A142" s="515"/>
      <c r="B142" s="512"/>
      <c r="C142" s="512"/>
      <c r="D142" s="512" t="s">
        <v>11</v>
      </c>
      <c r="E142" s="512" t="s">
        <v>12</v>
      </c>
      <c r="F142" s="512" t="s">
        <v>13</v>
      </c>
      <c r="G142" s="512" t="s">
        <v>743</v>
      </c>
      <c r="H142" s="512"/>
      <c r="I142" s="512"/>
      <c r="J142" s="512" t="s">
        <v>744</v>
      </c>
      <c r="K142" s="512"/>
      <c r="L142" s="512"/>
      <c r="M142" s="512"/>
      <c r="N142" s="175" t="s">
        <v>745</v>
      </c>
      <c r="O142" s="199" t="s">
        <v>746</v>
      </c>
      <c r="P142" s="176" t="s">
        <v>747</v>
      </c>
      <c r="Q142" s="176" t="s">
        <v>18</v>
      </c>
      <c r="R142" s="176" t="s">
        <v>19</v>
      </c>
      <c r="S142" s="176" t="s">
        <v>748</v>
      </c>
      <c r="T142" s="176" t="s">
        <v>21</v>
      </c>
      <c r="U142" s="513" t="s">
        <v>22</v>
      </c>
      <c r="V142" s="513"/>
      <c r="W142" s="176" t="s">
        <v>749</v>
      </c>
      <c r="X142" s="176" t="s">
        <v>750</v>
      </c>
      <c r="Y142" s="176" t="s">
        <v>751</v>
      </c>
      <c r="Z142" s="176" t="s">
        <v>752</v>
      </c>
      <c r="AA142" s="176" t="s">
        <v>753</v>
      </c>
      <c r="AB142" s="514"/>
    </row>
    <row r="143" spans="1:28" s="137" customFormat="1" ht="20">
      <c r="A143" s="515"/>
      <c r="B143" s="512"/>
      <c r="C143" s="512"/>
      <c r="D143" s="512"/>
      <c r="E143" s="512"/>
      <c r="F143" s="512"/>
      <c r="G143" s="516" t="s">
        <v>28</v>
      </c>
      <c r="H143" s="517" t="s">
        <v>29</v>
      </c>
      <c r="I143" s="516" t="s">
        <v>30</v>
      </c>
      <c r="J143" s="516" t="s">
        <v>28</v>
      </c>
      <c r="K143" s="517" t="s">
        <v>29</v>
      </c>
      <c r="L143" s="516" t="s">
        <v>30</v>
      </c>
      <c r="M143" s="512"/>
      <c r="N143" s="175" t="s">
        <v>31</v>
      </c>
      <c r="O143" s="199" t="s">
        <v>754</v>
      </c>
      <c r="P143" s="176" t="s">
        <v>798</v>
      </c>
      <c r="Q143" s="176" t="s">
        <v>32</v>
      </c>
      <c r="R143" s="176" t="s">
        <v>33</v>
      </c>
      <c r="S143" s="176" t="s">
        <v>799</v>
      </c>
      <c r="T143" s="176" t="s">
        <v>34</v>
      </c>
      <c r="U143" s="176" t="s">
        <v>757</v>
      </c>
      <c r="V143" s="176" t="s">
        <v>758</v>
      </c>
      <c r="W143" s="176" t="s">
        <v>759</v>
      </c>
      <c r="X143" s="176" t="s">
        <v>37</v>
      </c>
      <c r="Y143" s="176" t="s">
        <v>760</v>
      </c>
      <c r="Z143" s="176" t="s">
        <v>761</v>
      </c>
      <c r="AA143" s="176" t="s">
        <v>762</v>
      </c>
      <c r="AB143" s="514"/>
    </row>
    <row r="144" spans="1:28" s="137" customFormat="1" ht="17.5">
      <c r="A144" s="515"/>
      <c r="B144" s="512"/>
      <c r="C144" s="512"/>
      <c r="D144" s="512"/>
      <c r="E144" s="512"/>
      <c r="F144" s="512"/>
      <c r="G144" s="516"/>
      <c r="H144" s="517"/>
      <c r="I144" s="516"/>
      <c r="J144" s="516"/>
      <c r="K144" s="517"/>
      <c r="L144" s="516"/>
      <c r="M144" s="512"/>
      <c r="N144" s="175"/>
      <c r="O144" s="199"/>
      <c r="P144" s="176"/>
      <c r="Q144" s="176" t="s">
        <v>37</v>
      </c>
      <c r="R144" s="176"/>
      <c r="S144" s="176"/>
      <c r="T144" s="176"/>
      <c r="U144" s="176" t="s">
        <v>34</v>
      </c>
      <c r="V144" s="176" t="s">
        <v>34</v>
      </c>
      <c r="W144" s="176" t="s">
        <v>34</v>
      </c>
      <c r="X144" s="176"/>
      <c r="Y144" s="176"/>
      <c r="Z144" s="176"/>
      <c r="AA144" s="176"/>
      <c r="AB144" s="514"/>
    </row>
    <row r="145" spans="1:31" ht="20.149999999999999" customHeight="1">
      <c r="A145" s="183">
        <f>A140+1</f>
        <v>119</v>
      </c>
      <c r="B145" s="179" t="s">
        <v>603</v>
      </c>
      <c r="C145" s="190"/>
      <c r="D145" s="193" t="s">
        <v>604</v>
      </c>
      <c r="E145" s="179" t="s">
        <v>505</v>
      </c>
      <c r="F145" s="179" t="s">
        <v>765</v>
      </c>
      <c r="G145" s="217"/>
      <c r="H145" s="217"/>
      <c r="I145" s="217"/>
      <c r="J145" s="218"/>
      <c r="K145" s="219"/>
      <c r="L145" s="219"/>
      <c r="M145" s="220"/>
      <c r="N145" s="180">
        <v>2010</v>
      </c>
      <c r="O145" s="181"/>
      <c r="P145" s="185">
        <v>11.02</v>
      </c>
      <c r="Q145" s="185">
        <v>1.8</v>
      </c>
      <c r="R145" s="186" t="s">
        <v>819</v>
      </c>
      <c r="S145" s="186">
        <v>58000</v>
      </c>
      <c r="T145" s="185">
        <v>37.5</v>
      </c>
      <c r="U145" s="185" t="s">
        <v>52</v>
      </c>
      <c r="V145" s="185">
        <v>10</v>
      </c>
      <c r="W145" s="185">
        <v>15</v>
      </c>
      <c r="X145" s="185">
        <v>80</v>
      </c>
      <c r="Y145" s="185"/>
      <c r="Z145" s="185"/>
      <c r="AA145" s="185"/>
      <c r="AB145" s="221"/>
    </row>
    <row r="146" spans="1:31" ht="20.149999999999999" customHeight="1">
      <c r="A146" s="183">
        <f t="shared" si="1"/>
        <v>120</v>
      </c>
      <c r="B146" s="179" t="s">
        <v>605</v>
      </c>
      <c r="C146" s="190"/>
      <c r="D146" s="193" t="s">
        <v>550</v>
      </c>
      <c r="E146" s="179" t="s">
        <v>548</v>
      </c>
      <c r="F146" s="179" t="s">
        <v>765</v>
      </c>
      <c r="G146" s="179"/>
      <c r="H146" s="179"/>
      <c r="I146" s="179"/>
      <c r="J146" s="179"/>
      <c r="K146" s="179"/>
      <c r="L146" s="179"/>
      <c r="M146" s="184"/>
      <c r="N146" s="180">
        <v>2011</v>
      </c>
      <c r="O146" s="181">
        <v>1966783500</v>
      </c>
      <c r="P146" s="185"/>
      <c r="Q146" s="185">
        <v>1.6</v>
      </c>
      <c r="R146" s="186" t="s">
        <v>782</v>
      </c>
      <c r="S146" s="186">
        <v>53834</v>
      </c>
      <c r="T146" s="185">
        <v>60</v>
      </c>
      <c r="U146" s="185"/>
      <c r="V146" s="185">
        <v>13</v>
      </c>
      <c r="W146" s="185">
        <v>8</v>
      </c>
      <c r="X146" s="185">
        <v>25</v>
      </c>
      <c r="Y146" s="185">
        <v>0</v>
      </c>
      <c r="Z146" s="185">
        <v>0</v>
      </c>
      <c r="AA146" s="185">
        <v>0</v>
      </c>
      <c r="AB146" s="182"/>
    </row>
    <row r="147" spans="1:31" ht="20.149999999999999" customHeight="1">
      <c r="A147" s="183">
        <f t="shared" si="1"/>
        <v>121</v>
      </c>
      <c r="B147" s="179" t="s">
        <v>606</v>
      </c>
      <c r="C147" s="212"/>
      <c r="D147" s="193" t="s">
        <v>607</v>
      </c>
      <c r="E147" s="179" t="s">
        <v>514</v>
      </c>
      <c r="F147" s="179" t="s">
        <v>765</v>
      </c>
      <c r="G147" s="188">
        <v>116</v>
      </c>
      <c r="H147" s="188">
        <v>25</v>
      </c>
      <c r="I147" s="188">
        <v>59</v>
      </c>
      <c r="J147" s="189">
        <v>-8</v>
      </c>
      <c r="K147" s="180">
        <v>42</v>
      </c>
      <c r="L147" s="180">
        <v>44</v>
      </c>
      <c r="M147" s="191" t="s">
        <v>820</v>
      </c>
      <c r="N147" s="180">
        <v>3003</v>
      </c>
      <c r="O147" s="181"/>
      <c r="P147" s="185"/>
      <c r="Q147" s="185"/>
      <c r="R147" s="186"/>
      <c r="S147" s="186"/>
      <c r="T147" s="185"/>
      <c r="U147" s="185"/>
      <c r="V147" s="185"/>
      <c r="W147" s="185"/>
      <c r="X147" s="185"/>
      <c r="Y147" s="185"/>
      <c r="Z147" s="185"/>
      <c r="AA147" s="185"/>
      <c r="AB147" s="182"/>
      <c r="AE147">
        <f>117+39</f>
        <v>156</v>
      </c>
    </row>
    <row r="148" spans="1:31" ht="20.149999999999999" customHeight="1">
      <c r="A148" s="183">
        <f t="shared" si="1"/>
        <v>122</v>
      </c>
      <c r="B148" s="179" t="s">
        <v>608</v>
      </c>
      <c r="C148" s="212"/>
      <c r="D148" s="193" t="s">
        <v>609</v>
      </c>
      <c r="E148" s="179" t="s">
        <v>407</v>
      </c>
      <c r="F148" s="179" t="s">
        <v>765</v>
      </c>
      <c r="G148" s="188">
        <v>116</v>
      </c>
      <c r="H148" s="188">
        <v>7</v>
      </c>
      <c r="I148" s="188">
        <v>32</v>
      </c>
      <c r="J148" s="189">
        <v>-8</v>
      </c>
      <c r="K148" s="180">
        <v>50</v>
      </c>
      <c r="L148" s="180">
        <v>32</v>
      </c>
      <c r="M148" s="191" t="s">
        <v>821</v>
      </c>
      <c r="N148" s="180">
        <v>2000</v>
      </c>
      <c r="O148" s="181"/>
      <c r="P148" s="185"/>
      <c r="Q148" s="185"/>
      <c r="R148" s="186"/>
      <c r="S148" s="186"/>
      <c r="T148" s="185"/>
      <c r="U148" s="185"/>
      <c r="V148" s="185"/>
      <c r="W148" s="185"/>
      <c r="X148" s="185"/>
      <c r="Y148" s="185"/>
      <c r="Z148" s="185"/>
      <c r="AA148" s="185"/>
      <c r="AB148" s="182"/>
    </row>
    <row r="149" spans="1:31" ht="20.149999999999999" customHeight="1">
      <c r="A149" s="183">
        <f t="shared" si="1"/>
        <v>123</v>
      </c>
      <c r="B149" s="179" t="s">
        <v>610</v>
      </c>
      <c r="C149" s="212"/>
      <c r="D149" s="193" t="s">
        <v>611</v>
      </c>
      <c r="E149" s="179" t="s">
        <v>514</v>
      </c>
      <c r="F149" s="179" t="s">
        <v>765</v>
      </c>
      <c r="G149" s="188">
        <v>116</v>
      </c>
      <c r="H149" s="188">
        <v>21</v>
      </c>
      <c r="I149" s="188">
        <v>57</v>
      </c>
      <c r="J149" s="189">
        <v>-8</v>
      </c>
      <c r="K149" s="180">
        <v>41</v>
      </c>
      <c r="L149" s="180">
        <v>11</v>
      </c>
      <c r="M149" s="191" t="s">
        <v>820</v>
      </c>
      <c r="N149" s="180">
        <v>1981</v>
      </c>
      <c r="O149" s="181"/>
      <c r="P149" s="185"/>
      <c r="Q149" s="185"/>
      <c r="R149" s="186"/>
      <c r="S149" s="186"/>
      <c r="T149" s="185"/>
      <c r="U149" s="185"/>
      <c r="V149" s="185"/>
      <c r="W149" s="185"/>
      <c r="X149" s="185"/>
      <c r="Y149" s="185"/>
      <c r="Z149" s="185"/>
      <c r="AA149" s="185"/>
      <c r="AB149" s="182"/>
    </row>
    <row r="150" spans="1:31" ht="20.149999999999999" customHeight="1">
      <c r="A150" s="183">
        <f t="shared" si="1"/>
        <v>124</v>
      </c>
      <c r="B150" s="179" t="s">
        <v>612</v>
      </c>
      <c r="C150" s="212"/>
      <c r="D150" s="193" t="s">
        <v>613</v>
      </c>
      <c r="E150" s="179" t="s">
        <v>407</v>
      </c>
      <c r="F150" s="179" t="s">
        <v>765</v>
      </c>
      <c r="G150" s="188">
        <v>116</v>
      </c>
      <c r="H150" s="188">
        <v>8</v>
      </c>
      <c r="I150" s="188">
        <v>50</v>
      </c>
      <c r="J150" s="189">
        <v>-8</v>
      </c>
      <c r="K150" s="180">
        <v>49</v>
      </c>
      <c r="L150" s="180">
        <v>52</v>
      </c>
      <c r="M150" s="191" t="s">
        <v>781</v>
      </c>
      <c r="N150" s="180">
        <v>1981</v>
      </c>
      <c r="O150" s="181"/>
      <c r="P150" s="185"/>
      <c r="Q150" s="185"/>
      <c r="R150" s="186"/>
      <c r="S150" s="186"/>
      <c r="T150" s="185"/>
      <c r="U150" s="185"/>
      <c r="V150" s="185"/>
      <c r="W150" s="185"/>
      <c r="X150" s="185"/>
      <c r="Y150" s="185"/>
      <c r="Z150" s="185"/>
      <c r="AA150" s="185"/>
      <c r="AB150" s="182"/>
    </row>
    <row r="151" spans="1:31" ht="20.149999999999999" customHeight="1">
      <c r="A151" s="183">
        <f t="shared" si="1"/>
        <v>125</v>
      </c>
      <c r="B151" s="211" t="s">
        <v>614</v>
      </c>
      <c r="C151" s="212"/>
      <c r="D151" s="193" t="s">
        <v>615</v>
      </c>
      <c r="E151" s="179" t="s">
        <v>502</v>
      </c>
      <c r="F151" s="179" t="s">
        <v>765</v>
      </c>
      <c r="G151" s="188">
        <v>116</v>
      </c>
      <c r="H151" s="188">
        <v>23</v>
      </c>
      <c r="I151" s="188">
        <v>12</v>
      </c>
      <c r="J151" s="189">
        <v>-8</v>
      </c>
      <c r="K151" s="180">
        <v>50</v>
      </c>
      <c r="L151" s="180">
        <v>23</v>
      </c>
      <c r="M151" s="191"/>
      <c r="N151" s="180">
        <v>2012</v>
      </c>
      <c r="O151" s="181">
        <v>2258608000</v>
      </c>
      <c r="P151" s="185">
        <v>1.1000000000000001</v>
      </c>
      <c r="Q151" s="185">
        <v>1.21</v>
      </c>
      <c r="R151" s="186" t="s">
        <v>810</v>
      </c>
      <c r="S151" s="186">
        <v>37232.699999999997</v>
      </c>
      <c r="T151" s="185" t="s">
        <v>822</v>
      </c>
      <c r="U151" s="185">
        <v>10</v>
      </c>
      <c r="V151" s="185"/>
      <c r="W151" s="185">
        <v>20</v>
      </c>
      <c r="X151" s="185">
        <v>83</v>
      </c>
      <c r="Y151" s="185"/>
      <c r="Z151" s="185"/>
      <c r="AA151" s="185"/>
      <c r="AB151" s="182"/>
    </row>
    <row r="152" spans="1:31" ht="20.149999999999999" customHeight="1">
      <c r="A152" s="183">
        <f t="shared" si="1"/>
        <v>126</v>
      </c>
      <c r="B152" s="211" t="s">
        <v>616</v>
      </c>
      <c r="C152" s="212"/>
      <c r="D152" s="193" t="s">
        <v>617</v>
      </c>
      <c r="E152" s="179" t="s">
        <v>403</v>
      </c>
      <c r="F152" s="179" t="s">
        <v>765</v>
      </c>
      <c r="G152" s="188">
        <v>116</v>
      </c>
      <c r="H152" s="188">
        <v>10</v>
      </c>
      <c r="I152" s="188">
        <v>54</v>
      </c>
      <c r="J152" s="189">
        <v>-8</v>
      </c>
      <c r="K152" s="180">
        <v>50</v>
      </c>
      <c r="L152" s="180">
        <v>25</v>
      </c>
      <c r="M152" s="191"/>
      <c r="N152" s="180">
        <v>2012</v>
      </c>
      <c r="O152" s="181">
        <v>5219855000</v>
      </c>
      <c r="P152" s="185">
        <v>2.2999999999999998</v>
      </c>
      <c r="Q152" s="185">
        <v>7.9</v>
      </c>
      <c r="R152" s="186" t="s">
        <v>823</v>
      </c>
      <c r="S152" s="186">
        <v>390394.3</v>
      </c>
      <c r="T152" s="185">
        <v>5</v>
      </c>
      <c r="U152" s="185">
        <v>15</v>
      </c>
      <c r="V152" s="185"/>
      <c r="W152" s="185">
        <v>5</v>
      </c>
      <c r="X152" s="185">
        <v>220</v>
      </c>
      <c r="Y152" s="185"/>
      <c r="Z152" s="185"/>
      <c r="AA152" s="185"/>
      <c r="AB152" s="182"/>
    </row>
    <row r="153" spans="1:31" ht="20.149999999999999" customHeight="1">
      <c r="A153" s="183">
        <f t="shared" si="1"/>
        <v>127</v>
      </c>
      <c r="B153" s="211" t="s">
        <v>618</v>
      </c>
      <c r="C153" s="212"/>
      <c r="D153" s="193" t="s">
        <v>619</v>
      </c>
      <c r="E153" s="179" t="s">
        <v>502</v>
      </c>
      <c r="F153" s="179" t="s">
        <v>765</v>
      </c>
      <c r="G153" s="188">
        <v>116</v>
      </c>
      <c r="H153" s="188">
        <v>23</v>
      </c>
      <c r="I153" s="188">
        <v>51</v>
      </c>
      <c r="J153" s="189">
        <v>-8</v>
      </c>
      <c r="K153" s="180">
        <v>43</v>
      </c>
      <c r="L153" s="180">
        <v>38</v>
      </c>
      <c r="M153" s="191"/>
      <c r="N153" s="180">
        <v>2014</v>
      </c>
      <c r="O153" s="181">
        <v>4388912000</v>
      </c>
      <c r="P153" s="185"/>
      <c r="Q153" s="185">
        <v>1.51</v>
      </c>
      <c r="R153" s="186" t="s">
        <v>810</v>
      </c>
      <c r="S153" s="186">
        <v>79967.37</v>
      </c>
      <c r="T153" s="185">
        <v>70</v>
      </c>
      <c r="U153" s="185"/>
      <c r="V153" s="185">
        <v>95</v>
      </c>
      <c r="W153" s="185">
        <v>18</v>
      </c>
      <c r="X153" s="185">
        <v>90</v>
      </c>
      <c r="Y153" s="185"/>
      <c r="Z153" s="185"/>
      <c r="AA153" s="185"/>
      <c r="AB153" s="182"/>
    </row>
    <row r="154" spans="1:31" ht="20.149999999999999" customHeight="1">
      <c r="A154" s="183">
        <f t="shared" si="1"/>
        <v>128</v>
      </c>
      <c r="B154" s="211" t="s">
        <v>620</v>
      </c>
      <c r="C154" s="212"/>
      <c r="D154" s="193"/>
      <c r="E154" s="179"/>
      <c r="F154" s="179" t="s">
        <v>765</v>
      </c>
      <c r="G154" s="188">
        <v>116</v>
      </c>
      <c r="H154" s="188">
        <v>20</v>
      </c>
      <c r="I154" s="188">
        <v>7.27</v>
      </c>
      <c r="J154" s="189">
        <v>-8</v>
      </c>
      <c r="K154" s="180">
        <v>52</v>
      </c>
      <c r="L154" s="180">
        <v>9</v>
      </c>
      <c r="M154" s="191"/>
      <c r="N154" s="180">
        <v>2014</v>
      </c>
      <c r="O154" s="181">
        <v>1463260000</v>
      </c>
      <c r="P154" s="185">
        <v>0.27</v>
      </c>
      <c r="Q154" s="185">
        <v>0.41</v>
      </c>
      <c r="R154" s="186" t="s">
        <v>810</v>
      </c>
      <c r="S154" s="186">
        <v>11000</v>
      </c>
      <c r="T154" s="185">
        <v>34.5</v>
      </c>
      <c r="U154" s="185"/>
      <c r="V154" s="185">
        <v>12</v>
      </c>
      <c r="W154" s="185">
        <v>4.5</v>
      </c>
      <c r="X154" s="185"/>
      <c r="Y154" s="185"/>
      <c r="Z154" s="185"/>
      <c r="AA154" s="185"/>
      <c r="AB154" s="182"/>
    </row>
    <row r="155" spans="1:31" ht="20.149999999999999" customHeight="1">
      <c r="A155" s="183">
        <f t="shared" si="1"/>
        <v>129</v>
      </c>
      <c r="B155" s="211" t="s">
        <v>621</v>
      </c>
      <c r="C155" s="212"/>
      <c r="D155" s="193" t="s">
        <v>481</v>
      </c>
      <c r="E155" s="179" t="s">
        <v>403</v>
      </c>
      <c r="F155" s="179" t="s">
        <v>765</v>
      </c>
      <c r="G155" s="188"/>
      <c r="H155" s="188"/>
      <c r="I155" s="188"/>
      <c r="J155" s="189"/>
      <c r="K155" s="180"/>
      <c r="L155" s="180"/>
      <c r="M155" s="191"/>
      <c r="N155" s="180">
        <v>2014</v>
      </c>
      <c r="O155" s="181">
        <v>1931000000</v>
      </c>
      <c r="P155" s="185"/>
      <c r="Q155" s="185"/>
      <c r="R155" s="186" t="s">
        <v>810</v>
      </c>
      <c r="S155" s="186">
        <v>12000</v>
      </c>
      <c r="T155" s="185">
        <v>50</v>
      </c>
      <c r="U155" s="185">
        <v>12.5</v>
      </c>
      <c r="V155" s="185"/>
      <c r="W155" s="185">
        <v>7.69</v>
      </c>
      <c r="X155" s="185"/>
      <c r="Y155" s="185"/>
      <c r="Z155" s="185"/>
      <c r="AA155" s="185"/>
      <c r="AB155" s="182"/>
    </row>
    <row r="156" spans="1:31" ht="20.149999999999999" customHeight="1">
      <c r="A156" s="183">
        <f t="shared" si="1"/>
        <v>130</v>
      </c>
      <c r="B156" s="211" t="s">
        <v>622</v>
      </c>
      <c r="C156" s="212"/>
      <c r="D156" s="193"/>
      <c r="E156" s="179"/>
      <c r="F156" s="179" t="s">
        <v>765</v>
      </c>
      <c r="G156" s="188"/>
      <c r="H156" s="188"/>
      <c r="I156" s="188"/>
      <c r="J156" s="189"/>
      <c r="K156" s="180"/>
      <c r="L156" s="180"/>
      <c r="M156" s="191"/>
      <c r="N156" s="180">
        <v>2014</v>
      </c>
      <c r="O156" s="181">
        <v>3486990000</v>
      </c>
      <c r="P156" s="185">
        <v>0.49</v>
      </c>
      <c r="Q156" s="185"/>
      <c r="R156" s="186" t="s">
        <v>824</v>
      </c>
      <c r="S156" s="186">
        <v>32000</v>
      </c>
      <c r="T156" s="185">
        <v>93</v>
      </c>
      <c r="U156" s="185"/>
      <c r="V156" s="185">
        <v>14</v>
      </c>
      <c r="W156" s="185"/>
      <c r="X156" s="185"/>
      <c r="Y156" s="185"/>
      <c r="Z156" s="185"/>
      <c r="AA156" s="185"/>
      <c r="AB156" s="182"/>
    </row>
    <row r="157" spans="1:31" ht="20.149999999999999" customHeight="1">
      <c r="A157" s="183">
        <f t="shared" si="1"/>
        <v>131</v>
      </c>
      <c r="B157" s="211" t="s">
        <v>623</v>
      </c>
      <c r="C157" s="212"/>
      <c r="D157" s="193"/>
      <c r="E157" s="179"/>
      <c r="F157" s="179" t="s">
        <v>765</v>
      </c>
      <c r="G157" s="188"/>
      <c r="H157" s="188"/>
      <c r="I157" s="188"/>
      <c r="J157" s="189"/>
      <c r="K157" s="180"/>
      <c r="L157" s="180"/>
      <c r="M157" s="191"/>
      <c r="N157" s="180">
        <v>2014</v>
      </c>
      <c r="O157" s="181">
        <v>3356450000</v>
      </c>
      <c r="P157" s="185">
        <v>0.5</v>
      </c>
      <c r="Q157" s="185"/>
      <c r="R157" s="186" t="s">
        <v>824</v>
      </c>
      <c r="S157" s="186">
        <v>48000</v>
      </c>
      <c r="T157" s="185">
        <v>134.44</v>
      </c>
      <c r="U157" s="185"/>
      <c r="V157" s="185"/>
      <c r="W157" s="185"/>
      <c r="X157" s="185"/>
      <c r="Y157" s="185"/>
      <c r="Z157" s="185"/>
      <c r="AA157" s="185"/>
      <c r="AB157" s="182"/>
    </row>
    <row r="158" spans="1:31" ht="20.149999999999999" customHeight="1">
      <c r="A158" s="183">
        <f t="shared" si="1"/>
        <v>132</v>
      </c>
      <c r="B158" s="211" t="s">
        <v>624</v>
      </c>
      <c r="C158" s="212"/>
      <c r="D158" s="222" t="s">
        <v>626</v>
      </c>
      <c r="E158" s="179" t="s">
        <v>627</v>
      </c>
      <c r="F158" s="179" t="s">
        <v>765</v>
      </c>
      <c r="G158" s="195">
        <v>116</v>
      </c>
      <c r="H158" s="195">
        <v>21</v>
      </c>
      <c r="I158" s="196" t="s">
        <v>625</v>
      </c>
      <c r="J158" s="195">
        <v>-8</v>
      </c>
      <c r="K158" s="195">
        <v>35</v>
      </c>
      <c r="L158" s="195">
        <v>54.548000000000002</v>
      </c>
      <c r="M158" s="191"/>
      <c r="N158" s="180">
        <v>2015</v>
      </c>
      <c r="O158" s="181">
        <v>4647526400</v>
      </c>
      <c r="P158" s="185"/>
      <c r="Q158" s="185"/>
      <c r="R158" s="186" t="s">
        <v>810</v>
      </c>
      <c r="S158" s="186"/>
      <c r="T158" s="185">
        <v>52.6</v>
      </c>
      <c r="U158" s="185"/>
      <c r="V158" s="185">
        <v>12.5</v>
      </c>
      <c r="W158" s="185">
        <v>22.4</v>
      </c>
      <c r="X158" s="185"/>
      <c r="Y158" s="185"/>
      <c r="Z158" s="185"/>
      <c r="AA158" s="185"/>
      <c r="AB158" s="182"/>
    </row>
    <row r="159" spans="1:31" ht="20.149999999999999" customHeight="1">
      <c r="A159" s="183">
        <f t="shared" si="1"/>
        <v>133</v>
      </c>
      <c r="B159" s="179" t="s">
        <v>628</v>
      </c>
      <c r="C159" s="179"/>
      <c r="D159" s="179" t="s">
        <v>629</v>
      </c>
      <c r="E159" s="179" t="s">
        <v>630</v>
      </c>
      <c r="F159" s="179" t="s">
        <v>771</v>
      </c>
      <c r="G159" s="188">
        <v>116</v>
      </c>
      <c r="H159" s="188">
        <v>24</v>
      </c>
      <c r="I159" s="188">
        <v>7</v>
      </c>
      <c r="J159" s="189">
        <v>-8</v>
      </c>
      <c r="K159" s="180">
        <v>49</v>
      </c>
      <c r="L159" s="180">
        <v>14</v>
      </c>
      <c r="M159" s="184" t="s">
        <v>787</v>
      </c>
      <c r="N159" s="180">
        <v>1994</v>
      </c>
      <c r="O159" s="181">
        <v>1297159000</v>
      </c>
      <c r="P159" s="185">
        <v>6.7</v>
      </c>
      <c r="Q159" s="185">
        <v>6.75</v>
      </c>
      <c r="R159" s="186" t="s">
        <v>782</v>
      </c>
      <c r="S159" s="186">
        <v>292029</v>
      </c>
      <c r="T159" s="185">
        <v>224</v>
      </c>
      <c r="U159" s="185">
        <v>16.25</v>
      </c>
      <c r="V159" s="185">
        <v>18</v>
      </c>
      <c r="W159" s="185">
        <v>35</v>
      </c>
      <c r="X159" s="185">
        <v>0</v>
      </c>
      <c r="Y159" s="185">
        <v>0</v>
      </c>
      <c r="Z159" s="185">
        <v>0</v>
      </c>
      <c r="AA159" s="185"/>
      <c r="AB159" s="182"/>
    </row>
    <row r="160" spans="1:31" ht="20.149999999999999" customHeight="1">
      <c r="A160" s="183">
        <f t="shared" si="1"/>
        <v>134</v>
      </c>
      <c r="B160" s="179" t="s">
        <v>631</v>
      </c>
      <c r="C160" s="179"/>
      <c r="D160" s="179" t="s">
        <v>632</v>
      </c>
      <c r="E160" s="179" t="s">
        <v>630</v>
      </c>
      <c r="F160" s="179" t="s">
        <v>771</v>
      </c>
      <c r="G160" s="188">
        <v>116</v>
      </c>
      <c r="H160" s="188">
        <v>27</v>
      </c>
      <c r="I160" s="188">
        <v>50</v>
      </c>
      <c r="J160" s="189">
        <v>-8</v>
      </c>
      <c r="K160" s="180">
        <v>44</v>
      </c>
      <c r="L160" s="180">
        <v>40</v>
      </c>
      <c r="M160" s="184" t="s">
        <v>789</v>
      </c>
      <c r="N160" s="180">
        <v>1980</v>
      </c>
      <c r="O160" s="181">
        <v>298719329</v>
      </c>
      <c r="P160" s="185">
        <v>0.75</v>
      </c>
      <c r="Q160" s="185">
        <v>7.24</v>
      </c>
      <c r="R160" s="186" t="s">
        <v>785</v>
      </c>
      <c r="S160" s="186">
        <v>252850</v>
      </c>
      <c r="T160" s="185">
        <v>125</v>
      </c>
      <c r="U160" s="185">
        <v>14</v>
      </c>
      <c r="V160" s="185">
        <v>15</v>
      </c>
      <c r="W160" s="185">
        <v>8.5</v>
      </c>
      <c r="X160" s="185">
        <v>165</v>
      </c>
      <c r="Y160" s="185">
        <v>1140</v>
      </c>
      <c r="Z160" s="185">
        <v>75</v>
      </c>
      <c r="AA160" s="186"/>
      <c r="AB160" s="182"/>
    </row>
    <row r="161" spans="1:28" ht="20.149999999999999" customHeight="1">
      <c r="A161" s="183">
        <f t="shared" si="1"/>
        <v>135</v>
      </c>
      <c r="B161" s="179" t="s">
        <v>633</v>
      </c>
      <c r="C161" s="179"/>
      <c r="D161" s="179" t="s">
        <v>632</v>
      </c>
      <c r="E161" s="179" t="s">
        <v>630</v>
      </c>
      <c r="F161" s="179" t="s">
        <v>771</v>
      </c>
      <c r="G161" s="188">
        <v>116</v>
      </c>
      <c r="H161" s="188">
        <v>27</v>
      </c>
      <c r="I161" s="188">
        <v>5</v>
      </c>
      <c r="J161" s="189">
        <v>-8</v>
      </c>
      <c r="K161" s="180">
        <v>45</v>
      </c>
      <c r="L161" s="180">
        <v>37</v>
      </c>
      <c r="M161" s="184" t="s">
        <v>789</v>
      </c>
      <c r="N161" s="180">
        <v>1991</v>
      </c>
      <c r="O161" s="181">
        <v>549571455</v>
      </c>
      <c r="P161" s="185">
        <v>7.6</v>
      </c>
      <c r="Q161" s="185">
        <v>5.2</v>
      </c>
      <c r="R161" s="186" t="s">
        <v>785</v>
      </c>
      <c r="S161" s="186">
        <v>262000</v>
      </c>
      <c r="T161" s="185">
        <v>102.45</v>
      </c>
      <c r="U161" s="185">
        <v>11</v>
      </c>
      <c r="V161" s="185">
        <v>13.5</v>
      </c>
      <c r="W161" s="185">
        <v>16</v>
      </c>
      <c r="X161" s="185">
        <v>350</v>
      </c>
      <c r="Y161" s="185">
        <v>95</v>
      </c>
      <c r="Z161" s="185">
        <v>24</v>
      </c>
      <c r="AA161" s="186"/>
      <c r="AB161" s="182"/>
    </row>
    <row r="162" spans="1:28" ht="20.149999999999999" customHeight="1">
      <c r="A162" s="183">
        <f t="shared" si="1"/>
        <v>136</v>
      </c>
      <c r="B162" s="179" t="s">
        <v>634</v>
      </c>
      <c r="C162" s="190"/>
      <c r="D162" s="190" t="s">
        <v>632</v>
      </c>
      <c r="E162" s="179" t="s">
        <v>410</v>
      </c>
      <c r="F162" s="179" t="s">
        <v>825</v>
      </c>
      <c r="G162" s="188">
        <v>116</v>
      </c>
      <c r="H162" s="188">
        <v>26</v>
      </c>
      <c r="I162" s="188">
        <v>45</v>
      </c>
      <c r="J162" s="189">
        <v>-8</v>
      </c>
      <c r="K162" s="180">
        <v>46</v>
      </c>
      <c r="L162" s="180">
        <v>11</v>
      </c>
      <c r="M162" s="191" t="s">
        <v>789</v>
      </c>
      <c r="N162" s="180">
        <v>1983</v>
      </c>
      <c r="O162" s="181">
        <v>0</v>
      </c>
      <c r="P162" s="185">
        <v>0.67</v>
      </c>
      <c r="Q162" s="185">
        <v>1</v>
      </c>
      <c r="R162" s="186" t="s">
        <v>826</v>
      </c>
      <c r="S162" s="186">
        <v>40000</v>
      </c>
      <c r="T162" s="185">
        <v>60</v>
      </c>
      <c r="U162" s="185">
        <v>4</v>
      </c>
      <c r="V162" s="185">
        <v>5</v>
      </c>
      <c r="W162" s="185">
        <v>3</v>
      </c>
      <c r="X162" s="185">
        <v>35</v>
      </c>
      <c r="Y162" s="185">
        <v>0</v>
      </c>
      <c r="Z162" s="185">
        <v>0</v>
      </c>
      <c r="AA162" s="185"/>
      <c r="AB162" s="182"/>
    </row>
    <row r="163" spans="1:28" ht="20.149999999999999" customHeight="1">
      <c r="A163" s="183">
        <f t="shared" si="1"/>
        <v>137</v>
      </c>
      <c r="B163" s="179" t="s">
        <v>635</v>
      </c>
      <c r="C163" s="179"/>
      <c r="D163" s="179" t="s">
        <v>636</v>
      </c>
      <c r="E163" s="179" t="s">
        <v>630</v>
      </c>
      <c r="F163" s="179" t="s">
        <v>771</v>
      </c>
      <c r="G163" s="188">
        <v>116</v>
      </c>
      <c r="H163" s="188">
        <v>25</v>
      </c>
      <c r="I163" s="188">
        <v>30</v>
      </c>
      <c r="J163" s="189">
        <v>-8</v>
      </c>
      <c r="K163" s="180">
        <v>46</v>
      </c>
      <c r="L163" s="180">
        <v>52</v>
      </c>
      <c r="M163" s="184" t="s">
        <v>648</v>
      </c>
      <c r="N163" s="180">
        <v>1981</v>
      </c>
      <c r="O163" s="181">
        <v>319499569</v>
      </c>
      <c r="P163" s="185">
        <v>4.3</v>
      </c>
      <c r="Q163" s="185">
        <v>0.47</v>
      </c>
      <c r="R163" s="186" t="s">
        <v>782</v>
      </c>
      <c r="S163" s="186">
        <v>130000</v>
      </c>
      <c r="T163" s="185">
        <v>250</v>
      </c>
      <c r="U163" s="185">
        <v>5</v>
      </c>
      <c r="V163" s="185">
        <v>7</v>
      </c>
      <c r="W163" s="185">
        <v>5</v>
      </c>
      <c r="X163" s="185">
        <v>100</v>
      </c>
      <c r="Y163" s="185">
        <v>30</v>
      </c>
      <c r="Z163" s="185">
        <v>28</v>
      </c>
      <c r="AA163" s="186"/>
      <c r="AB163" s="182"/>
    </row>
    <row r="164" spans="1:28" ht="20.149999999999999" customHeight="1">
      <c r="A164" s="183">
        <f t="shared" si="1"/>
        <v>138</v>
      </c>
      <c r="B164" s="179" t="s">
        <v>637</v>
      </c>
      <c r="C164" s="179"/>
      <c r="D164" s="179" t="s">
        <v>636</v>
      </c>
      <c r="E164" s="179" t="s">
        <v>630</v>
      </c>
      <c r="F164" s="179" t="s">
        <v>771</v>
      </c>
      <c r="G164" s="188">
        <v>116</v>
      </c>
      <c r="H164" s="188">
        <v>26</v>
      </c>
      <c r="I164" s="188">
        <v>39</v>
      </c>
      <c r="J164" s="189">
        <v>-8</v>
      </c>
      <c r="K164" s="180">
        <v>47</v>
      </c>
      <c r="L164" s="180">
        <v>6</v>
      </c>
      <c r="M164" s="184" t="s">
        <v>648</v>
      </c>
      <c r="N164" s="180">
        <v>1992</v>
      </c>
      <c r="O164" s="181">
        <v>712128000</v>
      </c>
      <c r="P164" s="185">
        <v>6.8</v>
      </c>
      <c r="Q164" s="185">
        <v>7.4</v>
      </c>
      <c r="R164" s="186" t="s">
        <v>785</v>
      </c>
      <c r="S164" s="186">
        <v>345000</v>
      </c>
      <c r="T164" s="185">
        <v>181</v>
      </c>
      <c r="U164" s="185">
        <v>9.9</v>
      </c>
      <c r="V164" s="185">
        <v>11</v>
      </c>
      <c r="W164" s="185">
        <v>30</v>
      </c>
      <c r="X164" s="185">
        <v>220</v>
      </c>
      <c r="Y164" s="185">
        <v>112</v>
      </c>
      <c r="Z164" s="185">
        <v>76</v>
      </c>
      <c r="AA164" s="186"/>
      <c r="AB164" s="182"/>
    </row>
    <row r="165" spans="1:28" ht="20.149999999999999" customHeight="1">
      <c r="A165" s="183">
        <f t="shared" si="1"/>
        <v>139</v>
      </c>
      <c r="B165" s="179" t="s">
        <v>638</v>
      </c>
      <c r="C165" s="179"/>
      <c r="D165" s="179" t="s">
        <v>636</v>
      </c>
      <c r="E165" s="179" t="s">
        <v>630</v>
      </c>
      <c r="F165" s="179" t="s">
        <v>771</v>
      </c>
      <c r="G165" s="188">
        <v>116</v>
      </c>
      <c r="H165" s="188">
        <v>25</v>
      </c>
      <c r="I165" s="188">
        <v>47</v>
      </c>
      <c r="J165" s="189">
        <v>-8</v>
      </c>
      <c r="K165" s="180">
        <v>46</v>
      </c>
      <c r="L165" s="180">
        <v>59</v>
      </c>
      <c r="M165" s="184" t="s">
        <v>648</v>
      </c>
      <c r="N165" s="180">
        <v>1993</v>
      </c>
      <c r="O165" s="181">
        <v>17043520</v>
      </c>
      <c r="P165" s="185">
        <v>0.6</v>
      </c>
      <c r="Q165" s="185">
        <v>4.4400000000000004</v>
      </c>
      <c r="R165" s="186" t="s">
        <v>782</v>
      </c>
      <c r="S165" s="186">
        <v>82380</v>
      </c>
      <c r="T165" s="185">
        <v>323</v>
      </c>
      <c r="U165" s="185">
        <v>4.2</v>
      </c>
      <c r="V165" s="185">
        <v>6.5</v>
      </c>
      <c r="W165" s="185">
        <v>4</v>
      </c>
      <c r="X165" s="185">
        <v>80</v>
      </c>
      <c r="Y165" s="185">
        <v>10</v>
      </c>
      <c r="Z165" s="185">
        <v>38</v>
      </c>
      <c r="AA165" s="186"/>
      <c r="AB165" s="182"/>
    </row>
    <row r="166" spans="1:28" ht="20.149999999999999" customHeight="1">
      <c r="A166" s="183">
        <f t="shared" ref="A166:A190" si="2">A165+1</f>
        <v>140</v>
      </c>
      <c r="B166" s="179" t="s">
        <v>639</v>
      </c>
      <c r="C166" s="179"/>
      <c r="D166" s="179" t="s">
        <v>640</v>
      </c>
      <c r="E166" s="179" t="s">
        <v>630</v>
      </c>
      <c r="F166" s="179" t="s">
        <v>771</v>
      </c>
      <c r="G166" s="188">
        <v>116</v>
      </c>
      <c r="H166" s="188">
        <v>32</v>
      </c>
      <c r="I166" s="188">
        <v>29</v>
      </c>
      <c r="J166" s="189">
        <v>-8</v>
      </c>
      <c r="K166" s="180">
        <v>43</v>
      </c>
      <c r="L166" s="180">
        <v>57</v>
      </c>
      <c r="M166" s="184" t="s">
        <v>773</v>
      </c>
      <c r="N166" s="180">
        <v>2008</v>
      </c>
      <c r="O166" s="181">
        <v>1999933000</v>
      </c>
      <c r="P166" s="185">
        <v>0.7</v>
      </c>
      <c r="Q166" s="185">
        <v>1</v>
      </c>
      <c r="R166" s="186" t="s">
        <v>207</v>
      </c>
      <c r="S166" s="186">
        <v>50000</v>
      </c>
      <c r="T166" s="185">
        <v>107.4</v>
      </c>
      <c r="U166" s="185">
        <v>7.5</v>
      </c>
      <c r="V166" s="185">
        <v>8.5</v>
      </c>
      <c r="W166" s="185">
        <v>7</v>
      </c>
      <c r="X166" s="185">
        <v>100</v>
      </c>
      <c r="Y166" s="185">
        <v>200</v>
      </c>
      <c r="Z166" s="185">
        <v>0</v>
      </c>
      <c r="AA166" s="186"/>
      <c r="AB166" s="182"/>
    </row>
    <row r="167" spans="1:28" ht="20.149999999999999" customHeight="1">
      <c r="A167" s="183">
        <f t="shared" si="2"/>
        <v>141</v>
      </c>
      <c r="B167" s="179" t="s">
        <v>641</v>
      </c>
      <c r="C167" s="179"/>
      <c r="D167" s="179" t="s">
        <v>640</v>
      </c>
      <c r="E167" s="179" t="s">
        <v>630</v>
      </c>
      <c r="F167" s="179" t="s">
        <v>771</v>
      </c>
      <c r="G167" s="188">
        <v>116</v>
      </c>
      <c r="H167" s="188">
        <v>30</v>
      </c>
      <c r="I167" s="188">
        <v>46</v>
      </c>
      <c r="J167" s="189">
        <v>-8</v>
      </c>
      <c r="K167" s="180">
        <v>45</v>
      </c>
      <c r="L167" s="180">
        <v>39</v>
      </c>
      <c r="M167" s="184" t="s">
        <v>827</v>
      </c>
      <c r="N167" s="180">
        <v>1987</v>
      </c>
      <c r="O167" s="181">
        <v>500000000</v>
      </c>
      <c r="P167" s="185">
        <v>1.45</v>
      </c>
      <c r="Q167" s="185">
        <v>1.5</v>
      </c>
      <c r="R167" s="186" t="s">
        <v>785</v>
      </c>
      <c r="S167" s="186">
        <v>37790</v>
      </c>
      <c r="T167" s="185">
        <v>50</v>
      </c>
      <c r="U167" s="185">
        <v>5.5</v>
      </c>
      <c r="V167" s="185">
        <v>6.5</v>
      </c>
      <c r="W167" s="185">
        <v>5</v>
      </c>
      <c r="X167" s="185">
        <v>50</v>
      </c>
      <c r="Y167" s="185" t="s">
        <v>52</v>
      </c>
      <c r="Z167" s="185">
        <v>50</v>
      </c>
      <c r="AA167" s="185"/>
      <c r="AB167" s="182"/>
    </row>
    <row r="168" spans="1:28" ht="20.149999999999999" customHeight="1">
      <c r="A168" s="183">
        <f t="shared" si="2"/>
        <v>142</v>
      </c>
      <c r="B168" s="190" t="s">
        <v>642</v>
      </c>
      <c r="C168" s="190"/>
      <c r="D168" s="190" t="s">
        <v>640</v>
      </c>
      <c r="E168" s="179" t="s">
        <v>630</v>
      </c>
      <c r="F168" s="179" t="s">
        <v>771</v>
      </c>
      <c r="G168" s="188">
        <v>116</v>
      </c>
      <c r="H168" s="188">
        <v>30</v>
      </c>
      <c r="I168" s="188">
        <v>24</v>
      </c>
      <c r="J168" s="189">
        <v>-8</v>
      </c>
      <c r="K168" s="180">
        <v>45</v>
      </c>
      <c r="L168" s="180">
        <v>40</v>
      </c>
      <c r="M168" s="191" t="s">
        <v>827</v>
      </c>
      <c r="N168" s="180">
        <v>1987</v>
      </c>
      <c r="O168" s="181">
        <v>0</v>
      </c>
      <c r="P168" s="185">
        <v>0.5</v>
      </c>
      <c r="Q168" s="185">
        <v>0.7</v>
      </c>
      <c r="R168" s="186" t="s">
        <v>826</v>
      </c>
      <c r="S168" s="186">
        <v>30000</v>
      </c>
      <c r="T168" s="185">
        <v>56</v>
      </c>
      <c r="U168" s="185">
        <v>5</v>
      </c>
      <c r="V168" s="185">
        <v>5.5</v>
      </c>
      <c r="W168" s="185">
        <v>3</v>
      </c>
      <c r="X168" s="185">
        <v>60</v>
      </c>
      <c r="Y168" s="185">
        <v>0</v>
      </c>
      <c r="Z168" s="185">
        <v>0</v>
      </c>
      <c r="AA168" s="185"/>
      <c r="AB168" s="182"/>
    </row>
    <row r="169" spans="1:28" ht="20.149999999999999" customHeight="1">
      <c r="A169" s="183">
        <f t="shared" si="2"/>
        <v>143</v>
      </c>
      <c r="B169" s="190" t="s">
        <v>643</v>
      </c>
      <c r="C169" s="190"/>
      <c r="D169" s="190" t="s">
        <v>644</v>
      </c>
      <c r="E169" s="179" t="s">
        <v>630</v>
      </c>
      <c r="F169" s="179" t="s">
        <v>771</v>
      </c>
      <c r="G169" s="188">
        <v>116</v>
      </c>
      <c r="H169" s="188">
        <v>30</v>
      </c>
      <c r="I169" s="188">
        <v>6</v>
      </c>
      <c r="J169" s="189">
        <v>-8</v>
      </c>
      <c r="K169" s="180">
        <v>45</v>
      </c>
      <c r="L169" s="180">
        <v>2</v>
      </c>
      <c r="M169" s="191" t="s">
        <v>827</v>
      </c>
      <c r="N169" s="180">
        <v>1983</v>
      </c>
      <c r="O169" s="181">
        <v>0</v>
      </c>
      <c r="P169" s="185">
        <v>0.8</v>
      </c>
      <c r="Q169" s="185">
        <v>0.7</v>
      </c>
      <c r="R169" s="186" t="s">
        <v>826</v>
      </c>
      <c r="S169" s="186">
        <v>45000</v>
      </c>
      <c r="T169" s="185">
        <v>60</v>
      </c>
      <c r="U169" s="185">
        <v>5</v>
      </c>
      <c r="V169" s="185">
        <v>6</v>
      </c>
      <c r="W169" s="185">
        <v>4</v>
      </c>
      <c r="X169" s="185">
        <v>45</v>
      </c>
      <c r="Y169" s="185">
        <v>20</v>
      </c>
      <c r="Z169" s="185">
        <v>5</v>
      </c>
      <c r="AA169" s="185"/>
      <c r="AB169" s="182"/>
    </row>
    <row r="170" spans="1:28" ht="20.149999999999999" customHeight="1">
      <c r="A170" s="183">
        <f t="shared" si="2"/>
        <v>144</v>
      </c>
      <c r="B170" s="179" t="s">
        <v>645</v>
      </c>
      <c r="C170" s="190"/>
      <c r="D170" s="190" t="s">
        <v>644</v>
      </c>
      <c r="E170" s="179" t="s">
        <v>630</v>
      </c>
      <c r="F170" s="179" t="s">
        <v>825</v>
      </c>
      <c r="G170" s="188">
        <v>116</v>
      </c>
      <c r="H170" s="188">
        <v>29</v>
      </c>
      <c r="I170" s="188">
        <v>6</v>
      </c>
      <c r="J170" s="189">
        <v>-8</v>
      </c>
      <c r="K170" s="180">
        <v>46</v>
      </c>
      <c r="L170" s="180">
        <v>15</v>
      </c>
      <c r="M170" s="191" t="s">
        <v>789</v>
      </c>
      <c r="N170" s="180">
        <v>1983</v>
      </c>
      <c r="O170" s="181">
        <v>0</v>
      </c>
      <c r="P170" s="185">
        <v>0.5</v>
      </c>
      <c r="Q170" s="185">
        <v>1</v>
      </c>
      <c r="R170" s="186" t="s">
        <v>782</v>
      </c>
      <c r="S170" s="186">
        <v>20000</v>
      </c>
      <c r="T170" s="185">
        <v>50</v>
      </c>
      <c r="U170" s="185">
        <v>4.5</v>
      </c>
      <c r="V170" s="185">
        <v>5</v>
      </c>
      <c r="W170" s="185">
        <v>3</v>
      </c>
      <c r="X170" s="185">
        <v>37</v>
      </c>
      <c r="Y170" s="185">
        <v>0</v>
      </c>
      <c r="Z170" s="185">
        <v>0</v>
      </c>
      <c r="AA170" s="185"/>
      <c r="AB170" s="182"/>
    </row>
    <row r="171" spans="1:28" ht="20.149999999999999" customHeight="1">
      <c r="A171" s="183">
        <f t="shared" si="2"/>
        <v>145</v>
      </c>
      <c r="B171" s="179" t="s">
        <v>646</v>
      </c>
      <c r="C171" s="179"/>
      <c r="D171" s="179" t="s">
        <v>636</v>
      </c>
      <c r="E171" s="179" t="s">
        <v>630</v>
      </c>
      <c r="F171" s="179" t="s">
        <v>771</v>
      </c>
      <c r="G171" s="188">
        <v>116</v>
      </c>
      <c r="H171" s="188">
        <v>25</v>
      </c>
      <c r="I171" s="188">
        <v>13</v>
      </c>
      <c r="J171" s="189">
        <v>-8</v>
      </c>
      <c r="K171" s="180">
        <v>48</v>
      </c>
      <c r="L171" s="180">
        <v>58</v>
      </c>
      <c r="M171" s="184" t="s">
        <v>648</v>
      </c>
      <c r="N171" s="180">
        <v>2003</v>
      </c>
      <c r="O171" s="181">
        <v>1249330000</v>
      </c>
      <c r="P171" s="185">
        <v>4</v>
      </c>
      <c r="Q171" s="185">
        <v>2</v>
      </c>
      <c r="R171" s="186" t="s">
        <v>785</v>
      </c>
      <c r="S171" s="186">
        <v>120000</v>
      </c>
      <c r="T171" s="185">
        <v>120</v>
      </c>
      <c r="U171" s="185">
        <v>5.5</v>
      </c>
      <c r="V171" s="185">
        <v>6.5</v>
      </c>
      <c r="W171" s="185">
        <v>8</v>
      </c>
      <c r="X171" s="185">
        <v>85</v>
      </c>
      <c r="Y171" s="185">
        <v>100</v>
      </c>
      <c r="Z171" s="185">
        <v>150</v>
      </c>
      <c r="AA171" s="185"/>
      <c r="AB171" s="182"/>
    </row>
    <row r="172" spans="1:28" ht="20.149999999999999" customHeight="1">
      <c r="A172" s="183">
        <f t="shared" si="2"/>
        <v>146</v>
      </c>
      <c r="B172" s="179" t="s">
        <v>647</v>
      </c>
      <c r="C172" s="179"/>
      <c r="D172" s="179" t="s">
        <v>648</v>
      </c>
      <c r="E172" s="179" t="s">
        <v>648</v>
      </c>
      <c r="F172" s="179" t="s">
        <v>771</v>
      </c>
      <c r="G172" s="188">
        <v>116</v>
      </c>
      <c r="H172" s="188">
        <v>29</v>
      </c>
      <c r="I172" s="188">
        <v>6</v>
      </c>
      <c r="J172" s="189">
        <v>-8</v>
      </c>
      <c r="K172" s="180">
        <v>47</v>
      </c>
      <c r="L172" s="180">
        <v>15</v>
      </c>
      <c r="M172" s="184" t="s">
        <v>789</v>
      </c>
      <c r="N172" s="180">
        <v>1999</v>
      </c>
      <c r="O172" s="181">
        <v>1865384210</v>
      </c>
      <c r="P172" s="186">
        <v>4.75</v>
      </c>
      <c r="Q172" s="186">
        <v>1.5</v>
      </c>
      <c r="R172" s="186" t="s">
        <v>785</v>
      </c>
      <c r="S172" s="186">
        <v>100000</v>
      </c>
      <c r="T172" s="186">
        <v>61</v>
      </c>
      <c r="U172" s="186">
        <v>13.8</v>
      </c>
      <c r="V172" s="186">
        <v>16.5</v>
      </c>
      <c r="W172" s="186">
        <v>23</v>
      </c>
      <c r="X172" s="198" t="s">
        <v>52</v>
      </c>
      <c r="Y172" s="186">
        <v>0</v>
      </c>
      <c r="Z172" s="186">
        <v>200</v>
      </c>
      <c r="AA172" s="185"/>
      <c r="AB172" s="182" t="s">
        <v>828</v>
      </c>
    </row>
    <row r="173" spans="1:28" ht="20.149999999999999" customHeight="1">
      <c r="A173" s="183">
        <f t="shared" si="2"/>
        <v>147</v>
      </c>
      <c r="B173" s="179" t="s">
        <v>649</v>
      </c>
      <c r="C173" s="179"/>
      <c r="D173" s="179" t="s">
        <v>650</v>
      </c>
      <c r="E173" s="179" t="s">
        <v>648</v>
      </c>
      <c r="F173" s="179" t="s">
        <v>771</v>
      </c>
      <c r="G173" s="188">
        <v>116</v>
      </c>
      <c r="H173" s="188">
        <v>28</v>
      </c>
      <c r="I173" s="188">
        <v>44</v>
      </c>
      <c r="J173" s="189">
        <v>-8</v>
      </c>
      <c r="K173" s="180">
        <v>53</v>
      </c>
      <c r="L173" s="180">
        <v>19</v>
      </c>
      <c r="M173" s="184" t="s">
        <v>650</v>
      </c>
      <c r="N173" s="180">
        <v>1995</v>
      </c>
      <c r="O173" s="181">
        <v>723400000</v>
      </c>
      <c r="P173" s="185">
        <v>2.2000000000000002</v>
      </c>
      <c r="Q173" s="185">
        <v>11.53</v>
      </c>
      <c r="R173" s="186" t="s">
        <v>782</v>
      </c>
      <c r="S173" s="186">
        <v>285160</v>
      </c>
      <c r="T173" s="185">
        <v>280</v>
      </c>
      <c r="U173" s="185">
        <v>7.25</v>
      </c>
      <c r="V173" s="185">
        <v>9</v>
      </c>
      <c r="W173" s="185">
        <v>20</v>
      </c>
      <c r="X173" s="185">
        <v>5</v>
      </c>
      <c r="Y173" s="185">
        <v>50</v>
      </c>
      <c r="Z173" s="185">
        <v>200</v>
      </c>
      <c r="AA173" s="186"/>
      <c r="AB173" s="182" t="s">
        <v>829</v>
      </c>
    </row>
    <row r="174" spans="1:28" ht="20.149999999999999" customHeight="1">
      <c r="A174" s="183">
        <f t="shared" si="2"/>
        <v>148</v>
      </c>
      <c r="B174" s="179" t="s">
        <v>651</v>
      </c>
      <c r="C174" s="179"/>
      <c r="D174" s="179" t="s">
        <v>650</v>
      </c>
      <c r="E174" s="179" t="s">
        <v>648</v>
      </c>
      <c r="F174" s="179" t="s">
        <v>771</v>
      </c>
      <c r="G174" s="188">
        <v>116</v>
      </c>
      <c r="H174" s="188">
        <v>27</v>
      </c>
      <c r="I174" s="188">
        <v>23</v>
      </c>
      <c r="J174" s="189">
        <v>-8</v>
      </c>
      <c r="K174" s="180">
        <v>54</v>
      </c>
      <c r="L174" s="180">
        <v>5</v>
      </c>
      <c r="M174" s="184" t="s">
        <v>650</v>
      </c>
      <c r="N174" s="180">
        <v>1998</v>
      </c>
      <c r="O174" s="181">
        <v>851390906</v>
      </c>
      <c r="P174" s="186">
        <v>0.75</v>
      </c>
      <c r="Q174" s="186">
        <v>2</v>
      </c>
      <c r="R174" s="186" t="s">
        <v>782</v>
      </c>
      <c r="S174" s="186">
        <v>78000</v>
      </c>
      <c r="T174" s="186">
        <v>73</v>
      </c>
      <c r="U174" s="186">
        <v>9</v>
      </c>
      <c r="V174" s="186">
        <v>11</v>
      </c>
      <c r="W174" s="186">
        <v>8</v>
      </c>
      <c r="X174" s="186">
        <v>0</v>
      </c>
      <c r="Y174" s="186">
        <v>67</v>
      </c>
      <c r="Z174" s="186">
        <v>250</v>
      </c>
      <c r="AA174" s="186"/>
      <c r="AB174" s="182" t="s">
        <v>829</v>
      </c>
    </row>
    <row r="175" spans="1:28" ht="20.149999999999999" customHeight="1">
      <c r="A175" s="183">
        <f t="shared" si="2"/>
        <v>149</v>
      </c>
      <c r="B175" s="179" t="s">
        <v>652</v>
      </c>
      <c r="C175" s="179"/>
      <c r="D175" s="179" t="s">
        <v>653</v>
      </c>
      <c r="E175" s="179" t="s">
        <v>648</v>
      </c>
      <c r="F175" s="179" t="s">
        <v>771</v>
      </c>
      <c r="G175" s="188">
        <v>116</v>
      </c>
      <c r="H175" s="188">
        <v>29</v>
      </c>
      <c r="I175" s="188">
        <v>50</v>
      </c>
      <c r="J175" s="189">
        <v>-8</v>
      </c>
      <c r="K175" s="180">
        <v>52</v>
      </c>
      <c r="L175" s="180">
        <v>36</v>
      </c>
      <c r="M175" s="184" t="s">
        <v>650</v>
      </c>
      <c r="N175" s="180">
        <v>2007</v>
      </c>
      <c r="O175" s="181">
        <v>1319400000</v>
      </c>
      <c r="P175" s="185">
        <v>1.5</v>
      </c>
      <c r="Q175" s="185">
        <v>5.5</v>
      </c>
      <c r="R175" s="186" t="s">
        <v>782</v>
      </c>
      <c r="S175" s="186">
        <v>66907</v>
      </c>
      <c r="T175" s="185">
        <v>115</v>
      </c>
      <c r="U175" s="185">
        <v>8</v>
      </c>
      <c r="V175" s="185">
        <v>9.5</v>
      </c>
      <c r="W175" s="185">
        <v>12</v>
      </c>
      <c r="X175" s="185">
        <v>100</v>
      </c>
      <c r="Y175" s="185">
        <v>50</v>
      </c>
      <c r="Z175" s="185">
        <v>50</v>
      </c>
      <c r="AA175" s="185"/>
      <c r="AB175" s="182"/>
    </row>
    <row r="176" spans="1:28" ht="20.149999999999999" customHeight="1">
      <c r="A176" s="183">
        <f t="shared" si="2"/>
        <v>150</v>
      </c>
      <c r="B176" s="179" t="s">
        <v>654</v>
      </c>
      <c r="C176" s="179"/>
      <c r="D176" s="179" t="s">
        <v>655</v>
      </c>
      <c r="E176" s="179" t="s">
        <v>656</v>
      </c>
      <c r="F176" s="179" t="s">
        <v>771</v>
      </c>
      <c r="G176" s="188">
        <v>116</v>
      </c>
      <c r="H176" s="188">
        <v>23</v>
      </c>
      <c r="I176" s="188">
        <v>23</v>
      </c>
      <c r="J176" s="189">
        <v>-8</v>
      </c>
      <c r="K176" s="180">
        <v>33</v>
      </c>
      <c r="L176" s="180">
        <v>1</v>
      </c>
      <c r="M176" s="184" t="s">
        <v>773</v>
      </c>
      <c r="N176" s="180">
        <v>1981</v>
      </c>
      <c r="O176" s="181">
        <v>96435000</v>
      </c>
      <c r="P176" s="185">
        <v>1.42</v>
      </c>
      <c r="Q176" s="185">
        <v>3.6</v>
      </c>
      <c r="R176" s="186" t="s">
        <v>782</v>
      </c>
      <c r="S176" s="186">
        <v>226800</v>
      </c>
      <c r="T176" s="185">
        <v>121</v>
      </c>
      <c r="U176" s="185">
        <v>15</v>
      </c>
      <c r="V176" s="185">
        <v>17</v>
      </c>
      <c r="W176" s="185">
        <v>13.5</v>
      </c>
      <c r="X176" s="185">
        <v>51</v>
      </c>
      <c r="Y176" s="185">
        <v>35</v>
      </c>
      <c r="Z176" s="185">
        <v>100</v>
      </c>
      <c r="AA176" s="185"/>
      <c r="AB176" s="182"/>
    </row>
    <row r="177" spans="1:28" ht="20.149999999999999" customHeight="1">
      <c r="A177" s="183">
        <f t="shared" si="2"/>
        <v>151</v>
      </c>
      <c r="B177" s="179" t="s">
        <v>657</v>
      </c>
      <c r="C177" s="179"/>
      <c r="D177" s="179" t="s">
        <v>658</v>
      </c>
      <c r="E177" s="179" t="s">
        <v>656</v>
      </c>
      <c r="F177" s="179" t="s">
        <v>771</v>
      </c>
      <c r="G177" s="188">
        <v>116</v>
      </c>
      <c r="H177" s="188">
        <v>22</v>
      </c>
      <c r="I177" s="188">
        <v>57</v>
      </c>
      <c r="J177" s="189">
        <v>-8</v>
      </c>
      <c r="K177" s="180">
        <v>35</v>
      </c>
      <c r="L177" s="180">
        <v>26</v>
      </c>
      <c r="M177" s="184" t="s">
        <v>812</v>
      </c>
      <c r="N177" s="180">
        <v>1981</v>
      </c>
      <c r="O177" s="181">
        <v>23302000</v>
      </c>
      <c r="P177" s="185">
        <v>1.42</v>
      </c>
      <c r="Q177" s="185">
        <v>5.0999999999999996</v>
      </c>
      <c r="R177" s="186" t="s">
        <v>782</v>
      </c>
      <c r="S177" s="186">
        <v>412335</v>
      </c>
      <c r="T177" s="185">
        <v>72</v>
      </c>
      <c r="U177" s="185">
        <v>11</v>
      </c>
      <c r="V177" s="185">
        <v>12.5</v>
      </c>
      <c r="W177" s="185">
        <v>3</v>
      </c>
      <c r="X177" s="185">
        <v>471</v>
      </c>
      <c r="Y177" s="185">
        <v>43</v>
      </c>
      <c r="Z177" s="185">
        <v>76</v>
      </c>
      <c r="AA177" s="186"/>
      <c r="AB177" s="182"/>
    </row>
    <row r="178" spans="1:28" ht="20.149999999999999" customHeight="1">
      <c r="A178" s="183">
        <f t="shared" si="2"/>
        <v>152</v>
      </c>
      <c r="B178" s="179" t="s">
        <v>659</v>
      </c>
      <c r="C178" s="179"/>
      <c r="D178" s="179" t="s">
        <v>658</v>
      </c>
      <c r="E178" s="179" t="s">
        <v>656</v>
      </c>
      <c r="F178" s="179" t="s">
        <v>771</v>
      </c>
      <c r="G178" s="188">
        <v>116</v>
      </c>
      <c r="H178" s="188">
        <v>22</v>
      </c>
      <c r="I178" s="188">
        <v>55.3</v>
      </c>
      <c r="J178" s="189">
        <v>-8</v>
      </c>
      <c r="K178" s="180">
        <v>33</v>
      </c>
      <c r="L178" s="180">
        <v>34.1</v>
      </c>
      <c r="M178" s="184" t="s">
        <v>801</v>
      </c>
      <c r="N178" s="180">
        <v>1986</v>
      </c>
      <c r="O178" s="181">
        <v>650000000</v>
      </c>
      <c r="P178" s="185">
        <v>4.5</v>
      </c>
      <c r="Q178" s="185">
        <v>0.65</v>
      </c>
      <c r="R178" s="186" t="s">
        <v>830</v>
      </c>
      <c r="S178" s="186">
        <v>90500</v>
      </c>
      <c r="T178" s="185">
        <v>100</v>
      </c>
      <c r="U178" s="185">
        <v>12</v>
      </c>
      <c r="V178" s="185">
        <v>13.5</v>
      </c>
      <c r="W178" s="185">
        <v>5</v>
      </c>
      <c r="X178" s="185">
        <v>120</v>
      </c>
      <c r="Y178" s="185">
        <v>25</v>
      </c>
      <c r="Z178" s="185">
        <v>75</v>
      </c>
      <c r="AA178" s="185"/>
      <c r="AB178" s="182"/>
    </row>
    <row r="179" spans="1:28" ht="20.149999999999999" customHeight="1">
      <c r="A179" s="183">
        <f t="shared" si="2"/>
        <v>153</v>
      </c>
      <c r="B179" s="179" t="s">
        <v>660</v>
      </c>
      <c r="C179" s="179"/>
      <c r="D179" s="179" t="s">
        <v>661</v>
      </c>
      <c r="E179" s="179" t="s">
        <v>656</v>
      </c>
      <c r="F179" s="179" t="s">
        <v>771</v>
      </c>
      <c r="G179" s="188"/>
      <c r="H179" s="188"/>
      <c r="I179" s="188"/>
      <c r="J179" s="189"/>
      <c r="K179" s="180"/>
      <c r="L179" s="180"/>
      <c r="M179" s="184" t="s">
        <v>773</v>
      </c>
      <c r="N179" s="180">
        <v>2009</v>
      </c>
      <c r="O179" s="181">
        <v>0</v>
      </c>
      <c r="P179" s="185">
        <v>1</v>
      </c>
      <c r="Q179" s="185">
        <v>0.4</v>
      </c>
      <c r="R179" s="186" t="s">
        <v>785</v>
      </c>
      <c r="S179" s="186">
        <v>13440</v>
      </c>
      <c r="T179" s="185">
        <v>30</v>
      </c>
      <c r="U179" s="185">
        <v>4</v>
      </c>
      <c r="V179" s="185">
        <v>5</v>
      </c>
      <c r="W179" s="185">
        <v>2</v>
      </c>
      <c r="X179" s="185">
        <v>80</v>
      </c>
      <c r="Y179" s="185">
        <v>0</v>
      </c>
      <c r="Z179" s="185">
        <v>0</v>
      </c>
      <c r="AA179" s="185"/>
      <c r="AB179" s="182" t="s">
        <v>831</v>
      </c>
    </row>
    <row r="180" spans="1:28" ht="20.149999999999999" customHeight="1">
      <c r="A180" s="183">
        <f t="shared" si="2"/>
        <v>154</v>
      </c>
      <c r="B180" s="179" t="s">
        <v>662</v>
      </c>
      <c r="C180" s="179"/>
      <c r="D180" s="179" t="s">
        <v>663</v>
      </c>
      <c r="E180" s="179" t="s">
        <v>664</v>
      </c>
      <c r="F180" s="179" t="s">
        <v>771</v>
      </c>
      <c r="G180" s="188">
        <v>116</v>
      </c>
      <c r="H180" s="188">
        <v>35</v>
      </c>
      <c r="I180" s="188">
        <v>56</v>
      </c>
      <c r="J180" s="189">
        <v>-8</v>
      </c>
      <c r="K180" s="180">
        <v>33</v>
      </c>
      <c r="L180" s="180">
        <v>30</v>
      </c>
      <c r="M180" s="184" t="s">
        <v>793</v>
      </c>
      <c r="N180" s="180">
        <v>1995</v>
      </c>
      <c r="O180" s="181">
        <v>1098289000</v>
      </c>
      <c r="P180" s="185">
        <v>4.32</v>
      </c>
      <c r="Q180" s="185">
        <v>4</v>
      </c>
      <c r="R180" s="186" t="s">
        <v>782</v>
      </c>
      <c r="S180" s="186">
        <v>262876</v>
      </c>
      <c r="T180" s="185">
        <v>123</v>
      </c>
      <c r="U180" s="185">
        <v>15.5</v>
      </c>
      <c r="V180" s="185">
        <v>18.5</v>
      </c>
      <c r="W180" s="185">
        <v>15</v>
      </c>
      <c r="X180" s="185">
        <v>200</v>
      </c>
      <c r="Y180" s="185">
        <v>146</v>
      </c>
      <c r="Z180" s="185">
        <v>121</v>
      </c>
      <c r="AA180" s="186"/>
      <c r="AB180" s="182"/>
    </row>
    <row r="181" spans="1:28" ht="20.149999999999999" customHeight="1">
      <c r="A181" s="183">
        <f t="shared" si="2"/>
        <v>155</v>
      </c>
      <c r="B181" s="179" t="s">
        <v>665</v>
      </c>
      <c r="C181" s="179"/>
      <c r="D181" s="179" t="s">
        <v>664</v>
      </c>
      <c r="E181" s="179" t="s">
        <v>664</v>
      </c>
      <c r="F181" s="179" t="s">
        <v>771</v>
      </c>
      <c r="G181" s="188">
        <v>116</v>
      </c>
      <c r="H181" s="188">
        <v>34</v>
      </c>
      <c r="I181" s="188">
        <v>13</v>
      </c>
      <c r="J181" s="189">
        <v>-8</v>
      </c>
      <c r="K181" s="180">
        <v>30</v>
      </c>
      <c r="L181" s="180">
        <v>52</v>
      </c>
      <c r="M181" s="184" t="s">
        <v>392</v>
      </c>
      <c r="N181" s="180">
        <v>1980</v>
      </c>
      <c r="O181" s="181">
        <v>14126000</v>
      </c>
      <c r="P181" s="185">
        <v>0.78</v>
      </c>
      <c r="Q181" s="185">
        <v>1</v>
      </c>
      <c r="R181" s="186" t="s">
        <v>782</v>
      </c>
      <c r="S181" s="186">
        <v>36000</v>
      </c>
      <c r="T181" s="185">
        <v>60</v>
      </c>
      <c r="U181" s="185">
        <v>4.5</v>
      </c>
      <c r="V181" s="185">
        <v>6</v>
      </c>
      <c r="W181" s="185">
        <v>14</v>
      </c>
      <c r="X181" s="185">
        <v>360</v>
      </c>
      <c r="Y181" s="185">
        <v>18</v>
      </c>
      <c r="Z181" s="185">
        <v>76</v>
      </c>
      <c r="AA181" s="186"/>
      <c r="AB181" s="182" t="s">
        <v>832</v>
      </c>
    </row>
    <row r="182" spans="1:28" ht="20.149999999999999" customHeight="1">
      <c r="A182" s="183">
        <f t="shared" si="2"/>
        <v>156</v>
      </c>
      <c r="B182" s="179" t="s">
        <v>666</v>
      </c>
      <c r="C182" s="179"/>
      <c r="D182" s="179" t="s">
        <v>664</v>
      </c>
      <c r="E182" s="179" t="s">
        <v>664</v>
      </c>
      <c r="F182" s="179" t="s">
        <v>771</v>
      </c>
      <c r="G182" s="188">
        <v>116</v>
      </c>
      <c r="H182" s="188">
        <v>34</v>
      </c>
      <c r="I182" s="188">
        <v>19</v>
      </c>
      <c r="J182" s="189">
        <v>-8</v>
      </c>
      <c r="K182" s="180">
        <v>30</v>
      </c>
      <c r="L182" s="180">
        <v>56</v>
      </c>
      <c r="M182" s="184" t="s">
        <v>392</v>
      </c>
      <c r="N182" s="180">
        <v>1982</v>
      </c>
      <c r="O182" s="181">
        <v>16150000</v>
      </c>
      <c r="P182" s="185">
        <v>1.38</v>
      </c>
      <c r="Q182" s="185">
        <v>3.97</v>
      </c>
      <c r="R182" s="186" t="s">
        <v>178</v>
      </c>
      <c r="S182" s="186">
        <v>26507</v>
      </c>
      <c r="T182" s="185">
        <v>88.5</v>
      </c>
      <c r="U182" s="185">
        <v>3.5</v>
      </c>
      <c r="V182" s="185">
        <v>6.5</v>
      </c>
      <c r="W182" s="185">
        <v>6</v>
      </c>
      <c r="X182" s="185">
        <v>100</v>
      </c>
      <c r="Y182" s="185" t="s">
        <v>52</v>
      </c>
      <c r="Z182" s="185">
        <v>100</v>
      </c>
      <c r="AA182" s="186"/>
      <c r="AB182" s="182"/>
    </row>
    <row r="183" spans="1:28" ht="20.149999999999999" customHeight="1">
      <c r="A183" s="183">
        <f t="shared" si="2"/>
        <v>157</v>
      </c>
      <c r="B183" s="179" t="s">
        <v>667</v>
      </c>
      <c r="C183" s="179"/>
      <c r="D183" s="179" t="s">
        <v>668</v>
      </c>
      <c r="E183" s="179" t="s">
        <v>664</v>
      </c>
      <c r="F183" s="179" t="s">
        <v>771</v>
      </c>
      <c r="G183" s="188"/>
      <c r="H183" s="188"/>
      <c r="I183" s="188"/>
      <c r="J183" s="189"/>
      <c r="K183" s="180"/>
      <c r="L183" s="180"/>
      <c r="M183" s="184" t="s">
        <v>392</v>
      </c>
      <c r="N183" s="180">
        <v>2009</v>
      </c>
      <c r="O183" s="181">
        <v>1200000000</v>
      </c>
      <c r="P183" s="185">
        <v>2</v>
      </c>
      <c r="Q183" s="185">
        <v>0.5</v>
      </c>
      <c r="R183" s="186" t="s">
        <v>833</v>
      </c>
      <c r="S183" s="186">
        <v>98000</v>
      </c>
      <c r="T183" s="185">
        <v>48</v>
      </c>
      <c r="U183" s="185">
        <v>8.9</v>
      </c>
      <c r="V183" s="185">
        <v>9</v>
      </c>
      <c r="W183" s="185">
        <v>10</v>
      </c>
      <c r="X183" s="185">
        <v>200</v>
      </c>
      <c r="Y183" s="185">
        <v>100</v>
      </c>
      <c r="Z183" s="185">
        <v>400</v>
      </c>
      <c r="AA183" s="186"/>
      <c r="AB183" s="182" t="s">
        <v>834</v>
      </c>
    </row>
    <row r="184" spans="1:28" ht="20.149999999999999" customHeight="1">
      <c r="A184" s="183">
        <f t="shared" si="2"/>
        <v>158</v>
      </c>
      <c r="B184" s="179" t="s">
        <v>669</v>
      </c>
      <c r="C184" s="179"/>
      <c r="D184" s="179" t="s">
        <v>670</v>
      </c>
      <c r="E184" s="179" t="s">
        <v>671</v>
      </c>
      <c r="F184" s="179" t="s">
        <v>771</v>
      </c>
      <c r="G184" s="188">
        <v>116</v>
      </c>
      <c r="H184" s="188">
        <v>36</v>
      </c>
      <c r="I184" s="188">
        <v>19</v>
      </c>
      <c r="J184" s="189">
        <v>-8</v>
      </c>
      <c r="K184" s="180">
        <v>29</v>
      </c>
      <c r="L184" s="180">
        <v>21</v>
      </c>
      <c r="M184" s="184" t="s">
        <v>835</v>
      </c>
      <c r="N184" s="180">
        <v>2006</v>
      </c>
      <c r="O184" s="181">
        <v>932673000</v>
      </c>
      <c r="P184" s="185">
        <v>1.1000000000000001</v>
      </c>
      <c r="Q184" s="185">
        <v>0.4</v>
      </c>
      <c r="R184" s="186" t="s">
        <v>833</v>
      </c>
      <c r="S184" s="186">
        <v>20787</v>
      </c>
      <c r="T184" s="185">
        <v>35</v>
      </c>
      <c r="U184" s="185">
        <v>11</v>
      </c>
      <c r="V184" s="185">
        <v>12.5</v>
      </c>
      <c r="W184" s="185">
        <v>11</v>
      </c>
      <c r="X184" s="185">
        <v>100</v>
      </c>
      <c r="Y184" s="198" t="s">
        <v>52</v>
      </c>
      <c r="Z184" s="185">
        <v>0</v>
      </c>
      <c r="AA184" s="186"/>
      <c r="AB184" s="182"/>
    </row>
    <row r="185" spans="1:28" ht="20.149999999999999" customHeight="1">
      <c r="A185" s="183">
        <f t="shared" si="2"/>
        <v>159</v>
      </c>
      <c r="B185" s="179" t="s">
        <v>672</v>
      </c>
      <c r="C185" s="179"/>
      <c r="D185" s="179" t="s">
        <v>673</v>
      </c>
      <c r="E185" s="179" t="s">
        <v>671</v>
      </c>
      <c r="F185" s="179" t="s">
        <v>771</v>
      </c>
      <c r="G185" s="188">
        <v>116</v>
      </c>
      <c r="H185" s="188">
        <v>35</v>
      </c>
      <c r="I185" s="188">
        <v>44</v>
      </c>
      <c r="J185" s="189">
        <v>-8</v>
      </c>
      <c r="K185" s="180">
        <v>32</v>
      </c>
      <c r="L185" s="180">
        <v>4</v>
      </c>
      <c r="M185" s="184" t="s">
        <v>392</v>
      </c>
      <c r="N185" s="180">
        <v>2006</v>
      </c>
      <c r="O185" s="181">
        <v>3891429700</v>
      </c>
      <c r="P185" s="185">
        <v>1.47</v>
      </c>
      <c r="Q185" s="185">
        <v>0.93</v>
      </c>
      <c r="R185" s="186" t="s">
        <v>836</v>
      </c>
      <c r="S185" s="186">
        <v>51533</v>
      </c>
      <c r="T185" s="185">
        <v>48.25</v>
      </c>
      <c r="U185" s="185">
        <v>12</v>
      </c>
      <c r="V185" s="185">
        <v>15</v>
      </c>
      <c r="W185" s="185">
        <v>9</v>
      </c>
      <c r="X185" s="185">
        <v>150</v>
      </c>
      <c r="Y185" s="185">
        <v>250</v>
      </c>
      <c r="Z185" s="185">
        <v>350</v>
      </c>
      <c r="AA185" s="186"/>
      <c r="AB185" s="182"/>
    </row>
    <row r="186" spans="1:28" ht="20.149999999999999" customHeight="1">
      <c r="A186" s="183">
        <f t="shared" si="2"/>
        <v>160</v>
      </c>
      <c r="B186" s="179" t="s">
        <v>674</v>
      </c>
      <c r="C186" s="179"/>
      <c r="D186" s="179" t="s">
        <v>675</v>
      </c>
      <c r="E186" s="179" t="s">
        <v>671</v>
      </c>
      <c r="F186" s="179" t="s">
        <v>771</v>
      </c>
      <c r="G186" s="188">
        <v>116</v>
      </c>
      <c r="H186" s="188">
        <v>39</v>
      </c>
      <c r="I186" s="188">
        <v>25</v>
      </c>
      <c r="J186" s="189">
        <v>-8</v>
      </c>
      <c r="K186" s="180">
        <v>29</v>
      </c>
      <c r="L186" s="180">
        <v>33</v>
      </c>
      <c r="M186" s="184" t="s">
        <v>837</v>
      </c>
      <c r="N186" s="180">
        <v>2000</v>
      </c>
      <c r="O186" s="181">
        <v>252485327</v>
      </c>
      <c r="P186" s="186">
        <v>3.13</v>
      </c>
      <c r="Q186" s="186">
        <v>0.5</v>
      </c>
      <c r="R186" s="186" t="s">
        <v>838</v>
      </c>
      <c r="S186" s="186">
        <v>36000</v>
      </c>
      <c r="T186" s="186">
        <v>65</v>
      </c>
      <c r="U186" s="186">
        <v>3</v>
      </c>
      <c r="V186" s="186">
        <v>5</v>
      </c>
      <c r="W186" s="186">
        <v>10</v>
      </c>
      <c r="X186" s="186">
        <v>0</v>
      </c>
      <c r="Y186" s="186">
        <v>0</v>
      </c>
      <c r="Z186" s="186">
        <v>20</v>
      </c>
      <c r="AA186" s="186"/>
      <c r="AB186" s="182"/>
    </row>
    <row r="187" spans="1:28" ht="20.149999999999999" customHeight="1">
      <c r="A187" s="183">
        <f t="shared" si="2"/>
        <v>161</v>
      </c>
      <c r="B187" s="179" t="s">
        <v>676</v>
      </c>
      <c r="C187" s="179"/>
      <c r="D187" s="179" t="s">
        <v>677</v>
      </c>
      <c r="E187" s="179" t="s">
        <v>678</v>
      </c>
      <c r="F187" s="179" t="s">
        <v>771</v>
      </c>
      <c r="G187" s="188">
        <v>116</v>
      </c>
      <c r="H187" s="188">
        <v>32</v>
      </c>
      <c r="I187" s="188">
        <v>32</v>
      </c>
      <c r="J187" s="189">
        <v>-8</v>
      </c>
      <c r="K187" s="180">
        <v>41</v>
      </c>
      <c r="L187" s="180">
        <v>6</v>
      </c>
      <c r="M187" s="184" t="s">
        <v>794</v>
      </c>
      <c r="N187" s="180">
        <v>2004</v>
      </c>
      <c r="O187" s="181">
        <v>3906253000</v>
      </c>
      <c r="P187" s="186">
        <v>6.5</v>
      </c>
      <c r="Q187" s="186">
        <v>8.1419999999999995</v>
      </c>
      <c r="R187" s="186" t="s">
        <v>795</v>
      </c>
      <c r="S187" s="186">
        <v>913628</v>
      </c>
      <c r="T187" s="186">
        <v>144.5</v>
      </c>
      <c r="U187" s="186">
        <v>14</v>
      </c>
      <c r="V187" s="186">
        <v>15.7</v>
      </c>
      <c r="W187" s="186">
        <v>20</v>
      </c>
      <c r="X187" s="186">
        <v>224</v>
      </c>
      <c r="Y187" s="185" t="s">
        <v>52</v>
      </c>
      <c r="Z187" s="186">
        <v>200</v>
      </c>
      <c r="AA187" s="186"/>
      <c r="AB187" s="182"/>
    </row>
    <row r="188" spans="1:28" ht="20.149999999999999" customHeight="1">
      <c r="A188" s="183">
        <f t="shared" si="2"/>
        <v>162</v>
      </c>
      <c r="B188" s="179" t="s">
        <v>679</v>
      </c>
      <c r="C188" s="179"/>
      <c r="D188" s="179" t="s">
        <v>680</v>
      </c>
      <c r="E188" s="179" t="s">
        <v>410</v>
      </c>
      <c r="F188" s="179" t="s">
        <v>771</v>
      </c>
      <c r="G188" s="188">
        <v>116</v>
      </c>
      <c r="H188" s="188">
        <v>31</v>
      </c>
      <c r="I188" s="188">
        <v>45</v>
      </c>
      <c r="J188" s="189">
        <v>-8</v>
      </c>
      <c r="K188" s="180">
        <v>44</v>
      </c>
      <c r="L188" s="180">
        <v>2</v>
      </c>
      <c r="M188" s="184" t="s">
        <v>773</v>
      </c>
      <c r="N188" s="180">
        <v>1982</v>
      </c>
      <c r="O188" s="181">
        <v>96435000</v>
      </c>
      <c r="P188" s="185">
        <v>1.38</v>
      </c>
      <c r="Q188" s="185">
        <v>3.97</v>
      </c>
      <c r="R188" s="186" t="s">
        <v>782</v>
      </c>
      <c r="S188" s="186">
        <v>26507</v>
      </c>
      <c r="T188" s="185">
        <v>72</v>
      </c>
      <c r="U188" s="185">
        <v>3.5</v>
      </c>
      <c r="V188" s="185">
        <v>5</v>
      </c>
      <c r="W188" s="185">
        <v>6</v>
      </c>
      <c r="X188" s="185">
        <v>100</v>
      </c>
      <c r="Y188" s="185">
        <v>75</v>
      </c>
      <c r="Z188" s="185">
        <v>112</v>
      </c>
      <c r="AA188" s="186"/>
      <c r="AB188" s="182"/>
    </row>
    <row r="189" spans="1:28" ht="20.149999999999999" customHeight="1">
      <c r="A189" s="183">
        <f t="shared" si="2"/>
        <v>163</v>
      </c>
      <c r="B189" s="179" t="s">
        <v>681</v>
      </c>
      <c r="C189" s="179"/>
      <c r="D189" s="179" t="s">
        <v>682</v>
      </c>
      <c r="E189" s="179" t="s">
        <v>410</v>
      </c>
      <c r="F189" s="179" t="s">
        <v>771</v>
      </c>
      <c r="G189" s="188">
        <v>116</v>
      </c>
      <c r="H189" s="188">
        <v>27</v>
      </c>
      <c r="I189" s="188">
        <v>31</v>
      </c>
      <c r="J189" s="189">
        <v>-8</v>
      </c>
      <c r="K189" s="180">
        <v>43</v>
      </c>
      <c r="L189" s="180">
        <v>29</v>
      </c>
      <c r="M189" s="184" t="s">
        <v>789</v>
      </c>
      <c r="N189" s="180">
        <v>1994</v>
      </c>
      <c r="O189" s="181">
        <v>918191000</v>
      </c>
      <c r="P189" s="185">
        <v>2.85</v>
      </c>
      <c r="Q189" s="185">
        <v>2.25</v>
      </c>
      <c r="R189" s="186" t="s">
        <v>785</v>
      </c>
      <c r="S189" s="186">
        <v>103720</v>
      </c>
      <c r="T189" s="185">
        <v>80</v>
      </c>
      <c r="U189" s="185">
        <v>13.75</v>
      </c>
      <c r="V189" s="185">
        <v>15</v>
      </c>
      <c r="W189" s="185">
        <v>14</v>
      </c>
      <c r="X189" s="185">
        <v>184</v>
      </c>
      <c r="Y189" s="185">
        <v>114</v>
      </c>
      <c r="Z189" s="185">
        <v>350</v>
      </c>
      <c r="AA189" s="185"/>
      <c r="AB189" s="182"/>
    </row>
    <row r="190" spans="1:28" ht="20.149999999999999" customHeight="1">
      <c r="A190" s="183">
        <f t="shared" si="2"/>
        <v>164</v>
      </c>
      <c r="B190" s="179" t="s">
        <v>683</v>
      </c>
      <c r="C190" s="190"/>
      <c r="D190" s="190" t="s">
        <v>684</v>
      </c>
      <c r="E190" s="179" t="s">
        <v>410</v>
      </c>
      <c r="F190" s="179" t="s">
        <v>825</v>
      </c>
      <c r="G190" s="188">
        <v>116</v>
      </c>
      <c r="H190" s="188">
        <v>26</v>
      </c>
      <c r="I190" s="188">
        <v>0</v>
      </c>
      <c r="J190" s="189">
        <v>-8</v>
      </c>
      <c r="K190" s="180">
        <v>41</v>
      </c>
      <c r="L190" s="180">
        <v>48</v>
      </c>
      <c r="M190" s="191" t="s">
        <v>773</v>
      </c>
      <c r="N190" s="180">
        <v>1980</v>
      </c>
      <c r="O190" s="181">
        <v>0</v>
      </c>
      <c r="P190" s="185">
        <v>0.6</v>
      </c>
      <c r="Q190" s="185">
        <v>1</v>
      </c>
      <c r="R190" s="186" t="s">
        <v>826</v>
      </c>
      <c r="S190" s="186">
        <v>50000</v>
      </c>
      <c r="T190" s="185">
        <v>50</v>
      </c>
      <c r="U190" s="185">
        <v>5</v>
      </c>
      <c r="V190" s="185">
        <v>6</v>
      </c>
      <c r="W190" s="185">
        <v>3</v>
      </c>
      <c r="X190" s="185">
        <v>50</v>
      </c>
      <c r="Y190" s="185">
        <v>0</v>
      </c>
      <c r="Z190" s="185">
        <v>10</v>
      </c>
      <c r="AA190" s="185"/>
      <c r="AB190" s="182"/>
    </row>
    <row r="191" spans="1:28" ht="20.149999999999999" customHeight="1">
      <c r="A191" s="200"/>
      <c r="B191" s="179"/>
      <c r="C191" s="213"/>
      <c r="D191" s="213"/>
      <c r="E191" s="179"/>
      <c r="F191" s="179"/>
      <c r="G191" s="202"/>
      <c r="H191" s="202"/>
      <c r="I191" s="202"/>
      <c r="J191" s="203"/>
      <c r="K191" s="195"/>
      <c r="L191" s="195"/>
      <c r="M191" s="204"/>
      <c r="N191" s="195"/>
      <c r="O191" s="205"/>
      <c r="P191" s="206"/>
      <c r="Q191" s="206"/>
      <c r="R191" s="207"/>
      <c r="S191" s="207"/>
      <c r="T191" s="206"/>
      <c r="U191" s="206"/>
      <c r="V191" s="206"/>
      <c r="W191" s="206"/>
      <c r="X191" s="206"/>
      <c r="Y191" s="206"/>
      <c r="Z191" s="206"/>
      <c r="AA191" s="206"/>
      <c r="AB191" s="208"/>
    </row>
    <row r="192" spans="1:28" s="137" customFormat="1" ht="17.5">
      <c r="A192" s="515" t="s">
        <v>1</v>
      </c>
      <c r="B192" s="512" t="s">
        <v>2</v>
      </c>
      <c r="C192" s="512"/>
      <c r="D192" s="512" t="s">
        <v>3</v>
      </c>
      <c r="E192" s="512"/>
      <c r="F192" s="512"/>
      <c r="G192" s="512" t="s">
        <v>4</v>
      </c>
      <c r="H192" s="512"/>
      <c r="I192" s="512"/>
      <c r="J192" s="512"/>
      <c r="K192" s="512"/>
      <c r="L192" s="512"/>
      <c r="M192" s="512" t="s">
        <v>5</v>
      </c>
      <c r="N192" s="175" t="s">
        <v>6</v>
      </c>
      <c r="O192" s="199" t="s">
        <v>742</v>
      </c>
      <c r="P192" s="513" t="s">
        <v>8</v>
      </c>
      <c r="Q192" s="513"/>
      <c r="R192" s="513"/>
      <c r="S192" s="513"/>
      <c r="T192" s="513"/>
      <c r="U192" s="513"/>
      <c r="V192" s="513"/>
      <c r="W192" s="513"/>
      <c r="X192" s="513" t="s">
        <v>9</v>
      </c>
      <c r="Y192" s="513"/>
      <c r="Z192" s="513"/>
      <c r="AA192" s="513"/>
      <c r="AB192" s="514" t="s">
        <v>10</v>
      </c>
    </row>
    <row r="193" spans="1:28" s="137" customFormat="1" ht="17.5">
      <c r="A193" s="515"/>
      <c r="B193" s="512"/>
      <c r="C193" s="512"/>
      <c r="D193" s="512" t="s">
        <v>11</v>
      </c>
      <c r="E193" s="512" t="s">
        <v>12</v>
      </c>
      <c r="F193" s="512" t="s">
        <v>13</v>
      </c>
      <c r="G193" s="512" t="s">
        <v>743</v>
      </c>
      <c r="H193" s="512"/>
      <c r="I193" s="512"/>
      <c r="J193" s="512" t="s">
        <v>744</v>
      </c>
      <c r="K193" s="512"/>
      <c r="L193" s="512"/>
      <c r="M193" s="512"/>
      <c r="N193" s="175" t="s">
        <v>745</v>
      </c>
      <c r="O193" s="199" t="s">
        <v>746</v>
      </c>
      <c r="P193" s="176" t="s">
        <v>747</v>
      </c>
      <c r="Q193" s="176" t="s">
        <v>18</v>
      </c>
      <c r="R193" s="176" t="s">
        <v>19</v>
      </c>
      <c r="S193" s="176" t="s">
        <v>748</v>
      </c>
      <c r="T193" s="176" t="s">
        <v>21</v>
      </c>
      <c r="U193" s="513" t="s">
        <v>22</v>
      </c>
      <c r="V193" s="513"/>
      <c r="W193" s="176" t="s">
        <v>749</v>
      </c>
      <c r="X193" s="176" t="s">
        <v>750</v>
      </c>
      <c r="Y193" s="176" t="s">
        <v>751</v>
      </c>
      <c r="Z193" s="176" t="s">
        <v>752</v>
      </c>
      <c r="AA193" s="176" t="s">
        <v>753</v>
      </c>
      <c r="AB193" s="514"/>
    </row>
    <row r="194" spans="1:28" s="137" customFormat="1" ht="20">
      <c r="A194" s="515"/>
      <c r="B194" s="512"/>
      <c r="C194" s="512"/>
      <c r="D194" s="512"/>
      <c r="E194" s="512"/>
      <c r="F194" s="512"/>
      <c r="G194" s="516" t="s">
        <v>28</v>
      </c>
      <c r="H194" s="517" t="s">
        <v>29</v>
      </c>
      <c r="I194" s="516" t="s">
        <v>30</v>
      </c>
      <c r="J194" s="516" t="s">
        <v>28</v>
      </c>
      <c r="K194" s="517" t="s">
        <v>29</v>
      </c>
      <c r="L194" s="516" t="s">
        <v>30</v>
      </c>
      <c r="M194" s="512"/>
      <c r="N194" s="175" t="s">
        <v>31</v>
      </c>
      <c r="O194" s="199" t="s">
        <v>754</v>
      </c>
      <c r="P194" s="176" t="s">
        <v>798</v>
      </c>
      <c r="Q194" s="176" t="s">
        <v>32</v>
      </c>
      <c r="R194" s="176" t="s">
        <v>33</v>
      </c>
      <c r="S194" s="176" t="s">
        <v>799</v>
      </c>
      <c r="T194" s="176" t="s">
        <v>34</v>
      </c>
      <c r="U194" s="176" t="s">
        <v>757</v>
      </c>
      <c r="V194" s="176" t="s">
        <v>758</v>
      </c>
      <c r="W194" s="176" t="s">
        <v>759</v>
      </c>
      <c r="X194" s="176" t="s">
        <v>37</v>
      </c>
      <c r="Y194" s="176" t="s">
        <v>760</v>
      </c>
      <c r="Z194" s="176" t="s">
        <v>761</v>
      </c>
      <c r="AA194" s="176" t="s">
        <v>762</v>
      </c>
      <c r="AB194" s="514"/>
    </row>
    <row r="195" spans="1:28" s="137" customFormat="1" ht="17.5">
      <c r="A195" s="515"/>
      <c r="B195" s="512"/>
      <c r="C195" s="512"/>
      <c r="D195" s="512"/>
      <c r="E195" s="512"/>
      <c r="F195" s="512"/>
      <c r="G195" s="516"/>
      <c r="H195" s="517"/>
      <c r="I195" s="516"/>
      <c r="J195" s="516"/>
      <c r="K195" s="517"/>
      <c r="L195" s="516"/>
      <c r="M195" s="512"/>
      <c r="N195" s="175"/>
      <c r="O195" s="199"/>
      <c r="P195" s="176"/>
      <c r="Q195" s="176" t="s">
        <v>37</v>
      </c>
      <c r="R195" s="176"/>
      <c r="S195" s="176"/>
      <c r="T195" s="176"/>
      <c r="U195" s="176" t="s">
        <v>34</v>
      </c>
      <c r="V195" s="176" t="s">
        <v>34</v>
      </c>
      <c r="W195" s="176" t="s">
        <v>34</v>
      </c>
      <c r="X195" s="176"/>
      <c r="Y195" s="176"/>
      <c r="Z195" s="176"/>
      <c r="AA195" s="176"/>
      <c r="AB195" s="514"/>
    </row>
    <row r="196" spans="1:28" ht="20.149999999999999" customHeight="1">
      <c r="A196" s="183">
        <f>A190+1</f>
        <v>165</v>
      </c>
      <c r="B196" s="179" t="s">
        <v>685</v>
      </c>
      <c r="C196" s="190"/>
      <c r="D196" s="190" t="s">
        <v>684</v>
      </c>
      <c r="E196" s="179" t="s">
        <v>410</v>
      </c>
      <c r="F196" s="179" t="s">
        <v>825</v>
      </c>
      <c r="G196" s="188">
        <v>116</v>
      </c>
      <c r="H196" s="188">
        <v>26</v>
      </c>
      <c r="I196" s="188">
        <v>6</v>
      </c>
      <c r="J196" s="189">
        <v>-8</v>
      </c>
      <c r="K196" s="180">
        <v>41</v>
      </c>
      <c r="L196" s="180">
        <v>57</v>
      </c>
      <c r="M196" s="191" t="s">
        <v>789</v>
      </c>
      <c r="N196" s="180">
        <v>1982</v>
      </c>
      <c r="O196" s="181">
        <v>0</v>
      </c>
      <c r="P196" s="185">
        <v>0.5</v>
      </c>
      <c r="Q196" s="185">
        <v>0.9</v>
      </c>
      <c r="R196" s="186" t="s">
        <v>826</v>
      </c>
      <c r="S196" s="186">
        <v>35000</v>
      </c>
      <c r="T196" s="185">
        <v>67</v>
      </c>
      <c r="U196" s="185">
        <v>4</v>
      </c>
      <c r="V196" s="185">
        <v>5</v>
      </c>
      <c r="W196" s="185">
        <v>3</v>
      </c>
      <c r="X196" s="185">
        <v>25</v>
      </c>
      <c r="Y196" s="185">
        <v>0</v>
      </c>
      <c r="Z196" s="185">
        <v>12</v>
      </c>
      <c r="AA196" s="185"/>
      <c r="AB196" s="182"/>
    </row>
    <row r="197" spans="1:28" ht="20.149999999999999" customHeight="1">
      <c r="A197" s="183">
        <f t="shared" ref="A197:A228" si="3">A196+1</f>
        <v>166</v>
      </c>
      <c r="B197" s="179" t="s">
        <v>686</v>
      </c>
      <c r="C197" s="190"/>
      <c r="D197" s="190" t="s">
        <v>684</v>
      </c>
      <c r="E197" s="179" t="s">
        <v>410</v>
      </c>
      <c r="F197" s="179" t="s">
        <v>825</v>
      </c>
      <c r="G197" s="188">
        <v>116</v>
      </c>
      <c r="H197" s="188">
        <v>26</v>
      </c>
      <c r="I197" s="188">
        <v>26</v>
      </c>
      <c r="J197" s="189">
        <v>-8</v>
      </c>
      <c r="K197" s="180">
        <v>42</v>
      </c>
      <c r="L197" s="180">
        <v>9</v>
      </c>
      <c r="M197" s="191" t="s">
        <v>789</v>
      </c>
      <c r="N197" s="180">
        <v>1985</v>
      </c>
      <c r="O197" s="181">
        <v>0</v>
      </c>
      <c r="P197" s="185">
        <v>0.7</v>
      </c>
      <c r="Q197" s="185">
        <v>1</v>
      </c>
      <c r="R197" s="186" t="s">
        <v>826</v>
      </c>
      <c r="S197" s="186">
        <v>35000</v>
      </c>
      <c r="T197" s="185">
        <v>55</v>
      </c>
      <c r="U197" s="185">
        <v>5</v>
      </c>
      <c r="V197" s="185">
        <v>6</v>
      </c>
      <c r="W197" s="185">
        <v>3</v>
      </c>
      <c r="X197" s="185">
        <v>50</v>
      </c>
      <c r="Y197" s="185">
        <v>0</v>
      </c>
      <c r="Z197" s="185">
        <v>10</v>
      </c>
      <c r="AA197" s="185"/>
      <c r="AB197" s="182"/>
    </row>
    <row r="198" spans="1:28" ht="20.149999999999999" customHeight="1">
      <c r="A198" s="183">
        <f t="shared" si="3"/>
        <v>167</v>
      </c>
      <c r="B198" s="179" t="s">
        <v>687</v>
      </c>
      <c r="C198" s="179"/>
      <c r="D198" s="179" t="s">
        <v>409</v>
      </c>
      <c r="E198" s="179" t="s">
        <v>410</v>
      </c>
      <c r="F198" s="179" t="s">
        <v>771</v>
      </c>
      <c r="G198" s="188">
        <v>116</v>
      </c>
      <c r="H198" s="188">
        <v>27</v>
      </c>
      <c r="I198" s="188">
        <v>2</v>
      </c>
      <c r="J198" s="189">
        <v>-8</v>
      </c>
      <c r="K198" s="180">
        <v>41</v>
      </c>
      <c r="L198" s="180">
        <v>23</v>
      </c>
      <c r="M198" s="184" t="s">
        <v>773</v>
      </c>
      <c r="N198" s="180">
        <v>1983</v>
      </c>
      <c r="O198" s="181">
        <v>36425000</v>
      </c>
      <c r="P198" s="185">
        <v>0.8</v>
      </c>
      <c r="Q198" s="185">
        <v>0.5</v>
      </c>
      <c r="R198" s="186" t="s">
        <v>782</v>
      </c>
      <c r="S198" s="186">
        <v>110250</v>
      </c>
      <c r="T198" s="185">
        <v>155</v>
      </c>
      <c r="U198" s="185">
        <v>3.5</v>
      </c>
      <c r="V198" s="185">
        <v>5</v>
      </c>
      <c r="W198" s="185">
        <v>4</v>
      </c>
      <c r="X198" s="185">
        <v>23</v>
      </c>
      <c r="Y198" s="185">
        <v>14</v>
      </c>
      <c r="Z198" s="185">
        <v>37</v>
      </c>
      <c r="AA198" s="186"/>
      <c r="AB198" s="182"/>
    </row>
    <row r="199" spans="1:28" ht="20.149999999999999" customHeight="1">
      <c r="A199" s="183">
        <f t="shared" si="3"/>
        <v>168</v>
      </c>
      <c r="B199" s="179" t="s">
        <v>688</v>
      </c>
      <c r="C199" s="179"/>
      <c r="D199" s="179" t="s">
        <v>689</v>
      </c>
      <c r="E199" s="179" t="s">
        <v>690</v>
      </c>
      <c r="F199" s="179" t="s">
        <v>771</v>
      </c>
      <c r="G199" s="188">
        <v>116</v>
      </c>
      <c r="H199" s="188">
        <v>28</v>
      </c>
      <c r="I199" s="188">
        <v>50</v>
      </c>
      <c r="J199" s="189">
        <v>-8</v>
      </c>
      <c r="K199" s="180">
        <v>42</v>
      </c>
      <c r="L199" s="180">
        <v>42</v>
      </c>
      <c r="M199" s="184" t="s">
        <v>773</v>
      </c>
      <c r="N199" s="180">
        <v>1980</v>
      </c>
      <c r="O199" s="181">
        <v>36361000</v>
      </c>
      <c r="P199" s="185">
        <v>0.8</v>
      </c>
      <c r="Q199" s="185">
        <v>0.8</v>
      </c>
      <c r="R199" s="186" t="s">
        <v>782</v>
      </c>
      <c r="S199" s="186">
        <v>14500</v>
      </c>
      <c r="T199" s="185">
        <v>100</v>
      </c>
      <c r="U199" s="185">
        <v>3</v>
      </c>
      <c r="V199" s="185">
        <v>5</v>
      </c>
      <c r="W199" s="185">
        <v>3</v>
      </c>
      <c r="X199" s="185">
        <v>86</v>
      </c>
      <c r="Y199" s="185">
        <v>29</v>
      </c>
      <c r="Z199" s="185">
        <v>47</v>
      </c>
      <c r="AA199" s="186"/>
      <c r="AB199" s="182"/>
    </row>
    <row r="200" spans="1:28" ht="20.149999999999999" customHeight="1">
      <c r="A200" s="183">
        <f t="shared" si="3"/>
        <v>169</v>
      </c>
      <c r="B200" s="179" t="s">
        <v>691</v>
      </c>
      <c r="C200" s="179"/>
      <c r="D200" s="179" t="s">
        <v>689</v>
      </c>
      <c r="E200" s="179" t="s">
        <v>690</v>
      </c>
      <c r="F200" s="179" t="s">
        <v>771</v>
      </c>
      <c r="G200" s="188">
        <v>116</v>
      </c>
      <c r="H200" s="188">
        <v>28</v>
      </c>
      <c r="I200" s="188">
        <v>43</v>
      </c>
      <c r="J200" s="189">
        <v>-8</v>
      </c>
      <c r="K200" s="180">
        <v>43</v>
      </c>
      <c r="L200" s="180">
        <v>15</v>
      </c>
      <c r="M200" s="184" t="s">
        <v>827</v>
      </c>
      <c r="N200" s="180">
        <v>1980</v>
      </c>
      <c r="O200" s="181">
        <v>59999000</v>
      </c>
      <c r="P200" s="185">
        <v>0.75</v>
      </c>
      <c r="Q200" s="185">
        <v>1.5</v>
      </c>
      <c r="R200" s="186" t="s">
        <v>782</v>
      </c>
      <c r="S200" s="186">
        <v>20125</v>
      </c>
      <c r="T200" s="185">
        <v>130</v>
      </c>
      <c r="U200" s="185">
        <v>3</v>
      </c>
      <c r="V200" s="185">
        <v>4</v>
      </c>
      <c r="W200" s="185">
        <v>3</v>
      </c>
      <c r="X200" s="185">
        <v>105</v>
      </c>
      <c r="Y200" s="185">
        <v>28</v>
      </c>
      <c r="Z200" s="185">
        <v>68</v>
      </c>
      <c r="AA200" s="186"/>
      <c r="AB200" s="182"/>
    </row>
    <row r="201" spans="1:28" ht="20.149999999999999" customHeight="1">
      <c r="A201" s="183">
        <f t="shared" si="3"/>
        <v>170</v>
      </c>
      <c r="B201" s="179" t="s">
        <v>692</v>
      </c>
      <c r="C201" s="179"/>
      <c r="D201" s="179" t="s">
        <v>689</v>
      </c>
      <c r="E201" s="179" t="s">
        <v>690</v>
      </c>
      <c r="F201" s="179" t="s">
        <v>771</v>
      </c>
      <c r="G201" s="188">
        <v>116</v>
      </c>
      <c r="H201" s="188">
        <v>29</v>
      </c>
      <c r="I201" s="188">
        <v>19</v>
      </c>
      <c r="J201" s="189">
        <v>-8</v>
      </c>
      <c r="K201" s="180">
        <v>42</v>
      </c>
      <c r="L201" s="180">
        <v>48</v>
      </c>
      <c r="M201" s="184" t="s">
        <v>773</v>
      </c>
      <c r="N201" s="180">
        <v>1980</v>
      </c>
      <c r="O201" s="181">
        <v>47344000</v>
      </c>
      <c r="P201" s="185">
        <v>0.64</v>
      </c>
      <c r="Q201" s="185">
        <v>1</v>
      </c>
      <c r="R201" s="186" t="s">
        <v>782</v>
      </c>
      <c r="S201" s="186">
        <v>24500</v>
      </c>
      <c r="T201" s="185">
        <v>75</v>
      </c>
      <c r="U201" s="185">
        <v>4.5</v>
      </c>
      <c r="V201" s="185">
        <v>5.5</v>
      </c>
      <c r="W201" s="185">
        <v>4</v>
      </c>
      <c r="X201" s="185">
        <v>67</v>
      </c>
      <c r="Y201" s="185">
        <v>0</v>
      </c>
      <c r="Z201" s="185">
        <v>56</v>
      </c>
      <c r="AA201" s="186"/>
      <c r="AB201" s="182"/>
    </row>
    <row r="202" spans="1:28" ht="20.149999999999999" customHeight="1">
      <c r="A202" s="183">
        <f t="shared" si="3"/>
        <v>171</v>
      </c>
      <c r="B202" s="179" t="s">
        <v>693</v>
      </c>
      <c r="C202" s="179"/>
      <c r="D202" s="179" t="s">
        <v>689</v>
      </c>
      <c r="E202" s="179" t="s">
        <v>690</v>
      </c>
      <c r="F202" s="179" t="s">
        <v>771</v>
      </c>
      <c r="G202" s="179"/>
      <c r="H202" s="179"/>
      <c r="I202" s="179"/>
      <c r="J202" s="179"/>
      <c r="K202" s="179"/>
      <c r="L202" s="179"/>
      <c r="M202" s="184" t="s">
        <v>827</v>
      </c>
      <c r="N202" s="180">
        <v>2009</v>
      </c>
      <c r="O202" s="181">
        <v>0</v>
      </c>
      <c r="P202" s="186">
        <v>0.75</v>
      </c>
      <c r="Q202" s="186">
        <v>0.5</v>
      </c>
      <c r="R202" s="186" t="s">
        <v>782</v>
      </c>
      <c r="S202" s="186">
        <v>60000</v>
      </c>
      <c r="T202" s="186">
        <v>60</v>
      </c>
      <c r="U202" s="186">
        <v>4</v>
      </c>
      <c r="V202" s="186">
        <v>5</v>
      </c>
      <c r="W202" s="186">
        <v>3</v>
      </c>
      <c r="X202" s="186">
        <v>60</v>
      </c>
      <c r="Y202" s="186">
        <v>0</v>
      </c>
      <c r="Z202" s="186">
        <v>0</v>
      </c>
      <c r="AA202" s="185"/>
      <c r="AB202" s="182"/>
    </row>
    <row r="203" spans="1:28" ht="20.149999999999999" customHeight="1">
      <c r="A203" s="183">
        <f t="shared" si="3"/>
        <v>172</v>
      </c>
      <c r="B203" s="179" t="s">
        <v>606</v>
      </c>
      <c r="C203" s="179"/>
      <c r="D203" s="179" t="s">
        <v>684</v>
      </c>
      <c r="E203" s="179" t="s">
        <v>690</v>
      </c>
      <c r="F203" s="179" t="s">
        <v>771</v>
      </c>
      <c r="G203" s="188">
        <v>116</v>
      </c>
      <c r="H203" s="188">
        <v>25</v>
      </c>
      <c r="I203" s="188">
        <v>59</v>
      </c>
      <c r="J203" s="189">
        <v>-8</v>
      </c>
      <c r="K203" s="180">
        <v>42</v>
      </c>
      <c r="L203" s="180">
        <v>44</v>
      </c>
      <c r="M203" s="184" t="s">
        <v>789</v>
      </c>
      <c r="N203" s="180">
        <v>2003</v>
      </c>
      <c r="O203" s="181">
        <v>400000000</v>
      </c>
      <c r="P203" s="186">
        <v>1.5</v>
      </c>
      <c r="Q203" s="186">
        <v>1</v>
      </c>
      <c r="R203" s="186" t="s">
        <v>785</v>
      </c>
      <c r="S203" s="186">
        <v>17500</v>
      </c>
      <c r="T203" s="186">
        <v>48</v>
      </c>
      <c r="U203" s="186">
        <v>6</v>
      </c>
      <c r="V203" s="186">
        <v>8</v>
      </c>
      <c r="W203" s="186">
        <v>3</v>
      </c>
      <c r="X203" s="185">
        <v>25</v>
      </c>
      <c r="Y203" s="223">
        <v>50</v>
      </c>
      <c r="Z203" s="198">
        <v>0</v>
      </c>
      <c r="AA203" s="185">
        <v>0</v>
      </c>
      <c r="AB203" s="182"/>
    </row>
    <row r="204" spans="1:28" ht="20.149999999999999" customHeight="1">
      <c r="A204" s="183">
        <f>A203+1</f>
        <v>173</v>
      </c>
      <c r="B204" s="179" t="s">
        <v>694</v>
      </c>
      <c r="C204" s="179"/>
      <c r="D204" s="179" t="s">
        <v>695</v>
      </c>
      <c r="E204" s="179" t="s">
        <v>696</v>
      </c>
      <c r="F204" s="179" t="s">
        <v>771</v>
      </c>
      <c r="G204" s="188">
        <v>116</v>
      </c>
      <c r="H204" s="188">
        <v>31</v>
      </c>
      <c r="I204" s="188">
        <v>31.3</v>
      </c>
      <c r="J204" s="189">
        <v>-8</v>
      </c>
      <c r="K204" s="180">
        <v>43</v>
      </c>
      <c r="L204" s="180">
        <v>7.7</v>
      </c>
      <c r="M204" s="184" t="s">
        <v>773</v>
      </c>
      <c r="N204" s="180">
        <v>1980</v>
      </c>
      <c r="O204" s="181">
        <v>7229000</v>
      </c>
      <c r="P204" s="185">
        <v>0.7</v>
      </c>
      <c r="Q204" s="185">
        <v>1.5</v>
      </c>
      <c r="R204" s="186" t="s">
        <v>785</v>
      </c>
      <c r="S204" s="186">
        <v>36700</v>
      </c>
      <c r="T204" s="185">
        <v>85</v>
      </c>
      <c r="U204" s="185">
        <v>8.5</v>
      </c>
      <c r="V204" s="185">
        <v>13.5</v>
      </c>
      <c r="W204" s="185">
        <v>85</v>
      </c>
      <c r="X204" s="185">
        <v>130</v>
      </c>
      <c r="Y204" s="185">
        <v>0</v>
      </c>
      <c r="Z204" s="185">
        <v>0</v>
      </c>
      <c r="AA204" s="186"/>
      <c r="AB204" s="182"/>
    </row>
    <row r="205" spans="1:28" ht="20.149999999999999" customHeight="1">
      <c r="A205" s="183">
        <f t="shared" si="3"/>
        <v>174</v>
      </c>
      <c r="B205" s="179" t="s">
        <v>697</v>
      </c>
      <c r="C205" s="179"/>
      <c r="D205" s="179" t="s">
        <v>698</v>
      </c>
      <c r="E205" s="179" t="s">
        <v>696</v>
      </c>
      <c r="F205" s="179" t="s">
        <v>771</v>
      </c>
      <c r="G205" s="188">
        <v>116</v>
      </c>
      <c r="H205" s="188">
        <v>31</v>
      </c>
      <c r="I205" s="188">
        <v>7</v>
      </c>
      <c r="J205" s="189">
        <v>-8</v>
      </c>
      <c r="K205" s="180">
        <v>41</v>
      </c>
      <c r="L205" s="180">
        <v>12</v>
      </c>
      <c r="M205" s="184" t="s">
        <v>839</v>
      </c>
      <c r="N205" s="180">
        <v>1980</v>
      </c>
      <c r="O205" s="181">
        <v>96435000</v>
      </c>
      <c r="P205" s="185">
        <v>0.72</v>
      </c>
      <c r="Q205" s="185">
        <v>0.8</v>
      </c>
      <c r="R205" s="186" t="s">
        <v>782</v>
      </c>
      <c r="S205" s="186">
        <v>12800</v>
      </c>
      <c r="T205" s="185">
        <v>185</v>
      </c>
      <c r="U205" s="185">
        <v>2.5</v>
      </c>
      <c r="V205" s="185">
        <v>3.5</v>
      </c>
      <c r="W205" s="185">
        <v>3</v>
      </c>
      <c r="X205" s="185">
        <v>50</v>
      </c>
      <c r="Y205" s="185">
        <v>20</v>
      </c>
      <c r="Z205" s="185">
        <v>34</v>
      </c>
      <c r="AA205" s="186"/>
      <c r="AB205" s="182"/>
    </row>
    <row r="206" spans="1:28" ht="20.149999999999999" customHeight="1">
      <c r="A206" s="183">
        <f t="shared" si="3"/>
        <v>175</v>
      </c>
      <c r="B206" s="179" t="s">
        <v>699</v>
      </c>
      <c r="C206" s="179"/>
      <c r="D206" s="179" t="s">
        <v>695</v>
      </c>
      <c r="E206" s="179" t="s">
        <v>696</v>
      </c>
      <c r="F206" s="179" t="s">
        <v>771</v>
      </c>
      <c r="G206" s="188">
        <v>116</v>
      </c>
      <c r="H206" s="188">
        <v>31</v>
      </c>
      <c r="I206" s="188">
        <v>8</v>
      </c>
      <c r="J206" s="189">
        <v>-8</v>
      </c>
      <c r="K206" s="180">
        <v>43</v>
      </c>
      <c r="L206" s="180">
        <v>9</v>
      </c>
      <c r="M206" s="184" t="s">
        <v>840</v>
      </c>
      <c r="N206" s="180">
        <v>1995</v>
      </c>
      <c r="O206" s="181">
        <v>17776000</v>
      </c>
      <c r="P206" s="185">
        <v>0.95</v>
      </c>
      <c r="Q206" s="185">
        <v>1.5</v>
      </c>
      <c r="R206" s="186" t="s">
        <v>782</v>
      </c>
      <c r="S206" s="186">
        <v>40000</v>
      </c>
      <c r="T206" s="185">
        <v>110</v>
      </c>
      <c r="U206" s="185">
        <v>6</v>
      </c>
      <c r="V206" s="185">
        <v>7</v>
      </c>
      <c r="W206" s="185">
        <v>6</v>
      </c>
      <c r="X206" s="185">
        <v>180</v>
      </c>
      <c r="Y206" s="185">
        <v>18</v>
      </c>
      <c r="Z206" s="185">
        <v>52</v>
      </c>
      <c r="AA206" s="186"/>
      <c r="AB206" s="182"/>
    </row>
    <row r="207" spans="1:28" ht="20.149999999999999" customHeight="1">
      <c r="A207" s="183">
        <f t="shared" si="3"/>
        <v>176</v>
      </c>
      <c r="B207" s="179" t="s">
        <v>700</v>
      </c>
      <c r="C207" s="179"/>
      <c r="D207" s="179" t="s">
        <v>410</v>
      </c>
      <c r="E207" s="179" t="s">
        <v>696</v>
      </c>
      <c r="F207" s="179" t="s">
        <v>771</v>
      </c>
      <c r="G207" s="188">
        <v>116</v>
      </c>
      <c r="H207" s="188">
        <v>10</v>
      </c>
      <c r="I207" s="188">
        <v>16</v>
      </c>
      <c r="J207" s="189">
        <v>-8</v>
      </c>
      <c r="K207" s="180">
        <v>35</v>
      </c>
      <c r="L207" s="180">
        <v>47</v>
      </c>
      <c r="M207" s="184" t="s">
        <v>840</v>
      </c>
      <c r="N207" s="180">
        <v>1985</v>
      </c>
      <c r="O207" s="181">
        <v>255000000</v>
      </c>
      <c r="P207" s="185">
        <v>2</v>
      </c>
      <c r="Q207" s="185">
        <v>0.75</v>
      </c>
      <c r="R207" s="186" t="s">
        <v>830</v>
      </c>
      <c r="S207" s="186">
        <v>80000</v>
      </c>
      <c r="T207" s="185">
        <v>93</v>
      </c>
      <c r="U207" s="185">
        <v>5</v>
      </c>
      <c r="V207" s="185">
        <v>6</v>
      </c>
      <c r="W207" s="185">
        <v>6.5</v>
      </c>
      <c r="X207" s="185">
        <v>100</v>
      </c>
      <c r="Y207" s="185">
        <v>25</v>
      </c>
      <c r="Z207" s="185">
        <v>100</v>
      </c>
      <c r="AA207" s="185"/>
      <c r="AB207" s="182"/>
    </row>
    <row r="208" spans="1:28" ht="20.149999999999999" customHeight="1">
      <c r="A208" s="183">
        <f t="shared" si="3"/>
        <v>177</v>
      </c>
      <c r="B208" s="193" t="s">
        <v>701</v>
      </c>
      <c r="C208" s="193"/>
      <c r="D208" s="193" t="s">
        <v>680</v>
      </c>
      <c r="E208" s="179" t="s">
        <v>696</v>
      </c>
      <c r="F208" s="179" t="s">
        <v>771</v>
      </c>
      <c r="G208" s="188">
        <v>116</v>
      </c>
      <c r="H208" s="188">
        <v>32</v>
      </c>
      <c r="I208" s="188">
        <v>17</v>
      </c>
      <c r="J208" s="189">
        <v>-8</v>
      </c>
      <c r="K208" s="180">
        <v>44</v>
      </c>
      <c r="L208" s="180">
        <v>49</v>
      </c>
      <c r="M208" s="191" t="s">
        <v>773</v>
      </c>
      <c r="N208" s="180">
        <v>1983</v>
      </c>
      <c r="O208" s="181">
        <v>0</v>
      </c>
      <c r="P208" s="185">
        <v>0.7</v>
      </c>
      <c r="Q208" s="185">
        <v>1</v>
      </c>
      <c r="R208" s="186" t="s">
        <v>782</v>
      </c>
      <c r="S208" s="186">
        <v>40000</v>
      </c>
      <c r="T208" s="185">
        <v>70</v>
      </c>
      <c r="U208" s="185">
        <v>4</v>
      </c>
      <c r="V208" s="185">
        <v>5</v>
      </c>
      <c r="W208" s="185">
        <v>3</v>
      </c>
      <c r="X208" s="185">
        <v>45</v>
      </c>
      <c r="Y208" s="185">
        <v>0</v>
      </c>
      <c r="Z208" s="185">
        <v>0</v>
      </c>
      <c r="AA208" s="185"/>
      <c r="AB208" s="182"/>
    </row>
    <row r="209" spans="1:28" ht="20.149999999999999" customHeight="1">
      <c r="A209" s="183">
        <f t="shared" si="3"/>
        <v>178</v>
      </c>
      <c r="B209" s="179" t="s">
        <v>702</v>
      </c>
      <c r="C209" s="179"/>
      <c r="D209" s="179" t="s">
        <v>703</v>
      </c>
      <c r="E209" s="179" t="s">
        <v>704</v>
      </c>
      <c r="F209" s="179" t="s">
        <v>771</v>
      </c>
      <c r="G209" s="188">
        <v>116</v>
      </c>
      <c r="H209" s="188">
        <v>22</v>
      </c>
      <c r="I209" s="188">
        <v>43</v>
      </c>
      <c r="J209" s="189">
        <v>-8</v>
      </c>
      <c r="K209" s="180">
        <v>38</v>
      </c>
      <c r="L209" s="180">
        <v>11</v>
      </c>
      <c r="M209" s="184" t="s">
        <v>773</v>
      </c>
      <c r="N209" s="180">
        <v>1980</v>
      </c>
      <c r="O209" s="181">
        <v>11819000</v>
      </c>
      <c r="P209" s="185">
        <v>0.64</v>
      </c>
      <c r="Q209" s="185">
        <v>2.25</v>
      </c>
      <c r="R209" s="186" t="s">
        <v>782</v>
      </c>
      <c r="S209" s="186">
        <v>44920</v>
      </c>
      <c r="T209" s="185">
        <v>115</v>
      </c>
      <c r="U209" s="185">
        <v>5.15</v>
      </c>
      <c r="V209" s="185">
        <v>7</v>
      </c>
      <c r="W209" s="185">
        <v>9</v>
      </c>
      <c r="X209" s="185">
        <v>50</v>
      </c>
      <c r="Y209" s="185">
        <v>26</v>
      </c>
      <c r="Z209" s="185">
        <v>212</v>
      </c>
      <c r="AA209" s="186"/>
      <c r="AB209" s="182"/>
    </row>
    <row r="210" spans="1:28" ht="20.149999999999999" customHeight="1">
      <c r="A210" s="183">
        <f t="shared" si="3"/>
        <v>179</v>
      </c>
      <c r="B210" s="179" t="s">
        <v>705</v>
      </c>
      <c r="C210" s="179"/>
      <c r="D210" s="179" t="s">
        <v>706</v>
      </c>
      <c r="E210" s="179" t="s">
        <v>704</v>
      </c>
      <c r="F210" s="179" t="s">
        <v>771</v>
      </c>
      <c r="G210" s="188">
        <v>116</v>
      </c>
      <c r="H210" s="188">
        <v>24</v>
      </c>
      <c r="I210" s="188">
        <v>3</v>
      </c>
      <c r="J210" s="189">
        <v>-8</v>
      </c>
      <c r="K210" s="180">
        <v>40</v>
      </c>
      <c r="L210" s="180">
        <v>14</v>
      </c>
      <c r="M210" s="184" t="s">
        <v>812</v>
      </c>
      <c r="N210" s="180">
        <v>1982</v>
      </c>
      <c r="O210" s="181">
        <v>222918880</v>
      </c>
      <c r="P210" s="185">
        <v>0.72</v>
      </c>
      <c r="Q210" s="185">
        <v>8.85</v>
      </c>
      <c r="R210" s="186" t="s">
        <v>785</v>
      </c>
      <c r="S210" s="186">
        <v>35000</v>
      </c>
      <c r="T210" s="185">
        <v>350</v>
      </c>
      <c r="U210" s="185">
        <v>7</v>
      </c>
      <c r="V210" s="185">
        <v>9</v>
      </c>
      <c r="W210" s="185">
        <v>3.5</v>
      </c>
      <c r="X210" s="185">
        <v>200</v>
      </c>
      <c r="Y210" s="185">
        <v>125</v>
      </c>
      <c r="Z210" s="185">
        <v>56</v>
      </c>
      <c r="AA210" s="186"/>
      <c r="AB210" s="182"/>
    </row>
    <row r="211" spans="1:28" ht="20.149999999999999" customHeight="1">
      <c r="A211" s="183">
        <f t="shared" si="3"/>
        <v>180</v>
      </c>
      <c r="B211" s="179" t="s">
        <v>707</v>
      </c>
      <c r="C211" s="179"/>
      <c r="D211" s="179" t="s">
        <v>708</v>
      </c>
      <c r="E211" s="179" t="s">
        <v>704</v>
      </c>
      <c r="F211" s="179" t="s">
        <v>771</v>
      </c>
      <c r="G211" s="188">
        <v>116</v>
      </c>
      <c r="H211" s="188">
        <v>23</v>
      </c>
      <c r="I211" s="188">
        <v>40</v>
      </c>
      <c r="J211" s="189">
        <v>-8</v>
      </c>
      <c r="K211" s="180">
        <v>40</v>
      </c>
      <c r="L211" s="180">
        <v>23</v>
      </c>
      <c r="M211" s="184" t="s">
        <v>812</v>
      </c>
      <c r="N211" s="180">
        <v>1983</v>
      </c>
      <c r="O211" s="181">
        <v>27028000</v>
      </c>
      <c r="P211" s="185">
        <v>0.54</v>
      </c>
      <c r="Q211" s="185">
        <v>0.4</v>
      </c>
      <c r="R211" s="186" t="s">
        <v>782</v>
      </c>
      <c r="S211" s="186">
        <v>37632</v>
      </c>
      <c r="T211" s="185">
        <v>159.5</v>
      </c>
      <c r="U211" s="185">
        <v>4.5</v>
      </c>
      <c r="V211" s="185">
        <v>5</v>
      </c>
      <c r="W211" s="185">
        <v>3</v>
      </c>
      <c r="X211" s="185">
        <v>12</v>
      </c>
      <c r="Y211" s="185">
        <v>12</v>
      </c>
      <c r="Z211" s="185">
        <v>32</v>
      </c>
      <c r="AA211" s="186"/>
      <c r="AB211" s="182"/>
    </row>
    <row r="212" spans="1:28" ht="20.149999999999999" customHeight="1">
      <c r="A212" s="183">
        <f t="shared" si="3"/>
        <v>181</v>
      </c>
      <c r="B212" s="179" t="s">
        <v>248</v>
      </c>
      <c r="C212" s="179"/>
      <c r="D212" s="179" t="s">
        <v>703</v>
      </c>
      <c r="E212" s="179" t="s">
        <v>704</v>
      </c>
      <c r="F212" s="179" t="s">
        <v>771</v>
      </c>
      <c r="G212" s="188">
        <v>116</v>
      </c>
      <c r="H212" s="188">
        <v>22</v>
      </c>
      <c r="I212" s="188">
        <v>53</v>
      </c>
      <c r="J212" s="189">
        <v>-8</v>
      </c>
      <c r="K212" s="180">
        <v>37</v>
      </c>
      <c r="L212" s="180">
        <v>52</v>
      </c>
      <c r="M212" s="184" t="s">
        <v>773</v>
      </c>
      <c r="N212" s="180">
        <v>1982</v>
      </c>
      <c r="O212" s="181">
        <v>15192000</v>
      </c>
      <c r="P212" s="185">
        <v>0.5</v>
      </c>
      <c r="Q212" s="185">
        <v>0.75</v>
      </c>
      <c r="R212" s="186" t="s">
        <v>782</v>
      </c>
      <c r="S212" s="186">
        <v>37630</v>
      </c>
      <c r="T212" s="185">
        <v>65.5</v>
      </c>
      <c r="U212" s="185">
        <v>1.5</v>
      </c>
      <c r="V212" s="185">
        <v>3</v>
      </c>
      <c r="W212" s="185">
        <v>3</v>
      </c>
      <c r="X212" s="185">
        <v>60</v>
      </c>
      <c r="Y212" s="185">
        <v>12</v>
      </c>
      <c r="Z212" s="185">
        <v>28</v>
      </c>
      <c r="AA212" s="186"/>
      <c r="AB212" s="182"/>
    </row>
    <row r="213" spans="1:28" ht="20.149999999999999" customHeight="1">
      <c r="A213" s="183">
        <f t="shared" si="3"/>
        <v>182</v>
      </c>
      <c r="B213" s="179" t="s">
        <v>709</v>
      </c>
      <c r="C213" s="179"/>
      <c r="D213" s="179" t="s">
        <v>710</v>
      </c>
      <c r="E213" s="179" t="s">
        <v>704</v>
      </c>
      <c r="F213" s="179" t="s">
        <v>771</v>
      </c>
      <c r="G213" s="188">
        <v>116</v>
      </c>
      <c r="H213" s="188">
        <v>25</v>
      </c>
      <c r="I213" s="188">
        <v>39</v>
      </c>
      <c r="J213" s="189">
        <v>-8</v>
      </c>
      <c r="K213" s="180">
        <v>41</v>
      </c>
      <c r="L213" s="180">
        <v>6</v>
      </c>
      <c r="M213" s="184" t="s">
        <v>773</v>
      </c>
      <c r="N213" s="180">
        <v>1982</v>
      </c>
      <c r="O213" s="181">
        <v>25570000</v>
      </c>
      <c r="P213" s="185">
        <v>2.4</v>
      </c>
      <c r="Q213" s="185">
        <v>5.25</v>
      </c>
      <c r="R213" s="186" t="s">
        <v>782</v>
      </c>
      <c r="S213" s="186">
        <v>158310</v>
      </c>
      <c r="T213" s="185">
        <v>62</v>
      </c>
      <c r="U213" s="185">
        <v>6.7</v>
      </c>
      <c r="V213" s="185">
        <v>8</v>
      </c>
      <c r="W213" s="185">
        <v>3</v>
      </c>
      <c r="X213" s="185">
        <v>95</v>
      </c>
      <c r="Y213" s="185">
        <v>20</v>
      </c>
      <c r="Z213" s="185">
        <v>49</v>
      </c>
      <c r="AA213" s="186"/>
      <c r="AB213" s="182"/>
    </row>
    <row r="214" spans="1:28" ht="20.149999999999999" customHeight="1">
      <c r="A214" s="183">
        <f t="shared" si="3"/>
        <v>183</v>
      </c>
      <c r="B214" s="179" t="s">
        <v>711</v>
      </c>
      <c r="C214" s="179"/>
      <c r="D214" s="179" t="s">
        <v>710</v>
      </c>
      <c r="E214" s="179" t="s">
        <v>704</v>
      </c>
      <c r="F214" s="179" t="s">
        <v>771</v>
      </c>
      <c r="G214" s="188">
        <v>116</v>
      </c>
      <c r="H214" s="188">
        <v>25</v>
      </c>
      <c r="I214" s="188">
        <v>34</v>
      </c>
      <c r="J214" s="189">
        <v>-8</v>
      </c>
      <c r="K214" s="180">
        <v>40</v>
      </c>
      <c r="L214" s="180">
        <v>29</v>
      </c>
      <c r="M214" s="184" t="s">
        <v>773</v>
      </c>
      <c r="N214" s="180">
        <v>1983</v>
      </c>
      <c r="O214" s="181">
        <v>48301000</v>
      </c>
      <c r="P214" s="185">
        <v>0.42</v>
      </c>
      <c r="Q214" s="185">
        <v>0.75</v>
      </c>
      <c r="R214" s="186" t="s">
        <v>782</v>
      </c>
      <c r="S214" s="186">
        <v>14250</v>
      </c>
      <c r="T214" s="185">
        <v>90</v>
      </c>
      <c r="U214" s="185">
        <v>6.7</v>
      </c>
      <c r="V214" s="185">
        <v>7.5</v>
      </c>
      <c r="W214" s="185">
        <v>5</v>
      </c>
      <c r="X214" s="185">
        <v>30</v>
      </c>
      <c r="Y214" s="185">
        <v>12</v>
      </c>
      <c r="Z214" s="185">
        <v>26</v>
      </c>
      <c r="AA214" s="186"/>
      <c r="AB214" s="182"/>
    </row>
    <row r="215" spans="1:28" ht="20.149999999999999" customHeight="1">
      <c r="A215" s="183">
        <f t="shared" si="3"/>
        <v>184</v>
      </c>
      <c r="B215" s="179" t="s">
        <v>712</v>
      </c>
      <c r="C215" s="179"/>
      <c r="D215" s="179" t="s">
        <v>713</v>
      </c>
      <c r="E215" s="179" t="s">
        <v>704</v>
      </c>
      <c r="F215" s="179" t="s">
        <v>771</v>
      </c>
      <c r="G215" s="188">
        <v>116</v>
      </c>
      <c r="H215" s="188">
        <v>23</v>
      </c>
      <c r="I215" s="188">
        <v>21</v>
      </c>
      <c r="J215" s="189">
        <v>-8</v>
      </c>
      <c r="K215" s="180">
        <v>38</v>
      </c>
      <c r="L215" s="180">
        <v>57</v>
      </c>
      <c r="M215" s="184" t="s">
        <v>773</v>
      </c>
      <c r="N215" s="180">
        <v>1983</v>
      </c>
      <c r="O215" s="181">
        <v>250000000</v>
      </c>
      <c r="P215" s="185">
        <v>2.5</v>
      </c>
      <c r="Q215" s="185">
        <v>0.85</v>
      </c>
      <c r="R215" s="186" t="s">
        <v>830</v>
      </c>
      <c r="S215" s="186">
        <v>35000</v>
      </c>
      <c r="T215" s="185">
        <v>140</v>
      </c>
      <c r="U215" s="185">
        <v>2.5</v>
      </c>
      <c r="V215" s="185">
        <v>3.5</v>
      </c>
      <c r="W215" s="185">
        <v>2</v>
      </c>
      <c r="X215" s="185">
        <v>75</v>
      </c>
      <c r="Y215" s="185">
        <v>0</v>
      </c>
      <c r="Z215" s="185">
        <v>0</v>
      </c>
      <c r="AA215" s="185"/>
      <c r="AB215" s="182"/>
    </row>
    <row r="216" spans="1:28" ht="20.149999999999999" customHeight="1">
      <c r="A216" s="183">
        <f t="shared" si="3"/>
        <v>185</v>
      </c>
      <c r="B216" s="179" t="s">
        <v>714</v>
      </c>
      <c r="C216" s="190"/>
      <c r="D216" s="190" t="s">
        <v>703</v>
      </c>
      <c r="E216" s="179" t="s">
        <v>704</v>
      </c>
      <c r="F216" s="179" t="s">
        <v>825</v>
      </c>
      <c r="G216" s="188">
        <v>116</v>
      </c>
      <c r="H216" s="188">
        <v>22</v>
      </c>
      <c r="I216" s="188">
        <v>54</v>
      </c>
      <c r="J216" s="189">
        <v>-8</v>
      </c>
      <c r="K216" s="180">
        <v>33</v>
      </c>
      <c r="L216" s="180">
        <v>34</v>
      </c>
      <c r="M216" s="191" t="s">
        <v>773</v>
      </c>
      <c r="N216" s="180">
        <v>1986</v>
      </c>
      <c r="O216" s="181">
        <v>0</v>
      </c>
      <c r="P216" s="185">
        <v>0.8</v>
      </c>
      <c r="Q216" s="185">
        <v>1</v>
      </c>
      <c r="R216" s="186" t="s">
        <v>826</v>
      </c>
      <c r="S216" s="186">
        <v>25000</v>
      </c>
      <c r="T216" s="185">
        <v>60</v>
      </c>
      <c r="U216" s="185">
        <v>4</v>
      </c>
      <c r="V216" s="185">
        <v>4.5</v>
      </c>
      <c r="W216" s="185">
        <v>4</v>
      </c>
      <c r="X216" s="185">
        <v>35</v>
      </c>
      <c r="Y216" s="185">
        <v>0</v>
      </c>
      <c r="Z216" s="185">
        <v>10</v>
      </c>
      <c r="AA216" s="185"/>
      <c r="AB216" s="182"/>
    </row>
    <row r="217" spans="1:28" ht="20.149999999999999" customHeight="1">
      <c r="A217" s="183">
        <f t="shared" si="3"/>
        <v>186</v>
      </c>
      <c r="B217" s="179" t="s">
        <v>715</v>
      </c>
      <c r="C217" s="179"/>
      <c r="D217" s="179" t="s">
        <v>716</v>
      </c>
      <c r="E217" s="179" t="s">
        <v>716</v>
      </c>
      <c r="F217" s="179" t="s">
        <v>771</v>
      </c>
      <c r="G217" s="188">
        <v>116</v>
      </c>
      <c r="H217" s="188">
        <v>27</v>
      </c>
      <c r="I217" s="188">
        <v>35</v>
      </c>
      <c r="J217" s="189">
        <v>-8</v>
      </c>
      <c r="K217" s="180">
        <v>37</v>
      </c>
      <c r="L217" s="180">
        <v>12</v>
      </c>
      <c r="M217" s="184" t="s">
        <v>841</v>
      </c>
      <c r="N217" s="180">
        <v>1980</v>
      </c>
      <c r="O217" s="181">
        <v>40984000</v>
      </c>
      <c r="P217" s="185">
        <v>0.44</v>
      </c>
      <c r="Q217" s="185">
        <v>1</v>
      </c>
      <c r="R217" s="186" t="s">
        <v>782</v>
      </c>
      <c r="S217" s="185">
        <v>14000</v>
      </c>
      <c r="T217" s="185">
        <v>50</v>
      </c>
      <c r="U217" s="185">
        <v>3.5</v>
      </c>
      <c r="V217" s="185">
        <v>4.5</v>
      </c>
      <c r="W217" s="185">
        <v>3</v>
      </c>
      <c r="X217" s="185">
        <v>42</v>
      </c>
      <c r="Y217" s="185">
        <v>42</v>
      </c>
      <c r="Z217" s="185">
        <v>167</v>
      </c>
      <c r="AA217" s="186"/>
      <c r="AB217" s="182"/>
    </row>
    <row r="218" spans="1:28" ht="20.149999999999999" customHeight="1">
      <c r="A218" s="183">
        <f t="shared" si="3"/>
        <v>187</v>
      </c>
      <c r="B218" s="179" t="s">
        <v>717</v>
      </c>
      <c r="C218" s="179"/>
      <c r="D218" s="179" t="s">
        <v>718</v>
      </c>
      <c r="E218" s="179" t="s">
        <v>719</v>
      </c>
      <c r="F218" s="179" t="s">
        <v>771</v>
      </c>
      <c r="G218" s="188">
        <v>116</v>
      </c>
      <c r="H218" s="188">
        <v>31</v>
      </c>
      <c r="I218" s="188">
        <v>11</v>
      </c>
      <c r="J218" s="189">
        <v>-8</v>
      </c>
      <c r="K218" s="180">
        <v>40</v>
      </c>
      <c r="L218" s="180">
        <v>25</v>
      </c>
      <c r="M218" s="184" t="s">
        <v>794</v>
      </c>
      <c r="N218" s="180">
        <v>1981</v>
      </c>
      <c r="O218" s="181">
        <v>42572000</v>
      </c>
      <c r="P218" s="185">
        <v>0.46</v>
      </c>
      <c r="Q218" s="185">
        <v>1.25</v>
      </c>
      <c r="R218" s="186" t="s">
        <v>782</v>
      </c>
      <c r="S218" s="186">
        <v>125700</v>
      </c>
      <c r="T218" s="185">
        <v>175</v>
      </c>
      <c r="U218" s="185">
        <v>3</v>
      </c>
      <c r="V218" s="185">
        <v>5</v>
      </c>
      <c r="W218" s="185">
        <v>3</v>
      </c>
      <c r="X218" s="185">
        <v>35</v>
      </c>
      <c r="Y218" s="185">
        <v>64</v>
      </c>
      <c r="Z218" s="185">
        <v>47</v>
      </c>
      <c r="AA218" s="186"/>
      <c r="AB218" s="182"/>
    </row>
    <row r="219" spans="1:28" ht="20.149999999999999" customHeight="1">
      <c r="A219" s="183">
        <f t="shared" si="3"/>
        <v>188</v>
      </c>
      <c r="B219" s="179" t="s">
        <v>720</v>
      </c>
      <c r="C219" s="179"/>
      <c r="D219" s="179" t="s">
        <v>721</v>
      </c>
      <c r="E219" s="179" t="s">
        <v>722</v>
      </c>
      <c r="F219" s="179" t="s">
        <v>771</v>
      </c>
      <c r="G219" s="188">
        <v>116</v>
      </c>
      <c r="H219" s="188">
        <v>25</v>
      </c>
      <c r="I219" s="188">
        <v>9</v>
      </c>
      <c r="J219" s="189">
        <v>-8</v>
      </c>
      <c r="K219" s="180">
        <v>37</v>
      </c>
      <c r="L219" s="180">
        <v>37</v>
      </c>
      <c r="M219" s="184" t="s">
        <v>773</v>
      </c>
      <c r="N219" s="180">
        <v>2007</v>
      </c>
      <c r="O219" s="181">
        <v>1500000000</v>
      </c>
      <c r="P219" s="185">
        <v>3.3</v>
      </c>
      <c r="Q219" s="185">
        <v>1</v>
      </c>
      <c r="R219" s="186" t="s">
        <v>785</v>
      </c>
      <c r="S219" s="186">
        <v>100000</v>
      </c>
      <c r="T219" s="185">
        <v>73.5</v>
      </c>
      <c r="U219" s="185">
        <v>7.5</v>
      </c>
      <c r="V219" s="185">
        <v>9</v>
      </c>
      <c r="W219" s="185">
        <v>8</v>
      </c>
      <c r="X219" s="185">
        <v>100</v>
      </c>
      <c r="Y219" s="185">
        <v>60</v>
      </c>
      <c r="Z219" s="185">
        <v>100</v>
      </c>
      <c r="AA219" s="185"/>
      <c r="AB219" s="182"/>
    </row>
    <row r="220" spans="1:28" ht="20.149999999999999" customHeight="1">
      <c r="A220" s="183">
        <f t="shared" si="3"/>
        <v>189</v>
      </c>
      <c r="B220" s="179" t="s">
        <v>723</v>
      </c>
      <c r="C220" s="179"/>
      <c r="D220" s="179" t="s">
        <v>724</v>
      </c>
      <c r="E220" s="179" t="s">
        <v>725</v>
      </c>
      <c r="F220" s="179" t="s">
        <v>771</v>
      </c>
      <c r="G220" s="188"/>
      <c r="H220" s="188"/>
      <c r="I220" s="188"/>
      <c r="J220" s="189"/>
      <c r="K220" s="180"/>
      <c r="L220" s="180"/>
      <c r="M220" s="184" t="s">
        <v>842</v>
      </c>
      <c r="N220" s="180">
        <v>2009</v>
      </c>
      <c r="O220" s="181">
        <v>500000000</v>
      </c>
      <c r="P220" s="185">
        <v>1.5</v>
      </c>
      <c r="Q220" s="185">
        <v>0.7</v>
      </c>
      <c r="R220" s="186" t="s">
        <v>785</v>
      </c>
      <c r="S220" s="186">
        <v>52000</v>
      </c>
      <c r="T220" s="185">
        <v>36</v>
      </c>
      <c r="U220" s="185">
        <v>5</v>
      </c>
      <c r="V220" s="185">
        <v>5</v>
      </c>
      <c r="W220" s="185">
        <v>5</v>
      </c>
      <c r="X220" s="185">
        <v>67</v>
      </c>
      <c r="Y220" s="185">
        <v>0</v>
      </c>
      <c r="Z220" s="185">
        <v>0</v>
      </c>
      <c r="AA220" s="185"/>
      <c r="AB220" s="182" t="s">
        <v>834</v>
      </c>
    </row>
    <row r="221" spans="1:28" ht="20.149999999999999" customHeight="1">
      <c r="A221" s="183">
        <f t="shared" si="3"/>
        <v>190</v>
      </c>
      <c r="B221" s="179" t="s">
        <v>726</v>
      </c>
      <c r="C221" s="179"/>
      <c r="D221" s="179" t="s">
        <v>727</v>
      </c>
      <c r="E221" s="179" t="s">
        <v>728</v>
      </c>
      <c r="F221" s="179" t="s">
        <v>771</v>
      </c>
      <c r="G221" s="179"/>
      <c r="H221" s="179"/>
      <c r="I221" s="179"/>
      <c r="J221" s="179"/>
      <c r="K221" s="179"/>
      <c r="L221" s="179"/>
      <c r="M221" s="184" t="s">
        <v>843</v>
      </c>
      <c r="N221" s="180">
        <v>2009</v>
      </c>
      <c r="O221" s="181">
        <v>250000000</v>
      </c>
      <c r="P221" s="185">
        <v>1</v>
      </c>
      <c r="Q221" s="185">
        <v>0.4</v>
      </c>
      <c r="R221" s="186" t="s">
        <v>826</v>
      </c>
      <c r="S221" s="186">
        <v>78000</v>
      </c>
      <c r="T221" s="185">
        <v>40</v>
      </c>
      <c r="U221" s="185">
        <v>3</v>
      </c>
      <c r="V221" s="185">
        <v>4</v>
      </c>
      <c r="W221" s="185">
        <v>3</v>
      </c>
      <c r="X221" s="185">
        <v>50</v>
      </c>
      <c r="Y221" s="185">
        <v>0</v>
      </c>
      <c r="Z221" s="185">
        <v>100</v>
      </c>
      <c r="AA221" s="185"/>
      <c r="AB221" s="182" t="s">
        <v>834</v>
      </c>
    </row>
    <row r="222" spans="1:28" ht="20.149999999999999" customHeight="1">
      <c r="A222" s="183">
        <f t="shared" si="3"/>
        <v>191</v>
      </c>
      <c r="B222" s="179" t="s">
        <v>729</v>
      </c>
      <c r="C222" s="179"/>
      <c r="D222" s="179" t="s">
        <v>727</v>
      </c>
      <c r="E222" s="179" t="s">
        <v>728</v>
      </c>
      <c r="F222" s="179" t="s">
        <v>771</v>
      </c>
      <c r="G222" s="179"/>
      <c r="H222" s="179"/>
      <c r="I222" s="179"/>
      <c r="J222" s="179"/>
      <c r="K222" s="179"/>
      <c r="L222" s="179"/>
      <c r="M222" s="184" t="s">
        <v>843</v>
      </c>
      <c r="N222" s="180">
        <v>2009</v>
      </c>
      <c r="O222" s="181">
        <v>280000000</v>
      </c>
      <c r="P222" s="185">
        <v>1</v>
      </c>
      <c r="Q222" s="185">
        <v>0.5</v>
      </c>
      <c r="R222" s="186" t="s">
        <v>826</v>
      </c>
      <c r="S222" s="186">
        <v>85000</v>
      </c>
      <c r="T222" s="185">
        <v>25</v>
      </c>
      <c r="U222" s="185">
        <v>5</v>
      </c>
      <c r="V222" s="185">
        <v>6</v>
      </c>
      <c r="W222" s="185">
        <v>3</v>
      </c>
      <c r="X222" s="185">
        <v>75</v>
      </c>
      <c r="Y222" s="185">
        <v>0</v>
      </c>
      <c r="Z222" s="185">
        <v>100</v>
      </c>
      <c r="AA222" s="185"/>
      <c r="AB222" s="182" t="s">
        <v>834</v>
      </c>
    </row>
    <row r="223" spans="1:28" ht="20.149999999999999" customHeight="1">
      <c r="A223" s="183">
        <f t="shared" si="3"/>
        <v>192</v>
      </c>
      <c r="B223" s="179" t="s">
        <v>730</v>
      </c>
      <c r="C223" s="179"/>
      <c r="D223" s="179" t="s">
        <v>670</v>
      </c>
      <c r="E223" s="179" t="s">
        <v>731</v>
      </c>
      <c r="F223" s="179" t="s">
        <v>771</v>
      </c>
      <c r="G223" s="188">
        <v>116</v>
      </c>
      <c r="H223" s="188">
        <v>36</v>
      </c>
      <c r="I223" s="188">
        <v>19</v>
      </c>
      <c r="J223" s="189">
        <v>-8</v>
      </c>
      <c r="K223" s="180">
        <v>29</v>
      </c>
      <c r="L223" s="180">
        <v>21</v>
      </c>
      <c r="M223" s="184" t="s">
        <v>835</v>
      </c>
      <c r="N223" s="180">
        <v>2011</v>
      </c>
      <c r="O223" s="181">
        <v>1293697000</v>
      </c>
      <c r="P223" s="185">
        <v>5.27</v>
      </c>
      <c r="Q223" s="185">
        <v>0.5</v>
      </c>
      <c r="R223" s="186" t="s">
        <v>833</v>
      </c>
      <c r="S223" s="186">
        <v>8000</v>
      </c>
      <c r="T223" s="185">
        <v>50</v>
      </c>
      <c r="U223" s="185">
        <v>9</v>
      </c>
      <c r="V223" s="185">
        <v>11</v>
      </c>
      <c r="W223" s="185">
        <v>10</v>
      </c>
      <c r="X223" s="185">
        <v>50</v>
      </c>
      <c r="Y223" s="198" t="s">
        <v>52</v>
      </c>
      <c r="Z223" s="185">
        <v>100</v>
      </c>
      <c r="AA223" s="186"/>
      <c r="AB223" s="182"/>
    </row>
    <row r="224" spans="1:28" ht="20.149999999999999" customHeight="1">
      <c r="A224" s="183">
        <f t="shared" si="3"/>
        <v>193</v>
      </c>
      <c r="B224" s="211" t="s">
        <v>732</v>
      </c>
      <c r="C224" s="211"/>
      <c r="D224" s="179"/>
      <c r="E224" s="179"/>
      <c r="F224" s="179" t="s">
        <v>771</v>
      </c>
      <c r="G224" s="179"/>
      <c r="H224" s="179"/>
      <c r="I224" s="179"/>
      <c r="J224" s="179"/>
      <c r="K224" s="179"/>
      <c r="L224" s="179"/>
      <c r="M224" s="184"/>
      <c r="N224" s="180">
        <v>2014</v>
      </c>
      <c r="O224" s="181">
        <v>3209660000</v>
      </c>
      <c r="P224" s="185"/>
      <c r="Q224" s="185">
        <v>0.7</v>
      </c>
      <c r="R224" s="186" t="s">
        <v>844</v>
      </c>
      <c r="S224" s="186">
        <v>25000</v>
      </c>
      <c r="T224" s="185">
        <v>84</v>
      </c>
      <c r="U224" s="185"/>
      <c r="V224" s="185">
        <v>14</v>
      </c>
      <c r="W224" s="185">
        <v>10</v>
      </c>
      <c r="X224" s="185"/>
      <c r="Y224" s="185"/>
      <c r="Z224" s="185"/>
      <c r="AA224" s="185"/>
      <c r="AB224" s="182"/>
    </row>
    <row r="225" spans="1:28" ht="20.149999999999999" customHeight="1">
      <c r="A225" s="183">
        <f t="shared" si="3"/>
        <v>194</v>
      </c>
      <c r="B225" s="211" t="s">
        <v>733</v>
      </c>
      <c r="C225" s="211"/>
      <c r="D225" s="179"/>
      <c r="E225" s="179"/>
      <c r="F225" s="179" t="s">
        <v>771</v>
      </c>
      <c r="G225" s="179"/>
      <c r="H225" s="179"/>
      <c r="I225" s="179"/>
      <c r="J225" s="179"/>
      <c r="K225" s="179"/>
      <c r="L225" s="179"/>
      <c r="M225" s="184"/>
      <c r="N225" s="180">
        <v>2014</v>
      </c>
      <c r="O225" s="181">
        <v>4304080000</v>
      </c>
      <c r="P225" s="185"/>
      <c r="Q225" s="185">
        <v>5.24</v>
      </c>
      <c r="R225" s="186" t="s">
        <v>845</v>
      </c>
      <c r="S225" s="186">
        <v>254000</v>
      </c>
      <c r="T225" s="185">
        <v>116</v>
      </c>
      <c r="U225" s="185">
        <v>12</v>
      </c>
      <c r="V225" s="185">
        <v>15</v>
      </c>
      <c r="W225" s="185">
        <v>3</v>
      </c>
      <c r="X225" s="185"/>
      <c r="Y225" s="185"/>
      <c r="Z225" s="185"/>
      <c r="AA225" s="185"/>
      <c r="AB225" s="182"/>
    </row>
    <row r="226" spans="1:28" s="226" customFormat="1" ht="20.149999999999999" customHeight="1">
      <c r="A226" s="183">
        <f t="shared" si="3"/>
        <v>195</v>
      </c>
      <c r="B226" s="224" t="s">
        <v>734</v>
      </c>
      <c r="C226" s="211"/>
      <c r="D226" s="222" t="s">
        <v>735</v>
      </c>
      <c r="E226" s="222" t="s">
        <v>671</v>
      </c>
      <c r="F226" s="179" t="s">
        <v>771</v>
      </c>
      <c r="G226" s="225">
        <v>116</v>
      </c>
      <c r="H226" s="225">
        <v>37</v>
      </c>
      <c r="I226" s="225">
        <v>12.916</v>
      </c>
      <c r="J226" s="225">
        <v>-8</v>
      </c>
      <c r="K226" s="225">
        <v>32</v>
      </c>
      <c r="L226" s="225">
        <v>24.65</v>
      </c>
      <c r="M226" s="184"/>
      <c r="N226" s="180">
        <v>2015</v>
      </c>
      <c r="O226" s="181">
        <v>4736013700</v>
      </c>
      <c r="P226" s="185"/>
      <c r="Q226" s="185"/>
      <c r="R226" s="186" t="s">
        <v>846</v>
      </c>
      <c r="S226" s="186"/>
      <c r="T226" s="185">
        <v>85.71</v>
      </c>
      <c r="U226" s="185"/>
      <c r="V226" s="185">
        <v>13.3</v>
      </c>
      <c r="W226" s="185">
        <v>15.5</v>
      </c>
      <c r="X226" s="185"/>
      <c r="Y226" s="185"/>
      <c r="Z226" s="185"/>
      <c r="AA226" s="185"/>
      <c r="AB226" s="182"/>
    </row>
    <row r="227" spans="1:28" s="226" customFormat="1" ht="20.149999999999999" customHeight="1">
      <c r="A227" s="183">
        <f t="shared" si="3"/>
        <v>196</v>
      </c>
      <c r="B227" s="224" t="s">
        <v>736</v>
      </c>
      <c r="C227" s="211"/>
      <c r="D227" s="222" t="s">
        <v>737</v>
      </c>
      <c r="E227" s="222" t="s">
        <v>738</v>
      </c>
      <c r="F227" s="179" t="s">
        <v>771</v>
      </c>
      <c r="G227" s="195">
        <v>116</v>
      </c>
      <c r="H227" s="195">
        <v>33</v>
      </c>
      <c r="I227" s="195">
        <v>4.9820000000000002</v>
      </c>
      <c r="J227" s="195">
        <v>-8</v>
      </c>
      <c r="K227" s="195">
        <v>21</v>
      </c>
      <c r="L227" s="195">
        <v>43.624000000000002</v>
      </c>
      <c r="M227" s="184"/>
      <c r="N227" s="180">
        <v>2015</v>
      </c>
      <c r="O227" s="181">
        <v>4499991100</v>
      </c>
      <c r="P227" s="185"/>
      <c r="Q227" s="185"/>
      <c r="R227" s="186" t="s">
        <v>178</v>
      </c>
      <c r="S227" s="186"/>
      <c r="T227" s="185">
        <v>102</v>
      </c>
      <c r="U227" s="185"/>
      <c r="V227" s="185">
        <v>14</v>
      </c>
      <c r="W227" s="185">
        <v>10</v>
      </c>
      <c r="X227" s="185"/>
      <c r="Y227" s="185"/>
      <c r="Z227" s="185"/>
      <c r="AA227" s="185"/>
      <c r="AB227" s="182"/>
    </row>
    <row r="228" spans="1:28" s="226" customFormat="1" ht="20.149999999999999" customHeight="1" thickBot="1">
      <c r="A228" s="227">
        <f t="shared" si="3"/>
        <v>197</v>
      </c>
      <c r="B228" s="228" t="s">
        <v>739</v>
      </c>
      <c r="C228" s="229"/>
      <c r="D228" s="230" t="s">
        <v>673</v>
      </c>
      <c r="E228" s="230" t="s">
        <v>671</v>
      </c>
      <c r="F228" s="230" t="s">
        <v>771</v>
      </c>
      <c r="G228" s="231">
        <v>116</v>
      </c>
      <c r="H228" s="231">
        <v>36</v>
      </c>
      <c r="I228" s="232" t="s">
        <v>740</v>
      </c>
      <c r="J228" s="231">
        <v>-8</v>
      </c>
      <c r="K228" s="231">
        <v>31</v>
      </c>
      <c r="L228" s="231">
        <v>17.544</v>
      </c>
      <c r="M228" s="233"/>
      <c r="N228" s="234">
        <v>2015</v>
      </c>
      <c r="O228" s="235">
        <v>3343753600</v>
      </c>
      <c r="P228" s="236"/>
      <c r="Q228" s="236"/>
      <c r="R228" s="237" t="s">
        <v>178</v>
      </c>
      <c r="S228" s="237"/>
      <c r="T228" s="236">
        <v>112</v>
      </c>
      <c r="U228" s="236"/>
      <c r="V228" s="236">
        <v>12.57</v>
      </c>
      <c r="W228" s="236">
        <v>8</v>
      </c>
      <c r="X228" s="236"/>
      <c r="Y228" s="236"/>
      <c r="Z228" s="236"/>
      <c r="AA228" s="236"/>
      <c r="AB228" s="238"/>
    </row>
    <row r="229" spans="1:28" ht="17.5">
      <c r="A229" s="170" t="s">
        <v>312</v>
      </c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239"/>
      <c r="Z229" s="239"/>
      <c r="AA229" s="170"/>
      <c r="AB229" s="170"/>
    </row>
    <row r="230" spans="1:28" ht="14">
      <c r="A230" s="169"/>
      <c r="B230" s="169"/>
      <c r="C230" s="169"/>
    </row>
    <row r="231" spans="1:28" ht="14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240"/>
      <c r="Z231" s="169"/>
      <c r="AA231" s="169"/>
      <c r="AB231" s="169"/>
    </row>
    <row r="232" spans="1:28" ht="14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240"/>
      <c r="Z232" s="169"/>
      <c r="AA232" s="169"/>
      <c r="AB232" s="169"/>
    </row>
    <row r="233" spans="1:28" ht="14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241"/>
      <c r="Z233" s="169"/>
      <c r="AA233" s="169"/>
      <c r="AB233" s="169"/>
    </row>
    <row r="234" spans="1:28" ht="14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240"/>
      <c r="Z234" s="169"/>
      <c r="AA234" s="169"/>
      <c r="AB234" s="169"/>
    </row>
    <row r="235" spans="1:28">
      <c r="B235" s="29"/>
      <c r="C235" s="29"/>
    </row>
    <row r="236" spans="1:28">
      <c r="B236" s="29"/>
      <c r="C236" s="29"/>
    </row>
    <row r="237" spans="1:28">
      <c r="B237" s="29"/>
      <c r="C237" s="29"/>
    </row>
  </sheetData>
  <mergeCells count="103">
    <mergeCell ref="U5:V5"/>
    <mergeCell ref="G6:G7"/>
    <mergeCell ref="H6:H7"/>
    <mergeCell ref="I6:I7"/>
    <mergeCell ref="J6:J7"/>
    <mergeCell ref="K6:K7"/>
    <mergeCell ref="A2:AB2"/>
    <mergeCell ref="A4:A7"/>
    <mergeCell ref="B4:C7"/>
    <mergeCell ref="D4:F4"/>
    <mergeCell ref="G4:L4"/>
    <mergeCell ref="M4:M7"/>
    <mergeCell ref="P4:W4"/>
    <mergeCell ref="X4:AA4"/>
    <mergeCell ref="AB4:AB7"/>
    <mergeCell ref="D5:D7"/>
    <mergeCell ref="L6:L7"/>
    <mergeCell ref="E5:E7"/>
    <mergeCell ref="F5:F7"/>
    <mergeCell ref="G5:I5"/>
    <mergeCell ref="J5:L5"/>
    <mergeCell ref="B13:C13"/>
    <mergeCell ref="B26:C26"/>
    <mergeCell ref="A53:A56"/>
    <mergeCell ref="B53:C56"/>
    <mergeCell ref="D53:F53"/>
    <mergeCell ref="G53:L53"/>
    <mergeCell ref="G55:G56"/>
    <mergeCell ref="H55:H56"/>
    <mergeCell ref="I55:I56"/>
    <mergeCell ref="M53:M56"/>
    <mergeCell ref="P53:W53"/>
    <mergeCell ref="X53:AA53"/>
    <mergeCell ref="AB53:AB56"/>
    <mergeCell ref="D54:D56"/>
    <mergeCell ref="E54:E56"/>
    <mergeCell ref="F54:F56"/>
    <mergeCell ref="G54:I54"/>
    <mergeCell ref="J54:L54"/>
    <mergeCell ref="U54:V54"/>
    <mergeCell ref="J55:J56"/>
    <mergeCell ref="K55:K56"/>
    <mergeCell ref="L55:L56"/>
    <mergeCell ref="A97:A100"/>
    <mergeCell ref="B97:C100"/>
    <mergeCell ref="D97:F97"/>
    <mergeCell ref="G97:L97"/>
    <mergeCell ref="G99:G100"/>
    <mergeCell ref="H99:H100"/>
    <mergeCell ref="I99:I100"/>
    <mergeCell ref="M97:M100"/>
    <mergeCell ref="P97:W97"/>
    <mergeCell ref="X97:AA97"/>
    <mergeCell ref="AB97:AB100"/>
    <mergeCell ref="D98:D100"/>
    <mergeCell ref="E98:E100"/>
    <mergeCell ref="F98:F100"/>
    <mergeCell ref="G98:I98"/>
    <mergeCell ref="J98:L98"/>
    <mergeCell ref="U98:V98"/>
    <mergeCell ref="J99:J100"/>
    <mergeCell ref="K99:K100"/>
    <mergeCell ref="L99:L100"/>
    <mergeCell ref="A141:A144"/>
    <mergeCell ref="B141:C144"/>
    <mergeCell ref="D141:F141"/>
    <mergeCell ref="G141:L141"/>
    <mergeCell ref="G143:G144"/>
    <mergeCell ref="H143:H144"/>
    <mergeCell ref="I143:I144"/>
    <mergeCell ref="M141:M144"/>
    <mergeCell ref="P141:W141"/>
    <mergeCell ref="X141:AA141"/>
    <mergeCell ref="AB141:AB144"/>
    <mergeCell ref="D142:D144"/>
    <mergeCell ref="E142:E144"/>
    <mergeCell ref="F142:F144"/>
    <mergeCell ref="G142:I142"/>
    <mergeCell ref="J142:L142"/>
    <mergeCell ref="U142:V142"/>
    <mergeCell ref="J143:J144"/>
    <mergeCell ref="K143:K144"/>
    <mergeCell ref="L143:L144"/>
    <mergeCell ref="A192:A195"/>
    <mergeCell ref="B192:C195"/>
    <mergeCell ref="D192:F192"/>
    <mergeCell ref="G192:L192"/>
    <mergeCell ref="G194:G195"/>
    <mergeCell ref="H194:H195"/>
    <mergeCell ref="I194:I195"/>
    <mergeCell ref="J194:J195"/>
    <mergeCell ref="K194:K195"/>
    <mergeCell ref="L194:L195"/>
    <mergeCell ref="M192:M195"/>
    <mergeCell ref="P192:W192"/>
    <mergeCell ref="X192:AA192"/>
    <mergeCell ref="AB192:AB195"/>
    <mergeCell ref="D193:D195"/>
    <mergeCell ref="E193:E195"/>
    <mergeCell ref="F193:F195"/>
    <mergeCell ref="G193:I193"/>
    <mergeCell ref="J193:L193"/>
    <mergeCell ref="U193:V193"/>
  </mergeCells>
  <printOptions horizontalCentered="1"/>
  <pageMargins left="0.5" right="0" top="0.71" bottom="0.28000000000000003" header="0.511811023622047" footer="0.22"/>
  <pageSetup paperSize="9" scale="36" orientation="landscape" r:id="rId1"/>
  <headerFooter alignWithMargins="0"/>
  <rowBreaks count="1" manualBreakCount="1">
    <brk id="191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8"/>
  <sheetViews>
    <sheetView topLeftCell="B65" workbookViewId="0">
      <selection activeCell="C96" sqref="C96"/>
    </sheetView>
  </sheetViews>
  <sheetFormatPr defaultRowHeight="12.5"/>
  <cols>
    <col min="2" max="2" width="9.1796875" style="128"/>
    <col min="3" max="3" width="28.7265625" style="133" customWidth="1"/>
    <col min="4" max="9" width="9.1796875" style="128"/>
    <col min="10" max="10" width="18.54296875" style="133" bestFit="1" customWidth="1"/>
    <col min="11" max="11" width="18.1796875" style="133" customWidth="1"/>
    <col min="12" max="12" width="16.54296875" style="133" customWidth="1"/>
    <col min="13" max="13" width="19" style="133" bestFit="1" customWidth="1"/>
  </cols>
  <sheetData>
    <row r="2" spans="2:15" ht="13">
      <c r="B2" s="502" t="s">
        <v>388</v>
      </c>
      <c r="C2" s="500" t="s">
        <v>389</v>
      </c>
      <c r="D2" s="524" t="s">
        <v>390</v>
      </c>
      <c r="E2" s="524"/>
      <c r="F2" s="524"/>
      <c r="G2" s="524" t="s">
        <v>391</v>
      </c>
      <c r="H2" s="524"/>
      <c r="I2" s="524"/>
      <c r="J2" s="500" t="s">
        <v>392</v>
      </c>
      <c r="K2" s="500" t="s">
        <v>393</v>
      </c>
      <c r="L2" s="500" t="s">
        <v>394</v>
      </c>
      <c r="M2" s="500" t="s">
        <v>395</v>
      </c>
    </row>
    <row r="3" spans="2:15" ht="13.5" thickBot="1">
      <c r="B3" s="503"/>
      <c r="C3" s="501"/>
      <c r="D3" s="127" t="s">
        <v>28</v>
      </c>
      <c r="E3" s="127" t="s">
        <v>29</v>
      </c>
      <c r="F3" s="127" t="s">
        <v>30</v>
      </c>
      <c r="G3" s="127" t="s">
        <v>28</v>
      </c>
      <c r="H3" s="127" t="s">
        <v>29</v>
      </c>
      <c r="I3" s="127" t="s">
        <v>30</v>
      </c>
      <c r="J3" s="501"/>
      <c r="K3" s="501"/>
      <c r="L3" s="501"/>
      <c r="M3" s="501"/>
    </row>
    <row r="4" spans="2:15" ht="3.75" customHeight="1" thickTop="1">
      <c r="C4" s="135"/>
      <c r="J4" s="135"/>
      <c r="K4" s="135"/>
      <c r="L4" s="135"/>
      <c r="M4" s="135"/>
    </row>
    <row r="5" spans="2:15">
      <c r="B5" s="128">
        <v>1</v>
      </c>
      <c r="C5" s="133" t="s">
        <v>401</v>
      </c>
      <c r="D5" s="128">
        <v>116</v>
      </c>
      <c r="E5" s="128">
        <v>15</v>
      </c>
      <c r="F5" s="128">
        <v>275</v>
      </c>
      <c r="G5" s="128">
        <v>-8</v>
      </c>
      <c r="H5" s="128">
        <v>44</v>
      </c>
      <c r="I5" s="128">
        <v>69</v>
      </c>
      <c r="J5" s="133" t="s">
        <v>402</v>
      </c>
      <c r="K5" s="133" t="s">
        <v>403</v>
      </c>
      <c r="L5" s="133" t="s">
        <v>404</v>
      </c>
      <c r="M5" s="133" t="s">
        <v>850</v>
      </c>
    </row>
    <row r="6" spans="2:15">
      <c r="B6" s="128">
        <v>2</v>
      </c>
      <c r="C6" s="133" t="s">
        <v>405</v>
      </c>
      <c r="D6" s="128">
        <v>116</v>
      </c>
      <c r="E6" s="128">
        <v>11</v>
      </c>
      <c r="F6" s="128">
        <v>200</v>
      </c>
      <c r="G6" s="128">
        <v>-8</v>
      </c>
      <c r="H6" s="128">
        <v>45</v>
      </c>
      <c r="I6" s="128">
        <v>23</v>
      </c>
      <c r="J6" s="133" t="s">
        <v>406</v>
      </c>
      <c r="K6" s="133" t="s">
        <v>407</v>
      </c>
      <c r="L6" s="133" t="s">
        <v>404</v>
      </c>
      <c r="M6" s="133" t="s">
        <v>850</v>
      </c>
      <c r="O6">
        <f>COUNTIF(M:M,"OPSDA BWS NT I")</f>
        <v>21</v>
      </c>
    </row>
    <row r="7" spans="2:15">
      <c r="B7" s="128">
        <v>3</v>
      </c>
      <c r="C7" s="133" t="s">
        <v>408</v>
      </c>
      <c r="D7" s="128">
        <v>116</v>
      </c>
      <c r="E7" s="128">
        <v>26</v>
      </c>
      <c r="F7" s="128">
        <v>5.53</v>
      </c>
      <c r="G7" s="128">
        <v>-8</v>
      </c>
      <c r="H7" s="128">
        <v>39</v>
      </c>
      <c r="I7" s="128">
        <v>34.49</v>
      </c>
      <c r="J7" s="133" t="s">
        <v>409</v>
      </c>
      <c r="K7" s="133" t="s">
        <v>410</v>
      </c>
      <c r="L7" s="133" t="s">
        <v>411</v>
      </c>
      <c r="M7" s="133" t="s">
        <v>850</v>
      </c>
    </row>
    <row r="8" spans="2:15">
      <c r="B8" s="128">
        <v>4</v>
      </c>
      <c r="C8" s="133" t="s">
        <v>412</v>
      </c>
      <c r="D8" s="128">
        <v>116</v>
      </c>
      <c r="E8" s="128">
        <v>5</v>
      </c>
      <c r="F8" s="128">
        <v>351</v>
      </c>
      <c r="G8" s="128">
        <v>-8</v>
      </c>
      <c r="H8" s="128">
        <v>38</v>
      </c>
      <c r="I8" s="128">
        <v>69</v>
      </c>
      <c r="J8" s="133" t="s">
        <v>413</v>
      </c>
      <c r="K8" s="133" t="s">
        <v>414</v>
      </c>
      <c r="L8" s="133" t="s">
        <v>415</v>
      </c>
      <c r="M8" s="133" t="s">
        <v>52</v>
      </c>
    </row>
    <row r="9" spans="2:15">
      <c r="B9" s="128">
        <v>5</v>
      </c>
      <c r="C9" s="133" t="s">
        <v>416</v>
      </c>
      <c r="D9" s="128">
        <v>116</v>
      </c>
      <c r="E9" s="128">
        <v>19</v>
      </c>
      <c r="F9" s="128">
        <v>52</v>
      </c>
      <c r="G9" s="128">
        <v>-8</v>
      </c>
      <c r="H9" s="128">
        <v>14</v>
      </c>
      <c r="I9" s="128">
        <v>50</v>
      </c>
      <c r="J9" s="133" t="s">
        <v>417</v>
      </c>
      <c r="K9" s="133" t="s">
        <v>418</v>
      </c>
      <c r="L9" s="133" t="s">
        <v>419</v>
      </c>
      <c r="M9" s="133" t="s">
        <v>52</v>
      </c>
    </row>
    <row r="10" spans="2:15">
      <c r="B10" s="128">
        <v>6</v>
      </c>
      <c r="C10" s="133" t="s">
        <v>420</v>
      </c>
      <c r="D10" s="128">
        <v>116</v>
      </c>
      <c r="E10" s="128">
        <v>21</v>
      </c>
      <c r="F10" s="128">
        <v>1</v>
      </c>
      <c r="G10" s="128">
        <v>-8</v>
      </c>
      <c r="H10" s="128">
        <v>15</v>
      </c>
      <c r="I10" s="128">
        <v>55</v>
      </c>
      <c r="J10" s="133" t="s">
        <v>421</v>
      </c>
      <c r="K10" s="133" t="s">
        <v>418</v>
      </c>
      <c r="L10" s="133" t="s">
        <v>419</v>
      </c>
      <c r="M10" s="133" t="s">
        <v>52</v>
      </c>
    </row>
    <row r="11" spans="2:15">
      <c r="B11" s="128">
        <v>7</v>
      </c>
      <c r="C11" s="133" t="s">
        <v>422</v>
      </c>
      <c r="D11" s="128">
        <v>116</v>
      </c>
      <c r="E11" s="128">
        <v>20</v>
      </c>
      <c r="F11" s="128">
        <v>46</v>
      </c>
      <c r="G11" s="128">
        <v>-8</v>
      </c>
      <c r="H11" s="128">
        <v>15</v>
      </c>
      <c r="I11" s="128">
        <v>26</v>
      </c>
      <c r="J11" s="133" t="s">
        <v>421</v>
      </c>
      <c r="K11" s="133" t="s">
        <v>418</v>
      </c>
      <c r="L11" s="133" t="s">
        <v>419</v>
      </c>
      <c r="M11" s="133" t="s">
        <v>52</v>
      </c>
    </row>
    <row r="12" spans="2:15">
      <c r="B12" s="128">
        <v>8</v>
      </c>
      <c r="C12" s="133" t="s">
        <v>423</v>
      </c>
      <c r="D12" s="128">
        <v>116</v>
      </c>
      <c r="E12" s="128">
        <v>2</v>
      </c>
      <c r="F12" s="128">
        <v>56</v>
      </c>
      <c r="G12" s="128">
        <v>-8</v>
      </c>
      <c r="H12" s="128">
        <v>48</v>
      </c>
      <c r="I12" s="128">
        <v>35</v>
      </c>
      <c r="J12" s="133" t="s">
        <v>424</v>
      </c>
      <c r="K12" s="133" t="s">
        <v>425</v>
      </c>
      <c r="L12" s="133" t="s">
        <v>415</v>
      </c>
      <c r="M12" s="133" t="s">
        <v>850</v>
      </c>
    </row>
    <row r="13" spans="2:15">
      <c r="B13" s="128">
        <v>9</v>
      </c>
      <c r="C13" s="133" t="s">
        <v>426</v>
      </c>
      <c r="D13" s="128">
        <v>116</v>
      </c>
      <c r="E13" s="128">
        <v>4</v>
      </c>
      <c r="F13" s="128">
        <v>53</v>
      </c>
      <c r="G13" s="128">
        <v>-8</v>
      </c>
      <c r="H13" s="128">
        <v>44</v>
      </c>
      <c r="I13" s="128">
        <v>35</v>
      </c>
      <c r="J13" s="133" t="s">
        <v>424</v>
      </c>
      <c r="K13" s="133" t="s">
        <v>425</v>
      </c>
      <c r="L13" s="133" t="s">
        <v>415</v>
      </c>
      <c r="M13" s="133" t="s">
        <v>52</v>
      </c>
    </row>
    <row r="14" spans="2:15">
      <c r="B14" s="128">
        <v>10</v>
      </c>
      <c r="C14" s="133" t="s">
        <v>427</v>
      </c>
      <c r="D14" s="128">
        <v>116</v>
      </c>
      <c r="E14" s="128">
        <v>4</v>
      </c>
      <c r="F14" s="128">
        <v>42</v>
      </c>
      <c r="G14" s="128">
        <v>-8</v>
      </c>
      <c r="H14" s="128">
        <v>44</v>
      </c>
      <c r="I14" s="128">
        <v>48</v>
      </c>
      <c r="J14" s="133" t="s">
        <v>424</v>
      </c>
      <c r="K14" s="133" t="s">
        <v>425</v>
      </c>
      <c r="L14" s="133" t="s">
        <v>415</v>
      </c>
      <c r="M14" s="133" t="s">
        <v>52</v>
      </c>
    </row>
    <row r="15" spans="2:15">
      <c r="B15" s="128">
        <v>11</v>
      </c>
      <c r="C15" s="133" t="s">
        <v>428</v>
      </c>
      <c r="D15" s="128">
        <v>116</v>
      </c>
      <c r="E15" s="128">
        <v>2</v>
      </c>
      <c r="F15" s="128">
        <v>18</v>
      </c>
      <c r="G15" s="128">
        <v>-8</v>
      </c>
      <c r="H15" s="128">
        <v>47</v>
      </c>
      <c r="I15" s="128">
        <v>24</v>
      </c>
      <c r="J15" s="133" t="s">
        <v>424</v>
      </c>
      <c r="K15" s="133" t="s">
        <v>425</v>
      </c>
      <c r="L15" s="133" t="s">
        <v>415</v>
      </c>
      <c r="M15" s="133" t="s">
        <v>850</v>
      </c>
    </row>
    <row r="16" spans="2:15">
      <c r="B16" s="128">
        <v>12</v>
      </c>
      <c r="C16" s="133" t="s">
        <v>429</v>
      </c>
      <c r="D16" s="128">
        <v>116</v>
      </c>
      <c r="E16" s="128">
        <v>54</v>
      </c>
      <c r="F16" s="128">
        <v>22</v>
      </c>
      <c r="G16" s="128">
        <v>-8</v>
      </c>
      <c r="H16" s="128">
        <v>46</v>
      </c>
      <c r="I16" s="128">
        <v>55</v>
      </c>
      <c r="J16" s="133" t="s">
        <v>430</v>
      </c>
      <c r="K16" s="133" t="s">
        <v>425</v>
      </c>
      <c r="L16" s="133" t="s">
        <v>415</v>
      </c>
      <c r="M16" s="133" t="s">
        <v>850</v>
      </c>
    </row>
    <row r="17" spans="2:13">
      <c r="B17" s="128">
        <v>13</v>
      </c>
      <c r="C17" s="133" t="s">
        <v>431</v>
      </c>
      <c r="D17" s="128">
        <v>116</v>
      </c>
      <c r="E17" s="128">
        <v>8</v>
      </c>
      <c r="F17" s="128">
        <v>56</v>
      </c>
      <c r="G17" s="128">
        <v>-8</v>
      </c>
      <c r="H17" s="128">
        <v>43</v>
      </c>
      <c r="I17" s="128">
        <v>12</v>
      </c>
      <c r="J17" s="133" t="s">
        <v>432</v>
      </c>
      <c r="K17" s="133" t="s">
        <v>414</v>
      </c>
      <c r="L17" s="133" t="s">
        <v>415</v>
      </c>
      <c r="M17" s="133" t="s">
        <v>52</v>
      </c>
    </row>
    <row r="18" spans="2:13">
      <c r="B18" s="128">
        <v>14</v>
      </c>
      <c r="C18" s="133" t="s">
        <v>433</v>
      </c>
      <c r="D18" s="128">
        <v>116</v>
      </c>
      <c r="E18" s="128">
        <v>8</v>
      </c>
      <c r="F18" s="128">
        <v>56</v>
      </c>
      <c r="G18" s="128">
        <v>-8</v>
      </c>
      <c r="H18" s="128">
        <v>43</v>
      </c>
      <c r="I18" s="128">
        <v>45</v>
      </c>
      <c r="J18" s="133" t="s">
        <v>432</v>
      </c>
      <c r="K18" s="133" t="s">
        <v>414</v>
      </c>
      <c r="L18" s="133" t="s">
        <v>415</v>
      </c>
      <c r="M18" s="133" t="s">
        <v>52</v>
      </c>
    </row>
    <row r="19" spans="2:13">
      <c r="B19" s="129">
        <v>15</v>
      </c>
      <c r="C19" s="242" t="s">
        <v>434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242" t="s">
        <v>435</v>
      </c>
      <c r="K19" s="242" t="s">
        <v>436</v>
      </c>
      <c r="L19" s="242" t="s">
        <v>415</v>
      </c>
      <c r="M19" s="242" t="s">
        <v>52</v>
      </c>
    </row>
    <row r="20" spans="2:13">
      <c r="B20" s="128">
        <v>16</v>
      </c>
      <c r="C20" s="133" t="s">
        <v>437</v>
      </c>
      <c r="D20" s="128">
        <v>116</v>
      </c>
      <c r="E20" s="128">
        <v>4</v>
      </c>
      <c r="F20" s="128" t="s">
        <v>438</v>
      </c>
      <c r="G20" s="128">
        <v>-8</v>
      </c>
      <c r="H20" s="128">
        <v>31</v>
      </c>
      <c r="I20" s="128">
        <v>2.9319999999999999</v>
      </c>
      <c r="J20" s="133" t="s">
        <v>439</v>
      </c>
      <c r="K20" s="133" t="s">
        <v>440</v>
      </c>
      <c r="L20" s="133" t="s">
        <v>415</v>
      </c>
      <c r="M20" s="133" t="s">
        <v>52</v>
      </c>
    </row>
    <row r="21" spans="2:13">
      <c r="B21" s="128">
        <v>17</v>
      </c>
      <c r="C21" s="133" t="s">
        <v>441</v>
      </c>
      <c r="D21" s="128">
        <v>115</v>
      </c>
      <c r="E21" s="128">
        <v>53</v>
      </c>
      <c r="F21" s="128">
        <v>20.707999999999998</v>
      </c>
      <c r="G21" s="128">
        <v>-8</v>
      </c>
      <c r="H21" s="128">
        <v>47</v>
      </c>
      <c r="I21" s="128">
        <v>1.8169999999999999</v>
      </c>
      <c r="J21" s="133" t="s">
        <v>442</v>
      </c>
      <c r="K21" s="133" t="s">
        <v>425</v>
      </c>
      <c r="L21" s="133" t="s">
        <v>415</v>
      </c>
      <c r="M21" s="133" t="s">
        <v>52</v>
      </c>
    </row>
    <row r="22" spans="2:13">
      <c r="B22" s="128">
        <v>18</v>
      </c>
      <c r="C22" s="133" t="s">
        <v>443</v>
      </c>
      <c r="D22" s="128">
        <v>116</v>
      </c>
      <c r="E22" s="128">
        <v>17</v>
      </c>
      <c r="F22" s="128">
        <v>37</v>
      </c>
      <c r="G22" s="128">
        <v>-8</v>
      </c>
      <c r="H22" s="128">
        <v>42</v>
      </c>
      <c r="I22" s="128">
        <v>32</v>
      </c>
      <c r="J22" s="133" t="s">
        <v>444</v>
      </c>
      <c r="K22" s="133" t="s">
        <v>445</v>
      </c>
      <c r="L22" s="133" t="s">
        <v>404</v>
      </c>
      <c r="M22" s="133" t="s">
        <v>850</v>
      </c>
    </row>
    <row r="23" spans="2:13">
      <c r="B23" s="128">
        <v>19</v>
      </c>
      <c r="C23" s="133" t="s">
        <v>446</v>
      </c>
      <c r="D23" s="128">
        <v>116</v>
      </c>
      <c r="E23" s="128">
        <v>20</v>
      </c>
      <c r="F23" s="128">
        <v>42</v>
      </c>
      <c r="G23" s="128">
        <v>-8</v>
      </c>
      <c r="H23" s="128">
        <v>41</v>
      </c>
      <c r="I23" s="128">
        <v>55</v>
      </c>
      <c r="J23" s="133" t="s">
        <v>447</v>
      </c>
      <c r="K23" s="133" t="s">
        <v>445</v>
      </c>
      <c r="L23" s="133" t="s">
        <v>404</v>
      </c>
      <c r="M23" s="133" t="s">
        <v>52</v>
      </c>
    </row>
    <row r="24" spans="2:13">
      <c r="B24" s="128">
        <v>20</v>
      </c>
      <c r="C24" s="133" t="s">
        <v>448</v>
      </c>
      <c r="D24" s="128">
        <v>116</v>
      </c>
      <c r="E24" s="128">
        <v>20</v>
      </c>
      <c r="F24" s="128">
        <v>20</v>
      </c>
      <c r="G24" s="128">
        <v>-8</v>
      </c>
      <c r="H24" s="128">
        <v>42</v>
      </c>
      <c r="I24" s="128">
        <v>48</v>
      </c>
      <c r="J24" s="133" t="s">
        <v>447</v>
      </c>
      <c r="K24" s="133" t="s">
        <v>445</v>
      </c>
      <c r="L24" s="133" t="s">
        <v>404</v>
      </c>
      <c r="M24" s="133" t="s">
        <v>52</v>
      </c>
    </row>
    <row r="25" spans="2:13">
      <c r="B25" s="128">
        <v>21</v>
      </c>
      <c r="C25" s="133" t="s">
        <v>449</v>
      </c>
      <c r="D25" s="128">
        <v>116</v>
      </c>
      <c r="E25" s="128">
        <v>18</v>
      </c>
      <c r="F25" s="128">
        <v>13</v>
      </c>
      <c r="G25" s="128">
        <v>-8</v>
      </c>
      <c r="H25" s="128">
        <v>38</v>
      </c>
      <c r="I25" s="128">
        <v>47</v>
      </c>
      <c r="J25" s="133" t="s">
        <v>450</v>
      </c>
      <c r="K25" s="133" t="s">
        <v>445</v>
      </c>
      <c r="L25" s="133" t="s">
        <v>404</v>
      </c>
      <c r="M25" s="133" t="s">
        <v>52</v>
      </c>
    </row>
    <row r="26" spans="2:13">
      <c r="B26" s="128">
        <v>22</v>
      </c>
      <c r="C26" s="133" t="s">
        <v>451</v>
      </c>
      <c r="D26" s="128">
        <v>116</v>
      </c>
      <c r="E26" s="128">
        <v>17</v>
      </c>
      <c r="F26" s="128">
        <v>53</v>
      </c>
      <c r="G26" s="128">
        <v>-8</v>
      </c>
      <c r="H26" s="128">
        <v>40</v>
      </c>
      <c r="I26" s="128">
        <v>21</v>
      </c>
      <c r="J26" s="133" t="s">
        <v>452</v>
      </c>
      <c r="K26" s="133" t="s">
        <v>445</v>
      </c>
      <c r="L26" s="133" t="s">
        <v>404</v>
      </c>
      <c r="M26" s="133" t="s">
        <v>52</v>
      </c>
    </row>
    <row r="27" spans="2:13">
      <c r="B27" s="128">
        <v>23</v>
      </c>
      <c r="C27" s="133" t="s">
        <v>453</v>
      </c>
      <c r="D27" s="128">
        <v>116</v>
      </c>
      <c r="E27" s="128">
        <v>18</v>
      </c>
      <c r="F27" s="128">
        <v>34</v>
      </c>
      <c r="G27" s="128">
        <v>-8</v>
      </c>
      <c r="H27" s="128">
        <v>42</v>
      </c>
      <c r="I27" s="128">
        <v>49</v>
      </c>
      <c r="J27" s="133" t="s">
        <v>454</v>
      </c>
      <c r="K27" s="133" t="s">
        <v>445</v>
      </c>
      <c r="L27" s="133" t="s">
        <v>404</v>
      </c>
      <c r="M27" s="133" t="s">
        <v>52</v>
      </c>
    </row>
    <row r="28" spans="2:13">
      <c r="B28" s="128">
        <v>24</v>
      </c>
      <c r="C28" s="133" t="s">
        <v>455</v>
      </c>
      <c r="D28" s="128">
        <v>116</v>
      </c>
      <c r="E28" s="128">
        <v>19</v>
      </c>
      <c r="F28" s="128">
        <v>1</v>
      </c>
      <c r="G28" s="128">
        <v>-8</v>
      </c>
      <c r="H28" s="128">
        <v>41</v>
      </c>
      <c r="I28" s="128">
        <v>45</v>
      </c>
      <c r="J28" s="133" t="s">
        <v>456</v>
      </c>
      <c r="K28" s="133" t="s">
        <v>445</v>
      </c>
      <c r="L28" s="133" t="s">
        <v>404</v>
      </c>
      <c r="M28" s="133" t="s">
        <v>52</v>
      </c>
    </row>
    <row r="29" spans="2:13">
      <c r="B29" s="128">
        <v>25</v>
      </c>
      <c r="C29" s="133" t="s">
        <v>457</v>
      </c>
      <c r="D29" s="128">
        <v>116</v>
      </c>
      <c r="E29" s="128">
        <v>19</v>
      </c>
      <c r="F29" s="128">
        <v>40</v>
      </c>
      <c r="G29" s="128">
        <v>-8</v>
      </c>
      <c r="H29" s="128">
        <v>40</v>
      </c>
      <c r="I29" s="128">
        <v>44</v>
      </c>
      <c r="J29" s="133" t="s">
        <v>458</v>
      </c>
      <c r="K29" s="133" t="s">
        <v>445</v>
      </c>
      <c r="L29" s="133" t="s">
        <v>404</v>
      </c>
      <c r="M29" s="133" t="s">
        <v>52</v>
      </c>
    </row>
    <row r="30" spans="2:13">
      <c r="B30" s="128">
        <v>26</v>
      </c>
      <c r="C30" s="133" t="s">
        <v>459</v>
      </c>
      <c r="D30" s="128">
        <v>116</v>
      </c>
      <c r="E30" s="128">
        <v>18</v>
      </c>
      <c r="F30" s="128">
        <v>213</v>
      </c>
      <c r="G30" s="128">
        <v>-8</v>
      </c>
      <c r="H30" s="128">
        <v>38</v>
      </c>
      <c r="I30" s="128">
        <v>778</v>
      </c>
      <c r="J30" s="133" t="s">
        <v>460</v>
      </c>
      <c r="K30" s="133" t="s">
        <v>445</v>
      </c>
      <c r="L30" s="133" t="s">
        <v>404</v>
      </c>
      <c r="M30" s="133" t="s">
        <v>52</v>
      </c>
    </row>
    <row r="31" spans="2:13">
      <c r="B31" s="128">
        <v>27</v>
      </c>
      <c r="C31" s="133" t="s">
        <v>461</v>
      </c>
      <c r="D31" s="128">
        <v>116</v>
      </c>
      <c r="E31" s="128">
        <v>19</v>
      </c>
      <c r="F31" s="128">
        <v>38</v>
      </c>
      <c r="G31" s="128">
        <v>-8</v>
      </c>
      <c r="H31" s="128">
        <v>45</v>
      </c>
      <c r="I31" s="128">
        <v>20</v>
      </c>
      <c r="J31" s="133" t="s">
        <v>462</v>
      </c>
      <c r="K31" s="133" t="s">
        <v>445</v>
      </c>
      <c r="L31" s="133" t="s">
        <v>404</v>
      </c>
      <c r="M31" s="133" t="s">
        <v>52</v>
      </c>
    </row>
    <row r="32" spans="2:13">
      <c r="B32" s="128">
        <v>28</v>
      </c>
      <c r="C32" s="133" t="s">
        <v>463</v>
      </c>
      <c r="D32" s="128">
        <v>116</v>
      </c>
      <c r="E32" s="128">
        <v>16</v>
      </c>
      <c r="F32" s="128">
        <v>56</v>
      </c>
      <c r="G32" s="128">
        <v>-8</v>
      </c>
      <c r="H32" s="128">
        <v>38</v>
      </c>
      <c r="I32" s="128">
        <v>53</v>
      </c>
      <c r="J32" s="133" t="s">
        <v>464</v>
      </c>
      <c r="K32" s="133" t="s">
        <v>445</v>
      </c>
      <c r="L32" s="133" t="s">
        <v>404</v>
      </c>
      <c r="M32" s="133" t="s">
        <v>52</v>
      </c>
    </row>
    <row r="33" spans="2:13">
      <c r="B33" s="128">
        <v>29</v>
      </c>
      <c r="C33" s="133" t="s">
        <v>465</v>
      </c>
      <c r="D33" s="128">
        <v>116</v>
      </c>
      <c r="E33" s="128">
        <v>19</v>
      </c>
      <c r="F33" s="128">
        <v>37</v>
      </c>
      <c r="G33" s="128">
        <v>-8</v>
      </c>
      <c r="H33" s="128">
        <v>40</v>
      </c>
      <c r="I33" s="128">
        <v>12</v>
      </c>
      <c r="J33" s="133" t="s">
        <v>464</v>
      </c>
      <c r="K33" s="133" t="s">
        <v>445</v>
      </c>
      <c r="L33" s="133" t="s">
        <v>404</v>
      </c>
      <c r="M33" s="133" t="s">
        <v>52</v>
      </c>
    </row>
    <row r="34" spans="2:13">
      <c r="B34" s="128">
        <v>30</v>
      </c>
      <c r="C34" s="133" t="s">
        <v>466</v>
      </c>
      <c r="D34" s="128">
        <v>116</v>
      </c>
      <c r="E34" s="128">
        <v>22</v>
      </c>
      <c r="F34" s="128">
        <v>16.600000000000001</v>
      </c>
      <c r="G34" s="128">
        <v>-8</v>
      </c>
      <c r="H34" s="128">
        <v>39</v>
      </c>
      <c r="I34" s="128">
        <v>49.4</v>
      </c>
      <c r="J34" s="133" t="s">
        <v>464</v>
      </c>
      <c r="K34" s="133" t="s">
        <v>445</v>
      </c>
      <c r="L34" s="133" t="s">
        <v>404</v>
      </c>
      <c r="M34" s="133" t="s">
        <v>52</v>
      </c>
    </row>
    <row r="35" spans="2:13">
      <c r="B35" s="128">
        <v>31</v>
      </c>
      <c r="C35" s="133" t="s">
        <v>467</v>
      </c>
      <c r="D35" s="128">
        <v>116</v>
      </c>
      <c r="E35" s="128">
        <v>17</v>
      </c>
      <c r="F35" s="128">
        <v>10</v>
      </c>
      <c r="G35" s="128">
        <v>-8</v>
      </c>
      <c r="H35" s="128">
        <v>38</v>
      </c>
      <c r="I35" s="128">
        <v>45</v>
      </c>
      <c r="J35" s="133" t="s">
        <v>464</v>
      </c>
      <c r="K35" s="133" t="s">
        <v>445</v>
      </c>
      <c r="L35" s="133" t="s">
        <v>404</v>
      </c>
      <c r="M35" s="133" t="s">
        <v>52</v>
      </c>
    </row>
    <row r="36" spans="2:13">
      <c r="B36" s="128">
        <v>32</v>
      </c>
      <c r="C36" s="133" t="s">
        <v>468</v>
      </c>
      <c r="D36" s="128">
        <v>116</v>
      </c>
      <c r="E36" s="128">
        <v>11</v>
      </c>
      <c r="F36" s="128">
        <v>34</v>
      </c>
      <c r="G36" s="128">
        <v>-8</v>
      </c>
      <c r="H36" s="128">
        <v>49</v>
      </c>
      <c r="I36" s="128">
        <v>31</v>
      </c>
      <c r="J36" s="133" t="s">
        <v>469</v>
      </c>
      <c r="K36" s="133" t="s">
        <v>403</v>
      </c>
      <c r="L36" s="133" t="s">
        <v>404</v>
      </c>
      <c r="M36" s="133" t="s">
        <v>850</v>
      </c>
    </row>
    <row r="37" spans="2:13">
      <c r="B37" s="128">
        <v>33</v>
      </c>
      <c r="C37" s="133" t="s">
        <v>470</v>
      </c>
      <c r="D37" s="128">
        <v>116</v>
      </c>
      <c r="E37" s="128">
        <v>12</v>
      </c>
      <c r="F37" s="128">
        <v>38</v>
      </c>
      <c r="G37" s="128">
        <v>-8</v>
      </c>
      <c r="H37" s="128">
        <v>49</v>
      </c>
      <c r="I37" s="128">
        <v>21</v>
      </c>
      <c r="J37" s="133" t="s">
        <v>469</v>
      </c>
      <c r="K37" s="133" t="s">
        <v>403</v>
      </c>
      <c r="L37" s="133" t="s">
        <v>404</v>
      </c>
      <c r="M37" s="133" t="s">
        <v>52</v>
      </c>
    </row>
    <row r="38" spans="2:13">
      <c r="B38" s="128">
        <v>34</v>
      </c>
      <c r="C38" s="133" t="s">
        <v>471</v>
      </c>
      <c r="D38" s="128">
        <v>116</v>
      </c>
      <c r="E38" s="128">
        <v>10</v>
      </c>
      <c r="F38" s="128">
        <v>38</v>
      </c>
      <c r="G38" s="128">
        <v>-8</v>
      </c>
      <c r="H38" s="128">
        <v>51</v>
      </c>
      <c r="I38" s="128">
        <v>1</v>
      </c>
      <c r="J38" s="133" t="s">
        <v>469</v>
      </c>
      <c r="K38" s="133" t="s">
        <v>403</v>
      </c>
      <c r="L38" s="133" t="s">
        <v>404</v>
      </c>
      <c r="M38" s="133" t="s">
        <v>52</v>
      </c>
    </row>
    <row r="39" spans="2:13">
      <c r="B39" s="128">
        <v>35</v>
      </c>
      <c r="C39" s="133" t="s">
        <v>472</v>
      </c>
      <c r="D39" s="128">
        <v>116</v>
      </c>
      <c r="E39" s="128">
        <v>11</v>
      </c>
      <c r="F39" s="128">
        <v>14</v>
      </c>
      <c r="G39" s="128">
        <v>-8</v>
      </c>
      <c r="H39" s="128">
        <v>49</v>
      </c>
      <c r="I39" s="128">
        <v>4</v>
      </c>
      <c r="J39" s="133" t="s">
        <v>469</v>
      </c>
      <c r="K39" s="133" t="s">
        <v>403</v>
      </c>
      <c r="L39" s="133" t="s">
        <v>404</v>
      </c>
      <c r="M39" s="133" t="s">
        <v>52</v>
      </c>
    </row>
    <row r="40" spans="2:13">
      <c r="B40" s="128">
        <v>36</v>
      </c>
      <c r="C40" s="133" t="s">
        <v>473</v>
      </c>
      <c r="D40" s="128">
        <v>116</v>
      </c>
      <c r="E40" s="128">
        <v>11</v>
      </c>
      <c r="F40" s="128">
        <v>29</v>
      </c>
      <c r="G40" s="128">
        <v>-8</v>
      </c>
      <c r="H40" s="128">
        <v>49</v>
      </c>
      <c r="I40" s="128">
        <v>9</v>
      </c>
      <c r="J40" s="133" t="s">
        <v>469</v>
      </c>
      <c r="K40" s="133" t="s">
        <v>403</v>
      </c>
      <c r="L40" s="133" t="s">
        <v>404</v>
      </c>
      <c r="M40" s="133" t="s">
        <v>52</v>
      </c>
    </row>
    <row r="41" spans="2:13">
      <c r="B41" s="128">
        <v>37</v>
      </c>
      <c r="C41" s="133" t="s">
        <v>474</v>
      </c>
      <c r="D41" s="128">
        <v>116</v>
      </c>
      <c r="E41" s="128">
        <v>12</v>
      </c>
      <c r="F41" s="128">
        <v>32</v>
      </c>
      <c r="G41" s="128">
        <v>-8</v>
      </c>
      <c r="H41" s="128">
        <v>51</v>
      </c>
      <c r="I41" s="128">
        <v>4</v>
      </c>
      <c r="J41" s="133" t="s">
        <v>475</v>
      </c>
      <c r="K41" s="133" t="s">
        <v>403</v>
      </c>
      <c r="L41" s="133" t="s">
        <v>404</v>
      </c>
      <c r="M41" s="133" t="s">
        <v>850</v>
      </c>
    </row>
    <row r="42" spans="2:13">
      <c r="B42" s="128">
        <v>38</v>
      </c>
      <c r="C42" s="133" t="s">
        <v>476</v>
      </c>
      <c r="D42" s="128">
        <v>116</v>
      </c>
      <c r="E42" s="128">
        <v>15</v>
      </c>
      <c r="F42" s="128">
        <v>38</v>
      </c>
      <c r="G42" s="128">
        <v>-8</v>
      </c>
      <c r="H42" s="128">
        <v>49</v>
      </c>
      <c r="I42" s="128">
        <v>39</v>
      </c>
      <c r="J42" s="133" t="s">
        <v>477</v>
      </c>
      <c r="K42" s="133" t="s">
        <v>403</v>
      </c>
      <c r="L42" s="133" t="s">
        <v>404</v>
      </c>
      <c r="M42" s="133" t="s">
        <v>850</v>
      </c>
    </row>
    <row r="43" spans="2:13">
      <c r="B43" s="128">
        <v>39</v>
      </c>
      <c r="C43" s="133" t="s">
        <v>478</v>
      </c>
      <c r="D43" s="128">
        <v>116</v>
      </c>
      <c r="E43" s="128">
        <v>13</v>
      </c>
      <c r="F43" s="128">
        <v>42</v>
      </c>
      <c r="G43" s="128">
        <v>-8</v>
      </c>
      <c r="H43" s="128">
        <v>46</v>
      </c>
      <c r="I43" s="128">
        <v>14</v>
      </c>
      <c r="J43" s="133" t="s">
        <v>479</v>
      </c>
      <c r="K43" s="133" t="s">
        <v>403</v>
      </c>
      <c r="L43" s="133" t="s">
        <v>404</v>
      </c>
      <c r="M43" s="133" t="s">
        <v>52</v>
      </c>
    </row>
    <row r="44" spans="2:13">
      <c r="B44" s="128">
        <v>40</v>
      </c>
      <c r="C44" s="133" t="s">
        <v>480</v>
      </c>
      <c r="D44" s="128">
        <v>116</v>
      </c>
      <c r="E44" s="128">
        <v>14</v>
      </c>
      <c r="F44" s="128">
        <v>25</v>
      </c>
      <c r="G44" s="128">
        <v>-8</v>
      </c>
      <c r="H44" s="128">
        <v>49</v>
      </c>
      <c r="I44" s="128">
        <v>31</v>
      </c>
      <c r="J44" s="133" t="s">
        <v>481</v>
      </c>
      <c r="K44" s="133" t="s">
        <v>403</v>
      </c>
      <c r="L44" s="133" t="s">
        <v>404</v>
      </c>
      <c r="M44" s="133" t="s">
        <v>52</v>
      </c>
    </row>
    <row r="45" spans="2:13">
      <c r="B45" s="128">
        <v>41</v>
      </c>
      <c r="C45" s="133" t="s">
        <v>482</v>
      </c>
      <c r="D45" s="128">
        <v>116</v>
      </c>
      <c r="E45" s="128">
        <v>8</v>
      </c>
      <c r="F45" s="128">
        <v>58.5</v>
      </c>
      <c r="G45" s="128">
        <v>-8</v>
      </c>
      <c r="H45" s="128">
        <v>44</v>
      </c>
      <c r="I45" s="128">
        <v>34.299999999999997</v>
      </c>
      <c r="J45" s="133" t="s">
        <v>406</v>
      </c>
      <c r="K45" s="133" t="s">
        <v>407</v>
      </c>
      <c r="L45" s="133" t="s">
        <v>404</v>
      </c>
      <c r="M45" s="133" t="s">
        <v>850</v>
      </c>
    </row>
    <row r="46" spans="2:13">
      <c r="B46" s="128">
        <v>42</v>
      </c>
      <c r="C46" s="133" t="s">
        <v>483</v>
      </c>
      <c r="D46" s="128">
        <v>116</v>
      </c>
      <c r="E46" s="128">
        <v>10</v>
      </c>
      <c r="F46" s="128">
        <v>57</v>
      </c>
      <c r="G46" s="128">
        <v>-8</v>
      </c>
      <c r="H46" s="128">
        <v>46</v>
      </c>
      <c r="I46" s="128">
        <v>4</v>
      </c>
      <c r="J46" s="133" t="s">
        <v>406</v>
      </c>
      <c r="K46" s="133" t="s">
        <v>407</v>
      </c>
      <c r="L46" s="133" t="s">
        <v>404</v>
      </c>
      <c r="M46" s="133" t="s">
        <v>52</v>
      </c>
    </row>
    <row r="47" spans="2:13">
      <c r="B47" s="128">
        <v>43</v>
      </c>
      <c r="C47" s="133" t="s">
        <v>484</v>
      </c>
      <c r="D47" s="128">
        <v>116</v>
      </c>
      <c r="E47" s="128">
        <v>8</v>
      </c>
      <c r="F47" s="128">
        <v>58</v>
      </c>
      <c r="G47" s="128">
        <v>-8</v>
      </c>
      <c r="H47" s="128">
        <v>44</v>
      </c>
      <c r="I47" s="128">
        <v>34</v>
      </c>
      <c r="J47" s="133" t="s">
        <v>406</v>
      </c>
      <c r="K47" s="133" t="s">
        <v>407</v>
      </c>
      <c r="L47" s="133" t="s">
        <v>404</v>
      </c>
      <c r="M47" s="133" t="s">
        <v>52</v>
      </c>
    </row>
    <row r="48" spans="2:13">
      <c r="B48" s="128">
        <v>44</v>
      </c>
      <c r="C48" s="133" t="s">
        <v>485</v>
      </c>
      <c r="D48" s="128">
        <v>116</v>
      </c>
      <c r="E48" s="128">
        <v>8</v>
      </c>
      <c r="F48" s="128">
        <v>53</v>
      </c>
      <c r="G48" s="128">
        <v>-8</v>
      </c>
      <c r="H48" s="128">
        <v>49</v>
      </c>
      <c r="I48" s="128">
        <v>51</v>
      </c>
      <c r="J48" s="133" t="s">
        <v>486</v>
      </c>
      <c r="K48" s="133" t="s">
        <v>407</v>
      </c>
      <c r="L48" s="133" t="s">
        <v>404</v>
      </c>
      <c r="M48" s="133" t="s">
        <v>52</v>
      </c>
    </row>
    <row r="49" spans="2:13">
      <c r="B49" s="128">
        <v>45</v>
      </c>
      <c r="C49" s="133" t="s">
        <v>487</v>
      </c>
      <c r="D49" s="128">
        <v>116</v>
      </c>
      <c r="E49" s="128">
        <v>7</v>
      </c>
      <c r="F49" s="128">
        <v>24</v>
      </c>
      <c r="G49" s="128">
        <v>-8</v>
      </c>
      <c r="H49" s="128">
        <v>50</v>
      </c>
      <c r="I49" s="128">
        <v>20</v>
      </c>
      <c r="J49" s="133" t="s">
        <v>486</v>
      </c>
      <c r="K49" s="133" t="s">
        <v>407</v>
      </c>
      <c r="L49" s="133" t="s">
        <v>404</v>
      </c>
      <c r="M49" s="133" t="s">
        <v>52</v>
      </c>
    </row>
    <row r="50" spans="2:13">
      <c r="B50" s="128">
        <v>46</v>
      </c>
      <c r="C50" s="133" t="s">
        <v>488</v>
      </c>
      <c r="D50" s="128">
        <v>116</v>
      </c>
      <c r="E50" s="128">
        <v>8</v>
      </c>
      <c r="F50" s="128">
        <v>9</v>
      </c>
      <c r="G50" s="128">
        <v>-8</v>
      </c>
      <c r="H50" s="128">
        <v>50</v>
      </c>
      <c r="I50" s="128">
        <v>11</v>
      </c>
      <c r="J50" s="133" t="s">
        <v>486</v>
      </c>
      <c r="K50" s="133" t="s">
        <v>407</v>
      </c>
      <c r="L50" s="133" t="s">
        <v>404</v>
      </c>
      <c r="M50" s="133" t="s">
        <v>52</v>
      </c>
    </row>
    <row r="51" spans="2:13">
      <c r="B51" s="128">
        <v>47</v>
      </c>
      <c r="C51" s="133" t="s">
        <v>489</v>
      </c>
      <c r="D51" s="128">
        <v>116</v>
      </c>
      <c r="E51" s="128">
        <v>7</v>
      </c>
      <c r="F51" s="128">
        <v>28</v>
      </c>
      <c r="G51" s="128">
        <v>-8</v>
      </c>
      <c r="H51" s="128">
        <v>50</v>
      </c>
      <c r="I51" s="128">
        <v>19</v>
      </c>
      <c r="J51" s="133" t="s">
        <v>486</v>
      </c>
      <c r="K51" s="133" t="s">
        <v>407</v>
      </c>
      <c r="L51" s="133" t="s">
        <v>404</v>
      </c>
      <c r="M51" s="133" t="s">
        <v>52</v>
      </c>
    </row>
    <row r="52" spans="2:13">
      <c r="B52" s="128">
        <v>48</v>
      </c>
      <c r="C52" s="133" t="s">
        <v>490</v>
      </c>
      <c r="D52" s="128">
        <v>116</v>
      </c>
      <c r="E52" s="128">
        <v>7</v>
      </c>
      <c r="F52" s="128">
        <v>36</v>
      </c>
      <c r="G52" s="128">
        <v>-8</v>
      </c>
      <c r="H52" s="128">
        <v>50</v>
      </c>
      <c r="I52" s="128">
        <v>45</v>
      </c>
      <c r="J52" s="133" t="s">
        <v>486</v>
      </c>
      <c r="K52" s="133" t="s">
        <v>407</v>
      </c>
      <c r="L52" s="133" t="s">
        <v>404</v>
      </c>
      <c r="M52" s="133" t="s">
        <v>52</v>
      </c>
    </row>
    <row r="53" spans="2:13">
      <c r="B53" s="128">
        <v>49</v>
      </c>
      <c r="C53" s="133" t="s">
        <v>491</v>
      </c>
      <c r="D53" s="128">
        <v>116</v>
      </c>
      <c r="E53" s="128">
        <v>7</v>
      </c>
      <c r="F53" s="128">
        <v>48</v>
      </c>
      <c r="G53" s="128">
        <v>-8</v>
      </c>
      <c r="H53" s="128">
        <v>50</v>
      </c>
      <c r="I53" s="128">
        <v>56</v>
      </c>
      <c r="J53" s="133" t="s">
        <v>486</v>
      </c>
      <c r="K53" s="133" t="s">
        <v>407</v>
      </c>
      <c r="L53" s="133" t="s">
        <v>404</v>
      </c>
      <c r="M53" s="133" t="s">
        <v>52</v>
      </c>
    </row>
    <row r="54" spans="2:13">
      <c r="B54" s="128">
        <v>50</v>
      </c>
      <c r="C54" s="133" t="s">
        <v>492</v>
      </c>
      <c r="D54" s="128">
        <v>116</v>
      </c>
      <c r="E54" s="128">
        <v>8</v>
      </c>
      <c r="F54" s="128">
        <v>30</v>
      </c>
      <c r="G54" s="128">
        <v>-8</v>
      </c>
      <c r="H54" s="128">
        <v>48</v>
      </c>
      <c r="I54" s="128">
        <v>58</v>
      </c>
      <c r="J54" s="133" t="s">
        <v>486</v>
      </c>
      <c r="K54" s="133" t="s">
        <v>407</v>
      </c>
      <c r="L54" s="133" t="s">
        <v>404</v>
      </c>
      <c r="M54" s="133" t="s">
        <v>52</v>
      </c>
    </row>
    <row r="55" spans="2:13">
      <c r="B55" s="128">
        <v>51</v>
      </c>
      <c r="C55" s="133" t="s">
        <v>493</v>
      </c>
      <c r="D55" s="128">
        <v>116</v>
      </c>
      <c r="E55" s="128">
        <v>9</v>
      </c>
      <c r="F55" s="128">
        <v>0</v>
      </c>
      <c r="G55" s="128">
        <v>-8</v>
      </c>
      <c r="H55" s="128">
        <v>48</v>
      </c>
      <c r="I55" s="128">
        <v>37</v>
      </c>
      <c r="J55" s="133" t="s">
        <v>486</v>
      </c>
      <c r="K55" s="133" t="s">
        <v>407</v>
      </c>
      <c r="L55" s="133" t="s">
        <v>404</v>
      </c>
      <c r="M55" s="133" t="s">
        <v>52</v>
      </c>
    </row>
    <row r="56" spans="2:13">
      <c r="B56" s="128">
        <v>52</v>
      </c>
      <c r="C56" s="133" t="s">
        <v>494</v>
      </c>
      <c r="D56" s="128">
        <v>116</v>
      </c>
      <c r="E56" s="128">
        <v>8</v>
      </c>
      <c r="F56" s="128">
        <v>36</v>
      </c>
      <c r="G56" s="128">
        <v>-8</v>
      </c>
      <c r="H56" s="128">
        <v>49</v>
      </c>
      <c r="I56" s="128">
        <v>34</v>
      </c>
      <c r="J56" s="133" t="s">
        <v>486</v>
      </c>
      <c r="K56" s="133" t="s">
        <v>407</v>
      </c>
      <c r="L56" s="133" t="s">
        <v>404</v>
      </c>
      <c r="M56" s="133" t="s">
        <v>52</v>
      </c>
    </row>
    <row r="57" spans="2:13">
      <c r="B57" s="128">
        <v>53</v>
      </c>
      <c r="C57" s="133" t="s">
        <v>495</v>
      </c>
      <c r="D57" s="128">
        <v>116</v>
      </c>
      <c r="E57" s="128">
        <v>8</v>
      </c>
      <c r="F57" s="128">
        <v>33</v>
      </c>
      <c r="G57" s="128">
        <v>-8</v>
      </c>
      <c r="H57" s="128">
        <v>47</v>
      </c>
      <c r="I57" s="128">
        <v>45</v>
      </c>
      <c r="J57" s="133" t="s">
        <v>486</v>
      </c>
      <c r="K57" s="133" t="s">
        <v>407</v>
      </c>
      <c r="L57" s="133" t="s">
        <v>404</v>
      </c>
      <c r="M57" s="133" t="s">
        <v>52</v>
      </c>
    </row>
    <row r="58" spans="2:13">
      <c r="B58" s="128">
        <v>54</v>
      </c>
      <c r="C58" s="133" t="s">
        <v>496</v>
      </c>
      <c r="D58" s="128">
        <v>116</v>
      </c>
      <c r="E58" s="128">
        <v>10</v>
      </c>
      <c r="F58" s="128">
        <v>25</v>
      </c>
      <c r="G58" s="128">
        <v>-8</v>
      </c>
      <c r="H58" s="128">
        <v>46</v>
      </c>
      <c r="I58" s="128">
        <v>38</v>
      </c>
      <c r="J58" s="133" t="s">
        <v>497</v>
      </c>
      <c r="K58" s="133" t="s">
        <v>407</v>
      </c>
      <c r="L58" s="133" t="s">
        <v>404</v>
      </c>
      <c r="M58" s="133" t="s">
        <v>52</v>
      </c>
    </row>
    <row r="59" spans="2:13">
      <c r="B59" s="128">
        <v>55</v>
      </c>
      <c r="C59" s="133" t="s">
        <v>498</v>
      </c>
      <c r="D59" s="128">
        <v>116</v>
      </c>
      <c r="E59" s="128">
        <v>11</v>
      </c>
      <c r="F59" s="128">
        <v>56</v>
      </c>
      <c r="G59" s="128">
        <v>-8</v>
      </c>
      <c r="H59" s="128">
        <v>47</v>
      </c>
      <c r="I59" s="128">
        <v>38</v>
      </c>
      <c r="J59" s="133" t="s">
        <v>497</v>
      </c>
      <c r="K59" s="133" t="s">
        <v>407</v>
      </c>
      <c r="L59" s="133" t="s">
        <v>404</v>
      </c>
      <c r="M59" s="133" t="s">
        <v>52</v>
      </c>
    </row>
    <row r="60" spans="2:13">
      <c r="B60" s="128">
        <v>56</v>
      </c>
      <c r="C60" s="133" t="s">
        <v>499</v>
      </c>
      <c r="D60" s="128">
        <v>116</v>
      </c>
      <c r="E60" s="128">
        <v>10</v>
      </c>
      <c r="F60" s="128">
        <v>27</v>
      </c>
      <c r="G60" s="128">
        <v>-8</v>
      </c>
      <c r="H60" s="128">
        <v>47</v>
      </c>
      <c r="I60" s="128">
        <v>26</v>
      </c>
      <c r="J60" s="133" t="s">
        <v>497</v>
      </c>
      <c r="K60" s="133" t="s">
        <v>407</v>
      </c>
      <c r="L60" s="133" t="s">
        <v>404</v>
      </c>
      <c r="M60" s="133" t="s">
        <v>52</v>
      </c>
    </row>
    <row r="61" spans="2:13">
      <c r="B61" s="128">
        <v>57</v>
      </c>
      <c r="C61" s="133" t="s">
        <v>500</v>
      </c>
      <c r="D61" s="128">
        <v>116</v>
      </c>
      <c r="E61" s="128">
        <v>23</v>
      </c>
      <c r="F61" s="128">
        <v>35</v>
      </c>
      <c r="G61" s="128">
        <v>-8</v>
      </c>
      <c r="H61" s="128">
        <v>48</v>
      </c>
      <c r="I61" s="128">
        <v>3</v>
      </c>
      <c r="J61" s="133" t="s">
        <v>501</v>
      </c>
      <c r="K61" s="133" t="s">
        <v>502</v>
      </c>
      <c r="L61" s="133" t="s">
        <v>404</v>
      </c>
      <c r="M61" s="133" t="s">
        <v>850</v>
      </c>
    </row>
    <row r="62" spans="2:13">
      <c r="B62" s="128">
        <v>58</v>
      </c>
      <c r="C62" s="133" t="s">
        <v>503</v>
      </c>
      <c r="D62" s="128">
        <v>116</v>
      </c>
      <c r="E62" s="128">
        <v>18</v>
      </c>
      <c r="F62" s="128">
        <v>33</v>
      </c>
      <c r="G62" s="128">
        <v>-8</v>
      </c>
      <c r="H62" s="128">
        <v>44</v>
      </c>
      <c r="I62" s="128">
        <v>48</v>
      </c>
      <c r="J62" s="133" t="s">
        <v>504</v>
      </c>
      <c r="K62" s="133" t="s">
        <v>505</v>
      </c>
      <c r="L62" s="133" t="s">
        <v>404</v>
      </c>
      <c r="M62" s="133" t="s">
        <v>52</v>
      </c>
    </row>
    <row r="63" spans="2:13">
      <c r="B63" s="128">
        <v>59</v>
      </c>
      <c r="C63" s="133" t="s">
        <v>506</v>
      </c>
      <c r="D63" s="128">
        <v>116</v>
      </c>
      <c r="E63" s="128">
        <v>19</v>
      </c>
      <c r="F63" s="128">
        <v>39</v>
      </c>
      <c r="G63" s="128">
        <v>-8</v>
      </c>
      <c r="H63" s="128">
        <v>42</v>
      </c>
      <c r="I63" s="128">
        <v>59</v>
      </c>
      <c r="J63" s="133" t="s">
        <v>444</v>
      </c>
      <c r="K63" s="133" t="s">
        <v>505</v>
      </c>
      <c r="L63" s="133" t="s">
        <v>404</v>
      </c>
      <c r="M63" s="133" t="s">
        <v>52</v>
      </c>
    </row>
    <row r="64" spans="2:13">
      <c r="B64" s="128">
        <v>60</v>
      </c>
      <c r="C64" s="133" t="s">
        <v>507</v>
      </c>
      <c r="D64" s="128">
        <v>116</v>
      </c>
      <c r="E64" s="128">
        <v>18</v>
      </c>
      <c r="F64" s="128">
        <v>34</v>
      </c>
      <c r="G64" s="128">
        <v>-8</v>
      </c>
      <c r="H64" s="128">
        <v>43</v>
      </c>
      <c r="I64" s="128">
        <v>32</v>
      </c>
      <c r="J64" s="133" t="s">
        <v>508</v>
      </c>
      <c r="K64" s="133" t="s">
        <v>505</v>
      </c>
      <c r="L64" s="133" t="s">
        <v>404</v>
      </c>
      <c r="M64" s="133" t="s">
        <v>52</v>
      </c>
    </row>
    <row r="65" spans="2:13">
      <c r="B65" s="128">
        <v>61</v>
      </c>
      <c r="C65" s="133" t="s">
        <v>509</v>
      </c>
      <c r="D65" s="128">
        <v>116</v>
      </c>
      <c r="E65" s="128">
        <v>20</v>
      </c>
      <c r="F65" s="128">
        <v>23</v>
      </c>
      <c r="G65" s="128">
        <v>-8</v>
      </c>
      <c r="H65" s="128">
        <v>43</v>
      </c>
      <c r="I65" s="128">
        <v>59</v>
      </c>
      <c r="J65" s="133" t="s">
        <v>510</v>
      </c>
      <c r="K65" s="133" t="s">
        <v>505</v>
      </c>
      <c r="L65" s="133" t="s">
        <v>404</v>
      </c>
      <c r="M65" s="133" t="s">
        <v>52</v>
      </c>
    </row>
    <row r="66" spans="2:13">
      <c r="B66" s="129">
        <v>62</v>
      </c>
      <c r="C66" s="242" t="s">
        <v>511</v>
      </c>
      <c r="D66" s="129">
        <v>0</v>
      </c>
      <c r="E66" s="129">
        <v>0</v>
      </c>
      <c r="F66" s="129">
        <v>0</v>
      </c>
      <c r="G66" s="129">
        <v>0</v>
      </c>
      <c r="H66" s="129">
        <v>0</v>
      </c>
      <c r="I66" s="129">
        <v>0</v>
      </c>
      <c r="J66" s="242" t="s">
        <v>510</v>
      </c>
      <c r="K66" s="242" t="s">
        <v>505</v>
      </c>
      <c r="L66" s="242" t="s">
        <v>404</v>
      </c>
      <c r="M66" s="242" t="s">
        <v>52</v>
      </c>
    </row>
    <row r="67" spans="2:13">
      <c r="B67" s="128">
        <v>63</v>
      </c>
      <c r="C67" s="133" t="s">
        <v>512</v>
      </c>
      <c r="D67" s="128">
        <v>116</v>
      </c>
      <c r="E67" s="128">
        <v>25</v>
      </c>
      <c r="F67" s="128">
        <v>23</v>
      </c>
      <c r="G67" s="128">
        <v>-8</v>
      </c>
      <c r="H67" s="128">
        <v>43</v>
      </c>
      <c r="I67" s="128">
        <v>27</v>
      </c>
      <c r="J67" s="133" t="s">
        <v>513</v>
      </c>
      <c r="K67" s="133" t="s">
        <v>514</v>
      </c>
      <c r="L67" s="133" t="s">
        <v>404</v>
      </c>
      <c r="M67" s="133" t="s">
        <v>850</v>
      </c>
    </row>
    <row r="68" spans="2:13">
      <c r="B68" s="128">
        <v>64</v>
      </c>
      <c r="C68" s="133" t="s">
        <v>515</v>
      </c>
      <c r="D68" s="128">
        <v>116</v>
      </c>
      <c r="E68" s="128">
        <v>24</v>
      </c>
      <c r="F68" s="128">
        <v>15</v>
      </c>
      <c r="G68" s="128">
        <v>-8</v>
      </c>
      <c r="H68" s="128">
        <v>43</v>
      </c>
      <c r="I68" s="128">
        <v>53</v>
      </c>
      <c r="J68" s="133" t="s">
        <v>513</v>
      </c>
      <c r="K68" s="133" t="s">
        <v>514</v>
      </c>
      <c r="L68" s="133" t="s">
        <v>404</v>
      </c>
      <c r="M68" s="133" t="s">
        <v>52</v>
      </c>
    </row>
    <row r="69" spans="2:13">
      <c r="B69" s="128">
        <v>65</v>
      </c>
      <c r="C69" s="133" t="s">
        <v>516</v>
      </c>
      <c r="D69" s="128">
        <v>116</v>
      </c>
      <c r="E69" s="128">
        <v>24</v>
      </c>
      <c r="F69" s="128">
        <v>25</v>
      </c>
      <c r="G69" s="128">
        <v>-8</v>
      </c>
      <c r="H69" s="128">
        <v>42</v>
      </c>
      <c r="I69" s="128">
        <v>49</v>
      </c>
      <c r="J69" s="133" t="s">
        <v>513</v>
      </c>
      <c r="K69" s="133" t="s">
        <v>514</v>
      </c>
      <c r="L69" s="133" t="s">
        <v>404</v>
      </c>
      <c r="M69" s="133" t="s">
        <v>52</v>
      </c>
    </row>
    <row r="70" spans="2:13">
      <c r="B70" s="128">
        <v>66</v>
      </c>
      <c r="C70" s="133" t="s">
        <v>517</v>
      </c>
      <c r="D70" s="128">
        <v>116</v>
      </c>
      <c r="E70" s="128">
        <v>24</v>
      </c>
      <c r="F70" s="128">
        <v>13</v>
      </c>
      <c r="G70" s="128">
        <v>-8</v>
      </c>
      <c r="H70" s="128">
        <v>43</v>
      </c>
      <c r="I70" s="128">
        <v>31</v>
      </c>
      <c r="J70" s="133" t="s">
        <v>513</v>
      </c>
      <c r="K70" s="133" t="s">
        <v>514</v>
      </c>
      <c r="L70" s="133" t="s">
        <v>404</v>
      </c>
      <c r="M70" s="133" t="s">
        <v>52</v>
      </c>
    </row>
    <row r="71" spans="2:13">
      <c r="B71" s="128">
        <v>67</v>
      </c>
      <c r="C71" s="133" t="s">
        <v>518</v>
      </c>
      <c r="D71" s="128">
        <v>116</v>
      </c>
      <c r="E71" s="128">
        <v>25</v>
      </c>
      <c r="F71" s="128">
        <v>38</v>
      </c>
      <c r="G71" s="128">
        <v>-8</v>
      </c>
      <c r="H71" s="128">
        <v>43</v>
      </c>
      <c r="I71" s="128">
        <v>25</v>
      </c>
      <c r="J71" s="133" t="s">
        <v>513</v>
      </c>
      <c r="K71" s="133" t="s">
        <v>514</v>
      </c>
      <c r="L71" s="133" t="s">
        <v>404</v>
      </c>
      <c r="M71" s="133" t="s">
        <v>52</v>
      </c>
    </row>
    <row r="72" spans="2:13">
      <c r="B72" s="128">
        <v>68</v>
      </c>
      <c r="C72" s="133" t="s">
        <v>519</v>
      </c>
      <c r="D72" s="128">
        <v>116</v>
      </c>
      <c r="E72" s="128">
        <v>23</v>
      </c>
      <c r="F72" s="128">
        <v>3</v>
      </c>
      <c r="G72" s="128">
        <v>-8</v>
      </c>
      <c r="H72" s="128">
        <v>40</v>
      </c>
      <c r="I72" s="128">
        <v>40</v>
      </c>
      <c r="J72" s="133" t="s">
        <v>520</v>
      </c>
      <c r="K72" s="133" t="s">
        <v>514</v>
      </c>
      <c r="L72" s="133" t="s">
        <v>404</v>
      </c>
      <c r="M72" s="133" t="s">
        <v>52</v>
      </c>
    </row>
    <row r="73" spans="2:13">
      <c r="B73" s="128">
        <v>69</v>
      </c>
      <c r="C73" s="133" t="s">
        <v>521</v>
      </c>
      <c r="D73" s="128">
        <v>116</v>
      </c>
      <c r="E73" s="128">
        <v>23</v>
      </c>
      <c r="F73" s="128">
        <v>20</v>
      </c>
      <c r="G73" s="128">
        <v>-8</v>
      </c>
      <c r="H73" s="128">
        <v>41</v>
      </c>
      <c r="I73" s="128">
        <v>8</v>
      </c>
      <c r="J73" s="133" t="s">
        <v>520</v>
      </c>
      <c r="K73" s="133" t="s">
        <v>514</v>
      </c>
      <c r="L73" s="133" t="s">
        <v>404</v>
      </c>
      <c r="M73" s="133" t="s">
        <v>52</v>
      </c>
    </row>
    <row r="74" spans="2:13">
      <c r="B74" s="128">
        <v>70</v>
      </c>
      <c r="C74" s="133" t="s">
        <v>522</v>
      </c>
      <c r="D74" s="128">
        <v>116</v>
      </c>
      <c r="E74" s="128">
        <v>23</v>
      </c>
      <c r="F74" s="128">
        <v>37</v>
      </c>
      <c r="G74" s="128">
        <v>-8</v>
      </c>
      <c r="H74" s="128">
        <v>42</v>
      </c>
      <c r="I74" s="128">
        <v>42</v>
      </c>
      <c r="J74" s="133" t="s">
        <v>523</v>
      </c>
      <c r="K74" s="133" t="s">
        <v>514</v>
      </c>
      <c r="L74" s="133" t="s">
        <v>404</v>
      </c>
      <c r="M74" s="133" t="s">
        <v>52</v>
      </c>
    </row>
    <row r="75" spans="2:13">
      <c r="B75" s="128">
        <v>71</v>
      </c>
      <c r="C75" s="133" t="s">
        <v>524</v>
      </c>
      <c r="D75" s="128">
        <v>116</v>
      </c>
      <c r="E75" s="128">
        <v>24</v>
      </c>
      <c r="F75" s="128">
        <v>11</v>
      </c>
      <c r="G75" s="128">
        <v>-8</v>
      </c>
      <c r="H75" s="128">
        <v>42</v>
      </c>
      <c r="I75" s="128">
        <v>20</v>
      </c>
      <c r="J75" s="133" t="s">
        <v>523</v>
      </c>
      <c r="K75" s="133" t="s">
        <v>514</v>
      </c>
      <c r="L75" s="133" t="s">
        <v>404</v>
      </c>
      <c r="M75" s="133" t="s">
        <v>52</v>
      </c>
    </row>
    <row r="76" spans="2:13">
      <c r="B76" s="128">
        <v>72</v>
      </c>
      <c r="C76" s="133" t="s">
        <v>525</v>
      </c>
      <c r="D76" s="128">
        <v>116</v>
      </c>
      <c r="E76" s="128">
        <v>24</v>
      </c>
      <c r="F76" s="128">
        <v>20</v>
      </c>
      <c r="G76" s="128">
        <v>-8</v>
      </c>
      <c r="H76" s="128">
        <v>42</v>
      </c>
      <c r="I76" s="128">
        <v>11</v>
      </c>
      <c r="J76" s="133" t="s">
        <v>523</v>
      </c>
      <c r="K76" s="133" t="s">
        <v>514</v>
      </c>
      <c r="L76" s="133" t="s">
        <v>404</v>
      </c>
      <c r="M76" s="133" t="s">
        <v>52</v>
      </c>
    </row>
    <row r="77" spans="2:13">
      <c r="B77" s="128">
        <v>73</v>
      </c>
      <c r="C77" s="133" t="s">
        <v>526</v>
      </c>
      <c r="D77" s="128">
        <v>116</v>
      </c>
      <c r="E77" s="128">
        <v>24</v>
      </c>
      <c r="F77" s="128">
        <v>26</v>
      </c>
      <c r="G77" s="128">
        <v>-8</v>
      </c>
      <c r="H77" s="128">
        <v>40</v>
      </c>
      <c r="I77" s="128">
        <v>49</v>
      </c>
      <c r="J77" s="133" t="s">
        <v>514</v>
      </c>
      <c r="K77" s="133" t="s">
        <v>514</v>
      </c>
      <c r="L77" s="133" t="s">
        <v>404</v>
      </c>
      <c r="M77" s="133" t="s">
        <v>52</v>
      </c>
    </row>
    <row r="78" spans="2:13">
      <c r="B78" s="128">
        <v>74</v>
      </c>
      <c r="C78" s="133" t="s">
        <v>527</v>
      </c>
      <c r="D78" s="128">
        <v>116</v>
      </c>
      <c r="E78" s="128">
        <v>21</v>
      </c>
      <c r="F78" s="128">
        <v>35.700000000000003</v>
      </c>
      <c r="G78" s="128">
        <v>-8</v>
      </c>
      <c r="H78" s="128">
        <v>40</v>
      </c>
      <c r="I78" s="128">
        <v>57.7</v>
      </c>
      <c r="J78" s="133" t="s">
        <v>514</v>
      </c>
      <c r="K78" s="133" t="s">
        <v>514</v>
      </c>
      <c r="L78" s="133" t="s">
        <v>404</v>
      </c>
      <c r="M78" s="133" t="s">
        <v>52</v>
      </c>
    </row>
    <row r="79" spans="2:13">
      <c r="B79" s="128">
        <v>75</v>
      </c>
      <c r="C79" s="133" t="s">
        <v>528</v>
      </c>
      <c r="D79" s="128">
        <v>116</v>
      </c>
      <c r="E79" s="128">
        <v>23</v>
      </c>
      <c r="F79" s="128">
        <v>24.6</v>
      </c>
      <c r="G79" s="128">
        <v>-8</v>
      </c>
      <c r="H79" s="128">
        <v>43</v>
      </c>
      <c r="I79" s="128">
        <v>1.3</v>
      </c>
      <c r="J79" s="133" t="s">
        <v>514</v>
      </c>
      <c r="K79" s="133" t="s">
        <v>514</v>
      </c>
      <c r="L79" s="133" t="s">
        <v>404</v>
      </c>
      <c r="M79" s="133" t="s">
        <v>52</v>
      </c>
    </row>
    <row r="80" spans="2:13">
      <c r="B80" s="128">
        <v>76</v>
      </c>
      <c r="C80" s="133" t="s">
        <v>529</v>
      </c>
      <c r="D80" s="128">
        <v>116</v>
      </c>
      <c r="E80" s="128">
        <v>23</v>
      </c>
      <c r="F80" s="128">
        <v>46.1</v>
      </c>
      <c r="G80" s="128">
        <v>-8</v>
      </c>
      <c r="H80" s="128">
        <v>41</v>
      </c>
      <c r="I80" s="128">
        <v>17.100000000000001</v>
      </c>
      <c r="J80" s="133" t="s">
        <v>514</v>
      </c>
      <c r="K80" s="133" t="s">
        <v>514</v>
      </c>
      <c r="L80" s="133" t="s">
        <v>404</v>
      </c>
      <c r="M80" s="133" t="s">
        <v>52</v>
      </c>
    </row>
    <row r="81" spans="2:13">
      <c r="B81" s="128">
        <v>77</v>
      </c>
      <c r="C81" s="133" t="s">
        <v>530</v>
      </c>
      <c r="D81" s="128">
        <v>116</v>
      </c>
      <c r="E81" s="128">
        <v>24</v>
      </c>
      <c r="F81" s="128">
        <v>8</v>
      </c>
      <c r="G81" s="128">
        <v>-8</v>
      </c>
      <c r="H81" s="128">
        <v>41</v>
      </c>
      <c r="I81" s="128">
        <v>3</v>
      </c>
      <c r="J81" s="133" t="s">
        <v>514</v>
      </c>
      <c r="K81" s="133" t="s">
        <v>514</v>
      </c>
      <c r="L81" s="133" t="s">
        <v>404</v>
      </c>
      <c r="M81" s="133" t="s">
        <v>52</v>
      </c>
    </row>
    <row r="82" spans="2:13">
      <c r="B82" s="128">
        <v>78</v>
      </c>
      <c r="C82" s="133" t="s">
        <v>531</v>
      </c>
      <c r="D82" s="128">
        <v>116</v>
      </c>
      <c r="E82" s="128">
        <v>24</v>
      </c>
      <c r="F82" s="128">
        <v>47.2</v>
      </c>
      <c r="G82" s="128">
        <v>-8</v>
      </c>
      <c r="H82" s="128">
        <v>41</v>
      </c>
      <c r="I82" s="128">
        <v>35.200000000000003</v>
      </c>
      <c r="J82" s="133" t="s">
        <v>514</v>
      </c>
      <c r="K82" s="133" t="s">
        <v>514</v>
      </c>
      <c r="L82" s="133" t="s">
        <v>404</v>
      </c>
      <c r="M82" s="133" t="s">
        <v>52</v>
      </c>
    </row>
    <row r="83" spans="2:13">
      <c r="B83" s="128">
        <v>79</v>
      </c>
      <c r="C83" s="133" t="s">
        <v>532</v>
      </c>
      <c r="D83" s="128">
        <v>116</v>
      </c>
      <c r="E83" s="128">
        <v>23</v>
      </c>
      <c r="F83" s="128">
        <v>54</v>
      </c>
      <c r="G83" s="128">
        <v>-8</v>
      </c>
      <c r="H83" s="128">
        <v>41</v>
      </c>
      <c r="I83" s="128">
        <v>43</v>
      </c>
      <c r="J83" s="133" t="s">
        <v>514</v>
      </c>
      <c r="K83" s="133" t="s">
        <v>514</v>
      </c>
      <c r="L83" s="133" t="s">
        <v>404</v>
      </c>
      <c r="M83" s="133" t="s">
        <v>52</v>
      </c>
    </row>
    <row r="84" spans="2:13">
      <c r="B84" s="129">
        <v>80</v>
      </c>
      <c r="C84" s="242" t="s">
        <v>533</v>
      </c>
      <c r="D84" s="129">
        <v>116</v>
      </c>
      <c r="E84" s="129">
        <v>23</v>
      </c>
      <c r="F84" s="129">
        <v>46</v>
      </c>
      <c r="G84" s="129">
        <v>-8</v>
      </c>
      <c r="H84" s="129">
        <v>42</v>
      </c>
      <c r="I84" s="129">
        <v>0</v>
      </c>
      <c r="J84" s="242" t="s">
        <v>514</v>
      </c>
      <c r="K84" s="242" t="s">
        <v>514</v>
      </c>
      <c r="L84" s="242" t="s">
        <v>404</v>
      </c>
      <c r="M84" s="242" t="s">
        <v>52</v>
      </c>
    </row>
    <row r="85" spans="2:13">
      <c r="B85" s="128">
        <v>81</v>
      </c>
      <c r="C85" s="133" t="s">
        <v>534</v>
      </c>
      <c r="D85" s="128">
        <v>116</v>
      </c>
      <c r="E85" s="128">
        <v>23</v>
      </c>
      <c r="F85" s="128">
        <v>18</v>
      </c>
      <c r="G85" s="128">
        <v>-8</v>
      </c>
      <c r="H85" s="128">
        <v>42</v>
      </c>
      <c r="I85" s="128">
        <v>25</v>
      </c>
      <c r="J85" s="133" t="s">
        <v>514</v>
      </c>
      <c r="K85" s="133" t="s">
        <v>514</v>
      </c>
      <c r="L85" s="133" t="s">
        <v>404</v>
      </c>
      <c r="M85" s="133" t="s">
        <v>52</v>
      </c>
    </row>
    <row r="86" spans="2:13">
      <c r="B86" s="128">
        <v>82</v>
      </c>
      <c r="C86" s="133" t="s">
        <v>535</v>
      </c>
      <c r="D86" s="128">
        <v>116</v>
      </c>
      <c r="E86" s="128">
        <v>17</v>
      </c>
      <c r="F86" s="128">
        <v>16</v>
      </c>
      <c r="G86" s="128">
        <v>-8</v>
      </c>
      <c r="H86" s="128">
        <v>39</v>
      </c>
      <c r="I86" s="128">
        <v>16</v>
      </c>
      <c r="J86" s="133" t="s">
        <v>536</v>
      </c>
      <c r="K86" s="133" t="s">
        <v>514</v>
      </c>
      <c r="L86" s="133" t="s">
        <v>404</v>
      </c>
      <c r="M86" s="133" t="s">
        <v>52</v>
      </c>
    </row>
    <row r="87" spans="2:13">
      <c r="B87" s="128">
        <v>83</v>
      </c>
      <c r="C87" s="133" t="s">
        <v>537</v>
      </c>
      <c r="D87" s="128">
        <v>116</v>
      </c>
      <c r="E87" s="128">
        <v>22</v>
      </c>
      <c r="F87" s="128">
        <v>16</v>
      </c>
      <c r="G87" s="128">
        <v>-8</v>
      </c>
      <c r="H87" s="128">
        <v>40</v>
      </c>
      <c r="I87" s="128">
        <v>49</v>
      </c>
      <c r="J87" s="133" t="s">
        <v>536</v>
      </c>
      <c r="K87" s="133" t="s">
        <v>514</v>
      </c>
      <c r="L87" s="133" t="s">
        <v>404</v>
      </c>
      <c r="M87" s="133" t="s">
        <v>52</v>
      </c>
    </row>
    <row r="88" spans="2:13">
      <c r="B88" s="128">
        <v>84</v>
      </c>
      <c r="C88" s="133" t="s">
        <v>538</v>
      </c>
      <c r="D88" s="128">
        <v>116</v>
      </c>
      <c r="E88" s="128">
        <v>22</v>
      </c>
      <c r="F88" s="128">
        <v>7</v>
      </c>
      <c r="G88" s="128">
        <v>-8</v>
      </c>
      <c r="H88" s="128">
        <v>41</v>
      </c>
      <c r="I88" s="128">
        <v>46</v>
      </c>
      <c r="J88" s="133" t="s">
        <v>536</v>
      </c>
      <c r="K88" s="133" t="s">
        <v>514</v>
      </c>
      <c r="L88" s="133" t="s">
        <v>404</v>
      </c>
      <c r="M88" s="133" t="s">
        <v>52</v>
      </c>
    </row>
    <row r="89" spans="2:13">
      <c r="B89" s="128">
        <v>85</v>
      </c>
      <c r="C89" s="133" t="s">
        <v>539</v>
      </c>
      <c r="D89" s="128">
        <v>116</v>
      </c>
      <c r="E89" s="128">
        <v>22</v>
      </c>
      <c r="F89" s="128">
        <v>16</v>
      </c>
      <c r="G89" s="128">
        <v>-8</v>
      </c>
      <c r="H89" s="128">
        <v>42</v>
      </c>
      <c r="I89" s="128">
        <v>9</v>
      </c>
      <c r="J89" s="133" t="s">
        <v>536</v>
      </c>
      <c r="K89" s="133" t="s">
        <v>514</v>
      </c>
      <c r="L89" s="133" t="s">
        <v>404</v>
      </c>
      <c r="M89" s="133" t="s">
        <v>52</v>
      </c>
    </row>
    <row r="90" spans="2:13">
      <c r="B90" s="128">
        <v>86</v>
      </c>
      <c r="C90" s="133" t="s">
        <v>540</v>
      </c>
      <c r="D90" s="128">
        <v>116</v>
      </c>
      <c r="E90" s="128">
        <v>21</v>
      </c>
      <c r="F90" s="128">
        <v>59</v>
      </c>
      <c r="G90" s="128">
        <v>-8</v>
      </c>
      <c r="H90" s="128">
        <v>41</v>
      </c>
      <c r="I90" s="128">
        <v>10</v>
      </c>
      <c r="J90" s="133" t="s">
        <v>536</v>
      </c>
      <c r="K90" s="133" t="s">
        <v>514</v>
      </c>
      <c r="L90" s="133" t="s">
        <v>404</v>
      </c>
      <c r="M90" s="133" t="s">
        <v>52</v>
      </c>
    </row>
    <row r="91" spans="2:13">
      <c r="B91" s="128">
        <v>87</v>
      </c>
      <c r="C91" s="133" t="s">
        <v>541</v>
      </c>
      <c r="D91" s="128">
        <v>116</v>
      </c>
      <c r="E91" s="128">
        <v>22</v>
      </c>
      <c r="F91" s="128">
        <v>16.600000000000001</v>
      </c>
      <c r="G91" s="128">
        <v>-8</v>
      </c>
      <c r="H91" s="128">
        <v>40</v>
      </c>
      <c r="I91" s="128">
        <v>49</v>
      </c>
      <c r="J91" s="133" t="s">
        <v>536</v>
      </c>
      <c r="K91" s="133" t="s">
        <v>514</v>
      </c>
      <c r="L91" s="133" t="s">
        <v>404</v>
      </c>
      <c r="M91" s="133" t="s">
        <v>52</v>
      </c>
    </row>
    <row r="92" spans="2:13">
      <c r="B92" s="128">
        <v>88</v>
      </c>
      <c r="C92" s="133" t="s">
        <v>542</v>
      </c>
      <c r="D92" s="128">
        <v>116</v>
      </c>
      <c r="E92" s="128">
        <v>25</v>
      </c>
      <c r="F92" s="128">
        <v>31</v>
      </c>
      <c r="G92" s="128">
        <v>-8</v>
      </c>
      <c r="H92" s="128">
        <v>42</v>
      </c>
      <c r="I92" s="128">
        <v>31</v>
      </c>
      <c r="J92" s="133" t="s">
        <v>543</v>
      </c>
      <c r="K92" s="133" t="s">
        <v>514</v>
      </c>
      <c r="L92" s="133" t="s">
        <v>404</v>
      </c>
      <c r="M92" s="133" t="s">
        <v>52</v>
      </c>
    </row>
    <row r="93" spans="2:13">
      <c r="B93" s="128">
        <v>89</v>
      </c>
      <c r="C93" s="133" t="s">
        <v>544</v>
      </c>
      <c r="D93" s="128">
        <v>116</v>
      </c>
      <c r="E93" s="128">
        <v>25</v>
      </c>
      <c r="F93" s="128">
        <v>22</v>
      </c>
      <c r="G93" s="128">
        <v>-8</v>
      </c>
      <c r="H93" s="128">
        <v>41</v>
      </c>
      <c r="I93" s="128">
        <v>42</v>
      </c>
      <c r="J93" s="133" t="s">
        <v>543</v>
      </c>
      <c r="K93" s="133" t="s">
        <v>514</v>
      </c>
      <c r="L93" s="133" t="s">
        <v>404</v>
      </c>
      <c r="M93" s="133" t="s">
        <v>52</v>
      </c>
    </row>
    <row r="94" spans="2:13">
      <c r="B94" s="128">
        <v>90</v>
      </c>
      <c r="C94" s="133" t="s">
        <v>545</v>
      </c>
      <c r="D94" s="128">
        <v>116</v>
      </c>
      <c r="E94" s="128">
        <v>25</v>
      </c>
      <c r="F94" s="128">
        <v>26</v>
      </c>
      <c r="G94" s="128">
        <v>-8</v>
      </c>
      <c r="H94" s="128">
        <v>41</v>
      </c>
      <c r="I94" s="128">
        <v>44</v>
      </c>
      <c r="J94" s="133" t="s">
        <v>543</v>
      </c>
      <c r="K94" s="133" t="s">
        <v>514</v>
      </c>
      <c r="L94" s="133" t="s">
        <v>404</v>
      </c>
      <c r="M94" s="133" t="s">
        <v>52</v>
      </c>
    </row>
    <row r="95" spans="2:13">
      <c r="B95" s="128">
        <v>91</v>
      </c>
      <c r="C95" s="133" t="s">
        <v>546</v>
      </c>
      <c r="D95" s="128">
        <v>116</v>
      </c>
      <c r="E95" s="128">
        <v>13</v>
      </c>
      <c r="F95" s="128">
        <v>39</v>
      </c>
      <c r="G95" s="128">
        <v>-8</v>
      </c>
      <c r="H95" s="128">
        <v>53</v>
      </c>
      <c r="I95" s="128">
        <v>7</v>
      </c>
      <c r="J95" s="133" t="s">
        <v>547</v>
      </c>
      <c r="K95" s="133" t="s">
        <v>548</v>
      </c>
      <c r="L95" s="133" t="s">
        <v>404</v>
      </c>
      <c r="M95" s="133" t="s">
        <v>850</v>
      </c>
    </row>
    <row r="96" spans="2:13">
      <c r="B96" s="128">
        <v>92</v>
      </c>
      <c r="C96" s="133" t="s">
        <v>549</v>
      </c>
      <c r="D96" s="128">
        <v>116</v>
      </c>
      <c r="E96" s="128">
        <v>21</v>
      </c>
      <c r="F96" s="128">
        <v>38</v>
      </c>
      <c r="G96" s="128">
        <v>-8</v>
      </c>
      <c r="H96" s="128">
        <v>52</v>
      </c>
      <c r="I96" s="128">
        <v>35</v>
      </c>
      <c r="J96" s="133" t="s">
        <v>550</v>
      </c>
      <c r="K96" s="133" t="s">
        <v>548</v>
      </c>
      <c r="L96" s="133" t="s">
        <v>404</v>
      </c>
      <c r="M96" s="133" t="s">
        <v>52</v>
      </c>
    </row>
    <row r="97" spans="2:13">
      <c r="B97" s="128">
        <v>93</v>
      </c>
      <c r="C97" s="133" t="s">
        <v>551</v>
      </c>
      <c r="D97" s="128">
        <v>116</v>
      </c>
      <c r="E97" s="128">
        <v>16</v>
      </c>
      <c r="F97" s="128">
        <v>24</v>
      </c>
      <c r="G97" s="128">
        <v>8</v>
      </c>
      <c r="H97" s="128">
        <v>48</v>
      </c>
      <c r="I97" s="128">
        <v>49</v>
      </c>
      <c r="J97" s="133" t="s">
        <v>477</v>
      </c>
      <c r="K97" s="133" t="s">
        <v>548</v>
      </c>
      <c r="L97" s="133" t="s">
        <v>404</v>
      </c>
      <c r="M97" s="133" t="s">
        <v>52</v>
      </c>
    </row>
    <row r="98" spans="2:13">
      <c r="B98" s="128">
        <v>94</v>
      </c>
      <c r="C98" s="133" t="s">
        <v>552</v>
      </c>
      <c r="D98" s="128">
        <v>116</v>
      </c>
      <c r="E98" s="128">
        <v>17</v>
      </c>
      <c r="F98" s="128">
        <v>55</v>
      </c>
      <c r="G98" s="128">
        <v>-8</v>
      </c>
      <c r="H98" s="128">
        <v>50</v>
      </c>
      <c r="I98" s="128">
        <v>58</v>
      </c>
      <c r="J98" s="133" t="s">
        <v>553</v>
      </c>
      <c r="K98" s="133" t="s">
        <v>548</v>
      </c>
      <c r="L98" s="133" t="s">
        <v>404</v>
      </c>
      <c r="M98" s="133" t="s">
        <v>52</v>
      </c>
    </row>
    <row r="99" spans="2:13">
      <c r="B99" s="128">
        <v>95</v>
      </c>
      <c r="C99" s="133" t="s">
        <v>554</v>
      </c>
      <c r="D99" s="128">
        <v>116</v>
      </c>
      <c r="E99" s="128">
        <v>17</v>
      </c>
      <c r="F99" s="128">
        <v>14</v>
      </c>
      <c r="G99" s="128">
        <v>-8</v>
      </c>
      <c r="H99" s="128">
        <v>49</v>
      </c>
      <c r="I99" s="128">
        <v>39</v>
      </c>
      <c r="J99" s="133" t="s">
        <v>553</v>
      </c>
      <c r="K99" s="133" t="s">
        <v>548</v>
      </c>
      <c r="L99" s="133" t="s">
        <v>404</v>
      </c>
      <c r="M99" s="133" t="s">
        <v>52</v>
      </c>
    </row>
    <row r="100" spans="2:13">
      <c r="B100" s="128">
        <v>96</v>
      </c>
      <c r="C100" s="133" t="s">
        <v>555</v>
      </c>
      <c r="D100" s="128">
        <v>116</v>
      </c>
      <c r="E100" s="128">
        <v>17</v>
      </c>
      <c r="F100" s="128">
        <v>8</v>
      </c>
      <c r="G100" s="128">
        <v>-8</v>
      </c>
      <c r="H100" s="128">
        <v>50</v>
      </c>
      <c r="I100" s="128">
        <v>30</v>
      </c>
      <c r="J100" s="133" t="s">
        <v>553</v>
      </c>
      <c r="K100" s="133" t="s">
        <v>548</v>
      </c>
      <c r="L100" s="133" t="s">
        <v>404</v>
      </c>
      <c r="M100" s="133" t="s">
        <v>52</v>
      </c>
    </row>
    <row r="101" spans="2:13">
      <c r="B101" s="128">
        <v>97</v>
      </c>
      <c r="C101" s="133" t="s">
        <v>556</v>
      </c>
      <c r="D101" s="128">
        <v>116</v>
      </c>
      <c r="E101" s="128">
        <v>17</v>
      </c>
      <c r="F101" s="128">
        <v>24</v>
      </c>
      <c r="G101" s="128">
        <v>-8</v>
      </c>
      <c r="H101" s="128">
        <v>50</v>
      </c>
      <c r="I101" s="128">
        <v>44</v>
      </c>
      <c r="J101" s="133" t="s">
        <v>557</v>
      </c>
      <c r="K101" s="133" t="s">
        <v>548</v>
      </c>
      <c r="L101" s="133" t="s">
        <v>404</v>
      </c>
      <c r="M101" s="133" t="s">
        <v>52</v>
      </c>
    </row>
    <row r="102" spans="2:13">
      <c r="B102" s="128">
        <v>98</v>
      </c>
      <c r="C102" s="133" t="s">
        <v>558</v>
      </c>
      <c r="D102" s="128">
        <v>116</v>
      </c>
      <c r="E102" s="128">
        <v>19</v>
      </c>
      <c r="F102" s="128">
        <v>29</v>
      </c>
      <c r="G102" s="128">
        <v>-8</v>
      </c>
      <c r="H102" s="128">
        <v>50</v>
      </c>
      <c r="I102" s="128">
        <v>3</v>
      </c>
      <c r="J102" s="133" t="s">
        <v>559</v>
      </c>
      <c r="K102" s="133" t="s">
        <v>548</v>
      </c>
      <c r="L102" s="133" t="s">
        <v>404</v>
      </c>
      <c r="M102" s="133" t="s">
        <v>52</v>
      </c>
    </row>
    <row r="103" spans="2:13">
      <c r="B103" s="129">
        <v>99</v>
      </c>
      <c r="C103" s="242" t="s">
        <v>560</v>
      </c>
      <c r="D103" s="129">
        <v>0</v>
      </c>
      <c r="E103" s="129">
        <v>0</v>
      </c>
      <c r="F103" s="129">
        <v>0</v>
      </c>
      <c r="G103" s="129">
        <v>0</v>
      </c>
      <c r="H103" s="129">
        <v>0</v>
      </c>
      <c r="I103" s="129">
        <v>0</v>
      </c>
      <c r="J103" s="242" t="s">
        <v>559</v>
      </c>
      <c r="K103" s="242" t="s">
        <v>548</v>
      </c>
      <c r="L103" s="242" t="s">
        <v>404</v>
      </c>
      <c r="M103" s="242" t="s">
        <v>52</v>
      </c>
    </row>
    <row r="104" spans="2:13">
      <c r="B104" s="128">
        <v>100</v>
      </c>
      <c r="C104" s="133" t="s">
        <v>561</v>
      </c>
      <c r="D104" s="128">
        <v>116</v>
      </c>
      <c r="E104" s="128">
        <v>17</v>
      </c>
      <c r="F104" s="128">
        <v>56</v>
      </c>
      <c r="G104" s="128">
        <v>-8</v>
      </c>
      <c r="H104" s="128">
        <v>48</v>
      </c>
      <c r="I104" s="128">
        <v>44</v>
      </c>
      <c r="J104" s="133" t="s">
        <v>562</v>
      </c>
      <c r="K104" s="133" t="s">
        <v>548</v>
      </c>
      <c r="L104" s="133" t="s">
        <v>404</v>
      </c>
      <c r="M104" s="133" t="s">
        <v>52</v>
      </c>
    </row>
    <row r="105" spans="2:13">
      <c r="B105" s="128">
        <v>101</v>
      </c>
      <c r="C105" s="133" t="s">
        <v>563</v>
      </c>
      <c r="D105" s="128">
        <v>116</v>
      </c>
      <c r="E105" s="128">
        <v>16</v>
      </c>
      <c r="F105" s="128">
        <v>49</v>
      </c>
      <c r="G105" s="128">
        <v>-8</v>
      </c>
      <c r="H105" s="128">
        <v>50</v>
      </c>
      <c r="I105" s="128">
        <v>4</v>
      </c>
      <c r="J105" s="133" t="s">
        <v>562</v>
      </c>
      <c r="K105" s="133" t="s">
        <v>548</v>
      </c>
      <c r="L105" s="133" t="s">
        <v>404</v>
      </c>
      <c r="M105" s="133" t="s">
        <v>52</v>
      </c>
    </row>
    <row r="106" spans="2:13">
      <c r="B106" s="128">
        <v>102</v>
      </c>
      <c r="C106" s="133" t="s">
        <v>564</v>
      </c>
      <c r="D106" s="128">
        <v>116</v>
      </c>
      <c r="E106" s="128">
        <v>16</v>
      </c>
      <c r="F106" s="128">
        <v>28</v>
      </c>
      <c r="G106" s="128">
        <v>-8</v>
      </c>
      <c r="H106" s="128">
        <v>50</v>
      </c>
      <c r="I106" s="128">
        <v>24</v>
      </c>
      <c r="J106" s="133" t="s">
        <v>562</v>
      </c>
      <c r="K106" s="133" t="s">
        <v>548</v>
      </c>
      <c r="L106" s="133" t="s">
        <v>404</v>
      </c>
      <c r="M106" s="133" t="s">
        <v>52</v>
      </c>
    </row>
    <row r="107" spans="2:13">
      <c r="B107" s="128">
        <v>103</v>
      </c>
      <c r="C107" s="133" t="s">
        <v>565</v>
      </c>
      <c r="D107" s="128">
        <v>116</v>
      </c>
      <c r="E107" s="128">
        <v>13</v>
      </c>
      <c r="F107" s="128">
        <v>1</v>
      </c>
      <c r="G107" s="128">
        <v>-8</v>
      </c>
      <c r="H107" s="128">
        <v>41</v>
      </c>
      <c r="I107" s="128">
        <v>35</v>
      </c>
      <c r="J107" s="133" t="s">
        <v>566</v>
      </c>
      <c r="K107" s="133" t="s">
        <v>567</v>
      </c>
      <c r="L107" s="133" t="s">
        <v>404</v>
      </c>
      <c r="M107" s="133" t="s">
        <v>52</v>
      </c>
    </row>
    <row r="108" spans="2:13">
      <c r="B108" s="128">
        <v>104</v>
      </c>
      <c r="C108" s="133" t="s">
        <v>568</v>
      </c>
      <c r="D108" s="128">
        <v>116</v>
      </c>
      <c r="E108" s="128">
        <v>13</v>
      </c>
      <c r="F108" s="128">
        <v>12</v>
      </c>
      <c r="G108" s="128">
        <v>-8</v>
      </c>
      <c r="H108" s="128">
        <v>39</v>
      </c>
      <c r="I108" s="128">
        <v>42</v>
      </c>
      <c r="J108" s="133" t="s">
        <v>569</v>
      </c>
      <c r="K108" s="133" t="s">
        <v>567</v>
      </c>
      <c r="L108" s="133" t="s">
        <v>404</v>
      </c>
      <c r="M108" s="133" t="s">
        <v>850</v>
      </c>
    </row>
    <row r="109" spans="2:13">
      <c r="B109" s="128">
        <v>105</v>
      </c>
      <c r="C109" s="133" t="s">
        <v>570</v>
      </c>
      <c r="D109" s="128">
        <v>116</v>
      </c>
      <c r="E109" s="128">
        <v>14</v>
      </c>
      <c r="F109" s="128">
        <v>517</v>
      </c>
      <c r="G109" s="128">
        <v>-8</v>
      </c>
      <c r="H109" s="128">
        <v>40</v>
      </c>
      <c r="I109" s="128">
        <v>684</v>
      </c>
      <c r="J109" s="133" t="s">
        <v>571</v>
      </c>
      <c r="K109" s="133" t="s">
        <v>567</v>
      </c>
      <c r="L109" s="133" t="s">
        <v>404</v>
      </c>
      <c r="M109" s="133" t="s">
        <v>52</v>
      </c>
    </row>
    <row r="110" spans="2:13">
      <c r="B110" s="128">
        <v>106</v>
      </c>
      <c r="C110" s="133" t="s">
        <v>572</v>
      </c>
      <c r="D110" s="128">
        <v>116</v>
      </c>
      <c r="E110" s="128">
        <v>19</v>
      </c>
      <c r="F110" s="128">
        <v>2</v>
      </c>
      <c r="G110" s="128">
        <v>-8</v>
      </c>
      <c r="H110" s="128">
        <v>41</v>
      </c>
      <c r="I110" s="128">
        <v>7</v>
      </c>
      <c r="J110" s="133" t="s">
        <v>573</v>
      </c>
      <c r="K110" s="133" t="s">
        <v>574</v>
      </c>
      <c r="L110" s="133" t="s">
        <v>404</v>
      </c>
      <c r="M110" s="133" t="s">
        <v>52</v>
      </c>
    </row>
    <row r="111" spans="2:13">
      <c r="B111" s="128">
        <v>107</v>
      </c>
      <c r="C111" s="133" t="s">
        <v>575</v>
      </c>
      <c r="D111" s="128">
        <v>116</v>
      </c>
      <c r="E111" s="128">
        <v>20</v>
      </c>
      <c r="F111" s="128">
        <v>58</v>
      </c>
      <c r="G111" s="128">
        <v>-8</v>
      </c>
      <c r="H111" s="128">
        <v>39</v>
      </c>
      <c r="I111" s="128">
        <v>45</v>
      </c>
      <c r="J111" s="133" t="s">
        <v>576</v>
      </c>
      <c r="K111" s="133" t="s">
        <v>574</v>
      </c>
      <c r="L111" s="133" t="s">
        <v>404</v>
      </c>
      <c r="M111" s="133" t="s">
        <v>52</v>
      </c>
    </row>
    <row r="112" spans="2:13">
      <c r="B112" s="128">
        <v>108</v>
      </c>
      <c r="C112" s="133" t="s">
        <v>577</v>
      </c>
      <c r="D112" s="128">
        <v>116</v>
      </c>
      <c r="E112" s="128">
        <v>22</v>
      </c>
      <c r="F112" s="128">
        <v>35</v>
      </c>
      <c r="G112" s="128">
        <v>-8</v>
      </c>
      <c r="H112" s="128">
        <v>38</v>
      </c>
      <c r="I112" s="128">
        <v>25</v>
      </c>
      <c r="J112" s="133" t="s">
        <v>578</v>
      </c>
      <c r="K112" s="133" t="s">
        <v>574</v>
      </c>
      <c r="L112" s="133" t="s">
        <v>404</v>
      </c>
      <c r="M112" s="133" t="s">
        <v>52</v>
      </c>
    </row>
    <row r="113" spans="2:13">
      <c r="B113" s="128">
        <v>109</v>
      </c>
      <c r="C113" s="133" t="s">
        <v>579</v>
      </c>
      <c r="D113" s="128">
        <v>116</v>
      </c>
      <c r="E113" s="128">
        <v>22</v>
      </c>
      <c r="F113" s="128">
        <v>22</v>
      </c>
      <c r="G113" s="128">
        <v>-8</v>
      </c>
      <c r="H113" s="128">
        <v>37</v>
      </c>
      <c r="I113" s="128">
        <v>29</v>
      </c>
      <c r="J113" s="133" t="s">
        <v>578</v>
      </c>
      <c r="K113" s="133" t="s">
        <v>574</v>
      </c>
      <c r="L113" s="133" t="s">
        <v>404</v>
      </c>
      <c r="M113" s="133" t="s">
        <v>52</v>
      </c>
    </row>
    <row r="114" spans="2:13">
      <c r="B114" s="128">
        <v>110</v>
      </c>
      <c r="C114" s="133" t="s">
        <v>580</v>
      </c>
      <c r="D114" s="128">
        <v>116</v>
      </c>
      <c r="E114" s="128">
        <v>19</v>
      </c>
      <c r="F114" s="128">
        <v>35</v>
      </c>
      <c r="G114" s="128">
        <v>-8</v>
      </c>
      <c r="H114" s="128">
        <v>39</v>
      </c>
      <c r="I114" s="128">
        <v>41</v>
      </c>
      <c r="J114" s="133" t="s">
        <v>581</v>
      </c>
      <c r="K114" s="133" t="s">
        <v>574</v>
      </c>
      <c r="L114" s="133" t="s">
        <v>404</v>
      </c>
      <c r="M114" s="133" t="s">
        <v>52</v>
      </c>
    </row>
    <row r="115" spans="2:13">
      <c r="B115" s="128">
        <v>111</v>
      </c>
      <c r="C115" s="133" t="s">
        <v>582</v>
      </c>
      <c r="D115" s="128">
        <v>116</v>
      </c>
      <c r="E115" s="128">
        <v>22</v>
      </c>
      <c r="F115" s="128">
        <v>34.4</v>
      </c>
      <c r="G115" s="128">
        <v>-8</v>
      </c>
      <c r="H115" s="128">
        <v>33</v>
      </c>
      <c r="I115" s="128">
        <v>38.200000000000003</v>
      </c>
      <c r="J115" s="133" t="s">
        <v>583</v>
      </c>
      <c r="K115" s="133" t="s">
        <v>574</v>
      </c>
      <c r="L115" s="133" t="s">
        <v>404</v>
      </c>
      <c r="M115" s="133" t="s">
        <v>52</v>
      </c>
    </row>
    <row r="116" spans="2:13">
      <c r="B116" s="128">
        <v>112</v>
      </c>
      <c r="C116" s="133" t="s">
        <v>584</v>
      </c>
      <c r="D116" s="128">
        <v>116</v>
      </c>
      <c r="E116" s="128">
        <v>20</v>
      </c>
      <c r="F116" s="128">
        <v>30</v>
      </c>
      <c r="G116" s="128">
        <v>-8</v>
      </c>
      <c r="H116" s="128">
        <v>38</v>
      </c>
      <c r="I116" s="128">
        <v>56</v>
      </c>
      <c r="J116" s="133" t="s">
        <v>585</v>
      </c>
      <c r="K116" s="133" t="s">
        <v>574</v>
      </c>
      <c r="L116" s="133" t="s">
        <v>404</v>
      </c>
      <c r="M116" s="133" t="s">
        <v>52</v>
      </c>
    </row>
    <row r="117" spans="2:13">
      <c r="B117" s="128">
        <v>113</v>
      </c>
      <c r="C117" s="133" t="s">
        <v>586</v>
      </c>
      <c r="D117" s="128">
        <v>116</v>
      </c>
      <c r="E117" s="128">
        <v>18</v>
      </c>
      <c r="F117" s="128">
        <v>54</v>
      </c>
      <c r="G117" s="128">
        <v>-8</v>
      </c>
      <c r="H117" s="128">
        <v>39</v>
      </c>
      <c r="I117" s="128">
        <v>51</v>
      </c>
      <c r="J117" s="133" t="s">
        <v>450</v>
      </c>
      <c r="K117" s="133" t="s">
        <v>587</v>
      </c>
      <c r="L117" s="133" t="s">
        <v>404</v>
      </c>
      <c r="M117" s="133" t="s">
        <v>52</v>
      </c>
    </row>
    <row r="118" spans="2:13">
      <c r="B118" s="128">
        <v>114</v>
      </c>
      <c r="C118" s="133" t="s">
        <v>588</v>
      </c>
      <c r="D118" s="128">
        <v>116</v>
      </c>
      <c r="E118" s="128">
        <v>20</v>
      </c>
      <c r="F118" s="128">
        <v>39</v>
      </c>
      <c r="G118" s="128">
        <v>-8</v>
      </c>
      <c r="H118" s="128">
        <v>35</v>
      </c>
      <c r="I118" s="128">
        <v>59</v>
      </c>
      <c r="J118" s="133" t="s">
        <v>589</v>
      </c>
      <c r="K118" s="133" t="s">
        <v>587</v>
      </c>
      <c r="L118" s="133" t="s">
        <v>404</v>
      </c>
      <c r="M118" s="133" t="s">
        <v>52</v>
      </c>
    </row>
    <row r="119" spans="2:13">
      <c r="B119" s="128">
        <v>115</v>
      </c>
      <c r="C119" s="133" t="s">
        <v>590</v>
      </c>
      <c r="D119" s="128">
        <v>116</v>
      </c>
      <c r="E119" s="128">
        <v>18</v>
      </c>
      <c r="F119" s="128">
        <v>32</v>
      </c>
      <c r="G119" s="128">
        <v>-8</v>
      </c>
      <c r="H119" s="128">
        <v>38</v>
      </c>
      <c r="I119" s="128">
        <v>29</v>
      </c>
      <c r="J119" s="133" t="s">
        <v>591</v>
      </c>
      <c r="K119" s="133" t="s">
        <v>587</v>
      </c>
      <c r="L119" s="133" t="s">
        <v>404</v>
      </c>
      <c r="M119" s="133" t="s">
        <v>52</v>
      </c>
    </row>
    <row r="120" spans="2:13">
      <c r="B120" s="128">
        <v>116</v>
      </c>
      <c r="C120" s="133" t="s">
        <v>592</v>
      </c>
      <c r="D120" s="128">
        <v>116</v>
      </c>
      <c r="E120" s="128">
        <v>21</v>
      </c>
      <c r="F120" s="128">
        <v>25</v>
      </c>
      <c r="G120" s="128">
        <v>-8</v>
      </c>
      <c r="H120" s="128">
        <v>34</v>
      </c>
      <c r="I120" s="128">
        <v>8</v>
      </c>
      <c r="J120" s="133" t="s">
        <v>593</v>
      </c>
      <c r="K120" s="133" t="s">
        <v>594</v>
      </c>
      <c r="L120" s="133" t="s">
        <v>404</v>
      </c>
      <c r="M120" s="133" t="s">
        <v>52</v>
      </c>
    </row>
    <row r="121" spans="2:13">
      <c r="B121" s="128">
        <v>117</v>
      </c>
      <c r="C121" s="133" t="s">
        <v>595</v>
      </c>
      <c r="D121" s="128">
        <v>116</v>
      </c>
      <c r="E121" s="128">
        <v>21</v>
      </c>
      <c r="F121" s="128">
        <v>39</v>
      </c>
      <c r="G121" s="128">
        <v>-8</v>
      </c>
      <c r="H121" s="128">
        <v>34</v>
      </c>
      <c r="I121" s="128">
        <v>30</v>
      </c>
      <c r="J121" s="133" t="s">
        <v>593</v>
      </c>
      <c r="K121" s="133" t="s">
        <v>594</v>
      </c>
      <c r="L121" s="133" t="s">
        <v>404</v>
      </c>
      <c r="M121" s="133" t="s">
        <v>52</v>
      </c>
    </row>
    <row r="122" spans="2:13">
      <c r="B122" s="128">
        <v>118</v>
      </c>
      <c r="C122" s="133" t="s">
        <v>596</v>
      </c>
      <c r="D122" s="128">
        <v>116</v>
      </c>
      <c r="E122" s="128">
        <v>20</v>
      </c>
      <c r="F122" s="128">
        <v>31</v>
      </c>
      <c r="G122" s="128">
        <v>-8</v>
      </c>
      <c r="H122" s="128">
        <v>34</v>
      </c>
      <c r="I122" s="128">
        <v>35</v>
      </c>
      <c r="J122" s="133" t="s">
        <v>593</v>
      </c>
      <c r="K122" s="133" t="s">
        <v>594</v>
      </c>
      <c r="L122" s="133" t="s">
        <v>404</v>
      </c>
      <c r="M122" s="133" t="s">
        <v>52</v>
      </c>
    </row>
    <row r="123" spans="2:13">
      <c r="B123" s="128">
        <v>119</v>
      </c>
      <c r="C123" s="133" t="s">
        <v>597</v>
      </c>
      <c r="D123" s="128">
        <v>116</v>
      </c>
      <c r="E123" s="128">
        <v>21</v>
      </c>
      <c r="F123" s="128">
        <v>39.6</v>
      </c>
      <c r="G123" s="128">
        <v>-8</v>
      </c>
      <c r="H123" s="128">
        <v>34</v>
      </c>
      <c r="I123" s="128">
        <v>5.8</v>
      </c>
      <c r="J123" s="133" t="s">
        <v>598</v>
      </c>
      <c r="K123" s="133" t="s">
        <v>594</v>
      </c>
      <c r="L123" s="133" t="s">
        <v>404</v>
      </c>
      <c r="M123" s="133" t="s">
        <v>52</v>
      </c>
    </row>
    <row r="124" spans="2:13">
      <c r="B124" s="128">
        <v>120</v>
      </c>
      <c r="C124" s="133" t="s">
        <v>599</v>
      </c>
      <c r="D124" s="128">
        <v>116</v>
      </c>
      <c r="E124" s="128">
        <v>21</v>
      </c>
      <c r="F124" s="128">
        <v>26.2</v>
      </c>
      <c r="G124" s="128">
        <v>-8</v>
      </c>
      <c r="H124" s="128">
        <v>32</v>
      </c>
      <c r="I124" s="128">
        <v>28.8</v>
      </c>
      <c r="J124" s="133" t="s">
        <v>598</v>
      </c>
      <c r="K124" s="133" t="s">
        <v>594</v>
      </c>
      <c r="L124" s="133" t="s">
        <v>404</v>
      </c>
      <c r="M124" s="133" t="s">
        <v>52</v>
      </c>
    </row>
    <row r="125" spans="2:13">
      <c r="B125" s="128">
        <v>121</v>
      </c>
      <c r="C125" s="133" t="s">
        <v>600</v>
      </c>
      <c r="D125" s="128">
        <v>116</v>
      </c>
      <c r="E125" s="128">
        <v>22</v>
      </c>
      <c r="F125" s="128">
        <v>8</v>
      </c>
      <c r="G125" s="128">
        <v>-8</v>
      </c>
      <c r="H125" s="128">
        <v>33</v>
      </c>
      <c r="I125" s="128">
        <v>57</v>
      </c>
      <c r="J125" s="133" t="s">
        <v>601</v>
      </c>
      <c r="K125" s="133" t="s">
        <v>594</v>
      </c>
      <c r="L125" s="133" t="s">
        <v>404</v>
      </c>
      <c r="M125" s="133" t="s">
        <v>52</v>
      </c>
    </row>
    <row r="126" spans="2:13">
      <c r="B126" s="128">
        <v>122</v>
      </c>
      <c r="C126" s="133" t="s">
        <v>602</v>
      </c>
      <c r="D126" s="128">
        <v>116</v>
      </c>
      <c r="E126" s="128">
        <v>22</v>
      </c>
      <c r="F126" s="128">
        <v>7</v>
      </c>
      <c r="G126" s="128">
        <v>-8</v>
      </c>
      <c r="H126" s="128">
        <v>33</v>
      </c>
      <c r="I126" s="128">
        <v>40</v>
      </c>
      <c r="J126" s="133" t="s">
        <v>601</v>
      </c>
      <c r="K126" s="133" t="s">
        <v>594</v>
      </c>
      <c r="L126" s="133" t="s">
        <v>404</v>
      </c>
      <c r="M126" s="133" t="s">
        <v>52</v>
      </c>
    </row>
    <row r="127" spans="2:13">
      <c r="B127" s="128">
        <v>123</v>
      </c>
      <c r="C127" s="133" t="s">
        <v>603</v>
      </c>
      <c r="D127" s="129">
        <v>0</v>
      </c>
      <c r="E127" s="129">
        <v>0</v>
      </c>
      <c r="F127" s="129">
        <v>0</v>
      </c>
      <c r="G127" s="129">
        <v>0</v>
      </c>
      <c r="H127" s="129">
        <v>0</v>
      </c>
      <c r="I127" s="129">
        <v>0</v>
      </c>
      <c r="J127" s="133" t="s">
        <v>604</v>
      </c>
      <c r="K127" s="133" t="s">
        <v>505</v>
      </c>
      <c r="L127" s="133" t="s">
        <v>404</v>
      </c>
      <c r="M127" s="133" t="s">
        <v>52</v>
      </c>
    </row>
    <row r="128" spans="2:13">
      <c r="B128" s="128">
        <v>124</v>
      </c>
      <c r="C128" s="133" t="s">
        <v>605</v>
      </c>
      <c r="D128" s="129">
        <v>0</v>
      </c>
      <c r="E128" s="129">
        <v>0</v>
      </c>
      <c r="F128" s="129">
        <v>0</v>
      </c>
      <c r="G128" s="129">
        <v>0</v>
      </c>
      <c r="H128" s="129">
        <v>0</v>
      </c>
      <c r="I128" s="129">
        <v>0</v>
      </c>
      <c r="J128" s="133" t="s">
        <v>550</v>
      </c>
      <c r="K128" s="133" t="s">
        <v>548</v>
      </c>
      <c r="L128" s="133" t="s">
        <v>404</v>
      </c>
      <c r="M128" s="133" t="s">
        <v>52</v>
      </c>
    </row>
    <row r="129" spans="2:13">
      <c r="B129" s="128">
        <v>125</v>
      </c>
      <c r="C129" s="133" t="s">
        <v>606</v>
      </c>
      <c r="D129" s="128">
        <v>116</v>
      </c>
      <c r="E129" s="128">
        <v>25</v>
      </c>
      <c r="F129" s="128">
        <v>59</v>
      </c>
      <c r="G129" s="128">
        <v>-8</v>
      </c>
      <c r="H129" s="128">
        <v>42</v>
      </c>
      <c r="I129" s="128">
        <v>44</v>
      </c>
      <c r="J129" s="133" t="s">
        <v>607</v>
      </c>
      <c r="K129" s="133" t="s">
        <v>514</v>
      </c>
      <c r="L129" s="133" t="s">
        <v>404</v>
      </c>
      <c r="M129" s="133" t="s">
        <v>52</v>
      </c>
    </row>
    <row r="130" spans="2:13">
      <c r="B130" s="128">
        <v>126</v>
      </c>
      <c r="C130" s="133" t="s">
        <v>608</v>
      </c>
      <c r="D130" s="128">
        <v>116</v>
      </c>
      <c r="E130" s="128">
        <v>7</v>
      </c>
      <c r="F130" s="128">
        <v>32</v>
      </c>
      <c r="G130" s="128">
        <v>-8</v>
      </c>
      <c r="H130" s="128">
        <v>50</v>
      </c>
      <c r="I130" s="128">
        <v>32</v>
      </c>
      <c r="J130" s="133" t="s">
        <v>609</v>
      </c>
      <c r="K130" s="133" t="s">
        <v>407</v>
      </c>
      <c r="L130" s="133" t="s">
        <v>404</v>
      </c>
      <c r="M130" s="133" t="s">
        <v>52</v>
      </c>
    </row>
    <row r="131" spans="2:13">
      <c r="B131" s="128">
        <v>127</v>
      </c>
      <c r="C131" s="133" t="s">
        <v>610</v>
      </c>
      <c r="D131" s="128">
        <v>116</v>
      </c>
      <c r="E131" s="128">
        <v>21</v>
      </c>
      <c r="F131" s="128">
        <v>57</v>
      </c>
      <c r="G131" s="128">
        <v>-8</v>
      </c>
      <c r="H131" s="128">
        <v>41</v>
      </c>
      <c r="I131" s="128">
        <v>11</v>
      </c>
      <c r="J131" s="133" t="s">
        <v>611</v>
      </c>
      <c r="K131" s="133" t="s">
        <v>514</v>
      </c>
      <c r="L131" s="133" t="s">
        <v>404</v>
      </c>
      <c r="M131" s="133" t="s">
        <v>52</v>
      </c>
    </row>
    <row r="132" spans="2:13">
      <c r="B132" s="128">
        <v>128</v>
      </c>
      <c r="C132" s="133" t="s">
        <v>612</v>
      </c>
      <c r="D132" s="128">
        <v>116</v>
      </c>
      <c r="E132" s="128">
        <v>8</v>
      </c>
      <c r="F132" s="128">
        <v>50</v>
      </c>
      <c r="G132" s="128">
        <v>-8</v>
      </c>
      <c r="H132" s="128">
        <v>49</v>
      </c>
      <c r="I132" s="128">
        <v>52</v>
      </c>
      <c r="J132" s="133" t="s">
        <v>613</v>
      </c>
      <c r="K132" s="133" t="s">
        <v>407</v>
      </c>
      <c r="L132" s="133" t="s">
        <v>404</v>
      </c>
      <c r="M132" s="133" t="s">
        <v>52</v>
      </c>
    </row>
    <row r="133" spans="2:13">
      <c r="B133" s="128">
        <v>129</v>
      </c>
      <c r="C133" s="133" t="s">
        <v>614</v>
      </c>
      <c r="D133" s="128">
        <v>116</v>
      </c>
      <c r="E133" s="128">
        <v>23</v>
      </c>
      <c r="F133" s="128">
        <v>12</v>
      </c>
      <c r="G133" s="128">
        <v>-8</v>
      </c>
      <c r="H133" s="128">
        <v>50</v>
      </c>
      <c r="I133" s="128">
        <v>23</v>
      </c>
      <c r="J133" s="133" t="s">
        <v>615</v>
      </c>
      <c r="K133" s="133" t="s">
        <v>502</v>
      </c>
      <c r="L133" s="133" t="s">
        <v>404</v>
      </c>
      <c r="M133" s="133" t="s">
        <v>52</v>
      </c>
    </row>
    <row r="134" spans="2:13">
      <c r="B134" s="128">
        <v>130</v>
      </c>
      <c r="C134" s="133" t="s">
        <v>616</v>
      </c>
      <c r="D134" s="128">
        <v>116</v>
      </c>
      <c r="E134" s="128">
        <v>10</v>
      </c>
      <c r="F134" s="128">
        <v>54</v>
      </c>
      <c r="G134" s="128">
        <v>-8</v>
      </c>
      <c r="H134" s="128">
        <v>50</v>
      </c>
      <c r="I134" s="128">
        <v>25</v>
      </c>
      <c r="J134" s="133" t="s">
        <v>617</v>
      </c>
      <c r="K134" s="133" t="s">
        <v>403</v>
      </c>
      <c r="L134" s="133" t="s">
        <v>404</v>
      </c>
      <c r="M134" s="133" t="s">
        <v>52</v>
      </c>
    </row>
    <row r="135" spans="2:13">
      <c r="B135" s="128">
        <v>131</v>
      </c>
      <c r="C135" s="133" t="s">
        <v>618</v>
      </c>
      <c r="D135" s="128">
        <v>116</v>
      </c>
      <c r="E135" s="128">
        <v>23</v>
      </c>
      <c r="F135" s="128">
        <v>51</v>
      </c>
      <c r="G135" s="128">
        <v>-8</v>
      </c>
      <c r="H135" s="128">
        <v>43</v>
      </c>
      <c r="I135" s="128">
        <v>38</v>
      </c>
      <c r="J135" s="133" t="s">
        <v>619</v>
      </c>
      <c r="K135" s="133" t="s">
        <v>502</v>
      </c>
      <c r="L135" s="133" t="s">
        <v>404</v>
      </c>
      <c r="M135" s="133" t="s">
        <v>52</v>
      </c>
    </row>
    <row r="136" spans="2:13">
      <c r="B136" s="129">
        <v>132</v>
      </c>
      <c r="C136" s="242" t="s">
        <v>620</v>
      </c>
      <c r="D136" s="129">
        <v>116</v>
      </c>
      <c r="E136" s="129">
        <v>20</v>
      </c>
      <c r="F136" s="129">
        <v>7.27</v>
      </c>
      <c r="G136" s="129">
        <v>-8</v>
      </c>
      <c r="H136" s="129">
        <v>52</v>
      </c>
      <c r="I136" s="129">
        <v>9</v>
      </c>
      <c r="J136" s="242">
        <v>0</v>
      </c>
      <c r="K136" s="242">
        <v>0</v>
      </c>
      <c r="L136" s="242" t="s">
        <v>404</v>
      </c>
      <c r="M136" s="242" t="s">
        <v>52</v>
      </c>
    </row>
    <row r="137" spans="2:13">
      <c r="B137" s="129">
        <v>133</v>
      </c>
      <c r="C137" s="242" t="s">
        <v>621</v>
      </c>
      <c r="D137" s="129">
        <v>0</v>
      </c>
      <c r="E137" s="129">
        <v>0</v>
      </c>
      <c r="F137" s="129">
        <v>0</v>
      </c>
      <c r="G137" s="129">
        <v>0</v>
      </c>
      <c r="H137" s="129">
        <v>0</v>
      </c>
      <c r="I137" s="129">
        <v>0</v>
      </c>
      <c r="J137" s="242" t="s">
        <v>481</v>
      </c>
      <c r="K137" s="242" t="s">
        <v>403</v>
      </c>
      <c r="L137" s="242" t="s">
        <v>404</v>
      </c>
      <c r="M137" s="242" t="s">
        <v>52</v>
      </c>
    </row>
    <row r="138" spans="2:13">
      <c r="B138" s="129">
        <v>134</v>
      </c>
      <c r="C138" s="242" t="s">
        <v>622</v>
      </c>
      <c r="D138" s="129">
        <v>0</v>
      </c>
      <c r="E138" s="129">
        <v>0</v>
      </c>
      <c r="F138" s="129">
        <v>0</v>
      </c>
      <c r="G138" s="129">
        <v>0</v>
      </c>
      <c r="H138" s="129">
        <v>0</v>
      </c>
      <c r="I138" s="129">
        <v>0</v>
      </c>
      <c r="J138" s="242">
        <v>0</v>
      </c>
      <c r="K138" s="242">
        <v>0</v>
      </c>
      <c r="L138" s="242" t="s">
        <v>404</v>
      </c>
      <c r="M138" s="242" t="s">
        <v>52</v>
      </c>
    </row>
    <row r="139" spans="2:13">
      <c r="B139" s="129">
        <v>135</v>
      </c>
      <c r="C139" s="242" t="s">
        <v>623</v>
      </c>
      <c r="D139" s="129">
        <v>0</v>
      </c>
      <c r="E139" s="129">
        <v>0</v>
      </c>
      <c r="F139" s="129">
        <v>0</v>
      </c>
      <c r="G139" s="129">
        <v>0</v>
      </c>
      <c r="H139" s="129">
        <v>0</v>
      </c>
      <c r="I139" s="129">
        <v>0</v>
      </c>
      <c r="J139" s="242">
        <v>0</v>
      </c>
      <c r="K139" s="242">
        <v>0</v>
      </c>
      <c r="L139" s="242" t="s">
        <v>404</v>
      </c>
      <c r="M139" s="242" t="s">
        <v>52</v>
      </c>
    </row>
    <row r="140" spans="2:13">
      <c r="B140" s="128">
        <v>136</v>
      </c>
      <c r="C140" s="133" t="s">
        <v>624</v>
      </c>
      <c r="D140" s="128">
        <v>116</v>
      </c>
      <c r="E140" s="128">
        <v>21</v>
      </c>
      <c r="F140" s="128" t="s">
        <v>625</v>
      </c>
      <c r="G140" s="128">
        <v>-8</v>
      </c>
      <c r="H140" s="128">
        <v>35</v>
      </c>
      <c r="I140" s="128">
        <v>54.548000000000002</v>
      </c>
      <c r="J140" s="133" t="s">
        <v>626</v>
      </c>
      <c r="K140" s="133" t="s">
        <v>627</v>
      </c>
      <c r="L140" s="133" t="s">
        <v>404</v>
      </c>
      <c r="M140" s="133" t="s">
        <v>52</v>
      </c>
    </row>
    <row r="141" spans="2:13">
      <c r="B141" s="128">
        <v>137</v>
      </c>
      <c r="C141" s="133" t="s">
        <v>628</v>
      </c>
      <c r="D141" s="128">
        <v>116</v>
      </c>
      <c r="E141" s="128">
        <v>24</v>
      </c>
      <c r="F141" s="128">
        <v>7</v>
      </c>
      <c r="G141" s="128">
        <v>-8</v>
      </c>
      <c r="H141" s="128">
        <v>49</v>
      </c>
      <c r="I141" s="128">
        <v>14</v>
      </c>
      <c r="J141" s="133" t="s">
        <v>629</v>
      </c>
      <c r="K141" s="133" t="s">
        <v>630</v>
      </c>
      <c r="L141" s="133" t="s">
        <v>411</v>
      </c>
      <c r="M141" s="133" t="s">
        <v>850</v>
      </c>
    </row>
    <row r="142" spans="2:13">
      <c r="B142" s="128">
        <v>138</v>
      </c>
      <c r="C142" s="133" t="s">
        <v>631</v>
      </c>
      <c r="D142" s="128">
        <v>116</v>
      </c>
      <c r="E142" s="128">
        <v>27</v>
      </c>
      <c r="F142" s="128">
        <v>50</v>
      </c>
      <c r="G142" s="128">
        <v>-8</v>
      </c>
      <c r="H142" s="128">
        <v>44</v>
      </c>
      <c r="I142" s="128">
        <v>40</v>
      </c>
      <c r="J142" s="133" t="s">
        <v>632</v>
      </c>
      <c r="K142" s="133" t="s">
        <v>630</v>
      </c>
      <c r="L142" s="133" t="s">
        <v>411</v>
      </c>
      <c r="M142" s="133" t="s">
        <v>850</v>
      </c>
    </row>
    <row r="143" spans="2:13">
      <c r="B143" s="128">
        <v>139</v>
      </c>
      <c r="C143" s="133" t="s">
        <v>633</v>
      </c>
      <c r="D143" s="128">
        <v>116</v>
      </c>
      <c r="E143" s="128">
        <v>27</v>
      </c>
      <c r="F143" s="128">
        <v>5</v>
      </c>
      <c r="G143" s="128">
        <v>-8</v>
      </c>
      <c r="H143" s="128">
        <v>45</v>
      </c>
      <c r="I143" s="128">
        <v>37</v>
      </c>
      <c r="J143" s="133" t="s">
        <v>632</v>
      </c>
      <c r="K143" s="133" t="s">
        <v>630</v>
      </c>
      <c r="L143" s="133" t="s">
        <v>411</v>
      </c>
      <c r="M143" s="133" t="s">
        <v>52</v>
      </c>
    </row>
    <row r="144" spans="2:13">
      <c r="B144" s="128">
        <v>140</v>
      </c>
      <c r="C144" s="133" t="s">
        <v>634</v>
      </c>
      <c r="D144" s="128">
        <v>116</v>
      </c>
      <c r="E144" s="128">
        <v>26</v>
      </c>
      <c r="F144" s="128">
        <v>45</v>
      </c>
      <c r="G144" s="128">
        <v>-8</v>
      </c>
      <c r="H144" s="128">
        <v>46</v>
      </c>
      <c r="I144" s="128">
        <v>11</v>
      </c>
      <c r="J144" s="133" t="s">
        <v>632</v>
      </c>
      <c r="K144" s="133" t="s">
        <v>410</v>
      </c>
      <c r="L144" s="133" t="s">
        <v>411</v>
      </c>
      <c r="M144" s="133" t="s">
        <v>52</v>
      </c>
    </row>
    <row r="145" spans="2:13">
      <c r="B145" s="128">
        <v>141</v>
      </c>
      <c r="C145" s="133" t="s">
        <v>635</v>
      </c>
      <c r="D145" s="128">
        <v>116</v>
      </c>
      <c r="E145" s="128">
        <v>25</v>
      </c>
      <c r="F145" s="128">
        <v>30</v>
      </c>
      <c r="G145" s="128">
        <v>-8</v>
      </c>
      <c r="H145" s="128">
        <v>46</v>
      </c>
      <c r="I145" s="128">
        <v>52</v>
      </c>
      <c r="J145" s="133" t="s">
        <v>636</v>
      </c>
      <c r="K145" s="133" t="s">
        <v>630</v>
      </c>
      <c r="L145" s="133" t="s">
        <v>411</v>
      </c>
      <c r="M145" s="133" t="s">
        <v>52</v>
      </c>
    </row>
    <row r="146" spans="2:13">
      <c r="B146" s="128">
        <v>142</v>
      </c>
      <c r="C146" s="133" t="s">
        <v>637</v>
      </c>
      <c r="D146" s="128">
        <v>116</v>
      </c>
      <c r="E146" s="128">
        <v>26</v>
      </c>
      <c r="F146" s="128">
        <v>39</v>
      </c>
      <c r="G146" s="128">
        <v>-8</v>
      </c>
      <c r="H146" s="128">
        <v>47</v>
      </c>
      <c r="I146" s="128">
        <v>6</v>
      </c>
      <c r="J146" s="133" t="s">
        <v>636</v>
      </c>
      <c r="K146" s="133" t="s">
        <v>630</v>
      </c>
      <c r="L146" s="133" t="s">
        <v>411</v>
      </c>
      <c r="M146" s="133" t="s">
        <v>52</v>
      </c>
    </row>
    <row r="147" spans="2:13">
      <c r="B147" s="128">
        <v>143</v>
      </c>
      <c r="C147" s="133" t="s">
        <v>638</v>
      </c>
      <c r="D147" s="128">
        <v>116</v>
      </c>
      <c r="E147" s="128">
        <v>25</v>
      </c>
      <c r="F147" s="128">
        <v>47</v>
      </c>
      <c r="G147" s="128">
        <v>-8</v>
      </c>
      <c r="H147" s="128">
        <v>46</v>
      </c>
      <c r="I147" s="128">
        <v>59</v>
      </c>
      <c r="J147" s="133" t="s">
        <v>636</v>
      </c>
      <c r="K147" s="133" t="s">
        <v>630</v>
      </c>
      <c r="L147" s="133" t="s">
        <v>411</v>
      </c>
      <c r="M147" s="133" t="s">
        <v>52</v>
      </c>
    </row>
    <row r="148" spans="2:13">
      <c r="B148" s="128">
        <v>144</v>
      </c>
      <c r="C148" s="133" t="s">
        <v>639</v>
      </c>
      <c r="D148" s="128">
        <v>116</v>
      </c>
      <c r="E148" s="128">
        <v>32</v>
      </c>
      <c r="F148" s="128">
        <v>29</v>
      </c>
      <c r="G148" s="128">
        <v>-8</v>
      </c>
      <c r="H148" s="128">
        <v>43</v>
      </c>
      <c r="I148" s="128">
        <v>57</v>
      </c>
      <c r="J148" s="133" t="s">
        <v>640</v>
      </c>
      <c r="K148" s="133" t="s">
        <v>630</v>
      </c>
      <c r="L148" s="133" t="s">
        <v>411</v>
      </c>
      <c r="M148" s="133" t="s">
        <v>52</v>
      </c>
    </row>
    <row r="149" spans="2:13">
      <c r="B149" s="128">
        <v>145</v>
      </c>
      <c r="C149" s="133" t="s">
        <v>641</v>
      </c>
      <c r="D149" s="128">
        <v>116</v>
      </c>
      <c r="E149" s="128">
        <v>30</v>
      </c>
      <c r="F149" s="128">
        <v>46</v>
      </c>
      <c r="G149" s="128">
        <v>-8</v>
      </c>
      <c r="H149" s="128">
        <v>45</v>
      </c>
      <c r="I149" s="128">
        <v>39</v>
      </c>
      <c r="J149" s="133" t="s">
        <v>640</v>
      </c>
      <c r="K149" s="133" t="s">
        <v>630</v>
      </c>
      <c r="L149" s="133" t="s">
        <v>411</v>
      </c>
      <c r="M149" s="133" t="s">
        <v>52</v>
      </c>
    </row>
    <row r="150" spans="2:13">
      <c r="B150" s="128">
        <v>146</v>
      </c>
      <c r="C150" s="133" t="s">
        <v>642</v>
      </c>
      <c r="D150" s="128">
        <v>116</v>
      </c>
      <c r="E150" s="128">
        <v>30</v>
      </c>
      <c r="F150" s="128">
        <v>24</v>
      </c>
      <c r="G150" s="128">
        <v>-8</v>
      </c>
      <c r="H150" s="128">
        <v>45</v>
      </c>
      <c r="I150" s="128">
        <v>40</v>
      </c>
      <c r="J150" s="133" t="s">
        <v>640</v>
      </c>
      <c r="K150" s="133" t="s">
        <v>630</v>
      </c>
      <c r="L150" s="133" t="s">
        <v>411</v>
      </c>
      <c r="M150" s="133" t="s">
        <v>52</v>
      </c>
    </row>
    <row r="151" spans="2:13">
      <c r="B151" s="128">
        <v>147</v>
      </c>
      <c r="C151" s="133" t="s">
        <v>643</v>
      </c>
      <c r="D151" s="128">
        <v>116</v>
      </c>
      <c r="E151" s="128">
        <v>30</v>
      </c>
      <c r="F151" s="128">
        <v>6</v>
      </c>
      <c r="G151" s="128">
        <v>-8</v>
      </c>
      <c r="H151" s="128">
        <v>45</v>
      </c>
      <c r="I151" s="128">
        <v>2</v>
      </c>
      <c r="J151" s="133" t="s">
        <v>644</v>
      </c>
      <c r="K151" s="133" t="s">
        <v>630</v>
      </c>
      <c r="L151" s="133" t="s">
        <v>411</v>
      </c>
      <c r="M151" s="133" t="s">
        <v>52</v>
      </c>
    </row>
    <row r="152" spans="2:13">
      <c r="B152" s="128">
        <v>148</v>
      </c>
      <c r="C152" s="133" t="s">
        <v>645</v>
      </c>
      <c r="D152" s="128">
        <v>116</v>
      </c>
      <c r="E152" s="128">
        <v>29</v>
      </c>
      <c r="F152" s="128">
        <v>6</v>
      </c>
      <c r="G152" s="128">
        <v>-8</v>
      </c>
      <c r="H152" s="128">
        <v>46</v>
      </c>
      <c r="I152" s="128">
        <v>15</v>
      </c>
      <c r="J152" s="133" t="s">
        <v>644</v>
      </c>
      <c r="K152" s="133" t="s">
        <v>630</v>
      </c>
      <c r="L152" s="133" t="s">
        <v>411</v>
      </c>
      <c r="M152" s="133" t="s">
        <v>52</v>
      </c>
    </row>
    <row r="153" spans="2:13">
      <c r="B153" s="128">
        <v>149</v>
      </c>
      <c r="C153" s="133" t="s">
        <v>646</v>
      </c>
      <c r="D153" s="128">
        <v>116</v>
      </c>
      <c r="E153" s="128">
        <v>25</v>
      </c>
      <c r="F153" s="128">
        <v>13</v>
      </c>
      <c r="G153" s="128">
        <v>-8</v>
      </c>
      <c r="H153" s="128">
        <v>48</v>
      </c>
      <c r="I153" s="128">
        <v>58</v>
      </c>
      <c r="J153" s="133" t="s">
        <v>636</v>
      </c>
      <c r="K153" s="133" t="s">
        <v>630</v>
      </c>
      <c r="L153" s="133" t="s">
        <v>411</v>
      </c>
      <c r="M153" s="133" t="s">
        <v>52</v>
      </c>
    </row>
    <row r="154" spans="2:13">
      <c r="B154" s="128">
        <v>150</v>
      </c>
      <c r="C154" s="133" t="s">
        <v>647</v>
      </c>
      <c r="D154" s="128">
        <v>116</v>
      </c>
      <c r="E154" s="128">
        <v>29</v>
      </c>
      <c r="F154" s="128">
        <v>6</v>
      </c>
      <c r="G154" s="128">
        <v>-8</v>
      </c>
      <c r="H154" s="128">
        <v>47</v>
      </c>
      <c r="I154" s="128">
        <v>15</v>
      </c>
      <c r="J154" s="133" t="s">
        <v>648</v>
      </c>
      <c r="K154" s="133" t="s">
        <v>648</v>
      </c>
      <c r="L154" s="133" t="s">
        <v>411</v>
      </c>
      <c r="M154" s="133" t="s">
        <v>52</v>
      </c>
    </row>
    <row r="155" spans="2:13">
      <c r="B155" s="128">
        <v>151</v>
      </c>
      <c r="C155" s="133" t="s">
        <v>649</v>
      </c>
      <c r="D155" s="128">
        <v>116</v>
      </c>
      <c r="E155" s="128">
        <v>28</v>
      </c>
      <c r="F155" s="128">
        <v>44</v>
      </c>
      <c r="G155" s="128">
        <v>-8</v>
      </c>
      <c r="H155" s="128">
        <v>53</v>
      </c>
      <c r="I155" s="128">
        <v>19</v>
      </c>
      <c r="J155" s="133" t="s">
        <v>650</v>
      </c>
      <c r="K155" s="133" t="s">
        <v>648</v>
      </c>
      <c r="L155" s="133" t="s">
        <v>411</v>
      </c>
      <c r="M155" s="133" t="s">
        <v>52</v>
      </c>
    </row>
    <row r="156" spans="2:13">
      <c r="B156" s="128">
        <v>152</v>
      </c>
      <c r="C156" s="133" t="s">
        <v>651</v>
      </c>
      <c r="D156" s="128">
        <v>116</v>
      </c>
      <c r="E156" s="128">
        <v>27</v>
      </c>
      <c r="F156" s="128">
        <v>23</v>
      </c>
      <c r="G156" s="128">
        <v>-8</v>
      </c>
      <c r="H156" s="128">
        <v>54</v>
      </c>
      <c r="I156" s="128">
        <v>5</v>
      </c>
      <c r="J156" s="133" t="s">
        <v>650</v>
      </c>
      <c r="K156" s="133" t="s">
        <v>648</v>
      </c>
      <c r="L156" s="133" t="s">
        <v>411</v>
      </c>
      <c r="M156" s="133" t="s">
        <v>52</v>
      </c>
    </row>
    <row r="157" spans="2:13">
      <c r="B157" s="128">
        <v>153</v>
      </c>
      <c r="C157" s="133" t="s">
        <v>652</v>
      </c>
      <c r="D157" s="128">
        <v>116</v>
      </c>
      <c r="E157" s="128">
        <v>29</v>
      </c>
      <c r="F157" s="128">
        <v>50</v>
      </c>
      <c r="G157" s="128">
        <v>-8</v>
      </c>
      <c r="H157" s="128">
        <v>52</v>
      </c>
      <c r="I157" s="128">
        <v>36</v>
      </c>
      <c r="J157" s="133" t="s">
        <v>653</v>
      </c>
      <c r="K157" s="133" t="s">
        <v>648</v>
      </c>
      <c r="L157" s="133" t="s">
        <v>411</v>
      </c>
      <c r="M157" s="133" t="s">
        <v>52</v>
      </c>
    </row>
    <row r="158" spans="2:13">
      <c r="B158" s="128">
        <v>154</v>
      </c>
      <c r="C158" s="133" t="s">
        <v>654</v>
      </c>
      <c r="D158" s="128">
        <v>116</v>
      </c>
      <c r="E158" s="128">
        <v>23</v>
      </c>
      <c r="F158" s="128">
        <v>23</v>
      </c>
      <c r="G158" s="128">
        <v>-8</v>
      </c>
      <c r="H158" s="128">
        <v>33</v>
      </c>
      <c r="I158" s="128">
        <v>1</v>
      </c>
      <c r="J158" s="133" t="s">
        <v>655</v>
      </c>
      <c r="K158" s="133" t="s">
        <v>656</v>
      </c>
      <c r="L158" s="133" t="s">
        <v>411</v>
      </c>
      <c r="M158" s="133" t="s">
        <v>850</v>
      </c>
    </row>
    <row r="159" spans="2:13">
      <c r="B159" s="128">
        <v>155</v>
      </c>
      <c r="C159" s="133" t="s">
        <v>657</v>
      </c>
      <c r="D159" s="128">
        <v>116</v>
      </c>
      <c r="E159" s="128">
        <v>22</v>
      </c>
      <c r="F159" s="128">
        <v>57</v>
      </c>
      <c r="G159" s="128">
        <v>-8</v>
      </c>
      <c r="H159" s="128">
        <v>35</v>
      </c>
      <c r="I159" s="128">
        <v>26</v>
      </c>
      <c r="J159" s="133" t="s">
        <v>658</v>
      </c>
      <c r="K159" s="133" t="s">
        <v>656</v>
      </c>
      <c r="L159" s="133" t="s">
        <v>411</v>
      </c>
      <c r="M159" s="133" t="s">
        <v>52</v>
      </c>
    </row>
    <row r="160" spans="2:13">
      <c r="B160" s="128">
        <v>156</v>
      </c>
      <c r="C160" s="133" t="s">
        <v>659</v>
      </c>
      <c r="D160" s="128">
        <v>116</v>
      </c>
      <c r="E160" s="128">
        <v>22</v>
      </c>
      <c r="F160" s="128">
        <v>55.3</v>
      </c>
      <c r="G160" s="128">
        <v>-8</v>
      </c>
      <c r="H160" s="128">
        <v>33</v>
      </c>
      <c r="I160" s="128">
        <v>34.1</v>
      </c>
      <c r="J160" s="133" t="s">
        <v>658</v>
      </c>
      <c r="K160" s="133" t="s">
        <v>656</v>
      </c>
      <c r="L160" s="133" t="s">
        <v>411</v>
      </c>
      <c r="M160" s="133" t="s">
        <v>52</v>
      </c>
    </row>
    <row r="161" spans="2:13">
      <c r="B161" s="129">
        <v>157</v>
      </c>
      <c r="C161" s="242" t="s">
        <v>660</v>
      </c>
      <c r="D161" s="129">
        <v>0</v>
      </c>
      <c r="E161" s="129">
        <v>0</v>
      </c>
      <c r="F161" s="129">
        <v>0</v>
      </c>
      <c r="G161" s="129">
        <v>0</v>
      </c>
      <c r="H161" s="129">
        <v>0</v>
      </c>
      <c r="I161" s="129">
        <v>0</v>
      </c>
      <c r="J161" s="242" t="s">
        <v>661</v>
      </c>
      <c r="K161" s="242" t="s">
        <v>656</v>
      </c>
      <c r="L161" s="242" t="s">
        <v>411</v>
      </c>
      <c r="M161" s="242" t="s">
        <v>52</v>
      </c>
    </row>
    <row r="162" spans="2:13">
      <c r="B162" s="128">
        <v>158</v>
      </c>
      <c r="C162" s="133" t="s">
        <v>662</v>
      </c>
      <c r="D162" s="128">
        <v>116</v>
      </c>
      <c r="E162" s="128">
        <v>35</v>
      </c>
      <c r="F162" s="128">
        <v>56</v>
      </c>
      <c r="G162" s="128">
        <v>-8</v>
      </c>
      <c r="H162" s="128">
        <v>33</v>
      </c>
      <c r="I162" s="128">
        <v>30</v>
      </c>
      <c r="J162" s="133" t="s">
        <v>663</v>
      </c>
      <c r="K162" s="133" t="s">
        <v>664</v>
      </c>
      <c r="L162" s="133" t="s">
        <v>411</v>
      </c>
      <c r="M162" s="133" t="s">
        <v>850</v>
      </c>
    </row>
    <row r="163" spans="2:13">
      <c r="B163" s="128">
        <v>159</v>
      </c>
      <c r="C163" s="133" t="s">
        <v>665</v>
      </c>
      <c r="D163" s="128">
        <v>116</v>
      </c>
      <c r="E163" s="128">
        <v>34</v>
      </c>
      <c r="F163" s="128">
        <v>13</v>
      </c>
      <c r="G163" s="128">
        <v>-8</v>
      </c>
      <c r="H163" s="128">
        <v>30</v>
      </c>
      <c r="I163" s="128">
        <v>52</v>
      </c>
      <c r="J163" s="133" t="s">
        <v>664</v>
      </c>
      <c r="K163" s="133" t="s">
        <v>664</v>
      </c>
      <c r="L163" s="133" t="s">
        <v>411</v>
      </c>
      <c r="M163" s="133" t="s">
        <v>52</v>
      </c>
    </row>
    <row r="164" spans="2:13">
      <c r="B164" s="128">
        <v>160</v>
      </c>
      <c r="C164" s="133" t="s">
        <v>666</v>
      </c>
      <c r="D164" s="128">
        <v>116</v>
      </c>
      <c r="E164" s="128">
        <v>34</v>
      </c>
      <c r="F164" s="128">
        <v>19</v>
      </c>
      <c r="G164" s="128">
        <v>-8</v>
      </c>
      <c r="H164" s="128">
        <v>30</v>
      </c>
      <c r="I164" s="128">
        <v>56</v>
      </c>
      <c r="J164" s="133" t="s">
        <v>664</v>
      </c>
      <c r="K164" s="133" t="s">
        <v>664</v>
      </c>
      <c r="L164" s="133" t="s">
        <v>411</v>
      </c>
      <c r="M164" s="133" t="s">
        <v>52</v>
      </c>
    </row>
    <row r="165" spans="2:13">
      <c r="B165" s="129">
        <v>161</v>
      </c>
      <c r="C165" s="242" t="s">
        <v>667</v>
      </c>
      <c r="D165" s="129">
        <v>0</v>
      </c>
      <c r="E165" s="129">
        <v>0</v>
      </c>
      <c r="F165" s="129">
        <v>0</v>
      </c>
      <c r="G165" s="129">
        <v>0</v>
      </c>
      <c r="H165" s="129">
        <v>0</v>
      </c>
      <c r="I165" s="129">
        <v>0</v>
      </c>
      <c r="J165" s="242" t="s">
        <v>668</v>
      </c>
      <c r="K165" s="242" t="s">
        <v>664</v>
      </c>
      <c r="L165" s="242" t="s">
        <v>411</v>
      </c>
      <c r="M165" s="242" t="s">
        <v>52</v>
      </c>
    </row>
    <row r="166" spans="2:13">
      <c r="B166" s="128">
        <v>162</v>
      </c>
      <c r="C166" s="133" t="s">
        <v>669</v>
      </c>
      <c r="D166" s="128">
        <v>116</v>
      </c>
      <c r="E166" s="128">
        <v>36</v>
      </c>
      <c r="F166" s="128">
        <v>19</v>
      </c>
      <c r="G166" s="128">
        <v>-8</v>
      </c>
      <c r="H166" s="128">
        <v>29</v>
      </c>
      <c r="I166" s="128">
        <v>21</v>
      </c>
      <c r="J166" s="133" t="s">
        <v>670</v>
      </c>
      <c r="K166" s="133" t="s">
        <v>671</v>
      </c>
      <c r="L166" s="133" t="s">
        <v>411</v>
      </c>
      <c r="M166" s="133" t="s">
        <v>52</v>
      </c>
    </row>
    <row r="167" spans="2:13">
      <c r="B167" s="128">
        <v>163</v>
      </c>
      <c r="C167" s="133" t="s">
        <v>672</v>
      </c>
      <c r="D167" s="128">
        <v>116</v>
      </c>
      <c r="E167" s="128">
        <v>35</v>
      </c>
      <c r="F167" s="128">
        <v>44</v>
      </c>
      <c r="G167" s="128">
        <v>-8</v>
      </c>
      <c r="H167" s="128">
        <v>32</v>
      </c>
      <c r="I167" s="128">
        <v>4</v>
      </c>
      <c r="J167" s="133" t="s">
        <v>673</v>
      </c>
      <c r="K167" s="133" t="s">
        <v>671</v>
      </c>
      <c r="L167" s="133" t="s">
        <v>411</v>
      </c>
      <c r="M167" s="133" t="s">
        <v>52</v>
      </c>
    </row>
    <row r="168" spans="2:13">
      <c r="B168" s="128">
        <v>164</v>
      </c>
      <c r="C168" s="133" t="s">
        <v>674</v>
      </c>
      <c r="D168" s="128">
        <v>116</v>
      </c>
      <c r="E168" s="128">
        <v>39</v>
      </c>
      <c r="F168" s="128">
        <v>25</v>
      </c>
      <c r="G168" s="128">
        <v>-8</v>
      </c>
      <c r="H168" s="128">
        <v>29</v>
      </c>
      <c r="I168" s="128">
        <v>33</v>
      </c>
      <c r="J168" s="133" t="s">
        <v>675</v>
      </c>
      <c r="K168" s="133" t="s">
        <v>671</v>
      </c>
      <c r="L168" s="133" t="s">
        <v>411</v>
      </c>
      <c r="M168" s="133" t="s">
        <v>52</v>
      </c>
    </row>
    <row r="169" spans="2:13">
      <c r="B169" s="128">
        <v>165</v>
      </c>
      <c r="C169" s="133" t="s">
        <v>676</v>
      </c>
      <c r="D169" s="128">
        <v>116</v>
      </c>
      <c r="E169" s="128">
        <v>32</v>
      </c>
      <c r="F169" s="128">
        <v>32</v>
      </c>
      <c r="G169" s="128">
        <v>-8</v>
      </c>
      <c r="H169" s="128">
        <v>41</v>
      </c>
      <c r="I169" s="128">
        <v>6</v>
      </c>
      <c r="J169" s="133" t="s">
        <v>677</v>
      </c>
      <c r="K169" s="133" t="s">
        <v>678</v>
      </c>
      <c r="L169" s="133" t="s">
        <v>411</v>
      </c>
      <c r="M169" s="133" t="s">
        <v>850</v>
      </c>
    </row>
    <row r="170" spans="2:13">
      <c r="B170" s="128">
        <v>166</v>
      </c>
      <c r="C170" s="133" t="s">
        <v>679</v>
      </c>
      <c r="D170" s="128">
        <v>116</v>
      </c>
      <c r="E170" s="128">
        <v>31</v>
      </c>
      <c r="F170" s="128">
        <v>45</v>
      </c>
      <c r="G170" s="128">
        <v>-8</v>
      </c>
      <c r="H170" s="128">
        <v>44</v>
      </c>
      <c r="I170" s="128">
        <v>2</v>
      </c>
      <c r="J170" s="133" t="s">
        <v>680</v>
      </c>
      <c r="K170" s="133" t="s">
        <v>410</v>
      </c>
      <c r="L170" s="133" t="s">
        <v>411</v>
      </c>
      <c r="M170" s="133" t="s">
        <v>52</v>
      </c>
    </row>
    <row r="171" spans="2:13">
      <c r="B171" s="128">
        <v>167</v>
      </c>
      <c r="C171" s="133" t="s">
        <v>681</v>
      </c>
      <c r="D171" s="128">
        <v>116</v>
      </c>
      <c r="E171" s="128">
        <v>27</v>
      </c>
      <c r="F171" s="128">
        <v>31</v>
      </c>
      <c r="G171" s="128">
        <v>-8</v>
      </c>
      <c r="H171" s="128">
        <v>43</v>
      </c>
      <c r="I171" s="128">
        <v>29</v>
      </c>
      <c r="J171" s="133" t="s">
        <v>682</v>
      </c>
      <c r="K171" s="133" t="s">
        <v>410</v>
      </c>
      <c r="L171" s="133" t="s">
        <v>411</v>
      </c>
      <c r="M171" s="133" t="s">
        <v>850</v>
      </c>
    </row>
    <row r="172" spans="2:13">
      <c r="B172" s="129">
        <v>168</v>
      </c>
      <c r="C172" s="242" t="s">
        <v>683</v>
      </c>
      <c r="D172" s="129">
        <v>116</v>
      </c>
      <c r="E172" s="129">
        <v>26</v>
      </c>
      <c r="F172" s="129">
        <v>0</v>
      </c>
      <c r="G172" s="129">
        <v>-8</v>
      </c>
      <c r="H172" s="129">
        <v>41</v>
      </c>
      <c r="I172" s="129">
        <v>48</v>
      </c>
      <c r="J172" s="242" t="s">
        <v>684</v>
      </c>
      <c r="K172" s="242" t="s">
        <v>410</v>
      </c>
      <c r="L172" s="242" t="s">
        <v>411</v>
      </c>
      <c r="M172" s="242" t="s">
        <v>52</v>
      </c>
    </row>
    <row r="173" spans="2:13">
      <c r="B173" s="128">
        <v>169</v>
      </c>
      <c r="C173" s="133" t="s">
        <v>685</v>
      </c>
      <c r="D173" s="128">
        <v>116</v>
      </c>
      <c r="E173" s="128">
        <v>26</v>
      </c>
      <c r="F173" s="128">
        <v>6</v>
      </c>
      <c r="G173" s="128">
        <v>-8</v>
      </c>
      <c r="H173" s="128">
        <v>41</v>
      </c>
      <c r="I173" s="128">
        <v>57</v>
      </c>
      <c r="J173" s="133" t="s">
        <v>684</v>
      </c>
      <c r="K173" s="133" t="s">
        <v>410</v>
      </c>
      <c r="L173" s="133" t="s">
        <v>411</v>
      </c>
      <c r="M173" s="133" t="s">
        <v>52</v>
      </c>
    </row>
    <row r="174" spans="2:13">
      <c r="B174" s="128">
        <v>170</v>
      </c>
      <c r="C174" s="133" t="s">
        <v>686</v>
      </c>
      <c r="D174" s="128">
        <v>116</v>
      </c>
      <c r="E174" s="128">
        <v>26</v>
      </c>
      <c r="F174" s="128">
        <v>26</v>
      </c>
      <c r="G174" s="128">
        <v>-8</v>
      </c>
      <c r="H174" s="128">
        <v>42</v>
      </c>
      <c r="I174" s="128">
        <v>9</v>
      </c>
      <c r="J174" s="133" t="s">
        <v>684</v>
      </c>
      <c r="K174" s="133" t="s">
        <v>410</v>
      </c>
      <c r="L174" s="133" t="s">
        <v>411</v>
      </c>
      <c r="M174" s="133" t="s">
        <v>52</v>
      </c>
    </row>
    <row r="175" spans="2:13">
      <c r="B175" s="128">
        <v>171</v>
      </c>
      <c r="C175" s="133" t="s">
        <v>687</v>
      </c>
      <c r="D175" s="128">
        <v>116</v>
      </c>
      <c r="E175" s="128">
        <v>27</v>
      </c>
      <c r="F175" s="128">
        <v>2</v>
      </c>
      <c r="G175" s="128">
        <v>-8</v>
      </c>
      <c r="H175" s="128">
        <v>41</v>
      </c>
      <c r="I175" s="128">
        <v>23</v>
      </c>
      <c r="J175" s="133" t="s">
        <v>409</v>
      </c>
      <c r="K175" s="133" t="s">
        <v>410</v>
      </c>
      <c r="L175" s="133" t="s">
        <v>411</v>
      </c>
      <c r="M175" s="133" t="s">
        <v>52</v>
      </c>
    </row>
    <row r="176" spans="2:13">
      <c r="B176" s="128">
        <v>172</v>
      </c>
      <c r="C176" s="133" t="s">
        <v>688</v>
      </c>
      <c r="D176" s="128">
        <v>116</v>
      </c>
      <c r="E176" s="128">
        <v>28</v>
      </c>
      <c r="F176" s="128">
        <v>50</v>
      </c>
      <c r="G176" s="128">
        <v>-8</v>
      </c>
      <c r="H176" s="128">
        <v>42</v>
      </c>
      <c r="I176" s="128">
        <v>42</v>
      </c>
      <c r="J176" s="133" t="s">
        <v>689</v>
      </c>
      <c r="K176" s="133" t="s">
        <v>690</v>
      </c>
      <c r="L176" s="133" t="s">
        <v>411</v>
      </c>
      <c r="M176" s="133" t="s">
        <v>52</v>
      </c>
    </row>
    <row r="177" spans="2:13">
      <c r="B177" s="128">
        <v>173</v>
      </c>
      <c r="C177" s="133" t="s">
        <v>691</v>
      </c>
      <c r="D177" s="128">
        <v>116</v>
      </c>
      <c r="E177" s="128">
        <v>28</v>
      </c>
      <c r="F177" s="128">
        <v>43</v>
      </c>
      <c r="G177" s="128">
        <v>-8</v>
      </c>
      <c r="H177" s="128">
        <v>43</v>
      </c>
      <c r="I177" s="128">
        <v>15</v>
      </c>
      <c r="J177" s="133" t="s">
        <v>689</v>
      </c>
      <c r="K177" s="133" t="s">
        <v>690</v>
      </c>
      <c r="L177" s="133" t="s">
        <v>411</v>
      </c>
      <c r="M177" s="133" t="s">
        <v>52</v>
      </c>
    </row>
    <row r="178" spans="2:13">
      <c r="B178" s="128">
        <v>174</v>
      </c>
      <c r="C178" s="133" t="s">
        <v>692</v>
      </c>
      <c r="D178" s="128">
        <v>116</v>
      </c>
      <c r="E178" s="128">
        <v>29</v>
      </c>
      <c r="F178" s="128">
        <v>19</v>
      </c>
      <c r="G178" s="128">
        <v>-8</v>
      </c>
      <c r="H178" s="128">
        <v>42</v>
      </c>
      <c r="I178" s="128">
        <v>48</v>
      </c>
      <c r="J178" s="133" t="s">
        <v>689</v>
      </c>
      <c r="K178" s="133" t="s">
        <v>690</v>
      </c>
      <c r="L178" s="133" t="s">
        <v>411</v>
      </c>
      <c r="M178" s="133" t="s">
        <v>52</v>
      </c>
    </row>
    <row r="179" spans="2:13">
      <c r="B179" s="129">
        <v>175</v>
      </c>
      <c r="C179" s="242" t="s">
        <v>693</v>
      </c>
      <c r="D179" s="129">
        <v>0</v>
      </c>
      <c r="E179" s="129">
        <v>0</v>
      </c>
      <c r="F179" s="129">
        <v>0</v>
      </c>
      <c r="G179" s="129">
        <v>0</v>
      </c>
      <c r="H179" s="129">
        <v>0</v>
      </c>
      <c r="I179" s="129">
        <v>0</v>
      </c>
      <c r="J179" s="242" t="s">
        <v>689</v>
      </c>
      <c r="K179" s="242" t="s">
        <v>690</v>
      </c>
      <c r="L179" s="242" t="s">
        <v>411</v>
      </c>
      <c r="M179" s="242" t="s">
        <v>52</v>
      </c>
    </row>
    <row r="180" spans="2:13">
      <c r="B180" s="128">
        <v>176</v>
      </c>
      <c r="C180" s="133" t="s">
        <v>606</v>
      </c>
      <c r="D180" s="128">
        <v>116</v>
      </c>
      <c r="E180" s="128">
        <v>25</v>
      </c>
      <c r="F180" s="128">
        <v>59</v>
      </c>
      <c r="G180" s="128">
        <v>-8</v>
      </c>
      <c r="H180" s="128">
        <v>42</v>
      </c>
      <c r="I180" s="128">
        <v>44</v>
      </c>
      <c r="J180" s="133" t="s">
        <v>684</v>
      </c>
      <c r="K180" s="133" t="s">
        <v>690</v>
      </c>
      <c r="L180" s="133" t="s">
        <v>411</v>
      </c>
      <c r="M180" s="133" t="s">
        <v>52</v>
      </c>
    </row>
    <row r="181" spans="2:13">
      <c r="B181" s="128">
        <v>177</v>
      </c>
      <c r="C181" s="133" t="s">
        <v>694</v>
      </c>
      <c r="D181" s="128">
        <v>116</v>
      </c>
      <c r="E181" s="128">
        <v>31</v>
      </c>
      <c r="F181" s="128">
        <v>31.3</v>
      </c>
      <c r="G181" s="128">
        <v>-8</v>
      </c>
      <c r="H181" s="128">
        <v>43</v>
      </c>
      <c r="I181" s="128">
        <v>7.7</v>
      </c>
      <c r="J181" s="133" t="s">
        <v>695</v>
      </c>
      <c r="K181" s="133" t="s">
        <v>696</v>
      </c>
      <c r="L181" s="133" t="s">
        <v>411</v>
      </c>
      <c r="M181" s="133" t="s">
        <v>52</v>
      </c>
    </row>
    <row r="182" spans="2:13">
      <c r="B182" s="128">
        <v>178</v>
      </c>
      <c r="C182" s="133" t="s">
        <v>697</v>
      </c>
      <c r="D182" s="128">
        <v>116</v>
      </c>
      <c r="E182" s="128">
        <v>31</v>
      </c>
      <c r="F182" s="128">
        <v>7</v>
      </c>
      <c r="G182" s="128">
        <v>-8</v>
      </c>
      <c r="H182" s="128">
        <v>41</v>
      </c>
      <c r="I182" s="128">
        <v>12</v>
      </c>
      <c r="J182" s="133" t="s">
        <v>698</v>
      </c>
      <c r="K182" s="133" t="s">
        <v>696</v>
      </c>
      <c r="L182" s="133" t="s">
        <v>411</v>
      </c>
      <c r="M182" s="133" t="s">
        <v>52</v>
      </c>
    </row>
    <row r="183" spans="2:13">
      <c r="B183" s="128">
        <v>179</v>
      </c>
      <c r="C183" s="133" t="s">
        <v>699</v>
      </c>
      <c r="D183" s="128">
        <v>116</v>
      </c>
      <c r="E183" s="128">
        <v>31</v>
      </c>
      <c r="F183" s="128">
        <v>8</v>
      </c>
      <c r="G183" s="128">
        <v>-8</v>
      </c>
      <c r="H183" s="128">
        <v>43</v>
      </c>
      <c r="I183" s="128">
        <v>9</v>
      </c>
      <c r="J183" s="133" t="s">
        <v>695</v>
      </c>
      <c r="K183" s="133" t="s">
        <v>696</v>
      </c>
      <c r="L183" s="133" t="s">
        <v>411</v>
      </c>
      <c r="M183" s="133" t="s">
        <v>52</v>
      </c>
    </row>
    <row r="184" spans="2:13">
      <c r="B184" s="128">
        <v>180</v>
      </c>
      <c r="C184" s="133" t="s">
        <v>700</v>
      </c>
      <c r="D184" s="128">
        <v>116</v>
      </c>
      <c r="E184" s="128">
        <v>10</v>
      </c>
      <c r="F184" s="128">
        <v>16</v>
      </c>
      <c r="G184" s="128">
        <v>-8</v>
      </c>
      <c r="H184" s="128">
        <v>35</v>
      </c>
      <c r="I184" s="128">
        <v>47</v>
      </c>
      <c r="J184" s="133" t="s">
        <v>410</v>
      </c>
      <c r="K184" s="133" t="s">
        <v>696</v>
      </c>
      <c r="L184" s="133" t="s">
        <v>411</v>
      </c>
      <c r="M184" s="133" t="s">
        <v>52</v>
      </c>
    </row>
    <row r="185" spans="2:13">
      <c r="B185" s="128">
        <v>181</v>
      </c>
      <c r="C185" s="133" t="s">
        <v>701</v>
      </c>
      <c r="D185" s="128">
        <v>116</v>
      </c>
      <c r="E185" s="128">
        <v>32</v>
      </c>
      <c r="F185" s="128">
        <v>17</v>
      </c>
      <c r="G185" s="128">
        <v>-8</v>
      </c>
      <c r="H185" s="128">
        <v>44</v>
      </c>
      <c r="I185" s="128">
        <v>49</v>
      </c>
      <c r="J185" s="133" t="s">
        <v>680</v>
      </c>
      <c r="K185" s="133" t="s">
        <v>696</v>
      </c>
      <c r="L185" s="133" t="s">
        <v>411</v>
      </c>
      <c r="M185" s="133" t="s">
        <v>52</v>
      </c>
    </row>
    <row r="186" spans="2:13">
      <c r="B186" s="128">
        <v>182</v>
      </c>
      <c r="C186" s="133" t="s">
        <v>702</v>
      </c>
      <c r="D186" s="128">
        <v>116</v>
      </c>
      <c r="E186" s="128">
        <v>22</v>
      </c>
      <c r="F186" s="128">
        <v>43</v>
      </c>
      <c r="G186" s="128">
        <v>-8</v>
      </c>
      <c r="H186" s="128">
        <v>38</v>
      </c>
      <c r="I186" s="128">
        <v>11</v>
      </c>
      <c r="J186" s="133" t="s">
        <v>703</v>
      </c>
      <c r="K186" s="133" t="s">
        <v>704</v>
      </c>
      <c r="L186" s="133" t="s">
        <v>411</v>
      </c>
      <c r="M186" s="133" t="s">
        <v>52</v>
      </c>
    </row>
    <row r="187" spans="2:13">
      <c r="B187" s="128">
        <v>183</v>
      </c>
      <c r="C187" s="133" t="s">
        <v>705</v>
      </c>
      <c r="D187" s="128">
        <v>116</v>
      </c>
      <c r="E187" s="128">
        <v>24</v>
      </c>
      <c r="F187" s="128">
        <v>3</v>
      </c>
      <c r="G187" s="128">
        <v>-8</v>
      </c>
      <c r="H187" s="128">
        <v>40</v>
      </c>
      <c r="I187" s="128">
        <v>14</v>
      </c>
      <c r="J187" s="133" t="s">
        <v>706</v>
      </c>
      <c r="K187" s="133" t="s">
        <v>704</v>
      </c>
      <c r="L187" s="133" t="s">
        <v>411</v>
      </c>
      <c r="M187" s="133" t="s">
        <v>52</v>
      </c>
    </row>
    <row r="188" spans="2:13">
      <c r="B188" s="128">
        <v>184</v>
      </c>
      <c r="C188" s="133" t="s">
        <v>707</v>
      </c>
      <c r="D188" s="128">
        <v>116</v>
      </c>
      <c r="E188" s="128">
        <v>23</v>
      </c>
      <c r="F188" s="128">
        <v>40</v>
      </c>
      <c r="G188" s="128">
        <v>-8</v>
      </c>
      <c r="H188" s="128">
        <v>40</v>
      </c>
      <c r="I188" s="128">
        <v>23</v>
      </c>
      <c r="J188" s="133" t="s">
        <v>708</v>
      </c>
      <c r="K188" s="133" t="s">
        <v>704</v>
      </c>
      <c r="L188" s="133" t="s">
        <v>411</v>
      </c>
      <c r="M188" s="133" t="s">
        <v>52</v>
      </c>
    </row>
    <row r="189" spans="2:13">
      <c r="B189" s="128">
        <v>185</v>
      </c>
      <c r="C189" s="133" t="s">
        <v>248</v>
      </c>
      <c r="D189" s="128">
        <v>116</v>
      </c>
      <c r="E189" s="128">
        <v>22</v>
      </c>
      <c r="F189" s="128">
        <v>53</v>
      </c>
      <c r="G189" s="128">
        <v>-8</v>
      </c>
      <c r="H189" s="128">
        <v>37</v>
      </c>
      <c r="I189" s="128">
        <v>52</v>
      </c>
      <c r="J189" s="133" t="s">
        <v>703</v>
      </c>
      <c r="K189" s="133" t="s">
        <v>704</v>
      </c>
      <c r="L189" s="133" t="s">
        <v>411</v>
      </c>
      <c r="M189" s="133" t="s">
        <v>52</v>
      </c>
    </row>
    <row r="190" spans="2:13">
      <c r="B190" s="128">
        <v>186</v>
      </c>
      <c r="C190" s="133" t="s">
        <v>709</v>
      </c>
      <c r="D190" s="128">
        <v>116</v>
      </c>
      <c r="E190" s="128">
        <v>25</v>
      </c>
      <c r="F190" s="128">
        <v>39</v>
      </c>
      <c r="G190" s="128">
        <v>-8</v>
      </c>
      <c r="H190" s="128">
        <v>41</v>
      </c>
      <c r="I190" s="128">
        <v>6</v>
      </c>
      <c r="J190" s="133" t="s">
        <v>710</v>
      </c>
      <c r="K190" s="133" t="s">
        <v>704</v>
      </c>
      <c r="L190" s="133" t="s">
        <v>411</v>
      </c>
      <c r="M190" s="133" t="s">
        <v>52</v>
      </c>
    </row>
    <row r="191" spans="2:13">
      <c r="B191" s="128">
        <v>187</v>
      </c>
      <c r="C191" s="133" t="s">
        <v>711</v>
      </c>
      <c r="D191" s="128">
        <v>116</v>
      </c>
      <c r="E191" s="128">
        <v>25</v>
      </c>
      <c r="F191" s="128">
        <v>34</v>
      </c>
      <c r="G191" s="128">
        <v>-8</v>
      </c>
      <c r="H191" s="128">
        <v>40</v>
      </c>
      <c r="I191" s="128">
        <v>29</v>
      </c>
      <c r="J191" s="133" t="s">
        <v>710</v>
      </c>
      <c r="K191" s="133" t="s">
        <v>704</v>
      </c>
      <c r="L191" s="133" t="s">
        <v>411</v>
      </c>
      <c r="M191" s="133" t="s">
        <v>52</v>
      </c>
    </row>
    <row r="192" spans="2:13">
      <c r="B192" s="128">
        <v>188</v>
      </c>
      <c r="C192" s="133" t="s">
        <v>712</v>
      </c>
      <c r="D192" s="128">
        <v>116</v>
      </c>
      <c r="E192" s="128">
        <v>23</v>
      </c>
      <c r="F192" s="128">
        <v>21</v>
      </c>
      <c r="G192" s="128">
        <v>-8</v>
      </c>
      <c r="H192" s="128">
        <v>38</v>
      </c>
      <c r="I192" s="128">
        <v>57</v>
      </c>
      <c r="J192" s="133" t="s">
        <v>713</v>
      </c>
      <c r="K192" s="133" t="s">
        <v>704</v>
      </c>
      <c r="L192" s="133" t="s">
        <v>411</v>
      </c>
      <c r="M192" s="133" t="s">
        <v>52</v>
      </c>
    </row>
    <row r="193" spans="2:13">
      <c r="B193" s="128">
        <v>189</v>
      </c>
      <c r="C193" s="133" t="s">
        <v>714</v>
      </c>
      <c r="D193" s="128">
        <v>116</v>
      </c>
      <c r="E193" s="128">
        <v>22</v>
      </c>
      <c r="F193" s="128">
        <v>54</v>
      </c>
      <c r="G193" s="128">
        <v>-8</v>
      </c>
      <c r="H193" s="128">
        <v>33</v>
      </c>
      <c r="I193" s="128">
        <v>34</v>
      </c>
      <c r="J193" s="133" t="s">
        <v>703</v>
      </c>
      <c r="K193" s="133" t="s">
        <v>704</v>
      </c>
      <c r="L193" s="133" t="s">
        <v>411</v>
      </c>
      <c r="M193" s="133" t="s">
        <v>52</v>
      </c>
    </row>
    <row r="194" spans="2:13">
      <c r="B194" s="128">
        <v>190</v>
      </c>
      <c r="C194" s="133" t="s">
        <v>715</v>
      </c>
      <c r="D194" s="128">
        <v>116</v>
      </c>
      <c r="E194" s="128">
        <v>27</v>
      </c>
      <c r="F194" s="128">
        <v>35</v>
      </c>
      <c r="G194" s="128">
        <v>-8</v>
      </c>
      <c r="H194" s="128">
        <v>37</v>
      </c>
      <c r="I194" s="128">
        <v>12</v>
      </c>
      <c r="J194" s="133" t="s">
        <v>716</v>
      </c>
      <c r="K194" s="133" t="s">
        <v>716</v>
      </c>
      <c r="L194" s="133" t="s">
        <v>411</v>
      </c>
      <c r="M194" s="133" t="s">
        <v>52</v>
      </c>
    </row>
    <row r="195" spans="2:13">
      <c r="B195" s="128">
        <v>191</v>
      </c>
      <c r="C195" s="133" t="s">
        <v>717</v>
      </c>
      <c r="D195" s="128">
        <v>116</v>
      </c>
      <c r="E195" s="128">
        <v>31</v>
      </c>
      <c r="F195" s="128">
        <v>11</v>
      </c>
      <c r="G195" s="128">
        <v>-8</v>
      </c>
      <c r="H195" s="128">
        <v>40</v>
      </c>
      <c r="I195" s="128">
        <v>25</v>
      </c>
      <c r="J195" s="133" t="s">
        <v>718</v>
      </c>
      <c r="K195" s="133" t="s">
        <v>719</v>
      </c>
      <c r="L195" s="133" t="s">
        <v>411</v>
      </c>
      <c r="M195" s="133" t="s">
        <v>52</v>
      </c>
    </row>
    <row r="196" spans="2:13">
      <c r="B196" s="128">
        <v>192</v>
      </c>
      <c r="C196" s="133" t="s">
        <v>720</v>
      </c>
      <c r="D196" s="128">
        <v>116</v>
      </c>
      <c r="E196" s="128">
        <v>25</v>
      </c>
      <c r="F196" s="128">
        <v>9</v>
      </c>
      <c r="G196" s="128">
        <v>-8</v>
      </c>
      <c r="H196" s="128">
        <v>37</v>
      </c>
      <c r="I196" s="128">
        <v>37</v>
      </c>
      <c r="J196" s="133" t="s">
        <v>721</v>
      </c>
      <c r="K196" s="133" t="s">
        <v>722</v>
      </c>
      <c r="L196" s="133" t="s">
        <v>411</v>
      </c>
      <c r="M196" s="133" t="s">
        <v>52</v>
      </c>
    </row>
    <row r="197" spans="2:13">
      <c r="B197" s="129">
        <v>193</v>
      </c>
      <c r="C197" s="242" t="s">
        <v>723</v>
      </c>
      <c r="D197" s="129">
        <v>0</v>
      </c>
      <c r="E197" s="129">
        <v>0</v>
      </c>
      <c r="F197" s="129">
        <v>0</v>
      </c>
      <c r="G197" s="129">
        <v>0</v>
      </c>
      <c r="H197" s="129">
        <v>0</v>
      </c>
      <c r="I197" s="129">
        <v>0</v>
      </c>
      <c r="J197" s="242" t="s">
        <v>724</v>
      </c>
      <c r="K197" s="242" t="s">
        <v>725</v>
      </c>
      <c r="L197" s="242" t="s">
        <v>411</v>
      </c>
      <c r="M197" s="242" t="s">
        <v>52</v>
      </c>
    </row>
    <row r="198" spans="2:13">
      <c r="B198" s="129">
        <v>194</v>
      </c>
      <c r="C198" s="242" t="s">
        <v>726</v>
      </c>
      <c r="D198" s="129">
        <v>0</v>
      </c>
      <c r="E198" s="129">
        <v>0</v>
      </c>
      <c r="F198" s="129">
        <v>0</v>
      </c>
      <c r="G198" s="129">
        <v>0</v>
      </c>
      <c r="H198" s="129">
        <v>0</v>
      </c>
      <c r="I198" s="129">
        <v>0</v>
      </c>
      <c r="J198" s="242" t="s">
        <v>727</v>
      </c>
      <c r="K198" s="242" t="s">
        <v>728</v>
      </c>
      <c r="L198" s="242" t="s">
        <v>411</v>
      </c>
      <c r="M198" s="242" t="s">
        <v>52</v>
      </c>
    </row>
    <row r="199" spans="2:13">
      <c r="B199" s="129">
        <v>195</v>
      </c>
      <c r="C199" s="242" t="s">
        <v>729</v>
      </c>
      <c r="D199" s="129">
        <v>0</v>
      </c>
      <c r="E199" s="129">
        <v>0</v>
      </c>
      <c r="F199" s="129">
        <v>0</v>
      </c>
      <c r="G199" s="129">
        <v>0</v>
      </c>
      <c r="H199" s="129">
        <v>0</v>
      </c>
      <c r="I199" s="129">
        <v>0</v>
      </c>
      <c r="J199" s="242" t="s">
        <v>727</v>
      </c>
      <c r="K199" s="242" t="s">
        <v>728</v>
      </c>
      <c r="L199" s="242" t="s">
        <v>411</v>
      </c>
      <c r="M199" s="242" t="s">
        <v>52</v>
      </c>
    </row>
    <row r="200" spans="2:13">
      <c r="B200" s="128">
        <v>196</v>
      </c>
      <c r="C200" s="133" t="s">
        <v>730</v>
      </c>
      <c r="D200" s="128">
        <v>116</v>
      </c>
      <c r="E200" s="128">
        <v>36</v>
      </c>
      <c r="F200" s="128">
        <v>19</v>
      </c>
      <c r="G200" s="128">
        <v>-8</v>
      </c>
      <c r="H200" s="128">
        <v>29</v>
      </c>
      <c r="I200" s="128">
        <v>21</v>
      </c>
      <c r="J200" s="133" t="s">
        <v>670</v>
      </c>
      <c r="K200" s="133" t="s">
        <v>731</v>
      </c>
      <c r="L200" s="133" t="s">
        <v>411</v>
      </c>
      <c r="M200" s="133" t="s">
        <v>52</v>
      </c>
    </row>
    <row r="201" spans="2:13">
      <c r="B201" s="129">
        <v>197</v>
      </c>
      <c r="C201" s="242" t="s">
        <v>732</v>
      </c>
      <c r="D201" s="129">
        <v>0</v>
      </c>
      <c r="E201" s="129">
        <v>0</v>
      </c>
      <c r="F201" s="129">
        <v>0</v>
      </c>
      <c r="G201" s="129">
        <v>0</v>
      </c>
      <c r="H201" s="129">
        <v>0</v>
      </c>
      <c r="I201" s="129">
        <v>0</v>
      </c>
      <c r="J201" s="242">
        <v>0</v>
      </c>
      <c r="K201" s="242">
        <v>0</v>
      </c>
      <c r="L201" s="242" t="s">
        <v>411</v>
      </c>
      <c r="M201" s="242" t="s">
        <v>52</v>
      </c>
    </row>
    <row r="202" spans="2:13">
      <c r="B202" s="129">
        <v>198</v>
      </c>
      <c r="C202" s="242" t="s">
        <v>733</v>
      </c>
      <c r="D202" s="129">
        <v>0</v>
      </c>
      <c r="E202" s="129">
        <v>0</v>
      </c>
      <c r="F202" s="129">
        <v>0</v>
      </c>
      <c r="G202" s="129">
        <v>0</v>
      </c>
      <c r="H202" s="129">
        <v>0</v>
      </c>
      <c r="I202" s="129">
        <v>0</v>
      </c>
      <c r="J202" s="242">
        <v>0</v>
      </c>
      <c r="K202" s="242">
        <v>0</v>
      </c>
      <c r="L202" s="242" t="s">
        <v>411</v>
      </c>
      <c r="M202" s="242" t="s">
        <v>52</v>
      </c>
    </row>
    <row r="203" spans="2:13">
      <c r="B203" s="128">
        <v>199</v>
      </c>
      <c r="C203" s="133" t="s">
        <v>734</v>
      </c>
      <c r="D203" s="128">
        <v>116</v>
      </c>
      <c r="E203" s="128">
        <v>37</v>
      </c>
      <c r="F203" s="128">
        <v>12.916</v>
      </c>
      <c r="G203" s="128">
        <v>-8</v>
      </c>
      <c r="H203" s="128">
        <v>32</v>
      </c>
      <c r="I203" s="128">
        <v>24.65</v>
      </c>
      <c r="J203" s="133" t="s">
        <v>735</v>
      </c>
      <c r="K203" s="133" t="s">
        <v>671</v>
      </c>
      <c r="L203" s="133" t="s">
        <v>411</v>
      </c>
      <c r="M203" s="133" t="s">
        <v>52</v>
      </c>
    </row>
    <row r="204" spans="2:13">
      <c r="B204" s="128">
        <v>200</v>
      </c>
      <c r="C204" s="133" t="s">
        <v>736</v>
      </c>
      <c r="D204" s="128">
        <v>116</v>
      </c>
      <c r="E204" s="128">
        <v>33</v>
      </c>
      <c r="F204" s="128">
        <v>4.9820000000000002</v>
      </c>
      <c r="G204" s="128">
        <v>-8</v>
      </c>
      <c r="H204" s="128">
        <v>21</v>
      </c>
      <c r="I204" s="128">
        <v>43.624000000000002</v>
      </c>
      <c r="J204" s="133" t="s">
        <v>737</v>
      </c>
      <c r="K204" s="133" t="s">
        <v>738</v>
      </c>
      <c r="L204" s="133" t="s">
        <v>411</v>
      </c>
      <c r="M204" s="133" t="s">
        <v>52</v>
      </c>
    </row>
    <row r="205" spans="2:13">
      <c r="B205" s="128">
        <v>201</v>
      </c>
      <c r="C205" s="133" t="s">
        <v>739</v>
      </c>
      <c r="D205" s="128">
        <v>116</v>
      </c>
      <c r="E205" s="128">
        <v>36</v>
      </c>
      <c r="F205" s="128" t="s">
        <v>740</v>
      </c>
      <c r="G205" s="128">
        <v>-8</v>
      </c>
      <c r="H205" s="128">
        <v>31</v>
      </c>
      <c r="I205" s="128">
        <v>17.544</v>
      </c>
      <c r="J205" s="133" t="s">
        <v>673</v>
      </c>
      <c r="K205" s="133" t="s">
        <v>671</v>
      </c>
      <c r="L205" s="133" t="s">
        <v>411</v>
      </c>
      <c r="M205" s="133" t="s">
        <v>52</v>
      </c>
    </row>
    <row r="206" spans="2:13" ht="3" customHeight="1">
      <c r="B206" s="132"/>
      <c r="C206" s="134"/>
      <c r="D206" s="132"/>
      <c r="E206" s="132"/>
      <c r="F206" s="132"/>
      <c r="G206" s="132"/>
      <c r="H206" s="132"/>
      <c r="I206" s="132"/>
      <c r="J206" s="134"/>
      <c r="K206" s="134"/>
      <c r="L206" s="134"/>
      <c r="M206" s="134"/>
    </row>
    <row r="207" spans="2:13">
      <c r="B207" s="128" t="s">
        <v>398</v>
      </c>
      <c r="C207" s="133" t="s">
        <v>399</v>
      </c>
    </row>
    <row r="208" spans="2:13">
      <c r="C208" s="133" t="s">
        <v>400</v>
      </c>
    </row>
  </sheetData>
  <mergeCells count="8">
    <mergeCell ref="L2:L3"/>
    <mergeCell ref="M2:M3"/>
    <mergeCell ref="B2:B3"/>
    <mergeCell ref="C2:C3"/>
    <mergeCell ref="D2:F2"/>
    <mergeCell ref="G2:I2"/>
    <mergeCell ref="J2:J3"/>
    <mergeCell ref="K2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13"/>
  <sheetViews>
    <sheetView topLeftCell="B1" workbookViewId="0">
      <selection activeCell="J304" sqref="J304"/>
    </sheetView>
  </sheetViews>
  <sheetFormatPr defaultRowHeight="12.5"/>
  <cols>
    <col min="2" max="2" width="9.1796875" style="260"/>
    <col min="3" max="3" width="30.1796875" style="133" customWidth="1"/>
    <col min="4" max="9" width="9.1796875" style="128"/>
    <col min="10" max="10" width="20.26953125" style="133" bestFit="1" customWidth="1"/>
    <col min="11" max="11" width="18.453125" style="133" customWidth="1"/>
    <col min="12" max="13" width="16.453125" style="133" customWidth="1"/>
    <col min="14" max="14" width="18.453125" style="133" customWidth="1"/>
    <col min="15" max="15" width="18.453125" style="133" bestFit="1" customWidth="1"/>
    <col min="16" max="16" width="14.1796875" customWidth="1"/>
    <col min="17" max="17" width="18.453125" style="133" customWidth="1"/>
    <col min="20" max="20" width="17.81640625" style="133" customWidth="1"/>
  </cols>
  <sheetData>
    <row r="2" spans="2:23" ht="13">
      <c r="B2" s="502" t="s">
        <v>1107</v>
      </c>
      <c r="C2" s="500" t="s">
        <v>389</v>
      </c>
      <c r="D2" s="524" t="s">
        <v>390</v>
      </c>
      <c r="E2" s="524"/>
      <c r="F2" s="524"/>
      <c r="G2" s="524" t="s">
        <v>391</v>
      </c>
      <c r="H2" s="524"/>
      <c r="I2" s="524"/>
      <c r="J2" s="500" t="s">
        <v>392</v>
      </c>
      <c r="K2" s="500" t="s">
        <v>393</v>
      </c>
      <c r="L2" s="500" t="s">
        <v>394</v>
      </c>
      <c r="M2" s="500" t="s">
        <v>1106</v>
      </c>
      <c r="N2" s="500" t="s">
        <v>863</v>
      </c>
      <c r="O2" s="500" t="s">
        <v>1018</v>
      </c>
      <c r="Q2" s="388"/>
    </row>
    <row r="3" spans="2:23" ht="13.5" thickBot="1">
      <c r="B3" s="503"/>
      <c r="C3" s="501"/>
      <c r="D3" s="127" t="s">
        <v>28</v>
      </c>
      <c r="E3" s="127" t="s">
        <v>29</v>
      </c>
      <c r="F3" s="127" t="s">
        <v>30</v>
      </c>
      <c r="G3" s="127" t="s">
        <v>28</v>
      </c>
      <c r="H3" s="127" t="s">
        <v>29</v>
      </c>
      <c r="I3" s="127" t="s">
        <v>30</v>
      </c>
      <c r="J3" s="501"/>
      <c r="K3" s="501"/>
      <c r="L3" s="501"/>
      <c r="M3" s="501"/>
      <c r="N3" s="501"/>
      <c r="O3" s="501"/>
      <c r="Q3" s="388"/>
    </row>
    <row r="4" spans="2:23" ht="6" customHeight="1" thickTop="1" thickBot="1"/>
    <row r="5" spans="2:23">
      <c r="B5" s="260">
        <v>1</v>
      </c>
      <c r="C5" s="133" t="str">
        <f>'Bend-emb ws lombok'!C5</f>
        <v>Bendungan Batujai</v>
      </c>
      <c r="D5" s="128">
        <f>'Bend-emb ws lombok'!D5</f>
        <v>116</v>
      </c>
      <c r="E5" s="128">
        <f>'Bend-emb ws lombok'!E5</f>
        <v>15</v>
      </c>
      <c r="F5" s="128">
        <f>'Bend-emb ws lombok'!F5</f>
        <v>275</v>
      </c>
      <c r="G5" s="128">
        <f>'Bend-emb ws lombok'!G5</f>
        <v>-8</v>
      </c>
      <c r="H5" s="128">
        <f>'Bend-emb ws lombok'!H5</f>
        <v>44</v>
      </c>
      <c r="I5" s="128">
        <f>'Bend-emb ws lombok'!I5</f>
        <v>69</v>
      </c>
      <c r="J5" s="133" t="str">
        <f>'Bend-emb ws lombok'!J5</f>
        <v>Batujai</v>
      </c>
      <c r="K5" s="133" t="str">
        <f>'Bend-emb ws lombok'!K5</f>
        <v>Praya Barat</v>
      </c>
      <c r="L5" s="133" t="str">
        <f>'Bend-emb ws lombok'!L5</f>
        <v>Lombok Tengah</v>
      </c>
      <c r="M5" s="133" t="s">
        <v>859</v>
      </c>
      <c r="N5" s="133" t="s">
        <v>859</v>
      </c>
      <c r="O5" s="133" t="str">
        <f>'Bend-emb ws lombok'!M5</f>
        <v>OPSDA BWS NT I</v>
      </c>
      <c r="P5" t="e">
        <f>ROUND(IF(E5="s",-1*(B5+(C5/60)+(D5/3600)),B5+(C5/60)+(D5/3600)),6)</f>
        <v>#VALUE!</v>
      </c>
      <c r="S5" s="243"/>
      <c r="T5" s="249" t="s">
        <v>847</v>
      </c>
      <c r="U5" s="244"/>
      <c r="W5">
        <f>'Bend-emb ws lombok'!O6</f>
        <v>21</v>
      </c>
    </row>
    <row r="6" spans="2:23" ht="13" thickBot="1">
      <c r="B6" s="260">
        <v>2</v>
      </c>
      <c r="C6" s="133" t="str">
        <f>'Bend-emb ws lombok'!C6</f>
        <v>Bendungan Pengga</v>
      </c>
      <c r="D6" s="128">
        <f>'Bend-emb ws lombok'!D6</f>
        <v>116</v>
      </c>
      <c r="E6" s="128">
        <f>'Bend-emb ws lombok'!E6</f>
        <v>11</v>
      </c>
      <c r="F6" s="128">
        <f>'Bend-emb ws lombok'!F6</f>
        <v>200</v>
      </c>
      <c r="G6" s="128">
        <f>'Bend-emb ws lombok'!G6</f>
        <v>-8</v>
      </c>
      <c r="H6" s="128">
        <f>'Bend-emb ws lombok'!H6</f>
        <v>45</v>
      </c>
      <c r="I6" s="128">
        <f>'Bend-emb ws lombok'!I6</f>
        <v>23</v>
      </c>
      <c r="J6" s="133" t="str">
        <f>'Bend-emb ws lombok'!J6</f>
        <v>Plambik</v>
      </c>
      <c r="K6" s="133" t="str">
        <f>'Bend-emb ws lombok'!K6</f>
        <v>Praya Barat Daya</v>
      </c>
      <c r="L6" s="133" t="str">
        <f>'Bend-emb ws lombok'!L6</f>
        <v>Lombok Tengah</v>
      </c>
      <c r="M6" s="133" t="s">
        <v>859</v>
      </c>
      <c r="N6" s="133" t="s">
        <v>859</v>
      </c>
      <c r="O6" s="133" t="str">
        <f>'Bend-emb ws lombok'!M6</f>
        <v>OPSDA BWS NT I</v>
      </c>
      <c r="S6" s="247"/>
      <c r="T6" s="250" t="s">
        <v>848</v>
      </c>
      <c r="U6" s="248"/>
      <c r="W6">
        <f>'Bend-emb ws sumbawa'!O6</f>
        <v>38</v>
      </c>
    </row>
    <row r="7" spans="2:23" ht="13" thickBot="1">
      <c r="B7" s="260">
        <v>3</v>
      </c>
      <c r="C7" s="133" t="str">
        <f>'Bend-emb ws lombok'!C7</f>
        <v>Bendungan Pandanduri</v>
      </c>
      <c r="D7" s="128">
        <f>'Bend-emb ws lombok'!D7</f>
        <v>116</v>
      </c>
      <c r="E7" s="128">
        <f>'Bend-emb ws lombok'!E7</f>
        <v>26</v>
      </c>
      <c r="F7" s="128">
        <f>'Bend-emb ws lombok'!F7</f>
        <v>5.53</v>
      </c>
      <c r="G7" s="128">
        <f>'Bend-emb ws lombok'!G7</f>
        <v>-8</v>
      </c>
      <c r="H7" s="128">
        <f>'Bend-emb ws lombok'!H7</f>
        <v>39</v>
      </c>
      <c r="I7" s="128">
        <f>'Bend-emb ws lombok'!I7</f>
        <v>34.49</v>
      </c>
      <c r="J7" s="133" t="str">
        <f>'Bend-emb ws lombok'!J7</f>
        <v>Swangi</v>
      </c>
      <c r="K7" s="133" t="str">
        <f>'Bend-emb ws lombok'!K7</f>
        <v>Sakra</v>
      </c>
      <c r="L7" s="133" t="str">
        <f>'Bend-emb ws lombok'!L7</f>
        <v>Lombok Timur</v>
      </c>
      <c r="M7" s="133" t="s">
        <v>859</v>
      </c>
      <c r="N7" s="133" t="s">
        <v>859</v>
      </c>
      <c r="O7" s="133" t="str">
        <f>'Bend-emb ws lombok'!M7</f>
        <v>OPSDA BWS NT I</v>
      </c>
      <c r="S7" s="245"/>
      <c r="T7" s="251"/>
      <c r="U7" s="246"/>
    </row>
    <row r="8" spans="2:23">
      <c r="B8" s="260">
        <v>4</v>
      </c>
      <c r="C8" s="133" t="str">
        <f>'Bend-emb ws lombok'!C8</f>
        <v>Bendung Baturiti</v>
      </c>
      <c r="D8" s="128">
        <f>'Bend-emb ws lombok'!D8</f>
        <v>116</v>
      </c>
      <c r="E8" s="128">
        <f>'Bend-emb ws lombok'!E8</f>
        <v>5</v>
      </c>
      <c r="F8" s="128">
        <f>'Bend-emb ws lombok'!F8</f>
        <v>351</v>
      </c>
      <c r="G8" s="128">
        <f>'Bend-emb ws lombok'!G8</f>
        <v>-8</v>
      </c>
      <c r="H8" s="128">
        <f>'Bend-emb ws lombok'!H8</f>
        <v>38</v>
      </c>
      <c r="I8" s="128">
        <f>'Bend-emb ws lombok'!I8</f>
        <v>69</v>
      </c>
      <c r="J8" s="133" t="str">
        <f>'Bend-emb ws lombok'!J8</f>
        <v>Kebun Ayu</v>
      </c>
      <c r="K8" s="133" t="str">
        <f>'Bend-emb ws lombok'!K8</f>
        <v>Gerung</v>
      </c>
      <c r="L8" s="133" t="str">
        <f>'Bend-emb ws lombok'!L8</f>
        <v>Lombok Barat</v>
      </c>
      <c r="M8" s="133" t="s">
        <v>1087</v>
      </c>
      <c r="O8" s="133" t="str">
        <f>'Bend-emb ws lombok'!M8</f>
        <v>-</v>
      </c>
      <c r="S8" s="243"/>
      <c r="T8" s="249" t="s">
        <v>849</v>
      </c>
      <c r="U8" s="244"/>
    </row>
    <row r="9" spans="2:23">
      <c r="B9" s="260">
        <v>5</v>
      </c>
      <c r="C9" s="133" t="str">
        <f>'Bend-emb ws lombok'!C9</f>
        <v>Embung Bayan</v>
      </c>
      <c r="D9" s="128">
        <f>'Bend-emb ws lombok'!D9</f>
        <v>116</v>
      </c>
      <c r="E9" s="128">
        <f>'Bend-emb ws lombok'!E9</f>
        <v>19</v>
      </c>
      <c r="F9" s="128">
        <f>'Bend-emb ws lombok'!F9</f>
        <v>52</v>
      </c>
      <c r="G9" s="128">
        <f>'Bend-emb ws lombok'!G9</f>
        <v>-8</v>
      </c>
      <c r="H9" s="128">
        <f>'Bend-emb ws lombok'!H9</f>
        <v>14</v>
      </c>
      <c r="I9" s="128">
        <f>'Bend-emb ws lombok'!I9</f>
        <v>50</v>
      </c>
      <c r="J9" s="133" t="str">
        <f>'Bend-emb ws lombok'!J9</f>
        <v>Mumbul Sari</v>
      </c>
      <c r="K9" s="133" t="str">
        <f>'Bend-emb ws lombok'!K9</f>
        <v>Bayan</v>
      </c>
      <c r="L9" s="133" t="str">
        <f>'Bend-emb ws lombok'!L9</f>
        <v>Lombok Utara</v>
      </c>
      <c r="M9" s="133" t="s">
        <v>1085</v>
      </c>
      <c r="O9" s="449" t="s">
        <v>1080</v>
      </c>
      <c r="S9" s="245"/>
      <c r="T9" s="252" t="s">
        <v>415</v>
      </c>
      <c r="U9" s="246"/>
    </row>
    <row r="10" spans="2:23">
      <c r="B10" s="260">
        <v>6</v>
      </c>
      <c r="C10" s="133" t="str">
        <f>'Bend-emb ws lombok'!C10</f>
        <v>Embung Lokok Tawah</v>
      </c>
      <c r="D10" s="128">
        <f>'Bend-emb ws lombok'!D10</f>
        <v>116</v>
      </c>
      <c r="E10" s="128">
        <f>'Bend-emb ws lombok'!E10</f>
        <v>21</v>
      </c>
      <c r="F10" s="128">
        <f>'Bend-emb ws lombok'!F10</f>
        <v>1</v>
      </c>
      <c r="G10" s="128">
        <f>'Bend-emb ws lombok'!G10</f>
        <v>-8</v>
      </c>
      <c r="H10" s="128">
        <f>'Bend-emb ws lombok'!H10</f>
        <v>15</v>
      </c>
      <c r="I10" s="128">
        <f>'Bend-emb ws lombok'!I10</f>
        <v>55</v>
      </c>
      <c r="J10" s="133" t="str">
        <f>'Bend-emb ws lombok'!J10</f>
        <v>Akar-akar</v>
      </c>
      <c r="K10" s="133" t="str">
        <f>'Bend-emb ws lombok'!K10</f>
        <v>Bayan</v>
      </c>
      <c r="L10" s="133" t="str">
        <f>'Bend-emb ws lombok'!L10</f>
        <v>Lombok Utara</v>
      </c>
      <c r="M10" s="133" t="s">
        <v>1085</v>
      </c>
      <c r="O10" s="449" t="s">
        <v>1080</v>
      </c>
      <c r="S10" s="245"/>
      <c r="T10" s="252" t="s">
        <v>404</v>
      </c>
      <c r="U10" s="246"/>
    </row>
    <row r="11" spans="2:23">
      <c r="B11" s="260">
        <v>7</v>
      </c>
      <c r="C11" s="133" t="str">
        <f>'Bend-emb ws lombok'!C11</f>
        <v>Embung Gegurik</v>
      </c>
      <c r="D11" s="128">
        <f>'Bend-emb ws lombok'!D11</f>
        <v>116</v>
      </c>
      <c r="E11" s="128">
        <f>'Bend-emb ws lombok'!E11</f>
        <v>20</v>
      </c>
      <c r="F11" s="128">
        <f>'Bend-emb ws lombok'!F11</f>
        <v>46</v>
      </c>
      <c r="G11" s="128">
        <f>'Bend-emb ws lombok'!G11</f>
        <v>-8</v>
      </c>
      <c r="H11" s="128">
        <f>'Bend-emb ws lombok'!H11</f>
        <v>15</v>
      </c>
      <c r="I11" s="128">
        <f>'Bend-emb ws lombok'!I11</f>
        <v>26</v>
      </c>
      <c r="J11" s="133" t="str">
        <f>'Bend-emb ws lombok'!J11</f>
        <v>Akar-akar</v>
      </c>
      <c r="K11" s="133" t="str">
        <f>'Bend-emb ws lombok'!K11</f>
        <v>Bayan</v>
      </c>
      <c r="L11" s="133" t="str">
        <f>'Bend-emb ws lombok'!L11</f>
        <v>Lombok Utara</v>
      </c>
      <c r="M11" s="133" t="s">
        <v>1085</v>
      </c>
      <c r="O11" s="449" t="s">
        <v>1080</v>
      </c>
      <c r="S11" s="245"/>
      <c r="T11" s="252" t="s">
        <v>411</v>
      </c>
      <c r="U11" s="246"/>
    </row>
    <row r="12" spans="2:23" ht="13" thickBot="1">
      <c r="B12" s="260">
        <v>8</v>
      </c>
      <c r="C12" s="133" t="str">
        <f>'Bend-emb ws lombok'!C12</f>
        <v>Embung Kengkang</v>
      </c>
      <c r="D12" s="128">
        <f>'Bend-emb ws lombok'!D12</f>
        <v>116</v>
      </c>
      <c r="E12" s="128">
        <f>'Bend-emb ws lombok'!E12</f>
        <v>2</v>
      </c>
      <c r="F12" s="128">
        <f>'Bend-emb ws lombok'!F12</f>
        <v>56</v>
      </c>
      <c r="G12" s="128">
        <f>'Bend-emb ws lombok'!G12</f>
        <v>-8</v>
      </c>
      <c r="H12" s="128">
        <f>'Bend-emb ws lombok'!H12</f>
        <v>48</v>
      </c>
      <c r="I12" s="128">
        <f>'Bend-emb ws lombok'!I12</f>
        <v>35</v>
      </c>
      <c r="J12" s="133" t="str">
        <f>'Bend-emb ws lombok'!J12</f>
        <v>Sekotong Tengah</v>
      </c>
      <c r="K12" s="133" t="str">
        <f>'Bend-emb ws lombok'!K12</f>
        <v>Sekotong</v>
      </c>
      <c r="L12" s="133" t="str">
        <f>'Bend-emb ws lombok'!L12</f>
        <v>Lombok Barat</v>
      </c>
      <c r="M12" s="133" t="s">
        <v>1085</v>
      </c>
      <c r="N12" s="133" t="s">
        <v>859</v>
      </c>
      <c r="O12" s="133" t="str">
        <f>'Bend-emb ws lombok'!M12</f>
        <v>OPSDA BWS NT I</v>
      </c>
      <c r="S12" s="247"/>
      <c r="T12" s="253" t="s">
        <v>419</v>
      </c>
      <c r="U12" s="248"/>
    </row>
    <row r="13" spans="2:23" ht="13" thickBot="1">
      <c r="B13" s="260">
        <v>9</v>
      </c>
      <c r="C13" s="133" t="str">
        <f>'Bend-emb ws lombok'!C13</f>
        <v>Embung Telekong I</v>
      </c>
      <c r="D13" s="128">
        <f>'Bend-emb ws lombok'!D13</f>
        <v>116</v>
      </c>
      <c r="E13" s="128">
        <f>'Bend-emb ws lombok'!E13</f>
        <v>4</v>
      </c>
      <c r="F13" s="128">
        <f>'Bend-emb ws lombok'!F13</f>
        <v>53</v>
      </c>
      <c r="G13" s="128">
        <f>'Bend-emb ws lombok'!G13</f>
        <v>-8</v>
      </c>
      <c r="H13" s="128">
        <f>'Bend-emb ws lombok'!H13</f>
        <v>44</v>
      </c>
      <c r="I13" s="128">
        <f>'Bend-emb ws lombok'!I13</f>
        <v>35</v>
      </c>
      <c r="J13" s="133" t="str">
        <f>'Bend-emb ws lombok'!J13</f>
        <v>Sekotong Tengah</v>
      </c>
      <c r="K13" s="133" t="str">
        <f>'Bend-emb ws lombok'!K13</f>
        <v>Sekotong</v>
      </c>
      <c r="L13" s="133" t="str">
        <f>'Bend-emb ws lombok'!L13</f>
        <v>Lombok Barat</v>
      </c>
      <c r="M13" s="133" t="s">
        <v>1085</v>
      </c>
      <c r="O13" s="133" t="str">
        <f>'Bend-emb ws lombok'!M13</f>
        <v>-</v>
      </c>
      <c r="S13" s="245"/>
      <c r="T13" s="251"/>
      <c r="U13" s="246"/>
    </row>
    <row r="14" spans="2:23">
      <c r="B14" s="260">
        <v>10</v>
      </c>
      <c r="C14" s="133" t="str">
        <f>'Bend-emb ws lombok'!C14</f>
        <v>Embung Telekong II</v>
      </c>
      <c r="D14" s="128">
        <f>'Bend-emb ws lombok'!D14</f>
        <v>116</v>
      </c>
      <c r="E14" s="128">
        <f>'Bend-emb ws lombok'!E14</f>
        <v>4</v>
      </c>
      <c r="F14" s="128">
        <f>'Bend-emb ws lombok'!F14</f>
        <v>42</v>
      </c>
      <c r="G14" s="128">
        <f>'Bend-emb ws lombok'!G14</f>
        <v>-8</v>
      </c>
      <c r="H14" s="128">
        <f>'Bend-emb ws lombok'!H14</f>
        <v>44</v>
      </c>
      <c r="I14" s="128">
        <f>'Bend-emb ws lombok'!I14</f>
        <v>48</v>
      </c>
      <c r="J14" s="133" t="str">
        <f>'Bend-emb ws lombok'!J14</f>
        <v>Sekotong Tengah</v>
      </c>
      <c r="K14" s="133" t="str">
        <f>'Bend-emb ws lombok'!K14</f>
        <v>Sekotong</v>
      </c>
      <c r="L14" s="133" t="str">
        <f>'Bend-emb ws lombok'!L14</f>
        <v>Lombok Barat</v>
      </c>
      <c r="M14" s="133" t="s">
        <v>1085</v>
      </c>
      <c r="O14" s="133" t="str">
        <f>'Bend-emb ws lombok'!M14</f>
        <v>-</v>
      </c>
      <c r="S14" s="243"/>
      <c r="T14" s="254" t="s">
        <v>38</v>
      </c>
      <c r="U14" s="244"/>
    </row>
    <row r="15" spans="2:23">
      <c r="B15" s="260">
        <v>11</v>
      </c>
      <c r="C15" s="133" t="str">
        <f>'Bend-emb ws lombok'!C15</f>
        <v>Embung Telaga Lebur</v>
      </c>
      <c r="D15" s="128">
        <f>'Bend-emb ws lombok'!D15</f>
        <v>116</v>
      </c>
      <c r="E15" s="128">
        <f>'Bend-emb ws lombok'!E15</f>
        <v>2</v>
      </c>
      <c r="F15" s="128">
        <f>'Bend-emb ws lombok'!F15</f>
        <v>18</v>
      </c>
      <c r="G15" s="128">
        <f>'Bend-emb ws lombok'!G15</f>
        <v>-8</v>
      </c>
      <c r="H15" s="128">
        <f>'Bend-emb ws lombok'!H15</f>
        <v>47</v>
      </c>
      <c r="I15" s="128">
        <f>'Bend-emb ws lombok'!I15</f>
        <v>24</v>
      </c>
      <c r="J15" s="133" t="str">
        <f>'Bend-emb ws lombok'!J15</f>
        <v>Sekotong Tengah</v>
      </c>
      <c r="K15" s="133" t="str">
        <f>'Bend-emb ws lombok'!K15</f>
        <v>Sekotong</v>
      </c>
      <c r="L15" s="133" t="str">
        <f>'Bend-emb ws lombok'!L15</f>
        <v>Lombok Barat</v>
      </c>
      <c r="M15" s="133" t="s">
        <v>1085</v>
      </c>
      <c r="N15" s="133" t="s">
        <v>859</v>
      </c>
      <c r="O15" s="133" t="str">
        <f>'Bend-emb ws lombok'!M15</f>
        <v>OPSDA BWS NT I</v>
      </c>
      <c r="S15" s="245"/>
      <c r="T15" s="252" t="s">
        <v>69</v>
      </c>
      <c r="U15" s="246"/>
    </row>
    <row r="16" spans="2:23">
      <c r="B16" s="260">
        <v>12</v>
      </c>
      <c r="C16" s="133" t="str">
        <f>'Bend-emb ws lombok'!C16</f>
        <v>Embung Tibu Kuning</v>
      </c>
      <c r="D16" s="128">
        <f>'Bend-emb ws lombok'!D16</f>
        <v>116</v>
      </c>
      <c r="E16" s="128">
        <f>'Bend-emb ws lombok'!E16</f>
        <v>54</v>
      </c>
      <c r="F16" s="128">
        <f>'Bend-emb ws lombok'!F16</f>
        <v>22</v>
      </c>
      <c r="G16" s="128">
        <f>'Bend-emb ws lombok'!G16</f>
        <v>-8</v>
      </c>
      <c r="H16" s="128">
        <f>'Bend-emb ws lombok'!H16</f>
        <v>46</v>
      </c>
      <c r="I16" s="128">
        <f>'Bend-emb ws lombok'!I16</f>
        <v>55</v>
      </c>
      <c r="J16" s="133" t="str">
        <f>'Bend-emb ws lombok'!J16</f>
        <v>Batu Putik</v>
      </c>
      <c r="K16" s="133" t="str">
        <f>'Bend-emb ws lombok'!K16</f>
        <v>Sekotong</v>
      </c>
      <c r="L16" s="133" t="str">
        <f>'Bend-emb ws lombok'!L16</f>
        <v>Lombok Barat</v>
      </c>
      <c r="M16" s="133" t="s">
        <v>1085</v>
      </c>
      <c r="N16" s="133" t="s">
        <v>859</v>
      </c>
      <c r="O16" s="133" t="str">
        <f>'Bend-emb ws lombok'!M16</f>
        <v>OPSDA BWS NT I</v>
      </c>
      <c r="S16" s="245"/>
      <c r="T16" s="251" t="s">
        <v>128</v>
      </c>
      <c r="U16" s="246"/>
    </row>
    <row r="17" spans="2:23">
      <c r="B17" s="260">
        <v>13</v>
      </c>
      <c r="C17" s="133" t="str">
        <f>'Bend-emb ws lombok'!C17</f>
        <v>Embung Bantir</v>
      </c>
      <c r="D17" s="128">
        <f>'Bend-emb ws lombok'!D17</f>
        <v>116</v>
      </c>
      <c r="E17" s="128">
        <f>'Bend-emb ws lombok'!E17</f>
        <v>8</v>
      </c>
      <c r="F17" s="128">
        <f>'Bend-emb ws lombok'!F17</f>
        <v>56</v>
      </c>
      <c r="G17" s="128">
        <f>'Bend-emb ws lombok'!G17</f>
        <v>-8</v>
      </c>
      <c r="H17" s="128">
        <f>'Bend-emb ws lombok'!H17</f>
        <v>43</v>
      </c>
      <c r="I17" s="128">
        <f>'Bend-emb ws lombok'!I17</f>
        <v>12</v>
      </c>
      <c r="J17" s="133" t="str">
        <f>'Bend-emb ws lombok'!J17</f>
        <v>Dasan Geres</v>
      </c>
      <c r="K17" s="133" t="str">
        <f>'Bend-emb ws lombok'!K17</f>
        <v>Gerung</v>
      </c>
      <c r="L17" s="133" t="str">
        <f>'Bend-emb ws lombok'!L17</f>
        <v>Lombok Barat</v>
      </c>
      <c r="M17" s="133" t="s">
        <v>1085</v>
      </c>
      <c r="O17" s="133" t="str">
        <f>'Bend-emb ws lombok'!M17</f>
        <v>-</v>
      </c>
      <c r="S17" s="245"/>
      <c r="T17" s="251" t="s">
        <v>306</v>
      </c>
      <c r="U17" s="246"/>
    </row>
    <row r="18" spans="2:23" ht="13" thickBot="1">
      <c r="B18" s="260">
        <v>14</v>
      </c>
      <c r="C18" s="133" t="str">
        <f>'Bend-emb ws lombok'!C18</f>
        <v>Embung Bentenu</v>
      </c>
      <c r="D18" s="128">
        <f>'Bend-emb ws lombok'!D18</f>
        <v>116</v>
      </c>
      <c r="E18" s="128">
        <f>'Bend-emb ws lombok'!E18</f>
        <v>8</v>
      </c>
      <c r="F18" s="128">
        <f>'Bend-emb ws lombok'!F18</f>
        <v>56</v>
      </c>
      <c r="G18" s="128">
        <f>'Bend-emb ws lombok'!G18</f>
        <v>-8</v>
      </c>
      <c r="H18" s="128">
        <f>'Bend-emb ws lombok'!H18</f>
        <v>43</v>
      </c>
      <c r="I18" s="128">
        <f>'Bend-emb ws lombok'!I18</f>
        <v>45</v>
      </c>
      <c r="J18" s="133" t="str">
        <f>'Bend-emb ws lombok'!J18</f>
        <v>Dasan Geres</v>
      </c>
      <c r="K18" s="133" t="str">
        <f>'Bend-emb ws lombok'!K18</f>
        <v>Gerung</v>
      </c>
      <c r="L18" s="133" t="str">
        <f>'Bend-emb ws lombok'!L18</f>
        <v>Lombok Barat</v>
      </c>
      <c r="M18" s="133" t="s">
        <v>1085</v>
      </c>
      <c r="O18" s="133" t="str">
        <f>'Bend-emb ws lombok'!M18</f>
        <v>-</v>
      </c>
      <c r="S18" s="247"/>
      <c r="T18" s="250" t="s">
        <v>159</v>
      </c>
      <c r="U18" s="248"/>
    </row>
    <row r="19" spans="2:23" ht="13" thickBot="1">
      <c r="B19" s="260">
        <v>15</v>
      </c>
      <c r="C19" s="133" t="str">
        <f>'Bend-emb ws lombok'!C19</f>
        <v>Embung Mareje</v>
      </c>
      <c r="D19" s="128">
        <f>'Bend-emb ws lombok'!D19</f>
        <v>0</v>
      </c>
      <c r="E19" s="128">
        <f>'Bend-emb ws lombok'!E19</f>
        <v>0</v>
      </c>
      <c r="F19" s="128">
        <f>'Bend-emb ws lombok'!F19</f>
        <v>0</v>
      </c>
      <c r="G19" s="128">
        <f>'Bend-emb ws lombok'!G19</f>
        <v>0</v>
      </c>
      <c r="H19" s="128">
        <f>'Bend-emb ws lombok'!H19</f>
        <v>0</v>
      </c>
      <c r="I19" s="128">
        <f>'Bend-emb ws lombok'!I19</f>
        <v>0</v>
      </c>
      <c r="J19" s="133" t="str">
        <f>'Bend-emb ws lombok'!J19</f>
        <v>Mareje</v>
      </c>
      <c r="K19" s="133" t="str">
        <f>'Bend-emb ws lombok'!K19</f>
        <v>Lembar</v>
      </c>
      <c r="L19" s="133" t="str">
        <f>'Bend-emb ws lombok'!L19</f>
        <v>Lombok Barat</v>
      </c>
      <c r="M19" s="133" t="s">
        <v>1085</v>
      </c>
      <c r="O19" s="133" t="str">
        <f>'Bend-emb ws lombok'!M19</f>
        <v>-</v>
      </c>
      <c r="S19" s="243"/>
      <c r="T19" s="249"/>
      <c r="U19" s="244"/>
    </row>
    <row r="20" spans="2:23" ht="13" thickBot="1">
      <c r="B20" s="260">
        <v>16</v>
      </c>
      <c r="C20" s="133" t="str">
        <f>'Bend-emb ws lombok'!C20</f>
        <v>Embung Teloke</v>
      </c>
      <c r="D20" s="128">
        <f>'Bend-emb ws lombok'!D20</f>
        <v>116</v>
      </c>
      <c r="E20" s="128">
        <f>'Bend-emb ws lombok'!E20</f>
        <v>4</v>
      </c>
      <c r="F20" s="128" t="str">
        <f>'Bend-emb ws lombok'!F20</f>
        <v>53</v>
      </c>
      <c r="G20" s="128">
        <f>'Bend-emb ws lombok'!G20</f>
        <v>-8</v>
      </c>
      <c r="H20" s="128">
        <f>'Bend-emb ws lombok'!H20</f>
        <v>31</v>
      </c>
      <c r="I20" s="128">
        <f>'Bend-emb ws lombok'!I20</f>
        <v>2.9319999999999999</v>
      </c>
      <c r="J20" s="133" t="str">
        <f>'Bend-emb ws lombok'!J20</f>
        <v xml:space="preserve"> Senteluk </v>
      </c>
      <c r="K20" s="133" t="str">
        <f>'Bend-emb ws lombok'!K20</f>
        <v xml:space="preserve">Batu Layar </v>
      </c>
      <c r="L20" s="133" t="str">
        <f>'Bend-emb ws lombok'!L20</f>
        <v>Lombok Barat</v>
      </c>
      <c r="M20" s="133" t="s">
        <v>1085</v>
      </c>
      <c r="O20" s="133" t="str">
        <f>'Bend-emb ws lombok'!M20</f>
        <v>-</v>
      </c>
      <c r="S20" s="255"/>
      <c r="T20" s="256" t="s">
        <v>396</v>
      </c>
      <c r="U20" s="257"/>
      <c r="W20">
        <f>W5+W6</f>
        <v>59</v>
      </c>
    </row>
    <row r="21" spans="2:23">
      <c r="B21" s="260">
        <v>17</v>
      </c>
      <c r="C21" s="133" t="str">
        <f>'Bend-emb ws lombok'!C21</f>
        <v>Embung Ketapang</v>
      </c>
      <c r="D21" s="128">
        <f>'Bend-emb ws lombok'!D21</f>
        <v>115</v>
      </c>
      <c r="E21" s="128">
        <f>'Bend-emb ws lombok'!E21</f>
        <v>53</v>
      </c>
      <c r="F21" s="128">
        <f>'Bend-emb ws lombok'!F21</f>
        <v>20.707999999999998</v>
      </c>
      <c r="G21" s="128">
        <f>'Bend-emb ws lombok'!G21</f>
        <v>-8</v>
      </c>
      <c r="H21" s="128">
        <f>'Bend-emb ws lombok'!H21</f>
        <v>47</v>
      </c>
      <c r="I21" s="128">
        <f>'Bend-emb ws lombok'!I21</f>
        <v>1.8169999999999999</v>
      </c>
      <c r="J21" s="133" t="str">
        <f>'Bend-emb ws lombok'!J21</f>
        <v xml:space="preserve"> Batu Putih </v>
      </c>
      <c r="K21" s="133" t="str">
        <f>'Bend-emb ws lombok'!K21</f>
        <v>Sekotong</v>
      </c>
      <c r="L21" s="133" t="str">
        <f>'Bend-emb ws lombok'!L21</f>
        <v>Lombok Barat</v>
      </c>
      <c r="M21" s="133" t="s">
        <v>1085</v>
      </c>
      <c r="O21" s="133" t="str">
        <f>'Bend-emb ws lombok'!M21</f>
        <v>-</v>
      </c>
    </row>
    <row r="22" spans="2:23">
      <c r="B22" s="260">
        <v>18</v>
      </c>
      <c r="C22" s="133" t="str">
        <f>'Bend-emb ws lombok'!C22</f>
        <v>Embung Surabaya</v>
      </c>
      <c r="D22" s="128">
        <f>'Bend-emb ws lombok'!D22</f>
        <v>116</v>
      </c>
      <c r="E22" s="128">
        <f>'Bend-emb ws lombok'!E22</f>
        <v>17</v>
      </c>
      <c r="F22" s="128">
        <f>'Bend-emb ws lombok'!F22</f>
        <v>37</v>
      </c>
      <c r="G22" s="128">
        <f>'Bend-emb ws lombok'!G22</f>
        <v>-8</v>
      </c>
      <c r="H22" s="128">
        <f>'Bend-emb ws lombok'!H22</f>
        <v>42</v>
      </c>
      <c r="I22" s="128">
        <f>'Bend-emb ws lombok'!I22</f>
        <v>32</v>
      </c>
      <c r="J22" s="133" t="str">
        <f>'Bend-emb ws lombok'!J22</f>
        <v>Jontlak</v>
      </c>
      <c r="K22" s="133" t="str">
        <f>'Bend-emb ws lombok'!K22</f>
        <v>Praya</v>
      </c>
      <c r="L22" s="133" t="str">
        <f>'Bend-emb ws lombok'!L22</f>
        <v>Lombok Tengah</v>
      </c>
      <c r="M22" s="133" t="s">
        <v>1085</v>
      </c>
      <c r="N22" s="133" t="s">
        <v>859</v>
      </c>
      <c r="O22" s="133" t="str">
        <f>'Bend-emb ws lombok'!M22</f>
        <v>OPSDA BWS NT I</v>
      </c>
    </row>
    <row r="23" spans="2:23">
      <c r="B23" s="260">
        <v>19</v>
      </c>
      <c r="C23" s="133" t="str">
        <f>'Bend-emb ws lombok'!C23</f>
        <v>Embung Tanggor</v>
      </c>
      <c r="D23" s="128">
        <f>'Bend-emb ws lombok'!D23</f>
        <v>116</v>
      </c>
      <c r="E23" s="128">
        <f>'Bend-emb ws lombok'!E23</f>
        <v>20</v>
      </c>
      <c r="F23" s="128">
        <f>'Bend-emb ws lombok'!F23</f>
        <v>42</v>
      </c>
      <c r="G23" s="128">
        <f>'Bend-emb ws lombok'!G23</f>
        <v>-8</v>
      </c>
      <c r="H23" s="128">
        <f>'Bend-emb ws lombok'!H23</f>
        <v>41</v>
      </c>
      <c r="I23" s="128">
        <f>'Bend-emb ws lombok'!I23</f>
        <v>55</v>
      </c>
      <c r="J23" s="133" t="str">
        <f>'Bend-emb ws lombok'!J23</f>
        <v>Braim</v>
      </c>
      <c r="K23" s="133" t="str">
        <f>'Bend-emb ws lombok'!K23</f>
        <v>Praya</v>
      </c>
      <c r="L23" s="133" t="str">
        <f>'Bend-emb ws lombok'!L23</f>
        <v>Lombok Tengah</v>
      </c>
      <c r="M23" s="133" t="s">
        <v>1085</v>
      </c>
      <c r="O23" s="133" t="str">
        <f>'Bend-emb ws lombok'!M23</f>
        <v>-</v>
      </c>
    </row>
    <row r="24" spans="2:23">
      <c r="B24" s="260">
        <v>20</v>
      </c>
      <c r="C24" s="133" t="str">
        <f>'Bend-emb ws lombok'!C24</f>
        <v>Embung Dakung</v>
      </c>
      <c r="D24" s="128">
        <f>'Bend-emb ws lombok'!D24</f>
        <v>116</v>
      </c>
      <c r="E24" s="128">
        <f>'Bend-emb ws lombok'!E24</f>
        <v>20</v>
      </c>
      <c r="F24" s="128">
        <f>'Bend-emb ws lombok'!F24</f>
        <v>20</v>
      </c>
      <c r="G24" s="128">
        <f>'Bend-emb ws lombok'!G24</f>
        <v>-8</v>
      </c>
      <c r="H24" s="128">
        <f>'Bend-emb ws lombok'!H24</f>
        <v>42</v>
      </c>
      <c r="I24" s="128">
        <f>'Bend-emb ws lombok'!I24</f>
        <v>48</v>
      </c>
      <c r="J24" s="133" t="str">
        <f>'Bend-emb ws lombok'!J24</f>
        <v>Braim</v>
      </c>
      <c r="K24" s="133" t="str">
        <f>'Bend-emb ws lombok'!K24</f>
        <v>Praya</v>
      </c>
      <c r="L24" s="133" t="str">
        <f>'Bend-emb ws lombok'!L24</f>
        <v>Lombok Tengah</v>
      </c>
      <c r="M24" s="133" t="s">
        <v>1085</v>
      </c>
      <c r="O24" s="133" t="str">
        <f>'Bend-emb ws lombok'!M24</f>
        <v>-</v>
      </c>
    </row>
    <row r="25" spans="2:23">
      <c r="B25" s="260">
        <v>21</v>
      </c>
      <c r="C25" s="133" t="str">
        <f>'Bend-emb ws lombok'!C25</f>
        <v>Embung Bodak</v>
      </c>
      <c r="D25" s="128">
        <f>'Bend-emb ws lombok'!D25</f>
        <v>116</v>
      </c>
      <c r="E25" s="128">
        <f>'Bend-emb ws lombok'!E25</f>
        <v>18</v>
      </c>
      <c r="F25" s="128">
        <f>'Bend-emb ws lombok'!F25</f>
        <v>13</v>
      </c>
      <c r="G25" s="128">
        <f>'Bend-emb ws lombok'!G25</f>
        <v>-8</v>
      </c>
      <c r="H25" s="128">
        <f>'Bend-emb ws lombok'!H25</f>
        <v>38</v>
      </c>
      <c r="I25" s="128">
        <f>'Bend-emb ws lombok'!I25</f>
        <v>47</v>
      </c>
      <c r="J25" s="133" t="str">
        <f>'Bend-emb ws lombok'!J25</f>
        <v>Montong Terep</v>
      </c>
      <c r="K25" s="133" t="str">
        <f>'Bend-emb ws lombok'!K25</f>
        <v>Praya</v>
      </c>
      <c r="L25" s="133" t="str">
        <f>'Bend-emb ws lombok'!L25</f>
        <v>Lombok Tengah</v>
      </c>
      <c r="M25" s="133" t="s">
        <v>1085</v>
      </c>
      <c r="O25" s="133" t="str">
        <f>'Bend-emb ws lombok'!M25</f>
        <v>-</v>
      </c>
    </row>
    <row r="26" spans="2:23">
      <c r="B26" s="260">
        <v>22</v>
      </c>
      <c r="C26" s="133" t="str">
        <f>'Bend-emb ws lombok'!C26</f>
        <v>Embung Perandap</v>
      </c>
      <c r="D26" s="128">
        <f>'Bend-emb ws lombok'!D26</f>
        <v>116</v>
      </c>
      <c r="E26" s="128">
        <f>'Bend-emb ws lombok'!E26</f>
        <v>17</v>
      </c>
      <c r="F26" s="128">
        <f>'Bend-emb ws lombok'!F26</f>
        <v>53</v>
      </c>
      <c r="G26" s="128">
        <f>'Bend-emb ws lombok'!G26</f>
        <v>-8</v>
      </c>
      <c r="H26" s="128">
        <f>'Bend-emb ws lombok'!H26</f>
        <v>40</v>
      </c>
      <c r="I26" s="128">
        <f>'Bend-emb ws lombok'!I26</f>
        <v>21</v>
      </c>
      <c r="J26" s="133" t="str">
        <f>'Bend-emb ws lombok'!J26</f>
        <v>Bunut Baok</v>
      </c>
      <c r="K26" s="133" t="str">
        <f>'Bend-emb ws lombok'!K26</f>
        <v>Praya</v>
      </c>
      <c r="L26" s="133" t="str">
        <f>'Bend-emb ws lombok'!L26</f>
        <v>Lombok Tengah</v>
      </c>
      <c r="M26" s="133" t="s">
        <v>1085</v>
      </c>
      <c r="O26" s="133" t="str">
        <f>'Bend-emb ws lombok'!M26</f>
        <v>-</v>
      </c>
    </row>
    <row r="27" spans="2:23">
      <c r="B27" s="260">
        <v>23</v>
      </c>
      <c r="C27" s="133" t="str">
        <f>'Bend-emb ws lombok'!C27</f>
        <v>Embung Gerantung</v>
      </c>
      <c r="D27" s="128">
        <f>'Bend-emb ws lombok'!D27</f>
        <v>116</v>
      </c>
      <c r="E27" s="128">
        <f>'Bend-emb ws lombok'!E27</f>
        <v>18</v>
      </c>
      <c r="F27" s="128">
        <f>'Bend-emb ws lombok'!F27</f>
        <v>34</v>
      </c>
      <c r="G27" s="128">
        <f>'Bend-emb ws lombok'!G27</f>
        <v>-8</v>
      </c>
      <c r="H27" s="128">
        <f>'Bend-emb ws lombok'!H27</f>
        <v>42</v>
      </c>
      <c r="I27" s="128">
        <f>'Bend-emb ws lombok'!I27</f>
        <v>49</v>
      </c>
      <c r="J27" s="133" t="str">
        <f>'Bend-emb ws lombok'!J27</f>
        <v>Gerantung</v>
      </c>
      <c r="K27" s="133" t="str">
        <f>'Bend-emb ws lombok'!K27</f>
        <v>Praya</v>
      </c>
      <c r="L27" s="133" t="str">
        <f>'Bend-emb ws lombok'!L27</f>
        <v>Lombok Tengah</v>
      </c>
      <c r="M27" s="133" t="s">
        <v>1085</v>
      </c>
      <c r="O27" s="133" t="str">
        <f>'Bend-emb ws lombok'!M27</f>
        <v>-</v>
      </c>
    </row>
    <row r="28" spans="2:23">
      <c r="B28" s="260">
        <v>24</v>
      </c>
      <c r="C28" s="133" t="str">
        <f>'Bend-emb ws lombok'!C28</f>
        <v>Embung Jurang Jaler</v>
      </c>
      <c r="D28" s="128">
        <f>'Bend-emb ws lombok'!D28</f>
        <v>116</v>
      </c>
      <c r="E28" s="128">
        <f>'Bend-emb ws lombok'!E28</f>
        <v>19</v>
      </c>
      <c r="F28" s="128">
        <f>'Bend-emb ws lombok'!F28</f>
        <v>1</v>
      </c>
      <c r="G28" s="128">
        <f>'Bend-emb ws lombok'!G28</f>
        <v>-8</v>
      </c>
      <c r="H28" s="128">
        <f>'Bend-emb ws lombok'!H28</f>
        <v>41</v>
      </c>
      <c r="I28" s="128">
        <f>'Bend-emb ws lombok'!I28</f>
        <v>45</v>
      </c>
      <c r="J28" s="133" t="str">
        <f>'Bend-emb ws lombok'!J28</f>
        <v>Jurang Jaler</v>
      </c>
      <c r="K28" s="133" t="str">
        <f>'Bend-emb ws lombok'!K28</f>
        <v>Praya</v>
      </c>
      <c r="L28" s="133" t="str">
        <f>'Bend-emb ws lombok'!L28</f>
        <v>Lombok Tengah</v>
      </c>
      <c r="M28" s="133" t="s">
        <v>1085</v>
      </c>
      <c r="O28" s="450" t="s">
        <v>1080</v>
      </c>
    </row>
    <row r="29" spans="2:23">
      <c r="B29" s="260">
        <v>25</v>
      </c>
      <c r="C29" s="133" t="str">
        <f>'Bend-emb ws lombok'!C29</f>
        <v>Embung Pengadang</v>
      </c>
      <c r="D29" s="128">
        <f>'Bend-emb ws lombok'!D29</f>
        <v>116</v>
      </c>
      <c r="E29" s="128">
        <f>'Bend-emb ws lombok'!E29</f>
        <v>19</v>
      </c>
      <c r="F29" s="128">
        <f>'Bend-emb ws lombok'!F29</f>
        <v>40</v>
      </c>
      <c r="G29" s="128">
        <f>'Bend-emb ws lombok'!G29</f>
        <v>-8</v>
      </c>
      <c r="H29" s="128">
        <f>'Bend-emb ws lombok'!H29</f>
        <v>40</v>
      </c>
      <c r="I29" s="128">
        <f>'Bend-emb ws lombok'!I29</f>
        <v>44</v>
      </c>
      <c r="J29" s="133" t="str">
        <f>'Bend-emb ws lombok'!J29</f>
        <v>Pengadang</v>
      </c>
      <c r="K29" s="133" t="str">
        <f>'Bend-emb ws lombok'!K29</f>
        <v>Praya</v>
      </c>
      <c r="L29" s="133" t="str">
        <f>'Bend-emb ws lombok'!L29</f>
        <v>Lombok Tengah</v>
      </c>
      <c r="M29" s="133" t="s">
        <v>1085</v>
      </c>
      <c r="O29" s="133" t="str">
        <f>'Bend-emb ws lombok'!M29</f>
        <v>-</v>
      </c>
    </row>
    <row r="30" spans="2:23">
      <c r="B30" s="260">
        <v>26</v>
      </c>
      <c r="C30" s="133" t="str">
        <f>'Bend-emb ws lombok'!C30</f>
        <v>Embung Bubuk</v>
      </c>
      <c r="D30" s="128">
        <f>'Bend-emb ws lombok'!D30</f>
        <v>116</v>
      </c>
      <c r="E30" s="128">
        <f>'Bend-emb ws lombok'!E30</f>
        <v>18</v>
      </c>
      <c r="F30" s="128">
        <f>'Bend-emb ws lombok'!F30</f>
        <v>213</v>
      </c>
      <c r="G30" s="128">
        <f>'Bend-emb ws lombok'!G30</f>
        <v>-8</v>
      </c>
      <c r="H30" s="128">
        <f>'Bend-emb ws lombok'!H30</f>
        <v>38</v>
      </c>
      <c r="I30" s="128">
        <f>'Bend-emb ws lombok'!I30</f>
        <v>778</v>
      </c>
      <c r="J30" s="133" t="str">
        <f>'Bend-emb ws lombok'!J30</f>
        <v>Bodak</v>
      </c>
      <c r="K30" s="133" t="str">
        <f>'Bend-emb ws lombok'!K30</f>
        <v>Praya</v>
      </c>
      <c r="L30" s="133" t="str">
        <f>'Bend-emb ws lombok'!L30</f>
        <v>Lombok Tengah</v>
      </c>
      <c r="M30" s="133" t="s">
        <v>1085</v>
      </c>
      <c r="O30" s="133" t="str">
        <f>'Bend-emb ws lombok'!M30</f>
        <v>-</v>
      </c>
    </row>
    <row r="31" spans="2:23">
      <c r="B31" s="260">
        <v>27</v>
      </c>
      <c r="C31" s="133" t="str">
        <f>'Bend-emb ws lombok'!C31</f>
        <v>Embung Pejanggik</v>
      </c>
      <c r="D31" s="128">
        <f>'Bend-emb ws lombok'!D31</f>
        <v>116</v>
      </c>
      <c r="E31" s="128">
        <f>'Bend-emb ws lombok'!E31</f>
        <v>19</v>
      </c>
      <c r="F31" s="128">
        <f>'Bend-emb ws lombok'!F31</f>
        <v>38</v>
      </c>
      <c r="G31" s="128">
        <f>'Bend-emb ws lombok'!G31</f>
        <v>-8</v>
      </c>
      <c r="H31" s="128">
        <f>'Bend-emb ws lombok'!H31</f>
        <v>45</v>
      </c>
      <c r="I31" s="128">
        <f>'Bend-emb ws lombok'!I31</f>
        <v>20</v>
      </c>
      <c r="J31" s="133" t="str">
        <f>'Bend-emb ws lombok'!J31</f>
        <v>Pejanggik</v>
      </c>
      <c r="K31" s="133" t="str">
        <f>'Bend-emb ws lombok'!K31</f>
        <v>Praya</v>
      </c>
      <c r="L31" s="133" t="str">
        <f>'Bend-emb ws lombok'!L31</f>
        <v>Lombok Tengah</v>
      </c>
      <c r="M31" s="133" t="s">
        <v>1085</v>
      </c>
      <c r="N31" s="133" t="s">
        <v>859</v>
      </c>
      <c r="O31" s="133" t="str">
        <f>'Bend-emb ws lombok'!M31</f>
        <v>-</v>
      </c>
    </row>
    <row r="32" spans="2:23">
      <c r="B32" s="260">
        <v>28</v>
      </c>
      <c r="C32" s="133" t="str">
        <f>'Bend-emb ws lombok'!C32</f>
        <v>Embung Bebie</v>
      </c>
      <c r="D32" s="128">
        <f>'Bend-emb ws lombok'!D32</f>
        <v>116</v>
      </c>
      <c r="E32" s="128">
        <f>'Bend-emb ws lombok'!E32</f>
        <v>16</v>
      </c>
      <c r="F32" s="128">
        <f>'Bend-emb ws lombok'!F32</f>
        <v>56</v>
      </c>
      <c r="G32" s="128">
        <f>'Bend-emb ws lombok'!G32</f>
        <v>-8</v>
      </c>
      <c r="H32" s="128">
        <f>'Bend-emb ws lombok'!H32</f>
        <v>38</v>
      </c>
      <c r="I32" s="128">
        <f>'Bend-emb ws lombok'!I32</f>
        <v>53</v>
      </c>
      <c r="J32" s="133" t="str">
        <f>'Bend-emb ws lombok'!J32</f>
        <v>Aikmual</v>
      </c>
      <c r="K32" s="133" t="str">
        <f>'Bend-emb ws lombok'!K32</f>
        <v>Praya</v>
      </c>
      <c r="L32" s="133" t="str">
        <f>'Bend-emb ws lombok'!L32</f>
        <v>Lombok Tengah</v>
      </c>
      <c r="M32" s="133" t="s">
        <v>1085</v>
      </c>
      <c r="O32" s="133" t="str">
        <f>'Bend-emb ws lombok'!M32</f>
        <v>-</v>
      </c>
    </row>
    <row r="33" spans="2:15">
      <c r="B33" s="260">
        <v>29</v>
      </c>
      <c r="C33" s="133" t="str">
        <f>'Bend-emb ws lombok'!C33</f>
        <v>Embung Bage</v>
      </c>
      <c r="D33" s="128">
        <f>'Bend-emb ws lombok'!D33</f>
        <v>116</v>
      </c>
      <c r="E33" s="128">
        <f>'Bend-emb ws lombok'!E33</f>
        <v>19</v>
      </c>
      <c r="F33" s="128">
        <f>'Bend-emb ws lombok'!F33</f>
        <v>37</v>
      </c>
      <c r="G33" s="128">
        <f>'Bend-emb ws lombok'!G33</f>
        <v>-8</v>
      </c>
      <c r="H33" s="128">
        <f>'Bend-emb ws lombok'!H33</f>
        <v>40</v>
      </c>
      <c r="I33" s="128">
        <f>'Bend-emb ws lombok'!I33</f>
        <v>12</v>
      </c>
      <c r="J33" s="133" t="str">
        <f>'Bend-emb ws lombok'!J33</f>
        <v>Aikmual</v>
      </c>
      <c r="K33" s="133" t="str">
        <f>'Bend-emb ws lombok'!K33</f>
        <v>Praya</v>
      </c>
      <c r="L33" s="133" t="str">
        <f>'Bend-emb ws lombok'!L33</f>
        <v>Lombok Tengah</v>
      </c>
      <c r="M33" s="133" t="s">
        <v>1085</v>
      </c>
      <c r="O33" s="133" t="str">
        <f>'Bend-emb ws lombok'!M33</f>
        <v>-</v>
      </c>
    </row>
    <row r="34" spans="2:15">
      <c r="B34" s="260">
        <v>30</v>
      </c>
      <c r="C34" s="133" t="str">
        <f>'Bend-emb ws lombok'!C34</f>
        <v>Embung Kepok</v>
      </c>
      <c r="D34" s="128">
        <f>'Bend-emb ws lombok'!D34</f>
        <v>116</v>
      </c>
      <c r="E34" s="128">
        <f>'Bend-emb ws lombok'!E34</f>
        <v>22</v>
      </c>
      <c r="F34" s="128">
        <f>'Bend-emb ws lombok'!F34</f>
        <v>16.600000000000001</v>
      </c>
      <c r="G34" s="128">
        <f>'Bend-emb ws lombok'!G34</f>
        <v>-8</v>
      </c>
      <c r="H34" s="128">
        <f>'Bend-emb ws lombok'!H34</f>
        <v>39</v>
      </c>
      <c r="I34" s="128">
        <f>'Bend-emb ws lombok'!I34</f>
        <v>49.4</v>
      </c>
      <c r="J34" s="133" t="str">
        <f>'Bend-emb ws lombok'!J34</f>
        <v>Aikmual</v>
      </c>
      <c r="K34" s="133" t="str">
        <f>'Bend-emb ws lombok'!K34</f>
        <v>Praya</v>
      </c>
      <c r="L34" s="133" t="str">
        <f>'Bend-emb ws lombok'!L34</f>
        <v>Lombok Tengah</v>
      </c>
      <c r="M34" s="133" t="s">
        <v>1085</v>
      </c>
      <c r="O34" s="133" t="str">
        <f>'Bend-emb ws lombok'!M34</f>
        <v>-</v>
      </c>
    </row>
    <row r="35" spans="2:15">
      <c r="B35" s="260">
        <v>31</v>
      </c>
      <c r="C35" s="133" t="str">
        <f>'Bend-emb ws lombok'!C35</f>
        <v>Embung Lendang Batah</v>
      </c>
      <c r="D35" s="128">
        <f>'Bend-emb ws lombok'!D35</f>
        <v>116</v>
      </c>
      <c r="E35" s="128">
        <f>'Bend-emb ws lombok'!E35</f>
        <v>17</v>
      </c>
      <c r="F35" s="128">
        <f>'Bend-emb ws lombok'!F35</f>
        <v>10</v>
      </c>
      <c r="G35" s="128">
        <f>'Bend-emb ws lombok'!G35</f>
        <v>-8</v>
      </c>
      <c r="H35" s="128">
        <f>'Bend-emb ws lombok'!H35</f>
        <v>38</v>
      </c>
      <c r="I35" s="128">
        <f>'Bend-emb ws lombok'!I35</f>
        <v>45</v>
      </c>
      <c r="J35" s="133" t="str">
        <f>'Bend-emb ws lombok'!J35</f>
        <v>Aikmual</v>
      </c>
      <c r="K35" s="133" t="str">
        <f>'Bend-emb ws lombok'!K35</f>
        <v>Praya</v>
      </c>
      <c r="L35" s="133" t="str">
        <f>'Bend-emb ws lombok'!L35</f>
        <v>Lombok Tengah</v>
      </c>
      <c r="M35" s="133" t="s">
        <v>1085</v>
      </c>
      <c r="O35" s="133" t="str">
        <f>'Bend-emb ws lombok'!M35</f>
        <v>-</v>
      </c>
    </row>
    <row r="36" spans="2:15">
      <c r="B36" s="260">
        <v>32</v>
      </c>
      <c r="C36" s="133" t="str">
        <f>'Bend-emb ws lombok'!C36</f>
        <v>Embung Jangkih Jawa</v>
      </c>
      <c r="D36" s="128">
        <f>'Bend-emb ws lombok'!D36</f>
        <v>116</v>
      </c>
      <c r="E36" s="128">
        <f>'Bend-emb ws lombok'!E36</f>
        <v>11</v>
      </c>
      <c r="F36" s="128">
        <f>'Bend-emb ws lombok'!F36</f>
        <v>34</v>
      </c>
      <c r="G36" s="128">
        <f>'Bend-emb ws lombok'!G36</f>
        <v>-8</v>
      </c>
      <c r="H36" s="128">
        <f>'Bend-emb ws lombok'!H36</f>
        <v>49</v>
      </c>
      <c r="I36" s="128">
        <f>'Bend-emb ws lombok'!I36</f>
        <v>31</v>
      </c>
      <c r="J36" s="133" t="str">
        <f>'Bend-emb ws lombok'!J36</f>
        <v>Mangkung</v>
      </c>
      <c r="K36" s="133" t="str">
        <f>'Bend-emb ws lombok'!K36</f>
        <v>Praya Barat</v>
      </c>
      <c r="L36" s="133" t="str">
        <f>'Bend-emb ws lombok'!L36</f>
        <v>Lombok Tengah</v>
      </c>
      <c r="M36" s="133" t="s">
        <v>1085</v>
      </c>
      <c r="N36" s="133" t="s">
        <v>859</v>
      </c>
      <c r="O36" s="133" t="str">
        <f>'Bend-emb ws lombok'!M36</f>
        <v>OPSDA BWS NT I</v>
      </c>
    </row>
    <row r="37" spans="2:15">
      <c r="B37" s="260">
        <v>33</v>
      </c>
      <c r="C37" s="133" t="str">
        <f>'Bend-emb ws lombok'!C37</f>
        <v>Embung Orogendang</v>
      </c>
      <c r="D37" s="128">
        <f>'Bend-emb ws lombok'!D37</f>
        <v>116</v>
      </c>
      <c r="E37" s="128">
        <f>'Bend-emb ws lombok'!E37</f>
        <v>12</v>
      </c>
      <c r="F37" s="128">
        <f>'Bend-emb ws lombok'!F37</f>
        <v>38</v>
      </c>
      <c r="G37" s="128">
        <f>'Bend-emb ws lombok'!G37</f>
        <v>-8</v>
      </c>
      <c r="H37" s="128">
        <f>'Bend-emb ws lombok'!H37</f>
        <v>49</v>
      </c>
      <c r="I37" s="128">
        <f>'Bend-emb ws lombok'!I37</f>
        <v>21</v>
      </c>
      <c r="J37" s="133" t="str">
        <f>'Bend-emb ws lombok'!J37</f>
        <v>Mangkung</v>
      </c>
      <c r="K37" s="133" t="str">
        <f>'Bend-emb ws lombok'!K37</f>
        <v>Praya Barat</v>
      </c>
      <c r="L37" s="133" t="str">
        <f>'Bend-emb ws lombok'!L37</f>
        <v>Lombok Tengah</v>
      </c>
      <c r="M37" s="133" t="s">
        <v>1085</v>
      </c>
      <c r="O37" s="133" t="str">
        <f>'Bend-emb ws lombok'!M37</f>
        <v>-</v>
      </c>
    </row>
    <row r="38" spans="2:15">
      <c r="B38" s="260">
        <v>34</v>
      </c>
      <c r="C38" s="133" t="str">
        <f>'Bend-emb ws lombok'!C38</f>
        <v>Embung Juwet</v>
      </c>
      <c r="D38" s="128">
        <f>'Bend-emb ws lombok'!D38</f>
        <v>116</v>
      </c>
      <c r="E38" s="128">
        <f>'Bend-emb ws lombok'!E38</f>
        <v>10</v>
      </c>
      <c r="F38" s="128">
        <f>'Bend-emb ws lombok'!F38</f>
        <v>38</v>
      </c>
      <c r="G38" s="128">
        <f>'Bend-emb ws lombok'!G38</f>
        <v>-8</v>
      </c>
      <c r="H38" s="128">
        <f>'Bend-emb ws lombok'!H38</f>
        <v>51</v>
      </c>
      <c r="I38" s="128">
        <f>'Bend-emb ws lombok'!I38</f>
        <v>1</v>
      </c>
      <c r="J38" s="133" t="str">
        <f>'Bend-emb ws lombok'!J38</f>
        <v>Mangkung</v>
      </c>
      <c r="K38" s="133" t="str">
        <f>'Bend-emb ws lombok'!K38</f>
        <v>Praya Barat</v>
      </c>
      <c r="L38" s="133" t="str">
        <f>'Bend-emb ws lombok'!L38</f>
        <v>Lombok Tengah</v>
      </c>
      <c r="M38" s="133" t="s">
        <v>1085</v>
      </c>
      <c r="O38" s="133" t="str">
        <f>'Bend-emb ws lombok'!M38</f>
        <v>-</v>
      </c>
    </row>
    <row r="39" spans="2:15">
      <c r="B39" s="260">
        <v>35</v>
      </c>
      <c r="C39" s="133" t="str">
        <f>'Bend-emb ws lombok'!C39</f>
        <v>Embung Patra 1</v>
      </c>
      <c r="D39" s="128">
        <f>'Bend-emb ws lombok'!D39</f>
        <v>116</v>
      </c>
      <c r="E39" s="128">
        <f>'Bend-emb ws lombok'!E39</f>
        <v>11</v>
      </c>
      <c r="F39" s="128">
        <f>'Bend-emb ws lombok'!F39</f>
        <v>14</v>
      </c>
      <c r="G39" s="128">
        <f>'Bend-emb ws lombok'!G39</f>
        <v>-8</v>
      </c>
      <c r="H39" s="128">
        <f>'Bend-emb ws lombok'!H39</f>
        <v>49</v>
      </c>
      <c r="I39" s="128">
        <f>'Bend-emb ws lombok'!I39</f>
        <v>4</v>
      </c>
      <c r="J39" s="133" t="str">
        <f>'Bend-emb ws lombok'!J39</f>
        <v>Mangkung</v>
      </c>
      <c r="K39" s="133" t="str">
        <f>'Bend-emb ws lombok'!K39</f>
        <v>Praya Barat</v>
      </c>
      <c r="L39" s="133" t="str">
        <f>'Bend-emb ws lombok'!L39</f>
        <v>Lombok Tengah</v>
      </c>
      <c r="M39" s="133" t="s">
        <v>1085</v>
      </c>
      <c r="O39" s="133" t="str">
        <f>'Bend-emb ws lombok'!M39</f>
        <v>-</v>
      </c>
    </row>
    <row r="40" spans="2:15">
      <c r="B40" s="260">
        <v>36</v>
      </c>
      <c r="C40" s="133" t="str">
        <f>'Bend-emb ws lombok'!C40</f>
        <v>Embung Patra 2</v>
      </c>
      <c r="D40" s="128">
        <f>'Bend-emb ws lombok'!D40</f>
        <v>116</v>
      </c>
      <c r="E40" s="128">
        <f>'Bend-emb ws lombok'!E40</f>
        <v>11</v>
      </c>
      <c r="F40" s="128">
        <f>'Bend-emb ws lombok'!F40</f>
        <v>29</v>
      </c>
      <c r="G40" s="128">
        <f>'Bend-emb ws lombok'!G40</f>
        <v>-8</v>
      </c>
      <c r="H40" s="128">
        <f>'Bend-emb ws lombok'!H40</f>
        <v>49</v>
      </c>
      <c r="I40" s="128">
        <f>'Bend-emb ws lombok'!I40</f>
        <v>9</v>
      </c>
      <c r="J40" s="133" t="str">
        <f>'Bend-emb ws lombok'!J40</f>
        <v>Mangkung</v>
      </c>
      <c r="K40" s="133" t="str">
        <f>'Bend-emb ws lombok'!K40</f>
        <v>Praya Barat</v>
      </c>
      <c r="L40" s="133" t="str">
        <f>'Bend-emb ws lombok'!L40</f>
        <v>Lombok Tengah</v>
      </c>
      <c r="M40" s="133" t="s">
        <v>1085</v>
      </c>
      <c r="O40" s="133" t="str">
        <f>'Bend-emb ws lombok'!M40</f>
        <v>-</v>
      </c>
    </row>
    <row r="41" spans="2:15">
      <c r="B41" s="260">
        <v>37</v>
      </c>
      <c r="C41" s="133" t="str">
        <f>'Bend-emb ws lombok'!C41</f>
        <v>Embung Batu Bokah</v>
      </c>
      <c r="D41" s="128">
        <f>'Bend-emb ws lombok'!D41</f>
        <v>116</v>
      </c>
      <c r="E41" s="128">
        <f>'Bend-emb ws lombok'!E41</f>
        <v>12</v>
      </c>
      <c r="F41" s="128">
        <f>'Bend-emb ws lombok'!F41</f>
        <v>32</v>
      </c>
      <c r="G41" s="128">
        <f>'Bend-emb ws lombok'!G41</f>
        <v>-8</v>
      </c>
      <c r="H41" s="128">
        <f>'Bend-emb ws lombok'!H41</f>
        <v>51</v>
      </c>
      <c r="I41" s="128">
        <f>'Bend-emb ws lombok'!I41</f>
        <v>4</v>
      </c>
      <c r="J41" s="133" t="str">
        <f>'Bend-emb ws lombok'!J41</f>
        <v>Banyu Urip</v>
      </c>
      <c r="K41" s="133" t="str">
        <f>'Bend-emb ws lombok'!K41</f>
        <v>Praya Barat</v>
      </c>
      <c r="L41" s="133" t="str">
        <f>'Bend-emb ws lombok'!L41</f>
        <v>Lombok Tengah</v>
      </c>
      <c r="M41" s="133" t="s">
        <v>1085</v>
      </c>
      <c r="N41" s="133" t="s">
        <v>859</v>
      </c>
      <c r="O41" s="133" t="str">
        <f>'Bend-emb ws lombok'!M41</f>
        <v>OPSDA BWS NT I</v>
      </c>
    </row>
    <row r="42" spans="2:15">
      <c r="B42" s="260">
        <v>38</v>
      </c>
      <c r="C42" s="133" t="str">
        <f>'Bend-emb ws lombok'!C42</f>
        <v>Embung Sepit</v>
      </c>
      <c r="D42" s="128">
        <f>'Bend-emb ws lombok'!D42</f>
        <v>116</v>
      </c>
      <c r="E42" s="128">
        <f>'Bend-emb ws lombok'!E42</f>
        <v>15</v>
      </c>
      <c r="F42" s="128">
        <f>'Bend-emb ws lombok'!F42</f>
        <v>38</v>
      </c>
      <c r="G42" s="128">
        <f>'Bend-emb ws lombok'!G42</f>
        <v>-8</v>
      </c>
      <c r="H42" s="128">
        <f>'Bend-emb ws lombok'!H42</f>
        <v>49</v>
      </c>
      <c r="I42" s="128">
        <f>'Bend-emb ws lombok'!I42</f>
        <v>39</v>
      </c>
      <c r="J42" s="133" t="str">
        <f>'Bend-emb ws lombok'!J42</f>
        <v>Pengembur</v>
      </c>
      <c r="K42" s="133" t="str">
        <f>'Bend-emb ws lombok'!K42</f>
        <v>Praya Barat</v>
      </c>
      <c r="L42" s="133" t="str">
        <f>'Bend-emb ws lombok'!L42</f>
        <v>Lombok Tengah</v>
      </c>
      <c r="M42" s="133" t="s">
        <v>1085</v>
      </c>
      <c r="N42" s="133" t="s">
        <v>859</v>
      </c>
      <c r="O42" s="133" t="str">
        <f>'Bend-emb ws lombok'!M42</f>
        <v>OPSDA BWS NT I</v>
      </c>
    </row>
    <row r="43" spans="2:15">
      <c r="B43" s="260">
        <v>39</v>
      </c>
      <c r="C43" s="133" t="str">
        <f>'Bend-emb ws lombok'!C43</f>
        <v>Embung Bonder</v>
      </c>
      <c r="D43" s="128">
        <f>'Bend-emb ws lombok'!D43</f>
        <v>116</v>
      </c>
      <c r="E43" s="128">
        <f>'Bend-emb ws lombok'!E43</f>
        <v>13</v>
      </c>
      <c r="F43" s="128">
        <f>'Bend-emb ws lombok'!F43</f>
        <v>42</v>
      </c>
      <c r="G43" s="128">
        <f>'Bend-emb ws lombok'!G43</f>
        <v>-8</v>
      </c>
      <c r="H43" s="128">
        <f>'Bend-emb ws lombok'!H43</f>
        <v>46</v>
      </c>
      <c r="I43" s="128">
        <f>'Bend-emb ws lombok'!I43</f>
        <v>14</v>
      </c>
      <c r="J43" s="133" t="str">
        <f>'Bend-emb ws lombok'!J43</f>
        <v>Bonder</v>
      </c>
      <c r="K43" s="133" t="str">
        <f>'Bend-emb ws lombok'!K43</f>
        <v>Praya Barat</v>
      </c>
      <c r="L43" s="133" t="str">
        <f>'Bend-emb ws lombok'!L43</f>
        <v>Lombok Tengah</v>
      </c>
      <c r="M43" s="133" t="s">
        <v>1085</v>
      </c>
      <c r="O43" s="133" t="str">
        <f>'Bend-emb ws lombok'!M43</f>
        <v>-</v>
      </c>
    </row>
    <row r="44" spans="2:15">
      <c r="B44" s="260">
        <v>40</v>
      </c>
      <c r="C44" s="133" t="str">
        <f>'Bend-emb ws lombok'!C44</f>
        <v>Embung Bombas</v>
      </c>
      <c r="D44" s="128">
        <f>'Bend-emb ws lombok'!D44</f>
        <v>116</v>
      </c>
      <c r="E44" s="128">
        <f>'Bend-emb ws lombok'!E44</f>
        <v>14</v>
      </c>
      <c r="F44" s="128">
        <f>'Bend-emb ws lombok'!F44</f>
        <v>25</v>
      </c>
      <c r="G44" s="128">
        <f>'Bend-emb ws lombok'!G44</f>
        <v>-8</v>
      </c>
      <c r="H44" s="128">
        <f>'Bend-emb ws lombok'!H44</f>
        <v>49</v>
      </c>
      <c r="I44" s="128">
        <f>'Bend-emb ws lombok'!I44</f>
        <v>31</v>
      </c>
      <c r="J44" s="133" t="str">
        <f>'Bend-emb ws lombok'!J44</f>
        <v>Kateng</v>
      </c>
      <c r="K44" s="133" t="str">
        <f>'Bend-emb ws lombok'!K44</f>
        <v>Praya Barat</v>
      </c>
      <c r="L44" s="133" t="str">
        <f>'Bend-emb ws lombok'!L44</f>
        <v>Lombok Tengah</v>
      </c>
      <c r="M44" s="133" t="s">
        <v>1085</v>
      </c>
      <c r="O44" s="133" t="str">
        <f>'Bend-emb ws lombok'!M44</f>
        <v>-</v>
      </c>
    </row>
    <row r="45" spans="2:15">
      <c r="B45" s="260">
        <v>41</v>
      </c>
      <c r="C45" s="133" t="str">
        <f>'Bend-emb ws lombok'!C45</f>
        <v>Embung Mapasan</v>
      </c>
      <c r="D45" s="128">
        <f>'Bend-emb ws lombok'!D45</f>
        <v>116</v>
      </c>
      <c r="E45" s="128">
        <f>'Bend-emb ws lombok'!E45</f>
        <v>8</v>
      </c>
      <c r="F45" s="128">
        <f>'Bend-emb ws lombok'!F45</f>
        <v>58.5</v>
      </c>
      <c r="G45" s="128">
        <f>'Bend-emb ws lombok'!G45</f>
        <v>-8</v>
      </c>
      <c r="H45" s="128">
        <f>'Bend-emb ws lombok'!H45</f>
        <v>44</v>
      </c>
      <c r="I45" s="128">
        <f>'Bend-emb ws lombok'!I45</f>
        <v>34.299999999999997</v>
      </c>
      <c r="J45" s="133" t="str">
        <f>'Bend-emb ws lombok'!J45</f>
        <v>Plambik</v>
      </c>
      <c r="K45" s="133" t="str">
        <f>'Bend-emb ws lombok'!K45</f>
        <v>Praya Barat Daya</v>
      </c>
      <c r="L45" s="133" t="str">
        <f>'Bend-emb ws lombok'!L45</f>
        <v>Lombok Tengah</v>
      </c>
      <c r="M45" s="133" t="s">
        <v>1085</v>
      </c>
      <c r="N45" s="133" t="s">
        <v>859</v>
      </c>
      <c r="O45" s="133" t="str">
        <f>'Bend-emb ws lombok'!M45</f>
        <v>OPSDA BWS NT I</v>
      </c>
    </row>
    <row r="46" spans="2:15">
      <c r="B46" s="260">
        <v>42</v>
      </c>
      <c r="C46" s="133" t="str">
        <f>'Bend-emb ws lombok'!C46</f>
        <v>Embung Ngabok</v>
      </c>
      <c r="D46" s="128">
        <f>'Bend-emb ws lombok'!D46</f>
        <v>116</v>
      </c>
      <c r="E46" s="128">
        <f>'Bend-emb ws lombok'!E46</f>
        <v>10</v>
      </c>
      <c r="F46" s="128">
        <f>'Bend-emb ws lombok'!F46</f>
        <v>57</v>
      </c>
      <c r="G46" s="128">
        <f>'Bend-emb ws lombok'!G46</f>
        <v>-8</v>
      </c>
      <c r="H46" s="128">
        <f>'Bend-emb ws lombok'!H46</f>
        <v>46</v>
      </c>
      <c r="I46" s="128">
        <f>'Bend-emb ws lombok'!I46</f>
        <v>4</v>
      </c>
      <c r="J46" s="133" t="str">
        <f>'Bend-emb ws lombok'!J46</f>
        <v>Plambik</v>
      </c>
      <c r="K46" s="133" t="str">
        <f>'Bend-emb ws lombok'!K46</f>
        <v>Praya Barat Daya</v>
      </c>
      <c r="L46" s="133" t="str">
        <f>'Bend-emb ws lombok'!L46</f>
        <v>Lombok Tengah</v>
      </c>
      <c r="M46" s="133" t="s">
        <v>1085</v>
      </c>
      <c r="O46" s="133" t="str">
        <f>'Bend-emb ws lombok'!M46</f>
        <v>-</v>
      </c>
    </row>
    <row r="47" spans="2:15">
      <c r="B47" s="260">
        <v>43</v>
      </c>
      <c r="C47" s="133" t="str">
        <f>'Bend-emb ws lombok'!C47</f>
        <v>Embung Rurut</v>
      </c>
      <c r="D47" s="128">
        <f>'Bend-emb ws lombok'!D47</f>
        <v>116</v>
      </c>
      <c r="E47" s="128">
        <f>'Bend-emb ws lombok'!E47</f>
        <v>8</v>
      </c>
      <c r="F47" s="128">
        <f>'Bend-emb ws lombok'!F47</f>
        <v>58</v>
      </c>
      <c r="G47" s="128">
        <f>'Bend-emb ws lombok'!G47</f>
        <v>-8</v>
      </c>
      <c r="H47" s="128">
        <f>'Bend-emb ws lombok'!H47</f>
        <v>44</v>
      </c>
      <c r="I47" s="128">
        <f>'Bend-emb ws lombok'!I47</f>
        <v>34</v>
      </c>
      <c r="J47" s="133" t="str">
        <f>'Bend-emb ws lombok'!J47</f>
        <v>Plambik</v>
      </c>
      <c r="K47" s="133" t="str">
        <f>'Bend-emb ws lombok'!K47</f>
        <v>Praya Barat Daya</v>
      </c>
      <c r="L47" s="133" t="str">
        <f>'Bend-emb ws lombok'!L47</f>
        <v>Lombok Tengah</v>
      </c>
      <c r="M47" s="133" t="s">
        <v>1085</v>
      </c>
      <c r="O47" s="133" t="str">
        <f>'Bend-emb ws lombok'!M47</f>
        <v>-</v>
      </c>
    </row>
    <row r="48" spans="2:15">
      <c r="B48" s="260">
        <v>44</v>
      </c>
      <c r="C48" s="133" t="str">
        <f>'Bend-emb ws lombok'!C48</f>
        <v>Embung Batu Jangkih</v>
      </c>
      <c r="D48" s="128">
        <f>'Bend-emb ws lombok'!D48</f>
        <v>116</v>
      </c>
      <c r="E48" s="128">
        <f>'Bend-emb ws lombok'!E48</f>
        <v>8</v>
      </c>
      <c r="F48" s="128">
        <f>'Bend-emb ws lombok'!F48</f>
        <v>53</v>
      </c>
      <c r="G48" s="128">
        <f>'Bend-emb ws lombok'!G48</f>
        <v>-8</v>
      </c>
      <c r="H48" s="128">
        <f>'Bend-emb ws lombok'!H48</f>
        <v>49</v>
      </c>
      <c r="I48" s="128">
        <f>'Bend-emb ws lombok'!I48</f>
        <v>51</v>
      </c>
      <c r="J48" s="133" t="str">
        <f>'Bend-emb ws lombok'!J48</f>
        <v>Montong Sapah</v>
      </c>
      <c r="K48" s="133" t="str">
        <f>'Bend-emb ws lombok'!K48</f>
        <v>Praya Barat Daya</v>
      </c>
      <c r="L48" s="133" t="str">
        <f>'Bend-emb ws lombok'!L48</f>
        <v>Lombok Tengah</v>
      </c>
      <c r="M48" s="133" t="s">
        <v>1085</v>
      </c>
      <c r="O48" s="133" t="str">
        <f>'Bend-emb ws lombok'!M48</f>
        <v>-</v>
      </c>
    </row>
    <row r="49" spans="2:15">
      <c r="B49" s="260">
        <v>45</v>
      </c>
      <c r="C49" s="133" t="str">
        <f>'Bend-emb ws lombok'!C49</f>
        <v>Embung Aik Mual/Torok aik beleq</v>
      </c>
      <c r="D49" s="128">
        <f>'Bend-emb ws lombok'!D49</f>
        <v>116</v>
      </c>
      <c r="E49" s="128">
        <f>'Bend-emb ws lombok'!E49</f>
        <v>7</v>
      </c>
      <c r="F49" s="128">
        <f>'Bend-emb ws lombok'!F49</f>
        <v>24</v>
      </c>
      <c r="G49" s="128">
        <f>'Bend-emb ws lombok'!G49</f>
        <v>-8</v>
      </c>
      <c r="H49" s="128">
        <f>'Bend-emb ws lombok'!H49</f>
        <v>50</v>
      </c>
      <c r="I49" s="128">
        <f>'Bend-emb ws lombok'!I49</f>
        <v>20</v>
      </c>
      <c r="J49" s="133" t="str">
        <f>'Bend-emb ws lombok'!J49</f>
        <v>Montong Sapah</v>
      </c>
      <c r="K49" s="133" t="str">
        <f>'Bend-emb ws lombok'!K49</f>
        <v>Praya Barat Daya</v>
      </c>
      <c r="L49" s="133" t="str">
        <f>'Bend-emb ws lombok'!L49</f>
        <v>Lombok Tengah</v>
      </c>
      <c r="M49" s="133" t="s">
        <v>1085</v>
      </c>
      <c r="O49" s="133" t="str">
        <f>'Bend-emb ws lombok'!M49</f>
        <v>-</v>
      </c>
    </row>
    <row r="50" spans="2:15">
      <c r="B50" s="260">
        <v>46</v>
      </c>
      <c r="C50" s="133" t="str">
        <f>'Bend-emb ws lombok'!C50</f>
        <v>Embung Sware</v>
      </c>
      <c r="D50" s="128">
        <f>'Bend-emb ws lombok'!D50</f>
        <v>116</v>
      </c>
      <c r="E50" s="128">
        <f>'Bend-emb ws lombok'!E50</f>
        <v>8</v>
      </c>
      <c r="F50" s="128">
        <f>'Bend-emb ws lombok'!F50</f>
        <v>9</v>
      </c>
      <c r="G50" s="128">
        <f>'Bend-emb ws lombok'!G50</f>
        <v>-8</v>
      </c>
      <c r="H50" s="128">
        <f>'Bend-emb ws lombok'!H50</f>
        <v>50</v>
      </c>
      <c r="I50" s="128">
        <f>'Bend-emb ws lombok'!I50</f>
        <v>11</v>
      </c>
      <c r="J50" s="133" t="str">
        <f>'Bend-emb ws lombok'!J50</f>
        <v>Montong Sapah</v>
      </c>
      <c r="K50" s="133" t="str">
        <f>'Bend-emb ws lombok'!K50</f>
        <v>Praya Barat Daya</v>
      </c>
      <c r="L50" s="133" t="str">
        <f>'Bend-emb ws lombok'!L50</f>
        <v>Lombok Tengah</v>
      </c>
      <c r="M50" s="133" t="s">
        <v>1085</v>
      </c>
      <c r="O50" s="133" t="str">
        <f>'Bend-emb ws lombok'!M50</f>
        <v>-</v>
      </c>
    </row>
    <row r="51" spans="2:15">
      <c r="B51" s="260">
        <v>47</v>
      </c>
      <c r="C51" s="133" t="str">
        <f>'Bend-emb ws lombok'!C51</f>
        <v>Embung Montong Azan</v>
      </c>
      <c r="D51" s="128">
        <f>'Bend-emb ws lombok'!D51</f>
        <v>116</v>
      </c>
      <c r="E51" s="128">
        <f>'Bend-emb ws lombok'!E51</f>
        <v>7</v>
      </c>
      <c r="F51" s="128">
        <f>'Bend-emb ws lombok'!F51</f>
        <v>28</v>
      </c>
      <c r="G51" s="128">
        <f>'Bend-emb ws lombok'!G51</f>
        <v>-8</v>
      </c>
      <c r="H51" s="128">
        <f>'Bend-emb ws lombok'!H51</f>
        <v>50</v>
      </c>
      <c r="I51" s="128">
        <f>'Bend-emb ws lombok'!I51</f>
        <v>19</v>
      </c>
      <c r="J51" s="133" t="str">
        <f>'Bend-emb ws lombok'!J51</f>
        <v>Montong Sapah</v>
      </c>
      <c r="K51" s="133" t="str">
        <f>'Bend-emb ws lombok'!K51</f>
        <v>Praya Barat Daya</v>
      </c>
      <c r="L51" s="133" t="str">
        <f>'Bend-emb ws lombok'!L51</f>
        <v>Lombok Tengah</v>
      </c>
      <c r="M51" s="133" t="s">
        <v>1085</v>
      </c>
      <c r="O51" s="133" t="str">
        <f>'Bend-emb ws lombok'!M51</f>
        <v>-</v>
      </c>
    </row>
    <row r="52" spans="2:15">
      <c r="B52" s="260">
        <v>48</v>
      </c>
      <c r="C52" s="133" t="str">
        <f>'Bend-emb ws lombok'!C52</f>
        <v>Embung Sombeng  II</v>
      </c>
      <c r="D52" s="128">
        <f>'Bend-emb ws lombok'!D52</f>
        <v>116</v>
      </c>
      <c r="E52" s="128">
        <f>'Bend-emb ws lombok'!E52</f>
        <v>7</v>
      </c>
      <c r="F52" s="128">
        <f>'Bend-emb ws lombok'!F52</f>
        <v>36</v>
      </c>
      <c r="G52" s="128">
        <f>'Bend-emb ws lombok'!G52</f>
        <v>-8</v>
      </c>
      <c r="H52" s="128">
        <f>'Bend-emb ws lombok'!H52</f>
        <v>50</v>
      </c>
      <c r="I52" s="128">
        <f>'Bend-emb ws lombok'!I52</f>
        <v>45</v>
      </c>
      <c r="J52" s="133" t="str">
        <f>'Bend-emb ws lombok'!J52</f>
        <v>Montong Sapah</v>
      </c>
      <c r="K52" s="133" t="str">
        <f>'Bend-emb ws lombok'!K52</f>
        <v>Praya Barat Daya</v>
      </c>
      <c r="L52" s="133" t="str">
        <f>'Bend-emb ws lombok'!L52</f>
        <v>Lombok Tengah</v>
      </c>
      <c r="M52" s="133" t="s">
        <v>1085</v>
      </c>
      <c r="O52" s="133" t="str">
        <f>'Bend-emb ws lombok'!M52</f>
        <v>-</v>
      </c>
    </row>
    <row r="53" spans="2:15">
      <c r="B53" s="260">
        <v>49</v>
      </c>
      <c r="C53" s="133" t="str">
        <f>'Bend-emb ws lombok'!C53</f>
        <v>Embung Sombeng I</v>
      </c>
      <c r="D53" s="128">
        <f>'Bend-emb ws lombok'!D53</f>
        <v>116</v>
      </c>
      <c r="E53" s="128">
        <f>'Bend-emb ws lombok'!E53</f>
        <v>7</v>
      </c>
      <c r="F53" s="128">
        <f>'Bend-emb ws lombok'!F53</f>
        <v>48</v>
      </c>
      <c r="G53" s="128">
        <f>'Bend-emb ws lombok'!G53</f>
        <v>-8</v>
      </c>
      <c r="H53" s="128">
        <f>'Bend-emb ws lombok'!H53</f>
        <v>50</v>
      </c>
      <c r="I53" s="128">
        <f>'Bend-emb ws lombok'!I53</f>
        <v>56</v>
      </c>
      <c r="J53" s="133" t="str">
        <f>'Bend-emb ws lombok'!J53</f>
        <v>Montong Sapah</v>
      </c>
      <c r="K53" s="133" t="str">
        <f>'Bend-emb ws lombok'!K53</f>
        <v>Praya Barat Daya</v>
      </c>
      <c r="L53" s="133" t="str">
        <f>'Bend-emb ws lombok'!L53</f>
        <v>Lombok Tengah</v>
      </c>
      <c r="M53" s="133" t="s">
        <v>1085</v>
      </c>
      <c r="O53" s="133" t="str">
        <f>'Bend-emb ws lombok'!M53</f>
        <v>-</v>
      </c>
    </row>
    <row r="54" spans="2:15">
      <c r="B54" s="260">
        <v>50</v>
      </c>
      <c r="C54" s="133" t="str">
        <f>'Bend-emb ws lombok'!C54</f>
        <v>Embung Masjid</v>
      </c>
      <c r="D54" s="128">
        <f>'Bend-emb ws lombok'!D54</f>
        <v>116</v>
      </c>
      <c r="E54" s="128">
        <f>'Bend-emb ws lombok'!E54</f>
        <v>8</v>
      </c>
      <c r="F54" s="128">
        <f>'Bend-emb ws lombok'!F54</f>
        <v>30</v>
      </c>
      <c r="G54" s="128">
        <f>'Bend-emb ws lombok'!G54</f>
        <v>-8</v>
      </c>
      <c r="H54" s="128">
        <f>'Bend-emb ws lombok'!H54</f>
        <v>48</v>
      </c>
      <c r="I54" s="128">
        <f>'Bend-emb ws lombok'!I54</f>
        <v>58</v>
      </c>
      <c r="J54" s="133" t="str">
        <f>'Bend-emb ws lombok'!J54</f>
        <v>Montong Sapah</v>
      </c>
      <c r="K54" s="133" t="str">
        <f>'Bend-emb ws lombok'!K54</f>
        <v>Praya Barat Daya</v>
      </c>
      <c r="L54" s="133" t="str">
        <f>'Bend-emb ws lombok'!L54</f>
        <v>Lombok Tengah</v>
      </c>
      <c r="M54" s="133" t="s">
        <v>1085</v>
      </c>
      <c r="O54" s="133" t="str">
        <f>'Bend-emb ws lombok'!M54</f>
        <v>-</v>
      </c>
    </row>
    <row r="55" spans="2:15">
      <c r="B55" s="260">
        <v>51</v>
      </c>
      <c r="C55" s="133" t="str">
        <f>'Bend-emb ws lombok'!C55</f>
        <v>Embung Darak</v>
      </c>
      <c r="D55" s="128">
        <f>'Bend-emb ws lombok'!D55</f>
        <v>116</v>
      </c>
      <c r="E55" s="128">
        <f>'Bend-emb ws lombok'!E55</f>
        <v>9</v>
      </c>
      <c r="F55" s="128">
        <f>'Bend-emb ws lombok'!F55</f>
        <v>0</v>
      </c>
      <c r="G55" s="128">
        <f>'Bend-emb ws lombok'!G55</f>
        <v>-8</v>
      </c>
      <c r="H55" s="128">
        <f>'Bend-emb ws lombok'!H55</f>
        <v>48</v>
      </c>
      <c r="I55" s="128">
        <f>'Bend-emb ws lombok'!I55</f>
        <v>37</v>
      </c>
      <c r="J55" s="133" t="str">
        <f>'Bend-emb ws lombok'!J55</f>
        <v>Montong Sapah</v>
      </c>
      <c r="K55" s="133" t="str">
        <f>'Bend-emb ws lombok'!K55</f>
        <v>Praya Barat Daya</v>
      </c>
      <c r="L55" s="133" t="str">
        <f>'Bend-emb ws lombok'!L55</f>
        <v>Lombok Tengah</v>
      </c>
      <c r="M55" s="133" t="s">
        <v>1085</v>
      </c>
      <c r="O55" s="133" t="str">
        <f>'Bend-emb ws lombok'!M55</f>
        <v>-</v>
      </c>
    </row>
    <row r="56" spans="2:15">
      <c r="B56" s="260">
        <v>52</v>
      </c>
      <c r="C56" s="133" t="str">
        <f>'Bend-emb ws lombok'!C56</f>
        <v>Embung Lamben</v>
      </c>
      <c r="D56" s="128">
        <f>'Bend-emb ws lombok'!D56</f>
        <v>116</v>
      </c>
      <c r="E56" s="128">
        <f>'Bend-emb ws lombok'!E56</f>
        <v>8</v>
      </c>
      <c r="F56" s="128">
        <f>'Bend-emb ws lombok'!F56</f>
        <v>36</v>
      </c>
      <c r="G56" s="128">
        <f>'Bend-emb ws lombok'!G56</f>
        <v>-8</v>
      </c>
      <c r="H56" s="128">
        <f>'Bend-emb ws lombok'!H56</f>
        <v>49</v>
      </c>
      <c r="I56" s="128">
        <f>'Bend-emb ws lombok'!I56</f>
        <v>34</v>
      </c>
      <c r="J56" s="133" t="str">
        <f>'Bend-emb ws lombok'!J56</f>
        <v>Montong Sapah</v>
      </c>
      <c r="K56" s="133" t="str">
        <f>'Bend-emb ws lombok'!K56</f>
        <v>Praya Barat Daya</v>
      </c>
      <c r="L56" s="133" t="str">
        <f>'Bend-emb ws lombok'!L56</f>
        <v>Lombok Tengah</v>
      </c>
      <c r="M56" s="133" t="s">
        <v>1085</v>
      </c>
      <c r="O56" s="133" t="str">
        <f>'Bend-emb ws lombok'!M56</f>
        <v>-</v>
      </c>
    </row>
    <row r="57" spans="2:15">
      <c r="B57" s="260">
        <v>53</v>
      </c>
      <c r="C57" s="133" t="str">
        <f>'Bend-emb ws lombok'!C57</f>
        <v>Embung Montong Sapah 1</v>
      </c>
      <c r="D57" s="128">
        <f>'Bend-emb ws lombok'!D57</f>
        <v>116</v>
      </c>
      <c r="E57" s="128">
        <f>'Bend-emb ws lombok'!E57</f>
        <v>8</v>
      </c>
      <c r="F57" s="128">
        <f>'Bend-emb ws lombok'!F57</f>
        <v>33</v>
      </c>
      <c r="G57" s="128">
        <f>'Bend-emb ws lombok'!G57</f>
        <v>-8</v>
      </c>
      <c r="H57" s="128">
        <f>'Bend-emb ws lombok'!H57</f>
        <v>47</v>
      </c>
      <c r="I57" s="128">
        <f>'Bend-emb ws lombok'!I57</f>
        <v>45</v>
      </c>
      <c r="J57" s="133" t="str">
        <f>'Bend-emb ws lombok'!J57</f>
        <v>Montong Sapah</v>
      </c>
      <c r="K57" s="133" t="str">
        <f>'Bend-emb ws lombok'!K57</f>
        <v>Praya Barat Daya</v>
      </c>
      <c r="L57" s="133" t="str">
        <f>'Bend-emb ws lombok'!L57</f>
        <v>Lombok Tengah</v>
      </c>
      <c r="M57" s="133" t="s">
        <v>1085</v>
      </c>
      <c r="O57" s="133" t="str">
        <f>'Bend-emb ws lombok'!M57</f>
        <v>-</v>
      </c>
    </row>
    <row r="58" spans="2:15">
      <c r="B58" s="260">
        <v>54</v>
      </c>
      <c r="C58" s="133" t="str">
        <f>'Bend-emb ws lombok'!C58</f>
        <v>Embung Leman</v>
      </c>
      <c r="D58" s="128">
        <f>'Bend-emb ws lombok'!D58</f>
        <v>116</v>
      </c>
      <c r="E58" s="128">
        <f>'Bend-emb ws lombok'!E58</f>
        <v>10</v>
      </c>
      <c r="F58" s="128">
        <f>'Bend-emb ws lombok'!F58</f>
        <v>25</v>
      </c>
      <c r="G58" s="128">
        <f>'Bend-emb ws lombok'!G58</f>
        <v>-8</v>
      </c>
      <c r="H58" s="128">
        <f>'Bend-emb ws lombok'!H58</f>
        <v>46</v>
      </c>
      <c r="I58" s="128">
        <f>'Bend-emb ws lombok'!I58</f>
        <v>38</v>
      </c>
      <c r="J58" s="133" t="str">
        <f>'Bend-emb ws lombok'!J58</f>
        <v>Kabul</v>
      </c>
      <c r="K58" s="133" t="str">
        <f>'Bend-emb ws lombok'!K58</f>
        <v>Praya Barat Daya</v>
      </c>
      <c r="L58" s="133" t="str">
        <f>'Bend-emb ws lombok'!L58</f>
        <v>Lombok Tengah</v>
      </c>
      <c r="M58" s="133" t="s">
        <v>1085</v>
      </c>
      <c r="O58" s="133" t="str">
        <f>'Bend-emb ws lombok'!M58</f>
        <v>-</v>
      </c>
    </row>
    <row r="59" spans="2:15">
      <c r="B59" s="260">
        <v>55</v>
      </c>
      <c r="C59" s="133" t="str">
        <f>'Bend-emb ws lombok'!C59</f>
        <v>Embung Preak</v>
      </c>
      <c r="D59" s="128">
        <f>'Bend-emb ws lombok'!D59</f>
        <v>116</v>
      </c>
      <c r="E59" s="128">
        <f>'Bend-emb ws lombok'!E59</f>
        <v>11</v>
      </c>
      <c r="F59" s="128">
        <f>'Bend-emb ws lombok'!F59</f>
        <v>56</v>
      </c>
      <c r="G59" s="128">
        <f>'Bend-emb ws lombok'!G59</f>
        <v>-8</v>
      </c>
      <c r="H59" s="128">
        <f>'Bend-emb ws lombok'!H59</f>
        <v>47</v>
      </c>
      <c r="I59" s="128">
        <f>'Bend-emb ws lombok'!I59</f>
        <v>38</v>
      </c>
      <c r="J59" s="133" t="str">
        <f>'Bend-emb ws lombok'!J59</f>
        <v>Kabul</v>
      </c>
      <c r="K59" s="133" t="str">
        <f>'Bend-emb ws lombok'!K59</f>
        <v>Praya Barat Daya</v>
      </c>
      <c r="L59" s="133" t="str">
        <f>'Bend-emb ws lombok'!L59</f>
        <v>Lombok Tengah</v>
      </c>
      <c r="M59" s="133" t="s">
        <v>1085</v>
      </c>
      <c r="O59" s="133" t="str">
        <f>'Bend-emb ws lombok'!M59</f>
        <v>-</v>
      </c>
    </row>
    <row r="60" spans="2:15">
      <c r="B60" s="260">
        <v>56</v>
      </c>
      <c r="C60" s="133" t="str">
        <f>'Bend-emb ws lombok'!C60</f>
        <v>Embung Tabaer</v>
      </c>
      <c r="D60" s="128">
        <f>'Bend-emb ws lombok'!D60</f>
        <v>116</v>
      </c>
      <c r="E60" s="128">
        <f>'Bend-emb ws lombok'!E60</f>
        <v>10</v>
      </c>
      <c r="F60" s="128">
        <f>'Bend-emb ws lombok'!F60</f>
        <v>27</v>
      </c>
      <c r="G60" s="128">
        <f>'Bend-emb ws lombok'!G60</f>
        <v>-8</v>
      </c>
      <c r="H60" s="128">
        <f>'Bend-emb ws lombok'!H60</f>
        <v>47</v>
      </c>
      <c r="I60" s="128">
        <f>'Bend-emb ws lombok'!I60</f>
        <v>26</v>
      </c>
      <c r="J60" s="133" t="str">
        <f>'Bend-emb ws lombok'!J60</f>
        <v>Kabul</v>
      </c>
      <c r="K60" s="133" t="str">
        <f>'Bend-emb ws lombok'!K60</f>
        <v>Praya Barat Daya</v>
      </c>
      <c r="L60" s="133" t="str">
        <f>'Bend-emb ws lombok'!L60</f>
        <v>Lombok Tengah</v>
      </c>
      <c r="M60" s="133" t="s">
        <v>1085</v>
      </c>
      <c r="O60" s="133" t="str">
        <f>'Bend-emb ws lombok'!M60</f>
        <v>-</v>
      </c>
    </row>
    <row r="61" spans="2:15">
      <c r="B61" s="260">
        <v>57</v>
      </c>
      <c r="C61" s="133" t="str">
        <f>'Bend-emb ws lombok'!C61</f>
        <v>Embung Pare</v>
      </c>
      <c r="D61" s="128">
        <f>'Bend-emb ws lombok'!D61</f>
        <v>116</v>
      </c>
      <c r="E61" s="128">
        <f>'Bend-emb ws lombok'!E61</f>
        <v>23</v>
      </c>
      <c r="F61" s="128">
        <f>'Bend-emb ws lombok'!F61</f>
        <v>35</v>
      </c>
      <c r="G61" s="128">
        <f>'Bend-emb ws lombok'!G61</f>
        <v>-8</v>
      </c>
      <c r="H61" s="128">
        <f>'Bend-emb ws lombok'!H61</f>
        <v>48</v>
      </c>
      <c r="I61" s="128">
        <f>'Bend-emb ws lombok'!I61</f>
        <v>3</v>
      </c>
      <c r="J61" s="133" t="str">
        <f>'Bend-emb ws lombok'!J61</f>
        <v>Semoyang</v>
      </c>
      <c r="K61" s="133" t="str">
        <f>'Bend-emb ws lombok'!K61</f>
        <v>Praya Timur</v>
      </c>
      <c r="L61" s="133" t="str">
        <f>'Bend-emb ws lombok'!L61</f>
        <v>Lombok Tengah</v>
      </c>
      <c r="M61" s="133" t="s">
        <v>1085</v>
      </c>
      <c r="N61" s="133" t="s">
        <v>859</v>
      </c>
      <c r="O61" s="133" t="str">
        <f>'Bend-emb ws lombok'!M61</f>
        <v>OPSDA BWS NT I</v>
      </c>
    </row>
    <row r="62" spans="2:15">
      <c r="B62" s="260">
        <v>58</v>
      </c>
      <c r="C62" s="133" t="str">
        <f>'Bend-emb ws lombok'!C62</f>
        <v>Embung Goa</v>
      </c>
      <c r="D62" s="128">
        <f>'Bend-emb ws lombok'!D62</f>
        <v>116</v>
      </c>
      <c r="E62" s="128">
        <f>'Bend-emb ws lombok'!E62</f>
        <v>18</v>
      </c>
      <c r="F62" s="128">
        <f>'Bend-emb ws lombok'!F62</f>
        <v>33</v>
      </c>
      <c r="G62" s="128">
        <f>'Bend-emb ws lombok'!G62</f>
        <v>-8</v>
      </c>
      <c r="H62" s="128">
        <f>'Bend-emb ws lombok'!H62</f>
        <v>44</v>
      </c>
      <c r="I62" s="128">
        <f>'Bend-emb ws lombok'!I62</f>
        <v>48</v>
      </c>
      <c r="J62" s="133" t="str">
        <f>'Bend-emb ws lombok'!J62</f>
        <v>Lajut</v>
      </c>
      <c r="K62" s="133" t="str">
        <f>'Bend-emb ws lombok'!K62</f>
        <v>Praya Tengah</v>
      </c>
      <c r="L62" s="133" t="str">
        <f>'Bend-emb ws lombok'!L62</f>
        <v>Lombok Tengah</v>
      </c>
      <c r="M62" s="133" t="s">
        <v>1085</v>
      </c>
      <c r="O62" s="133" t="str">
        <f>'Bend-emb ws lombok'!M62</f>
        <v>-</v>
      </c>
    </row>
    <row r="63" spans="2:15">
      <c r="B63" s="260">
        <v>59</v>
      </c>
      <c r="C63" s="133" t="str">
        <f>'Bend-emb ws lombok'!C63</f>
        <v>Embung Bual Pancor</v>
      </c>
      <c r="D63" s="128">
        <f>'Bend-emb ws lombok'!D63</f>
        <v>116</v>
      </c>
      <c r="E63" s="128">
        <f>'Bend-emb ws lombok'!E63</f>
        <v>19</v>
      </c>
      <c r="F63" s="128">
        <f>'Bend-emb ws lombok'!F63</f>
        <v>39</v>
      </c>
      <c r="G63" s="128">
        <f>'Bend-emb ws lombok'!G63</f>
        <v>-8</v>
      </c>
      <c r="H63" s="128">
        <f>'Bend-emb ws lombok'!H63</f>
        <v>42</v>
      </c>
      <c r="I63" s="128">
        <f>'Bend-emb ws lombok'!I63</f>
        <v>59</v>
      </c>
      <c r="J63" s="133" t="str">
        <f>'Bend-emb ws lombok'!J63</f>
        <v>Jontlak</v>
      </c>
      <c r="K63" s="133" t="str">
        <f>'Bend-emb ws lombok'!K63</f>
        <v>Praya Tengah</v>
      </c>
      <c r="L63" s="133" t="str">
        <f>'Bend-emb ws lombok'!L63</f>
        <v>Lombok Tengah</v>
      </c>
      <c r="M63" s="133" t="s">
        <v>1085</v>
      </c>
      <c r="O63" s="133" t="str">
        <f>'Bend-emb ws lombok'!M63</f>
        <v>-</v>
      </c>
    </row>
    <row r="64" spans="2:15">
      <c r="B64" s="260">
        <v>60</v>
      </c>
      <c r="C64" s="133" t="str">
        <f>'Bend-emb ws lombok'!C64</f>
        <v>Embung Batu Nyale</v>
      </c>
      <c r="D64" s="128">
        <f>'Bend-emb ws lombok'!D64</f>
        <v>116</v>
      </c>
      <c r="E64" s="128">
        <f>'Bend-emb ws lombok'!E64</f>
        <v>18</v>
      </c>
      <c r="F64" s="128">
        <f>'Bend-emb ws lombok'!F64</f>
        <v>34</v>
      </c>
      <c r="G64" s="128">
        <f>'Bend-emb ws lombok'!G64</f>
        <v>-8</v>
      </c>
      <c r="H64" s="128">
        <f>'Bend-emb ws lombok'!H64</f>
        <v>43</v>
      </c>
      <c r="I64" s="128">
        <f>'Bend-emb ws lombok'!I64</f>
        <v>32</v>
      </c>
      <c r="J64" s="133" t="str">
        <f>'Bend-emb ws lombok'!J64</f>
        <v>Batunyala</v>
      </c>
      <c r="K64" s="133" t="str">
        <f>'Bend-emb ws lombok'!K64</f>
        <v>Praya Tengah</v>
      </c>
      <c r="L64" s="133" t="str">
        <f>'Bend-emb ws lombok'!L64</f>
        <v>Lombok Tengah</v>
      </c>
      <c r="M64" s="133" t="s">
        <v>1085</v>
      </c>
      <c r="O64" s="133" t="str">
        <f>'Bend-emb ws lombok'!M64</f>
        <v>-</v>
      </c>
    </row>
    <row r="65" spans="2:15">
      <c r="B65" s="260">
        <v>61</v>
      </c>
      <c r="C65" s="133" t="str">
        <f>'Bend-emb ws lombok'!C65</f>
        <v>Embung Jerujuk</v>
      </c>
      <c r="D65" s="128">
        <f>'Bend-emb ws lombok'!D65</f>
        <v>116</v>
      </c>
      <c r="E65" s="128">
        <f>'Bend-emb ws lombok'!E65</f>
        <v>20</v>
      </c>
      <c r="F65" s="128">
        <f>'Bend-emb ws lombok'!F65</f>
        <v>23</v>
      </c>
      <c r="G65" s="128">
        <f>'Bend-emb ws lombok'!G65</f>
        <v>-8</v>
      </c>
      <c r="H65" s="128">
        <f>'Bend-emb ws lombok'!H65</f>
        <v>43</v>
      </c>
      <c r="I65" s="128">
        <f>'Bend-emb ws lombok'!I65</f>
        <v>59</v>
      </c>
      <c r="J65" s="133" t="str">
        <f>'Bend-emb ws lombok'!J65</f>
        <v>Kelebuh</v>
      </c>
      <c r="K65" s="133" t="str">
        <f>'Bend-emb ws lombok'!K65</f>
        <v>Praya Tengah</v>
      </c>
      <c r="L65" s="133" t="str">
        <f>'Bend-emb ws lombok'!L65</f>
        <v>Lombok Tengah</v>
      </c>
      <c r="M65" s="133" t="s">
        <v>1085</v>
      </c>
      <c r="O65" s="133" t="str">
        <f>'Bend-emb ws lombok'!M65</f>
        <v>-</v>
      </c>
    </row>
    <row r="66" spans="2:15">
      <c r="B66" s="260">
        <v>62</v>
      </c>
      <c r="C66" s="133" t="str">
        <f>'Bend-emb ws lombok'!C66</f>
        <v>Embung Kelebuh</v>
      </c>
      <c r="D66" s="128">
        <f>'Bend-emb ws lombok'!D66</f>
        <v>0</v>
      </c>
      <c r="E66" s="128">
        <f>'Bend-emb ws lombok'!E66</f>
        <v>0</v>
      </c>
      <c r="F66" s="128">
        <f>'Bend-emb ws lombok'!F66</f>
        <v>0</v>
      </c>
      <c r="G66" s="128">
        <f>'Bend-emb ws lombok'!G66</f>
        <v>0</v>
      </c>
      <c r="H66" s="128">
        <f>'Bend-emb ws lombok'!H66</f>
        <v>0</v>
      </c>
      <c r="I66" s="128">
        <f>'Bend-emb ws lombok'!I66</f>
        <v>0</v>
      </c>
      <c r="J66" s="133" t="str">
        <f>'Bend-emb ws lombok'!J66</f>
        <v>Kelebuh</v>
      </c>
      <c r="K66" s="133" t="str">
        <f>'Bend-emb ws lombok'!K66</f>
        <v>Praya Tengah</v>
      </c>
      <c r="L66" s="133" t="str">
        <f>'Bend-emb ws lombok'!L66</f>
        <v>Lombok Tengah</v>
      </c>
      <c r="M66" s="133" t="s">
        <v>1085</v>
      </c>
      <c r="O66" s="133" t="str">
        <f>'Bend-emb ws lombok'!M66</f>
        <v>-</v>
      </c>
    </row>
    <row r="67" spans="2:15">
      <c r="B67" s="260">
        <v>63</v>
      </c>
      <c r="C67" s="133" t="str">
        <f>'Bend-emb ws lombok'!C67</f>
        <v>Embung Bringe</v>
      </c>
      <c r="D67" s="128">
        <f>'Bend-emb ws lombok'!D67</f>
        <v>116</v>
      </c>
      <c r="E67" s="128">
        <f>'Bend-emb ws lombok'!E67</f>
        <v>25</v>
      </c>
      <c r="F67" s="128">
        <f>'Bend-emb ws lombok'!F67</f>
        <v>23</v>
      </c>
      <c r="G67" s="128">
        <f>'Bend-emb ws lombok'!G67</f>
        <v>-8</v>
      </c>
      <c r="H67" s="128">
        <f>'Bend-emb ws lombok'!H67</f>
        <v>43</v>
      </c>
      <c r="I67" s="128">
        <f>'Bend-emb ws lombok'!I67</f>
        <v>27</v>
      </c>
      <c r="J67" s="133" t="str">
        <f>'Bend-emb ws lombok'!J67</f>
        <v>Lekor</v>
      </c>
      <c r="K67" s="133" t="str">
        <f>'Bend-emb ws lombok'!K67</f>
        <v>Janapria</v>
      </c>
      <c r="L67" s="133" t="str">
        <f>'Bend-emb ws lombok'!L67</f>
        <v>Lombok Tengah</v>
      </c>
      <c r="M67" s="133" t="s">
        <v>1085</v>
      </c>
      <c r="N67" s="133" t="s">
        <v>859</v>
      </c>
      <c r="O67" s="133" t="str">
        <f>'Bend-emb ws lombok'!M67</f>
        <v>OPSDA BWS NT I</v>
      </c>
    </row>
    <row r="68" spans="2:15">
      <c r="B68" s="260">
        <v>64</v>
      </c>
      <c r="C68" s="133" t="str">
        <f>'Bend-emb ws lombok'!C68</f>
        <v>Embung Jongkor</v>
      </c>
      <c r="D68" s="128">
        <f>'Bend-emb ws lombok'!D68</f>
        <v>116</v>
      </c>
      <c r="E68" s="128">
        <f>'Bend-emb ws lombok'!E68</f>
        <v>24</v>
      </c>
      <c r="F68" s="128">
        <f>'Bend-emb ws lombok'!F68</f>
        <v>15</v>
      </c>
      <c r="G68" s="128">
        <f>'Bend-emb ws lombok'!G68</f>
        <v>-8</v>
      </c>
      <c r="H68" s="128">
        <f>'Bend-emb ws lombok'!H68</f>
        <v>43</v>
      </c>
      <c r="I68" s="128">
        <f>'Bend-emb ws lombok'!I68</f>
        <v>53</v>
      </c>
      <c r="J68" s="133" t="str">
        <f>'Bend-emb ws lombok'!J68</f>
        <v>Lekor</v>
      </c>
      <c r="K68" s="133" t="str">
        <f>'Bend-emb ws lombok'!K68</f>
        <v>Janapria</v>
      </c>
      <c r="L68" s="133" t="str">
        <f>'Bend-emb ws lombok'!L68</f>
        <v>Lombok Tengah</v>
      </c>
      <c r="M68" s="133" t="s">
        <v>1085</v>
      </c>
      <c r="O68" s="133" t="str">
        <f>'Bend-emb ws lombok'!M68</f>
        <v>-</v>
      </c>
    </row>
    <row r="69" spans="2:15">
      <c r="B69" s="260">
        <v>65</v>
      </c>
      <c r="C69" s="133" t="str">
        <f>'Bend-emb ws lombok'!C69</f>
        <v>Embung Melat I</v>
      </c>
      <c r="D69" s="128">
        <f>'Bend-emb ws lombok'!D69</f>
        <v>116</v>
      </c>
      <c r="E69" s="128">
        <f>'Bend-emb ws lombok'!E69</f>
        <v>24</v>
      </c>
      <c r="F69" s="128">
        <f>'Bend-emb ws lombok'!F69</f>
        <v>25</v>
      </c>
      <c r="G69" s="128">
        <f>'Bend-emb ws lombok'!G69</f>
        <v>-8</v>
      </c>
      <c r="H69" s="128">
        <f>'Bend-emb ws lombok'!H69</f>
        <v>42</v>
      </c>
      <c r="I69" s="128">
        <f>'Bend-emb ws lombok'!I69</f>
        <v>49</v>
      </c>
      <c r="J69" s="133" t="str">
        <f>'Bend-emb ws lombok'!J69</f>
        <v>Lekor</v>
      </c>
      <c r="K69" s="133" t="str">
        <f>'Bend-emb ws lombok'!K69</f>
        <v>Janapria</v>
      </c>
      <c r="L69" s="133" t="str">
        <f>'Bend-emb ws lombok'!L69</f>
        <v>Lombok Tengah</v>
      </c>
      <c r="M69" s="133" t="s">
        <v>1085</v>
      </c>
      <c r="O69" s="133" t="str">
        <f>'Bend-emb ws lombok'!M69</f>
        <v>-</v>
      </c>
    </row>
    <row r="70" spans="2:15">
      <c r="B70" s="260">
        <v>66</v>
      </c>
      <c r="C70" s="133" t="str">
        <f>'Bend-emb ws lombok'!C70</f>
        <v>Embung Melat II</v>
      </c>
      <c r="D70" s="128">
        <f>'Bend-emb ws lombok'!D70</f>
        <v>116</v>
      </c>
      <c r="E70" s="128">
        <f>'Bend-emb ws lombok'!E70</f>
        <v>24</v>
      </c>
      <c r="F70" s="128">
        <f>'Bend-emb ws lombok'!F70</f>
        <v>13</v>
      </c>
      <c r="G70" s="128">
        <f>'Bend-emb ws lombok'!G70</f>
        <v>-8</v>
      </c>
      <c r="H70" s="128">
        <f>'Bend-emb ws lombok'!H70</f>
        <v>43</v>
      </c>
      <c r="I70" s="128">
        <f>'Bend-emb ws lombok'!I70</f>
        <v>31</v>
      </c>
      <c r="J70" s="133" t="str">
        <f>'Bend-emb ws lombok'!J70</f>
        <v>Lekor</v>
      </c>
      <c r="K70" s="133" t="str">
        <f>'Bend-emb ws lombok'!K70</f>
        <v>Janapria</v>
      </c>
      <c r="L70" s="133" t="str">
        <f>'Bend-emb ws lombok'!L70</f>
        <v>Lombok Tengah</v>
      </c>
      <c r="M70" s="133" t="s">
        <v>1085</v>
      </c>
      <c r="O70" s="133" t="str">
        <f>'Bend-emb ws lombok'!M70</f>
        <v>-</v>
      </c>
    </row>
    <row r="71" spans="2:15">
      <c r="B71" s="260">
        <v>67</v>
      </c>
      <c r="C71" s="133" t="str">
        <f>'Bend-emb ws lombok'!C71</f>
        <v>Embung Inan Ratu</v>
      </c>
      <c r="D71" s="128">
        <f>'Bend-emb ws lombok'!D71</f>
        <v>116</v>
      </c>
      <c r="E71" s="128">
        <f>'Bend-emb ws lombok'!E71</f>
        <v>25</v>
      </c>
      <c r="F71" s="128">
        <f>'Bend-emb ws lombok'!F71</f>
        <v>38</v>
      </c>
      <c r="G71" s="128">
        <f>'Bend-emb ws lombok'!G71</f>
        <v>-8</v>
      </c>
      <c r="H71" s="128">
        <f>'Bend-emb ws lombok'!H71</f>
        <v>43</v>
      </c>
      <c r="I71" s="128">
        <f>'Bend-emb ws lombok'!I71</f>
        <v>25</v>
      </c>
      <c r="J71" s="133" t="str">
        <f>'Bend-emb ws lombok'!J71</f>
        <v>Lekor</v>
      </c>
      <c r="K71" s="133" t="str">
        <f>'Bend-emb ws lombok'!K71</f>
        <v>Janapria</v>
      </c>
      <c r="L71" s="133" t="str">
        <f>'Bend-emb ws lombok'!L71</f>
        <v>Lombok Tengah</v>
      </c>
      <c r="M71" s="133" t="s">
        <v>1085</v>
      </c>
      <c r="N71" s="133" t="s">
        <v>859</v>
      </c>
      <c r="O71" s="133" t="str">
        <f>'Bend-emb ws lombok'!M71</f>
        <v>-</v>
      </c>
    </row>
    <row r="72" spans="2:15">
      <c r="B72" s="260">
        <v>68</v>
      </c>
      <c r="C72" s="133" t="str">
        <f>'Bend-emb ws lombok'!C72</f>
        <v>Embung Pendem</v>
      </c>
      <c r="D72" s="128">
        <f>'Bend-emb ws lombok'!D72</f>
        <v>116</v>
      </c>
      <c r="E72" s="128">
        <f>'Bend-emb ws lombok'!E72</f>
        <v>23</v>
      </c>
      <c r="F72" s="128">
        <f>'Bend-emb ws lombok'!F72</f>
        <v>3</v>
      </c>
      <c r="G72" s="128">
        <f>'Bend-emb ws lombok'!G72</f>
        <v>-8</v>
      </c>
      <c r="H72" s="128">
        <f>'Bend-emb ws lombok'!H72</f>
        <v>40</v>
      </c>
      <c r="I72" s="128">
        <f>'Bend-emb ws lombok'!I72</f>
        <v>40</v>
      </c>
      <c r="J72" s="133" t="str">
        <f>'Bend-emb ws lombok'!J72</f>
        <v>Pendem</v>
      </c>
      <c r="K72" s="133" t="str">
        <f>'Bend-emb ws lombok'!K72</f>
        <v>Janapria</v>
      </c>
      <c r="L72" s="133" t="str">
        <f>'Bend-emb ws lombok'!L72</f>
        <v>Lombok Tengah</v>
      </c>
      <c r="M72" s="133" t="s">
        <v>1085</v>
      </c>
      <c r="O72" s="133" t="str">
        <f>'Bend-emb ws lombok'!M72</f>
        <v>-</v>
      </c>
    </row>
    <row r="73" spans="2:15">
      <c r="B73" s="260">
        <v>69</v>
      </c>
      <c r="C73" s="133" t="str">
        <f>'Bend-emb ws lombok'!C73</f>
        <v>Embung Kuangsampi</v>
      </c>
      <c r="D73" s="128">
        <f>'Bend-emb ws lombok'!D73</f>
        <v>116</v>
      </c>
      <c r="E73" s="128">
        <f>'Bend-emb ws lombok'!E73</f>
        <v>23</v>
      </c>
      <c r="F73" s="128">
        <f>'Bend-emb ws lombok'!F73</f>
        <v>20</v>
      </c>
      <c r="G73" s="128">
        <f>'Bend-emb ws lombok'!G73</f>
        <v>-8</v>
      </c>
      <c r="H73" s="128">
        <f>'Bend-emb ws lombok'!H73</f>
        <v>41</v>
      </c>
      <c r="I73" s="128">
        <f>'Bend-emb ws lombok'!I73</f>
        <v>8</v>
      </c>
      <c r="J73" s="133" t="str">
        <f>'Bend-emb ws lombok'!J73</f>
        <v>Pendem</v>
      </c>
      <c r="K73" s="133" t="str">
        <f>'Bend-emb ws lombok'!K73</f>
        <v>Janapria</v>
      </c>
      <c r="L73" s="133" t="str">
        <f>'Bend-emb ws lombok'!L73</f>
        <v>Lombok Tengah</v>
      </c>
      <c r="M73" s="133" t="s">
        <v>1085</v>
      </c>
      <c r="O73" s="133" t="str">
        <f>'Bend-emb ws lombok'!M73</f>
        <v>-</v>
      </c>
    </row>
    <row r="74" spans="2:15">
      <c r="B74" s="260">
        <v>70</v>
      </c>
      <c r="C74" s="133" t="str">
        <f>'Bend-emb ws lombok'!C74</f>
        <v>Embung Loang Make</v>
      </c>
      <c r="D74" s="128">
        <f>'Bend-emb ws lombok'!D74</f>
        <v>116</v>
      </c>
      <c r="E74" s="128">
        <f>'Bend-emb ws lombok'!E74</f>
        <v>23</v>
      </c>
      <c r="F74" s="128">
        <f>'Bend-emb ws lombok'!F74</f>
        <v>37</v>
      </c>
      <c r="G74" s="128">
        <f>'Bend-emb ws lombok'!G74</f>
        <v>-8</v>
      </c>
      <c r="H74" s="128">
        <f>'Bend-emb ws lombok'!H74</f>
        <v>42</v>
      </c>
      <c r="I74" s="128">
        <f>'Bend-emb ws lombok'!I74</f>
        <v>42</v>
      </c>
      <c r="J74" s="133" t="str">
        <f>'Bend-emb ws lombok'!J74</f>
        <v>Loang Make</v>
      </c>
      <c r="K74" s="133" t="str">
        <f>'Bend-emb ws lombok'!K74</f>
        <v>Janapria</v>
      </c>
      <c r="L74" s="133" t="str">
        <f>'Bend-emb ws lombok'!L74</f>
        <v>Lombok Tengah</v>
      </c>
      <c r="M74" s="133" t="s">
        <v>1085</v>
      </c>
      <c r="O74" s="133" t="str">
        <f>'Bend-emb ws lombok'!M74</f>
        <v>-</v>
      </c>
    </row>
    <row r="75" spans="2:15">
      <c r="B75" s="260">
        <v>71</v>
      </c>
      <c r="C75" s="133" t="str">
        <f>'Bend-emb ws lombok'!C75</f>
        <v>Embung Monjong 1</v>
      </c>
      <c r="D75" s="128">
        <f>'Bend-emb ws lombok'!D75</f>
        <v>116</v>
      </c>
      <c r="E75" s="128">
        <f>'Bend-emb ws lombok'!E75</f>
        <v>24</v>
      </c>
      <c r="F75" s="128">
        <f>'Bend-emb ws lombok'!F75</f>
        <v>11</v>
      </c>
      <c r="G75" s="128">
        <f>'Bend-emb ws lombok'!G75</f>
        <v>-8</v>
      </c>
      <c r="H75" s="128">
        <f>'Bend-emb ws lombok'!H75</f>
        <v>42</v>
      </c>
      <c r="I75" s="128">
        <f>'Bend-emb ws lombok'!I75</f>
        <v>20</v>
      </c>
      <c r="J75" s="133" t="str">
        <f>'Bend-emb ws lombok'!J75</f>
        <v>Loang Make</v>
      </c>
      <c r="K75" s="133" t="str">
        <f>'Bend-emb ws lombok'!K75</f>
        <v>Janapria</v>
      </c>
      <c r="L75" s="133" t="str">
        <f>'Bend-emb ws lombok'!L75</f>
        <v>Lombok Tengah</v>
      </c>
      <c r="M75" s="133" t="s">
        <v>1085</v>
      </c>
      <c r="O75" s="133" t="str">
        <f>'Bend-emb ws lombok'!M75</f>
        <v>-</v>
      </c>
    </row>
    <row r="76" spans="2:15">
      <c r="B76" s="260">
        <v>72</v>
      </c>
      <c r="C76" s="133" t="str">
        <f>'Bend-emb ws lombok'!C76</f>
        <v>Embung Monjong 2</v>
      </c>
      <c r="D76" s="128">
        <f>'Bend-emb ws lombok'!D76</f>
        <v>116</v>
      </c>
      <c r="E76" s="128">
        <f>'Bend-emb ws lombok'!E76</f>
        <v>24</v>
      </c>
      <c r="F76" s="128">
        <f>'Bend-emb ws lombok'!F76</f>
        <v>20</v>
      </c>
      <c r="G76" s="128">
        <f>'Bend-emb ws lombok'!G76</f>
        <v>-8</v>
      </c>
      <c r="H76" s="128">
        <f>'Bend-emb ws lombok'!H76</f>
        <v>42</v>
      </c>
      <c r="I76" s="128">
        <f>'Bend-emb ws lombok'!I76</f>
        <v>11</v>
      </c>
      <c r="J76" s="133" t="str">
        <f>'Bend-emb ws lombok'!J76</f>
        <v>Loang Make</v>
      </c>
      <c r="K76" s="133" t="str">
        <f>'Bend-emb ws lombok'!K76</f>
        <v>Janapria</v>
      </c>
      <c r="L76" s="133" t="str">
        <f>'Bend-emb ws lombok'!L76</f>
        <v>Lombok Tengah</v>
      </c>
      <c r="M76" s="133" t="s">
        <v>1085</v>
      </c>
      <c r="O76" s="133" t="str">
        <f>'Bend-emb ws lombok'!M76</f>
        <v>-</v>
      </c>
    </row>
    <row r="77" spans="2:15">
      <c r="B77" s="260">
        <v>73</v>
      </c>
      <c r="C77" s="133" t="str">
        <f>'Bend-emb ws lombok'!C77</f>
        <v>Embung Pasekar</v>
      </c>
      <c r="D77" s="128">
        <f>'Bend-emb ws lombok'!D77</f>
        <v>116</v>
      </c>
      <c r="E77" s="128">
        <f>'Bend-emb ws lombok'!E77</f>
        <v>24</v>
      </c>
      <c r="F77" s="128">
        <f>'Bend-emb ws lombok'!F77</f>
        <v>26</v>
      </c>
      <c r="G77" s="128">
        <f>'Bend-emb ws lombok'!G77</f>
        <v>-8</v>
      </c>
      <c r="H77" s="128">
        <f>'Bend-emb ws lombok'!H77</f>
        <v>40</v>
      </c>
      <c r="I77" s="128">
        <f>'Bend-emb ws lombok'!I77</f>
        <v>49</v>
      </c>
      <c r="J77" s="133" t="str">
        <f>'Bend-emb ws lombok'!J77</f>
        <v>Janapria</v>
      </c>
      <c r="K77" s="133" t="str">
        <f>'Bend-emb ws lombok'!K77</f>
        <v>Janapria</v>
      </c>
      <c r="L77" s="133" t="str">
        <f>'Bend-emb ws lombok'!L77</f>
        <v>Lombok Tengah</v>
      </c>
      <c r="M77" s="133" t="s">
        <v>1085</v>
      </c>
      <c r="O77" s="133" t="str">
        <f>'Bend-emb ws lombok'!M77</f>
        <v>-</v>
      </c>
    </row>
    <row r="78" spans="2:15">
      <c r="B78" s="260">
        <v>74</v>
      </c>
      <c r="C78" s="133" t="str">
        <f>'Bend-emb ws lombok'!C78</f>
        <v>Embung Monggas</v>
      </c>
      <c r="D78" s="128">
        <f>'Bend-emb ws lombok'!D78</f>
        <v>116</v>
      </c>
      <c r="E78" s="128">
        <f>'Bend-emb ws lombok'!E78</f>
        <v>21</v>
      </c>
      <c r="F78" s="128">
        <f>'Bend-emb ws lombok'!F78</f>
        <v>35.700000000000003</v>
      </c>
      <c r="G78" s="128">
        <f>'Bend-emb ws lombok'!G78</f>
        <v>-8</v>
      </c>
      <c r="H78" s="128">
        <f>'Bend-emb ws lombok'!H78</f>
        <v>40</v>
      </c>
      <c r="I78" s="128">
        <f>'Bend-emb ws lombok'!I78</f>
        <v>57.7</v>
      </c>
      <c r="J78" s="133" t="str">
        <f>'Bend-emb ws lombok'!J78</f>
        <v>Janapria</v>
      </c>
      <c r="K78" s="133" t="str">
        <f>'Bend-emb ws lombok'!K78</f>
        <v>Janapria</v>
      </c>
      <c r="L78" s="133" t="str">
        <f>'Bend-emb ws lombok'!L78</f>
        <v>Lombok Tengah</v>
      </c>
      <c r="M78" s="133" t="s">
        <v>1085</v>
      </c>
      <c r="O78" s="133" t="str">
        <f>'Bend-emb ws lombok'!M78</f>
        <v>-</v>
      </c>
    </row>
    <row r="79" spans="2:15">
      <c r="B79" s="260">
        <v>75</v>
      </c>
      <c r="C79" s="133" t="str">
        <f>'Bend-emb ws lombok'!C79</f>
        <v>Embung Tibu Reban</v>
      </c>
      <c r="D79" s="128">
        <f>'Bend-emb ws lombok'!D79</f>
        <v>116</v>
      </c>
      <c r="E79" s="128">
        <f>'Bend-emb ws lombok'!E79</f>
        <v>23</v>
      </c>
      <c r="F79" s="128">
        <f>'Bend-emb ws lombok'!F79</f>
        <v>24.6</v>
      </c>
      <c r="G79" s="128">
        <f>'Bend-emb ws lombok'!G79</f>
        <v>-8</v>
      </c>
      <c r="H79" s="128">
        <f>'Bend-emb ws lombok'!H79</f>
        <v>43</v>
      </c>
      <c r="I79" s="128">
        <f>'Bend-emb ws lombok'!I79</f>
        <v>1.3</v>
      </c>
      <c r="J79" s="133" t="str">
        <f>'Bend-emb ws lombok'!J79</f>
        <v>Janapria</v>
      </c>
      <c r="K79" s="133" t="str">
        <f>'Bend-emb ws lombok'!K79</f>
        <v>Janapria</v>
      </c>
      <c r="L79" s="133" t="str">
        <f>'Bend-emb ws lombok'!L79</f>
        <v>Lombok Tengah</v>
      </c>
      <c r="M79" s="133" t="s">
        <v>1085</v>
      </c>
      <c r="O79" s="133" t="str">
        <f>'Bend-emb ws lombok'!M79</f>
        <v>-</v>
      </c>
    </row>
    <row r="80" spans="2:15">
      <c r="B80" s="260">
        <v>76</v>
      </c>
      <c r="C80" s="133" t="str">
        <f>'Bend-emb ws lombok'!C80</f>
        <v>Embung Gusi</v>
      </c>
      <c r="D80" s="128">
        <f>'Bend-emb ws lombok'!D80</f>
        <v>116</v>
      </c>
      <c r="E80" s="128">
        <f>'Bend-emb ws lombok'!E80</f>
        <v>23</v>
      </c>
      <c r="F80" s="128">
        <f>'Bend-emb ws lombok'!F80</f>
        <v>46.1</v>
      </c>
      <c r="G80" s="128">
        <f>'Bend-emb ws lombok'!G80</f>
        <v>-8</v>
      </c>
      <c r="H80" s="128">
        <f>'Bend-emb ws lombok'!H80</f>
        <v>41</v>
      </c>
      <c r="I80" s="128">
        <f>'Bend-emb ws lombok'!I80</f>
        <v>17.100000000000001</v>
      </c>
      <c r="J80" s="133" t="str">
        <f>'Bend-emb ws lombok'!J80</f>
        <v>Janapria</v>
      </c>
      <c r="K80" s="133" t="str">
        <f>'Bend-emb ws lombok'!K80</f>
        <v>Janapria</v>
      </c>
      <c r="L80" s="133" t="str">
        <f>'Bend-emb ws lombok'!L80</f>
        <v>Lombok Tengah</v>
      </c>
      <c r="M80" s="133" t="s">
        <v>1085</v>
      </c>
      <c r="O80" s="133" t="str">
        <f>'Bend-emb ws lombok'!M80</f>
        <v>-</v>
      </c>
    </row>
    <row r="81" spans="2:15">
      <c r="B81" s="260">
        <v>77</v>
      </c>
      <c r="C81" s="133" t="str">
        <f>'Bend-emb ws lombok'!C81</f>
        <v>Embgun Jebak</v>
      </c>
      <c r="D81" s="128">
        <f>'Bend-emb ws lombok'!D81</f>
        <v>116</v>
      </c>
      <c r="E81" s="128">
        <f>'Bend-emb ws lombok'!E81</f>
        <v>24</v>
      </c>
      <c r="F81" s="128">
        <f>'Bend-emb ws lombok'!F81</f>
        <v>8</v>
      </c>
      <c r="G81" s="128">
        <f>'Bend-emb ws lombok'!G81</f>
        <v>-8</v>
      </c>
      <c r="H81" s="128">
        <f>'Bend-emb ws lombok'!H81</f>
        <v>41</v>
      </c>
      <c r="I81" s="128">
        <f>'Bend-emb ws lombok'!I81</f>
        <v>3</v>
      </c>
      <c r="J81" s="133" t="str">
        <f>'Bend-emb ws lombok'!J81</f>
        <v>Janapria</v>
      </c>
      <c r="K81" s="133" t="str">
        <f>'Bend-emb ws lombok'!K81</f>
        <v>Janapria</v>
      </c>
      <c r="L81" s="133" t="str">
        <f>'Bend-emb ws lombok'!L81</f>
        <v>Lombok Tengah</v>
      </c>
      <c r="M81" s="133" t="s">
        <v>1085</v>
      </c>
      <c r="O81" s="133" t="str">
        <f>'Bend-emb ws lombok'!M81</f>
        <v>-</v>
      </c>
    </row>
    <row r="82" spans="2:15">
      <c r="B82" s="260">
        <v>78</v>
      </c>
      <c r="C82" s="133" t="str">
        <f>'Bend-emb ws lombok'!C82</f>
        <v>Embung Lendang Telage</v>
      </c>
      <c r="D82" s="128">
        <f>'Bend-emb ws lombok'!D82</f>
        <v>116</v>
      </c>
      <c r="E82" s="128">
        <f>'Bend-emb ws lombok'!E82</f>
        <v>24</v>
      </c>
      <c r="F82" s="128">
        <f>'Bend-emb ws lombok'!F82</f>
        <v>47.2</v>
      </c>
      <c r="G82" s="128">
        <f>'Bend-emb ws lombok'!G82</f>
        <v>-8</v>
      </c>
      <c r="H82" s="128">
        <f>'Bend-emb ws lombok'!H82</f>
        <v>41</v>
      </c>
      <c r="I82" s="128">
        <f>'Bend-emb ws lombok'!I82</f>
        <v>35.200000000000003</v>
      </c>
      <c r="J82" s="133" t="str">
        <f>'Bend-emb ws lombok'!J82</f>
        <v>Janapria</v>
      </c>
      <c r="K82" s="133" t="str">
        <f>'Bend-emb ws lombok'!K82</f>
        <v>Janapria</v>
      </c>
      <c r="L82" s="133" t="str">
        <f>'Bend-emb ws lombok'!L82</f>
        <v>Lombok Tengah</v>
      </c>
      <c r="M82" s="133" t="s">
        <v>1085</v>
      </c>
      <c r="O82" s="133" t="str">
        <f>'Bend-emb ws lombok'!M82</f>
        <v>-</v>
      </c>
    </row>
    <row r="83" spans="2:15">
      <c r="B83" s="260">
        <v>79</v>
      </c>
      <c r="C83" s="133" t="str">
        <f>'Bend-emb ws lombok'!C83</f>
        <v>Embung Pejeruk</v>
      </c>
      <c r="D83" s="128">
        <f>'Bend-emb ws lombok'!D83</f>
        <v>116</v>
      </c>
      <c r="E83" s="128">
        <f>'Bend-emb ws lombok'!E83</f>
        <v>23</v>
      </c>
      <c r="F83" s="128">
        <f>'Bend-emb ws lombok'!F83</f>
        <v>54</v>
      </c>
      <c r="G83" s="128">
        <f>'Bend-emb ws lombok'!G83</f>
        <v>-8</v>
      </c>
      <c r="H83" s="128">
        <f>'Bend-emb ws lombok'!H83</f>
        <v>41</v>
      </c>
      <c r="I83" s="128">
        <f>'Bend-emb ws lombok'!I83</f>
        <v>43</v>
      </c>
      <c r="J83" s="133" t="str">
        <f>'Bend-emb ws lombok'!J83</f>
        <v>Janapria</v>
      </c>
      <c r="K83" s="133" t="str">
        <f>'Bend-emb ws lombok'!K83</f>
        <v>Janapria</v>
      </c>
      <c r="L83" s="133" t="str">
        <f>'Bend-emb ws lombok'!L83</f>
        <v>Lombok Tengah</v>
      </c>
      <c r="M83" s="133" t="s">
        <v>1085</v>
      </c>
      <c r="O83" s="133" t="str">
        <f>'Bend-emb ws lombok'!M83</f>
        <v>-</v>
      </c>
    </row>
    <row r="84" spans="2:15">
      <c r="B84" s="260">
        <v>80</v>
      </c>
      <c r="C84" s="133" t="str">
        <f>'Bend-emb ws lombok'!C84</f>
        <v>Embung Perok</v>
      </c>
      <c r="D84" s="128">
        <f>'Bend-emb ws lombok'!D84</f>
        <v>116</v>
      </c>
      <c r="E84" s="128">
        <f>'Bend-emb ws lombok'!E84</f>
        <v>23</v>
      </c>
      <c r="F84" s="128">
        <f>'Bend-emb ws lombok'!F84</f>
        <v>46</v>
      </c>
      <c r="G84" s="128">
        <f>'Bend-emb ws lombok'!G84</f>
        <v>-8</v>
      </c>
      <c r="H84" s="128">
        <f>'Bend-emb ws lombok'!H84</f>
        <v>42</v>
      </c>
      <c r="I84" s="128">
        <f>'Bend-emb ws lombok'!I84</f>
        <v>0</v>
      </c>
      <c r="J84" s="133" t="str">
        <f>'Bend-emb ws lombok'!J84</f>
        <v>Janapria</v>
      </c>
      <c r="K84" s="133" t="str">
        <f>'Bend-emb ws lombok'!K84</f>
        <v>Janapria</v>
      </c>
      <c r="L84" s="133" t="str">
        <f>'Bend-emb ws lombok'!L84</f>
        <v>Lombok Tengah</v>
      </c>
      <c r="M84" s="133" t="s">
        <v>1085</v>
      </c>
      <c r="O84" s="133" t="str">
        <f>'Bend-emb ws lombok'!M84</f>
        <v>-</v>
      </c>
    </row>
    <row r="85" spans="2:15">
      <c r="B85" s="260">
        <v>81</v>
      </c>
      <c r="C85" s="133" t="str">
        <f>'Bend-emb ws lombok'!C85</f>
        <v>Embung Tasik-asik</v>
      </c>
      <c r="D85" s="128">
        <f>'Bend-emb ws lombok'!D85</f>
        <v>116</v>
      </c>
      <c r="E85" s="128">
        <f>'Bend-emb ws lombok'!E85</f>
        <v>23</v>
      </c>
      <c r="F85" s="128">
        <f>'Bend-emb ws lombok'!F85</f>
        <v>18</v>
      </c>
      <c r="G85" s="128">
        <f>'Bend-emb ws lombok'!G85</f>
        <v>-8</v>
      </c>
      <c r="H85" s="128">
        <f>'Bend-emb ws lombok'!H85</f>
        <v>42</v>
      </c>
      <c r="I85" s="128">
        <f>'Bend-emb ws lombok'!I85</f>
        <v>25</v>
      </c>
      <c r="J85" s="133" t="str">
        <f>'Bend-emb ws lombok'!J85</f>
        <v>Janapria</v>
      </c>
      <c r="K85" s="133" t="str">
        <f>'Bend-emb ws lombok'!K85</f>
        <v>Janapria</v>
      </c>
      <c r="L85" s="133" t="str">
        <f>'Bend-emb ws lombok'!L85</f>
        <v>Lombok Tengah</v>
      </c>
      <c r="M85" s="133" t="s">
        <v>1085</v>
      </c>
      <c r="O85" s="133" t="str">
        <f>'Bend-emb ws lombok'!M85</f>
        <v>-</v>
      </c>
    </row>
    <row r="86" spans="2:15">
      <c r="B86" s="260">
        <v>82</v>
      </c>
      <c r="C86" s="133" t="str">
        <f>'Bend-emb ws lombok'!C86</f>
        <v>Embung Bengak</v>
      </c>
      <c r="D86" s="128">
        <f>'Bend-emb ws lombok'!D86</f>
        <v>116</v>
      </c>
      <c r="E86" s="128">
        <f>'Bend-emb ws lombok'!E86</f>
        <v>17</v>
      </c>
      <c r="F86" s="128">
        <f>'Bend-emb ws lombok'!F86</f>
        <v>16</v>
      </c>
      <c r="G86" s="128">
        <f>'Bend-emb ws lombok'!G86</f>
        <v>-8</v>
      </c>
      <c r="H86" s="128">
        <f>'Bend-emb ws lombok'!H86</f>
        <v>39</v>
      </c>
      <c r="I86" s="128">
        <f>'Bend-emb ws lombok'!I86</f>
        <v>16</v>
      </c>
      <c r="J86" s="133" t="str">
        <f>'Bend-emb ws lombok'!J86</f>
        <v>Durian</v>
      </c>
      <c r="K86" s="133" t="str">
        <f>'Bend-emb ws lombok'!K86</f>
        <v>Janapria</v>
      </c>
      <c r="L86" s="133" t="str">
        <f>'Bend-emb ws lombok'!L86</f>
        <v>Lombok Tengah</v>
      </c>
      <c r="M86" s="133" t="s">
        <v>1085</v>
      </c>
      <c r="O86" s="133" t="str">
        <f>'Bend-emb ws lombok'!M86</f>
        <v>-</v>
      </c>
    </row>
    <row r="87" spans="2:15">
      <c r="B87" s="260">
        <v>83</v>
      </c>
      <c r="C87" s="133" t="str">
        <f>'Bend-emb ws lombok'!C87</f>
        <v>Embung Dasan Sari</v>
      </c>
      <c r="D87" s="128">
        <f>'Bend-emb ws lombok'!D87</f>
        <v>116</v>
      </c>
      <c r="E87" s="128">
        <f>'Bend-emb ws lombok'!E87</f>
        <v>22</v>
      </c>
      <c r="F87" s="128">
        <f>'Bend-emb ws lombok'!F87</f>
        <v>16</v>
      </c>
      <c r="G87" s="128">
        <f>'Bend-emb ws lombok'!G87</f>
        <v>-8</v>
      </c>
      <c r="H87" s="128">
        <f>'Bend-emb ws lombok'!H87</f>
        <v>40</v>
      </c>
      <c r="I87" s="128">
        <f>'Bend-emb ws lombok'!I87</f>
        <v>49</v>
      </c>
      <c r="J87" s="133" t="str">
        <f>'Bend-emb ws lombok'!J87</f>
        <v>Durian</v>
      </c>
      <c r="K87" s="133" t="str">
        <f>'Bend-emb ws lombok'!K87</f>
        <v>Janapria</v>
      </c>
      <c r="L87" s="133" t="str">
        <f>'Bend-emb ws lombok'!L87</f>
        <v>Lombok Tengah</v>
      </c>
      <c r="M87" s="133" t="s">
        <v>1085</v>
      </c>
      <c r="O87" s="133" t="str">
        <f>'Bend-emb ws lombok'!M87</f>
        <v>-</v>
      </c>
    </row>
    <row r="88" spans="2:15">
      <c r="B88" s="260">
        <v>84</v>
      </c>
      <c r="C88" s="133" t="str">
        <f>'Bend-emb ws lombok'!C88</f>
        <v>Embung Beleq</v>
      </c>
      <c r="D88" s="128">
        <f>'Bend-emb ws lombok'!D88</f>
        <v>116</v>
      </c>
      <c r="E88" s="128">
        <f>'Bend-emb ws lombok'!E88</f>
        <v>22</v>
      </c>
      <c r="F88" s="128">
        <f>'Bend-emb ws lombok'!F88</f>
        <v>7</v>
      </c>
      <c r="G88" s="128">
        <f>'Bend-emb ws lombok'!G88</f>
        <v>-8</v>
      </c>
      <c r="H88" s="128">
        <f>'Bend-emb ws lombok'!H88</f>
        <v>41</v>
      </c>
      <c r="I88" s="128">
        <f>'Bend-emb ws lombok'!I88</f>
        <v>46</v>
      </c>
      <c r="J88" s="133" t="str">
        <f>'Bend-emb ws lombok'!J88</f>
        <v>Durian</v>
      </c>
      <c r="K88" s="133" t="str">
        <f>'Bend-emb ws lombok'!K88</f>
        <v>Janapria</v>
      </c>
      <c r="L88" s="133" t="str">
        <f>'Bend-emb ws lombok'!L88</f>
        <v>Lombok Tengah</v>
      </c>
      <c r="M88" s="133" t="s">
        <v>1085</v>
      </c>
      <c r="O88" s="133" t="str">
        <f>'Bend-emb ws lombok'!M88</f>
        <v>-</v>
      </c>
    </row>
    <row r="89" spans="2:15">
      <c r="B89" s="260">
        <v>85</v>
      </c>
      <c r="C89" s="133" t="str">
        <f>'Bend-emb ws lombok'!C89</f>
        <v>Embung Juring</v>
      </c>
      <c r="D89" s="128">
        <f>'Bend-emb ws lombok'!D89</f>
        <v>116</v>
      </c>
      <c r="E89" s="128">
        <f>'Bend-emb ws lombok'!E89</f>
        <v>22</v>
      </c>
      <c r="F89" s="128">
        <f>'Bend-emb ws lombok'!F89</f>
        <v>16</v>
      </c>
      <c r="G89" s="128">
        <f>'Bend-emb ws lombok'!G89</f>
        <v>-8</v>
      </c>
      <c r="H89" s="128">
        <f>'Bend-emb ws lombok'!H89</f>
        <v>42</v>
      </c>
      <c r="I89" s="128">
        <f>'Bend-emb ws lombok'!I89</f>
        <v>9</v>
      </c>
      <c r="J89" s="133" t="str">
        <f>'Bend-emb ws lombok'!J89</f>
        <v>Durian</v>
      </c>
      <c r="K89" s="133" t="str">
        <f>'Bend-emb ws lombok'!K89</f>
        <v>Janapria</v>
      </c>
      <c r="L89" s="133" t="str">
        <f>'Bend-emb ws lombok'!L89</f>
        <v>Lombok Tengah</v>
      </c>
      <c r="M89" s="133" t="s">
        <v>1085</v>
      </c>
      <c r="O89" s="133" t="str">
        <f>'Bend-emb ws lombok'!M89</f>
        <v>-</v>
      </c>
    </row>
    <row r="90" spans="2:15">
      <c r="B90" s="260">
        <v>86</v>
      </c>
      <c r="C90" s="133" t="str">
        <f>'Bend-emb ws lombok'!C90</f>
        <v>Embung Nuru</v>
      </c>
      <c r="D90" s="128">
        <f>'Bend-emb ws lombok'!D90</f>
        <v>116</v>
      </c>
      <c r="E90" s="128">
        <f>'Bend-emb ws lombok'!E90</f>
        <v>21</v>
      </c>
      <c r="F90" s="128">
        <f>'Bend-emb ws lombok'!F90</f>
        <v>59</v>
      </c>
      <c r="G90" s="128">
        <f>'Bend-emb ws lombok'!G90</f>
        <v>-8</v>
      </c>
      <c r="H90" s="128">
        <f>'Bend-emb ws lombok'!H90</f>
        <v>41</v>
      </c>
      <c r="I90" s="128">
        <f>'Bend-emb ws lombok'!I90</f>
        <v>10</v>
      </c>
      <c r="J90" s="133" t="str">
        <f>'Bend-emb ws lombok'!J90</f>
        <v>Durian</v>
      </c>
      <c r="K90" s="133" t="str">
        <f>'Bend-emb ws lombok'!K90</f>
        <v>Janapria</v>
      </c>
      <c r="L90" s="133" t="str">
        <f>'Bend-emb ws lombok'!L90</f>
        <v>Lombok Tengah</v>
      </c>
      <c r="M90" s="133" t="s">
        <v>1085</v>
      </c>
      <c r="O90" s="133" t="str">
        <f>'Bend-emb ws lombok'!M90</f>
        <v>-</v>
      </c>
    </row>
    <row r="91" spans="2:15">
      <c r="B91" s="260">
        <v>87</v>
      </c>
      <c r="C91" s="133" t="str">
        <f>'Bend-emb ws lombok'!C91</f>
        <v>Embung Danasari</v>
      </c>
      <c r="D91" s="128">
        <f>'Bend-emb ws lombok'!D91</f>
        <v>116</v>
      </c>
      <c r="E91" s="128">
        <f>'Bend-emb ws lombok'!E91</f>
        <v>22</v>
      </c>
      <c r="F91" s="128">
        <f>'Bend-emb ws lombok'!F91</f>
        <v>16.600000000000001</v>
      </c>
      <c r="G91" s="128">
        <f>'Bend-emb ws lombok'!G91</f>
        <v>-8</v>
      </c>
      <c r="H91" s="128">
        <f>'Bend-emb ws lombok'!H91</f>
        <v>40</v>
      </c>
      <c r="I91" s="128">
        <f>'Bend-emb ws lombok'!I91</f>
        <v>49</v>
      </c>
      <c r="J91" s="133" t="str">
        <f>'Bend-emb ws lombok'!J91</f>
        <v>Durian</v>
      </c>
      <c r="K91" s="133" t="str">
        <f>'Bend-emb ws lombok'!K91</f>
        <v>Janapria</v>
      </c>
      <c r="L91" s="133" t="str">
        <f>'Bend-emb ws lombok'!L91</f>
        <v>Lombok Tengah</v>
      </c>
      <c r="M91" s="133" t="s">
        <v>1085</v>
      </c>
      <c r="O91" s="133" t="str">
        <f>'Bend-emb ws lombok'!M91</f>
        <v>-</v>
      </c>
    </row>
    <row r="92" spans="2:15">
      <c r="B92" s="260">
        <v>88</v>
      </c>
      <c r="C92" s="133" t="str">
        <f>'Bend-emb ws lombok'!C92</f>
        <v>Embung Batu Jaran</v>
      </c>
      <c r="D92" s="128">
        <f>'Bend-emb ws lombok'!D92</f>
        <v>116</v>
      </c>
      <c r="E92" s="128">
        <f>'Bend-emb ws lombok'!E92</f>
        <v>25</v>
      </c>
      <c r="F92" s="128">
        <f>'Bend-emb ws lombok'!F92</f>
        <v>31</v>
      </c>
      <c r="G92" s="128">
        <f>'Bend-emb ws lombok'!G92</f>
        <v>-8</v>
      </c>
      <c r="H92" s="128">
        <f>'Bend-emb ws lombok'!H92</f>
        <v>42</v>
      </c>
      <c r="I92" s="128">
        <f>'Bend-emb ws lombok'!I92</f>
        <v>31</v>
      </c>
      <c r="J92" s="133" t="str">
        <f>'Bend-emb ws lombok'!J92</f>
        <v>Saba</v>
      </c>
      <c r="K92" s="133" t="str">
        <f>'Bend-emb ws lombok'!K92</f>
        <v>Janapria</v>
      </c>
      <c r="L92" s="133" t="str">
        <f>'Bend-emb ws lombok'!L92</f>
        <v>Lombok Tengah</v>
      </c>
      <c r="M92" s="133" t="s">
        <v>1085</v>
      </c>
      <c r="O92" s="133" t="str">
        <f>'Bend-emb ws lombok'!M92</f>
        <v>-</v>
      </c>
    </row>
    <row r="93" spans="2:15">
      <c r="B93" s="260">
        <v>89</v>
      </c>
      <c r="C93" s="133" t="str">
        <f>'Bend-emb ws lombok'!C93</f>
        <v>Embung Kenyalu 1</v>
      </c>
      <c r="D93" s="128">
        <f>'Bend-emb ws lombok'!D93</f>
        <v>116</v>
      </c>
      <c r="E93" s="128">
        <f>'Bend-emb ws lombok'!E93</f>
        <v>25</v>
      </c>
      <c r="F93" s="128">
        <f>'Bend-emb ws lombok'!F93</f>
        <v>22</v>
      </c>
      <c r="G93" s="128">
        <f>'Bend-emb ws lombok'!G93</f>
        <v>-8</v>
      </c>
      <c r="H93" s="128">
        <f>'Bend-emb ws lombok'!H93</f>
        <v>41</v>
      </c>
      <c r="I93" s="128">
        <f>'Bend-emb ws lombok'!I93</f>
        <v>42</v>
      </c>
      <c r="J93" s="133" t="str">
        <f>'Bend-emb ws lombok'!J93</f>
        <v>Saba</v>
      </c>
      <c r="K93" s="133" t="str">
        <f>'Bend-emb ws lombok'!K93</f>
        <v>Janapria</v>
      </c>
      <c r="L93" s="133" t="str">
        <f>'Bend-emb ws lombok'!L93</f>
        <v>Lombok Tengah</v>
      </c>
      <c r="M93" s="133" t="s">
        <v>1085</v>
      </c>
      <c r="O93" s="133" t="str">
        <f>'Bend-emb ws lombok'!M93</f>
        <v>-</v>
      </c>
    </row>
    <row r="94" spans="2:15">
      <c r="B94" s="260">
        <v>90</v>
      </c>
      <c r="C94" s="133" t="str">
        <f>'Bend-emb ws lombok'!C94</f>
        <v>Embung Kenyalu 2</v>
      </c>
      <c r="D94" s="128">
        <f>'Bend-emb ws lombok'!D94</f>
        <v>116</v>
      </c>
      <c r="E94" s="128">
        <f>'Bend-emb ws lombok'!E94</f>
        <v>25</v>
      </c>
      <c r="F94" s="128">
        <f>'Bend-emb ws lombok'!F94</f>
        <v>26</v>
      </c>
      <c r="G94" s="128">
        <f>'Bend-emb ws lombok'!G94</f>
        <v>-8</v>
      </c>
      <c r="H94" s="128">
        <f>'Bend-emb ws lombok'!H94</f>
        <v>41</v>
      </c>
      <c r="I94" s="128">
        <f>'Bend-emb ws lombok'!I94</f>
        <v>44</v>
      </c>
      <c r="J94" s="133" t="str">
        <f>'Bend-emb ws lombok'!J94</f>
        <v>Saba</v>
      </c>
      <c r="K94" s="133" t="str">
        <f>'Bend-emb ws lombok'!K94</f>
        <v>Janapria</v>
      </c>
      <c r="L94" s="133" t="str">
        <f>'Bend-emb ws lombok'!L94</f>
        <v>Lombok Tengah</v>
      </c>
      <c r="M94" s="133" t="s">
        <v>1085</v>
      </c>
      <c r="O94" s="133" t="str">
        <f>'Bend-emb ws lombok'!M94</f>
        <v>-</v>
      </c>
    </row>
    <row r="95" spans="2:15">
      <c r="B95" s="260">
        <v>91</v>
      </c>
      <c r="C95" s="133" t="str">
        <f>'Bend-emb ws lombok'!C95</f>
        <v>Embung Pancor</v>
      </c>
      <c r="D95" s="128">
        <f>'Bend-emb ws lombok'!D95</f>
        <v>116</v>
      </c>
      <c r="E95" s="128">
        <f>'Bend-emb ws lombok'!E95</f>
        <v>13</v>
      </c>
      <c r="F95" s="128">
        <f>'Bend-emb ws lombok'!F95</f>
        <v>39</v>
      </c>
      <c r="G95" s="128">
        <f>'Bend-emb ws lombok'!G95</f>
        <v>-8</v>
      </c>
      <c r="H95" s="128">
        <f>'Bend-emb ws lombok'!H95</f>
        <v>53</v>
      </c>
      <c r="I95" s="128">
        <f>'Bend-emb ws lombok'!I95</f>
        <v>7</v>
      </c>
      <c r="J95" s="133" t="str">
        <f>'Bend-emb ws lombok'!J95</f>
        <v>Tumpek</v>
      </c>
      <c r="K95" s="133" t="str">
        <f>'Bend-emb ws lombok'!K95</f>
        <v>Pujut</v>
      </c>
      <c r="L95" s="133" t="str">
        <f>'Bend-emb ws lombok'!L95</f>
        <v>Lombok Tengah</v>
      </c>
      <c r="M95" s="133" t="s">
        <v>1085</v>
      </c>
      <c r="N95" s="133" t="s">
        <v>859</v>
      </c>
      <c r="O95" s="133" t="str">
        <f>'Bend-emb ws lombok'!M95</f>
        <v>OPSDA BWS NT I</v>
      </c>
    </row>
    <row r="96" spans="2:15">
      <c r="B96" s="260">
        <v>92</v>
      </c>
      <c r="C96" s="133" t="str">
        <f>'Bend-emb ws lombok'!C96</f>
        <v>Embung Bumbang</v>
      </c>
      <c r="D96" s="128">
        <f>'Bend-emb ws lombok'!D96</f>
        <v>116</v>
      </c>
      <c r="E96" s="128">
        <f>'Bend-emb ws lombok'!E96</f>
        <v>21</v>
      </c>
      <c r="F96" s="128">
        <f>'Bend-emb ws lombok'!F96</f>
        <v>38</v>
      </c>
      <c r="G96" s="128">
        <f>'Bend-emb ws lombok'!G96</f>
        <v>-8</v>
      </c>
      <c r="H96" s="128">
        <f>'Bend-emb ws lombok'!H96</f>
        <v>52</v>
      </c>
      <c r="I96" s="128">
        <f>'Bend-emb ws lombok'!I96</f>
        <v>35</v>
      </c>
      <c r="J96" s="133" t="str">
        <f>'Bend-emb ws lombok'!J96</f>
        <v>Mertak</v>
      </c>
      <c r="K96" s="133" t="str">
        <f>'Bend-emb ws lombok'!K96</f>
        <v>Pujut</v>
      </c>
      <c r="L96" s="133" t="str">
        <f>'Bend-emb ws lombok'!L96</f>
        <v>Lombok Tengah</v>
      </c>
      <c r="M96" s="133" t="s">
        <v>1085</v>
      </c>
      <c r="O96" s="450" t="s">
        <v>1080</v>
      </c>
    </row>
    <row r="97" spans="2:15">
      <c r="B97" s="260">
        <v>93</v>
      </c>
      <c r="C97" s="133" t="str">
        <f>'Bend-emb ws lombok'!C97</f>
        <v>Embung Goa Dakang</v>
      </c>
      <c r="D97" s="128">
        <f>'Bend-emb ws lombok'!D97</f>
        <v>116</v>
      </c>
      <c r="E97" s="128">
        <f>'Bend-emb ws lombok'!E97</f>
        <v>16</v>
      </c>
      <c r="F97" s="128">
        <f>'Bend-emb ws lombok'!F97</f>
        <v>24</v>
      </c>
      <c r="G97" s="128">
        <f>'Bend-emb ws lombok'!G97</f>
        <v>8</v>
      </c>
      <c r="H97" s="128">
        <f>'Bend-emb ws lombok'!H97</f>
        <v>48</v>
      </c>
      <c r="I97" s="128">
        <f>'Bend-emb ws lombok'!I97</f>
        <v>49</v>
      </c>
      <c r="J97" s="133" t="str">
        <f>'Bend-emb ws lombok'!J97</f>
        <v>Pengembur</v>
      </c>
      <c r="K97" s="133" t="str">
        <f>'Bend-emb ws lombok'!K97</f>
        <v>Pujut</v>
      </c>
      <c r="L97" s="133" t="str">
        <f>'Bend-emb ws lombok'!L97</f>
        <v>Lombok Tengah</v>
      </c>
      <c r="M97" s="133" t="s">
        <v>1085</v>
      </c>
      <c r="O97" s="133" t="str">
        <f>'Bend-emb ws lombok'!M97</f>
        <v>-</v>
      </c>
    </row>
    <row r="98" spans="2:15">
      <c r="B98" s="260">
        <v>94</v>
      </c>
      <c r="C98" s="133" t="str">
        <f>'Bend-emb ws lombok'!C98</f>
        <v>Embung Mengkene</v>
      </c>
      <c r="D98" s="128">
        <f>'Bend-emb ws lombok'!D98</f>
        <v>116</v>
      </c>
      <c r="E98" s="128">
        <f>'Bend-emb ws lombok'!E98</f>
        <v>17</v>
      </c>
      <c r="F98" s="128">
        <f>'Bend-emb ws lombok'!F98</f>
        <v>55</v>
      </c>
      <c r="G98" s="128">
        <f>'Bend-emb ws lombok'!G98</f>
        <v>-8</v>
      </c>
      <c r="H98" s="128">
        <f>'Bend-emb ws lombok'!H98</f>
        <v>50</v>
      </c>
      <c r="I98" s="128">
        <f>'Bend-emb ws lombok'!I98</f>
        <v>58</v>
      </c>
      <c r="J98" s="133" t="str">
        <f>'Bend-emb ws lombok'!J98</f>
        <v>Rembitan</v>
      </c>
      <c r="K98" s="133" t="str">
        <f>'Bend-emb ws lombok'!K98</f>
        <v>Pujut</v>
      </c>
      <c r="L98" s="133" t="str">
        <f>'Bend-emb ws lombok'!L98</f>
        <v>Lombok Tengah</v>
      </c>
      <c r="M98" s="133" t="s">
        <v>1085</v>
      </c>
      <c r="O98" s="133" t="str">
        <f>'Bend-emb ws lombok'!M98</f>
        <v>-</v>
      </c>
    </row>
    <row r="99" spans="2:15">
      <c r="B99" s="260">
        <v>95</v>
      </c>
      <c r="C99" s="133" t="str">
        <f>'Bend-emb ws lombok'!C99</f>
        <v>Embung Monggel</v>
      </c>
      <c r="D99" s="128">
        <f>'Bend-emb ws lombok'!D99</f>
        <v>116</v>
      </c>
      <c r="E99" s="128">
        <f>'Bend-emb ws lombok'!E99</f>
        <v>17</v>
      </c>
      <c r="F99" s="128">
        <f>'Bend-emb ws lombok'!F99</f>
        <v>14</v>
      </c>
      <c r="G99" s="128">
        <f>'Bend-emb ws lombok'!G99</f>
        <v>-8</v>
      </c>
      <c r="H99" s="128">
        <f>'Bend-emb ws lombok'!H99</f>
        <v>49</v>
      </c>
      <c r="I99" s="128">
        <f>'Bend-emb ws lombok'!I99</f>
        <v>39</v>
      </c>
      <c r="J99" s="133" t="str">
        <f>'Bend-emb ws lombok'!J99</f>
        <v>Rembitan</v>
      </c>
      <c r="K99" s="133" t="str">
        <f>'Bend-emb ws lombok'!K99</f>
        <v>Pujut</v>
      </c>
      <c r="L99" s="133" t="str">
        <f>'Bend-emb ws lombok'!L99</f>
        <v>Lombok Tengah</v>
      </c>
      <c r="M99" s="133" t="s">
        <v>1085</v>
      </c>
      <c r="O99" s="133" t="str">
        <f>'Bend-emb ws lombok'!M99</f>
        <v>-</v>
      </c>
    </row>
    <row r="100" spans="2:15">
      <c r="B100" s="260">
        <v>96</v>
      </c>
      <c r="C100" s="133" t="str">
        <f>'Bend-emb ws lombok'!C100</f>
        <v>Embung Ruje</v>
      </c>
      <c r="D100" s="128">
        <f>'Bend-emb ws lombok'!D100</f>
        <v>116</v>
      </c>
      <c r="E100" s="128">
        <f>'Bend-emb ws lombok'!E100</f>
        <v>17</v>
      </c>
      <c r="F100" s="128">
        <f>'Bend-emb ws lombok'!F100</f>
        <v>8</v>
      </c>
      <c r="G100" s="128">
        <f>'Bend-emb ws lombok'!G100</f>
        <v>-8</v>
      </c>
      <c r="H100" s="128">
        <f>'Bend-emb ws lombok'!H100</f>
        <v>50</v>
      </c>
      <c r="I100" s="128">
        <f>'Bend-emb ws lombok'!I100</f>
        <v>30</v>
      </c>
      <c r="J100" s="133" t="str">
        <f>'Bend-emb ws lombok'!J100</f>
        <v>Rembitan</v>
      </c>
      <c r="K100" s="133" t="str">
        <f>'Bend-emb ws lombok'!K100</f>
        <v>Pujut</v>
      </c>
      <c r="L100" s="133" t="str">
        <f>'Bend-emb ws lombok'!L100</f>
        <v>Lombok Tengah</v>
      </c>
      <c r="M100" s="133" t="s">
        <v>1085</v>
      </c>
      <c r="O100" s="133" t="str">
        <f>'Bend-emb ws lombok'!M100</f>
        <v>-</v>
      </c>
    </row>
    <row r="101" spans="2:15">
      <c r="B101" s="260">
        <v>97</v>
      </c>
      <c r="C101" s="133" t="str">
        <f>'Bend-emb ws lombok'!C101</f>
        <v>Embung Tantih</v>
      </c>
      <c r="D101" s="128">
        <f>'Bend-emb ws lombok'!D101</f>
        <v>116</v>
      </c>
      <c r="E101" s="128">
        <f>'Bend-emb ws lombok'!E101</f>
        <v>17</v>
      </c>
      <c r="F101" s="128">
        <f>'Bend-emb ws lombok'!F101</f>
        <v>24</v>
      </c>
      <c r="G101" s="128">
        <f>'Bend-emb ws lombok'!G101</f>
        <v>-8</v>
      </c>
      <c r="H101" s="128">
        <f>'Bend-emb ws lombok'!H101</f>
        <v>50</v>
      </c>
      <c r="I101" s="128">
        <f>'Bend-emb ws lombok'!I101</f>
        <v>44</v>
      </c>
      <c r="J101" s="133" t="str">
        <f>'Bend-emb ws lombok'!J101</f>
        <v>Rambitan</v>
      </c>
      <c r="K101" s="133" t="str">
        <f>'Bend-emb ws lombok'!K101</f>
        <v>Pujut</v>
      </c>
      <c r="L101" s="133" t="str">
        <f>'Bend-emb ws lombok'!L101</f>
        <v>Lombok Tengah</v>
      </c>
      <c r="M101" s="133" t="s">
        <v>1085</v>
      </c>
      <c r="O101" s="133" t="str">
        <f>'Bend-emb ws lombok'!M101</f>
        <v>-</v>
      </c>
    </row>
    <row r="102" spans="2:15">
      <c r="B102" s="260">
        <v>98</v>
      </c>
      <c r="C102" s="133" t="str">
        <f>'Bend-emb ws lombok'!C102</f>
        <v>Embung Pengkemit</v>
      </c>
      <c r="D102" s="128">
        <f>'Bend-emb ws lombok'!D102</f>
        <v>116</v>
      </c>
      <c r="E102" s="128">
        <f>'Bend-emb ws lombok'!E102</f>
        <v>19</v>
      </c>
      <c r="F102" s="128">
        <f>'Bend-emb ws lombok'!F102</f>
        <v>29</v>
      </c>
      <c r="G102" s="128">
        <f>'Bend-emb ws lombok'!G102</f>
        <v>-8</v>
      </c>
      <c r="H102" s="128">
        <f>'Bend-emb ws lombok'!H102</f>
        <v>50</v>
      </c>
      <c r="I102" s="128">
        <f>'Bend-emb ws lombok'!I102</f>
        <v>3</v>
      </c>
      <c r="J102" s="133" t="str">
        <f>'Bend-emb ws lombok'!J102</f>
        <v>Teruwai</v>
      </c>
      <c r="K102" s="133" t="str">
        <f>'Bend-emb ws lombok'!K102</f>
        <v>Pujut</v>
      </c>
      <c r="L102" s="133" t="str">
        <f>'Bend-emb ws lombok'!L102</f>
        <v>Lombok Tengah</v>
      </c>
      <c r="M102" s="133" t="s">
        <v>1085</v>
      </c>
      <c r="O102" s="133" t="str">
        <f>'Bend-emb ws lombok'!M102</f>
        <v>-</v>
      </c>
    </row>
    <row r="103" spans="2:15">
      <c r="B103" s="260">
        <v>99</v>
      </c>
      <c r="C103" s="133" t="str">
        <f>'Bend-emb ws lombok'!C103</f>
        <v>Embung Orong Kolo</v>
      </c>
      <c r="D103" s="128">
        <f>'Bend-emb ws lombok'!D103</f>
        <v>0</v>
      </c>
      <c r="E103" s="128">
        <f>'Bend-emb ws lombok'!E103</f>
        <v>0</v>
      </c>
      <c r="F103" s="128">
        <f>'Bend-emb ws lombok'!F103</f>
        <v>0</v>
      </c>
      <c r="G103" s="128">
        <f>'Bend-emb ws lombok'!G103</f>
        <v>0</v>
      </c>
      <c r="H103" s="128">
        <f>'Bend-emb ws lombok'!H103</f>
        <v>0</v>
      </c>
      <c r="I103" s="128">
        <f>'Bend-emb ws lombok'!I103</f>
        <v>0</v>
      </c>
      <c r="J103" s="133" t="str">
        <f>'Bend-emb ws lombok'!J103</f>
        <v>Teruwai</v>
      </c>
      <c r="K103" s="133" t="str">
        <f>'Bend-emb ws lombok'!K103</f>
        <v>Pujut</v>
      </c>
      <c r="L103" s="133" t="str">
        <f>'Bend-emb ws lombok'!L103</f>
        <v>Lombok Tengah</v>
      </c>
      <c r="M103" s="133" t="s">
        <v>1085</v>
      </c>
      <c r="O103" s="133" t="str">
        <f>'Bend-emb ws lombok'!M103</f>
        <v>-</v>
      </c>
    </row>
    <row r="104" spans="2:15">
      <c r="B104" s="260">
        <v>100</v>
      </c>
      <c r="C104" s="133" t="str">
        <f>'Bend-emb ws lombok'!C104</f>
        <v>Embung Gabak</v>
      </c>
      <c r="D104" s="128">
        <f>'Bend-emb ws lombok'!D104</f>
        <v>116</v>
      </c>
      <c r="E104" s="128">
        <f>'Bend-emb ws lombok'!E104</f>
        <v>17</v>
      </c>
      <c r="F104" s="128">
        <f>'Bend-emb ws lombok'!F104</f>
        <v>56</v>
      </c>
      <c r="G104" s="128">
        <f>'Bend-emb ws lombok'!G104</f>
        <v>-8</v>
      </c>
      <c r="H104" s="128">
        <f>'Bend-emb ws lombok'!H104</f>
        <v>48</v>
      </c>
      <c r="I104" s="128">
        <f>'Bend-emb ws lombok'!I104</f>
        <v>44</v>
      </c>
      <c r="J104" s="133" t="str">
        <f>'Bend-emb ws lombok'!J104</f>
        <v>Sengkol</v>
      </c>
      <c r="K104" s="133" t="str">
        <f>'Bend-emb ws lombok'!K104</f>
        <v>Pujut</v>
      </c>
      <c r="L104" s="133" t="str">
        <f>'Bend-emb ws lombok'!L104</f>
        <v>Lombok Tengah</v>
      </c>
      <c r="M104" s="133" t="s">
        <v>1085</v>
      </c>
      <c r="O104" s="133" t="str">
        <f>'Bend-emb ws lombok'!M104</f>
        <v>-</v>
      </c>
    </row>
    <row r="105" spans="2:15">
      <c r="B105" s="260">
        <v>101</v>
      </c>
      <c r="C105" s="133" t="str">
        <f>'Bend-emb ws lombok'!C105</f>
        <v>Embung Tajuk</v>
      </c>
      <c r="D105" s="128">
        <f>'Bend-emb ws lombok'!D105</f>
        <v>116</v>
      </c>
      <c r="E105" s="128">
        <f>'Bend-emb ws lombok'!E105</f>
        <v>16</v>
      </c>
      <c r="F105" s="128">
        <f>'Bend-emb ws lombok'!F105</f>
        <v>49</v>
      </c>
      <c r="G105" s="128">
        <f>'Bend-emb ws lombok'!G105</f>
        <v>-8</v>
      </c>
      <c r="H105" s="128">
        <f>'Bend-emb ws lombok'!H105</f>
        <v>50</v>
      </c>
      <c r="I105" s="128">
        <f>'Bend-emb ws lombok'!I105</f>
        <v>4</v>
      </c>
      <c r="J105" s="133" t="str">
        <f>'Bend-emb ws lombok'!J105</f>
        <v>Sengkol</v>
      </c>
      <c r="K105" s="133" t="str">
        <f>'Bend-emb ws lombok'!K105</f>
        <v>Pujut</v>
      </c>
      <c r="L105" s="133" t="str">
        <f>'Bend-emb ws lombok'!L105</f>
        <v>Lombok Tengah</v>
      </c>
      <c r="M105" s="133" t="s">
        <v>1085</v>
      </c>
      <c r="O105" s="133" t="str">
        <f>'Bend-emb ws lombok'!M105</f>
        <v>-</v>
      </c>
    </row>
    <row r="106" spans="2:15">
      <c r="B106" s="260">
        <v>102</v>
      </c>
      <c r="C106" s="133" t="str">
        <f>'Bend-emb ws lombok'!C106</f>
        <v>Embung Tereng Borek</v>
      </c>
      <c r="D106" s="128">
        <f>'Bend-emb ws lombok'!D106</f>
        <v>116</v>
      </c>
      <c r="E106" s="128">
        <f>'Bend-emb ws lombok'!E106</f>
        <v>16</v>
      </c>
      <c r="F106" s="128">
        <f>'Bend-emb ws lombok'!F106</f>
        <v>28</v>
      </c>
      <c r="G106" s="128">
        <f>'Bend-emb ws lombok'!G106</f>
        <v>-8</v>
      </c>
      <c r="H106" s="128">
        <f>'Bend-emb ws lombok'!H106</f>
        <v>50</v>
      </c>
      <c r="I106" s="128">
        <f>'Bend-emb ws lombok'!I106</f>
        <v>24</v>
      </c>
      <c r="J106" s="133" t="str">
        <f>'Bend-emb ws lombok'!J106</f>
        <v>Sengkol</v>
      </c>
      <c r="K106" s="133" t="str">
        <f>'Bend-emb ws lombok'!K106</f>
        <v>Pujut</v>
      </c>
      <c r="L106" s="133" t="str">
        <f>'Bend-emb ws lombok'!L106</f>
        <v>Lombok Tengah</v>
      </c>
      <c r="M106" s="133" t="s">
        <v>1085</v>
      </c>
      <c r="O106" s="133" t="str">
        <f>'Bend-emb ws lombok'!M106</f>
        <v>-</v>
      </c>
    </row>
    <row r="107" spans="2:15">
      <c r="B107" s="260">
        <v>103</v>
      </c>
      <c r="C107" s="133" t="str">
        <f>'Bend-emb ws lombok'!C107</f>
        <v>Embung Batu Tulis</v>
      </c>
      <c r="D107" s="128">
        <f>'Bend-emb ws lombok'!D107</f>
        <v>116</v>
      </c>
      <c r="E107" s="128">
        <f>'Bend-emb ws lombok'!E107</f>
        <v>13</v>
      </c>
      <c r="F107" s="128">
        <f>'Bend-emb ws lombok'!F107</f>
        <v>1</v>
      </c>
      <c r="G107" s="128">
        <f>'Bend-emb ws lombok'!G107</f>
        <v>-8</v>
      </c>
      <c r="H107" s="128">
        <f>'Bend-emb ws lombok'!H107</f>
        <v>41</v>
      </c>
      <c r="I107" s="128">
        <f>'Bend-emb ws lombok'!I107</f>
        <v>35</v>
      </c>
      <c r="J107" s="133" t="str">
        <f>'Bend-emb ws lombok'!J107</f>
        <v>Bt Tulis</v>
      </c>
      <c r="K107" s="133" t="str">
        <f>'Bend-emb ws lombok'!K107</f>
        <v>Jonggat</v>
      </c>
      <c r="L107" s="133" t="str">
        <f>'Bend-emb ws lombok'!L107</f>
        <v>Lombok Tengah</v>
      </c>
      <c r="M107" s="133" t="s">
        <v>1085</v>
      </c>
      <c r="N107" s="133" t="s">
        <v>859</v>
      </c>
      <c r="O107" s="133" t="str">
        <f>'Bend-emb ws lombok'!M107</f>
        <v>-</v>
      </c>
    </row>
    <row r="108" spans="2:15">
      <c r="B108" s="260">
        <v>104</v>
      </c>
      <c r="C108" s="133" t="str">
        <f>'Bend-emb ws lombok'!C108</f>
        <v>Embung Jelantik</v>
      </c>
      <c r="D108" s="128">
        <f>'Bend-emb ws lombok'!D108</f>
        <v>116</v>
      </c>
      <c r="E108" s="128">
        <f>'Bend-emb ws lombok'!E108</f>
        <v>13</v>
      </c>
      <c r="F108" s="128">
        <f>'Bend-emb ws lombok'!F108</f>
        <v>12</v>
      </c>
      <c r="G108" s="128">
        <f>'Bend-emb ws lombok'!G108</f>
        <v>-8</v>
      </c>
      <c r="H108" s="128">
        <f>'Bend-emb ws lombok'!H108</f>
        <v>39</v>
      </c>
      <c r="I108" s="128">
        <f>'Bend-emb ws lombok'!I108</f>
        <v>42</v>
      </c>
      <c r="J108" s="133" t="str">
        <f>'Bend-emb ws lombok'!J108</f>
        <v>Jelantik</v>
      </c>
      <c r="K108" s="133" t="str">
        <f>'Bend-emb ws lombok'!K108</f>
        <v>Jonggat</v>
      </c>
      <c r="L108" s="133" t="str">
        <f>'Bend-emb ws lombok'!L108</f>
        <v>Lombok Tengah</v>
      </c>
      <c r="M108" s="133" t="s">
        <v>1085</v>
      </c>
      <c r="N108" s="133" t="s">
        <v>859</v>
      </c>
      <c r="O108" s="133" t="str">
        <f>'Bend-emb ws lombok'!M108</f>
        <v>OPSDA BWS NT I</v>
      </c>
    </row>
    <row r="109" spans="2:15">
      <c r="B109" s="260">
        <v>105</v>
      </c>
      <c r="C109" s="133" t="str">
        <f>'Bend-emb ws lombok'!C109</f>
        <v>Embung Babi</v>
      </c>
      <c r="D109" s="128">
        <f>'Bend-emb ws lombok'!D109</f>
        <v>116</v>
      </c>
      <c r="E109" s="128">
        <f>'Bend-emb ws lombok'!E109</f>
        <v>14</v>
      </c>
      <c r="F109" s="128">
        <f>'Bend-emb ws lombok'!F109</f>
        <v>517</v>
      </c>
      <c r="G109" s="128">
        <f>'Bend-emb ws lombok'!G109</f>
        <v>-8</v>
      </c>
      <c r="H109" s="128">
        <f>'Bend-emb ws lombok'!H109</f>
        <v>40</v>
      </c>
      <c r="I109" s="128">
        <f>'Bend-emb ws lombok'!I109</f>
        <v>684</v>
      </c>
      <c r="J109" s="133" t="str">
        <f>'Bend-emb ws lombok'!J109</f>
        <v>Gemel</v>
      </c>
      <c r="K109" s="133" t="str">
        <f>'Bend-emb ws lombok'!K109</f>
        <v>Jonggat</v>
      </c>
      <c r="L109" s="133" t="str">
        <f>'Bend-emb ws lombok'!L109</f>
        <v>Lombok Tengah</v>
      </c>
      <c r="M109" s="133" t="s">
        <v>1085</v>
      </c>
      <c r="O109" s="133" t="str">
        <f>'Bend-emb ws lombok'!M109</f>
        <v>-</v>
      </c>
    </row>
    <row r="110" spans="2:15">
      <c r="B110" s="260">
        <v>106</v>
      </c>
      <c r="C110" s="133" t="str">
        <f>'Bend-emb ws lombok'!C110</f>
        <v>Embung Macut</v>
      </c>
      <c r="D110" s="128">
        <f>'Bend-emb ws lombok'!D110</f>
        <v>116</v>
      </c>
      <c r="E110" s="128">
        <f>'Bend-emb ws lombok'!E110</f>
        <v>19</v>
      </c>
      <c r="F110" s="128">
        <f>'Bend-emb ws lombok'!F110</f>
        <v>2</v>
      </c>
      <c r="G110" s="128">
        <f>'Bend-emb ws lombok'!G110</f>
        <v>-8</v>
      </c>
      <c r="H110" s="128">
        <f>'Bend-emb ws lombok'!H110</f>
        <v>41</v>
      </c>
      <c r="I110" s="128">
        <f>'Bend-emb ws lombok'!I110</f>
        <v>7</v>
      </c>
      <c r="J110" s="133" t="str">
        <f>'Bend-emb ws lombok'!J110</f>
        <v>Monggas</v>
      </c>
      <c r="K110" s="133" t="str">
        <f>'Bend-emb ws lombok'!K110</f>
        <v>Kopang</v>
      </c>
      <c r="L110" s="133" t="str">
        <f>'Bend-emb ws lombok'!L110</f>
        <v>Lombok Tengah</v>
      </c>
      <c r="M110" s="133" t="s">
        <v>1085</v>
      </c>
      <c r="O110" s="133" t="str">
        <f>'Bend-emb ws lombok'!M110</f>
        <v>-</v>
      </c>
    </row>
    <row r="111" spans="2:15">
      <c r="B111" s="260">
        <v>107</v>
      </c>
      <c r="C111" s="133" t="str">
        <f>'Bend-emb ws lombok'!C111</f>
        <v>Embung Tokan</v>
      </c>
      <c r="D111" s="128">
        <f>'Bend-emb ws lombok'!D111</f>
        <v>116</v>
      </c>
      <c r="E111" s="128">
        <f>'Bend-emb ws lombok'!E111</f>
        <v>20</v>
      </c>
      <c r="F111" s="128">
        <f>'Bend-emb ws lombok'!F111</f>
        <v>58</v>
      </c>
      <c r="G111" s="128">
        <f>'Bend-emb ws lombok'!G111</f>
        <v>-8</v>
      </c>
      <c r="H111" s="128">
        <f>'Bend-emb ws lombok'!H111</f>
        <v>39</v>
      </c>
      <c r="I111" s="128">
        <f>'Bend-emb ws lombok'!I111</f>
        <v>45</v>
      </c>
      <c r="J111" s="133" t="str">
        <f>'Bend-emb ws lombok'!J111</f>
        <v>Dasan Baru</v>
      </c>
      <c r="K111" s="133" t="str">
        <f>'Bend-emb ws lombok'!K111</f>
        <v>Kopang</v>
      </c>
      <c r="L111" s="133" t="str">
        <f>'Bend-emb ws lombok'!L111</f>
        <v>Lombok Tengah</v>
      </c>
      <c r="M111" s="133" t="s">
        <v>1085</v>
      </c>
      <c r="O111" s="133" t="str">
        <f>'Bend-emb ws lombok'!M111</f>
        <v>-</v>
      </c>
    </row>
    <row r="112" spans="2:15">
      <c r="B112" s="260">
        <v>108</v>
      </c>
      <c r="C112" s="133" t="str">
        <f>'Bend-emb ws lombok'!C112</f>
        <v>Embung Karung</v>
      </c>
      <c r="D112" s="128">
        <f>'Bend-emb ws lombok'!D112</f>
        <v>116</v>
      </c>
      <c r="E112" s="128">
        <f>'Bend-emb ws lombok'!E112</f>
        <v>22</v>
      </c>
      <c r="F112" s="128">
        <f>'Bend-emb ws lombok'!F112</f>
        <v>35</v>
      </c>
      <c r="G112" s="128">
        <f>'Bend-emb ws lombok'!G112</f>
        <v>-8</v>
      </c>
      <c r="H112" s="128">
        <f>'Bend-emb ws lombok'!H112</f>
        <v>38</v>
      </c>
      <c r="I112" s="128">
        <f>'Bend-emb ws lombok'!I112</f>
        <v>25</v>
      </c>
      <c r="J112" s="133" t="str">
        <f>'Bend-emb ws lombok'!J112</f>
        <v>Montong Gamang</v>
      </c>
      <c r="K112" s="133" t="str">
        <f>'Bend-emb ws lombok'!K112</f>
        <v>Kopang</v>
      </c>
      <c r="L112" s="133" t="str">
        <f>'Bend-emb ws lombok'!L112</f>
        <v>Lombok Tengah</v>
      </c>
      <c r="M112" s="133" t="s">
        <v>1085</v>
      </c>
      <c r="O112" s="133" t="str">
        <f>'Bend-emb ws lombok'!M112</f>
        <v>-</v>
      </c>
    </row>
    <row r="113" spans="2:15">
      <c r="B113" s="260">
        <v>109</v>
      </c>
      <c r="C113" s="133" t="str">
        <f>'Bend-emb ws lombok'!C113</f>
        <v>Embung Bingkok</v>
      </c>
      <c r="D113" s="128">
        <f>'Bend-emb ws lombok'!D113</f>
        <v>116</v>
      </c>
      <c r="E113" s="128">
        <f>'Bend-emb ws lombok'!E113</f>
        <v>22</v>
      </c>
      <c r="F113" s="128">
        <f>'Bend-emb ws lombok'!F113</f>
        <v>22</v>
      </c>
      <c r="G113" s="128">
        <f>'Bend-emb ws lombok'!G113</f>
        <v>-8</v>
      </c>
      <c r="H113" s="128">
        <f>'Bend-emb ws lombok'!H113</f>
        <v>37</v>
      </c>
      <c r="I113" s="128">
        <f>'Bend-emb ws lombok'!I113</f>
        <v>29</v>
      </c>
      <c r="J113" s="133" t="str">
        <f>'Bend-emb ws lombok'!J113</f>
        <v>Montong Gamang</v>
      </c>
      <c r="K113" s="133" t="str">
        <f>'Bend-emb ws lombok'!K113</f>
        <v>Kopang</v>
      </c>
      <c r="L113" s="133" t="str">
        <f>'Bend-emb ws lombok'!L113</f>
        <v>Lombok Tengah</v>
      </c>
      <c r="M113" s="133" t="s">
        <v>1085</v>
      </c>
      <c r="O113" s="133" t="str">
        <f>'Bend-emb ws lombok'!M113</f>
        <v>-</v>
      </c>
    </row>
    <row r="114" spans="2:15">
      <c r="B114" s="260">
        <v>110</v>
      </c>
      <c r="C114" s="133" t="str">
        <f>'Bend-emb ws lombok'!C114</f>
        <v>Embung Muncan</v>
      </c>
      <c r="D114" s="128">
        <f>'Bend-emb ws lombok'!D114</f>
        <v>116</v>
      </c>
      <c r="E114" s="128">
        <f>'Bend-emb ws lombok'!E114</f>
        <v>19</v>
      </c>
      <c r="F114" s="128">
        <f>'Bend-emb ws lombok'!F114</f>
        <v>35</v>
      </c>
      <c r="G114" s="128">
        <f>'Bend-emb ws lombok'!G114</f>
        <v>-8</v>
      </c>
      <c r="H114" s="128">
        <f>'Bend-emb ws lombok'!H114</f>
        <v>39</v>
      </c>
      <c r="I114" s="128">
        <f>'Bend-emb ws lombok'!I114</f>
        <v>41</v>
      </c>
      <c r="J114" s="133" t="str">
        <f>'Bend-emb ws lombok'!J114</f>
        <v>Muncan</v>
      </c>
      <c r="K114" s="133" t="str">
        <f>'Bend-emb ws lombok'!K114</f>
        <v>Kopang</v>
      </c>
      <c r="L114" s="133" t="str">
        <f>'Bend-emb ws lombok'!L114</f>
        <v>Lombok Tengah</v>
      </c>
      <c r="M114" s="133" t="s">
        <v>1085</v>
      </c>
      <c r="O114" s="133" t="str">
        <f>'Bend-emb ws lombok'!M114</f>
        <v>-</v>
      </c>
    </row>
    <row r="115" spans="2:15">
      <c r="B115" s="260">
        <v>111</v>
      </c>
      <c r="C115" s="133" t="str">
        <f>'Bend-emb ws lombok'!C115</f>
        <v>Embung Bual</v>
      </c>
      <c r="D115" s="128">
        <f>'Bend-emb ws lombok'!D115</f>
        <v>116</v>
      </c>
      <c r="E115" s="128">
        <f>'Bend-emb ws lombok'!E115</f>
        <v>22</v>
      </c>
      <c r="F115" s="128">
        <f>'Bend-emb ws lombok'!F115</f>
        <v>34.4</v>
      </c>
      <c r="G115" s="128">
        <f>'Bend-emb ws lombok'!G115</f>
        <v>-8</v>
      </c>
      <c r="H115" s="128">
        <f>'Bend-emb ws lombok'!H115</f>
        <v>33</v>
      </c>
      <c r="I115" s="128">
        <f>'Bend-emb ws lombok'!I115</f>
        <v>38.200000000000003</v>
      </c>
      <c r="J115" s="133" t="str">
        <f>'Bend-emb ws lombok'!J115</f>
        <v>Wojogeseng</v>
      </c>
      <c r="K115" s="133" t="str">
        <f>'Bend-emb ws lombok'!K115</f>
        <v>Kopang</v>
      </c>
      <c r="L115" s="133" t="str">
        <f>'Bend-emb ws lombok'!L115</f>
        <v>Lombok Tengah</v>
      </c>
      <c r="M115" s="133" t="s">
        <v>1085</v>
      </c>
      <c r="O115" s="133" t="str">
        <f>'Bend-emb ws lombok'!M115</f>
        <v>-</v>
      </c>
    </row>
    <row r="116" spans="2:15">
      <c r="B116" s="260">
        <v>112</v>
      </c>
      <c r="C116" s="133" t="str">
        <f>'Bend-emb ws lombok'!C116</f>
        <v>Embung Rindik</v>
      </c>
      <c r="D116" s="128">
        <f>'Bend-emb ws lombok'!D116</f>
        <v>116</v>
      </c>
      <c r="E116" s="128">
        <f>'Bend-emb ws lombok'!E116</f>
        <v>20</v>
      </c>
      <c r="F116" s="128">
        <f>'Bend-emb ws lombok'!F116</f>
        <v>30</v>
      </c>
      <c r="G116" s="128">
        <f>'Bend-emb ws lombok'!G116</f>
        <v>-8</v>
      </c>
      <c r="H116" s="128">
        <f>'Bend-emb ws lombok'!H116</f>
        <v>38</v>
      </c>
      <c r="I116" s="128">
        <f>'Bend-emb ws lombok'!I116</f>
        <v>56</v>
      </c>
      <c r="J116" s="133" t="str">
        <f>'Bend-emb ws lombok'!J116</f>
        <v>Dsn Baru</v>
      </c>
      <c r="K116" s="133" t="str">
        <f>'Bend-emb ws lombok'!K116</f>
        <v>Kopang</v>
      </c>
      <c r="L116" s="133" t="str">
        <f>'Bend-emb ws lombok'!L116</f>
        <v>Lombok Tengah</v>
      </c>
      <c r="M116" s="133" t="s">
        <v>1085</v>
      </c>
      <c r="O116" s="133" t="str">
        <f>'Bend-emb ws lombok'!M116</f>
        <v>-</v>
      </c>
    </row>
    <row r="117" spans="2:15">
      <c r="B117" s="260">
        <v>113</v>
      </c>
      <c r="C117" s="133" t="str">
        <f>'Bend-emb ws lombok'!C117</f>
        <v>Embung Menteang</v>
      </c>
      <c r="D117" s="128">
        <f>'Bend-emb ws lombok'!D117</f>
        <v>116</v>
      </c>
      <c r="E117" s="128">
        <f>'Bend-emb ws lombok'!E117</f>
        <v>18</v>
      </c>
      <c r="F117" s="128">
        <f>'Bend-emb ws lombok'!F117</f>
        <v>54</v>
      </c>
      <c r="G117" s="128">
        <f>'Bend-emb ws lombok'!G117</f>
        <v>-8</v>
      </c>
      <c r="H117" s="128">
        <f>'Bend-emb ws lombok'!H117</f>
        <v>39</v>
      </c>
      <c r="I117" s="128">
        <f>'Bend-emb ws lombok'!I117</f>
        <v>51</v>
      </c>
      <c r="J117" s="133" t="str">
        <f>'Bend-emb ws lombok'!J117</f>
        <v>Montong Terep</v>
      </c>
      <c r="K117" s="133" t="str">
        <f>'Bend-emb ws lombok'!K117</f>
        <v>Batukliang</v>
      </c>
      <c r="L117" s="133" t="str">
        <f>'Bend-emb ws lombok'!L117</f>
        <v>Lombok Tengah</v>
      </c>
      <c r="M117" s="133" t="s">
        <v>1085</v>
      </c>
      <c r="O117" s="450" t="s">
        <v>1080</v>
      </c>
    </row>
    <row r="118" spans="2:15">
      <c r="B118" s="260">
        <v>114</v>
      </c>
      <c r="C118" s="133" t="str">
        <f>'Bend-emb ws lombok'!C118</f>
        <v>Embung Jurang Dao</v>
      </c>
      <c r="D118" s="128">
        <f>'Bend-emb ws lombok'!D118</f>
        <v>116</v>
      </c>
      <c r="E118" s="128">
        <f>'Bend-emb ws lombok'!E118</f>
        <v>20</v>
      </c>
      <c r="F118" s="128">
        <f>'Bend-emb ws lombok'!F118</f>
        <v>39</v>
      </c>
      <c r="G118" s="128">
        <f>'Bend-emb ws lombok'!G118</f>
        <v>-8</v>
      </c>
      <c r="H118" s="128">
        <f>'Bend-emb ws lombok'!H118</f>
        <v>35</v>
      </c>
      <c r="I118" s="128">
        <f>'Bend-emb ws lombok'!I118</f>
        <v>59</v>
      </c>
      <c r="J118" s="133" t="str">
        <f>'Bend-emb ws lombok'!J118</f>
        <v>Selebung</v>
      </c>
      <c r="K118" s="133" t="str">
        <f>'Bend-emb ws lombok'!K118</f>
        <v>Batukliang</v>
      </c>
      <c r="L118" s="133" t="str">
        <f>'Bend-emb ws lombok'!L118</f>
        <v>Lombok Tengah</v>
      </c>
      <c r="M118" s="133" t="s">
        <v>1085</v>
      </c>
      <c r="N118" s="133" t="s">
        <v>859</v>
      </c>
      <c r="O118" s="133" t="str">
        <f>'Bend-emb ws lombok'!M118</f>
        <v>-</v>
      </c>
    </row>
    <row r="119" spans="2:15">
      <c r="B119" s="260">
        <v>115</v>
      </c>
      <c r="C119" s="133" t="str">
        <f>'Bend-emb ws lombok'!C119</f>
        <v>Embung Sade</v>
      </c>
      <c r="D119" s="128">
        <f>'Bend-emb ws lombok'!D119</f>
        <v>116</v>
      </c>
      <c r="E119" s="128">
        <f>'Bend-emb ws lombok'!E119</f>
        <v>18</v>
      </c>
      <c r="F119" s="128">
        <f>'Bend-emb ws lombok'!F119</f>
        <v>32</v>
      </c>
      <c r="G119" s="128">
        <f>'Bend-emb ws lombok'!G119</f>
        <v>-8</v>
      </c>
      <c r="H119" s="128">
        <f>'Bend-emb ws lombok'!H119</f>
        <v>38</v>
      </c>
      <c r="I119" s="128">
        <f>'Bend-emb ws lombok'!I119</f>
        <v>29</v>
      </c>
      <c r="J119" s="133" t="str">
        <f>'Bend-emb ws lombok'!J119</f>
        <v>Barabali</v>
      </c>
      <c r="K119" s="133" t="str">
        <f>'Bend-emb ws lombok'!K119</f>
        <v>Batukliang</v>
      </c>
      <c r="L119" s="133" t="str">
        <f>'Bend-emb ws lombok'!L119</f>
        <v>Lombok Tengah</v>
      </c>
      <c r="M119" s="133" t="s">
        <v>1085</v>
      </c>
      <c r="O119" s="133" t="str">
        <f>'Bend-emb ws lombok'!M119</f>
        <v>-</v>
      </c>
    </row>
    <row r="120" spans="2:15">
      <c r="B120" s="260">
        <v>116</v>
      </c>
      <c r="C120" s="133" t="str">
        <f>'Bend-emb ws lombok'!C120</f>
        <v>Embung Petikus</v>
      </c>
      <c r="D120" s="128">
        <f>'Bend-emb ws lombok'!D120</f>
        <v>116</v>
      </c>
      <c r="E120" s="128">
        <f>'Bend-emb ws lombok'!E120</f>
        <v>21</v>
      </c>
      <c r="F120" s="128">
        <f>'Bend-emb ws lombok'!F120</f>
        <v>25</v>
      </c>
      <c r="G120" s="128">
        <f>'Bend-emb ws lombok'!G120</f>
        <v>-8</v>
      </c>
      <c r="H120" s="128">
        <f>'Bend-emb ws lombok'!H120</f>
        <v>34</v>
      </c>
      <c r="I120" s="128">
        <f>'Bend-emb ws lombok'!I120</f>
        <v>8</v>
      </c>
      <c r="J120" s="133" t="str">
        <f>'Bend-emb ws lombok'!J120</f>
        <v>Aik Bukak</v>
      </c>
      <c r="K120" s="133" t="str">
        <f>'Bend-emb ws lombok'!K120</f>
        <v>Batukliang Utara</v>
      </c>
      <c r="L120" s="133" t="str">
        <f>'Bend-emb ws lombok'!L120</f>
        <v>Lombok Tengah</v>
      </c>
      <c r="M120" s="133" t="s">
        <v>1085</v>
      </c>
      <c r="O120" s="133" t="str">
        <f>'Bend-emb ws lombok'!M120</f>
        <v>-</v>
      </c>
    </row>
    <row r="121" spans="2:15">
      <c r="B121" s="260">
        <v>117</v>
      </c>
      <c r="C121" s="133" t="str">
        <f>'Bend-emb ws lombok'!C121</f>
        <v>Embung Gule Liat</v>
      </c>
      <c r="D121" s="128">
        <f>'Bend-emb ws lombok'!D121</f>
        <v>116</v>
      </c>
      <c r="E121" s="128">
        <f>'Bend-emb ws lombok'!E121</f>
        <v>21</v>
      </c>
      <c r="F121" s="128">
        <f>'Bend-emb ws lombok'!F121</f>
        <v>39</v>
      </c>
      <c r="G121" s="128">
        <f>'Bend-emb ws lombok'!G121</f>
        <v>-8</v>
      </c>
      <c r="H121" s="128">
        <f>'Bend-emb ws lombok'!H121</f>
        <v>34</v>
      </c>
      <c r="I121" s="128">
        <f>'Bend-emb ws lombok'!I121</f>
        <v>30</v>
      </c>
      <c r="J121" s="133" t="str">
        <f>'Bend-emb ws lombok'!J121</f>
        <v>Aik Bukak</v>
      </c>
      <c r="K121" s="133" t="str">
        <f>'Bend-emb ws lombok'!K121</f>
        <v>Batukliang Utara</v>
      </c>
      <c r="L121" s="133" t="str">
        <f>'Bend-emb ws lombok'!L121</f>
        <v>Lombok Tengah</v>
      </c>
      <c r="M121" s="133" t="s">
        <v>1085</v>
      </c>
      <c r="O121" s="133" t="str">
        <f>'Bend-emb ws lombok'!M121</f>
        <v>-</v>
      </c>
    </row>
    <row r="122" spans="2:15">
      <c r="B122" s="260">
        <v>118</v>
      </c>
      <c r="C122" s="133" t="str">
        <f>'Bend-emb ws lombok'!C122</f>
        <v>Embung Aik Bukak</v>
      </c>
      <c r="D122" s="128">
        <f>'Bend-emb ws lombok'!D122</f>
        <v>116</v>
      </c>
      <c r="E122" s="128">
        <f>'Bend-emb ws lombok'!E122</f>
        <v>20</v>
      </c>
      <c r="F122" s="128">
        <f>'Bend-emb ws lombok'!F122</f>
        <v>31</v>
      </c>
      <c r="G122" s="128">
        <f>'Bend-emb ws lombok'!G122</f>
        <v>-8</v>
      </c>
      <c r="H122" s="128">
        <f>'Bend-emb ws lombok'!H122</f>
        <v>34</v>
      </c>
      <c r="I122" s="128">
        <f>'Bend-emb ws lombok'!I122</f>
        <v>35</v>
      </c>
      <c r="J122" s="133" t="str">
        <f>'Bend-emb ws lombok'!J122</f>
        <v>Aik Bukak</v>
      </c>
      <c r="K122" s="133" t="str">
        <f>'Bend-emb ws lombok'!K122</f>
        <v>Batukliang Utara</v>
      </c>
      <c r="L122" s="133" t="str">
        <f>'Bend-emb ws lombok'!L122</f>
        <v>Lombok Tengah</v>
      </c>
      <c r="M122" s="133" t="s">
        <v>1085</v>
      </c>
      <c r="O122" s="133" t="str">
        <f>'Bend-emb ws lombok'!M122</f>
        <v>-</v>
      </c>
    </row>
    <row r="123" spans="2:15">
      <c r="B123" s="260">
        <v>119</v>
      </c>
      <c r="C123" s="133" t="str">
        <f>'Bend-emb ws lombok'!C123</f>
        <v>Embung Aik Leneng</v>
      </c>
      <c r="D123" s="128">
        <f>'Bend-emb ws lombok'!D123</f>
        <v>116</v>
      </c>
      <c r="E123" s="128">
        <f>'Bend-emb ws lombok'!E123</f>
        <v>21</v>
      </c>
      <c r="F123" s="128">
        <f>'Bend-emb ws lombok'!F123</f>
        <v>39.6</v>
      </c>
      <c r="G123" s="128">
        <f>'Bend-emb ws lombok'!G123</f>
        <v>-8</v>
      </c>
      <c r="H123" s="128">
        <f>'Bend-emb ws lombok'!H123</f>
        <v>34</v>
      </c>
      <c r="I123" s="128">
        <f>'Bend-emb ws lombok'!I123</f>
        <v>5.8</v>
      </c>
      <c r="J123" s="133" t="str">
        <f>'Bend-emb ws lombok'!J123</f>
        <v>Stilling</v>
      </c>
      <c r="K123" s="133" t="str">
        <f>'Bend-emb ws lombok'!K123</f>
        <v>Batukliang Utara</v>
      </c>
      <c r="L123" s="133" t="str">
        <f>'Bend-emb ws lombok'!L123</f>
        <v>Lombok Tengah</v>
      </c>
      <c r="M123" s="133" t="s">
        <v>1085</v>
      </c>
      <c r="O123" s="133" t="str">
        <f>'Bend-emb ws lombok'!M123</f>
        <v>-</v>
      </c>
    </row>
    <row r="124" spans="2:15">
      <c r="B124" s="260">
        <v>120</v>
      </c>
      <c r="C124" s="133" t="str">
        <f>'Bend-emb ws lombok'!C124</f>
        <v>Embung Skedek</v>
      </c>
      <c r="D124" s="128">
        <f>'Bend-emb ws lombok'!D124</f>
        <v>116</v>
      </c>
      <c r="E124" s="128">
        <f>'Bend-emb ws lombok'!E124</f>
        <v>21</v>
      </c>
      <c r="F124" s="128">
        <f>'Bend-emb ws lombok'!F124</f>
        <v>26.2</v>
      </c>
      <c r="G124" s="128">
        <f>'Bend-emb ws lombok'!G124</f>
        <v>-8</v>
      </c>
      <c r="H124" s="128">
        <f>'Bend-emb ws lombok'!H124</f>
        <v>32</v>
      </c>
      <c r="I124" s="128">
        <f>'Bend-emb ws lombok'!I124</f>
        <v>28.8</v>
      </c>
      <c r="J124" s="133" t="str">
        <f>'Bend-emb ws lombok'!J124</f>
        <v>Stilling</v>
      </c>
      <c r="K124" s="133" t="str">
        <f>'Bend-emb ws lombok'!K124</f>
        <v>Batukliang Utara</v>
      </c>
      <c r="L124" s="133" t="str">
        <f>'Bend-emb ws lombok'!L124</f>
        <v>Lombok Tengah</v>
      </c>
      <c r="M124" s="133" t="s">
        <v>1085</v>
      </c>
      <c r="O124" s="133" t="str">
        <f>'Bend-emb ws lombok'!M124</f>
        <v>-</v>
      </c>
    </row>
    <row r="125" spans="2:15">
      <c r="B125" s="260">
        <v>121</v>
      </c>
      <c r="C125" s="133" t="str">
        <f>'Bend-emb ws lombok'!C125</f>
        <v>Embung Pengkores</v>
      </c>
      <c r="D125" s="128">
        <f>'Bend-emb ws lombok'!D125</f>
        <v>116</v>
      </c>
      <c r="E125" s="128">
        <f>'Bend-emb ws lombok'!E125</f>
        <v>22</v>
      </c>
      <c r="F125" s="128">
        <f>'Bend-emb ws lombok'!F125</f>
        <v>8</v>
      </c>
      <c r="G125" s="128">
        <f>'Bend-emb ws lombok'!G125</f>
        <v>-8</v>
      </c>
      <c r="H125" s="128">
        <f>'Bend-emb ws lombok'!H125</f>
        <v>33</v>
      </c>
      <c r="I125" s="128">
        <f>'Bend-emb ws lombok'!I125</f>
        <v>57</v>
      </c>
      <c r="J125" s="133" t="str">
        <f>'Bend-emb ws lombok'!J125</f>
        <v>Wajegeseng</v>
      </c>
      <c r="K125" s="133" t="str">
        <f>'Bend-emb ws lombok'!K125</f>
        <v>Batukliang Utara</v>
      </c>
      <c r="L125" s="133" t="str">
        <f>'Bend-emb ws lombok'!L125</f>
        <v>Lombok Tengah</v>
      </c>
      <c r="M125" s="133" t="s">
        <v>1085</v>
      </c>
      <c r="O125" s="133" t="str">
        <f>'Bend-emb ws lombok'!M125</f>
        <v>-</v>
      </c>
    </row>
    <row r="126" spans="2:15">
      <c r="B126" s="260">
        <v>122</v>
      </c>
      <c r="C126" s="133" t="str">
        <f>'Bend-emb ws lombok'!C126</f>
        <v>Embung Tibu Bara</v>
      </c>
      <c r="D126" s="128">
        <f>'Bend-emb ws lombok'!D126</f>
        <v>116</v>
      </c>
      <c r="E126" s="128">
        <f>'Bend-emb ws lombok'!E126</f>
        <v>22</v>
      </c>
      <c r="F126" s="128">
        <f>'Bend-emb ws lombok'!F126</f>
        <v>7</v>
      </c>
      <c r="G126" s="128">
        <f>'Bend-emb ws lombok'!G126</f>
        <v>-8</v>
      </c>
      <c r="H126" s="128">
        <f>'Bend-emb ws lombok'!H126</f>
        <v>33</v>
      </c>
      <c r="I126" s="128">
        <f>'Bend-emb ws lombok'!I126</f>
        <v>40</v>
      </c>
      <c r="J126" s="133" t="str">
        <f>'Bend-emb ws lombok'!J126</f>
        <v>Wajegeseng</v>
      </c>
      <c r="K126" s="133" t="str">
        <f>'Bend-emb ws lombok'!K126</f>
        <v>Batukliang Utara</v>
      </c>
      <c r="L126" s="133" t="str">
        <f>'Bend-emb ws lombok'!L126</f>
        <v>Lombok Tengah</v>
      </c>
      <c r="M126" s="133" t="s">
        <v>1085</v>
      </c>
      <c r="O126" s="133" t="str">
        <f>'Bend-emb ws lombok'!M126</f>
        <v>-</v>
      </c>
    </row>
    <row r="127" spans="2:15">
      <c r="B127" s="260">
        <v>123</v>
      </c>
      <c r="C127" s="133" t="str">
        <f>'Bend-emb ws lombok'!C127</f>
        <v>Embung Enem</v>
      </c>
      <c r="D127" s="128">
        <f>'Bend-emb ws lombok'!D127</f>
        <v>0</v>
      </c>
      <c r="E127" s="128">
        <f>'Bend-emb ws lombok'!E127</f>
        <v>0</v>
      </c>
      <c r="F127" s="128">
        <f>'Bend-emb ws lombok'!F127</f>
        <v>0</v>
      </c>
      <c r="G127" s="128">
        <f>'Bend-emb ws lombok'!G127</f>
        <v>0</v>
      </c>
      <c r="H127" s="128">
        <f>'Bend-emb ws lombok'!H127</f>
        <v>0</v>
      </c>
      <c r="I127" s="128">
        <f>'Bend-emb ws lombok'!I127</f>
        <v>0</v>
      </c>
      <c r="J127" s="133" t="str">
        <f>'Bend-emb ws lombok'!J127</f>
        <v>Batu Nyale</v>
      </c>
      <c r="K127" s="133" t="str">
        <f>'Bend-emb ws lombok'!K127</f>
        <v>Praya Tengah</v>
      </c>
      <c r="L127" s="133" t="str">
        <f>'Bend-emb ws lombok'!L127</f>
        <v>Lombok Tengah</v>
      </c>
      <c r="M127" s="133" t="s">
        <v>1085</v>
      </c>
      <c r="O127" s="133" t="str">
        <f>'Bend-emb ws lombok'!M127</f>
        <v>-</v>
      </c>
    </row>
    <row r="128" spans="2:15">
      <c r="B128" s="260">
        <v>124</v>
      </c>
      <c r="C128" s="133" t="str">
        <f>'Bend-emb ws lombok'!C128</f>
        <v>Embung Uwung</v>
      </c>
      <c r="D128" s="128">
        <f>'Bend-emb ws lombok'!D128</f>
        <v>0</v>
      </c>
      <c r="E128" s="128">
        <f>'Bend-emb ws lombok'!E128</f>
        <v>0</v>
      </c>
      <c r="F128" s="128">
        <f>'Bend-emb ws lombok'!F128</f>
        <v>0</v>
      </c>
      <c r="G128" s="128">
        <f>'Bend-emb ws lombok'!G128</f>
        <v>0</v>
      </c>
      <c r="H128" s="128">
        <f>'Bend-emb ws lombok'!H128</f>
        <v>0</v>
      </c>
      <c r="I128" s="128">
        <f>'Bend-emb ws lombok'!I128</f>
        <v>0</v>
      </c>
      <c r="J128" s="133" t="str">
        <f>'Bend-emb ws lombok'!J128</f>
        <v>Mertak</v>
      </c>
      <c r="K128" s="133" t="str">
        <f>'Bend-emb ws lombok'!K128</f>
        <v>Pujut</v>
      </c>
      <c r="L128" s="133" t="str">
        <f>'Bend-emb ws lombok'!L128</f>
        <v>Lombok Tengah</v>
      </c>
      <c r="M128" s="133" t="s">
        <v>1085</v>
      </c>
      <c r="O128" s="133" t="str">
        <f>'Bend-emb ws lombok'!M128</f>
        <v>-</v>
      </c>
    </row>
    <row r="129" spans="2:15">
      <c r="B129" s="260">
        <v>125</v>
      </c>
      <c r="C129" s="133" t="str">
        <f>'Bend-emb ws lombok'!C129</f>
        <v>Embung Topor</v>
      </c>
      <c r="D129" s="128">
        <f>'Bend-emb ws lombok'!D129</f>
        <v>116</v>
      </c>
      <c r="E129" s="128">
        <f>'Bend-emb ws lombok'!E129</f>
        <v>25</v>
      </c>
      <c r="F129" s="128">
        <f>'Bend-emb ws lombok'!F129</f>
        <v>59</v>
      </c>
      <c r="G129" s="128">
        <f>'Bend-emb ws lombok'!G129</f>
        <v>-8</v>
      </c>
      <c r="H129" s="128">
        <f>'Bend-emb ws lombok'!H129</f>
        <v>42</v>
      </c>
      <c r="I129" s="128">
        <f>'Bend-emb ws lombok'!I129</f>
        <v>44</v>
      </c>
      <c r="J129" s="133" t="str">
        <f>'Bend-emb ws lombok'!J129</f>
        <v>Janggewana</v>
      </c>
      <c r="K129" s="133" t="str">
        <f>'Bend-emb ws lombok'!K129</f>
        <v>Janapria</v>
      </c>
      <c r="L129" s="133" t="str">
        <f>'Bend-emb ws lombok'!L129</f>
        <v>Lombok Tengah</v>
      </c>
      <c r="M129" s="133" t="s">
        <v>1085</v>
      </c>
      <c r="O129" s="133" t="str">
        <f>'Bend-emb ws lombok'!M129</f>
        <v>-</v>
      </c>
    </row>
    <row r="130" spans="2:15">
      <c r="B130" s="260">
        <v>126</v>
      </c>
      <c r="C130" s="133" t="str">
        <f>'Bend-emb ws lombok'!C130</f>
        <v>Embung Batun Dace</v>
      </c>
      <c r="D130" s="128">
        <f>'Bend-emb ws lombok'!D130</f>
        <v>116</v>
      </c>
      <c r="E130" s="128">
        <f>'Bend-emb ws lombok'!E130</f>
        <v>7</v>
      </c>
      <c r="F130" s="128">
        <f>'Bend-emb ws lombok'!F130</f>
        <v>32</v>
      </c>
      <c r="G130" s="128">
        <f>'Bend-emb ws lombok'!G130</f>
        <v>-8</v>
      </c>
      <c r="H130" s="128">
        <f>'Bend-emb ws lombok'!H130</f>
        <v>50</v>
      </c>
      <c r="I130" s="128">
        <f>'Bend-emb ws lombok'!I130</f>
        <v>32</v>
      </c>
      <c r="J130" s="133" t="str">
        <f>'Bend-emb ws lombok'!J130</f>
        <v>Montong Ajan</v>
      </c>
      <c r="K130" s="133" t="str">
        <f>'Bend-emb ws lombok'!K130</f>
        <v>Praya Barat Daya</v>
      </c>
      <c r="L130" s="133" t="str">
        <f>'Bend-emb ws lombok'!L130</f>
        <v>Lombok Tengah</v>
      </c>
      <c r="M130" s="133" t="s">
        <v>1085</v>
      </c>
      <c r="O130" s="133" t="str">
        <f>'Bend-emb ws lombok'!M130</f>
        <v>-</v>
      </c>
    </row>
    <row r="131" spans="2:15">
      <c r="B131" s="260">
        <v>127</v>
      </c>
      <c r="C131" s="133" t="str">
        <f>'Bend-emb ws lombok'!C131</f>
        <v>Embung Nurung</v>
      </c>
      <c r="D131" s="128">
        <f>'Bend-emb ws lombok'!D131</f>
        <v>116</v>
      </c>
      <c r="E131" s="128">
        <f>'Bend-emb ws lombok'!E131</f>
        <v>21</v>
      </c>
      <c r="F131" s="128">
        <f>'Bend-emb ws lombok'!F131</f>
        <v>57</v>
      </c>
      <c r="G131" s="128">
        <f>'Bend-emb ws lombok'!G131</f>
        <v>-8</v>
      </c>
      <c r="H131" s="128">
        <f>'Bend-emb ws lombok'!H131</f>
        <v>41</v>
      </c>
      <c r="I131" s="128">
        <f>'Bend-emb ws lombok'!I131</f>
        <v>11</v>
      </c>
      <c r="J131" s="133" t="str">
        <f>'Bend-emb ws lombok'!J131</f>
        <v>Kerembong</v>
      </c>
      <c r="K131" s="133" t="str">
        <f>'Bend-emb ws lombok'!K131</f>
        <v>Janapria</v>
      </c>
      <c r="L131" s="133" t="str">
        <f>'Bend-emb ws lombok'!L131</f>
        <v>Lombok Tengah</v>
      </c>
      <c r="M131" s="133" t="s">
        <v>1085</v>
      </c>
      <c r="O131" s="133" t="str">
        <f>'Bend-emb ws lombok'!M131</f>
        <v>-</v>
      </c>
    </row>
    <row r="132" spans="2:15">
      <c r="B132" s="260">
        <v>128</v>
      </c>
      <c r="C132" s="133" t="str">
        <f>'Bend-emb ws lombok'!C132</f>
        <v>Embung Pandan Tinggang</v>
      </c>
      <c r="D132" s="128">
        <f>'Bend-emb ws lombok'!D132</f>
        <v>116</v>
      </c>
      <c r="E132" s="128">
        <f>'Bend-emb ws lombok'!E132</f>
        <v>8</v>
      </c>
      <c r="F132" s="128">
        <f>'Bend-emb ws lombok'!F132</f>
        <v>50</v>
      </c>
      <c r="G132" s="128">
        <f>'Bend-emb ws lombok'!G132</f>
        <v>-8</v>
      </c>
      <c r="H132" s="128">
        <f>'Bend-emb ws lombok'!H132</f>
        <v>49</v>
      </c>
      <c r="I132" s="128">
        <f>'Bend-emb ws lombok'!I132</f>
        <v>52</v>
      </c>
      <c r="J132" s="133" t="str">
        <f>'Bend-emb ws lombok'!J132</f>
        <v>Mont. Sapah/Mangk.</v>
      </c>
      <c r="K132" s="133" t="str">
        <f>'Bend-emb ws lombok'!K132</f>
        <v>Praya Barat Daya</v>
      </c>
      <c r="L132" s="133" t="str">
        <f>'Bend-emb ws lombok'!L132</f>
        <v>Lombok Tengah</v>
      </c>
      <c r="M132" s="133" t="s">
        <v>1085</v>
      </c>
      <c r="O132" s="133" t="str">
        <f>'Bend-emb ws lombok'!M132</f>
        <v>-</v>
      </c>
    </row>
    <row r="133" spans="2:15">
      <c r="B133" s="260">
        <v>129</v>
      </c>
      <c r="C133" s="133" t="str">
        <f>'Bend-emb ws lombok'!C133</f>
        <v>Embung Mertak Bantun</v>
      </c>
      <c r="D133" s="128">
        <f>'Bend-emb ws lombok'!D133</f>
        <v>116</v>
      </c>
      <c r="E133" s="128">
        <f>'Bend-emb ws lombok'!E133</f>
        <v>23</v>
      </c>
      <c r="F133" s="128">
        <f>'Bend-emb ws lombok'!F133</f>
        <v>12</v>
      </c>
      <c r="G133" s="128">
        <f>'Bend-emb ws lombok'!G133</f>
        <v>-8</v>
      </c>
      <c r="H133" s="128">
        <f>'Bend-emb ws lombok'!H133</f>
        <v>50</v>
      </c>
      <c r="I133" s="128">
        <f>'Bend-emb ws lombok'!I133</f>
        <v>23</v>
      </c>
      <c r="J133" s="133" t="str">
        <f>'Bend-emb ws lombok'!J133</f>
        <v>Kidang</v>
      </c>
      <c r="K133" s="133" t="str">
        <f>'Bend-emb ws lombok'!K133</f>
        <v>Praya Timur</v>
      </c>
      <c r="L133" s="133" t="str">
        <f>'Bend-emb ws lombok'!L133</f>
        <v>Lombok Tengah</v>
      </c>
      <c r="M133" s="133" t="s">
        <v>1085</v>
      </c>
      <c r="O133" s="133" t="str">
        <f>'Bend-emb ws lombok'!M133</f>
        <v>-</v>
      </c>
    </row>
    <row r="134" spans="2:15">
      <c r="B134" s="260">
        <v>130</v>
      </c>
      <c r="C134" s="133" t="str">
        <f>'Bend-emb ws lombok'!C134</f>
        <v>Embung Silung Belanak</v>
      </c>
      <c r="D134" s="128">
        <f>'Bend-emb ws lombok'!D134</f>
        <v>116</v>
      </c>
      <c r="E134" s="128">
        <f>'Bend-emb ws lombok'!E134</f>
        <v>10</v>
      </c>
      <c r="F134" s="128">
        <f>'Bend-emb ws lombok'!F134</f>
        <v>54</v>
      </c>
      <c r="G134" s="128">
        <f>'Bend-emb ws lombok'!G134</f>
        <v>-8</v>
      </c>
      <c r="H134" s="128">
        <f>'Bend-emb ws lombok'!H134</f>
        <v>50</v>
      </c>
      <c r="I134" s="128">
        <f>'Bend-emb ws lombok'!I134</f>
        <v>25</v>
      </c>
      <c r="J134" s="133" t="str">
        <f>'Bend-emb ws lombok'!J134</f>
        <v>Mekar Sari</v>
      </c>
      <c r="K134" s="133" t="str">
        <f>'Bend-emb ws lombok'!K134</f>
        <v>Praya Barat</v>
      </c>
      <c r="L134" s="133" t="str">
        <f>'Bend-emb ws lombok'!L134</f>
        <v>Lombok Tengah</v>
      </c>
      <c r="M134" s="133" t="s">
        <v>1085</v>
      </c>
      <c r="O134" s="133" t="str">
        <f>'Bend-emb ws lombok'!M134</f>
        <v>-</v>
      </c>
    </row>
    <row r="135" spans="2:15">
      <c r="B135" s="260">
        <v>131</v>
      </c>
      <c r="C135" s="133" t="str">
        <f>'Bend-emb ws lombok'!C135</f>
        <v>Embung Gamang</v>
      </c>
      <c r="D135" s="128">
        <f>'Bend-emb ws lombok'!D135</f>
        <v>116</v>
      </c>
      <c r="E135" s="128">
        <f>'Bend-emb ws lombok'!E135</f>
        <v>23</v>
      </c>
      <c r="F135" s="128">
        <f>'Bend-emb ws lombok'!F135</f>
        <v>51</v>
      </c>
      <c r="G135" s="128">
        <f>'Bend-emb ws lombok'!G135</f>
        <v>-8</v>
      </c>
      <c r="H135" s="128">
        <f>'Bend-emb ws lombok'!H135</f>
        <v>43</v>
      </c>
      <c r="I135" s="128">
        <f>'Bend-emb ws lombok'!I135</f>
        <v>38</v>
      </c>
      <c r="J135" s="133" t="str">
        <f>'Bend-emb ws lombok'!J135</f>
        <v>Beleka</v>
      </c>
      <c r="K135" s="133" t="str">
        <f>'Bend-emb ws lombok'!K135</f>
        <v>Praya Timur</v>
      </c>
      <c r="L135" s="133" t="str">
        <f>'Bend-emb ws lombok'!L135</f>
        <v>Lombok Tengah</v>
      </c>
      <c r="M135" s="133" t="s">
        <v>1085</v>
      </c>
      <c r="O135" s="133" t="str">
        <f>'Bend-emb ws lombok'!M135</f>
        <v>-</v>
      </c>
    </row>
    <row r="136" spans="2:15">
      <c r="B136" s="260">
        <v>132</v>
      </c>
      <c r="C136" s="133" t="str">
        <f>'Bend-emb ws lombok'!C136</f>
        <v>Embung Pantek</v>
      </c>
      <c r="D136" s="128">
        <f>'Bend-emb ws lombok'!D136</f>
        <v>116</v>
      </c>
      <c r="E136" s="128">
        <f>'Bend-emb ws lombok'!E136</f>
        <v>20</v>
      </c>
      <c r="F136" s="128">
        <f>'Bend-emb ws lombok'!F136</f>
        <v>7.27</v>
      </c>
      <c r="G136" s="128">
        <f>'Bend-emb ws lombok'!G136</f>
        <v>-8</v>
      </c>
      <c r="H136" s="128">
        <f>'Bend-emb ws lombok'!H136</f>
        <v>52</v>
      </c>
      <c r="I136" s="128">
        <f>'Bend-emb ws lombok'!I136</f>
        <v>9</v>
      </c>
      <c r="J136" s="133">
        <f>'Bend-emb ws lombok'!J136</f>
        <v>0</v>
      </c>
      <c r="K136" s="133">
        <f>'Bend-emb ws lombok'!K136</f>
        <v>0</v>
      </c>
      <c r="L136" s="133" t="str">
        <f>'Bend-emb ws lombok'!L136</f>
        <v>Lombok Tengah</v>
      </c>
      <c r="M136" s="133" t="s">
        <v>1085</v>
      </c>
      <c r="O136" s="133" t="str">
        <f>'Bend-emb ws lombok'!M136</f>
        <v>-</v>
      </c>
    </row>
    <row r="137" spans="2:15">
      <c r="B137" s="260">
        <v>133</v>
      </c>
      <c r="C137" s="133" t="str">
        <f>'Bend-emb ws lombok'!C137</f>
        <v>Embung  Teluk Kateng</v>
      </c>
      <c r="D137" s="128">
        <f>'Bend-emb ws lombok'!D137</f>
        <v>0</v>
      </c>
      <c r="E137" s="128">
        <f>'Bend-emb ws lombok'!E137</f>
        <v>0</v>
      </c>
      <c r="F137" s="128">
        <f>'Bend-emb ws lombok'!F137</f>
        <v>0</v>
      </c>
      <c r="G137" s="128">
        <f>'Bend-emb ws lombok'!G137</f>
        <v>0</v>
      </c>
      <c r="H137" s="128">
        <f>'Bend-emb ws lombok'!H137</f>
        <v>0</v>
      </c>
      <c r="I137" s="128">
        <f>'Bend-emb ws lombok'!I137</f>
        <v>0</v>
      </c>
      <c r="J137" s="133" t="str">
        <f>'Bend-emb ws lombok'!J137</f>
        <v>Kateng</v>
      </c>
      <c r="K137" s="133" t="str">
        <f>'Bend-emb ws lombok'!K137</f>
        <v>Praya Barat</v>
      </c>
      <c r="L137" s="133" t="str">
        <f>'Bend-emb ws lombok'!L137</f>
        <v>Lombok Tengah</v>
      </c>
      <c r="M137" s="133" t="s">
        <v>1085</v>
      </c>
      <c r="O137" s="133" t="str">
        <f>'Bend-emb ws lombok'!M137</f>
        <v>-</v>
      </c>
    </row>
    <row r="138" spans="2:15">
      <c r="B138" s="260">
        <v>134</v>
      </c>
      <c r="C138" s="133" t="str">
        <f>'Bend-emb ws lombok'!C138</f>
        <v>Embung Rembuah</v>
      </c>
      <c r="D138" s="128">
        <f>'Bend-emb ws lombok'!D138</f>
        <v>0</v>
      </c>
      <c r="E138" s="128">
        <f>'Bend-emb ws lombok'!E138</f>
        <v>0</v>
      </c>
      <c r="F138" s="128">
        <f>'Bend-emb ws lombok'!F138</f>
        <v>0</v>
      </c>
      <c r="G138" s="128">
        <f>'Bend-emb ws lombok'!G138</f>
        <v>0</v>
      </c>
      <c r="H138" s="128">
        <f>'Bend-emb ws lombok'!H138</f>
        <v>0</v>
      </c>
      <c r="I138" s="128">
        <f>'Bend-emb ws lombok'!I138</f>
        <v>0</v>
      </c>
      <c r="J138" s="133">
        <f>'Bend-emb ws lombok'!J138</f>
        <v>0</v>
      </c>
      <c r="K138" s="133">
        <f>'Bend-emb ws lombok'!K138</f>
        <v>0</v>
      </c>
      <c r="L138" s="133" t="str">
        <f>'Bend-emb ws lombok'!L138</f>
        <v>Lombok Tengah</v>
      </c>
      <c r="M138" s="133" t="s">
        <v>1085</v>
      </c>
      <c r="O138" s="133" t="str">
        <f>'Bend-emb ws lombok'!M138</f>
        <v>-</v>
      </c>
    </row>
    <row r="139" spans="2:15">
      <c r="B139" s="260">
        <v>135</v>
      </c>
      <c r="C139" s="133" t="str">
        <f>'Bend-emb ws lombok'!C139</f>
        <v>Embung Lendang Galuh</v>
      </c>
      <c r="D139" s="128">
        <f>'Bend-emb ws lombok'!D139</f>
        <v>0</v>
      </c>
      <c r="E139" s="128">
        <f>'Bend-emb ws lombok'!E139</f>
        <v>0</v>
      </c>
      <c r="F139" s="128">
        <f>'Bend-emb ws lombok'!F139</f>
        <v>0</v>
      </c>
      <c r="G139" s="128">
        <f>'Bend-emb ws lombok'!G139</f>
        <v>0</v>
      </c>
      <c r="H139" s="128">
        <f>'Bend-emb ws lombok'!H139</f>
        <v>0</v>
      </c>
      <c r="I139" s="128">
        <f>'Bend-emb ws lombok'!I139</f>
        <v>0</v>
      </c>
      <c r="J139" s="133">
        <f>'Bend-emb ws lombok'!J139</f>
        <v>0</v>
      </c>
      <c r="K139" s="133">
        <f>'Bend-emb ws lombok'!K139</f>
        <v>0</v>
      </c>
      <c r="L139" s="133" t="str">
        <f>'Bend-emb ws lombok'!L139</f>
        <v>Lombok Tengah</v>
      </c>
      <c r="M139" s="133" t="s">
        <v>1085</v>
      </c>
      <c r="O139" s="133" t="str">
        <f>'Bend-emb ws lombok'!M139</f>
        <v>-</v>
      </c>
    </row>
    <row r="140" spans="2:15">
      <c r="B140" s="260">
        <v>136</v>
      </c>
      <c r="C140" s="133" t="str">
        <f>'Bend-emb ws lombok'!C140</f>
        <v>Embung  Bisok Bokah</v>
      </c>
      <c r="D140" s="128">
        <f>'Bend-emb ws lombok'!D140</f>
        <v>116</v>
      </c>
      <c r="E140" s="128">
        <f>'Bend-emb ws lombok'!E140</f>
        <v>21</v>
      </c>
      <c r="F140" s="128" t="str">
        <f>'Bend-emb ws lombok'!F140</f>
        <v>39</v>
      </c>
      <c r="G140" s="128">
        <f>'Bend-emb ws lombok'!G140</f>
        <v>-8</v>
      </c>
      <c r="H140" s="128">
        <f>'Bend-emb ws lombok'!H140</f>
        <v>35</v>
      </c>
      <c r="I140" s="128">
        <f>'Bend-emb ws lombok'!I140</f>
        <v>54.548000000000002</v>
      </c>
      <c r="J140" s="133" t="str">
        <f>'Bend-emb ws lombok'!J140</f>
        <v xml:space="preserve">Bebuak </v>
      </c>
      <c r="K140" s="133" t="str">
        <f>'Bend-emb ws lombok'!K140</f>
        <v xml:space="preserve">Kopang </v>
      </c>
      <c r="L140" s="133" t="str">
        <f>'Bend-emb ws lombok'!L140</f>
        <v>Lombok Tengah</v>
      </c>
      <c r="M140" s="133" t="s">
        <v>1085</v>
      </c>
      <c r="O140" s="133" t="str">
        <f>'Bend-emb ws lombok'!M140</f>
        <v>-</v>
      </c>
    </row>
    <row r="141" spans="2:15">
      <c r="B141" s="260">
        <v>137</v>
      </c>
      <c r="C141" s="133" t="str">
        <f>'Bend-emb ws lombok'!C141</f>
        <v>Embung Batu Nampar</v>
      </c>
      <c r="D141" s="128">
        <f>'Bend-emb ws lombok'!D141</f>
        <v>116</v>
      </c>
      <c r="E141" s="128">
        <f>'Bend-emb ws lombok'!E141</f>
        <v>24</v>
      </c>
      <c r="F141" s="128">
        <f>'Bend-emb ws lombok'!F141</f>
        <v>7</v>
      </c>
      <c r="G141" s="128">
        <f>'Bend-emb ws lombok'!G141</f>
        <v>-8</v>
      </c>
      <c r="H141" s="128">
        <f>'Bend-emb ws lombok'!H141</f>
        <v>49</v>
      </c>
      <c r="I141" s="128">
        <f>'Bend-emb ws lombok'!I141</f>
        <v>14</v>
      </c>
      <c r="J141" s="133" t="str">
        <f>'Bend-emb ws lombok'!J141</f>
        <v>Batu Nampar</v>
      </c>
      <c r="K141" s="133" t="str">
        <f>'Bend-emb ws lombok'!K141</f>
        <v>Keruak</v>
      </c>
      <c r="L141" s="133" t="str">
        <f>'Bend-emb ws lombok'!L141</f>
        <v>Lombok Timur</v>
      </c>
      <c r="M141" s="133" t="s">
        <v>1085</v>
      </c>
      <c r="N141" s="133" t="s">
        <v>859</v>
      </c>
      <c r="O141" s="133" t="str">
        <f>'Bend-emb ws lombok'!M141</f>
        <v>OPSDA BWS NT I</v>
      </c>
    </row>
    <row r="142" spans="2:15">
      <c r="B142" s="260">
        <v>138</v>
      </c>
      <c r="C142" s="133" t="str">
        <f>'Bend-emb ws lombok'!C142</f>
        <v>Embung Lingkuk Lamun</v>
      </c>
      <c r="D142" s="128">
        <f>'Bend-emb ws lombok'!D142</f>
        <v>116</v>
      </c>
      <c r="E142" s="128">
        <f>'Bend-emb ws lombok'!E142</f>
        <v>27</v>
      </c>
      <c r="F142" s="128">
        <f>'Bend-emb ws lombok'!F142</f>
        <v>50</v>
      </c>
      <c r="G142" s="128">
        <f>'Bend-emb ws lombok'!G142</f>
        <v>-8</v>
      </c>
      <c r="H142" s="128">
        <f>'Bend-emb ws lombok'!H142</f>
        <v>44</v>
      </c>
      <c r="I142" s="128">
        <f>'Bend-emb ws lombok'!I142</f>
        <v>40</v>
      </c>
      <c r="J142" s="133" t="str">
        <f>'Bend-emb ws lombok'!J142</f>
        <v>Sepit</v>
      </c>
      <c r="K142" s="133" t="str">
        <f>'Bend-emb ws lombok'!K142</f>
        <v>Keruak</v>
      </c>
      <c r="L142" s="133" t="str">
        <f>'Bend-emb ws lombok'!L142</f>
        <v>Lombok Timur</v>
      </c>
      <c r="M142" s="133" t="s">
        <v>1085</v>
      </c>
      <c r="N142" s="133" t="s">
        <v>859</v>
      </c>
      <c r="O142" s="133" t="str">
        <f>'Bend-emb ws lombok'!M142</f>
        <v>OPSDA BWS NT I</v>
      </c>
    </row>
    <row r="143" spans="2:15">
      <c r="B143" s="260">
        <v>139</v>
      </c>
      <c r="C143" s="133" t="str">
        <f>'Bend-emb ws lombok'!C143</f>
        <v>Embung Tundak</v>
      </c>
      <c r="D143" s="128">
        <f>'Bend-emb ws lombok'!D143</f>
        <v>116</v>
      </c>
      <c r="E143" s="128">
        <f>'Bend-emb ws lombok'!E143</f>
        <v>27</v>
      </c>
      <c r="F143" s="128">
        <f>'Bend-emb ws lombok'!F143</f>
        <v>5</v>
      </c>
      <c r="G143" s="128">
        <f>'Bend-emb ws lombok'!G143</f>
        <v>-8</v>
      </c>
      <c r="H143" s="128">
        <f>'Bend-emb ws lombok'!H143</f>
        <v>45</v>
      </c>
      <c r="I143" s="128">
        <f>'Bend-emb ws lombok'!I143</f>
        <v>37</v>
      </c>
      <c r="J143" s="133" t="str">
        <f>'Bend-emb ws lombok'!J143</f>
        <v>Sepit</v>
      </c>
      <c r="K143" s="133" t="str">
        <f>'Bend-emb ws lombok'!K143</f>
        <v>Keruak</v>
      </c>
      <c r="L143" s="133" t="str">
        <f>'Bend-emb ws lombok'!L143</f>
        <v>Lombok Timur</v>
      </c>
      <c r="M143" s="133" t="s">
        <v>1085</v>
      </c>
      <c r="N143" s="133" t="s">
        <v>859</v>
      </c>
      <c r="O143" s="133" t="str">
        <f>'Bend-emb ws lombok'!M143</f>
        <v>-</v>
      </c>
    </row>
    <row r="144" spans="2:15">
      <c r="B144" s="260">
        <v>140</v>
      </c>
      <c r="C144" s="133" t="str">
        <f>'Bend-emb ws lombok'!C144</f>
        <v>Embung Bagek Rupe</v>
      </c>
      <c r="D144" s="128">
        <f>'Bend-emb ws lombok'!D144</f>
        <v>116</v>
      </c>
      <c r="E144" s="128">
        <f>'Bend-emb ws lombok'!E144</f>
        <v>26</v>
      </c>
      <c r="F144" s="128">
        <f>'Bend-emb ws lombok'!F144</f>
        <v>45</v>
      </c>
      <c r="G144" s="128">
        <f>'Bend-emb ws lombok'!G144</f>
        <v>-8</v>
      </c>
      <c r="H144" s="128">
        <f>'Bend-emb ws lombok'!H144</f>
        <v>46</v>
      </c>
      <c r="I144" s="128">
        <f>'Bend-emb ws lombok'!I144</f>
        <v>11</v>
      </c>
      <c r="J144" s="133" t="str">
        <f>'Bend-emb ws lombok'!J144</f>
        <v>Sepit</v>
      </c>
      <c r="K144" s="133" t="str">
        <f>'Bend-emb ws lombok'!K144</f>
        <v>Sakra</v>
      </c>
      <c r="L144" s="133" t="str">
        <f>'Bend-emb ws lombok'!L144</f>
        <v>Lombok Timur</v>
      </c>
      <c r="M144" s="133" t="s">
        <v>1085</v>
      </c>
      <c r="O144" s="133" t="str">
        <f>'Bend-emb ws lombok'!M144</f>
        <v>-</v>
      </c>
    </row>
    <row r="145" spans="2:15">
      <c r="B145" s="260">
        <v>141</v>
      </c>
      <c r="C145" s="133" t="str">
        <f>'Bend-emb ws lombok'!C145</f>
        <v>Embung Pondok Raden</v>
      </c>
      <c r="D145" s="128">
        <f>'Bend-emb ws lombok'!D145</f>
        <v>116</v>
      </c>
      <c r="E145" s="128">
        <f>'Bend-emb ws lombok'!E145</f>
        <v>25</v>
      </c>
      <c r="F145" s="128">
        <f>'Bend-emb ws lombok'!F145</f>
        <v>30</v>
      </c>
      <c r="G145" s="128">
        <f>'Bend-emb ws lombok'!G145</f>
        <v>-8</v>
      </c>
      <c r="H145" s="128">
        <f>'Bend-emb ws lombok'!H145</f>
        <v>46</v>
      </c>
      <c r="I145" s="128">
        <f>'Bend-emb ws lombok'!I145</f>
        <v>52</v>
      </c>
      <c r="J145" s="133" t="str">
        <f>'Bend-emb ws lombok'!J145</f>
        <v>Sukaraja</v>
      </c>
      <c r="K145" s="133" t="str">
        <f>'Bend-emb ws lombok'!K145</f>
        <v>Keruak</v>
      </c>
      <c r="L145" s="133" t="str">
        <f>'Bend-emb ws lombok'!L145</f>
        <v>Lombok Timur</v>
      </c>
      <c r="M145" s="133" t="s">
        <v>1085</v>
      </c>
      <c r="O145" s="133" t="str">
        <f>'Bend-emb ws lombok'!M145</f>
        <v>-</v>
      </c>
    </row>
    <row r="146" spans="2:15">
      <c r="B146" s="260">
        <v>142</v>
      </c>
      <c r="C146" s="133" t="str">
        <f>'Bend-emb ws lombok'!C146</f>
        <v>Embung Rungkang</v>
      </c>
      <c r="D146" s="128">
        <f>'Bend-emb ws lombok'!D146</f>
        <v>116</v>
      </c>
      <c r="E146" s="128">
        <f>'Bend-emb ws lombok'!E146</f>
        <v>26</v>
      </c>
      <c r="F146" s="128">
        <f>'Bend-emb ws lombok'!F146</f>
        <v>39</v>
      </c>
      <c r="G146" s="128">
        <f>'Bend-emb ws lombok'!G146</f>
        <v>-8</v>
      </c>
      <c r="H146" s="128">
        <f>'Bend-emb ws lombok'!H146</f>
        <v>47</v>
      </c>
      <c r="I146" s="128">
        <f>'Bend-emb ws lombok'!I146</f>
        <v>6</v>
      </c>
      <c r="J146" s="133" t="str">
        <f>'Bend-emb ws lombok'!J146</f>
        <v>Sukaraja</v>
      </c>
      <c r="K146" s="133" t="str">
        <f>'Bend-emb ws lombok'!K146</f>
        <v>Keruak</v>
      </c>
      <c r="L146" s="133" t="str">
        <f>'Bend-emb ws lombok'!L146</f>
        <v>Lombok Timur</v>
      </c>
      <c r="M146" s="133" t="s">
        <v>1085</v>
      </c>
      <c r="O146" s="133" t="str">
        <f>'Bend-emb ws lombok'!M146</f>
        <v>-</v>
      </c>
    </row>
    <row r="147" spans="2:15">
      <c r="B147" s="260">
        <v>143</v>
      </c>
      <c r="C147" s="133" t="str">
        <f>'Bend-emb ws lombok'!C147</f>
        <v>Embung Tembeng</v>
      </c>
      <c r="D147" s="128">
        <f>'Bend-emb ws lombok'!D147</f>
        <v>116</v>
      </c>
      <c r="E147" s="128">
        <f>'Bend-emb ws lombok'!E147</f>
        <v>25</v>
      </c>
      <c r="F147" s="128">
        <f>'Bend-emb ws lombok'!F147</f>
        <v>47</v>
      </c>
      <c r="G147" s="128">
        <f>'Bend-emb ws lombok'!G147</f>
        <v>-8</v>
      </c>
      <c r="H147" s="128">
        <f>'Bend-emb ws lombok'!H147</f>
        <v>46</v>
      </c>
      <c r="I147" s="128">
        <f>'Bend-emb ws lombok'!I147</f>
        <v>59</v>
      </c>
      <c r="J147" s="133" t="str">
        <f>'Bend-emb ws lombok'!J147</f>
        <v>Sukaraja</v>
      </c>
      <c r="K147" s="133" t="str">
        <f>'Bend-emb ws lombok'!K147</f>
        <v>Keruak</v>
      </c>
      <c r="L147" s="133" t="str">
        <f>'Bend-emb ws lombok'!L147</f>
        <v>Lombok Timur</v>
      </c>
      <c r="M147" s="133" t="s">
        <v>1085</v>
      </c>
      <c r="O147" s="133" t="str">
        <f>'Bend-emb ws lombok'!M147</f>
        <v>-</v>
      </c>
    </row>
    <row r="148" spans="2:15">
      <c r="B148" s="260">
        <v>144</v>
      </c>
      <c r="C148" s="133" t="str">
        <f>'Bend-emb ws lombok'!C148</f>
        <v>Embung Seliat/Paok Gading</v>
      </c>
      <c r="D148" s="128">
        <f>'Bend-emb ws lombok'!D148</f>
        <v>116</v>
      </c>
      <c r="E148" s="128">
        <f>'Bend-emb ws lombok'!E148</f>
        <v>32</v>
      </c>
      <c r="F148" s="128">
        <f>'Bend-emb ws lombok'!F148</f>
        <v>29</v>
      </c>
      <c r="G148" s="128">
        <f>'Bend-emb ws lombok'!G148</f>
        <v>-8</v>
      </c>
      <c r="H148" s="128">
        <f>'Bend-emb ws lombok'!H148</f>
        <v>43</v>
      </c>
      <c r="I148" s="128">
        <f>'Bend-emb ws lombok'!I148</f>
        <v>57</v>
      </c>
      <c r="J148" s="133" t="str">
        <f>'Bend-emb ws lombok'!J148</f>
        <v>Pijot</v>
      </c>
      <c r="K148" s="133" t="str">
        <f>'Bend-emb ws lombok'!K148</f>
        <v>Keruak</v>
      </c>
      <c r="L148" s="133" t="str">
        <f>'Bend-emb ws lombok'!L148</f>
        <v>Lombok Timur</v>
      </c>
      <c r="M148" s="133" t="s">
        <v>1085</v>
      </c>
      <c r="O148" s="133" t="str">
        <f>'Bend-emb ws lombok'!M148</f>
        <v>-</v>
      </c>
    </row>
    <row r="149" spans="2:15">
      <c r="B149" s="260">
        <v>145</v>
      </c>
      <c r="C149" s="133" t="str">
        <f>'Bend-emb ws lombok'!C149</f>
        <v>Embung Mertak</v>
      </c>
      <c r="D149" s="128">
        <f>'Bend-emb ws lombok'!D149</f>
        <v>116</v>
      </c>
      <c r="E149" s="128">
        <f>'Bend-emb ws lombok'!E149</f>
        <v>30</v>
      </c>
      <c r="F149" s="128">
        <f>'Bend-emb ws lombok'!F149</f>
        <v>46</v>
      </c>
      <c r="G149" s="128">
        <f>'Bend-emb ws lombok'!G149</f>
        <v>-8</v>
      </c>
      <c r="H149" s="128">
        <f>'Bend-emb ws lombok'!H149</f>
        <v>45</v>
      </c>
      <c r="I149" s="128">
        <f>'Bend-emb ws lombok'!I149</f>
        <v>39</v>
      </c>
      <c r="J149" s="133" t="str">
        <f>'Bend-emb ws lombok'!J149</f>
        <v>Pijot</v>
      </c>
      <c r="K149" s="133" t="str">
        <f>'Bend-emb ws lombok'!K149</f>
        <v>Keruak</v>
      </c>
      <c r="L149" s="133" t="str">
        <f>'Bend-emb ws lombok'!L149</f>
        <v>Lombok Timur</v>
      </c>
      <c r="M149" s="133" t="s">
        <v>1085</v>
      </c>
      <c r="O149" s="133" t="str">
        <f>'Bend-emb ws lombok'!M149</f>
        <v>-</v>
      </c>
    </row>
    <row r="150" spans="2:15">
      <c r="B150" s="260">
        <v>146</v>
      </c>
      <c r="C150" s="133" t="str">
        <f>'Bend-emb ws lombok'!C150</f>
        <v>Embung Barparigi</v>
      </c>
      <c r="D150" s="128">
        <f>'Bend-emb ws lombok'!D150</f>
        <v>116</v>
      </c>
      <c r="E150" s="128">
        <f>'Bend-emb ws lombok'!E150</f>
        <v>30</v>
      </c>
      <c r="F150" s="128">
        <f>'Bend-emb ws lombok'!F150</f>
        <v>24</v>
      </c>
      <c r="G150" s="128">
        <f>'Bend-emb ws lombok'!G150</f>
        <v>-8</v>
      </c>
      <c r="H150" s="128">
        <f>'Bend-emb ws lombok'!H150</f>
        <v>45</v>
      </c>
      <c r="I150" s="128">
        <f>'Bend-emb ws lombok'!I150</f>
        <v>40</v>
      </c>
      <c r="J150" s="133" t="str">
        <f>'Bend-emb ws lombok'!J150</f>
        <v>Pijot</v>
      </c>
      <c r="K150" s="133" t="str">
        <f>'Bend-emb ws lombok'!K150</f>
        <v>Keruak</v>
      </c>
      <c r="L150" s="133" t="str">
        <f>'Bend-emb ws lombok'!L150</f>
        <v>Lombok Timur</v>
      </c>
      <c r="M150" s="133" t="s">
        <v>1085</v>
      </c>
      <c r="O150" s="133" t="str">
        <f>'Bend-emb ws lombok'!M150</f>
        <v>-</v>
      </c>
    </row>
    <row r="151" spans="2:15">
      <c r="B151" s="260">
        <v>147</v>
      </c>
      <c r="C151" s="133" t="str">
        <f>'Bend-emb ws lombok'!C151</f>
        <v>Embung Repok Sampi</v>
      </c>
      <c r="D151" s="128">
        <f>'Bend-emb ws lombok'!D151</f>
        <v>116</v>
      </c>
      <c r="E151" s="128">
        <f>'Bend-emb ws lombok'!E151</f>
        <v>30</v>
      </c>
      <c r="F151" s="128">
        <f>'Bend-emb ws lombok'!F151</f>
        <v>6</v>
      </c>
      <c r="G151" s="128">
        <f>'Bend-emb ws lombok'!G151</f>
        <v>-8</v>
      </c>
      <c r="H151" s="128">
        <f>'Bend-emb ws lombok'!H151</f>
        <v>45</v>
      </c>
      <c r="I151" s="128">
        <f>'Bend-emb ws lombok'!I151</f>
        <v>2</v>
      </c>
      <c r="J151" s="133" t="str">
        <f>'Bend-emb ws lombok'!J151</f>
        <v>Selebung ketangga</v>
      </c>
      <c r="K151" s="133" t="str">
        <f>'Bend-emb ws lombok'!K151</f>
        <v>Keruak</v>
      </c>
      <c r="L151" s="133" t="str">
        <f>'Bend-emb ws lombok'!L151</f>
        <v>Lombok Timur</v>
      </c>
      <c r="M151" s="133" t="s">
        <v>1085</v>
      </c>
      <c r="O151" s="133" t="str">
        <f>'Bend-emb ws lombok'!M151</f>
        <v>-</v>
      </c>
    </row>
    <row r="152" spans="2:15">
      <c r="B152" s="260">
        <v>148</v>
      </c>
      <c r="C152" s="133" t="str">
        <f>'Bend-emb ws lombok'!C152</f>
        <v>Embung Mangan</v>
      </c>
      <c r="D152" s="128">
        <f>'Bend-emb ws lombok'!D152</f>
        <v>116</v>
      </c>
      <c r="E152" s="128">
        <f>'Bend-emb ws lombok'!E152</f>
        <v>29</v>
      </c>
      <c r="F152" s="128">
        <f>'Bend-emb ws lombok'!F152</f>
        <v>6</v>
      </c>
      <c r="G152" s="128">
        <f>'Bend-emb ws lombok'!G152</f>
        <v>-8</v>
      </c>
      <c r="H152" s="128">
        <f>'Bend-emb ws lombok'!H152</f>
        <v>46</v>
      </c>
      <c r="I152" s="128">
        <f>'Bend-emb ws lombok'!I152</f>
        <v>15</v>
      </c>
      <c r="J152" s="133" t="str">
        <f>'Bend-emb ws lombok'!J152</f>
        <v>Selebung ketangga</v>
      </c>
      <c r="K152" s="133" t="str">
        <f>'Bend-emb ws lombok'!K152</f>
        <v>Keruak</v>
      </c>
      <c r="L152" s="133" t="str">
        <f>'Bend-emb ws lombok'!L152</f>
        <v>Lombok Timur</v>
      </c>
      <c r="M152" s="133" t="s">
        <v>1085</v>
      </c>
      <c r="O152" s="133" t="str">
        <f>'Bend-emb ws lombok'!M152</f>
        <v>-</v>
      </c>
    </row>
    <row r="153" spans="2:15">
      <c r="B153" s="260">
        <v>149</v>
      </c>
      <c r="C153" s="133" t="str">
        <f>'Bend-emb ws lombok'!C153</f>
        <v>Embung Pejaik</v>
      </c>
      <c r="D153" s="128">
        <f>'Bend-emb ws lombok'!D153</f>
        <v>116</v>
      </c>
      <c r="E153" s="128">
        <f>'Bend-emb ws lombok'!E153</f>
        <v>25</v>
      </c>
      <c r="F153" s="128">
        <f>'Bend-emb ws lombok'!F153</f>
        <v>13</v>
      </c>
      <c r="G153" s="128">
        <f>'Bend-emb ws lombok'!G153</f>
        <v>-8</v>
      </c>
      <c r="H153" s="128">
        <f>'Bend-emb ws lombok'!H153</f>
        <v>48</v>
      </c>
      <c r="I153" s="128">
        <f>'Bend-emb ws lombok'!I153</f>
        <v>58</v>
      </c>
      <c r="J153" s="133" t="str">
        <f>'Bend-emb ws lombok'!J153</f>
        <v>Sukaraja</v>
      </c>
      <c r="K153" s="133" t="str">
        <f>'Bend-emb ws lombok'!K153</f>
        <v>Keruak</v>
      </c>
      <c r="L153" s="133" t="str">
        <f>'Bend-emb ws lombok'!L153</f>
        <v>Lombok Timur</v>
      </c>
      <c r="M153" s="133" t="s">
        <v>1085</v>
      </c>
      <c r="O153" s="133" t="str">
        <f>'Bend-emb ws lombok'!M153</f>
        <v>-</v>
      </c>
    </row>
    <row r="154" spans="2:15">
      <c r="B154" s="260">
        <v>150</v>
      </c>
      <c r="C154" s="133" t="str">
        <f>'Bend-emb ws lombok'!C154</f>
        <v>Embung Jerowaru</v>
      </c>
      <c r="D154" s="128">
        <f>'Bend-emb ws lombok'!D154</f>
        <v>116</v>
      </c>
      <c r="E154" s="128">
        <f>'Bend-emb ws lombok'!E154</f>
        <v>29</v>
      </c>
      <c r="F154" s="128">
        <f>'Bend-emb ws lombok'!F154</f>
        <v>6</v>
      </c>
      <c r="G154" s="128">
        <f>'Bend-emb ws lombok'!G154</f>
        <v>-8</v>
      </c>
      <c r="H154" s="128">
        <f>'Bend-emb ws lombok'!H154</f>
        <v>47</v>
      </c>
      <c r="I154" s="128">
        <f>'Bend-emb ws lombok'!I154</f>
        <v>15</v>
      </c>
      <c r="J154" s="133" t="str">
        <f>'Bend-emb ws lombok'!J154</f>
        <v>Jerowaru</v>
      </c>
      <c r="K154" s="133" t="str">
        <f>'Bend-emb ws lombok'!K154</f>
        <v>Jerowaru</v>
      </c>
      <c r="L154" s="133" t="str">
        <f>'Bend-emb ws lombok'!L154</f>
        <v>Lombok Timur</v>
      </c>
      <c r="M154" s="133" t="s">
        <v>1085</v>
      </c>
      <c r="N154" s="133" t="s">
        <v>859</v>
      </c>
      <c r="O154" s="133" t="str">
        <f>'Bend-emb ws lombok'!M154</f>
        <v>-</v>
      </c>
    </row>
    <row r="155" spans="2:15">
      <c r="B155" s="260">
        <v>151</v>
      </c>
      <c r="C155" s="133" t="str">
        <f>'Bend-emb ws lombok'!C155</f>
        <v>Embung Temodo</v>
      </c>
      <c r="D155" s="128">
        <f>'Bend-emb ws lombok'!D155</f>
        <v>116</v>
      </c>
      <c r="E155" s="128">
        <f>'Bend-emb ws lombok'!E155</f>
        <v>28</v>
      </c>
      <c r="F155" s="128">
        <f>'Bend-emb ws lombok'!F155</f>
        <v>44</v>
      </c>
      <c r="G155" s="128">
        <f>'Bend-emb ws lombok'!G155</f>
        <v>-8</v>
      </c>
      <c r="H155" s="128">
        <f>'Bend-emb ws lombok'!H155</f>
        <v>53</v>
      </c>
      <c r="I155" s="128">
        <f>'Bend-emb ws lombok'!I155</f>
        <v>19</v>
      </c>
      <c r="J155" s="133" t="str">
        <f>'Bend-emb ws lombok'!J155</f>
        <v>Pemongkong</v>
      </c>
      <c r="K155" s="133" t="str">
        <f>'Bend-emb ws lombok'!K155</f>
        <v>Jerowaru</v>
      </c>
      <c r="L155" s="133" t="str">
        <f>'Bend-emb ws lombok'!L155</f>
        <v>Lombok Timur</v>
      </c>
      <c r="M155" s="133" t="s">
        <v>1085</v>
      </c>
      <c r="O155" s="133" t="str">
        <f>'Bend-emb ws lombok'!M155</f>
        <v>-</v>
      </c>
    </row>
    <row r="156" spans="2:15">
      <c r="B156" s="260">
        <v>152</v>
      </c>
      <c r="C156" s="133" t="str">
        <f>'Bend-emb ws lombok'!C156</f>
        <v>Embung Kuangrundun</v>
      </c>
      <c r="D156" s="128">
        <f>'Bend-emb ws lombok'!D156</f>
        <v>116</v>
      </c>
      <c r="E156" s="128">
        <f>'Bend-emb ws lombok'!E156</f>
        <v>27</v>
      </c>
      <c r="F156" s="128">
        <f>'Bend-emb ws lombok'!F156</f>
        <v>23</v>
      </c>
      <c r="G156" s="128">
        <f>'Bend-emb ws lombok'!G156</f>
        <v>-8</v>
      </c>
      <c r="H156" s="128">
        <f>'Bend-emb ws lombok'!H156</f>
        <v>54</v>
      </c>
      <c r="I156" s="128">
        <f>'Bend-emb ws lombok'!I156</f>
        <v>5</v>
      </c>
      <c r="J156" s="133" t="str">
        <f>'Bend-emb ws lombok'!J156</f>
        <v>Pemongkong</v>
      </c>
      <c r="K156" s="133" t="str">
        <f>'Bend-emb ws lombok'!K156</f>
        <v>Jerowaru</v>
      </c>
      <c r="L156" s="133" t="str">
        <f>'Bend-emb ws lombok'!L156</f>
        <v>Lombok Timur</v>
      </c>
      <c r="M156" s="133" t="s">
        <v>1085</v>
      </c>
      <c r="O156" s="133" t="str">
        <f>'Bend-emb ws lombok'!M156</f>
        <v>-</v>
      </c>
    </row>
    <row r="157" spans="2:15">
      <c r="B157" s="260">
        <v>153</v>
      </c>
      <c r="C157" s="133" t="str">
        <f>'Bend-emb ws lombok'!C157</f>
        <v>Embung Ujung Gol</v>
      </c>
      <c r="D157" s="128">
        <f>'Bend-emb ws lombok'!D157</f>
        <v>116</v>
      </c>
      <c r="E157" s="128">
        <f>'Bend-emb ws lombok'!E157</f>
        <v>29</v>
      </c>
      <c r="F157" s="128">
        <f>'Bend-emb ws lombok'!F157</f>
        <v>50</v>
      </c>
      <c r="G157" s="128">
        <f>'Bend-emb ws lombok'!G157</f>
        <v>-8</v>
      </c>
      <c r="H157" s="128">
        <f>'Bend-emb ws lombok'!H157</f>
        <v>52</v>
      </c>
      <c r="I157" s="128">
        <f>'Bend-emb ws lombok'!I157</f>
        <v>36</v>
      </c>
      <c r="J157" s="133" t="str">
        <f>'Bend-emb ws lombok'!J157</f>
        <v>Pemokong</v>
      </c>
      <c r="K157" s="133" t="str">
        <f>'Bend-emb ws lombok'!K157</f>
        <v>Jerowaru</v>
      </c>
      <c r="L157" s="133" t="str">
        <f>'Bend-emb ws lombok'!L157</f>
        <v>Lombok Timur</v>
      </c>
      <c r="M157" s="133" t="s">
        <v>1085</v>
      </c>
      <c r="O157" s="133" t="str">
        <f>'Bend-emb ws lombok'!M157</f>
        <v>-</v>
      </c>
    </row>
    <row r="158" spans="2:15">
      <c r="B158" s="260">
        <v>154</v>
      </c>
      <c r="C158" s="133" t="str">
        <f>'Bend-emb ws lombok'!C158</f>
        <v>Embung Gunung Paok</v>
      </c>
      <c r="D158" s="128">
        <f>'Bend-emb ws lombok'!D158</f>
        <v>116</v>
      </c>
      <c r="E158" s="128">
        <f>'Bend-emb ws lombok'!E158</f>
        <v>23</v>
      </c>
      <c r="F158" s="128">
        <f>'Bend-emb ws lombok'!F158</f>
        <v>23</v>
      </c>
      <c r="G158" s="128">
        <f>'Bend-emb ws lombok'!G158</f>
        <v>-8</v>
      </c>
      <c r="H158" s="128">
        <f>'Bend-emb ws lombok'!H158</f>
        <v>33</v>
      </c>
      <c r="I158" s="128">
        <f>'Bend-emb ws lombok'!I158</f>
        <v>1</v>
      </c>
      <c r="J158" s="133" t="str">
        <f>'Bend-emb ws lombok'!J158</f>
        <v>Perian</v>
      </c>
      <c r="K158" s="133" t="str">
        <f>'Bend-emb ws lombok'!K158</f>
        <v>Montong Gading</v>
      </c>
      <c r="L158" s="133" t="str">
        <f>'Bend-emb ws lombok'!L158</f>
        <v>Lombok Timur</v>
      </c>
      <c r="M158" s="133" t="s">
        <v>1085</v>
      </c>
      <c r="N158" s="133" t="s">
        <v>859</v>
      </c>
      <c r="O158" s="133" t="str">
        <f>'Bend-emb ws lombok'!M158</f>
        <v>OPSDA BWS NT I</v>
      </c>
    </row>
    <row r="159" spans="2:15">
      <c r="B159" s="260">
        <v>155</v>
      </c>
      <c r="C159" s="133" t="str">
        <f>'Bend-emb ws lombok'!C159</f>
        <v>Embung Mare</v>
      </c>
      <c r="D159" s="128">
        <f>'Bend-emb ws lombok'!D159</f>
        <v>116</v>
      </c>
      <c r="E159" s="128">
        <f>'Bend-emb ws lombok'!E159</f>
        <v>22</v>
      </c>
      <c r="F159" s="128">
        <f>'Bend-emb ws lombok'!F159</f>
        <v>57</v>
      </c>
      <c r="G159" s="128">
        <f>'Bend-emb ws lombok'!G159</f>
        <v>-8</v>
      </c>
      <c r="H159" s="128">
        <f>'Bend-emb ws lombok'!H159</f>
        <v>35</v>
      </c>
      <c r="I159" s="128">
        <f>'Bend-emb ws lombok'!I159</f>
        <v>26</v>
      </c>
      <c r="J159" s="133" t="str">
        <f>'Bend-emb ws lombok'!J159</f>
        <v>Jenggik Utara</v>
      </c>
      <c r="K159" s="133" t="str">
        <f>'Bend-emb ws lombok'!K159</f>
        <v>Montong Gading</v>
      </c>
      <c r="L159" s="133" t="str">
        <f>'Bend-emb ws lombok'!L159</f>
        <v>Lombok Timur</v>
      </c>
      <c r="M159" s="133" t="s">
        <v>1085</v>
      </c>
      <c r="O159" s="133" t="str">
        <f>'Bend-emb ws lombok'!M159</f>
        <v>-</v>
      </c>
    </row>
    <row r="160" spans="2:15">
      <c r="B160" s="260">
        <v>156</v>
      </c>
      <c r="C160" s="133" t="str">
        <f>'Bend-emb ws lombok'!C160</f>
        <v>Embung Jago</v>
      </c>
      <c r="D160" s="128">
        <f>'Bend-emb ws lombok'!D160</f>
        <v>116</v>
      </c>
      <c r="E160" s="128">
        <f>'Bend-emb ws lombok'!E160</f>
        <v>22</v>
      </c>
      <c r="F160" s="128">
        <f>'Bend-emb ws lombok'!F160</f>
        <v>55.3</v>
      </c>
      <c r="G160" s="128">
        <f>'Bend-emb ws lombok'!G160</f>
        <v>-8</v>
      </c>
      <c r="H160" s="128">
        <f>'Bend-emb ws lombok'!H160</f>
        <v>33</v>
      </c>
      <c r="I160" s="128">
        <f>'Bend-emb ws lombok'!I160</f>
        <v>34.1</v>
      </c>
      <c r="J160" s="133" t="str">
        <f>'Bend-emb ws lombok'!J160</f>
        <v>Jenggik Utara</v>
      </c>
      <c r="K160" s="133" t="str">
        <f>'Bend-emb ws lombok'!K160</f>
        <v>Montong Gading</v>
      </c>
      <c r="L160" s="133" t="str">
        <f>'Bend-emb ws lombok'!L160</f>
        <v>Lombok Timur</v>
      </c>
      <c r="M160" s="133" t="s">
        <v>1085</v>
      </c>
      <c r="N160" s="133" t="s">
        <v>859</v>
      </c>
      <c r="O160" s="133" t="str">
        <f>'Bend-emb ws lombok'!M160</f>
        <v>-</v>
      </c>
    </row>
    <row r="161" spans="2:15">
      <c r="B161" s="260">
        <v>157</v>
      </c>
      <c r="C161" s="133" t="str">
        <f>'Bend-emb ws lombok'!C161</f>
        <v>Embung Solong</v>
      </c>
      <c r="D161" s="128">
        <f>'Bend-emb ws lombok'!D161</f>
        <v>0</v>
      </c>
      <c r="E161" s="128">
        <f>'Bend-emb ws lombok'!E161</f>
        <v>0</v>
      </c>
      <c r="F161" s="128">
        <f>'Bend-emb ws lombok'!F161</f>
        <v>0</v>
      </c>
      <c r="G161" s="128">
        <f>'Bend-emb ws lombok'!G161</f>
        <v>0</v>
      </c>
      <c r="H161" s="128">
        <f>'Bend-emb ws lombok'!H161</f>
        <v>0</v>
      </c>
      <c r="I161" s="128">
        <f>'Bend-emb ws lombok'!I161</f>
        <v>0</v>
      </c>
      <c r="J161" s="133" t="str">
        <f>'Bend-emb ws lombok'!J161</f>
        <v>Montong Betok</v>
      </c>
      <c r="K161" s="133" t="str">
        <f>'Bend-emb ws lombok'!K161</f>
        <v>Montong Gading</v>
      </c>
      <c r="L161" s="133" t="str">
        <f>'Bend-emb ws lombok'!L161</f>
        <v>Lombok Timur</v>
      </c>
      <c r="M161" s="133" t="s">
        <v>1085</v>
      </c>
      <c r="O161" s="133" t="str">
        <f>'Bend-emb ws lombok'!M161</f>
        <v>-</v>
      </c>
    </row>
    <row r="162" spans="2:15">
      <c r="B162" s="260">
        <v>158</v>
      </c>
      <c r="C162" s="133" t="str">
        <f>'Bend-emb ws lombok'!C162</f>
        <v>Embung Senang</v>
      </c>
      <c r="D162" s="128">
        <f>'Bend-emb ws lombok'!D162</f>
        <v>116</v>
      </c>
      <c r="E162" s="128">
        <f>'Bend-emb ws lombok'!E162</f>
        <v>35</v>
      </c>
      <c r="F162" s="128">
        <f>'Bend-emb ws lombok'!F162</f>
        <v>56</v>
      </c>
      <c r="G162" s="128">
        <f>'Bend-emb ws lombok'!G162</f>
        <v>-8</v>
      </c>
      <c r="H162" s="128">
        <f>'Bend-emb ws lombok'!H162</f>
        <v>33</v>
      </c>
      <c r="I162" s="128">
        <f>'Bend-emb ws lombok'!I162</f>
        <v>30</v>
      </c>
      <c r="J162" s="133" t="str">
        <f>'Bend-emb ws lombok'!J162</f>
        <v>Batuyang</v>
      </c>
      <c r="K162" s="133" t="str">
        <f>'Bend-emb ws lombok'!K162</f>
        <v>Swela</v>
      </c>
      <c r="L162" s="133" t="str">
        <f>'Bend-emb ws lombok'!L162</f>
        <v>Lombok Timur</v>
      </c>
      <c r="M162" s="133" t="s">
        <v>1085</v>
      </c>
      <c r="N162" s="133" t="s">
        <v>859</v>
      </c>
      <c r="O162" s="133" t="str">
        <f>'Bend-emb ws lombok'!M162</f>
        <v>OPSDA BWS NT I</v>
      </c>
    </row>
    <row r="163" spans="2:15">
      <c r="B163" s="260">
        <v>159</v>
      </c>
      <c r="C163" s="133" t="str">
        <f>'Bend-emb ws lombok'!C163</f>
        <v>Embung Kembar I</v>
      </c>
      <c r="D163" s="128">
        <f>'Bend-emb ws lombok'!D163</f>
        <v>116</v>
      </c>
      <c r="E163" s="128">
        <f>'Bend-emb ws lombok'!E163</f>
        <v>34</v>
      </c>
      <c r="F163" s="128">
        <f>'Bend-emb ws lombok'!F163</f>
        <v>13</v>
      </c>
      <c r="G163" s="128">
        <f>'Bend-emb ws lombok'!G163</f>
        <v>-8</v>
      </c>
      <c r="H163" s="128">
        <f>'Bend-emb ws lombok'!H163</f>
        <v>30</v>
      </c>
      <c r="I163" s="128">
        <f>'Bend-emb ws lombok'!I163</f>
        <v>52</v>
      </c>
      <c r="J163" s="133" t="str">
        <f>'Bend-emb ws lombok'!J163</f>
        <v>Swela</v>
      </c>
      <c r="K163" s="133" t="str">
        <f>'Bend-emb ws lombok'!K163</f>
        <v>Swela</v>
      </c>
      <c r="L163" s="133" t="str">
        <f>'Bend-emb ws lombok'!L163</f>
        <v>Lombok Timur</v>
      </c>
      <c r="M163" s="133" t="s">
        <v>1085</v>
      </c>
      <c r="O163" s="133" t="str">
        <f>'Bend-emb ws lombok'!M163</f>
        <v>-</v>
      </c>
    </row>
    <row r="164" spans="2:15">
      <c r="B164" s="260">
        <v>160</v>
      </c>
      <c r="C164" s="133" t="str">
        <f>'Bend-emb ws lombok'!C164</f>
        <v>Embung Kembar II</v>
      </c>
      <c r="D164" s="128">
        <f>'Bend-emb ws lombok'!D164</f>
        <v>116</v>
      </c>
      <c r="E164" s="128">
        <f>'Bend-emb ws lombok'!E164</f>
        <v>34</v>
      </c>
      <c r="F164" s="128">
        <f>'Bend-emb ws lombok'!F164</f>
        <v>19</v>
      </c>
      <c r="G164" s="128">
        <f>'Bend-emb ws lombok'!G164</f>
        <v>-8</v>
      </c>
      <c r="H164" s="128">
        <f>'Bend-emb ws lombok'!H164</f>
        <v>30</v>
      </c>
      <c r="I164" s="128">
        <f>'Bend-emb ws lombok'!I164</f>
        <v>56</v>
      </c>
      <c r="J164" s="133" t="str">
        <f>'Bend-emb ws lombok'!J164</f>
        <v>Swela</v>
      </c>
      <c r="K164" s="133" t="str">
        <f>'Bend-emb ws lombok'!K164</f>
        <v>Swela</v>
      </c>
      <c r="L164" s="133" t="str">
        <f>'Bend-emb ws lombok'!L164</f>
        <v>Lombok Timur</v>
      </c>
      <c r="M164" s="133" t="s">
        <v>1085</v>
      </c>
      <c r="N164" s="133" t="s">
        <v>859</v>
      </c>
      <c r="O164" s="133" t="str">
        <f>'Bend-emb ws lombok'!M164</f>
        <v>-</v>
      </c>
    </row>
    <row r="165" spans="2:15">
      <c r="B165" s="260">
        <v>161</v>
      </c>
      <c r="C165" s="133" t="str">
        <f>'Bend-emb ws lombok'!C165</f>
        <v>Embung Sapit</v>
      </c>
      <c r="D165" s="128">
        <f>'Bend-emb ws lombok'!D165</f>
        <v>0</v>
      </c>
      <c r="E165" s="128">
        <f>'Bend-emb ws lombok'!E165</f>
        <v>0</v>
      </c>
      <c r="F165" s="128">
        <f>'Bend-emb ws lombok'!F165</f>
        <v>0</v>
      </c>
      <c r="G165" s="128">
        <f>'Bend-emb ws lombok'!G165</f>
        <v>0</v>
      </c>
      <c r="H165" s="128">
        <f>'Bend-emb ws lombok'!H165</f>
        <v>0</v>
      </c>
      <c r="I165" s="128">
        <f>'Bend-emb ws lombok'!I165</f>
        <v>0</v>
      </c>
      <c r="J165" s="133" t="str">
        <f>'Bend-emb ws lombok'!J165</f>
        <v>Sapit</v>
      </c>
      <c r="K165" s="133" t="str">
        <f>'Bend-emb ws lombok'!K165</f>
        <v>Swela</v>
      </c>
      <c r="L165" s="133" t="str">
        <f>'Bend-emb ws lombok'!L165</f>
        <v>Lombok Timur</v>
      </c>
      <c r="M165" s="133" t="s">
        <v>1085</v>
      </c>
      <c r="O165" s="133" t="str">
        <f>'Bend-emb ws lombok'!M165</f>
        <v>-</v>
      </c>
    </row>
    <row r="166" spans="2:15">
      <c r="B166" s="260">
        <v>162</v>
      </c>
      <c r="C166" s="133" t="str">
        <f>'Bend-emb ws lombok'!C166</f>
        <v>Embung Kokok Koak</v>
      </c>
      <c r="D166" s="128">
        <f>'Bend-emb ws lombok'!D166</f>
        <v>116</v>
      </c>
      <c r="E166" s="128">
        <f>'Bend-emb ws lombok'!E166</f>
        <v>36</v>
      </c>
      <c r="F166" s="128">
        <f>'Bend-emb ws lombok'!F166</f>
        <v>19</v>
      </c>
      <c r="G166" s="128">
        <f>'Bend-emb ws lombok'!G166</f>
        <v>-8</v>
      </c>
      <c r="H166" s="128">
        <f>'Bend-emb ws lombok'!H166</f>
        <v>29</v>
      </c>
      <c r="I166" s="128">
        <f>'Bend-emb ws lombok'!I166</f>
        <v>21</v>
      </c>
      <c r="J166" s="133" t="str">
        <f>'Bend-emb ws lombok'!J166</f>
        <v>Perigi</v>
      </c>
      <c r="K166" s="133" t="str">
        <f>'Bend-emb ws lombok'!K166</f>
        <v>Pringgabaya</v>
      </c>
      <c r="L166" s="133" t="str">
        <f>'Bend-emb ws lombok'!L166</f>
        <v>Lombok Timur</v>
      </c>
      <c r="M166" s="133" t="s">
        <v>1085</v>
      </c>
      <c r="O166" s="133" t="str">
        <f>'Bend-emb ws lombok'!M166</f>
        <v>-</v>
      </c>
    </row>
    <row r="167" spans="2:15">
      <c r="B167" s="260">
        <v>163</v>
      </c>
      <c r="C167" s="133" t="str">
        <f>'Bend-emb ws lombok'!C167</f>
        <v>Embung Propok Batu Tinja</v>
      </c>
      <c r="D167" s="128">
        <f>'Bend-emb ws lombok'!D167</f>
        <v>116</v>
      </c>
      <c r="E167" s="128">
        <f>'Bend-emb ws lombok'!E167</f>
        <v>35</v>
      </c>
      <c r="F167" s="128">
        <f>'Bend-emb ws lombok'!F167</f>
        <v>44</v>
      </c>
      <c r="G167" s="128">
        <f>'Bend-emb ws lombok'!G167</f>
        <v>-8</v>
      </c>
      <c r="H167" s="128">
        <f>'Bend-emb ws lombok'!H167</f>
        <v>32</v>
      </c>
      <c r="I167" s="128">
        <f>'Bend-emb ws lombok'!I167</f>
        <v>4</v>
      </c>
      <c r="J167" s="133" t="str">
        <f>'Bend-emb ws lombok'!J167</f>
        <v>Selaparang</v>
      </c>
      <c r="K167" s="133" t="str">
        <f>'Bend-emb ws lombok'!K167</f>
        <v>Pringgabaya</v>
      </c>
      <c r="L167" s="133" t="str">
        <f>'Bend-emb ws lombok'!L167</f>
        <v>Lombok Timur</v>
      </c>
      <c r="M167" s="133" t="s">
        <v>1085</v>
      </c>
      <c r="N167" s="133" t="s">
        <v>859</v>
      </c>
      <c r="O167" s="133" t="str">
        <f>'Bend-emb ws lombok'!M167</f>
        <v>-</v>
      </c>
    </row>
    <row r="168" spans="2:15">
      <c r="B168" s="260">
        <v>164</v>
      </c>
      <c r="C168" s="133" t="str">
        <f>'Bend-emb ws lombok'!C168</f>
        <v>Embung Seruni</v>
      </c>
      <c r="D168" s="128">
        <f>'Bend-emb ws lombok'!D168</f>
        <v>116</v>
      </c>
      <c r="E168" s="128">
        <f>'Bend-emb ws lombok'!E168</f>
        <v>39</v>
      </c>
      <c r="F168" s="128">
        <f>'Bend-emb ws lombok'!F168</f>
        <v>25</v>
      </c>
      <c r="G168" s="128">
        <f>'Bend-emb ws lombok'!G168</f>
        <v>-8</v>
      </c>
      <c r="H168" s="128">
        <f>'Bend-emb ws lombok'!H168</f>
        <v>29</v>
      </c>
      <c r="I168" s="128">
        <f>'Bend-emb ws lombok'!I168</f>
        <v>33</v>
      </c>
      <c r="J168" s="133" t="str">
        <f>'Bend-emb ws lombok'!J168</f>
        <v>Lb. Lombok</v>
      </c>
      <c r="K168" s="133" t="str">
        <f>'Bend-emb ws lombok'!K168</f>
        <v>Pringgabaya</v>
      </c>
      <c r="L168" s="133" t="str">
        <f>'Bend-emb ws lombok'!L168</f>
        <v>Lombok Timur</v>
      </c>
      <c r="M168" s="133" t="s">
        <v>1085</v>
      </c>
      <c r="O168" s="133" t="str">
        <f>'Bend-emb ws lombok'!M168</f>
        <v>-</v>
      </c>
    </row>
    <row r="169" spans="2:15">
      <c r="B169" s="260">
        <v>165</v>
      </c>
      <c r="C169" s="133" t="str">
        <f>'Bend-emb ws lombok'!C169</f>
        <v>Embung Peneda Gandor</v>
      </c>
      <c r="D169" s="128">
        <f>'Bend-emb ws lombok'!D169</f>
        <v>116</v>
      </c>
      <c r="E169" s="128">
        <f>'Bend-emb ws lombok'!E169</f>
        <v>32</v>
      </c>
      <c r="F169" s="128">
        <f>'Bend-emb ws lombok'!F169</f>
        <v>32</v>
      </c>
      <c r="G169" s="128">
        <f>'Bend-emb ws lombok'!G169</f>
        <v>-8</v>
      </c>
      <c r="H169" s="128">
        <f>'Bend-emb ws lombok'!H169</f>
        <v>41</v>
      </c>
      <c r="I169" s="128">
        <f>'Bend-emb ws lombok'!I169</f>
        <v>6</v>
      </c>
      <c r="J169" s="133" t="str">
        <f>'Bend-emb ws lombok'!J169</f>
        <v>Peneda Gandor</v>
      </c>
      <c r="K169" s="133" t="str">
        <f>'Bend-emb ws lombok'!K169</f>
        <v>Labuhan Haji</v>
      </c>
      <c r="L169" s="133" t="str">
        <f>'Bend-emb ws lombok'!L169</f>
        <v>Lombok Timur</v>
      </c>
      <c r="M169" s="133" t="s">
        <v>1085</v>
      </c>
      <c r="N169" s="133" t="s">
        <v>859</v>
      </c>
      <c r="O169" s="133" t="str">
        <f>'Bend-emb ws lombok'!M169</f>
        <v>OPSDA BWS NT I</v>
      </c>
    </row>
    <row r="170" spans="2:15">
      <c r="B170" s="260">
        <v>166</v>
      </c>
      <c r="C170" s="133" t="str">
        <f>'Bend-emb ws lombok'!C170</f>
        <v>Embung Batu Lawang</v>
      </c>
      <c r="D170" s="128">
        <f>'Bend-emb ws lombok'!D170</f>
        <v>116</v>
      </c>
      <c r="E170" s="128">
        <f>'Bend-emb ws lombok'!E170</f>
        <v>31</v>
      </c>
      <c r="F170" s="128">
        <f>'Bend-emb ws lombok'!F170</f>
        <v>45</v>
      </c>
      <c r="G170" s="128">
        <f>'Bend-emb ws lombok'!G170</f>
        <v>-8</v>
      </c>
      <c r="H170" s="128">
        <f>'Bend-emb ws lombok'!H170</f>
        <v>44</v>
      </c>
      <c r="I170" s="128">
        <f>'Bend-emb ws lombok'!I170</f>
        <v>2</v>
      </c>
      <c r="J170" s="133" t="str">
        <f>'Bend-emb ws lombok'!J170</f>
        <v>Gelanggang</v>
      </c>
      <c r="K170" s="133" t="str">
        <f>'Bend-emb ws lombok'!K170</f>
        <v>Sakra</v>
      </c>
      <c r="L170" s="133" t="str">
        <f>'Bend-emb ws lombok'!L170</f>
        <v>Lombok Timur</v>
      </c>
      <c r="M170" s="133" t="s">
        <v>1085</v>
      </c>
      <c r="O170" s="133" t="str">
        <f>'Bend-emb ws lombok'!M170</f>
        <v>-</v>
      </c>
    </row>
    <row r="171" spans="2:15">
      <c r="B171" s="260">
        <v>167</v>
      </c>
      <c r="C171" s="133" t="str">
        <f>'Bend-emb ws lombok'!C171</f>
        <v>Embung Kali Ujung</v>
      </c>
      <c r="D171" s="128">
        <f>'Bend-emb ws lombok'!D171</f>
        <v>116</v>
      </c>
      <c r="E171" s="128">
        <f>'Bend-emb ws lombok'!E171</f>
        <v>27</v>
      </c>
      <c r="F171" s="128">
        <f>'Bend-emb ws lombok'!F171</f>
        <v>31</v>
      </c>
      <c r="G171" s="128">
        <f>'Bend-emb ws lombok'!G171</f>
        <v>-8</v>
      </c>
      <c r="H171" s="128">
        <f>'Bend-emb ws lombok'!H171</f>
        <v>43</v>
      </c>
      <c r="I171" s="128">
        <f>'Bend-emb ws lombok'!I171</f>
        <v>29</v>
      </c>
      <c r="J171" s="133" t="str">
        <f>'Bend-emb ws lombok'!J171</f>
        <v>Rensing</v>
      </c>
      <c r="K171" s="133" t="str">
        <f>'Bend-emb ws lombok'!K171</f>
        <v>Sakra</v>
      </c>
      <c r="L171" s="133" t="str">
        <f>'Bend-emb ws lombok'!L171</f>
        <v>Lombok Timur</v>
      </c>
      <c r="M171" s="133" t="s">
        <v>1085</v>
      </c>
      <c r="N171" s="133" t="s">
        <v>859</v>
      </c>
      <c r="O171" s="133" t="str">
        <f>'Bend-emb ws lombok'!M171</f>
        <v>OPSDA BWS NT I</v>
      </c>
    </row>
    <row r="172" spans="2:15">
      <c r="B172" s="260">
        <v>168</v>
      </c>
      <c r="C172" s="133" t="str">
        <f>'Bend-emb ws lombok'!C172</f>
        <v>Embung Jero Poto</v>
      </c>
      <c r="D172" s="128">
        <f>'Bend-emb ws lombok'!D172</f>
        <v>116</v>
      </c>
      <c r="E172" s="128">
        <f>'Bend-emb ws lombok'!E172</f>
        <v>26</v>
      </c>
      <c r="F172" s="128">
        <f>'Bend-emb ws lombok'!F172</f>
        <v>0</v>
      </c>
      <c r="G172" s="128">
        <f>'Bend-emb ws lombok'!G172</f>
        <v>-8</v>
      </c>
      <c r="H172" s="128">
        <f>'Bend-emb ws lombok'!H172</f>
        <v>41</v>
      </c>
      <c r="I172" s="128">
        <f>'Bend-emb ws lombok'!I172</f>
        <v>48</v>
      </c>
      <c r="J172" s="133" t="str">
        <f>'Bend-emb ws lombok'!J172</f>
        <v>Sukarara</v>
      </c>
      <c r="K172" s="133" t="str">
        <f>'Bend-emb ws lombok'!K172</f>
        <v>Sakra</v>
      </c>
      <c r="L172" s="133" t="str">
        <f>'Bend-emb ws lombok'!L172</f>
        <v>Lombok Timur</v>
      </c>
      <c r="M172" s="133" t="s">
        <v>1085</v>
      </c>
      <c r="O172" s="133" t="str">
        <f>'Bend-emb ws lombok'!M172</f>
        <v>-</v>
      </c>
    </row>
    <row r="173" spans="2:15">
      <c r="B173" s="260">
        <v>169</v>
      </c>
      <c r="C173" s="133" t="str">
        <f>'Bend-emb ws lombok'!C173</f>
        <v>Embung Bengak Jeropoto</v>
      </c>
      <c r="D173" s="128">
        <f>'Bend-emb ws lombok'!D173</f>
        <v>116</v>
      </c>
      <c r="E173" s="128">
        <f>'Bend-emb ws lombok'!E173</f>
        <v>26</v>
      </c>
      <c r="F173" s="128">
        <f>'Bend-emb ws lombok'!F173</f>
        <v>6</v>
      </c>
      <c r="G173" s="128">
        <f>'Bend-emb ws lombok'!G173</f>
        <v>-8</v>
      </c>
      <c r="H173" s="128">
        <f>'Bend-emb ws lombok'!H173</f>
        <v>41</v>
      </c>
      <c r="I173" s="128">
        <f>'Bend-emb ws lombok'!I173</f>
        <v>57</v>
      </c>
      <c r="J173" s="133" t="str">
        <f>'Bend-emb ws lombok'!J173</f>
        <v>Sukarara</v>
      </c>
      <c r="K173" s="133" t="str">
        <f>'Bend-emb ws lombok'!K173</f>
        <v>Sakra</v>
      </c>
      <c r="L173" s="133" t="str">
        <f>'Bend-emb ws lombok'!L173</f>
        <v>Lombok Timur</v>
      </c>
      <c r="M173" s="133" t="s">
        <v>1085</v>
      </c>
      <c r="O173" s="133" t="str">
        <f>'Bend-emb ws lombok'!M173</f>
        <v>-</v>
      </c>
    </row>
    <row r="174" spans="2:15">
      <c r="B174" s="260">
        <v>170</v>
      </c>
      <c r="C174" s="133" t="str">
        <f>'Bend-emb ws lombok'!C174</f>
        <v>Embung Pelepok</v>
      </c>
      <c r="D174" s="128">
        <f>'Bend-emb ws lombok'!D174</f>
        <v>116</v>
      </c>
      <c r="E174" s="128">
        <f>'Bend-emb ws lombok'!E174</f>
        <v>26</v>
      </c>
      <c r="F174" s="128">
        <f>'Bend-emb ws lombok'!F174</f>
        <v>26</v>
      </c>
      <c r="G174" s="128">
        <f>'Bend-emb ws lombok'!G174</f>
        <v>-8</v>
      </c>
      <c r="H174" s="128">
        <f>'Bend-emb ws lombok'!H174</f>
        <v>42</v>
      </c>
      <c r="I174" s="128">
        <f>'Bend-emb ws lombok'!I174</f>
        <v>9</v>
      </c>
      <c r="J174" s="133" t="str">
        <f>'Bend-emb ws lombok'!J174</f>
        <v>Sukarara</v>
      </c>
      <c r="K174" s="133" t="str">
        <f>'Bend-emb ws lombok'!K174</f>
        <v>Sakra</v>
      </c>
      <c r="L174" s="133" t="str">
        <f>'Bend-emb ws lombok'!L174</f>
        <v>Lombok Timur</v>
      </c>
      <c r="M174" s="133" t="s">
        <v>1085</v>
      </c>
      <c r="O174" s="133" t="str">
        <f>'Bend-emb ws lombok'!M174</f>
        <v>-</v>
      </c>
    </row>
    <row r="175" spans="2:15">
      <c r="B175" s="260">
        <v>171</v>
      </c>
      <c r="C175" s="133" t="str">
        <f>'Bend-emb ws lombok'!C175</f>
        <v>Embung Penye</v>
      </c>
      <c r="D175" s="128">
        <f>'Bend-emb ws lombok'!D175</f>
        <v>116</v>
      </c>
      <c r="E175" s="128">
        <f>'Bend-emb ws lombok'!E175</f>
        <v>27</v>
      </c>
      <c r="F175" s="128">
        <f>'Bend-emb ws lombok'!F175</f>
        <v>2</v>
      </c>
      <c r="G175" s="128">
        <f>'Bend-emb ws lombok'!G175</f>
        <v>-8</v>
      </c>
      <c r="H175" s="128">
        <f>'Bend-emb ws lombok'!H175</f>
        <v>41</v>
      </c>
      <c r="I175" s="128">
        <f>'Bend-emb ws lombok'!I175</f>
        <v>23</v>
      </c>
      <c r="J175" s="133" t="str">
        <f>'Bend-emb ws lombok'!J175</f>
        <v>Swangi</v>
      </c>
      <c r="K175" s="133" t="str">
        <f>'Bend-emb ws lombok'!K175</f>
        <v>Sakra</v>
      </c>
      <c r="L175" s="133" t="str">
        <f>'Bend-emb ws lombok'!L175</f>
        <v>Lombok Timur</v>
      </c>
      <c r="M175" s="133" t="s">
        <v>1085</v>
      </c>
      <c r="O175" s="133" t="str">
        <f>'Bend-emb ws lombok'!M175</f>
        <v>-</v>
      </c>
    </row>
    <row r="176" spans="2:15">
      <c r="B176" s="260">
        <v>172</v>
      </c>
      <c r="C176" s="133" t="str">
        <f>'Bend-emb ws lombok'!C176</f>
        <v>Embung Toyang</v>
      </c>
      <c r="D176" s="128">
        <f>'Bend-emb ws lombok'!D176</f>
        <v>116</v>
      </c>
      <c r="E176" s="128">
        <f>'Bend-emb ws lombok'!E176</f>
        <v>28</v>
      </c>
      <c r="F176" s="128">
        <f>'Bend-emb ws lombok'!F176</f>
        <v>50</v>
      </c>
      <c r="G176" s="128">
        <f>'Bend-emb ws lombok'!G176</f>
        <v>-8</v>
      </c>
      <c r="H176" s="128">
        <f>'Bend-emb ws lombok'!H176</f>
        <v>42</v>
      </c>
      <c r="I176" s="128">
        <f>'Bend-emb ws lombok'!I176</f>
        <v>42</v>
      </c>
      <c r="J176" s="133" t="str">
        <f>'Bend-emb ws lombok'!J176</f>
        <v>Buntiang</v>
      </c>
      <c r="K176" s="133" t="str">
        <f>'Bend-emb ws lombok'!K176</f>
        <v>Sakra Barat</v>
      </c>
      <c r="L176" s="133" t="str">
        <f>'Bend-emb ws lombok'!L176</f>
        <v>Lombok Timur</v>
      </c>
      <c r="M176" s="133" t="s">
        <v>1085</v>
      </c>
      <c r="O176" s="133" t="str">
        <f>'Bend-emb ws lombok'!M176</f>
        <v>-</v>
      </c>
    </row>
    <row r="177" spans="2:15">
      <c r="B177" s="260">
        <v>173</v>
      </c>
      <c r="C177" s="133" t="str">
        <f>'Bend-emb ws lombok'!C177</f>
        <v>Embung Lingkok kolo</v>
      </c>
      <c r="D177" s="128">
        <f>'Bend-emb ws lombok'!D177</f>
        <v>116</v>
      </c>
      <c r="E177" s="128">
        <f>'Bend-emb ws lombok'!E177</f>
        <v>28</v>
      </c>
      <c r="F177" s="128">
        <f>'Bend-emb ws lombok'!F177</f>
        <v>43</v>
      </c>
      <c r="G177" s="128">
        <f>'Bend-emb ws lombok'!G177</f>
        <v>-8</v>
      </c>
      <c r="H177" s="128">
        <f>'Bend-emb ws lombok'!H177</f>
        <v>43</v>
      </c>
      <c r="I177" s="128">
        <f>'Bend-emb ws lombok'!I177</f>
        <v>15</v>
      </c>
      <c r="J177" s="133" t="str">
        <f>'Bend-emb ws lombok'!J177</f>
        <v>Buntiang</v>
      </c>
      <c r="K177" s="133" t="str">
        <f>'Bend-emb ws lombok'!K177</f>
        <v>Sakra Barat</v>
      </c>
      <c r="L177" s="133" t="str">
        <f>'Bend-emb ws lombok'!L177</f>
        <v>Lombok Timur</v>
      </c>
      <c r="M177" s="133" t="s">
        <v>1085</v>
      </c>
      <c r="O177" s="133" t="str">
        <f>'Bend-emb ws lombok'!M177</f>
        <v>-</v>
      </c>
    </row>
    <row r="178" spans="2:15">
      <c r="B178" s="260">
        <v>174</v>
      </c>
      <c r="C178" s="133" t="str">
        <f>'Bend-emb ws lombok'!C178</f>
        <v>Embung Kondok</v>
      </c>
      <c r="D178" s="128">
        <f>'Bend-emb ws lombok'!D178</f>
        <v>116</v>
      </c>
      <c r="E178" s="128">
        <f>'Bend-emb ws lombok'!E178</f>
        <v>29</v>
      </c>
      <c r="F178" s="128">
        <f>'Bend-emb ws lombok'!F178</f>
        <v>19</v>
      </c>
      <c r="G178" s="128">
        <f>'Bend-emb ws lombok'!G178</f>
        <v>-8</v>
      </c>
      <c r="H178" s="128">
        <f>'Bend-emb ws lombok'!H178</f>
        <v>42</v>
      </c>
      <c r="I178" s="128">
        <f>'Bend-emb ws lombok'!I178</f>
        <v>48</v>
      </c>
      <c r="J178" s="133" t="str">
        <f>'Bend-emb ws lombok'!J178</f>
        <v>Buntiang</v>
      </c>
      <c r="K178" s="133" t="str">
        <f>'Bend-emb ws lombok'!K178</f>
        <v>Sakra Barat</v>
      </c>
      <c r="L178" s="133" t="str">
        <f>'Bend-emb ws lombok'!L178</f>
        <v>Lombok Timur</v>
      </c>
      <c r="M178" s="133" t="s">
        <v>1085</v>
      </c>
      <c r="O178" s="133" t="str">
        <f>'Bend-emb ws lombok'!M178</f>
        <v>-</v>
      </c>
    </row>
    <row r="179" spans="2:15">
      <c r="B179" s="260">
        <v>175</v>
      </c>
      <c r="C179" s="133" t="str">
        <f>'Bend-emb ws lombok'!C179</f>
        <v>Embung Tibu Kulit</v>
      </c>
      <c r="D179" s="128">
        <f>'Bend-emb ws lombok'!D179</f>
        <v>0</v>
      </c>
      <c r="E179" s="128">
        <f>'Bend-emb ws lombok'!E179</f>
        <v>0</v>
      </c>
      <c r="F179" s="128">
        <f>'Bend-emb ws lombok'!F179</f>
        <v>0</v>
      </c>
      <c r="G179" s="128">
        <f>'Bend-emb ws lombok'!G179</f>
        <v>0</v>
      </c>
      <c r="H179" s="128">
        <f>'Bend-emb ws lombok'!H179</f>
        <v>0</v>
      </c>
      <c r="I179" s="128">
        <f>'Bend-emb ws lombok'!I179</f>
        <v>0</v>
      </c>
      <c r="J179" s="133" t="str">
        <f>'Bend-emb ws lombok'!J179</f>
        <v>Buntiang</v>
      </c>
      <c r="K179" s="133" t="str">
        <f>'Bend-emb ws lombok'!K179</f>
        <v>Sakra Barat</v>
      </c>
      <c r="L179" s="133" t="str">
        <f>'Bend-emb ws lombok'!L179</f>
        <v>Lombok Timur</v>
      </c>
      <c r="M179" s="133" t="s">
        <v>1085</v>
      </c>
      <c r="O179" s="133" t="str">
        <f>'Bend-emb ws lombok'!M179</f>
        <v>-</v>
      </c>
    </row>
    <row r="180" spans="2:15">
      <c r="B180" s="260">
        <v>176</v>
      </c>
      <c r="C180" s="133" t="str">
        <f>'Bend-emb ws lombok'!C180</f>
        <v>Embung Topor</v>
      </c>
      <c r="D180" s="128">
        <f>'Bend-emb ws lombok'!D180</f>
        <v>116</v>
      </c>
      <c r="E180" s="128">
        <f>'Bend-emb ws lombok'!E180</f>
        <v>25</v>
      </c>
      <c r="F180" s="128">
        <f>'Bend-emb ws lombok'!F180</f>
        <v>59</v>
      </c>
      <c r="G180" s="128">
        <f>'Bend-emb ws lombok'!G180</f>
        <v>-8</v>
      </c>
      <c r="H180" s="128">
        <f>'Bend-emb ws lombok'!H180</f>
        <v>42</v>
      </c>
      <c r="I180" s="128">
        <f>'Bend-emb ws lombok'!I180</f>
        <v>44</v>
      </c>
      <c r="J180" s="133" t="str">
        <f>'Bend-emb ws lombok'!J180</f>
        <v>Sukarara</v>
      </c>
      <c r="K180" s="133" t="str">
        <f>'Bend-emb ws lombok'!K180</f>
        <v>Sakra Barat</v>
      </c>
      <c r="L180" s="133" t="str">
        <f>'Bend-emb ws lombok'!L180</f>
        <v>Lombok Timur</v>
      </c>
      <c r="M180" s="133" t="s">
        <v>1085</v>
      </c>
      <c r="O180" s="133" t="str">
        <f>'Bend-emb ws lombok'!M180</f>
        <v>-</v>
      </c>
    </row>
    <row r="181" spans="2:15">
      <c r="B181" s="260">
        <v>177</v>
      </c>
      <c r="C181" s="133" t="str">
        <f>'Bend-emb ws lombok'!C181</f>
        <v>Embung Dambrug</v>
      </c>
      <c r="D181" s="128">
        <f>'Bend-emb ws lombok'!D181</f>
        <v>116</v>
      </c>
      <c r="E181" s="128">
        <f>'Bend-emb ws lombok'!E181</f>
        <v>31</v>
      </c>
      <c r="F181" s="128">
        <f>'Bend-emb ws lombok'!F181</f>
        <v>31.3</v>
      </c>
      <c r="G181" s="128">
        <f>'Bend-emb ws lombok'!G181</f>
        <v>-8</v>
      </c>
      <c r="H181" s="128">
        <f>'Bend-emb ws lombok'!H181</f>
        <v>43</v>
      </c>
      <c r="I181" s="128">
        <f>'Bend-emb ws lombok'!I181</f>
        <v>7.7</v>
      </c>
      <c r="J181" s="133" t="str">
        <f>'Bend-emb ws lombok'!J181</f>
        <v>Surabaya</v>
      </c>
      <c r="K181" s="133" t="str">
        <f>'Bend-emb ws lombok'!K181</f>
        <v>Sakra Timur</v>
      </c>
      <c r="L181" s="133" t="str">
        <f>'Bend-emb ws lombok'!L181</f>
        <v>Lombok Timur</v>
      </c>
      <c r="M181" s="133" t="s">
        <v>1085</v>
      </c>
      <c r="O181" s="133" t="str">
        <f>'Bend-emb ws lombok'!M181</f>
        <v>-</v>
      </c>
    </row>
    <row r="182" spans="2:15">
      <c r="B182" s="260">
        <v>178</v>
      </c>
      <c r="C182" s="133" t="str">
        <f>'Bend-emb ws lombok'!C182</f>
        <v>Embung Pengoros</v>
      </c>
      <c r="D182" s="128">
        <f>'Bend-emb ws lombok'!D182</f>
        <v>116</v>
      </c>
      <c r="E182" s="128">
        <f>'Bend-emb ws lombok'!E182</f>
        <v>31</v>
      </c>
      <c r="F182" s="128">
        <f>'Bend-emb ws lombok'!F182</f>
        <v>7</v>
      </c>
      <c r="G182" s="128">
        <f>'Bend-emb ws lombok'!G182</f>
        <v>-8</v>
      </c>
      <c r="H182" s="128">
        <f>'Bend-emb ws lombok'!H182</f>
        <v>41</v>
      </c>
      <c r="I182" s="128">
        <f>'Bend-emb ws lombok'!I182</f>
        <v>12</v>
      </c>
      <c r="J182" s="133" t="str">
        <f>'Bend-emb ws lombok'!J182</f>
        <v>Greneng</v>
      </c>
      <c r="K182" s="133" t="str">
        <f>'Bend-emb ws lombok'!K182</f>
        <v>Sakra Timur</v>
      </c>
      <c r="L182" s="133" t="str">
        <f>'Bend-emb ws lombok'!L182</f>
        <v>Lombok Timur</v>
      </c>
      <c r="M182" s="133" t="s">
        <v>1085</v>
      </c>
      <c r="O182" s="133" t="str">
        <f>'Bend-emb ws lombok'!M182</f>
        <v>-</v>
      </c>
    </row>
    <row r="183" spans="2:15">
      <c r="B183" s="260">
        <v>179</v>
      </c>
      <c r="C183" s="133" t="str">
        <f>'Bend-emb ws lombok'!C183</f>
        <v>Embung Munte</v>
      </c>
      <c r="D183" s="128">
        <f>'Bend-emb ws lombok'!D183</f>
        <v>116</v>
      </c>
      <c r="E183" s="128">
        <f>'Bend-emb ws lombok'!E183</f>
        <v>31</v>
      </c>
      <c r="F183" s="128">
        <f>'Bend-emb ws lombok'!F183</f>
        <v>8</v>
      </c>
      <c r="G183" s="128">
        <f>'Bend-emb ws lombok'!G183</f>
        <v>-8</v>
      </c>
      <c r="H183" s="128">
        <f>'Bend-emb ws lombok'!H183</f>
        <v>43</v>
      </c>
      <c r="I183" s="128">
        <f>'Bend-emb ws lombok'!I183</f>
        <v>9</v>
      </c>
      <c r="J183" s="133" t="str">
        <f>'Bend-emb ws lombok'!J183</f>
        <v>Surabaya</v>
      </c>
      <c r="K183" s="133" t="str">
        <f>'Bend-emb ws lombok'!K183</f>
        <v>Sakra Timur</v>
      </c>
      <c r="L183" s="133" t="str">
        <f>'Bend-emb ws lombok'!L183</f>
        <v>Lombok Timur</v>
      </c>
      <c r="M183" s="133" t="s">
        <v>1085</v>
      </c>
      <c r="O183" s="133" t="str">
        <f>'Bend-emb ws lombok'!M183</f>
        <v>-</v>
      </c>
    </row>
    <row r="184" spans="2:15">
      <c r="B184" s="260">
        <v>180</v>
      </c>
      <c r="C184" s="133" t="str">
        <f>'Bend-emb ws lombok'!C184</f>
        <v>Embung Peroa/Plan Sakra</v>
      </c>
      <c r="D184" s="128">
        <f>'Bend-emb ws lombok'!D184</f>
        <v>116</v>
      </c>
      <c r="E184" s="128">
        <f>'Bend-emb ws lombok'!E184</f>
        <v>10</v>
      </c>
      <c r="F184" s="128">
        <f>'Bend-emb ws lombok'!F184</f>
        <v>16</v>
      </c>
      <c r="G184" s="128">
        <f>'Bend-emb ws lombok'!G184</f>
        <v>-8</v>
      </c>
      <c r="H184" s="128">
        <f>'Bend-emb ws lombok'!H184</f>
        <v>35</v>
      </c>
      <c r="I184" s="128">
        <f>'Bend-emb ws lombok'!I184</f>
        <v>47</v>
      </c>
      <c r="J184" s="133" t="str">
        <f>'Bend-emb ws lombok'!J184</f>
        <v>Sakra</v>
      </c>
      <c r="K184" s="133" t="str">
        <f>'Bend-emb ws lombok'!K184</f>
        <v>Sakra Timur</v>
      </c>
      <c r="L184" s="133" t="str">
        <f>'Bend-emb ws lombok'!L184</f>
        <v>Lombok Timur</v>
      </c>
      <c r="M184" s="133" t="s">
        <v>1085</v>
      </c>
      <c r="O184" s="133" t="str">
        <f>'Bend-emb ws lombok'!M184</f>
        <v>-</v>
      </c>
    </row>
    <row r="185" spans="2:15">
      <c r="B185" s="260">
        <v>181</v>
      </c>
      <c r="C185" s="133" t="str">
        <f>'Bend-emb ws lombok'!C185</f>
        <v>Embung Montong Belo</v>
      </c>
      <c r="D185" s="128">
        <f>'Bend-emb ws lombok'!D185</f>
        <v>116</v>
      </c>
      <c r="E185" s="128">
        <f>'Bend-emb ws lombok'!E185</f>
        <v>32</v>
      </c>
      <c r="F185" s="128">
        <f>'Bend-emb ws lombok'!F185</f>
        <v>17</v>
      </c>
      <c r="G185" s="128">
        <f>'Bend-emb ws lombok'!G185</f>
        <v>-8</v>
      </c>
      <c r="H185" s="128">
        <f>'Bend-emb ws lombok'!H185</f>
        <v>44</v>
      </c>
      <c r="I185" s="128">
        <f>'Bend-emb ws lombok'!I185</f>
        <v>49</v>
      </c>
      <c r="J185" s="133" t="str">
        <f>'Bend-emb ws lombok'!J185</f>
        <v>Gelanggang</v>
      </c>
      <c r="K185" s="133" t="str">
        <f>'Bend-emb ws lombok'!K185</f>
        <v>Sakra Timur</v>
      </c>
      <c r="L185" s="133" t="str">
        <f>'Bend-emb ws lombok'!L185</f>
        <v>Lombok Timur</v>
      </c>
      <c r="M185" s="133" t="s">
        <v>1085</v>
      </c>
      <c r="O185" s="133" t="str">
        <f>'Bend-emb ws lombok'!M185</f>
        <v>-</v>
      </c>
    </row>
    <row r="186" spans="2:15">
      <c r="B186" s="260">
        <v>182</v>
      </c>
      <c r="C186" s="133" t="str">
        <f>'Bend-emb ws lombok'!C186</f>
        <v>Embung Tridaya</v>
      </c>
      <c r="D186" s="128">
        <f>'Bend-emb ws lombok'!D186</f>
        <v>116</v>
      </c>
      <c r="E186" s="128">
        <f>'Bend-emb ws lombok'!E186</f>
        <v>22</v>
      </c>
      <c r="F186" s="128">
        <f>'Bend-emb ws lombok'!F186</f>
        <v>43</v>
      </c>
      <c r="G186" s="128">
        <f>'Bend-emb ws lombok'!G186</f>
        <v>-8</v>
      </c>
      <c r="H186" s="128">
        <f>'Bend-emb ws lombok'!H186</f>
        <v>38</v>
      </c>
      <c r="I186" s="128">
        <f>'Bend-emb ws lombok'!I186</f>
        <v>11</v>
      </c>
      <c r="J186" s="133" t="str">
        <f>'Bend-emb ws lombok'!J186</f>
        <v>Jenggik</v>
      </c>
      <c r="K186" s="133" t="str">
        <f>'Bend-emb ws lombok'!K186</f>
        <v>Terare</v>
      </c>
      <c r="L186" s="133" t="str">
        <f>'Bend-emb ws lombok'!L186</f>
        <v>Lombok Timur</v>
      </c>
      <c r="M186" s="133" t="s">
        <v>1085</v>
      </c>
      <c r="O186" s="133" t="str">
        <f>'Bend-emb ws lombok'!M186</f>
        <v>-</v>
      </c>
    </row>
    <row r="187" spans="2:15">
      <c r="B187" s="260">
        <v>183</v>
      </c>
      <c r="C187" s="133" t="str">
        <f>'Bend-emb ws lombok'!C187</f>
        <v>Embung Kandong</v>
      </c>
      <c r="D187" s="128">
        <f>'Bend-emb ws lombok'!D187</f>
        <v>116</v>
      </c>
      <c r="E187" s="128">
        <f>'Bend-emb ws lombok'!E187</f>
        <v>24</v>
      </c>
      <c r="F187" s="128">
        <f>'Bend-emb ws lombok'!F187</f>
        <v>3</v>
      </c>
      <c r="G187" s="128">
        <f>'Bend-emb ws lombok'!G187</f>
        <v>-8</v>
      </c>
      <c r="H187" s="128">
        <f>'Bend-emb ws lombok'!H187</f>
        <v>40</v>
      </c>
      <c r="I187" s="128">
        <f>'Bend-emb ws lombok'!I187</f>
        <v>14</v>
      </c>
      <c r="J187" s="133" t="str">
        <f>'Bend-emb ws lombok'!J187</f>
        <v>Suradadi/Rarang</v>
      </c>
      <c r="K187" s="133" t="str">
        <f>'Bend-emb ws lombok'!K187</f>
        <v>Terare</v>
      </c>
      <c r="L187" s="133" t="str">
        <f>'Bend-emb ws lombok'!L187</f>
        <v>Lombok Timur</v>
      </c>
      <c r="M187" s="133" t="s">
        <v>1085</v>
      </c>
      <c r="O187" s="133" t="str">
        <f>'Bend-emb ws lombok'!M187</f>
        <v>-</v>
      </c>
    </row>
    <row r="188" spans="2:15">
      <c r="B188" s="260">
        <v>184</v>
      </c>
      <c r="C188" s="133" t="str">
        <f>'Bend-emb ws lombok'!C188</f>
        <v>Embung Penyampet/Baloq</v>
      </c>
      <c r="D188" s="128">
        <f>'Bend-emb ws lombok'!D188</f>
        <v>116</v>
      </c>
      <c r="E188" s="128">
        <f>'Bend-emb ws lombok'!E188</f>
        <v>23</v>
      </c>
      <c r="F188" s="128">
        <f>'Bend-emb ws lombok'!F188</f>
        <v>40</v>
      </c>
      <c r="G188" s="128">
        <f>'Bend-emb ws lombok'!G188</f>
        <v>-8</v>
      </c>
      <c r="H188" s="128">
        <f>'Bend-emb ws lombok'!H188</f>
        <v>40</v>
      </c>
      <c r="I188" s="128">
        <f>'Bend-emb ws lombok'!I188</f>
        <v>23</v>
      </c>
      <c r="J188" s="133" t="str">
        <f>'Bend-emb ws lombok'!J188</f>
        <v>Rarang/Suradadi</v>
      </c>
      <c r="K188" s="133" t="str">
        <f>'Bend-emb ws lombok'!K188</f>
        <v>Terare</v>
      </c>
      <c r="L188" s="133" t="str">
        <f>'Bend-emb ws lombok'!L188</f>
        <v>Lombok Timur</v>
      </c>
      <c r="M188" s="133" t="s">
        <v>1085</v>
      </c>
      <c r="O188" s="133" t="str">
        <f>'Bend-emb ws lombok'!M188</f>
        <v>-</v>
      </c>
    </row>
    <row r="189" spans="2:15">
      <c r="B189" s="260">
        <v>185</v>
      </c>
      <c r="C189" s="133" t="str">
        <f>'Bend-emb ws lombok'!C189</f>
        <v>Embung Batu Bangka</v>
      </c>
      <c r="D189" s="128">
        <f>'Bend-emb ws lombok'!D189</f>
        <v>116</v>
      </c>
      <c r="E189" s="128">
        <f>'Bend-emb ws lombok'!E189</f>
        <v>22</v>
      </c>
      <c r="F189" s="128">
        <f>'Bend-emb ws lombok'!F189</f>
        <v>53</v>
      </c>
      <c r="G189" s="128">
        <f>'Bend-emb ws lombok'!G189</f>
        <v>-8</v>
      </c>
      <c r="H189" s="128">
        <f>'Bend-emb ws lombok'!H189</f>
        <v>37</v>
      </c>
      <c r="I189" s="128">
        <f>'Bend-emb ws lombok'!I189</f>
        <v>52</v>
      </c>
      <c r="J189" s="133" t="str">
        <f>'Bend-emb ws lombok'!J189</f>
        <v>Jenggik</v>
      </c>
      <c r="K189" s="133" t="str">
        <f>'Bend-emb ws lombok'!K189</f>
        <v>Terare</v>
      </c>
      <c r="L189" s="133" t="str">
        <f>'Bend-emb ws lombok'!L189</f>
        <v>Lombok Timur</v>
      </c>
      <c r="M189" s="133" t="s">
        <v>1085</v>
      </c>
      <c r="O189" s="133" t="str">
        <f>'Bend-emb ws lombok'!M189</f>
        <v>-</v>
      </c>
    </row>
    <row r="190" spans="2:15">
      <c r="B190" s="260">
        <v>186</v>
      </c>
      <c r="C190" s="133" t="str">
        <f>'Bend-emb ws lombok'!C190</f>
        <v>Embung Raja</v>
      </c>
      <c r="D190" s="128">
        <f>'Bend-emb ws lombok'!D190</f>
        <v>116</v>
      </c>
      <c r="E190" s="128">
        <f>'Bend-emb ws lombok'!E190</f>
        <v>25</v>
      </c>
      <c r="F190" s="128">
        <f>'Bend-emb ws lombok'!F190</f>
        <v>39</v>
      </c>
      <c r="G190" s="128">
        <f>'Bend-emb ws lombok'!G190</f>
        <v>-8</v>
      </c>
      <c r="H190" s="128">
        <f>'Bend-emb ws lombok'!H190</f>
        <v>41</v>
      </c>
      <c r="I190" s="128">
        <f>'Bend-emb ws lombok'!I190</f>
        <v>6</v>
      </c>
      <c r="J190" s="133" t="str">
        <f>'Bend-emb ws lombok'!J190</f>
        <v>Santong</v>
      </c>
      <c r="K190" s="133" t="str">
        <f>'Bend-emb ws lombok'!K190</f>
        <v>Terare</v>
      </c>
      <c r="L190" s="133" t="str">
        <f>'Bend-emb ws lombok'!L190</f>
        <v>Lombok Timur</v>
      </c>
      <c r="M190" s="133" t="s">
        <v>1085</v>
      </c>
      <c r="O190" s="133" t="str">
        <f>'Bend-emb ws lombok'!M190</f>
        <v>-</v>
      </c>
    </row>
    <row r="191" spans="2:15">
      <c r="B191" s="260">
        <v>187</v>
      </c>
      <c r="C191" s="133" t="str">
        <f>'Bend-emb ws lombok'!C191</f>
        <v>Embung Loncek/Kenyait</v>
      </c>
      <c r="D191" s="128">
        <f>'Bend-emb ws lombok'!D191</f>
        <v>116</v>
      </c>
      <c r="E191" s="128">
        <f>'Bend-emb ws lombok'!E191</f>
        <v>25</v>
      </c>
      <c r="F191" s="128">
        <f>'Bend-emb ws lombok'!F191</f>
        <v>34</v>
      </c>
      <c r="G191" s="128">
        <f>'Bend-emb ws lombok'!G191</f>
        <v>-8</v>
      </c>
      <c r="H191" s="128">
        <f>'Bend-emb ws lombok'!H191</f>
        <v>40</v>
      </c>
      <c r="I191" s="128">
        <f>'Bend-emb ws lombok'!I191</f>
        <v>29</v>
      </c>
      <c r="J191" s="133" t="str">
        <f>'Bend-emb ws lombok'!J191</f>
        <v>Santong</v>
      </c>
      <c r="K191" s="133" t="str">
        <f>'Bend-emb ws lombok'!K191</f>
        <v>Terare</v>
      </c>
      <c r="L191" s="133" t="str">
        <f>'Bend-emb ws lombok'!L191</f>
        <v>Lombok Timur</v>
      </c>
      <c r="M191" s="133" t="s">
        <v>1085</v>
      </c>
      <c r="O191" s="133" t="str">
        <f>'Bend-emb ws lombok'!M191</f>
        <v>-</v>
      </c>
    </row>
    <row r="192" spans="2:15">
      <c r="B192" s="260">
        <v>188</v>
      </c>
      <c r="C192" s="133" t="str">
        <f>'Bend-emb ws lombok'!C192</f>
        <v>Embung Penggek</v>
      </c>
      <c r="D192" s="128">
        <f>'Bend-emb ws lombok'!D192</f>
        <v>116</v>
      </c>
      <c r="E192" s="128">
        <f>'Bend-emb ws lombok'!E192</f>
        <v>23</v>
      </c>
      <c r="F192" s="128">
        <f>'Bend-emb ws lombok'!F192</f>
        <v>21</v>
      </c>
      <c r="G192" s="128">
        <f>'Bend-emb ws lombok'!G192</f>
        <v>-8</v>
      </c>
      <c r="H192" s="128">
        <f>'Bend-emb ws lombok'!H192</f>
        <v>38</v>
      </c>
      <c r="I192" s="128">
        <f>'Bend-emb ws lombok'!I192</f>
        <v>57</v>
      </c>
      <c r="J192" s="133" t="str">
        <f>'Bend-emb ws lombok'!J192</f>
        <v>Rarang</v>
      </c>
      <c r="K192" s="133" t="str">
        <f>'Bend-emb ws lombok'!K192</f>
        <v>Terare</v>
      </c>
      <c r="L192" s="133" t="str">
        <f>'Bend-emb ws lombok'!L192</f>
        <v>Lombok Timur</v>
      </c>
      <c r="M192" s="133" t="s">
        <v>1085</v>
      </c>
      <c r="O192" s="133" t="str">
        <f>'Bend-emb ws lombok'!M192</f>
        <v>-</v>
      </c>
    </row>
    <row r="193" spans="2:15">
      <c r="B193" s="260">
        <v>189</v>
      </c>
      <c r="C193" s="133" t="str">
        <f>'Bend-emb ws lombok'!C193</f>
        <v>Embung Lendang Jogang</v>
      </c>
      <c r="D193" s="128">
        <f>'Bend-emb ws lombok'!D193</f>
        <v>116</v>
      </c>
      <c r="E193" s="128">
        <f>'Bend-emb ws lombok'!E193</f>
        <v>22</v>
      </c>
      <c r="F193" s="128">
        <f>'Bend-emb ws lombok'!F193</f>
        <v>54</v>
      </c>
      <c r="G193" s="128">
        <f>'Bend-emb ws lombok'!G193</f>
        <v>-8</v>
      </c>
      <c r="H193" s="128">
        <f>'Bend-emb ws lombok'!H193</f>
        <v>33</v>
      </c>
      <c r="I193" s="128">
        <f>'Bend-emb ws lombok'!I193</f>
        <v>34</v>
      </c>
      <c r="J193" s="133" t="str">
        <f>'Bend-emb ws lombok'!J193</f>
        <v>Jenggik</v>
      </c>
      <c r="K193" s="133" t="str">
        <f>'Bend-emb ws lombok'!K193</f>
        <v>Terare</v>
      </c>
      <c r="L193" s="133" t="str">
        <f>'Bend-emb ws lombok'!L193</f>
        <v>Lombok Timur</v>
      </c>
      <c r="M193" s="133" t="s">
        <v>1085</v>
      </c>
      <c r="O193" s="133" t="str">
        <f>'Bend-emb ws lombok'!M193</f>
        <v>-</v>
      </c>
    </row>
    <row r="194" spans="2:15">
      <c r="B194" s="260">
        <v>190</v>
      </c>
      <c r="C194" s="133" t="str">
        <f>'Bend-emb ws lombok'!C194</f>
        <v>Embung Semat</v>
      </c>
      <c r="D194" s="128">
        <f>'Bend-emb ws lombok'!D194</f>
        <v>116</v>
      </c>
      <c r="E194" s="128">
        <f>'Bend-emb ws lombok'!E194</f>
        <v>27</v>
      </c>
      <c r="F194" s="128">
        <f>'Bend-emb ws lombok'!F194</f>
        <v>35</v>
      </c>
      <c r="G194" s="128">
        <f>'Bend-emb ws lombok'!G194</f>
        <v>-8</v>
      </c>
      <c r="H194" s="128">
        <f>'Bend-emb ws lombok'!H194</f>
        <v>37</v>
      </c>
      <c r="I194" s="128">
        <f>'Bend-emb ws lombok'!I194</f>
        <v>12</v>
      </c>
      <c r="J194" s="133" t="str">
        <f>'Bend-emb ws lombok'!J194</f>
        <v>Masbagik</v>
      </c>
      <c r="K194" s="133" t="str">
        <f>'Bend-emb ws lombok'!K194</f>
        <v>Masbagik</v>
      </c>
      <c r="L194" s="133" t="str">
        <f>'Bend-emb ws lombok'!L194</f>
        <v>Lombok Timur</v>
      </c>
      <c r="M194" s="133" t="s">
        <v>1085</v>
      </c>
      <c r="O194" s="133" t="str">
        <f>'Bend-emb ws lombok'!M194</f>
        <v>-</v>
      </c>
    </row>
    <row r="195" spans="2:15">
      <c r="B195" s="260">
        <v>191</v>
      </c>
      <c r="C195" s="133" t="str">
        <f>'Bend-emb ws lombok'!C195</f>
        <v>Embung Gunung Sepang</v>
      </c>
      <c r="D195" s="128">
        <f>'Bend-emb ws lombok'!D195</f>
        <v>116</v>
      </c>
      <c r="E195" s="128">
        <f>'Bend-emb ws lombok'!E195</f>
        <v>31</v>
      </c>
      <c r="F195" s="128">
        <f>'Bend-emb ws lombok'!F195</f>
        <v>11</v>
      </c>
      <c r="G195" s="128">
        <f>'Bend-emb ws lombok'!G195</f>
        <v>-8</v>
      </c>
      <c r="H195" s="128">
        <f>'Bend-emb ws lombok'!H195</f>
        <v>40</v>
      </c>
      <c r="I195" s="128">
        <f>'Bend-emb ws lombok'!I195</f>
        <v>25</v>
      </c>
      <c r="J195" s="133" t="str">
        <f>'Bend-emb ws lombok'!J195</f>
        <v>Denggen</v>
      </c>
      <c r="K195" s="133" t="str">
        <f>'Bend-emb ws lombok'!K195</f>
        <v>Selong</v>
      </c>
      <c r="L195" s="133" t="str">
        <f>'Bend-emb ws lombok'!L195</f>
        <v>Lombok Timur</v>
      </c>
      <c r="M195" s="133" t="s">
        <v>1085</v>
      </c>
      <c r="O195" s="133" t="str">
        <f>'Bend-emb ws lombok'!M195</f>
        <v>-</v>
      </c>
    </row>
    <row r="196" spans="2:15">
      <c r="B196" s="260">
        <v>192</v>
      </c>
      <c r="C196" s="133" t="str">
        <f>'Bend-emb ws lombok'!C196</f>
        <v>Embung Montong Atas</v>
      </c>
      <c r="D196" s="128">
        <f>'Bend-emb ws lombok'!D196</f>
        <v>116</v>
      </c>
      <c r="E196" s="128">
        <f>'Bend-emb ws lombok'!E196</f>
        <v>25</v>
      </c>
      <c r="F196" s="128">
        <f>'Bend-emb ws lombok'!F196</f>
        <v>9</v>
      </c>
      <c r="G196" s="128">
        <f>'Bend-emb ws lombok'!G196</f>
        <v>-8</v>
      </c>
      <c r="H196" s="128">
        <f>'Bend-emb ws lombok'!H196</f>
        <v>37</v>
      </c>
      <c r="I196" s="128">
        <f>'Bend-emb ws lombok'!I196</f>
        <v>37</v>
      </c>
      <c r="J196" s="133" t="str">
        <f>'Bend-emb ws lombok'!J196</f>
        <v>Montong Baan</v>
      </c>
      <c r="K196" s="133" t="str">
        <f>'Bend-emb ws lombok'!K196</f>
        <v>Sikur</v>
      </c>
      <c r="L196" s="133" t="str">
        <f>'Bend-emb ws lombok'!L196</f>
        <v>Lombok Timur</v>
      </c>
      <c r="M196" s="133" t="s">
        <v>1085</v>
      </c>
      <c r="O196" s="133" t="str">
        <f>'Bend-emb ws lombok'!M196</f>
        <v>-</v>
      </c>
    </row>
    <row r="197" spans="2:15">
      <c r="B197" s="260">
        <v>193</v>
      </c>
      <c r="C197" s="133" t="str">
        <f>'Bend-emb ws lombok'!C197</f>
        <v>Embung Pusuk</v>
      </c>
      <c r="D197" s="128">
        <f>'Bend-emb ws lombok'!D197</f>
        <v>0</v>
      </c>
      <c r="E197" s="128">
        <f>'Bend-emb ws lombok'!E197</f>
        <v>0</v>
      </c>
      <c r="F197" s="128">
        <f>'Bend-emb ws lombok'!F197</f>
        <v>0</v>
      </c>
      <c r="G197" s="128">
        <f>'Bend-emb ws lombok'!G197</f>
        <v>0</v>
      </c>
      <c r="H197" s="128">
        <f>'Bend-emb ws lombok'!H197</f>
        <v>0</v>
      </c>
      <c r="I197" s="128">
        <f>'Bend-emb ws lombok'!I197</f>
        <v>0</v>
      </c>
      <c r="J197" s="133" t="str">
        <f>'Bend-emb ws lombok'!J197</f>
        <v>Sembalun Bumbung</v>
      </c>
      <c r="K197" s="133" t="str">
        <f>'Bend-emb ws lombok'!K197</f>
        <v>Sembalun</v>
      </c>
      <c r="L197" s="133" t="str">
        <f>'Bend-emb ws lombok'!L197</f>
        <v>Lombok Timur</v>
      </c>
      <c r="M197" s="133" t="s">
        <v>1085</v>
      </c>
      <c r="O197" s="133" t="str">
        <f>'Bend-emb ws lombok'!M197</f>
        <v>-</v>
      </c>
    </row>
    <row r="198" spans="2:15">
      <c r="B198" s="260">
        <v>194</v>
      </c>
      <c r="C198" s="133" t="str">
        <f>'Bend-emb ws lombok'!C198</f>
        <v>Embung Penede I</v>
      </c>
      <c r="D198" s="128">
        <f>'Bend-emb ws lombok'!D198</f>
        <v>0</v>
      </c>
      <c r="E198" s="128">
        <f>'Bend-emb ws lombok'!E198</f>
        <v>0</v>
      </c>
      <c r="F198" s="128">
        <f>'Bend-emb ws lombok'!F198</f>
        <v>0</v>
      </c>
      <c r="G198" s="128">
        <f>'Bend-emb ws lombok'!G198</f>
        <v>0</v>
      </c>
      <c r="H198" s="128">
        <f>'Bend-emb ws lombok'!H198</f>
        <v>0</v>
      </c>
      <c r="I198" s="128">
        <f>'Bend-emb ws lombok'!I198</f>
        <v>0</v>
      </c>
      <c r="J198" s="133" t="str">
        <f>'Bend-emb ws lombok'!J198</f>
        <v>Aikmel Utara</v>
      </c>
      <c r="K198" s="133" t="str">
        <f>'Bend-emb ws lombok'!K198</f>
        <v>Aikmel</v>
      </c>
      <c r="L198" s="133" t="str">
        <f>'Bend-emb ws lombok'!L198</f>
        <v>Lombok Timur</v>
      </c>
      <c r="M198" s="133" t="s">
        <v>1085</v>
      </c>
      <c r="O198" s="133" t="str">
        <f>'Bend-emb ws lombok'!M198</f>
        <v>-</v>
      </c>
    </row>
    <row r="199" spans="2:15">
      <c r="B199" s="260">
        <v>195</v>
      </c>
      <c r="C199" s="133" t="str">
        <f>'Bend-emb ws lombok'!C199</f>
        <v>Embung Penede II</v>
      </c>
      <c r="D199" s="128">
        <f>'Bend-emb ws lombok'!D199</f>
        <v>0</v>
      </c>
      <c r="E199" s="128">
        <f>'Bend-emb ws lombok'!E199</f>
        <v>0</v>
      </c>
      <c r="F199" s="128">
        <f>'Bend-emb ws lombok'!F199</f>
        <v>0</v>
      </c>
      <c r="G199" s="128">
        <f>'Bend-emb ws lombok'!G199</f>
        <v>0</v>
      </c>
      <c r="H199" s="128">
        <f>'Bend-emb ws lombok'!H199</f>
        <v>0</v>
      </c>
      <c r="I199" s="128">
        <f>'Bend-emb ws lombok'!I199</f>
        <v>0</v>
      </c>
      <c r="J199" s="133" t="str">
        <f>'Bend-emb ws lombok'!J199</f>
        <v>Aikmel Utara</v>
      </c>
      <c r="K199" s="133" t="str">
        <f>'Bend-emb ws lombok'!K199</f>
        <v>Aikmel</v>
      </c>
      <c r="L199" s="133" t="str">
        <f>'Bend-emb ws lombok'!L199</f>
        <v>Lombok Timur</v>
      </c>
      <c r="M199" s="133" t="s">
        <v>1085</v>
      </c>
      <c r="O199" s="133" t="str">
        <f>'Bend-emb ws lombok'!M199</f>
        <v>-</v>
      </c>
    </row>
    <row r="200" spans="2:15">
      <c r="B200" s="260">
        <v>196</v>
      </c>
      <c r="C200" s="133" t="str">
        <f>'Bend-emb ws lombok'!C200</f>
        <v>Embung Aweng</v>
      </c>
      <c r="D200" s="128">
        <f>'Bend-emb ws lombok'!D200</f>
        <v>116</v>
      </c>
      <c r="E200" s="128">
        <f>'Bend-emb ws lombok'!E200</f>
        <v>36</v>
      </c>
      <c r="F200" s="128">
        <f>'Bend-emb ws lombok'!F200</f>
        <v>19</v>
      </c>
      <c r="G200" s="128">
        <f>'Bend-emb ws lombok'!G200</f>
        <v>-8</v>
      </c>
      <c r="H200" s="128">
        <f>'Bend-emb ws lombok'!H200</f>
        <v>29</v>
      </c>
      <c r="I200" s="128">
        <f>'Bend-emb ws lombok'!I200</f>
        <v>21</v>
      </c>
      <c r="J200" s="133" t="str">
        <f>'Bend-emb ws lombok'!J200</f>
        <v>Perigi</v>
      </c>
      <c r="K200" s="133" t="str">
        <f>'Bend-emb ws lombok'!K200</f>
        <v>Suwela</v>
      </c>
      <c r="L200" s="133" t="str">
        <f>'Bend-emb ws lombok'!L200</f>
        <v>Lombok Timur</v>
      </c>
      <c r="M200" s="133" t="s">
        <v>1085</v>
      </c>
      <c r="O200" s="133" t="str">
        <f>'Bend-emb ws lombok'!M200</f>
        <v>-</v>
      </c>
    </row>
    <row r="201" spans="2:15">
      <c r="B201" s="260">
        <v>197</v>
      </c>
      <c r="C201" s="133" t="str">
        <f>'Bend-emb ws lombok'!C201</f>
        <v>Embung Padak Guar</v>
      </c>
      <c r="D201" s="128">
        <f>'Bend-emb ws lombok'!D201</f>
        <v>0</v>
      </c>
      <c r="E201" s="128">
        <f>'Bend-emb ws lombok'!E201</f>
        <v>0</v>
      </c>
      <c r="F201" s="128">
        <f>'Bend-emb ws lombok'!F201</f>
        <v>0</v>
      </c>
      <c r="G201" s="128">
        <f>'Bend-emb ws lombok'!G201</f>
        <v>0</v>
      </c>
      <c r="H201" s="128">
        <f>'Bend-emb ws lombok'!H201</f>
        <v>0</v>
      </c>
      <c r="I201" s="128">
        <f>'Bend-emb ws lombok'!I201</f>
        <v>0</v>
      </c>
      <c r="J201" s="133">
        <f>'Bend-emb ws lombok'!J201</f>
        <v>0</v>
      </c>
      <c r="K201" s="133">
        <f>'Bend-emb ws lombok'!K201</f>
        <v>0</v>
      </c>
      <c r="L201" s="133" t="str">
        <f>'Bend-emb ws lombok'!L201</f>
        <v>Lombok Timur</v>
      </c>
      <c r="M201" s="133" t="s">
        <v>1085</v>
      </c>
      <c r="O201" s="133" t="str">
        <f>'Bend-emb ws lombok'!M201</f>
        <v>-</v>
      </c>
    </row>
    <row r="202" spans="2:15">
      <c r="B202" s="260">
        <v>198</v>
      </c>
      <c r="C202" s="133" t="str">
        <f>'Bend-emb ws lombok'!C202</f>
        <v>Embung Sengkurik</v>
      </c>
      <c r="D202" s="128">
        <f>'Bend-emb ws lombok'!D202</f>
        <v>0</v>
      </c>
      <c r="E202" s="128">
        <f>'Bend-emb ws lombok'!E202</f>
        <v>0</v>
      </c>
      <c r="F202" s="128">
        <f>'Bend-emb ws lombok'!F202</f>
        <v>0</v>
      </c>
      <c r="G202" s="128">
        <f>'Bend-emb ws lombok'!G202</f>
        <v>0</v>
      </c>
      <c r="H202" s="128">
        <f>'Bend-emb ws lombok'!H202</f>
        <v>0</v>
      </c>
      <c r="I202" s="128">
        <f>'Bend-emb ws lombok'!I202</f>
        <v>0</v>
      </c>
      <c r="J202" s="133">
        <f>'Bend-emb ws lombok'!J202</f>
        <v>0</v>
      </c>
      <c r="K202" s="133">
        <f>'Bend-emb ws lombok'!K202</f>
        <v>0</v>
      </c>
      <c r="L202" s="133" t="str">
        <f>'Bend-emb ws lombok'!L202</f>
        <v>Lombok Timur</v>
      </c>
      <c r="M202" s="133" t="s">
        <v>1085</v>
      </c>
      <c r="O202" s="133" t="str">
        <f>'Bend-emb ws lombok'!M202</f>
        <v>-</v>
      </c>
    </row>
    <row r="203" spans="2:15">
      <c r="B203" s="260">
        <v>199</v>
      </c>
      <c r="C203" s="133" t="str">
        <f>'Bend-emb ws lombok'!C203</f>
        <v>Embung  Batu Payung</v>
      </c>
      <c r="D203" s="128">
        <f>'Bend-emb ws lombok'!D203</f>
        <v>116</v>
      </c>
      <c r="E203" s="128">
        <f>'Bend-emb ws lombok'!E203</f>
        <v>37</v>
      </c>
      <c r="F203" s="128">
        <f>'Bend-emb ws lombok'!F203</f>
        <v>12.916</v>
      </c>
      <c r="G203" s="128">
        <f>'Bend-emb ws lombok'!G203</f>
        <v>-8</v>
      </c>
      <c r="H203" s="128">
        <f>'Bend-emb ws lombok'!H203</f>
        <v>32</v>
      </c>
      <c r="I203" s="128">
        <f>'Bend-emb ws lombok'!I203</f>
        <v>24.65</v>
      </c>
      <c r="J203" s="133" t="str">
        <f>'Bend-emb ws lombok'!J203</f>
        <v xml:space="preserve">Pringgabaya Utara </v>
      </c>
      <c r="K203" s="133" t="str">
        <f>'Bend-emb ws lombok'!K203</f>
        <v>Pringgabaya</v>
      </c>
      <c r="L203" s="133" t="str">
        <f>'Bend-emb ws lombok'!L203</f>
        <v>Lombok Timur</v>
      </c>
      <c r="M203" s="133" t="s">
        <v>1085</v>
      </c>
      <c r="O203" s="133" t="str">
        <f>'Bend-emb ws lombok'!M203</f>
        <v>-</v>
      </c>
    </row>
    <row r="204" spans="2:15">
      <c r="B204" s="260">
        <v>200</v>
      </c>
      <c r="C204" s="133" t="str">
        <f>'Bend-emb ws lombok'!C204</f>
        <v>Embung  Rante Mas</v>
      </c>
      <c r="D204" s="128">
        <f>'Bend-emb ws lombok'!D204</f>
        <v>116</v>
      </c>
      <c r="E204" s="128">
        <f>'Bend-emb ws lombok'!E204</f>
        <v>33</v>
      </c>
      <c r="F204" s="128">
        <f>'Bend-emb ws lombok'!F204</f>
        <v>4.9820000000000002</v>
      </c>
      <c r="G204" s="128">
        <f>'Bend-emb ws lombok'!G204</f>
        <v>-8</v>
      </c>
      <c r="H204" s="128">
        <f>'Bend-emb ws lombok'!H204</f>
        <v>21</v>
      </c>
      <c r="I204" s="128">
        <f>'Bend-emb ws lombok'!I204</f>
        <v>43.624000000000002</v>
      </c>
      <c r="J204" s="133" t="str">
        <f>'Bend-emb ws lombok'!J204</f>
        <v xml:space="preserve">Sembalun Lawang </v>
      </c>
      <c r="K204" s="133" t="str">
        <f>'Bend-emb ws lombok'!K204</f>
        <v xml:space="preserve">Sembalun </v>
      </c>
      <c r="L204" s="133" t="str">
        <f>'Bend-emb ws lombok'!L204</f>
        <v>Lombok Timur</v>
      </c>
      <c r="M204" s="133" t="s">
        <v>1085</v>
      </c>
      <c r="O204" s="133" t="str">
        <f>'Bend-emb ws lombok'!M204</f>
        <v>-</v>
      </c>
    </row>
    <row r="205" spans="2:15">
      <c r="B205" s="260">
        <v>201</v>
      </c>
      <c r="C205" s="133" t="str">
        <f>'Bend-emb ws lombok'!C205</f>
        <v>Embung  Lendang Belo</v>
      </c>
      <c r="D205" s="128">
        <f>'Bend-emb ws lombok'!D205</f>
        <v>116</v>
      </c>
      <c r="E205" s="128">
        <f>'Bend-emb ws lombok'!E205</f>
        <v>36</v>
      </c>
      <c r="F205" s="128" t="str">
        <f>'Bend-emb ws lombok'!F205</f>
        <v>13</v>
      </c>
      <c r="G205" s="128">
        <f>'Bend-emb ws lombok'!G205</f>
        <v>-8</v>
      </c>
      <c r="H205" s="128">
        <f>'Bend-emb ws lombok'!H205</f>
        <v>31</v>
      </c>
      <c r="I205" s="128">
        <f>'Bend-emb ws lombok'!I205</f>
        <v>17.544</v>
      </c>
      <c r="J205" s="133" t="str">
        <f>'Bend-emb ws lombok'!J205</f>
        <v>Selaparang</v>
      </c>
      <c r="K205" s="133" t="str">
        <f>'Bend-emb ws lombok'!K205</f>
        <v>Pringgabaya</v>
      </c>
      <c r="L205" s="133" t="str">
        <f>'Bend-emb ws lombok'!L205</f>
        <v>Lombok Timur</v>
      </c>
      <c r="M205" s="133" t="s">
        <v>1085</v>
      </c>
      <c r="O205" s="133" t="str">
        <f>'Bend-emb ws lombok'!M205</f>
        <v>-</v>
      </c>
    </row>
    <row r="206" spans="2:15">
      <c r="B206" s="260">
        <v>202</v>
      </c>
      <c r="C206" s="133" t="str">
        <f>'Bend-emb ws sumbawa'!C5</f>
        <v>Bendungan Mamak</v>
      </c>
      <c r="D206" s="128">
        <f>'Bend-emb ws sumbawa'!D5</f>
        <v>117</v>
      </c>
      <c r="E206" s="128">
        <f>'Bend-emb ws sumbawa'!E5</f>
        <v>34</v>
      </c>
      <c r="F206" s="128">
        <f>'Bend-emb ws sumbawa'!F5</f>
        <v>42</v>
      </c>
      <c r="G206" s="128">
        <f>'Bend-emb ws sumbawa'!G5</f>
        <v>-8</v>
      </c>
      <c r="H206" s="128">
        <f>'Bend-emb ws sumbawa'!H5</f>
        <v>41</v>
      </c>
      <c r="I206" s="128">
        <f>'Bend-emb ws sumbawa'!I5</f>
        <v>29.2</v>
      </c>
      <c r="J206" s="133" t="str">
        <f>'Bend-emb ws sumbawa'!J5</f>
        <v>Mamak</v>
      </c>
      <c r="K206" s="133" t="str">
        <f>'Bend-emb ws sumbawa'!K5</f>
        <v>Lopok</v>
      </c>
      <c r="L206" s="133" t="str">
        <f>'Bend-emb ws sumbawa'!L5</f>
        <v>Sumbawa</v>
      </c>
      <c r="M206" s="133" t="s">
        <v>1085</v>
      </c>
      <c r="N206" s="133" t="s">
        <v>859</v>
      </c>
      <c r="O206" s="133" t="str">
        <f>'Bend-emb ws sumbawa'!M5</f>
        <v>OPSDA BWS NT I</v>
      </c>
    </row>
    <row r="207" spans="2:15">
      <c r="B207" s="260">
        <v>203</v>
      </c>
      <c r="C207" s="133" t="str">
        <f>'Bend-emb ws sumbawa'!C6</f>
        <v>Bendungan Tiu kulit</v>
      </c>
      <c r="D207" s="128">
        <f>'Bend-emb ws sumbawa'!D6</f>
        <v>117</v>
      </c>
      <c r="E207" s="128">
        <f>'Bend-emb ws sumbawa'!E6</f>
        <v>40</v>
      </c>
      <c r="F207" s="128">
        <f>'Bend-emb ws sumbawa'!F6</f>
        <v>51</v>
      </c>
      <c r="G207" s="128">
        <f>'Bend-emb ws sumbawa'!G6</f>
        <v>-8</v>
      </c>
      <c r="H207" s="128">
        <f>'Bend-emb ws sumbawa'!H6</f>
        <v>41</v>
      </c>
      <c r="I207" s="128">
        <f>'Bend-emb ws sumbawa'!I6</f>
        <v>22.3</v>
      </c>
      <c r="J207" s="133" t="str">
        <f>'Bend-emb ws sumbawa'!J6</f>
        <v xml:space="preserve">Simu </v>
      </c>
      <c r="K207" s="133" t="str">
        <f>'Bend-emb ws sumbawa'!K6</f>
        <v>Maronge</v>
      </c>
      <c r="L207" s="133" t="str">
        <f>'Bend-emb ws sumbawa'!L6</f>
        <v>Sumbawa</v>
      </c>
      <c r="M207" s="133" t="s">
        <v>1085</v>
      </c>
      <c r="N207" s="133" t="s">
        <v>859</v>
      </c>
      <c r="O207" s="133" t="str">
        <f>'Bend-emb ws sumbawa'!M6</f>
        <v>OPSDA BWS NT I</v>
      </c>
    </row>
    <row r="208" spans="2:15">
      <c r="B208" s="260">
        <v>204</v>
      </c>
      <c r="C208" s="133" t="str">
        <f>'Bend-emb ws sumbawa'!C7</f>
        <v>Bendungan Gapit</v>
      </c>
      <c r="D208" s="128">
        <f>'Bend-emb ws sumbawa'!D7</f>
        <v>117</v>
      </c>
      <c r="E208" s="128">
        <f>'Bend-emb ws sumbawa'!E7</f>
        <v>56</v>
      </c>
      <c r="F208" s="128">
        <f>'Bend-emb ws sumbawa'!F7</f>
        <v>83.6</v>
      </c>
      <c r="G208" s="128">
        <f>'Bend-emb ws sumbawa'!G7</f>
        <v>-8</v>
      </c>
      <c r="H208" s="128">
        <f>'Bend-emb ws sumbawa'!H7</f>
        <v>47</v>
      </c>
      <c r="I208" s="128">
        <f>'Bend-emb ws sumbawa'!I7</f>
        <v>42.8</v>
      </c>
      <c r="J208" s="133" t="str">
        <f>'Bend-emb ws sumbawa'!J7</f>
        <v>Boal</v>
      </c>
      <c r="K208" s="133" t="str">
        <f>'Bend-emb ws sumbawa'!K7</f>
        <v>Empang</v>
      </c>
      <c r="L208" s="133" t="str">
        <f>'Bend-emb ws sumbawa'!L7</f>
        <v>Sumbawa</v>
      </c>
      <c r="M208" s="133" t="s">
        <v>1085</v>
      </c>
      <c r="N208" s="133" t="s">
        <v>859</v>
      </c>
      <c r="O208" s="133" t="str">
        <f>'Bend-emb ws sumbawa'!M7</f>
        <v>OPSDA BWS NT I</v>
      </c>
    </row>
    <row r="209" spans="2:15">
      <c r="B209" s="260">
        <v>205</v>
      </c>
      <c r="C209" s="133" t="str">
        <f>'Bend-emb ws sumbawa'!C8</f>
        <v>Bendungan Batu Bulan</v>
      </c>
      <c r="D209" s="128">
        <f>'Bend-emb ws sumbawa'!D8</f>
        <v>117</v>
      </c>
      <c r="E209" s="128">
        <f>'Bend-emb ws sumbawa'!E8</f>
        <v>27</v>
      </c>
      <c r="F209" s="128">
        <f>'Bend-emb ws sumbawa'!F8</f>
        <v>43.2</v>
      </c>
      <c r="G209" s="128">
        <f>'Bend-emb ws sumbawa'!G8</f>
        <v>-8</v>
      </c>
      <c r="H209" s="128">
        <f>'Bend-emb ws sumbawa'!H8</f>
        <v>36</v>
      </c>
      <c r="I209" s="128">
        <f>'Bend-emb ws sumbawa'!I8</f>
        <v>42.98</v>
      </c>
      <c r="J209" s="133" t="str">
        <f>'Bend-emb ws sumbawa'!J8</f>
        <v xml:space="preserve">Maman </v>
      </c>
      <c r="K209" s="133" t="str">
        <f>'Bend-emb ws sumbawa'!K8</f>
        <v>Moyo hulu</v>
      </c>
      <c r="L209" s="133" t="str">
        <f>'Bend-emb ws sumbawa'!L8</f>
        <v>Sumbawa</v>
      </c>
      <c r="M209" s="133" t="s">
        <v>859</v>
      </c>
      <c r="N209" s="133" t="s">
        <v>859</v>
      </c>
      <c r="O209" s="133" t="str">
        <f>'Bend-emb ws sumbawa'!M8</f>
        <v>OPSDA BWS NT I</v>
      </c>
    </row>
    <row r="210" spans="2:15">
      <c r="B210" s="260">
        <v>206</v>
      </c>
      <c r="C210" s="133" t="str">
        <f>'Bend-emb ws sumbawa'!C9</f>
        <v>Bendungan Sumi</v>
      </c>
      <c r="D210" s="128">
        <f>'Bend-emb ws sumbawa'!D9</f>
        <v>118</v>
      </c>
      <c r="E210" s="128">
        <f>'Bend-emb ws sumbawa'!E9</f>
        <v>57</v>
      </c>
      <c r="F210" s="128">
        <f>'Bend-emb ws sumbawa'!F9</f>
        <v>28.8</v>
      </c>
      <c r="G210" s="128">
        <f>'Bend-emb ws sumbawa'!G9</f>
        <v>-8</v>
      </c>
      <c r="H210" s="128">
        <f>'Bend-emb ws sumbawa'!H9</f>
        <v>38</v>
      </c>
      <c r="I210" s="128">
        <f>'Bend-emb ws sumbawa'!I9</f>
        <v>38</v>
      </c>
      <c r="J210" s="133" t="str">
        <f>'Bend-emb ws sumbawa'!J9</f>
        <v>Mangge</v>
      </c>
      <c r="K210" s="133" t="str">
        <f>'Bend-emb ws sumbawa'!K9</f>
        <v>Lambu</v>
      </c>
      <c r="L210" s="133" t="str">
        <f>'Bend-emb ws sumbawa'!L9</f>
        <v>Bima</v>
      </c>
      <c r="M210" s="133" t="s">
        <v>859</v>
      </c>
      <c r="N210" s="133" t="s">
        <v>859</v>
      </c>
      <c r="O210" s="133" t="str">
        <f>'Bend-emb ws sumbawa'!M9</f>
        <v>-</v>
      </c>
    </row>
    <row r="211" spans="2:15">
      <c r="B211" s="260">
        <v>207</v>
      </c>
      <c r="C211" s="133" t="str">
        <f>'Bend-emb ws sumbawa'!C10</f>
        <v>Bendungan Pelaparado</v>
      </c>
      <c r="D211" s="128">
        <f>'Bend-emb ws sumbawa'!D10</f>
        <v>118</v>
      </c>
      <c r="E211" s="128">
        <f>'Bend-emb ws sumbawa'!E10</f>
        <v>36</v>
      </c>
      <c r="F211" s="128">
        <f>'Bend-emb ws sumbawa'!F10</f>
        <v>41.5</v>
      </c>
      <c r="G211" s="128">
        <f>'Bend-emb ws sumbawa'!G10</f>
        <v>-8</v>
      </c>
      <c r="H211" s="128">
        <f>'Bend-emb ws sumbawa'!H10</f>
        <v>43</v>
      </c>
      <c r="I211" s="128">
        <f>'Bend-emb ws sumbawa'!I10</f>
        <v>120</v>
      </c>
      <c r="J211" s="133" t="str">
        <f>'Bend-emb ws sumbawa'!J10</f>
        <v>Pela</v>
      </c>
      <c r="K211" s="133" t="str">
        <f>'Bend-emb ws sumbawa'!K10</f>
        <v>Monta</v>
      </c>
      <c r="L211" s="133" t="str">
        <f>'Bend-emb ws sumbawa'!L10</f>
        <v>Bima</v>
      </c>
      <c r="M211" s="133" t="s">
        <v>859</v>
      </c>
      <c r="N211" s="133" t="s">
        <v>859</v>
      </c>
      <c r="O211" s="133" t="str">
        <f>'Bend-emb ws sumbawa'!M10</f>
        <v>-</v>
      </c>
    </row>
    <row r="212" spans="2:15">
      <c r="B212" s="260">
        <v>208</v>
      </c>
      <c r="C212" s="133" t="str">
        <f>'Bend-emb ws sumbawa'!C11</f>
        <v>Bendung Plara</v>
      </c>
      <c r="D212" s="128">
        <f>'Bend-emb ws sumbawa'!D11</f>
        <v>117</v>
      </c>
      <c r="E212" s="128">
        <f>'Bend-emb ws sumbawa'!E11</f>
        <v>13</v>
      </c>
      <c r="F212" s="128">
        <f>'Bend-emb ws sumbawa'!F11</f>
        <v>382</v>
      </c>
      <c r="G212" s="128">
        <f>'Bend-emb ws sumbawa'!G11</f>
        <v>-8</v>
      </c>
      <c r="H212" s="128">
        <f>'Bend-emb ws sumbawa'!H11</f>
        <v>54</v>
      </c>
      <c r="I212" s="128">
        <f>'Bend-emb ws sumbawa'!I11</f>
        <v>748</v>
      </c>
      <c r="J212" s="133" t="str">
        <f>'Bend-emb ws sumbawa'!J11</f>
        <v>Lunyuk Rea</v>
      </c>
      <c r="K212" s="133" t="str">
        <f>'Bend-emb ws sumbawa'!K11</f>
        <v>Lunyuk</v>
      </c>
      <c r="L212" s="133" t="str">
        <f>'Bend-emb ws sumbawa'!L11</f>
        <v>Sumbawa</v>
      </c>
      <c r="M212" s="133" t="s">
        <v>1087</v>
      </c>
      <c r="O212" s="133" t="str">
        <f>'Bend-emb ws sumbawa'!M11</f>
        <v>-</v>
      </c>
    </row>
    <row r="213" spans="2:15">
      <c r="B213" s="260">
        <v>209</v>
      </c>
      <c r="C213" s="133" t="str">
        <f>'Bend-emb ws sumbawa'!C12</f>
        <v>Embung Mantar</v>
      </c>
      <c r="D213" s="128">
        <f>'Bend-emb ws sumbawa'!D12</f>
        <v>116</v>
      </c>
      <c r="E213" s="128">
        <f>'Bend-emb ws sumbawa'!E12</f>
        <v>48</v>
      </c>
      <c r="F213" s="128">
        <f>'Bend-emb ws sumbawa'!F12</f>
        <v>92</v>
      </c>
      <c r="G213" s="128">
        <f>'Bend-emb ws sumbawa'!G12</f>
        <v>-8</v>
      </c>
      <c r="H213" s="128">
        <f>'Bend-emb ws sumbawa'!H12</f>
        <v>36</v>
      </c>
      <c r="I213" s="128">
        <f>'Bend-emb ws sumbawa'!I12</f>
        <v>395</v>
      </c>
      <c r="J213" s="133" t="str">
        <f>'Bend-emb ws sumbawa'!J12</f>
        <v xml:space="preserve"> Mantar </v>
      </c>
      <c r="K213" s="133" t="str">
        <f>'Bend-emb ws sumbawa'!K12</f>
        <v xml:space="preserve"> Seteluk</v>
      </c>
      <c r="L213" s="133" t="str">
        <f>'Bend-emb ws sumbawa'!L12</f>
        <v>KSB</v>
      </c>
      <c r="M213" s="133" t="s">
        <v>1085</v>
      </c>
      <c r="O213" s="133" t="str">
        <f>'Bend-emb ws sumbawa'!M12</f>
        <v>OPSDA BWS NT I</v>
      </c>
    </row>
    <row r="214" spans="2:15">
      <c r="B214" s="260">
        <v>210</v>
      </c>
      <c r="C214" s="133" t="str">
        <f>'Bend-emb ws sumbawa'!C13</f>
        <v>Embung Jeruk Lone</v>
      </c>
      <c r="D214" s="128">
        <f>'Bend-emb ws sumbawa'!D13</f>
        <v>116</v>
      </c>
      <c r="E214" s="128">
        <f>'Bend-emb ws sumbawa'!E13</f>
        <v>53</v>
      </c>
      <c r="F214" s="128">
        <f>'Bend-emb ws sumbawa'!F13</f>
        <v>256</v>
      </c>
      <c r="G214" s="128">
        <f>'Bend-emb ws sumbawa'!G13</f>
        <v>-8</v>
      </c>
      <c r="H214" s="128">
        <f>'Bend-emb ws sumbawa'!H13</f>
        <v>45</v>
      </c>
      <c r="I214" s="128">
        <f>'Bend-emb ws sumbawa'!I13</f>
        <v>883</v>
      </c>
      <c r="J214" s="133" t="str">
        <f>'Bend-emb ws sumbawa'!J13</f>
        <v>Mura</v>
      </c>
      <c r="K214" s="133" t="str">
        <f>'Bend-emb ws sumbawa'!K13</f>
        <v>Brang Enek</v>
      </c>
      <c r="L214" s="133" t="str">
        <f>'Bend-emb ws sumbawa'!L13</f>
        <v>KSB</v>
      </c>
      <c r="M214" s="133" t="s">
        <v>1085</v>
      </c>
      <c r="O214" s="133" t="str">
        <f>'Bend-emb ws sumbawa'!M13</f>
        <v>-</v>
      </c>
    </row>
    <row r="215" spans="2:15">
      <c r="B215" s="260">
        <v>211</v>
      </c>
      <c r="C215" s="133" t="str">
        <f>'Bend-emb ws sumbawa'!C14</f>
        <v>Embung Tiu Rantok</v>
      </c>
      <c r="D215" s="128">
        <f>'Bend-emb ws sumbawa'!D14</f>
        <v>116</v>
      </c>
      <c r="E215" s="128">
        <f>'Bend-emb ws sumbawa'!E14</f>
        <v>49</v>
      </c>
      <c r="F215" s="128">
        <f>'Bend-emb ws sumbawa'!F14</f>
        <v>703</v>
      </c>
      <c r="G215" s="128">
        <f>'Bend-emb ws sumbawa'!G14</f>
        <v>-8</v>
      </c>
      <c r="H215" s="128">
        <f>'Bend-emb ws sumbawa'!H14</f>
        <v>48</v>
      </c>
      <c r="I215" s="128">
        <f>'Bend-emb ws sumbawa'!I14</f>
        <v>878</v>
      </c>
      <c r="J215" s="133" t="str">
        <f>'Bend-emb ws sumbawa'!J14</f>
        <v>Lalar Liang</v>
      </c>
      <c r="K215" s="133" t="str">
        <f>'Bend-emb ws sumbawa'!K14</f>
        <v>Jereweh</v>
      </c>
      <c r="L215" s="133" t="str">
        <f>'Bend-emb ws sumbawa'!L14</f>
        <v>KSB</v>
      </c>
      <c r="M215" s="133" t="s">
        <v>1085</v>
      </c>
      <c r="O215" s="133" t="str">
        <f>'Bend-emb ws sumbawa'!M14</f>
        <v>-</v>
      </c>
    </row>
    <row r="216" spans="2:15">
      <c r="B216" s="260">
        <v>212</v>
      </c>
      <c r="C216" s="133" t="str">
        <f>'Bend-emb ws sumbawa'!C15</f>
        <v>Embung Petara</v>
      </c>
      <c r="D216" s="128">
        <f>'Bend-emb ws sumbawa'!D15</f>
        <v>116</v>
      </c>
      <c r="E216" s="128">
        <f>'Bend-emb ws sumbawa'!E15</f>
        <v>54</v>
      </c>
      <c r="F216" s="128">
        <f>'Bend-emb ws sumbawa'!F15</f>
        <v>335</v>
      </c>
      <c r="G216" s="128">
        <f>'Bend-emb ws sumbawa'!G15</f>
        <v>-8</v>
      </c>
      <c r="H216" s="128">
        <f>'Bend-emb ws sumbawa'!H15</f>
        <v>46</v>
      </c>
      <c r="I216" s="128">
        <f>'Bend-emb ws sumbawa'!I15</f>
        <v>237</v>
      </c>
      <c r="J216" s="133" t="str">
        <f>'Bend-emb ws sumbawa'!J15</f>
        <v>Lampok</v>
      </c>
      <c r="K216" s="133" t="str">
        <f>'Bend-emb ws sumbawa'!K15</f>
        <v>Brang Enek</v>
      </c>
      <c r="L216" s="133" t="str">
        <f>'Bend-emb ws sumbawa'!L15</f>
        <v>KSB</v>
      </c>
      <c r="M216" s="133" t="s">
        <v>1085</v>
      </c>
      <c r="O216" s="133" t="str">
        <f>'Bend-emb ws sumbawa'!M15</f>
        <v>-</v>
      </c>
    </row>
    <row r="217" spans="2:15">
      <c r="B217" s="260">
        <v>213</v>
      </c>
      <c r="C217" s="133" t="str">
        <f>'Bend-emb ws sumbawa'!C16</f>
        <v>Embung Samarekat</v>
      </c>
      <c r="D217" s="128">
        <f>'Bend-emb ws sumbawa'!D16</f>
        <v>0</v>
      </c>
      <c r="E217" s="128">
        <f>'Bend-emb ws sumbawa'!E16</f>
        <v>0</v>
      </c>
      <c r="F217" s="128">
        <f>'Bend-emb ws sumbawa'!F16</f>
        <v>0</v>
      </c>
      <c r="G217" s="128">
        <f>'Bend-emb ws sumbawa'!G16</f>
        <v>0</v>
      </c>
      <c r="H217" s="128">
        <f>'Bend-emb ws sumbawa'!H16</f>
        <v>0</v>
      </c>
      <c r="I217" s="128">
        <f>'Bend-emb ws sumbawa'!I16</f>
        <v>0</v>
      </c>
      <c r="J217" s="133">
        <f>'Bend-emb ws sumbawa'!J16</f>
        <v>0</v>
      </c>
      <c r="K217" s="133" t="str">
        <f>'Bend-emb ws sumbawa'!K16</f>
        <v>Poto Tano</v>
      </c>
      <c r="L217" s="133" t="str">
        <f>'Bend-emb ws sumbawa'!L16</f>
        <v>KSB</v>
      </c>
      <c r="M217" s="133" t="s">
        <v>1085</v>
      </c>
      <c r="O217" s="133" t="str">
        <f>'Bend-emb ws sumbawa'!M16</f>
        <v>-</v>
      </c>
    </row>
    <row r="218" spans="2:15">
      <c r="B218" s="260">
        <v>214</v>
      </c>
      <c r="C218" s="133" t="str">
        <f>'Bend-emb ws sumbawa'!C17</f>
        <v>Embung Mengkoang</v>
      </c>
      <c r="D218" s="128">
        <f>'Bend-emb ws sumbawa'!D17</f>
        <v>117</v>
      </c>
      <c r="E218" s="128">
        <f>'Bend-emb ws sumbawa'!E17</f>
        <v>37</v>
      </c>
      <c r="F218" s="128">
        <f>'Bend-emb ws sumbawa'!F17</f>
        <v>52</v>
      </c>
      <c r="G218" s="128">
        <f>'Bend-emb ws sumbawa'!G17</f>
        <v>-8</v>
      </c>
      <c r="H218" s="128">
        <f>'Bend-emb ws sumbawa'!H17</f>
        <v>38</v>
      </c>
      <c r="I218" s="128">
        <f>'Bend-emb ws sumbawa'!I17</f>
        <v>38</v>
      </c>
      <c r="J218" s="133" t="str">
        <f>'Bend-emb ws sumbawa'!J17</f>
        <v xml:space="preserve"> Lape</v>
      </c>
      <c r="K218" s="133" t="str">
        <f>'Bend-emb ws sumbawa'!K17</f>
        <v xml:space="preserve"> Lape Lopok</v>
      </c>
      <c r="L218" s="133" t="str">
        <f>'Bend-emb ws sumbawa'!L17</f>
        <v>Sumbawa</v>
      </c>
      <c r="M218" s="133" t="s">
        <v>1085</v>
      </c>
      <c r="N218" s="133" t="s">
        <v>859</v>
      </c>
      <c r="O218" s="133" t="str">
        <f>'Bend-emb ws sumbawa'!M17</f>
        <v>OPSDA BWS NT I</v>
      </c>
    </row>
    <row r="219" spans="2:15">
      <c r="B219" s="260">
        <v>215</v>
      </c>
      <c r="C219" s="133" t="str">
        <f>'Bend-emb ws sumbawa'!C18</f>
        <v>Embung Selante</v>
      </c>
      <c r="D219" s="128">
        <f>'Bend-emb ws sumbawa'!D18</f>
        <v>117</v>
      </c>
      <c r="E219" s="128">
        <f>'Bend-emb ws sumbawa'!E18</f>
        <v>45</v>
      </c>
      <c r="F219" s="128">
        <f>'Bend-emb ws sumbawa'!F18</f>
        <v>32</v>
      </c>
      <c r="G219" s="128">
        <f>'Bend-emb ws sumbawa'!G18</f>
        <v>-8</v>
      </c>
      <c r="H219" s="128">
        <f>'Bend-emb ws sumbawa'!H18</f>
        <v>48</v>
      </c>
      <c r="I219" s="128">
        <f>'Bend-emb ws sumbawa'!I18</f>
        <v>58</v>
      </c>
      <c r="J219" s="133" t="str">
        <f>'Bend-emb ws sumbawa'!J18</f>
        <v xml:space="preserve"> Selante</v>
      </c>
      <c r="K219" s="133" t="str">
        <f>'Bend-emb ws sumbawa'!K18</f>
        <v xml:space="preserve"> Plampang</v>
      </c>
      <c r="L219" s="133" t="str">
        <f>'Bend-emb ws sumbawa'!L18</f>
        <v>Sumbawa</v>
      </c>
      <c r="M219" s="133" t="s">
        <v>1085</v>
      </c>
      <c r="N219" s="133" t="s">
        <v>859</v>
      </c>
      <c r="O219" s="133" t="str">
        <f>'Bend-emb ws sumbawa'!M18</f>
        <v>OPSDA BWS NT I</v>
      </c>
    </row>
    <row r="220" spans="2:15">
      <c r="B220" s="260">
        <v>216</v>
      </c>
      <c r="C220" s="133" t="str">
        <f>'Bend-emb ws sumbawa'!C19</f>
        <v>Embung Sepayung Dalam</v>
      </c>
      <c r="D220" s="128">
        <f>'Bend-emb ws sumbawa'!D19</f>
        <v>117</v>
      </c>
      <c r="E220" s="128">
        <f>'Bend-emb ws sumbawa'!E19</f>
        <v>51</v>
      </c>
      <c r="F220" s="128">
        <f>'Bend-emb ws sumbawa'!F19</f>
        <v>48</v>
      </c>
      <c r="G220" s="128">
        <f>'Bend-emb ws sumbawa'!G19</f>
        <v>-8</v>
      </c>
      <c r="H220" s="128">
        <f>'Bend-emb ws sumbawa'!H19</f>
        <v>46</v>
      </c>
      <c r="I220" s="128">
        <f>'Bend-emb ws sumbawa'!I19</f>
        <v>17</v>
      </c>
      <c r="J220" s="133" t="str">
        <f>'Bend-emb ws sumbawa'!J19</f>
        <v xml:space="preserve"> Sepayung</v>
      </c>
      <c r="K220" s="133" t="str">
        <f>'Bend-emb ws sumbawa'!K19</f>
        <v xml:space="preserve"> Plampang</v>
      </c>
      <c r="L220" s="133" t="str">
        <f>'Bend-emb ws sumbawa'!L19</f>
        <v>Sumbawa</v>
      </c>
      <c r="M220" s="133" t="s">
        <v>1085</v>
      </c>
      <c r="N220" s="133" t="s">
        <v>859</v>
      </c>
      <c r="O220" s="133" t="str">
        <f>'Bend-emb ws sumbawa'!M19</f>
        <v>OPSDA BWS NT I</v>
      </c>
    </row>
    <row r="221" spans="2:15">
      <c r="B221" s="260">
        <v>217</v>
      </c>
      <c r="C221" s="133" t="str">
        <f>'Bend-emb ws sumbawa'!C20</f>
        <v>Embung Pemasar</v>
      </c>
      <c r="D221" s="128">
        <f>'Bend-emb ws sumbawa'!D20</f>
        <v>117</v>
      </c>
      <c r="E221" s="128">
        <f>'Bend-emb ws sumbawa'!E20</f>
        <v>38</v>
      </c>
      <c r="F221" s="128">
        <f>'Bend-emb ws sumbawa'!F20</f>
        <v>55</v>
      </c>
      <c r="G221" s="128">
        <f>'Bend-emb ws sumbawa'!G20</f>
        <v>-8</v>
      </c>
      <c r="H221" s="128">
        <f>'Bend-emb ws sumbawa'!H20</f>
        <v>40</v>
      </c>
      <c r="I221" s="128">
        <f>'Bend-emb ws sumbawa'!I20</f>
        <v>44</v>
      </c>
      <c r="J221" s="133" t="str">
        <f>'Bend-emb ws sumbawa'!J20</f>
        <v xml:space="preserve"> Simu</v>
      </c>
      <c r="K221" s="133" t="str">
        <f>'Bend-emb ws sumbawa'!K20</f>
        <v xml:space="preserve"> Plampang</v>
      </c>
      <c r="L221" s="133" t="str">
        <f>'Bend-emb ws sumbawa'!L20</f>
        <v>Sumbawa</v>
      </c>
      <c r="M221" s="133" t="s">
        <v>1085</v>
      </c>
      <c r="N221" s="133" t="s">
        <v>859</v>
      </c>
      <c r="O221" s="133" t="str">
        <f>'Bend-emb ws sumbawa'!M20</f>
        <v>OPSDA BWS NT I</v>
      </c>
    </row>
    <row r="222" spans="2:15">
      <c r="B222" s="260">
        <v>218</v>
      </c>
      <c r="C222" s="133" t="str">
        <f>'Bend-emb ws sumbawa'!C21</f>
        <v>Embung Brangkolong</v>
      </c>
      <c r="D222" s="128">
        <f>'Bend-emb ws sumbawa'!D21</f>
        <v>117</v>
      </c>
      <c r="E222" s="128">
        <f>'Bend-emb ws sumbawa'!E21</f>
        <v>42</v>
      </c>
      <c r="F222" s="128">
        <f>'Bend-emb ws sumbawa'!F21</f>
        <v>48</v>
      </c>
      <c r="G222" s="128">
        <f>'Bend-emb ws sumbawa'!G21</f>
        <v>-8</v>
      </c>
      <c r="H222" s="128">
        <f>'Bend-emb ws sumbawa'!H21</f>
        <v>43</v>
      </c>
      <c r="I222" s="128">
        <f>'Bend-emb ws sumbawa'!I21</f>
        <v>18</v>
      </c>
      <c r="J222" s="133" t="str">
        <f>'Bend-emb ws sumbawa'!J21</f>
        <v xml:space="preserve"> Muer</v>
      </c>
      <c r="K222" s="133" t="str">
        <f>'Bend-emb ws sumbawa'!K21</f>
        <v xml:space="preserve"> Plampang</v>
      </c>
      <c r="L222" s="133" t="str">
        <f>'Bend-emb ws sumbawa'!L21</f>
        <v>Sumbawa</v>
      </c>
      <c r="M222" s="133" t="s">
        <v>1085</v>
      </c>
      <c r="N222" s="133" t="s">
        <v>859</v>
      </c>
      <c r="O222" s="133" t="str">
        <f>'Bend-emb ws sumbawa'!M21</f>
        <v>OPSDA BWS NT I</v>
      </c>
    </row>
    <row r="223" spans="2:15">
      <c r="B223" s="260">
        <v>219</v>
      </c>
      <c r="C223" s="133" t="str">
        <f>'Bend-emb ws sumbawa'!C22</f>
        <v>Embung Sejari I</v>
      </c>
      <c r="D223" s="128">
        <f>'Bend-emb ws sumbawa'!D22</f>
        <v>117</v>
      </c>
      <c r="E223" s="128">
        <f>'Bend-emb ws sumbawa'!E22</f>
        <v>45</v>
      </c>
      <c r="F223" s="128">
        <f>'Bend-emb ws sumbawa'!F22</f>
        <v>24</v>
      </c>
      <c r="G223" s="128">
        <f>'Bend-emb ws sumbawa'!G22</f>
        <v>-8</v>
      </c>
      <c r="H223" s="128">
        <f>'Bend-emb ws sumbawa'!H22</f>
        <v>46</v>
      </c>
      <c r="I223" s="128">
        <f>'Bend-emb ws sumbawa'!I22</f>
        <v>42</v>
      </c>
      <c r="J223" s="133" t="str">
        <f>'Bend-emb ws sumbawa'!J22</f>
        <v xml:space="preserve"> Sejari</v>
      </c>
      <c r="K223" s="133" t="str">
        <f>'Bend-emb ws sumbawa'!K22</f>
        <v xml:space="preserve"> Plampang</v>
      </c>
      <c r="L223" s="133" t="str">
        <f>'Bend-emb ws sumbawa'!L22</f>
        <v>Sumbawa</v>
      </c>
      <c r="M223" s="133" t="s">
        <v>1085</v>
      </c>
      <c r="N223" s="133" t="s">
        <v>859</v>
      </c>
      <c r="O223" s="133" t="str">
        <f>'Bend-emb ws sumbawa'!M22</f>
        <v>OPSDA BWS NT I</v>
      </c>
    </row>
    <row r="224" spans="2:15">
      <c r="B224" s="260">
        <v>220</v>
      </c>
      <c r="C224" s="133" t="str">
        <f>'Bend-emb ws sumbawa'!C23</f>
        <v>Embung Lamenta</v>
      </c>
      <c r="D224" s="128">
        <f>'Bend-emb ws sumbawa'!D23</f>
        <v>117</v>
      </c>
      <c r="E224" s="128">
        <f>'Bend-emb ws sumbawa'!E23</f>
        <v>59</v>
      </c>
      <c r="F224" s="128">
        <f>'Bend-emb ws sumbawa'!F23</f>
        <v>146</v>
      </c>
      <c r="G224" s="128">
        <f>'Bend-emb ws sumbawa'!G23</f>
        <v>-8</v>
      </c>
      <c r="H224" s="128">
        <f>'Bend-emb ws sumbawa'!H23</f>
        <v>47</v>
      </c>
      <c r="I224" s="128">
        <f>'Bend-emb ws sumbawa'!I23</f>
        <v>489</v>
      </c>
      <c r="J224" s="133" t="str">
        <f>'Bend-emb ws sumbawa'!J23</f>
        <v xml:space="preserve"> Boal</v>
      </c>
      <c r="K224" s="133" t="str">
        <f>'Bend-emb ws sumbawa'!K23</f>
        <v xml:space="preserve"> Empang</v>
      </c>
      <c r="L224" s="133" t="str">
        <f>'Bend-emb ws sumbawa'!L23</f>
        <v>Sumbawa</v>
      </c>
      <c r="M224" s="133" t="s">
        <v>1085</v>
      </c>
      <c r="N224" s="133" t="s">
        <v>859</v>
      </c>
      <c r="O224" s="133" t="str">
        <f>'Bend-emb ws sumbawa'!M23</f>
        <v>OPSDA BWS NT I</v>
      </c>
    </row>
    <row r="225" spans="2:15">
      <c r="B225" s="260">
        <v>221</v>
      </c>
      <c r="C225" s="133" t="str">
        <f>'Bend-emb ws sumbawa'!C24</f>
        <v>Embung Kaswangi</v>
      </c>
      <c r="D225" s="128">
        <f>'Bend-emb ws sumbawa'!D24</f>
        <v>118</v>
      </c>
      <c r="E225" s="128">
        <f>'Bend-emb ws sumbawa'!E24</f>
        <v>4</v>
      </c>
      <c r="F225" s="128">
        <f>'Bend-emb ws sumbawa'!F24</f>
        <v>21</v>
      </c>
      <c r="G225" s="128">
        <f>'Bend-emb ws sumbawa'!G24</f>
        <v>-8</v>
      </c>
      <c r="H225" s="128">
        <f>'Bend-emb ws sumbawa'!H24</f>
        <v>43</v>
      </c>
      <c r="I225" s="128">
        <f>'Bend-emb ws sumbawa'!I24</f>
        <v>39</v>
      </c>
      <c r="J225" s="133" t="str">
        <f>'Bend-emb ws sumbawa'!J24</f>
        <v xml:space="preserve"> Ongko</v>
      </c>
      <c r="K225" s="133" t="str">
        <f>'Bend-emb ws sumbawa'!K24</f>
        <v xml:space="preserve"> Empang</v>
      </c>
      <c r="L225" s="133" t="str">
        <f>'Bend-emb ws sumbawa'!L24</f>
        <v>Sumbawa</v>
      </c>
      <c r="M225" s="133" t="s">
        <v>1085</v>
      </c>
      <c r="N225" s="133" t="s">
        <v>859</v>
      </c>
      <c r="O225" s="133" t="str">
        <f>'Bend-emb ws sumbawa'!M24</f>
        <v>OPSDA BWS NT I</v>
      </c>
    </row>
    <row r="226" spans="2:15">
      <c r="B226" s="260">
        <v>222</v>
      </c>
      <c r="C226" s="133" t="str">
        <f>'Bend-emb ws sumbawa'!C25</f>
        <v>Embung Olat Rawa</v>
      </c>
      <c r="D226" s="128">
        <f>'Bend-emb ws sumbawa'!D25</f>
        <v>117</v>
      </c>
      <c r="E226" s="128">
        <f>'Bend-emb ws sumbawa'!E25</f>
        <v>33</v>
      </c>
      <c r="F226" s="128">
        <f>'Bend-emb ws sumbawa'!F25</f>
        <v>643</v>
      </c>
      <c r="G226" s="128">
        <f>'Bend-emb ws sumbawa'!G25</f>
        <v>-8</v>
      </c>
      <c r="H226" s="128">
        <f>'Bend-emb ws sumbawa'!H25</f>
        <v>32</v>
      </c>
      <c r="I226" s="128">
        <f>'Bend-emb ws sumbawa'!I25</f>
        <v>374</v>
      </c>
      <c r="J226" s="133" t="str">
        <f>'Bend-emb ws sumbawa'!J25</f>
        <v xml:space="preserve"> Ngeru</v>
      </c>
      <c r="K226" s="133" t="str">
        <f>'Bend-emb ws sumbawa'!K25</f>
        <v xml:space="preserve"> Moyo Hilir</v>
      </c>
      <c r="L226" s="133" t="str">
        <f>'Bend-emb ws sumbawa'!L25</f>
        <v>Sumbawa</v>
      </c>
      <c r="M226" s="133" t="s">
        <v>1085</v>
      </c>
      <c r="N226" s="133" t="s">
        <v>859</v>
      </c>
      <c r="O226" s="133" t="str">
        <f>'Bend-emb ws sumbawa'!M25</f>
        <v>OPSDA BWS NT I</v>
      </c>
    </row>
    <row r="227" spans="2:15">
      <c r="B227" s="260">
        <v>223</v>
      </c>
      <c r="C227" s="133" t="str">
        <f>'Bend-emb ws sumbawa'!C26</f>
        <v>Embung Penyaring</v>
      </c>
      <c r="D227" s="128">
        <f>'Bend-emb ws sumbawa'!D26</f>
        <v>117</v>
      </c>
      <c r="E227" s="128">
        <f>'Bend-emb ws sumbawa'!E26</f>
        <v>26</v>
      </c>
      <c r="F227" s="128">
        <f>'Bend-emb ws sumbawa'!F26</f>
        <v>848</v>
      </c>
      <c r="G227" s="128">
        <f>'Bend-emb ws sumbawa'!G26</f>
        <v>-8</v>
      </c>
      <c r="H227" s="128">
        <f>'Bend-emb ws sumbawa'!H26</f>
        <v>30</v>
      </c>
      <c r="I227" s="128">
        <f>'Bend-emb ws sumbawa'!I26</f>
        <v>323</v>
      </c>
      <c r="J227" s="133" t="str">
        <f>'Bend-emb ws sumbawa'!J26</f>
        <v xml:space="preserve"> Seketeng</v>
      </c>
      <c r="K227" s="133" t="str">
        <f>'Bend-emb ws sumbawa'!K26</f>
        <v xml:space="preserve"> Sumbawa</v>
      </c>
      <c r="L227" s="133" t="str">
        <f>'Bend-emb ws sumbawa'!L26</f>
        <v>Sumbawa</v>
      </c>
      <c r="M227" s="133" t="s">
        <v>1085</v>
      </c>
      <c r="N227" s="133" t="s">
        <v>859</v>
      </c>
      <c r="O227" s="133" t="str">
        <f>'Bend-emb ws sumbawa'!M26</f>
        <v>OPSDA BWS NT I</v>
      </c>
    </row>
    <row r="228" spans="2:15">
      <c r="B228" s="260">
        <v>224</v>
      </c>
      <c r="C228" s="133" t="str">
        <f>'Bend-emb ws sumbawa'!C27</f>
        <v>Embung Serading</v>
      </c>
      <c r="D228" s="128">
        <f>'Bend-emb ws sumbawa'!D27</f>
        <v>117</v>
      </c>
      <c r="E228" s="128">
        <f>'Bend-emb ws sumbawa'!E27</f>
        <v>40</v>
      </c>
      <c r="F228" s="128">
        <f>'Bend-emb ws sumbawa'!F27</f>
        <v>42</v>
      </c>
      <c r="G228" s="128">
        <f>'Bend-emb ws sumbawa'!G27</f>
        <v>-8</v>
      </c>
      <c r="H228" s="128">
        <f>'Bend-emb ws sumbawa'!H27</f>
        <v>36</v>
      </c>
      <c r="I228" s="128">
        <f>'Bend-emb ws sumbawa'!I27</f>
        <v>20</v>
      </c>
      <c r="J228" s="133" t="str">
        <f>'Bend-emb ws sumbawa'!J27</f>
        <v xml:space="preserve"> Lab. Kuris</v>
      </c>
      <c r="K228" s="133" t="str">
        <f>'Bend-emb ws sumbawa'!K27</f>
        <v xml:space="preserve"> Lape </v>
      </c>
      <c r="L228" s="133" t="str">
        <f>'Bend-emb ws sumbawa'!L27</f>
        <v>Sumbawa</v>
      </c>
      <c r="M228" s="133" t="s">
        <v>1085</v>
      </c>
      <c r="N228" s="133" t="s">
        <v>859</v>
      </c>
      <c r="O228" s="133" t="str">
        <f>'Bend-emb ws sumbawa'!M27</f>
        <v>OPSDA BWS NT I</v>
      </c>
    </row>
    <row r="229" spans="2:15">
      <c r="B229" s="260">
        <v>225</v>
      </c>
      <c r="C229" s="133" t="str">
        <f>'Bend-emb ws sumbawa'!C28</f>
        <v>Embung Muer</v>
      </c>
      <c r="D229" s="128">
        <f>'Bend-emb ws sumbawa'!D28</f>
        <v>117</v>
      </c>
      <c r="E229" s="128">
        <f>'Bend-emb ws sumbawa'!E28</f>
        <v>43</v>
      </c>
      <c r="F229" s="128">
        <f>'Bend-emb ws sumbawa'!F28</f>
        <v>43</v>
      </c>
      <c r="G229" s="128">
        <f>'Bend-emb ws sumbawa'!G28</f>
        <v>-8</v>
      </c>
      <c r="H229" s="128">
        <f>'Bend-emb ws sumbawa'!H28</f>
        <v>45</v>
      </c>
      <c r="I229" s="128">
        <f>'Bend-emb ws sumbawa'!I28</f>
        <v>12</v>
      </c>
      <c r="J229" s="133" t="str">
        <f>'Bend-emb ws sumbawa'!J28</f>
        <v xml:space="preserve"> Muer</v>
      </c>
      <c r="K229" s="133" t="str">
        <f>'Bend-emb ws sumbawa'!K28</f>
        <v xml:space="preserve"> Plampang</v>
      </c>
      <c r="L229" s="133" t="str">
        <f>'Bend-emb ws sumbawa'!L28</f>
        <v>Sumbawa</v>
      </c>
      <c r="M229" s="133" t="s">
        <v>1085</v>
      </c>
      <c r="N229" s="133" t="s">
        <v>859</v>
      </c>
      <c r="O229" s="133" t="str">
        <f>'Bend-emb ws sumbawa'!M28</f>
        <v>OPSDA BWS NT I</v>
      </c>
    </row>
    <row r="230" spans="2:15">
      <c r="B230" s="260">
        <v>226</v>
      </c>
      <c r="C230" s="133" t="str">
        <f>'Bend-emb ws sumbawa'!C29</f>
        <v>Embung Labangka</v>
      </c>
      <c r="D230" s="128">
        <f>'Bend-emb ws sumbawa'!D29</f>
        <v>117</v>
      </c>
      <c r="E230" s="128">
        <f>'Bend-emb ws sumbawa'!E29</f>
        <v>43</v>
      </c>
      <c r="F230" s="128">
        <f>'Bend-emb ws sumbawa'!F29</f>
        <v>52</v>
      </c>
      <c r="G230" s="128">
        <f>'Bend-emb ws sumbawa'!G29</f>
        <v>-8</v>
      </c>
      <c r="H230" s="128">
        <f>'Bend-emb ws sumbawa'!H29</f>
        <v>50</v>
      </c>
      <c r="I230" s="128">
        <f>'Bend-emb ws sumbawa'!I29</f>
        <v>206</v>
      </c>
      <c r="J230" s="133" t="str">
        <f>'Bend-emb ws sumbawa'!J29</f>
        <v xml:space="preserve"> Labangka</v>
      </c>
      <c r="K230" s="133" t="str">
        <f>'Bend-emb ws sumbawa'!K29</f>
        <v xml:space="preserve"> Plampang</v>
      </c>
      <c r="L230" s="133" t="str">
        <f>'Bend-emb ws sumbawa'!L29</f>
        <v>Sumbawa</v>
      </c>
      <c r="M230" s="133" t="s">
        <v>1085</v>
      </c>
      <c r="N230" s="133" t="s">
        <v>859</v>
      </c>
      <c r="O230" s="133" t="str">
        <f>'Bend-emb ws sumbawa'!M29</f>
        <v>OPSDA BWS NT I</v>
      </c>
    </row>
    <row r="231" spans="2:15">
      <c r="B231" s="260">
        <v>227</v>
      </c>
      <c r="C231" s="133" t="str">
        <f>'Bend-emb ws sumbawa'!C30</f>
        <v>Embung Pernek</v>
      </c>
      <c r="D231" s="128">
        <f>'Bend-emb ws sumbawa'!D30</f>
        <v>117</v>
      </c>
      <c r="E231" s="128">
        <f>'Bend-emb ws sumbawa'!E30</f>
        <v>25</v>
      </c>
      <c r="F231" s="128">
        <f>'Bend-emb ws sumbawa'!F30</f>
        <v>340</v>
      </c>
      <c r="G231" s="128">
        <f>'Bend-emb ws sumbawa'!G30</f>
        <v>-8</v>
      </c>
      <c r="H231" s="128">
        <f>'Bend-emb ws sumbawa'!H30</f>
        <v>34</v>
      </c>
      <c r="I231" s="128">
        <f>'Bend-emb ws sumbawa'!I30</f>
        <v>839</v>
      </c>
      <c r="J231" s="133" t="str">
        <f>'Bend-emb ws sumbawa'!J30</f>
        <v>Pernek</v>
      </c>
      <c r="K231" s="133" t="str">
        <f>'Bend-emb ws sumbawa'!K30</f>
        <v>Moyo Hulu</v>
      </c>
      <c r="L231" s="133" t="str">
        <f>'Bend-emb ws sumbawa'!L30</f>
        <v>Sumbawa</v>
      </c>
      <c r="M231" s="133" t="s">
        <v>1085</v>
      </c>
      <c r="N231" s="133" t="s">
        <v>859</v>
      </c>
      <c r="O231" s="133" t="str">
        <f>'Bend-emb ws sumbawa'!M30</f>
        <v>OPSDA BWS NT I</v>
      </c>
    </row>
    <row r="232" spans="2:15">
      <c r="B232" s="260">
        <v>228</v>
      </c>
      <c r="C232" s="133" t="str">
        <f>'Bend-emb ws sumbawa'!C31</f>
        <v>Embung Sejari II</v>
      </c>
      <c r="D232" s="128">
        <f>'Bend-emb ws sumbawa'!D31</f>
        <v>117</v>
      </c>
      <c r="E232" s="128">
        <f>'Bend-emb ws sumbawa'!E31</f>
        <v>45</v>
      </c>
      <c r="F232" s="128">
        <f>'Bend-emb ws sumbawa'!F31</f>
        <v>17</v>
      </c>
      <c r="G232" s="128">
        <f>'Bend-emb ws sumbawa'!G31</f>
        <v>-8</v>
      </c>
      <c r="H232" s="128">
        <f>'Bend-emb ws sumbawa'!H31</f>
        <v>46</v>
      </c>
      <c r="I232" s="128">
        <f>'Bend-emb ws sumbawa'!I31</f>
        <v>10</v>
      </c>
      <c r="J232" s="133" t="str">
        <f>'Bend-emb ws sumbawa'!J31</f>
        <v xml:space="preserve"> Sejari</v>
      </c>
      <c r="K232" s="133" t="str">
        <f>'Bend-emb ws sumbawa'!K31</f>
        <v xml:space="preserve"> Plampang</v>
      </c>
      <c r="L232" s="133" t="str">
        <f>'Bend-emb ws sumbawa'!L31</f>
        <v>Sumbawa</v>
      </c>
      <c r="M232" s="133" t="s">
        <v>1085</v>
      </c>
      <c r="O232" s="133" t="s">
        <v>52</v>
      </c>
    </row>
    <row r="233" spans="2:15">
      <c r="B233" s="260">
        <v>229</v>
      </c>
      <c r="C233" s="133" t="str">
        <f>'Bend-emb ws sumbawa'!C32</f>
        <v>Embung Jompong</v>
      </c>
      <c r="D233" s="128">
        <f>'Bend-emb ws sumbawa'!D32</f>
        <v>117</v>
      </c>
      <c r="E233" s="128">
        <f>'Bend-emb ws sumbawa'!E32</f>
        <v>44</v>
      </c>
      <c r="F233" s="128">
        <f>'Bend-emb ws sumbawa'!F32</f>
        <v>24</v>
      </c>
      <c r="G233" s="128">
        <f>'Bend-emb ws sumbawa'!G32</f>
        <v>-8</v>
      </c>
      <c r="H233" s="128">
        <f>'Bend-emb ws sumbawa'!H32</f>
        <v>45</v>
      </c>
      <c r="I233" s="128">
        <f>'Bend-emb ws sumbawa'!I32</f>
        <v>38</v>
      </c>
      <c r="J233" s="133" t="str">
        <f>'Bend-emb ws sumbawa'!J32</f>
        <v xml:space="preserve"> Muer</v>
      </c>
      <c r="K233" s="133" t="str">
        <f>'Bend-emb ws sumbawa'!K32</f>
        <v xml:space="preserve"> Plampang</v>
      </c>
      <c r="L233" s="133" t="str">
        <f>'Bend-emb ws sumbawa'!L32</f>
        <v>Sumbawa</v>
      </c>
      <c r="M233" s="133" t="s">
        <v>1085</v>
      </c>
      <c r="O233" s="133" t="str">
        <f>'Bend-emb ws sumbawa'!M32</f>
        <v>OPSDA BWS NT I</v>
      </c>
    </row>
    <row r="234" spans="2:15">
      <c r="B234" s="260">
        <v>230</v>
      </c>
      <c r="C234" s="133" t="str">
        <f>'Bend-emb ws sumbawa'!C33</f>
        <v>Embung Ngeru</v>
      </c>
      <c r="D234" s="128">
        <f>'Bend-emb ws sumbawa'!D33</f>
        <v>117</v>
      </c>
      <c r="E234" s="128">
        <f>'Bend-emb ws sumbawa'!E33</f>
        <v>31</v>
      </c>
      <c r="F234" s="128">
        <f>'Bend-emb ws sumbawa'!F33</f>
        <v>3</v>
      </c>
      <c r="G234" s="128">
        <f>'Bend-emb ws sumbawa'!G33</f>
        <v>-8</v>
      </c>
      <c r="H234" s="128">
        <f>'Bend-emb ws sumbawa'!H33</f>
        <v>31</v>
      </c>
      <c r="I234" s="128">
        <f>'Bend-emb ws sumbawa'!I33</f>
        <v>31</v>
      </c>
      <c r="J234" s="133" t="str">
        <f>'Bend-emb ws sumbawa'!J33</f>
        <v xml:space="preserve"> Ngeru</v>
      </c>
      <c r="K234" s="133" t="str">
        <f>'Bend-emb ws sumbawa'!K33</f>
        <v xml:space="preserve"> Moyo Hilir</v>
      </c>
      <c r="L234" s="133" t="str">
        <f>'Bend-emb ws sumbawa'!L33</f>
        <v>Sumbawa</v>
      </c>
      <c r="M234" s="133" t="s">
        <v>1085</v>
      </c>
      <c r="O234" s="133" t="str">
        <f>'Bend-emb ws sumbawa'!M33</f>
        <v>-</v>
      </c>
    </row>
    <row r="235" spans="2:15">
      <c r="B235" s="260">
        <v>231</v>
      </c>
      <c r="C235" s="133" t="str">
        <f>'Bend-emb ws sumbawa'!C34</f>
        <v>Embung Mamak</v>
      </c>
      <c r="D235" s="128">
        <f>'Bend-emb ws sumbawa'!D34</f>
        <v>117</v>
      </c>
      <c r="E235" s="128">
        <f>'Bend-emb ws sumbawa'!E34</f>
        <v>35</v>
      </c>
      <c r="F235" s="128">
        <f>'Bend-emb ws sumbawa'!F34</f>
        <v>16</v>
      </c>
      <c r="G235" s="128">
        <f>'Bend-emb ws sumbawa'!G34</f>
        <v>-8</v>
      </c>
      <c r="H235" s="128">
        <f>'Bend-emb ws sumbawa'!H34</f>
        <v>39</v>
      </c>
      <c r="I235" s="128">
        <f>'Bend-emb ws sumbawa'!I34</f>
        <v>37</v>
      </c>
      <c r="J235" s="133" t="str">
        <f>'Bend-emb ws sumbawa'!J34</f>
        <v xml:space="preserve"> Tabose</v>
      </c>
      <c r="K235" s="133" t="str">
        <f>'Bend-emb ws sumbawa'!K34</f>
        <v>Lopok</v>
      </c>
      <c r="L235" s="133" t="str">
        <f>'Bend-emb ws sumbawa'!L34</f>
        <v>Sumbawa</v>
      </c>
      <c r="M235" s="133" t="s">
        <v>1085</v>
      </c>
      <c r="N235" s="133" t="s">
        <v>859</v>
      </c>
      <c r="O235" s="133" t="str">
        <f>'Bend-emb ws sumbawa'!M34</f>
        <v>-</v>
      </c>
    </row>
    <row r="236" spans="2:15">
      <c r="B236" s="260">
        <v>232</v>
      </c>
      <c r="C236" s="133" t="str">
        <f>'Bend-emb ws sumbawa'!C35</f>
        <v>Embung Songkar</v>
      </c>
      <c r="D236" s="128">
        <f>'Bend-emb ws sumbawa'!D35</f>
        <v>117</v>
      </c>
      <c r="E236" s="128">
        <f>'Bend-emb ws sumbawa'!E35</f>
        <v>27</v>
      </c>
      <c r="F236" s="128">
        <f>'Bend-emb ws sumbawa'!F35</f>
        <v>47</v>
      </c>
      <c r="G236" s="128">
        <f>'Bend-emb ws sumbawa'!G35</f>
        <v>-8</v>
      </c>
      <c r="H236" s="128">
        <f>'Bend-emb ws sumbawa'!H35</f>
        <v>28</v>
      </c>
      <c r="I236" s="128">
        <f>'Bend-emb ws sumbawa'!I35</f>
        <v>51</v>
      </c>
      <c r="J236" s="133" t="str">
        <f>'Bend-emb ws sumbawa'!J35</f>
        <v>Songkar</v>
      </c>
      <c r="K236" s="133" t="str">
        <f>'Bend-emb ws sumbawa'!K35</f>
        <v xml:space="preserve"> Moyo Hilir</v>
      </c>
      <c r="L236" s="133" t="str">
        <f>'Bend-emb ws sumbawa'!L35</f>
        <v>Sumbawa</v>
      </c>
      <c r="M236" s="133" t="s">
        <v>1085</v>
      </c>
      <c r="O236" s="133" t="str">
        <f>'Bend-emb ws sumbawa'!M35</f>
        <v>-</v>
      </c>
    </row>
    <row r="237" spans="2:15">
      <c r="B237" s="260">
        <v>233</v>
      </c>
      <c r="C237" s="133" t="str">
        <f>'Bend-emb ws sumbawa'!C36</f>
        <v>Embung Batu Bangka</v>
      </c>
      <c r="D237" s="128">
        <f>'Bend-emb ws sumbawa'!D36</f>
        <v>117</v>
      </c>
      <c r="E237" s="128">
        <f>'Bend-emb ws sumbawa'!E36</f>
        <v>31</v>
      </c>
      <c r="F237" s="128">
        <f>'Bend-emb ws sumbawa'!F36</f>
        <v>44</v>
      </c>
      <c r="G237" s="128">
        <f>'Bend-emb ws sumbawa'!G36</f>
        <v>-8</v>
      </c>
      <c r="H237" s="128">
        <f>'Bend-emb ws sumbawa'!H36</f>
        <v>29</v>
      </c>
      <c r="I237" s="128">
        <f>'Bend-emb ws sumbawa'!I36</f>
        <v>24</v>
      </c>
      <c r="J237" s="133" t="str">
        <f>'Bend-emb ws sumbawa'!J36</f>
        <v>Batu Bangka</v>
      </c>
      <c r="K237" s="133" t="str">
        <f>'Bend-emb ws sumbawa'!K36</f>
        <v xml:space="preserve"> Moyo Hilir</v>
      </c>
      <c r="L237" s="133" t="str">
        <f>'Bend-emb ws sumbawa'!L36</f>
        <v>Sumbawa</v>
      </c>
      <c r="M237" s="133" t="s">
        <v>1085</v>
      </c>
      <c r="O237" s="133" t="str">
        <f>'Bend-emb ws sumbawa'!M36</f>
        <v>-</v>
      </c>
    </row>
    <row r="238" spans="2:15">
      <c r="B238" s="260">
        <v>234</v>
      </c>
      <c r="C238" s="133" t="str">
        <f>'Bend-emb ws sumbawa'!C37</f>
        <v xml:space="preserve">Embung Sabeta </v>
      </c>
      <c r="D238" s="128">
        <f>'Bend-emb ws sumbawa'!D37</f>
        <v>117</v>
      </c>
      <c r="E238" s="128">
        <f>'Bend-emb ws sumbawa'!E37</f>
        <v>28</v>
      </c>
      <c r="F238" s="128">
        <f>'Bend-emb ws sumbawa'!F37</f>
        <v>47</v>
      </c>
      <c r="G238" s="128">
        <f>'Bend-emb ws sumbawa'!G37</f>
        <v>-8</v>
      </c>
      <c r="H238" s="128">
        <f>'Bend-emb ws sumbawa'!H37</f>
        <v>31</v>
      </c>
      <c r="I238" s="128">
        <f>'Bend-emb ws sumbawa'!I37</f>
        <v>56</v>
      </c>
      <c r="J238" s="133" t="str">
        <f>'Bend-emb ws sumbawa'!J37</f>
        <v xml:space="preserve"> Poto</v>
      </c>
      <c r="K238" s="133" t="str">
        <f>'Bend-emb ws sumbawa'!K37</f>
        <v xml:space="preserve"> Moyo Hilir</v>
      </c>
      <c r="L238" s="133" t="str">
        <f>'Bend-emb ws sumbawa'!L37</f>
        <v>Sumbawa</v>
      </c>
      <c r="M238" s="133" t="s">
        <v>1085</v>
      </c>
      <c r="O238" s="133" t="str">
        <f>'Bend-emb ws sumbawa'!M37</f>
        <v>-</v>
      </c>
    </row>
    <row r="239" spans="2:15">
      <c r="B239" s="260">
        <v>235</v>
      </c>
      <c r="C239" s="133" t="str">
        <f>'Bend-emb ws sumbawa'!C38</f>
        <v>Embung Bantu Lanteh</v>
      </c>
      <c r="D239" s="128">
        <f>'Bend-emb ws sumbawa'!D38</f>
        <v>118</v>
      </c>
      <c r="E239" s="128" t="str">
        <f>'Bend-emb ws sumbawa'!E38</f>
        <v>01</v>
      </c>
      <c r="F239" s="128" t="str">
        <f>'Bend-emb ws sumbawa'!F38</f>
        <v>063</v>
      </c>
      <c r="G239" s="128">
        <f>'Bend-emb ws sumbawa'!G38</f>
        <v>-8</v>
      </c>
      <c r="H239" s="128">
        <f>'Bend-emb ws sumbawa'!H38</f>
        <v>43</v>
      </c>
      <c r="I239" s="128">
        <f>'Bend-emb ws sumbawa'!I38</f>
        <v>938</v>
      </c>
      <c r="J239" s="133" t="str">
        <f>'Bend-emb ws sumbawa'!J38</f>
        <v xml:space="preserve"> Bantu Lanteh</v>
      </c>
      <c r="K239" s="133" t="str">
        <f>'Bend-emb ws sumbawa'!K38</f>
        <v>Terano</v>
      </c>
      <c r="L239" s="133" t="str">
        <f>'Bend-emb ws sumbawa'!L38</f>
        <v>Sumbawa</v>
      </c>
      <c r="M239" s="133" t="s">
        <v>1085</v>
      </c>
      <c r="O239" s="133" t="str">
        <f>'Bend-emb ws sumbawa'!M38</f>
        <v>-</v>
      </c>
    </row>
    <row r="240" spans="2:15">
      <c r="B240" s="260">
        <v>236</v>
      </c>
      <c r="C240" s="133" t="str">
        <f>'Bend-emb ws sumbawa'!C39</f>
        <v>Embung Mata</v>
      </c>
      <c r="D240" s="128">
        <f>'Bend-emb ws sumbawa'!D39</f>
        <v>0</v>
      </c>
      <c r="E240" s="128">
        <f>'Bend-emb ws sumbawa'!E39</f>
        <v>0</v>
      </c>
      <c r="F240" s="128">
        <f>'Bend-emb ws sumbawa'!F39</f>
        <v>0</v>
      </c>
      <c r="G240" s="128">
        <f>'Bend-emb ws sumbawa'!G39</f>
        <v>0</v>
      </c>
      <c r="H240" s="128">
        <f>'Bend-emb ws sumbawa'!H39</f>
        <v>0</v>
      </c>
      <c r="I240" s="128">
        <f>'Bend-emb ws sumbawa'!I39</f>
        <v>0</v>
      </c>
      <c r="J240" s="133" t="str">
        <f>'Bend-emb ws sumbawa'!J39</f>
        <v xml:space="preserve"> Mata</v>
      </c>
      <c r="K240" s="133" t="str">
        <f>'Bend-emb ws sumbawa'!K39</f>
        <v>Terano</v>
      </c>
      <c r="L240" s="133" t="str">
        <f>'Bend-emb ws sumbawa'!L39</f>
        <v>Sumbawa</v>
      </c>
      <c r="M240" s="133" t="s">
        <v>1085</v>
      </c>
      <c r="O240" s="133" t="str">
        <f>'Bend-emb ws sumbawa'!M39</f>
        <v>-</v>
      </c>
    </row>
    <row r="241" spans="2:15">
      <c r="B241" s="260">
        <v>237</v>
      </c>
      <c r="C241" s="133" t="str">
        <f>'Bend-emb ws sumbawa'!C40</f>
        <v>Embung Batu Razak</v>
      </c>
      <c r="D241" s="128">
        <f>'Bend-emb ws sumbawa'!D40</f>
        <v>117</v>
      </c>
      <c r="E241" s="128">
        <f>'Bend-emb ws sumbawa'!E40</f>
        <v>46</v>
      </c>
      <c r="F241" s="128">
        <f>'Bend-emb ws sumbawa'!F40</f>
        <v>36</v>
      </c>
      <c r="G241" s="128">
        <f>'Bend-emb ws sumbawa'!G40</f>
        <v>-8</v>
      </c>
      <c r="H241" s="128">
        <f>'Bend-emb ws sumbawa'!H40</f>
        <v>49</v>
      </c>
      <c r="I241" s="128">
        <f>'Bend-emb ws sumbawa'!I40</f>
        <v>36</v>
      </c>
      <c r="J241" s="133" t="str">
        <f>'Bend-emb ws sumbawa'!J40</f>
        <v xml:space="preserve"> Plampang</v>
      </c>
      <c r="K241" s="133" t="str">
        <f>'Bend-emb ws sumbawa'!K40</f>
        <v xml:space="preserve"> Plampang</v>
      </c>
      <c r="L241" s="133" t="str">
        <f>'Bend-emb ws sumbawa'!L40</f>
        <v>Sumbawa</v>
      </c>
      <c r="M241" s="133" t="s">
        <v>1085</v>
      </c>
      <c r="O241" s="133" t="str">
        <f>'Bend-emb ws sumbawa'!M40</f>
        <v>-</v>
      </c>
    </row>
    <row r="242" spans="2:15">
      <c r="B242" s="260">
        <v>238</v>
      </c>
      <c r="C242" s="133" t="str">
        <f>'Bend-emb ws sumbawa'!C41</f>
        <v>Embung Tolo Oi</v>
      </c>
      <c r="D242" s="128">
        <f>'Bend-emb ws sumbawa'!D41</f>
        <v>118</v>
      </c>
      <c r="E242" s="128">
        <f>'Bend-emb ws sumbawa'!E41</f>
        <v>14</v>
      </c>
      <c r="F242" s="128">
        <f>'Bend-emb ws sumbawa'!F41</f>
        <v>46.19</v>
      </c>
      <c r="G242" s="128">
        <f>'Bend-emb ws sumbawa'!G41</f>
        <v>-8</v>
      </c>
      <c r="H242" s="128">
        <f>'Bend-emb ws sumbawa'!H41</f>
        <v>43</v>
      </c>
      <c r="I242" s="128">
        <f>'Bend-emb ws sumbawa'!I41</f>
        <v>29.24</v>
      </c>
      <c r="J242" s="133" t="str">
        <f>'Bend-emb ws sumbawa'!J41</f>
        <v>Tolo Oi</v>
      </c>
      <c r="K242" s="133" t="str">
        <f>'Bend-emb ws sumbawa'!K41</f>
        <v>Terano</v>
      </c>
      <c r="L242" s="133" t="str">
        <f>'Bend-emb ws sumbawa'!L41</f>
        <v>Sumbawa</v>
      </c>
      <c r="M242" s="133" t="s">
        <v>1085</v>
      </c>
      <c r="O242" s="133" t="str">
        <f>'Bend-emb ws sumbawa'!M41</f>
        <v>-</v>
      </c>
    </row>
    <row r="243" spans="2:15">
      <c r="B243" s="260">
        <v>239</v>
      </c>
      <c r="C243" s="133" t="str">
        <f>'Bend-emb ws sumbawa'!C42</f>
        <v>Embung Aik Buak</v>
      </c>
      <c r="D243" s="128">
        <f>'Bend-emb ws sumbawa'!D42</f>
        <v>0</v>
      </c>
      <c r="E243" s="128">
        <f>'Bend-emb ws sumbawa'!E42</f>
        <v>0</v>
      </c>
      <c r="F243" s="128">
        <f>'Bend-emb ws sumbawa'!F42</f>
        <v>0</v>
      </c>
      <c r="G243" s="128">
        <f>'Bend-emb ws sumbawa'!G42</f>
        <v>0</v>
      </c>
      <c r="H243" s="128">
        <f>'Bend-emb ws sumbawa'!H42</f>
        <v>0</v>
      </c>
      <c r="I243" s="128">
        <f>'Bend-emb ws sumbawa'!I42</f>
        <v>0</v>
      </c>
      <c r="J243" s="133" t="str">
        <f>'Bend-emb ws sumbawa'!J42</f>
        <v>Lape</v>
      </c>
      <c r="K243" s="133" t="str">
        <f>'Bend-emb ws sumbawa'!K42</f>
        <v>Lape</v>
      </c>
      <c r="L243" s="133" t="str">
        <f>'Bend-emb ws sumbawa'!L42</f>
        <v>Sumbawa</v>
      </c>
      <c r="M243" s="133" t="s">
        <v>1085</v>
      </c>
      <c r="O243" s="133" t="str">
        <f>'Bend-emb ws sumbawa'!M42</f>
        <v>-</v>
      </c>
    </row>
    <row r="244" spans="2:15">
      <c r="B244" s="260">
        <v>240</v>
      </c>
      <c r="C244" s="133" t="str">
        <f>'Bend-emb ws sumbawa'!C43</f>
        <v>Embung Pompong</v>
      </c>
      <c r="D244" s="128">
        <f>'Bend-emb ws sumbawa'!D43</f>
        <v>117</v>
      </c>
      <c r="E244" s="128">
        <f>'Bend-emb ws sumbawa'!E43</f>
        <v>27</v>
      </c>
      <c r="F244" s="128">
        <f>'Bend-emb ws sumbawa'!F43</f>
        <v>340</v>
      </c>
      <c r="G244" s="128">
        <f>'Bend-emb ws sumbawa'!G43</f>
        <v>-8</v>
      </c>
      <c r="H244" s="128">
        <f>'Bend-emb ws sumbawa'!H43</f>
        <v>41</v>
      </c>
      <c r="I244" s="128">
        <f>'Bend-emb ws sumbawa'!I43</f>
        <v>688</v>
      </c>
      <c r="J244" s="133" t="str">
        <f>'Bend-emb ws sumbawa'!J43</f>
        <v>Batu Tering</v>
      </c>
      <c r="K244" s="133" t="str">
        <f>'Bend-emb ws sumbawa'!K43</f>
        <v>Moyo Hulu</v>
      </c>
      <c r="L244" s="133" t="str">
        <f>'Bend-emb ws sumbawa'!L43</f>
        <v>Sumbawa</v>
      </c>
      <c r="M244" s="133" t="s">
        <v>1085</v>
      </c>
      <c r="O244" s="133" t="str">
        <f>'Bend-emb ws sumbawa'!M43</f>
        <v>-</v>
      </c>
    </row>
    <row r="245" spans="2:15">
      <c r="B245" s="260">
        <v>241</v>
      </c>
      <c r="C245" s="133" t="str">
        <f>'Bend-emb ws sumbawa'!C44</f>
        <v>Embung Labuan Kuris</v>
      </c>
      <c r="D245" s="128">
        <f>'Bend-emb ws sumbawa'!D44</f>
        <v>117</v>
      </c>
      <c r="E245" s="128">
        <f>'Bend-emb ws sumbawa'!E44</f>
        <v>40</v>
      </c>
      <c r="F245" s="128">
        <f>'Bend-emb ws sumbawa'!F44</f>
        <v>42</v>
      </c>
      <c r="G245" s="128">
        <f>'Bend-emb ws sumbawa'!G44</f>
        <v>-8</v>
      </c>
      <c r="H245" s="128">
        <f>'Bend-emb ws sumbawa'!H44</f>
        <v>36</v>
      </c>
      <c r="I245" s="128">
        <f>'Bend-emb ws sumbawa'!I44</f>
        <v>20</v>
      </c>
      <c r="J245" s="133" t="str">
        <f>'Bend-emb ws sumbawa'!J44</f>
        <v>Lab. Kuris</v>
      </c>
      <c r="K245" s="133" t="str">
        <f>'Bend-emb ws sumbawa'!K44</f>
        <v>Lape</v>
      </c>
      <c r="L245" s="133" t="str">
        <f>'Bend-emb ws sumbawa'!L44</f>
        <v>Sumbawa</v>
      </c>
      <c r="M245" s="133" t="s">
        <v>1085</v>
      </c>
      <c r="O245" s="133" t="str">
        <f>'Bend-emb ws sumbawa'!M44</f>
        <v>-</v>
      </c>
    </row>
    <row r="246" spans="2:15">
      <c r="B246" s="260">
        <v>242</v>
      </c>
      <c r="C246" s="133" t="str">
        <f>'Bend-emb ws sumbawa'!C45</f>
        <v>Embung Hijrah I</v>
      </c>
      <c r="D246" s="128">
        <f>'Bend-emb ws sumbawa'!D45</f>
        <v>0</v>
      </c>
      <c r="E246" s="128">
        <f>'Bend-emb ws sumbawa'!E45</f>
        <v>0</v>
      </c>
      <c r="F246" s="128">
        <f>'Bend-emb ws sumbawa'!F45</f>
        <v>0</v>
      </c>
      <c r="G246" s="128">
        <f>'Bend-emb ws sumbawa'!G45</f>
        <v>0</v>
      </c>
      <c r="H246" s="128">
        <f>'Bend-emb ws sumbawa'!H45</f>
        <v>0</v>
      </c>
      <c r="I246" s="128">
        <f>'Bend-emb ws sumbawa'!I45</f>
        <v>0</v>
      </c>
      <c r="J246" s="133" t="str">
        <f>'Bend-emb ws sumbawa'!J45</f>
        <v>Lape</v>
      </c>
      <c r="K246" s="133" t="str">
        <f>'Bend-emb ws sumbawa'!K45</f>
        <v>Lape</v>
      </c>
      <c r="L246" s="133" t="str">
        <f>'Bend-emb ws sumbawa'!L45</f>
        <v>Sumbawa</v>
      </c>
      <c r="M246" s="133" t="s">
        <v>1085</v>
      </c>
      <c r="O246" s="133" t="str">
        <f>'Bend-emb ws sumbawa'!M45</f>
        <v>-</v>
      </c>
    </row>
    <row r="247" spans="2:15">
      <c r="B247" s="260">
        <v>243</v>
      </c>
      <c r="C247" s="133" t="str">
        <f>'Bend-emb ws sumbawa'!C46</f>
        <v>Embung Hijrah II</v>
      </c>
      <c r="D247" s="128">
        <f>'Bend-emb ws sumbawa'!D46</f>
        <v>0</v>
      </c>
      <c r="E247" s="128">
        <f>'Bend-emb ws sumbawa'!E46</f>
        <v>0</v>
      </c>
      <c r="F247" s="128">
        <f>'Bend-emb ws sumbawa'!F46</f>
        <v>0</v>
      </c>
      <c r="G247" s="128">
        <f>'Bend-emb ws sumbawa'!G46</f>
        <v>0</v>
      </c>
      <c r="H247" s="128">
        <f>'Bend-emb ws sumbawa'!H46</f>
        <v>0</v>
      </c>
      <c r="I247" s="128">
        <f>'Bend-emb ws sumbawa'!I46</f>
        <v>0</v>
      </c>
      <c r="J247" s="133" t="str">
        <f>'Bend-emb ws sumbawa'!J46</f>
        <v>Lape</v>
      </c>
      <c r="K247" s="133" t="str">
        <f>'Bend-emb ws sumbawa'!K46</f>
        <v>Lape</v>
      </c>
      <c r="L247" s="133" t="str">
        <f>'Bend-emb ws sumbawa'!L46</f>
        <v>Sumbawa</v>
      </c>
      <c r="M247" s="133" t="s">
        <v>1085</v>
      </c>
      <c r="O247" s="133" t="str">
        <f>'Bend-emb ws sumbawa'!M46</f>
        <v>-</v>
      </c>
    </row>
    <row r="248" spans="2:15">
      <c r="B248" s="260">
        <v>244</v>
      </c>
      <c r="C248" s="133" t="str">
        <f>'Bend-emb ws sumbawa'!C47</f>
        <v>Embung Banda</v>
      </c>
      <c r="D248" s="128">
        <f>'Bend-emb ws sumbawa'!D47</f>
        <v>118</v>
      </c>
      <c r="E248" s="128" t="str">
        <f>'Bend-emb ws sumbawa'!E47</f>
        <v>03</v>
      </c>
      <c r="F248" s="128">
        <f>'Bend-emb ws sumbawa'!F47</f>
        <v>27</v>
      </c>
      <c r="G248" s="128">
        <f>'Bend-emb ws sumbawa'!G47</f>
        <v>-8</v>
      </c>
      <c r="H248" s="128">
        <f>'Bend-emb ws sumbawa'!H47</f>
        <v>42</v>
      </c>
      <c r="I248" s="128">
        <f>'Bend-emb ws sumbawa'!I47</f>
        <v>21</v>
      </c>
      <c r="J248" s="133" t="str">
        <f>'Bend-emb ws sumbawa'!J47</f>
        <v xml:space="preserve"> Bantu Lanteh</v>
      </c>
      <c r="K248" s="133" t="str">
        <f>'Bend-emb ws sumbawa'!K47</f>
        <v>Terano</v>
      </c>
      <c r="L248" s="133" t="str">
        <f>'Bend-emb ws sumbawa'!L47</f>
        <v>Sumbawa</v>
      </c>
      <c r="M248" s="133" t="s">
        <v>1085</v>
      </c>
      <c r="N248" s="133" t="s">
        <v>859</v>
      </c>
      <c r="O248" s="133" t="str">
        <f>'Bend-emb ws sumbawa'!M47</f>
        <v>-</v>
      </c>
    </row>
    <row r="249" spans="2:15">
      <c r="B249" s="260">
        <v>245</v>
      </c>
      <c r="C249" s="133" t="str">
        <f>'Bend-emb ws sumbawa'!C48</f>
        <v>Embung Sanggupasante</v>
      </c>
      <c r="D249" s="128">
        <f>'Bend-emb ws sumbawa'!D48</f>
        <v>118</v>
      </c>
      <c r="E249" s="128">
        <f>'Bend-emb ws sumbawa'!E48</f>
        <v>17</v>
      </c>
      <c r="F249" s="128">
        <f>'Bend-emb ws sumbawa'!F48</f>
        <v>733</v>
      </c>
      <c r="G249" s="128">
        <f>'Bend-emb ws sumbawa'!G48</f>
        <v>-8</v>
      </c>
      <c r="H249" s="128">
        <f>'Bend-emb ws sumbawa'!H48</f>
        <v>29</v>
      </c>
      <c r="I249" s="128">
        <f>'Bend-emb ws sumbawa'!I48</f>
        <v>448</v>
      </c>
      <c r="J249" s="133" t="str">
        <f>'Bend-emb ws sumbawa'!J48</f>
        <v>Soriutu</v>
      </c>
      <c r="K249" s="133" t="str">
        <f>'Bend-emb ws sumbawa'!K48</f>
        <v>Manggelewa</v>
      </c>
      <c r="L249" s="133" t="str">
        <f>'Bend-emb ws sumbawa'!L48</f>
        <v>Dompu</v>
      </c>
      <c r="M249" s="133" t="s">
        <v>1085</v>
      </c>
      <c r="N249" s="133" t="s">
        <v>859</v>
      </c>
      <c r="O249" s="133" t="str">
        <f>'Bend-emb ws sumbawa'!M48</f>
        <v>OPSDA BWS NT I</v>
      </c>
    </row>
    <row r="250" spans="2:15">
      <c r="B250" s="260">
        <v>246</v>
      </c>
      <c r="C250" s="133" t="str">
        <f>'Bend-emb ws sumbawa'!C49</f>
        <v>Embung Kempo</v>
      </c>
      <c r="D250" s="128">
        <f>'Bend-emb ws sumbawa'!D49</f>
        <v>118</v>
      </c>
      <c r="E250" s="128">
        <f>'Bend-emb ws sumbawa'!E49</f>
        <v>15</v>
      </c>
      <c r="F250" s="128">
        <f>'Bend-emb ws sumbawa'!F49</f>
        <v>203</v>
      </c>
      <c r="G250" s="128">
        <f>'Bend-emb ws sumbawa'!G49</f>
        <v>-8</v>
      </c>
      <c r="H250" s="128">
        <f>'Bend-emb ws sumbawa'!H49</f>
        <v>30</v>
      </c>
      <c r="I250" s="128">
        <f>'Bend-emb ws sumbawa'!I49</f>
        <v>648</v>
      </c>
      <c r="J250" s="133" t="str">
        <f>'Bend-emb ws sumbawa'!J49</f>
        <v>Kempo</v>
      </c>
      <c r="K250" s="133" t="str">
        <f>'Bend-emb ws sumbawa'!K49</f>
        <v>Manggelewa</v>
      </c>
      <c r="L250" s="133" t="str">
        <f>'Bend-emb ws sumbawa'!L49</f>
        <v>Dompu</v>
      </c>
      <c r="M250" s="133" t="s">
        <v>1085</v>
      </c>
      <c r="N250" s="133" t="s">
        <v>859</v>
      </c>
      <c r="O250" s="133" t="str">
        <f>'Bend-emb ws sumbawa'!M49</f>
        <v>OPSDA BWS NT I</v>
      </c>
    </row>
    <row r="251" spans="2:15">
      <c r="B251" s="260">
        <v>247</v>
      </c>
      <c r="C251" s="133" t="str">
        <f>'Bend-emb ws sumbawa'!C50</f>
        <v>Embung Kesi</v>
      </c>
      <c r="D251" s="128">
        <f>'Bend-emb ws sumbawa'!D50</f>
        <v>118</v>
      </c>
      <c r="E251" s="128">
        <f>'Bend-emb ws sumbawa'!E50</f>
        <v>11</v>
      </c>
      <c r="F251" s="128">
        <f>'Bend-emb ws sumbawa'!F50</f>
        <v>567</v>
      </c>
      <c r="G251" s="128">
        <f>'Bend-emb ws sumbawa'!G50</f>
        <v>-8</v>
      </c>
      <c r="H251" s="128">
        <f>'Bend-emb ws sumbawa'!H50</f>
        <v>31</v>
      </c>
      <c r="I251" s="128">
        <f>'Bend-emb ws sumbawa'!I50</f>
        <v>425</v>
      </c>
      <c r="J251" s="133" t="str">
        <f>'Bend-emb ws sumbawa'!J50</f>
        <v>Kesi</v>
      </c>
      <c r="K251" s="133" t="str">
        <f>'Bend-emb ws sumbawa'!K50</f>
        <v>Manggelewa</v>
      </c>
      <c r="L251" s="133" t="str">
        <f>'Bend-emb ws sumbawa'!L50</f>
        <v>Dompu</v>
      </c>
      <c r="M251" s="133" t="s">
        <v>1085</v>
      </c>
      <c r="N251" s="133" t="s">
        <v>859</v>
      </c>
      <c r="O251" s="133" t="str">
        <f>'Bend-emb ws sumbawa'!M50</f>
        <v>OPSDA BWS NT I</v>
      </c>
    </row>
    <row r="252" spans="2:15">
      <c r="B252" s="260">
        <v>248</v>
      </c>
      <c r="C252" s="133" t="str">
        <f>'Bend-emb ws sumbawa'!C51</f>
        <v>Embung Saneo</v>
      </c>
      <c r="D252" s="128">
        <f>'Bend-emb ws sumbawa'!D51</f>
        <v>118</v>
      </c>
      <c r="E252" s="128">
        <f>'Bend-emb ws sumbawa'!E51</f>
        <v>27</v>
      </c>
      <c r="F252" s="128" t="str">
        <f>'Bend-emb ws sumbawa'!F51</f>
        <v>074</v>
      </c>
      <c r="G252" s="128">
        <f>'Bend-emb ws sumbawa'!G51</f>
        <v>-8</v>
      </c>
      <c r="H252" s="128">
        <f>'Bend-emb ws sumbawa'!H51</f>
        <v>27</v>
      </c>
      <c r="I252" s="128">
        <f>'Bend-emb ws sumbawa'!I51</f>
        <v>514</v>
      </c>
      <c r="J252" s="133" t="str">
        <f>'Bend-emb ws sumbawa'!J51</f>
        <v>Saneo</v>
      </c>
      <c r="K252" s="133" t="str">
        <f>'Bend-emb ws sumbawa'!K51</f>
        <v>Dompu</v>
      </c>
      <c r="L252" s="133" t="str">
        <f>'Bend-emb ws sumbawa'!L51</f>
        <v>Dompu</v>
      </c>
      <c r="M252" s="133" t="s">
        <v>1085</v>
      </c>
      <c r="N252" s="133" t="s">
        <v>859</v>
      </c>
      <c r="O252" s="133" t="str">
        <f>'Bend-emb ws sumbawa'!M51</f>
        <v>OPSDA BWS NT I</v>
      </c>
    </row>
    <row r="253" spans="2:15">
      <c r="B253" s="260">
        <v>249</v>
      </c>
      <c r="C253" s="133" t="str">
        <f>'Bend-emb ws sumbawa'!C52</f>
        <v>Embung Tonda Selatan</v>
      </c>
      <c r="D253" s="128">
        <f>'Bend-emb ws sumbawa'!D52</f>
        <v>118</v>
      </c>
      <c r="E253" s="128">
        <f>'Bend-emb ws sumbawa'!E52</f>
        <v>21</v>
      </c>
      <c r="F253" s="128">
        <f>'Bend-emb ws sumbawa'!F52</f>
        <v>387</v>
      </c>
      <c r="G253" s="128">
        <f>'Bend-emb ws sumbawa'!G52</f>
        <v>-8</v>
      </c>
      <c r="H253" s="128">
        <f>'Bend-emb ws sumbawa'!H52</f>
        <v>35</v>
      </c>
      <c r="I253" s="128" t="str">
        <f>'Bend-emb ws sumbawa'!I52</f>
        <v>012</v>
      </c>
      <c r="J253" s="133" t="str">
        <f>'Bend-emb ws sumbawa'!J52</f>
        <v>Bara</v>
      </c>
      <c r="K253" s="133" t="str">
        <f>'Bend-emb ws sumbawa'!K52</f>
        <v>Dompu</v>
      </c>
      <c r="L253" s="133" t="str">
        <f>'Bend-emb ws sumbawa'!L52</f>
        <v>Dompu</v>
      </c>
      <c r="M253" s="133" t="s">
        <v>1085</v>
      </c>
      <c r="N253" s="133" t="s">
        <v>859</v>
      </c>
      <c r="O253" s="133" t="str">
        <f>'Bend-emb ws sumbawa'!M52</f>
        <v>OPSDA BWS NT I</v>
      </c>
    </row>
    <row r="254" spans="2:15">
      <c r="B254" s="260">
        <v>250</v>
      </c>
      <c r="C254" s="133" t="str">
        <f>'Bend-emb ws sumbawa'!C53</f>
        <v>Embung Jambu</v>
      </c>
      <c r="D254" s="128">
        <f>'Bend-emb ws sumbawa'!D53</f>
        <v>118</v>
      </c>
      <c r="E254" s="128">
        <f>'Bend-emb ws sumbawa'!E53</f>
        <v>27</v>
      </c>
      <c r="F254" s="128">
        <f>'Bend-emb ws sumbawa'!F53</f>
        <v>334</v>
      </c>
      <c r="G254" s="128">
        <f>'Bend-emb ws sumbawa'!G53</f>
        <v>-8</v>
      </c>
      <c r="H254" s="128">
        <f>'Bend-emb ws sumbawa'!H53</f>
        <v>38</v>
      </c>
      <c r="I254" s="128">
        <f>'Bend-emb ws sumbawa'!I53</f>
        <v>491</v>
      </c>
      <c r="J254" s="133" t="str">
        <f>'Bend-emb ws sumbawa'!J53</f>
        <v>Jambu</v>
      </c>
      <c r="K254" s="133" t="str">
        <f>'Bend-emb ws sumbawa'!K53</f>
        <v>Hu'u</v>
      </c>
      <c r="L254" s="133" t="str">
        <f>'Bend-emb ws sumbawa'!L53</f>
        <v>Dompu</v>
      </c>
      <c r="M254" s="133" t="s">
        <v>1085</v>
      </c>
      <c r="N254" s="133" t="s">
        <v>859</v>
      </c>
      <c r="O254" s="133" t="str">
        <f>'Bend-emb ws sumbawa'!M53</f>
        <v>-</v>
      </c>
    </row>
    <row r="255" spans="2:15">
      <c r="B255" s="260">
        <v>251</v>
      </c>
      <c r="C255" s="133" t="str">
        <f>'Bend-emb ws sumbawa'!C54</f>
        <v>Embung Lasi II</v>
      </c>
      <c r="D255" s="128">
        <f>'Bend-emb ws sumbawa'!D54</f>
        <v>118</v>
      </c>
      <c r="E255" s="128">
        <f>'Bend-emb ws sumbawa'!E54</f>
        <v>26</v>
      </c>
      <c r="F255" s="128">
        <f>'Bend-emb ws sumbawa'!F54</f>
        <v>428</v>
      </c>
      <c r="G255" s="128">
        <f>'Bend-emb ws sumbawa'!G54</f>
        <v>-8</v>
      </c>
      <c r="H255" s="128">
        <f>'Bend-emb ws sumbawa'!H54</f>
        <v>17</v>
      </c>
      <c r="I255" s="128">
        <f>'Bend-emb ws sumbawa'!I54</f>
        <v>922</v>
      </c>
      <c r="J255" s="133" t="str">
        <f>'Bend-emb ws sumbawa'!J54</f>
        <v>Kiwu</v>
      </c>
      <c r="K255" s="133" t="str">
        <f>'Bend-emb ws sumbawa'!K54</f>
        <v>Kilo</v>
      </c>
      <c r="L255" s="133" t="str">
        <f>'Bend-emb ws sumbawa'!L54</f>
        <v>Dompu</v>
      </c>
      <c r="M255" s="133" t="s">
        <v>1085</v>
      </c>
      <c r="N255" s="133" t="s">
        <v>859</v>
      </c>
      <c r="O255" s="133" t="str">
        <f>'Bend-emb ws sumbawa'!M54</f>
        <v>OPSDA BWS NT I</v>
      </c>
    </row>
    <row r="256" spans="2:15">
      <c r="B256" s="260">
        <v>252</v>
      </c>
      <c r="C256" s="133" t="str">
        <f>'Bend-emb ws sumbawa'!C55</f>
        <v>Embung Lanangga</v>
      </c>
      <c r="D256" s="128">
        <f>'Bend-emb ws sumbawa'!D55</f>
        <v>118</v>
      </c>
      <c r="E256" s="128">
        <f>'Bend-emb ws sumbawa'!E55</f>
        <v>29</v>
      </c>
      <c r="F256" s="128">
        <f>'Bend-emb ws sumbawa'!F55</f>
        <v>856</v>
      </c>
      <c r="G256" s="128">
        <f>'Bend-emb ws sumbawa'!G55</f>
        <v>-8</v>
      </c>
      <c r="H256" s="128">
        <f>'Bend-emb ws sumbawa'!H55</f>
        <v>36</v>
      </c>
      <c r="I256" s="128">
        <f>'Bend-emb ws sumbawa'!I55</f>
        <v>784</v>
      </c>
      <c r="J256" s="133" t="str">
        <f>'Bend-emb ws sumbawa'!J55</f>
        <v>Ranggo</v>
      </c>
      <c r="K256" s="133" t="str">
        <f>'Bend-emb ws sumbawa'!K55</f>
        <v>Hu'u</v>
      </c>
      <c r="L256" s="133" t="str">
        <f>'Bend-emb ws sumbawa'!L55</f>
        <v>Dompu</v>
      </c>
      <c r="M256" s="133" t="s">
        <v>1085</v>
      </c>
      <c r="N256" s="133" t="s">
        <v>859</v>
      </c>
      <c r="O256" s="133" t="str">
        <f>'Bend-emb ws sumbawa'!M55</f>
        <v>OPSDA BWS NT I</v>
      </c>
    </row>
    <row r="257" spans="2:15">
      <c r="B257" s="260">
        <v>253</v>
      </c>
      <c r="C257" s="133" t="str">
        <f>'Bend-emb ws sumbawa'!C56</f>
        <v>Embung Soncolopi</v>
      </c>
      <c r="D257" s="128">
        <f>'Bend-emb ws sumbawa'!D56</f>
        <v>118</v>
      </c>
      <c r="E257" s="128">
        <f>'Bend-emb ws sumbawa'!E56</f>
        <v>27</v>
      </c>
      <c r="F257" s="128">
        <f>'Bend-emb ws sumbawa'!F56</f>
        <v>15</v>
      </c>
      <c r="G257" s="128">
        <f>'Bend-emb ws sumbawa'!G56</f>
        <v>-8</v>
      </c>
      <c r="H257" s="128">
        <f>'Bend-emb ws sumbawa'!H56</f>
        <v>43</v>
      </c>
      <c r="I257" s="128">
        <f>'Bend-emb ws sumbawa'!I56</f>
        <v>41</v>
      </c>
      <c r="J257" s="133" t="str">
        <f>'Bend-emb ws sumbawa'!J56</f>
        <v>Rasabou</v>
      </c>
      <c r="K257" s="133" t="str">
        <f>'Bend-emb ws sumbawa'!K56</f>
        <v>Hu'u</v>
      </c>
      <c r="L257" s="133" t="str">
        <f>'Bend-emb ws sumbawa'!L56</f>
        <v>Dompu</v>
      </c>
      <c r="M257" s="133" t="s">
        <v>1085</v>
      </c>
      <c r="N257" s="133" t="s">
        <v>859</v>
      </c>
      <c r="O257" s="133" t="str">
        <f>'Bend-emb ws sumbawa'!M56</f>
        <v>OPSDA BWS NT I</v>
      </c>
    </row>
    <row r="258" spans="2:15">
      <c r="B258" s="260">
        <v>254</v>
      </c>
      <c r="C258" s="133" t="str">
        <f>'Bend-emb ws sumbawa'!C57</f>
        <v>Embung Panijara</v>
      </c>
      <c r="D258" s="128">
        <f>'Bend-emb ws sumbawa'!D57</f>
        <v>118</v>
      </c>
      <c r="E258" s="128">
        <f>'Bend-emb ws sumbawa'!E57</f>
        <v>24</v>
      </c>
      <c r="F258" s="128">
        <f>'Bend-emb ws sumbawa'!F57</f>
        <v>38</v>
      </c>
      <c r="G258" s="128">
        <f>'Bend-emb ws sumbawa'!G57</f>
        <v>-8</v>
      </c>
      <c r="H258" s="128">
        <f>'Bend-emb ws sumbawa'!H57</f>
        <v>16</v>
      </c>
      <c r="I258" s="128" t="str">
        <f>'Bend-emb ws sumbawa'!I57</f>
        <v>04</v>
      </c>
      <c r="J258" s="133" t="str">
        <f>'Bend-emb ws sumbawa'!J57</f>
        <v>Adu</v>
      </c>
      <c r="K258" s="133" t="str">
        <f>'Bend-emb ws sumbawa'!K57</f>
        <v>Hu'u</v>
      </c>
      <c r="L258" s="133" t="str">
        <f>'Bend-emb ws sumbawa'!L57</f>
        <v>Dompu</v>
      </c>
      <c r="M258" s="133" t="s">
        <v>1085</v>
      </c>
      <c r="O258" s="133" t="str">
        <f>'Bend-emb ws sumbawa'!M57</f>
        <v>-</v>
      </c>
    </row>
    <row r="259" spans="2:15">
      <c r="B259" s="260">
        <v>255</v>
      </c>
      <c r="C259" s="133" t="str">
        <f>'Bend-emb ws sumbawa'!C58</f>
        <v>Embung Tambora</v>
      </c>
      <c r="D259" s="128">
        <f>'Bend-emb ws sumbawa'!D58</f>
        <v>0</v>
      </c>
      <c r="E259" s="128">
        <f>'Bend-emb ws sumbawa'!E58</f>
        <v>0</v>
      </c>
      <c r="F259" s="128">
        <f>'Bend-emb ws sumbawa'!F58</f>
        <v>0</v>
      </c>
      <c r="G259" s="128">
        <f>'Bend-emb ws sumbawa'!G58</f>
        <v>0</v>
      </c>
      <c r="H259" s="128">
        <f>'Bend-emb ws sumbawa'!H58</f>
        <v>0</v>
      </c>
      <c r="I259" s="128">
        <f>'Bend-emb ws sumbawa'!I58</f>
        <v>0</v>
      </c>
      <c r="J259" s="133" t="str">
        <f>'Bend-emb ws sumbawa'!J58</f>
        <v>Tambora Timur</v>
      </c>
      <c r="K259" s="133">
        <f>'Bend-emb ws sumbawa'!K58</f>
        <v>0</v>
      </c>
      <c r="L259" s="133" t="str">
        <f>'Bend-emb ws sumbawa'!L58</f>
        <v>Dompu</v>
      </c>
      <c r="M259" s="133" t="s">
        <v>1085</v>
      </c>
      <c r="O259" s="133" t="str">
        <f>'Bend-emb ws sumbawa'!M58</f>
        <v>-</v>
      </c>
    </row>
    <row r="260" spans="2:15">
      <c r="B260" s="260">
        <v>256</v>
      </c>
      <c r="C260" s="133" t="str">
        <f>'Bend-emb ws sumbawa'!C59</f>
        <v>Embung Kowo</v>
      </c>
      <c r="D260" s="128">
        <f>'Bend-emb ws sumbawa'!D59</f>
        <v>118</v>
      </c>
      <c r="E260" s="128">
        <f>'Bend-emb ws sumbawa'!E59</f>
        <v>59</v>
      </c>
      <c r="F260" s="128">
        <f>'Bend-emb ws sumbawa'!F59</f>
        <v>183</v>
      </c>
      <c r="G260" s="128">
        <f>'Bend-emb ws sumbawa'!G59</f>
        <v>-8</v>
      </c>
      <c r="H260" s="128">
        <f>'Bend-emb ws sumbawa'!H59</f>
        <v>31</v>
      </c>
      <c r="I260" s="128">
        <f>'Bend-emb ws sumbawa'!I59</f>
        <v>317</v>
      </c>
      <c r="J260" s="133" t="str">
        <f>'Bend-emb ws sumbawa'!J59</f>
        <v>Kowo</v>
      </c>
      <c r="K260" s="133" t="str">
        <f>'Bend-emb ws sumbawa'!K59</f>
        <v>Sape</v>
      </c>
      <c r="L260" s="133" t="str">
        <f>'Bend-emb ws sumbawa'!L59</f>
        <v>Bima</v>
      </c>
      <c r="M260" s="133" t="s">
        <v>1085</v>
      </c>
      <c r="N260" s="133" t="s">
        <v>859</v>
      </c>
      <c r="O260" s="133" t="str">
        <f>'Bend-emb ws sumbawa'!M59</f>
        <v>OPSDA BWS NT I</v>
      </c>
    </row>
    <row r="261" spans="2:15">
      <c r="B261" s="260">
        <v>257</v>
      </c>
      <c r="C261" s="133" t="str">
        <f>'Bend-emb ws sumbawa'!C60</f>
        <v>Embung Ncera</v>
      </c>
      <c r="D261" s="128">
        <f>'Bend-emb ws sumbawa'!D60</f>
        <v>118</v>
      </c>
      <c r="E261" s="128">
        <f>'Bend-emb ws sumbawa'!E60</f>
        <v>45</v>
      </c>
      <c r="F261" s="128">
        <f>'Bend-emb ws sumbawa'!F60</f>
        <v>557</v>
      </c>
      <c r="G261" s="128">
        <f>'Bend-emb ws sumbawa'!G60</f>
        <v>-8</v>
      </c>
      <c r="H261" s="128">
        <f>'Bend-emb ws sumbawa'!H60</f>
        <v>38</v>
      </c>
      <c r="I261" s="128">
        <f>'Bend-emb ws sumbawa'!I60</f>
        <v>607</v>
      </c>
      <c r="J261" s="133" t="str">
        <f>'Bend-emb ws sumbawa'!J60</f>
        <v>Ncera</v>
      </c>
      <c r="K261" s="133" t="str">
        <f>'Bend-emb ws sumbawa'!K60</f>
        <v>Belo</v>
      </c>
      <c r="L261" s="133" t="str">
        <f>'Bend-emb ws sumbawa'!L60</f>
        <v>Bima</v>
      </c>
      <c r="M261" s="133" t="s">
        <v>1085</v>
      </c>
      <c r="N261" s="133" t="s">
        <v>859</v>
      </c>
      <c r="O261" s="133" t="str">
        <f>'Bend-emb ws sumbawa'!M60</f>
        <v>OPSDA BWS NT I</v>
      </c>
    </row>
    <row r="262" spans="2:15">
      <c r="B262" s="260">
        <v>258</v>
      </c>
      <c r="C262" s="133" t="str">
        <f>'Bend-emb ws sumbawa'!C61</f>
        <v>Embung Woro</v>
      </c>
      <c r="D262" s="128">
        <f>'Bend-emb ws sumbawa'!D61</f>
        <v>118</v>
      </c>
      <c r="E262" s="128">
        <f>'Bend-emb ws sumbawa'!E61</f>
        <v>32</v>
      </c>
      <c r="F262" s="128">
        <f>'Bend-emb ws sumbawa'!F61</f>
        <v>485</v>
      </c>
      <c r="G262" s="128">
        <f>'Bend-emb ws sumbawa'!G61</f>
        <v>-8</v>
      </c>
      <c r="H262" s="128">
        <f>'Bend-emb ws sumbawa'!H61</f>
        <v>35</v>
      </c>
      <c r="I262" s="128">
        <f>'Bend-emb ws sumbawa'!I61</f>
        <v>964</v>
      </c>
      <c r="J262" s="133" t="str">
        <f>'Bend-emb ws sumbawa'!J61</f>
        <v>Woro</v>
      </c>
      <c r="K262" s="133" t="str">
        <f>'Bend-emb ws sumbawa'!K61</f>
        <v>Bolo</v>
      </c>
      <c r="L262" s="133" t="str">
        <f>'Bend-emb ws sumbawa'!L61</f>
        <v>Bima</v>
      </c>
      <c r="M262" s="133" t="s">
        <v>1085</v>
      </c>
      <c r="N262" s="133" t="s">
        <v>859</v>
      </c>
      <c r="O262" s="133" t="str">
        <f>'Bend-emb ws sumbawa'!M61</f>
        <v>OPSDA BWS NT I</v>
      </c>
    </row>
    <row r="263" spans="2:15">
      <c r="B263" s="260">
        <v>259</v>
      </c>
      <c r="C263" s="133" t="str">
        <f>'Bend-emb ws sumbawa'!C62</f>
        <v>Embung Oi Toi</v>
      </c>
      <c r="D263" s="128">
        <f>'Bend-emb ws sumbawa'!D62</f>
        <v>118</v>
      </c>
      <c r="E263" s="128">
        <f>'Bend-emb ws sumbawa'!E62</f>
        <v>57</v>
      </c>
      <c r="F263" s="128" t="str">
        <f>'Bend-emb ws sumbawa'!F62</f>
        <v>084</v>
      </c>
      <c r="G263" s="128">
        <f>'Bend-emb ws sumbawa'!G62</f>
        <v>-8</v>
      </c>
      <c r="H263" s="128">
        <f>'Bend-emb ws sumbawa'!H62</f>
        <v>21</v>
      </c>
      <c r="I263" s="128">
        <f>'Bend-emb ws sumbawa'!I62</f>
        <v>241</v>
      </c>
      <c r="J263" s="133" t="str">
        <f>'Bend-emb ws sumbawa'!J62</f>
        <v>Tawali</v>
      </c>
      <c r="K263" s="133" t="str">
        <f>'Bend-emb ws sumbawa'!K62</f>
        <v>Wera</v>
      </c>
      <c r="L263" s="133" t="str">
        <f>'Bend-emb ws sumbawa'!L62</f>
        <v>Bima</v>
      </c>
      <c r="M263" s="133" t="s">
        <v>1085</v>
      </c>
      <c r="N263" s="133" t="s">
        <v>859</v>
      </c>
      <c r="O263" s="133" t="str">
        <f>'Bend-emb ws sumbawa'!M62</f>
        <v>OPSDA BWS NT I</v>
      </c>
    </row>
    <row r="264" spans="2:15">
      <c r="B264" s="260">
        <v>260</v>
      </c>
      <c r="C264" s="133" t="str">
        <f>'Bend-emb ws sumbawa'!C63</f>
        <v>Embung Roi Roka</v>
      </c>
      <c r="D264" s="128">
        <f>'Bend-emb ws sumbawa'!D63</f>
        <v>118</v>
      </c>
      <c r="E264" s="128">
        <f>'Bend-emb ws sumbawa'!E63</f>
        <v>43</v>
      </c>
      <c r="F264" s="128">
        <f>'Bend-emb ws sumbawa'!F63</f>
        <v>223</v>
      </c>
      <c r="G264" s="128">
        <f>'Bend-emb ws sumbawa'!G63</f>
        <v>-8</v>
      </c>
      <c r="H264" s="128">
        <f>'Bend-emb ws sumbawa'!H63</f>
        <v>34</v>
      </c>
      <c r="I264" s="128">
        <f>'Bend-emb ws sumbawa'!I63</f>
        <v>901</v>
      </c>
      <c r="J264" s="133" t="str">
        <f>'Bend-emb ws sumbawa'!J63</f>
        <v>Roka</v>
      </c>
      <c r="K264" s="133" t="str">
        <f>'Bend-emb ws sumbawa'!K63</f>
        <v>Belo</v>
      </c>
      <c r="L264" s="133" t="str">
        <f>'Bend-emb ws sumbawa'!L63</f>
        <v>Bima</v>
      </c>
      <c r="M264" s="133" t="s">
        <v>1085</v>
      </c>
      <c r="N264" s="133" t="s">
        <v>859</v>
      </c>
      <c r="O264" s="133" t="str">
        <f>'Bend-emb ws sumbawa'!M63</f>
        <v>OPSDA BWS NT I</v>
      </c>
    </row>
    <row r="265" spans="2:15">
      <c r="B265" s="260">
        <v>261</v>
      </c>
      <c r="C265" s="133" t="str">
        <f>'Bend-emb ws sumbawa'!C64</f>
        <v>Embung Parado Kanca</v>
      </c>
      <c r="D265" s="128">
        <f>'Bend-emb ws sumbawa'!D64</f>
        <v>118</v>
      </c>
      <c r="E265" s="128">
        <f>'Bend-emb ws sumbawa'!E64</f>
        <v>32</v>
      </c>
      <c r="F265" s="128">
        <f>'Bend-emb ws sumbawa'!F64</f>
        <v>358</v>
      </c>
      <c r="G265" s="128">
        <f>'Bend-emb ws sumbawa'!G64</f>
        <v>-8</v>
      </c>
      <c r="H265" s="128">
        <f>'Bend-emb ws sumbawa'!H64</f>
        <v>43</v>
      </c>
      <c r="I265" s="128" t="str">
        <f>'Bend-emb ws sumbawa'!I64</f>
        <v>011</v>
      </c>
      <c r="J265" s="133" t="str">
        <f>'Bend-emb ws sumbawa'!J64</f>
        <v>Kanca</v>
      </c>
      <c r="K265" s="133" t="str">
        <f>'Bend-emb ws sumbawa'!K64</f>
        <v>Monta</v>
      </c>
      <c r="L265" s="133" t="str">
        <f>'Bend-emb ws sumbawa'!L64</f>
        <v>Bima</v>
      </c>
      <c r="M265" s="133" t="s">
        <v>1085</v>
      </c>
      <c r="N265" s="133" t="s">
        <v>859</v>
      </c>
      <c r="O265" s="133" t="str">
        <f>'Bend-emb ws sumbawa'!M64</f>
        <v>OPSDA BWS NT I</v>
      </c>
    </row>
    <row r="266" spans="2:15">
      <c r="B266" s="260">
        <v>262</v>
      </c>
      <c r="C266" s="133" t="str">
        <f>'Bend-emb ws sumbawa'!C65</f>
        <v>Embung Laju</v>
      </c>
      <c r="D266" s="128">
        <f>'Bend-emb ws sumbawa'!D65</f>
        <v>118</v>
      </c>
      <c r="E266" s="128">
        <f>'Bend-emb ws sumbawa'!E65</f>
        <v>43</v>
      </c>
      <c r="F266" s="128">
        <f>'Bend-emb ws sumbawa'!F65</f>
        <v>312</v>
      </c>
      <c r="G266" s="128">
        <f>'Bend-emb ws sumbawa'!G65</f>
        <v>-8</v>
      </c>
      <c r="H266" s="128">
        <f>'Bend-emb ws sumbawa'!H65</f>
        <v>41</v>
      </c>
      <c r="I266" s="128">
        <f>'Bend-emb ws sumbawa'!I65</f>
        <v>560</v>
      </c>
      <c r="J266" s="133" t="str">
        <f>'Bend-emb ws sumbawa'!J65</f>
        <v>Laju</v>
      </c>
      <c r="K266" s="133" t="str">
        <f>'Bend-emb ws sumbawa'!K65</f>
        <v>Langgudu</v>
      </c>
      <c r="L266" s="133" t="str">
        <f>'Bend-emb ws sumbawa'!L65</f>
        <v>Bima</v>
      </c>
      <c r="M266" s="133" t="s">
        <v>1085</v>
      </c>
      <c r="N266" s="133" t="s">
        <v>859</v>
      </c>
      <c r="O266" s="133" t="str">
        <f>'Bend-emb ws sumbawa'!M65</f>
        <v>OPSDA BWS NT I</v>
      </c>
    </row>
    <row r="267" spans="2:15">
      <c r="B267" s="260">
        <v>263</v>
      </c>
      <c r="C267" s="133" t="str">
        <f>'Bend-emb ws sumbawa'!C66</f>
        <v>Embung Wera I</v>
      </c>
      <c r="D267" s="128">
        <f>'Bend-emb ws sumbawa'!D66</f>
        <v>118</v>
      </c>
      <c r="E267" s="128">
        <f>'Bend-emb ws sumbawa'!E66</f>
        <v>53</v>
      </c>
      <c r="F267" s="128">
        <f>'Bend-emb ws sumbawa'!F66</f>
        <v>896</v>
      </c>
      <c r="G267" s="128">
        <f>'Bend-emb ws sumbawa'!G66</f>
        <v>-8</v>
      </c>
      <c r="H267" s="128">
        <f>'Bend-emb ws sumbawa'!H66</f>
        <v>20</v>
      </c>
      <c r="I267" s="128" t="str">
        <f>'Bend-emb ws sumbawa'!I66</f>
        <v>098</v>
      </c>
      <c r="J267" s="133" t="str">
        <f>'Bend-emb ws sumbawa'!J66</f>
        <v>Tawali</v>
      </c>
      <c r="K267" s="133" t="str">
        <f>'Bend-emb ws sumbawa'!K66</f>
        <v>Wera</v>
      </c>
      <c r="L267" s="133" t="str">
        <f>'Bend-emb ws sumbawa'!L66</f>
        <v>Bima</v>
      </c>
      <c r="M267" s="133" t="s">
        <v>1085</v>
      </c>
      <c r="O267" s="133" t="str">
        <f>'Bend-emb ws sumbawa'!M66</f>
        <v>OPSDA BWS NT I</v>
      </c>
    </row>
    <row r="268" spans="2:15">
      <c r="B268" s="260">
        <v>264</v>
      </c>
      <c r="C268" s="133" t="str">
        <f>'Bend-emb ws sumbawa'!C67</f>
        <v>Embung Wora (Wera II)</v>
      </c>
      <c r="D268" s="128">
        <f>'Bend-emb ws sumbawa'!D67</f>
        <v>118</v>
      </c>
      <c r="E268" s="128">
        <f>'Bend-emb ws sumbawa'!E67</f>
        <v>54</v>
      </c>
      <c r="F268" s="128">
        <f>'Bend-emb ws sumbawa'!F67</f>
        <v>430</v>
      </c>
      <c r="G268" s="128">
        <f>'Bend-emb ws sumbawa'!G67</f>
        <v>-8</v>
      </c>
      <c r="H268" s="128">
        <f>'Bend-emb ws sumbawa'!H67</f>
        <v>20</v>
      </c>
      <c r="I268" s="128">
        <f>'Bend-emb ws sumbawa'!I67</f>
        <v>634</v>
      </c>
      <c r="J268" s="133" t="str">
        <f>'Bend-emb ws sumbawa'!J67</f>
        <v>Tawali</v>
      </c>
      <c r="K268" s="133" t="str">
        <f>'Bend-emb ws sumbawa'!K67</f>
        <v>Wera</v>
      </c>
      <c r="L268" s="133" t="str">
        <f>'Bend-emb ws sumbawa'!L67</f>
        <v>Bima</v>
      </c>
      <c r="M268" s="133" t="s">
        <v>1085</v>
      </c>
      <c r="O268" s="133" t="str">
        <f>'Bend-emb ws sumbawa'!M67</f>
        <v>-</v>
      </c>
    </row>
    <row r="269" spans="2:15">
      <c r="B269" s="260">
        <v>265</v>
      </c>
      <c r="C269" s="133" t="str">
        <f>'Bend-emb ws sumbawa'!C68</f>
        <v>Embung Kelampa (Tawali II)</v>
      </c>
      <c r="D269" s="128">
        <f>'Bend-emb ws sumbawa'!D68</f>
        <v>0</v>
      </c>
      <c r="E269" s="128">
        <f>'Bend-emb ws sumbawa'!E68</f>
        <v>0</v>
      </c>
      <c r="F269" s="128">
        <f>'Bend-emb ws sumbawa'!F68</f>
        <v>0</v>
      </c>
      <c r="G269" s="128">
        <f>'Bend-emb ws sumbawa'!G68</f>
        <v>0</v>
      </c>
      <c r="H269" s="128">
        <f>'Bend-emb ws sumbawa'!H68</f>
        <v>0</v>
      </c>
      <c r="I269" s="128">
        <f>'Bend-emb ws sumbawa'!I68</f>
        <v>0</v>
      </c>
      <c r="J269" s="133" t="str">
        <f>'Bend-emb ws sumbawa'!J68</f>
        <v>Tawali</v>
      </c>
      <c r="K269" s="133" t="str">
        <f>'Bend-emb ws sumbawa'!K68</f>
        <v>Wera</v>
      </c>
      <c r="L269" s="133" t="str">
        <f>'Bend-emb ws sumbawa'!L68</f>
        <v>Bima</v>
      </c>
      <c r="M269" s="133" t="s">
        <v>1085</v>
      </c>
      <c r="O269" s="133" t="str">
        <f>'Bend-emb ws sumbawa'!M68</f>
        <v>-</v>
      </c>
    </row>
    <row r="270" spans="2:15">
      <c r="B270" s="260">
        <v>266</v>
      </c>
      <c r="C270" s="133" t="str">
        <f>'Bend-emb ws sumbawa'!C69</f>
        <v>Embung Waworada</v>
      </c>
      <c r="D270" s="128">
        <f>'Bend-emb ws sumbawa'!D69</f>
        <v>118</v>
      </c>
      <c r="E270" s="128">
        <f>'Bend-emb ws sumbawa'!E69</f>
        <v>47</v>
      </c>
      <c r="F270" s="128">
        <f>'Bend-emb ws sumbawa'!F69</f>
        <v>702</v>
      </c>
      <c r="G270" s="128">
        <f>'Bend-emb ws sumbawa'!G69</f>
        <v>-8</v>
      </c>
      <c r="H270" s="128">
        <f>'Bend-emb ws sumbawa'!H69</f>
        <v>40</v>
      </c>
      <c r="I270" s="128">
        <f>'Bend-emb ws sumbawa'!I69</f>
        <v>834</v>
      </c>
      <c r="J270" s="133" t="str">
        <f>'Bend-emb ws sumbawa'!J69</f>
        <v>Karumbu</v>
      </c>
      <c r="K270" s="133" t="str">
        <f>'Bend-emb ws sumbawa'!K69</f>
        <v>Belo</v>
      </c>
      <c r="L270" s="133" t="str">
        <f>'Bend-emb ws sumbawa'!L69</f>
        <v>Bima</v>
      </c>
      <c r="M270" s="133" t="s">
        <v>1085</v>
      </c>
      <c r="O270" s="133" t="str">
        <f>'Bend-emb ws sumbawa'!M69</f>
        <v>OPSDA BWS NT I</v>
      </c>
    </row>
    <row r="271" spans="2:15">
      <c r="B271" s="260">
        <v>267</v>
      </c>
      <c r="C271" s="133" t="str">
        <f>'Bend-emb ws sumbawa'!C70</f>
        <v>Embung Kore</v>
      </c>
      <c r="D271" s="128">
        <f>'Bend-emb ws sumbawa'!D70</f>
        <v>118</v>
      </c>
      <c r="E271" s="128">
        <f>'Bend-emb ws sumbawa'!E70</f>
        <v>17</v>
      </c>
      <c r="F271" s="128">
        <f>'Bend-emb ws sumbawa'!F70</f>
        <v>675</v>
      </c>
      <c r="G271" s="128">
        <f>'Bend-emb ws sumbawa'!G70</f>
        <v>-8</v>
      </c>
      <c r="H271" s="128">
        <f>'Bend-emb ws sumbawa'!H70</f>
        <v>23</v>
      </c>
      <c r="I271" s="128">
        <f>'Bend-emb ws sumbawa'!I70</f>
        <v>937</v>
      </c>
      <c r="J271" s="133" t="str">
        <f>'Bend-emb ws sumbawa'!J70</f>
        <v>Kore</v>
      </c>
      <c r="K271" s="133" t="str">
        <f>'Bend-emb ws sumbawa'!K70</f>
        <v>Sanggar</v>
      </c>
      <c r="L271" s="133" t="str">
        <f>'Bend-emb ws sumbawa'!L70</f>
        <v>Bima</v>
      </c>
      <c r="M271" s="133" t="s">
        <v>1085</v>
      </c>
      <c r="O271" s="133" t="str">
        <f>'Bend-emb ws sumbawa'!M70</f>
        <v>-</v>
      </c>
    </row>
    <row r="272" spans="2:15">
      <c r="B272" s="260">
        <v>268</v>
      </c>
      <c r="C272" s="133" t="str">
        <f>'Bend-emb ws sumbawa'!C71</f>
        <v>Embung Tolotangga</v>
      </c>
      <c r="D272" s="128">
        <f>'Bend-emb ws sumbawa'!D71</f>
        <v>118</v>
      </c>
      <c r="E272" s="128">
        <f>'Bend-emb ws sumbawa'!E71</f>
        <v>36</v>
      </c>
      <c r="F272" s="128">
        <f>'Bend-emb ws sumbawa'!F71</f>
        <v>579</v>
      </c>
      <c r="G272" s="128">
        <f>'Bend-emb ws sumbawa'!G71</f>
        <v>-8</v>
      </c>
      <c r="H272" s="128">
        <f>'Bend-emb ws sumbawa'!H71</f>
        <v>45</v>
      </c>
      <c r="I272" s="128">
        <f>'Bend-emb ws sumbawa'!I71</f>
        <v>813</v>
      </c>
      <c r="J272" s="133" t="str">
        <f>'Bend-emb ws sumbawa'!J71</f>
        <v>Tolo Uwi</v>
      </c>
      <c r="K272" s="133" t="str">
        <f>'Bend-emb ws sumbawa'!K71</f>
        <v>Monta</v>
      </c>
      <c r="L272" s="133" t="str">
        <f>'Bend-emb ws sumbawa'!L71</f>
        <v>Bima</v>
      </c>
      <c r="M272" s="133" t="s">
        <v>1085</v>
      </c>
      <c r="N272" s="133" t="s">
        <v>859</v>
      </c>
      <c r="O272" s="133" t="str">
        <f>'Bend-emb ws sumbawa'!M71</f>
        <v>OPSDA BWS NT I</v>
      </c>
    </row>
    <row r="273" spans="2:15">
      <c r="B273" s="260">
        <v>269</v>
      </c>
      <c r="C273" s="133" t="str">
        <f>'Bend-emb ws sumbawa'!C72</f>
        <v>Embung Nggirah I</v>
      </c>
      <c r="D273" s="128">
        <f>'Bend-emb ws sumbawa'!D72</f>
        <v>118</v>
      </c>
      <c r="E273" s="128">
        <f>'Bend-emb ws sumbawa'!E72</f>
        <v>57</v>
      </c>
      <c r="F273" s="128">
        <f>'Bend-emb ws sumbawa'!F72</f>
        <v>2</v>
      </c>
      <c r="G273" s="128">
        <f>'Bend-emb ws sumbawa'!G72</f>
        <v>-8</v>
      </c>
      <c r="H273" s="128">
        <f>'Bend-emb ws sumbawa'!H72</f>
        <v>40</v>
      </c>
      <c r="I273" s="128">
        <f>'Bend-emb ws sumbawa'!I72</f>
        <v>40</v>
      </c>
      <c r="J273" s="133" t="str">
        <f>'Bend-emb ws sumbawa'!J72</f>
        <v>Mangge</v>
      </c>
      <c r="K273" s="133" t="str">
        <f>'Bend-emb ws sumbawa'!K72</f>
        <v>Lambu</v>
      </c>
      <c r="L273" s="133" t="str">
        <f>'Bend-emb ws sumbawa'!L72</f>
        <v>Bima</v>
      </c>
      <c r="M273" s="133" t="s">
        <v>1085</v>
      </c>
      <c r="O273" s="133" t="str">
        <f>'Bend-emb ws sumbawa'!M72</f>
        <v>-</v>
      </c>
    </row>
    <row r="274" spans="2:15">
      <c r="B274" s="260">
        <v>270</v>
      </c>
      <c r="C274" s="133" t="str">
        <f>'Bend-emb ws sumbawa'!C73</f>
        <v>Embung Nggirah II</v>
      </c>
      <c r="D274" s="128">
        <f>'Bend-emb ws sumbawa'!D73</f>
        <v>118</v>
      </c>
      <c r="E274" s="128">
        <f>'Bend-emb ws sumbawa'!E73</f>
        <v>56</v>
      </c>
      <c r="F274" s="128">
        <f>'Bend-emb ws sumbawa'!F73</f>
        <v>39</v>
      </c>
      <c r="G274" s="128">
        <f>'Bend-emb ws sumbawa'!G73</f>
        <v>-8</v>
      </c>
      <c r="H274" s="128">
        <f>'Bend-emb ws sumbawa'!H73</f>
        <v>40</v>
      </c>
      <c r="I274" s="128">
        <f>'Bend-emb ws sumbawa'!I73</f>
        <v>21</v>
      </c>
      <c r="J274" s="133" t="str">
        <f>'Bend-emb ws sumbawa'!J73</f>
        <v>Mangge</v>
      </c>
      <c r="K274" s="133" t="str">
        <f>'Bend-emb ws sumbawa'!K73</f>
        <v>Lambu</v>
      </c>
      <c r="L274" s="133" t="str">
        <f>'Bend-emb ws sumbawa'!L73</f>
        <v>Bima</v>
      </c>
      <c r="M274" s="133" t="s">
        <v>1085</v>
      </c>
      <c r="O274" s="133" t="str">
        <f>'Bend-emb ws sumbawa'!M73</f>
        <v>-</v>
      </c>
    </row>
    <row r="275" spans="2:15">
      <c r="B275" s="260">
        <v>271</v>
      </c>
      <c r="C275" s="133" t="str">
        <f>'Bend-emb ws sumbawa'!C74</f>
        <v>Embung Ncoha</v>
      </c>
      <c r="D275" s="128">
        <f>'Bend-emb ws sumbawa'!D74</f>
        <v>118</v>
      </c>
      <c r="E275" s="128">
        <f>'Bend-emb ws sumbawa'!E74</f>
        <v>36</v>
      </c>
      <c r="F275" s="128">
        <f>'Bend-emb ws sumbawa'!F74</f>
        <v>36</v>
      </c>
      <c r="G275" s="128">
        <f>'Bend-emb ws sumbawa'!G74</f>
        <v>19</v>
      </c>
      <c r="H275" s="128">
        <f>'Bend-emb ws sumbawa'!H74</f>
        <v>29</v>
      </c>
      <c r="I275" s="128">
        <f>'Bend-emb ws sumbawa'!I74</f>
        <v>21</v>
      </c>
      <c r="J275" s="133" t="str">
        <f>'Bend-emb ws sumbawa'!J74</f>
        <v>Sila</v>
      </c>
      <c r="K275" s="133" t="str">
        <f>'Bend-emb ws sumbawa'!K74</f>
        <v>Sila</v>
      </c>
      <c r="L275" s="133" t="str">
        <f>'Bend-emb ws sumbawa'!L74</f>
        <v>Bima</v>
      </c>
      <c r="M275" s="133" t="s">
        <v>1085</v>
      </c>
      <c r="O275" s="133" t="str">
        <f>'Bend-emb ws sumbawa'!M74</f>
        <v>-</v>
      </c>
    </row>
    <row r="276" spans="2:15">
      <c r="B276" s="260">
        <v>272</v>
      </c>
      <c r="C276" s="133" t="str">
        <f>'Bend-emb ws sumbawa'!C75</f>
        <v>Embung Ntori Sori Nae</v>
      </c>
      <c r="D276" s="128">
        <f>'Bend-emb ws sumbawa'!D75</f>
        <v>118</v>
      </c>
      <c r="E276" s="128">
        <f>'Bend-emb ws sumbawa'!E75</f>
        <v>52</v>
      </c>
      <c r="F276" s="128">
        <f>'Bend-emb ws sumbawa'!F75</f>
        <v>41</v>
      </c>
      <c r="G276" s="128">
        <f>'Bend-emb ws sumbawa'!G75</f>
        <v>-8</v>
      </c>
      <c r="H276" s="128">
        <f>'Bend-emb ws sumbawa'!H75</f>
        <v>29</v>
      </c>
      <c r="I276" s="128">
        <f>'Bend-emb ws sumbawa'!I75</f>
        <v>58</v>
      </c>
      <c r="J276" s="133" t="str">
        <f>'Bend-emb ws sumbawa'!J75</f>
        <v>Maria Utara</v>
      </c>
      <c r="K276" s="133" t="str">
        <f>'Bend-emb ws sumbawa'!K75</f>
        <v>Wawo</v>
      </c>
      <c r="L276" s="133" t="str">
        <f>'Bend-emb ws sumbawa'!L75</f>
        <v>Bima</v>
      </c>
      <c r="M276" s="133" t="s">
        <v>1085</v>
      </c>
      <c r="O276" s="133" t="str">
        <f>'Bend-emb ws sumbawa'!M75</f>
        <v>-</v>
      </c>
    </row>
    <row r="277" spans="2:15">
      <c r="B277" s="260">
        <v>273</v>
      </c>
      <c r="C277" s="133" t="str">
        <f>'Bend-emb ws sumbawa'!C76</f>
        <v xml:space="preserve">Embung Maria </v>
      </c>
      <c r="D277" s="128">
        <f>'Bend-emb ws sumbawa'!D76</f>
        <v>118</v>
      </c>
      <c r="E277" s="128">
        <f>'Bend-emb ws sumbawa'!E76</f>
        <v>57</v>
      </c>
      <c r="F277" s="128">
        <f>'Bend-emb ws sumbawa'!F76</f>
        <v>1</v>
      </c>
      <c r="G277" s="128">
        <f>'Bend-emb ws sumbawa'!G76</f>
        <v>-8</v>
      </c>
      <c r="H277" s="128">
        <f>'Bend-emb ws sumbawa'!H76</f>
        <v>40</v>
      </c>
      <c r="I277" s="128">
        <f>'Bend-emb ws sumbawa'!I76</f>
        <v>40</v>
      </c>
      <c r="J277" s="133" t="str">
        <f>'Bend-emb ws sumbawa'!J76</f>
        <v>Maria</v>
      </c>
      <c r="K277" s="133" t="str">
        <f>'Bend-emb ws sumbawa'!K76</f>
        <v>Wawo</v>
      </c>
      <c r="L277" s="133" t="str">
        <f>'Bend-emb ws sumbawa'!L76</f>
        <v>Bima</v>
      </c>
      <c r="M277" s="133" t="s">
        <v>1085</v>
      </c>
      <c r="O277" s="133" t="str">
        <f>'Bend-emb ws sumbawa'!M76</f>
        <v>-</v>
      </c>
    </row>
    <row r="278" spans="2:15">
      <c r="B278" s="260">
        <v>274</v>
      </c>
      <c r="C278" s="133" t="str">
        <f>'Bend-emb ws sumbawa'!C77</f>
        <v>Embung Ni'u 1</v>
      </c>
      <c r="D278" s="128">
        <f>'Bend-emb ws sumbawa'!D77</f>
        <v>118</v>
      </c>
      <c r="E278" s="128">
        <f>'Bend-emb ws sumbawa'!E77</f>
        <v>43</v>
      </c>
      <c r="F278" s="128">
        <f>'Bend-emb ws sumbawa'!F77</f>
        <v>10</v>
      </c>
      <c r="G278" s="128">
        <f>'Bend-emb ws sumbawa'!G77</f>
        <v>-8</v>
      </c>
      <c r="H278" s="128">
        <f>'Bend-emb ws sumbawa'!H77</f>
        <v>29</v>
      </c>
      <c r="I278" s="128">
        <f>'Bend-emb ws sumbawa'!I77</f>
        <v>59</v>
      </c>
      <c r="J278" s="133" t="str">
        <f>'Bend-emb ws sumbawa'!J77</f>
        <v>Ni'u</v>
      </c>
      <c r="K278" s="133" t="str">
        <f>'Bend-emb ws sumbawa'!K77</f>
        <v>Paruga Nae</v>
      </c>
      <c r="L278" s="133" t="str">
        <f>'Bend-emb ws sumbawa'!L77</f>
        <v>Kota Bima</v>
      </c>
      <c r="M278" s="133" t="s">
        <v>1085</v>
      </c>
      <c r="O278" s="133" t="str">
        <f>'Bend-emb ws sumbawa'!M77</f>
        <v>-</v>
      </c>
    </row>
    <row r="279" spans="2:15">
      <c r="B279" s="260">
        <v>275</v>
      </c>
      <c r="C279" s="133" t="str">
        <f>'Bend-emb ws sumbawa'!C78</f>
        <v>Embung Ni'u 2</v>
      </c>
      <c r="D279" s="128">
        <f>'Bend-emb ws sumbawa'!D78</f>
        <v>118</v>
      </c>
      <c r="E279" s="128">
        <f>'Bend-emb ws sumbawa'!E78</f>
        <v>43</v>
      </c>
      <c r="F279" s="128">
        <f>'Bend-emb ws sumbawa'!F78</f>
        <v>8</v>
      </c>
      <c r="G279" s="128">
        <f>'Bend-emb ws sumbawa'!G78</f>
        <v>-8</v>
      </c>
      <c r="H279" s="128">
        <f>'Bend-emb ws sumbawa'!H78</f>
        <v>29</v>
      </c>
      <c r="I279" s="128">
        <f>'Bend-emb ws sumbawa'!I78</f>
        <v>59</v>
      </c>
      <c r="J279" s="133" t="str">
        <f>'Bend-emb ws sumbawa'!J78</f>
        <v>Ni'u</v>
      </c>
      <c r="K279" s="133" t="str">
        <f>'Bend-emb ws sumbawa'!K78</f>
        <v>Paruga Nae</v>
      </c>
      <c r="L279" s="133" t="str">
        <f>'Bend-emb ws sumbawa'!L78</f>
        <v>Kota Bima</v>
      </c>
      <c r="M279" s="133" t="s">
        <v>1085</v>
      </c>
      <c r="O279" s="133" t="str">
        <f>'Bend-emb ws sumbawa'!M78</f>
        <v>-</v>
      </c>
    </row>
    <row r="280" spans="2:15">
      <c r="B280" s="260">
        <v>276</v>
      </c>
      <c r="C280" s="133" t="str">
        <f>'Bend-emb ws sumbawa'!C79</f>
        <v>Embung Kolo</v>
      </c>
      <c r="D280" s="128">
        <f>'Bend-emb ws sumbawa'!D79</f>
        <v>0</v>
      </c>
      <c r="E280" s="128">
        <f>'Bend-emb ws sumbawa'!E79</f>
        <v>0</v>
      </c>
      <c r="F280" s="128">
        <f>'Bend-emb ws sumbawa'!F79</f>
        <v>0</v>
      </c>
      <c r="G280" s="128">
        <f>'Bend-emb ws sumbawa'!G79</f>
        <v>0</v>
      </c>
      <c r="H280" s="128">
        <f>'Bend-emb ws sumbawa'!H79</f>
        <v>0</v>
      </c>
      <c r="I280" s="128">
        <f>'Bend-emb ws sumbawa'!I79</f>
        <v>0</v>
      </c>
      <c r="J280" s="133" t="str">
        <f>'Bend-emb ws sumbawa'!J79</f>
        <v>Kolo</v>
      </c>
      <c r="K280" s="133" t="str">
        <f>'Bend-emb ws sumbawa'!K79</f>
        <v>Asakota</v>
      </c>
      <c r="L280" s="133" t="str">
        <f>'Bend-emb ws sumbawa'!L79</f>
        <v>Kota Bima</v>
      </c>
      <c r="M280" s="133" t="s">
        <v>1085</v>
      </c>
      <c r="O280" s="133" t="str">
        <f>'Bend-emb ws sumbawa'!M79</f>
        <v>-</v>
      </c>
    </row>
    <row r="281" spans="2:15">
      <c r="B281" s="260">
        <v>277</v>
      </c>
      <c r="C281" s="133" t="str">
        <f>'Bend-emb ws sumbawa'!C80</f>
        <v>Embung Orong Bulu</v>
      </c>
      <c r="D281" s="128">
        <f>'Bend-emb ws sumbawa'!D80</f>
        <v>0</v>
      </c>
      <c r="E281" s="128">
        <f>'Bend-emb ws sumbawa'!E80</f>
        <v>0</v>
      </c>
      <c r="F281" s="128">
        <f>'Bend-emb ws sumbawa'!F80</f>
        <v>0</v>
      </c>
      <c r="G281" s="128">
        <f>'Bend-emb ws sumbawa'!G80</f>
        <v>0</v>
      </c>
      <c r="H281" s="128">
        <f>'Bend-emb ws sumbawa'!H80</f>
        <v>0</v>
      </c>
      <c r="I281" s="128">
        <f>'Bend-emb ws sumbawa'!I80</f>
        <v>0</v>
      </c>
      <c r="J281" s="133" t="str">
        <f>'Bend-emb ws sumbawa'!J80</f>
        <v>Dalam</v>
      </c>
      <c r="K281" s="133" t="str">
        <f>'Bend-emb ws sumbawa'!K80</f>
        <v>Taliwang</v>
      </c>
      <c r="L281" s="133" t="str">
        <f>'Bend-emb ws sumbawa'!L80</f>
        <v>KSB</v>
      </c>
      <c r="M281" s="133" t="s">
        <v>1085</v>
      </c>
      <c r="O281" s="133" t="str">
        <f>'Bend-emb ws sumbawa'!M80</f>
        <v>Embung Kecil</v>
      </c>
    </row>
    <row r="282" spans="2:15">
      <c r="B282" s="260">
        <v>278</v>
      </c>
      <c r="C282" s="133" t="str">
        <f>'Bend-emb ws sumbawa'!C81</f>
        <v>Embung Kokar Lian</v>
      </c>
      <c r="D282" s="128">
        <f>'Bend-emb ws sumbawa'!D81</f>
        <v>0</v>
      </c>
      <c r="E282" s="128">
        <f>'Bend-emb ws sumbawa'!E81</f>
        <v>0</v>
      </c>
      <c r="F282" s="128">
        <f>'Bend-emb ws sumbawa'!F81</f>
        <v>0</v>
      </c>
      <c r="G282" s="128">
        <f>'Bend-emb ws sumbawa'!G81</f>
        <v>0</v>
      </c>
      <c r="H282" s="128">
        <f>'Bend-emb ws sumbawa'!H81</f>
        <v>0</v>
      </c>
      <c r="I282" s="128">
        <f>'Bend-emb ws sumbawa'!I81</f>
        <v>0</v>
      </c>
      <c r="J282" s="133" t="str">
        <f>'Bend-emb ws sumbawa'!J81</f>
        <v>Senayan</v>
      </c>
      <c r="K282" s="133" t="str">
        <f>'Bend-emb ws sumbawa'!K81</f>
        <v>Seteluk</v>
      </c>
      <c r="L282" s="133" t="str">
        <f>'Bend-emb ws sumbawa'!L81</f>
        <v>KSB</v>
      </c>
      <c r="M282" s="133" t="s">
        <v>1085</v>
      </c>
      <c r="O282" s="133" t="str">
        <f>'Bend-emb ws sumbawa'!M81</f>
        <v>Embung Kecil</v>
      </c>
    </row>
    <row r="283" spans="2:15">
      <c r="B283" s="260">
        <v>279</v>
      </c>
      <c r="C283" s="133" t="str">
        <f>'Bend-emb ws sumbawa'!C82</f>
        <v>Embung Tanah Lekat</v>
      </c>
      <c r="D283" s="128">
        <f>'Bend-emb ws sumbawa'!D82</f>
        <v>0</v>
      </c>
      <c r="E283" s="128">
        <f>'Bend-emb ws sumbawa'!E82</f>
        <v>0</v>
      </c>
      <c r="F283" s="128">
        <f>'Bend-emb ws sumbawa'!F82</f>
        <v>0</v>
      </c>
      <c r="G283" s="128">
        <f>'Bend-emb ws sumbawa'!G82</f>
        <v>0</v>
      </c>
      <c r="H283" s="128">
        <f>'Bend-emb ws sumbawa'!H82</f>
        <v>0</v>
      </c>
      <c r="I283" s="128">
        <f>'Bend-emb ws sumbawa'!I82</f>
        <v>0</v>
      </c>
      <c r="J283" s="133" t="str">
        <f>'Bend-emb ws sumbawa'!J82</f>
        <v>Senayan</v>
      </c>
      <c r="K283" s="133" t="str">
        <f>'Bend-emb ws sumbawa'!K82</f>
        <v>Seteluk</v>
      </c>
      <c r="L283" s="133" t="str">
        <f>'Bend-emb ws sumbawa'!L82</f>
        <v>KSB</v>
      </c>
      <c r="M283" s="133" t="s">
        <v>1085</v>
      </c>
      <c r="O283" s="133" t="str">
        <f>'Bend-emb ws sumbawa'!M82</f>
        <v>Embung Kecil</v>
      </c>
    </row>
    <row r="284" spans="2:15">
      <c r="B284" s="260">
        <v>280</v>
      </c>
      <c r="C284" s="133" t="str">
        <f>'Bend-emb ws sumbawa'!C83</f>
        <v>Embung Sabedo</v>
      </c>
      <c r="D284" s="128">
        <f>'Bend-emb ws sumbawa'!D83</f>
        <v>0</v>
      </c>
      <c r="E284" s="128">
        <f>'Bend-emb ws sumbawa'!E83</f>
        <v>0</v>
      </c>
      <c r="F284" s="128">
        <f>'Bend-emb ws sumbawa'!F83</f>
        <v>0</v>
      </c>
      <c r="G284" s="128">
        <f>'Bend-emb ws sumbawa'!G83</f>
        <v>0</v>
      </c>
      <c r="H284" s="128">
        <f>'Bend-emb ws sumbawa'!H83</f>
        <v>0</v>
      </c>
      <c r="I284" s="128">
        <f>'Bend-emb ws sumbawa'!I83</f>
        <v>0</v>
      </c>
      <c r="J284" s="133" t="str">
        <f>'Bend-emb ws sumbawa'!J83</f>
        <v>Sebedo</v>
      </c>
      <c r="K284" s="133" t="str">
        <f>'Bend-emb ws sumbawa'!K83</f>
        <v>Utan Rhee</v>
      </c>
      <c r="L284" s="133" t="str">
        <f>'Bend-emb ws sumbawa'!L83</f>
        <v>Sumbawa</v>
      </c>
      <c r="M284" s="133" t="s">
        <v>1085</v>
      </c>
      <c r="O284" s="133" t="str">
        <f>'Bend-emb ws sumbawa'!M83</f>
        <v>Embung Kecil</v>
      </c>
    </row>
    <row r="285" spans="2:15">
      <c r="B285" s="260">
        <v>281</v>
      </c>
      <c r="C285" s="133" t="str">
        <f>'Bend-emb ws sumbawa'!C84</f>
        <v>Embung Wonogiri</v>
      </c>
      <c r="D285" s="128">
        <f>'Bend-emb ws sumbawa'!D84</f>
        <v>0</v>
      </c>
      <c r="E285" s="128">
        <f>'Bend-emb ws sumbawa'!E84</f>
        <v>0</v>
      </c>
      <c r="F285" s="128">
        <f>'Bend-emb ws sumbawa'!F84</f>
        <v>0</v>
      </c>
      <c r="G285" s="128">
        <f>'Bend-emb ws sumbawa'!G84</f>
        <v>0</v>
      </c>
      <c r="H285" s="128">
        <f>'Bend-emb ws sumbawa'!H84</f>
        <v>0</v>
      </c>
      <c r="I285" s="128">
        <f>'Bend-emb ws sumbawa'!I84</f>
        <v>0</v>
      </c>
      <c r="J285" s="133" t="str">
        <f>'Bend-emb ws sumbawa'!J84</f>
        <v>Sebedo</v>
      </c>
      <c r="K285" s="133" t="str">
        <f>'Bend-emb ws sumbawa'!K84</f>
        <v>Utan Rhee</v>
      </c>
      <c r="L285" s="133" t="str">
        <f>'Bend-emb ws sumbawa'!L84</f>
        <v>Sumbawa</v>
      </c>
      <c r="M285" s="133" t="s">
        <v>1085</v>
      </c>
      <c r="O285" s="133" t="str">
        <f>'Bend-emb ws sumbawa'!M84</f>
        <v>Embung Kecil</v>
      </c>
    </row>
    <row r="286" spans="2:15">
      <c r="B286" s="260">
        <v>282</v>
      </c>
      <c r="C286" s="133" t="str">
        <f>'Bend-emb ws sumbawa'!C85</f>
        <v>Embung Cantik sari</v>
      </c>
      <c r="D286" s="128">
        <f>'Bend-emb ws sumbawa'!D85</f>
        <v>0</v>
      </c>
      <c r="E286" s="128">
        <f>'Bend-emb ws sumbawa'!E85</f>
        <v>0</v>
      </c>
      <c r="F286" s="128">
        <f>'Bend-emb ws sumbawa'!F85</f>
        <v>0</v>
      </c>
      <c r="G286" s="128">
        <f>'Bend-emb ws sumbawa'!G85</f>
        <v>0</v>
      </c>
      <c r="H286" s="128">
        <f>'Bend-emb ws sumbawa'!H85</f>
        <v>0</v>
      </c>
      <c r="I286" s="128">
        <f>'Bend-emb ws sumbawa'!I85</f>
        <v>0</v>
      </c>
      <c r="J286" s="133" t="str">
        <f>'Bend-emb ws sumbawa'!J85</f>
        <v>Rhee</v>
      </c>
      <c r="K286" s="133" t="str">
        <f>'Bend-emb ws sumbawa'!K85</f>
        <v>Utan Rhee</v>
      </c>
      <c r="L286" s="133" t="str">
        <f>'Bend-emb ws sumbawa'!L85</f>
        <v>Sumbawa</v>
      </c>
      <c r="M286" s="133" t="s">
        <v>1085</v>
      </c>
      <c r="O286" s="133" t="str">
        <f>'Bend-emb ws sumbawa'!M85</f>
        <v>Embung Kecil</v>
      </c>
    </row>
    <row r="287" spans="2:15">
      <c r="B287" s="260">
        <v>283</v>
      </c>
      <c r="C287" s="133" t="str">
        <f>'Bend-emb ws sumbawa'!C86</f>
        <v>Embung Batu Gong</v>
      </c>
      <c r="D287" s="128">
        <f>'Bend-emb ws sumbawa'!D86</f>
        <v>0</v>
      </c>
      <c r="E287" s="128">
        <f>'Bend-emb ws sumbawa'!E86</f>
        <v>0</v>
      </c>
      <c r="F287" s="128">
        <f>'Bend-emb ws sumbawa'!F86</f>
        <v>0</v>
      </c>
      <c r="G287" s="128">
        <f>'Bend-emb ws sumbawa'!G86</f>
        <v>0</v>
      </c>
      <c r="H287" s="128">
        <f>'Bend-emb ws sumbawa'!H86</f>
        <v>0</v>
      </c>
      <c r="I287" s="128">
        <f>'Bend-emb ws sumbawa'!I86</f>
        <v>0</v>
      </c>
      <c r="J287" s="133" t="str">
        <f>'Bend-emb ws sumbawa'!J86</f>
        <v>Sumbawa</v>
      </c>
      <c r="K287" s="133" t="str">
        <f>'Bend-emb ws sumbawa'!K86</f>
        <v>Sumbawa</v>
      </c>
      <c r="L287" s="133" t="str">
        <f>'Bend-emb ws sumbawa'!L86</f>
        <v>Sumbawa</v>
      </c>
      <c r="M287" s="133" t="s">
        <v>1085</v>
      </c>
      <c r="O287" s="133" t="str">
        <f>'Bend-emb ws sumbawa'!M86</f>
        <v>Embung Kecil</v>
      </c>
    </row>
    <row r="288" spans="2:15">
      <c r="B288" s="260">
        <v>284</v>
      </c>
      <c r="C288" s="133" t="str">
        <f>'Bend-emb ws sumbawa'!C87</f>
        <v>Embung Mas Kerto</v>
      </c>
      <c r="D288" s="128">
        <f>'Bend-emb ws sumbawa'!D87</f>
        <v>0</v>
      </c>
      <c r="E288" s="128">
        <f>'Bend-emb ws sumbawa'!E87</f>
        <v>0</v>
      </c>
      <c r="F288" s="128">
        <f>'Bend-emb ws sumbawa'!F87</f>
        <v>0</v>
      </c>
      <c r="G288" s="128">
        <f>'Bend-emb ws sumbawa'!G87</f>
        <v>0</v>
      </c>
      <c r="H288" s="128">
        <f>'Bend-emb ws sumbawa'!H87</f>
        <v>0</v>
      </c>
      <c r="I288" s="128">
        <f>'Bend-emb ws sumbawa'!I87</f>
        <v>0</v>
      </c>
      <c r="J288" s="133" t="str">
        <f>'Bend-emb ws sumbawa'!J87</f>
        <v>Sumbawa</v>
      </c>
      <c r="K288" s="133" t="str">
        <f>'Bend-emb ws sumbawa'!K87</f>
        <v>Sumbawa</v>
      </c>
      <c r="L288" s="133" t="str">
        <f>'Bend-emb ws sumbawa'!L87</f>
        <v>Sumbawa</v>
      </c>
      <c r="M288" s="133" t="s">
        <v>1085</v>
      </c>
      <c r="O288" s="133" t="str">
        <f>'Bend-emb ws sumbawa'!M87</f>
        <v>Embung Kecil</v>
      </c>
    </row>
    <row r="289" spans="2:15">
      <c r="B289" s="260">
        <v>285</v>
      </c>
      <c r="C289" s="133" t="str">
        <f>'Bend-emb ws sumbawa'!C88</f>
        <v>Embung Kokar Melung</v>
      </c>
      <c r="D289" s="128">
        <f>'Bend-emb ws sumbawa'!D88</f>
        <v>0</v>
      </c>
      <c r="E289" s="128">
        <f>'Bend-emb ws sumbawa'!E88</f>
        <v>0</v>
      </c>
      <c r="F289" s="128">
        <f>'Bend-emb ws sumbawa'!F88</f>
        <v>0</v>
      </c>
      <c r="G289" s="128">
        <f>'Bend-emb ws sumbawa'!G88</f>
        <v>0</v>
      </c>
      <c r="H289" s="128">
        <f>'Bend-emb ws sumbawa'!H88</f>
        <v>0</v>
      </c>
      <c r="I289" s="128">
        <f>'Bend-emb ws sumbawa'!I88</f>
        <v>0</v>
      </c>
      <c r="J289" s="133" t="str">
        <f>'Bend-emb ws sumbawa'!J88</f>
        <v>Batu Tering</v>
      </c>
      <c r="K289" s="133" t="str">
        <f>'Bend-emb ws sumbawa'!K88</f>
        <v>Moyo Hilir</v>
      </c>
      <c r="L289" s="133" t="str">
        <f>'Bend-emb ws sumbawa'!L88</f>
        <v>Sumbawa</v>
      </c>
      <c r="M289" s="133" t="s">
        <v>1085</v>
      </c>
      <c r="O289" s="133" t="str">
        <f>'Bend-emb ws sumbawa'!M88</f>
        <v>Embung Kecil</v>
      </c>
    </row>
    <row r="290" spans="2:15">
      <c r="B290" s="260">
        <v>286</v>
      </c>
      <c r="C290" s="133" t="str">
        <f>'Bend-emb ws sumbawa'!C89</f>
        <v>Embung Aik Masam</v>
      </c>
      <c r="D290" s="128">
        <f>'Bend-emb ws sumbawa'!D89</f>
        <v>0</v>
      </c>
      <c r="E290" s="128">
        <f>'Bend-emb ws sumbawa'!E89</f>
        <v>0</v>
      </c>
      <c r="F290" s="128">
        <f>'Bend-emb ws sumbawa'!F89</f>
        <v>0</v>
      </c>
      <c r="G290" s="128">
        <f>'Bend-emb ws sumbawa'!G89</f>
        <v>0</v>
      </c>
      <c r="H290" s="128">
        <f>'Bend-emb ws sumbawa'!H89</f>
        <v>0</v>
      </c>
      <c r="I290" s="128">
        <f>'Bend-emb ws sumbawa'!I89</f>
        <v>0</v>
      </c>
      <c r="J290" s="133" t="str">
        <f>'Bend-emb ws sumbawa'!J89</f>
        <v>Hijrah</v>
      </c>
      <c r="K290" s="133" t="str">
        <f>'Bend-emb ws sumbawa'!K89</f>
        <v>Lape Lopok</v>
      </c>
      <c r="L290" s="133" t="str">
        <f>'Bend-emb ws sumbawa'!L89</f>
        <v>Sumbawa</v>
      </c>
      <c r="M290" s="133" t="s">
        <v>1085</v>
      </c>
      <c r="O290" s="133" t="str">
        <f>'Bend-emb ws sumbawa'!M89</f>
        <v>Embung Kecil</v>
      </c>
    </row>
    <row r="291" spans="2:15">
      <c r="B291" s="260">
        <v>287</v>
      </c>
      <c r="C291" s="133" t="str">
        <f>'Bend-emb ws sumbawa'!C90</f>
        <v>Embung Sengkong Kuning</v>
      </c>
      <c r="D291" s="128">
        <f>'Bend-emb ws sumbawa'!D90</f>
        <v>0</v>
      </c>
      <c r="E291" s="128">
        <f>'Bend-emb ws sumbawa'!E90</f>
        <v>0</v>
      </c>
      <c r="F291" s="128">
        <f>'Bend-emb ws sumbawa'!F90</f>
        <v>0</v>
      </c>
      <c r="G291" s="128">
        <f>'Bend-emb ws sumbawa'!G90</f>
        <v>0</v>
      </c>
      <c r="H291" s="128">
        <f>'Bend-emb ws sumbawa'!H90</f>
        <v>0</v>
      </c>
      <c r="I291" s="128">
        <f>'Bend-emb ws sumbawa'!I90</f>
        <v>0</v>
      </c>
      <c r="J291" s="133" t="str">
        <f>'Bend-emb ws sumbawa'!J90</f>
        <v>Lape Lopok</v>
      </c>
      <c r="K291" s="133" t="str">
        <f>'Bend-emb ws sumbawa'!K90</f>
        <v>Lape Lopok</v>
      </c>
      <c r="L291" s="133" t="str">
        <f>'Bend-emb ws sumbawa'!L90</f>
        <v>Sumbawa</v>
      </c>
      <c r="M291" s="133" t="s">
        <v>1085</v>
      </c>
      <c r="O291" s="133" t="str">
        <f>'Bend-emb ws sumbawa'!M90</f>
        <v>Embung Kecil</v>
      </c>
    </row>
    <row r="292" spans="2:15">
      <c r="B292" s="260">
        <v>288</v>
      </c>
      <c r="C292" s="133" t="str">
        <f>'Bend-emb ws sumbawa'!C91</f>
        <v>Embung Sarat babas</v>
      </c>
      <c r="D292" s="128">
        <f>'Bend-emb ws sumbawa'!D91</f>
        <v>0</v>
      </c>
      <c r="E292" s="128">
        <f>'Bend-emb ws sumbawa'!E91</f>
        <v>0</v>
      </c>
      <c r="F292" s="128">
        <f>'Bend-emb ws sumbawa'!F91</f>
        <v>0</v>
      </c>
      <c r="G292" s="128">
        <f>'Bend-emb ws sumbawa'!G91</f>
        <v>0</v>
      </c>
      <c r="H292" s="128">
        <f>'Bend-emb ws sumbawa'!H91</f>
        <v>0</v>
      </c>
      <c r="I292" s="128">
        <f>'Bend-emb ws sumbawa'!I91</f>
        <v>0</v>
      </c>
      <c r="J292" s="133" t="str">
        <f>'Bend-emb ws sumbawa'!J91</f>
        <v>Lape Lopok</v>
      </c>
      <c r="K292" s="133" t="str">
        <f>'Bend-emb ws sumbawa'!K91</f>
        <v>Lape Lopok</v>
      </c>
      <c r="L292" s="133" t="str">
        <f>'Bend-emb ws sumbawa'!L91</f>
        <v>Sumbawa</v>
      </c>
      <c r="M292" s="133" t="s">
        <v>1085</v>
      </c>
      <c r="O292" s="133" t="str">
        <f>'Bend-emb ws sumbawa'!M91</f>
        <v>Embung Kecil</v>
      </c>
    </row>
    <row r="293" spans="2:15">
      <c r="B293" s="260">
        <v>289</v>
      </c>
      <c r="C293" s="133" t="str">
        <f>'Bend-emb ws sumbawa'!C92</f>
        <v>Embung Kokar Luar</v>
      </c>
      <c r="D293" s="128">
        <f>'Bend-emb ws sumbawa'!D92</f>
        <v>0</v>
      </c>
      <c r="E293" s="128">
        <f>'Bend-emb ws sumbawa'!E92</f>
        <v>0</v>
      </c>
      <c r="F293" s="128">
        <f>'Bend-emb ws sumbawa'!F92</f>
        <v>0</v>
      </c>
      <c r="G293" s="128">
        <f>'Bend-emb ws sumbawa'!G92</f>
        <v>0</v>
      </c>
      <c r="H293" s="128">
        <f>'Bend-emb ws sumbawa'!H92</f>
        <v>0</v>
      </c>
      <c r="I293" s="128">
        <f>'Bend-emb ws sumbawa'!I92</f>
        <v>0</v>
      </c>
      <c r="J293" s="133" t="str">
        <f>'Bend-emb ws sumbawa'!J92</f>
        <v xml:space="preserve">Simu </v>
      </c>
      <c r="K293" s="133" t="str">
        <f>'Bend-emb ws sumbawa'!K92</f>
        <v>Plampang</v>
      </c>
      <c r="L293" s="133" t="str">
        <f>'Bend-emb ws sumbawa'!L92</f>
        <v>Sumbawa</v>
      </c>
      <c r="M293" s="133" t="s">
        <v>1085</v>
      </c>
      <c r="O293" s="133" t="str">
        <f>'Bend-emb ws sumbawa'!M92</f>
        <v>Embung Kecil</v>
      </c>
    </row>
    <row r="294" spans="2:15">
      <c r="B294" s="260">
        <v>290</v>
      </c>
      <c r="C294" s="133" t="str">
        <f>'Bend-emb ws sumbawa'!C93</f>
        <v>Embung Karang Lombok</v>
      </c>
      <c r="D294" s="128">
        <f>'Bend-emb ws sumbawa'!D93</f>
        <v>0</v>
      </c>
      <c r="E294" s="128">
        <f>'Bend-emb ws sumbawa'!E93</f>
        <v>0</v>
      </c>
      <c r="F294" s="128">
        <f>'Bend-emb ws sumbawa'!F93</f>
        <v>0</v>
      </c>
      <c r="G294" s="128">
        <f>'Bend-emb ws sumbawa'!G93</f>
        <v>0</v>
      </c>
      <c r="H294" s="128">
        <f>'Bend-emb ws sumbawa'!H93</f>
        <v>0</v>
      </c>
      <c r="I294" s="128">
        <f>'Bend-emb ws sumbawa'!I93</f>
        <v>0</v>
      </c>
      <c r="J294" s="133" t="str">
        <f>'Bend-emb ws sumbawa'!J93</f>
        <v>Muer</v>
      </c>
      <c r="K294" s="133" t="str">
        <f>'Bend-emb ws sumbawa'!K93</f>
        <v>Plampang</v>
      </c>
      <c r="L294" s="133" t="str">
        <f>'Bend-emb ws sumbawa'!L93</f>
        <v>Sumbawa</v>
      </c>
      <c r="M294" s="133" t="s">
        <v>1085</v>
      </c>
      <c r="O294" s="133" t="str">
        <f>'Bend-emb ws sumbawa'!M93</f>
        <v>Embung Kecil</v>
      </c>
    </row>
    <row r="295" spans="2:15">
      <c r="B295" s="260">
        <v>291</v>
      </c>
      <c r="C295" s="133" t="str">
        <f>'Bend-emb ws sumbawa'!C94</f>
        <v>Embung Kokar Tiram</v>
      </c>
      <c r="D295" s="128">
        <f>'Bend-emb ws sumbawa'!D94</f>
        <v>0</v>
      </c>
      <c r="E295" s="128">
        <f>'Bend-emb ws sumbawa'!E94</f>
        <v>0</v>
      </c>
      <c r="F295" s="128">
        <f>'Bend-emb ws sumbawa'!F94</f>
        <v>0</v>
      </c>
      <c r="G295" s="128">
        <f>'Bend-emb ws sumbawa'!G94</f>
        <v>0</v>
      </c>
      <c r="H295" s="128">
        <f>'Bend-emb ws sumbawa'!H94</f>
        <v>0</v>
      </c>
      <c r="I295" s="128">
        <f>'Bend-emb ws sumbawa'!I94</f>
        <v>0</v>
      </c>
      <c r="J295" s="133" t="str">
        <f>'Bend-emb ws sumbawa'!J94</f>
        <v>Boal</v>
      </c>
      <c r="K295" s="133" t="str">
        <f>'Bend-emb ws sumbawa'!K94</f>
        <v>Empang</v>
      </c>
      <c r="L295" s="133" t="str">
        <f>'Bend-emb ws sumbawa'!L94</f>
        <v>Sumbawa</v>
      </c>
      <c r="M295" s="133" t="s">
        <v>1085</v>
      </c>
      <c r="O295" s="133" t="str">
        <f>'Bend-emb ws sumbawa'!M94</f>
        <v>Embung Kecil</v>
      </c>
    </row>
    <row r="296" spans="2:15">
      <c r="B296" s="260">
        <v>292</v>
      </c>
      <c r="C296" s="133" t="str">
        <f>'Bend-emb ws sumbawa'!C95</f>
        <v>Embung Teluk Santong</v>
      </c>
      <c r="D296" s="128">
        <f>'Bend-emb ws sumbawa'!D95</f>
        <v>0</v>
      </c>
      <c r="E296" s="128">
        <f>'Bend-emb ws sumbawa'!E95</f>
        <v>0</v>
      </c>
      <c r="F296" s="128">
        <f>'Bend-emb ws sumbawa'!F95</f>
        <v>0</v>
      </c>
      <c r="G296" s="128">
        <f>'Bend-emb ws sumbawa'!G95</f>
        <v>0</v>
      </c>
      <c r="H296" s="128">
        <f>'Bend-emb ws sumbawa'!H95</f>
        <v>0</v>
      </c>
      <c r="I296" s="128">
        <f>'Bend-emb ws sumbawa'!I95</f>
        <v>0</v>
      </c>
      <c r="J296" s="133" t="str">
        <f>'Bend-emb ws sumbawa'!J95</f>
        <v>Tlk Santong</v>
      </c>
      <c r="K296" s="133" t="str">
        <f>'Bend-emb ws sumbawa'!K95</f>
        <v>Plampang</v>
      </c>
      <c r="L296" s="133" t="str">
        <f>'Bend-emb ws sumbawa'!L95</f>
        <v>Sumbawa</v>
      </c>
      <c r="M296" s="133" t="s">
        <v>1085</v>
      </c>
      <c r="O296" s="133" t="str">
        <f>'Bend-emb ws sumbawa'!M95</f>
        <v>Embung Kecil</v>
      </c>
    </row>
    <row r="297" spans="2:15">
      <c r="B297" s="260">
        <v>293</v>
      </c>
      <c r="C297" s="133" t="str">
        <f>'Bend-emb ws sumbawa'!C96</f>
        <v>Embung Songgolari</v>
      </c>
      <c r="D297" s="128">
        <f>'Bend-emb ws sumbawa'!D96</f>
        <v>0</v>
      </c>
      <c r="E297" s="128">
        <f>'Bend-emb ws sumbawa'!E96</f>
        <v>0</v>
      </c>
      <c r="F297" s="128">
        <f>'Bend-emb ws sumbawa'!F96</f>
        <v>0</v>
      </c>
      <c r="G297" s="128">
        <f>'Bend-emb ws sumbawa'!G96</f>
        <v>0</v>
      </c>
      <c r="H297" s="128">
        <f>'Bend-emb ws sumbawa'!H96</f>
        <v>0</v>
      </c>
      <c r="I297" s="128">
        <f>'Bend-emb ws sumbawa'!I96</f>
        <v>0</v>
      </c>
      <c r="J297" s="133" t="str">
        <f>'Bend-emb ws sumbawa'!J96</f>
        <v>Jambu</v>
      </c>
      <c r="K297" s="133" t="str">
        <f>'Bend-emb ws sumbawa'!K96</f>
        <v>Hu'u</v>
      </c>
      <c r="L297" s="133" t="str">
        <f>'Bend-emb ws sumbawa'!L96</f>
        <v>Dompu</v>
      </c>
      <c r="M297" s="133" t="s">
        <v>1085</v>
      </c>
      <c r="O297" s="133" t="str">
        <f>'Bend-emb ws sumbawa'!M96</f>
        <v>Embung Kecil</v>
      </c>
    </row>
    <row r="298" spans="2:15">
      <c r="B298" s="260">
        <v>294</v>
      </c>
      <c r="C298" s="133" t="str">
        <f>'Bend-emb ws sumbawa'!C97</f>
        <v>Embung Kandai II</v>
      </c>
      <c r="D298" s="128">
        <f>'Bend-emb ws sumbawa'!D97</f>
        <v>0</v>
      </c>
      <c r="E298" s="128">
        <f>'Bend-emb ws sumbawa'!E97</f>
        <v>0</v>
      </c>
      <c r="F298" s="128">
        <f>'Bend-emb ws sumbawa'!F97</f>
        <v>0</v>
      </c>
      <c r="G298" s="128">
        <f>'Bend-emb ws sumbawa'!G97</f>
        <v>0</v>
      </c>
      <c r="H298" s="128">
        <f>'Bend-emb ws sumbawa'!H97</f>
        <v>0</v>
      </c>
      <c r="I298" s="128">
        <f>'Bend-emb ws sumbawa'!I97</f>
        <v>0</v>
      </c>
      <c r="J298" s="133" t="str">
        <f>'Bend-emb ws sumbawa'!J97</f>
        <v>Bali</v>
      </c>
      <c r="K298" s="133" t="str">
        <f>'Bend-emb ws sumbawa'!K97</f>
        <v>Dompu</v>
      </c>
      <c r="L298" s="133" t="str">
        <f>'Bend-emb ws sumbawa'!L97</f>
        <v>Dompu</v>
      </c>
      <c r="M298" s="133" t="s">
        <v>1085</v>
      </c>
      <c r="O298" s="133" t="str">
        <f>'Bend-emb ws sumbawa'!M97</f>
        <v>Embung Kecil</v>
      </c>
    </row>
    <row r="299" spans="2:15">
      <c r="B299" s="260">
        <v>295</v>
      </c>
      <c r="C299" s="133" t="str">
        <f>'Bend-emb ws sumbawa'!C98</f>
        <v>Embung Serapanda</v>
      </c>
      <c r="D299" s="128">
        <f>'Bend-emb ws sumbawa'!D98</f>
        <v>0</v>
      </c>
      <c r="E299" s="128">
        <f>'Bend-emb ws sumbawa'!E98</f>
        <v>0</v>
      </c>
      <c r="F299" s="128">
        <f>'Bend-emb ws sumbawa'!F98</f>
        <v>0</v>
      </c>
      <c r="G299" s="128">
        <f>'Bend-emb ws sumbawa'!G98</f>
        <v>0</v>
      </c>
      <c r="H299" s="128">
        <f>'Bend-emb ws sumbawa'!H98</f>
        <v>0</v>
      </c>
      <c r="I299" s="128">
        <f>'Bend-emb ws sumbawa'!I98</f>
        <v>0</v>
      </c>
      <c r="J299" s="133" t="str">
        <f>'Bend-emb ws sumbawa'!J98</f>
        <v>Bali</v>
      </c>
      <c r="K299" s="133" t="str">
        <f>'Bend-emb ws sumbawa'!K98</f>
        <v>Dompu</v>
      </c>
      <c r="L299" s="133" t="str">
        <f>'Bend-emb ws sumbawa'!L98</f>
        <v>Dompu</v>
      </c>
      <c r="M299" s="133" t="s">
        <v>1085</v>
      </c>
      <c r="O299" s="133" t="str">
        <f>'Bend-emb ws sumbawa'!M98</f>
        <v>Embung Kecil</v>
      </c>
    </row>
    <row r="300" spans="2:15">
      <c r="B300" s="260">
        <v>296</v>
      </c>
      <c r="C300" s="133" t="str">
        <f>'Bend-emb ws sumbawa'!C99</f>
        <v>Embung Madaduli</v>
      </c>
      <c r="D300" s="128">
        <f>'Bend-emb ws sumbawa'!D99</f>
        <v>0</v>
      </c>
      <c r="E300" s="128">
        <f>'Bend-emb ws sumbawa'!E99</f>
        <v>0</v>
      </c>
      <c r="F300" s="128">
        <f>'Bend-emb ws sumbawa'!F99</f>
        <v>0</v>
      </c>
      <c r="G300" s="128">
        <f>'Bend-emb ws sumbawa'!G99</f>
        <v>0</v>
      </c>
      <c r="H300" s="128">
        <f>'Bend-emb ws sumbawa'!H99</f>
        <v>0</v>
      </c>
      <c r="I300" s="128">
        <f>'Bend-emb ws sumbawa'!I99</f>
        <v>0</v>
      </c>
      <c r="J300" s="133" t="str">
        <f>'Bend-emb ws sumbawa'!J99</f>
        <v>Kempo</v>
      </c>
      <c r="K300" s="133" t="str">
        <f>'Bend-emb ws sumbawa'!K99</f>
        <v>Kempo</v>
      </c>
      <c r="L300" s="133" t="str">
        <f>'Bend-emb ws sumbawa'!L99</f>
        <v>Dompu</v>
      </c>
      <c r="M300" s="133" t="s">
        <v>1085</v>
      </c>
      <c r="O300" s="133" t="str">
        <f>'Bend-emb ws sumbawa'!M99</f>
        <v>Embung Kecil</v>
      </c>
    </row>
    <row r="301" spans="2:15">
      <c r="B301" s="260">
        <v>297</v>
      </c>
      <c r="C301" s="133" t="str">
        <f>'Bend-emb ws sumbawa'!C100</f>
        <v>Embung Sambi</v>
      </c>
      <c r="D301" s="128">
        <f>'Bend-emb ws sumbawa'!D100</f>
        <v>0</v>
      </c>
      <c r="E301" s="128">
        <f>'Bend-emb ws sumbawa'!E100</f>
        <v>0</v>
      </c>
      <c r="F301" s="128">
        <f>'Bend-emb ws sumbawa'!F100</f>
        <v>0</v>
      </c>
      <c r="G301" s="128">
        <f>'Bend-emb ws sumbawa'!G100</f>
        <v>0</v>
      </c>
      <c r="H301" s="128">
        <f>'Bend-emb ws sumbawa'!H100</f>
        <v>0</v>
      </c>
      <c r="I301" s="128">
        <f>'Bend-emb ws sumbawa'!I100</f>
        <v>0</v>
      </c>
      <c r="J301" s="133" t="str">
        <f>'Bend-emb ws sumbawa'!J100</f>
        <v>Konte</v>
      </c>
      <c r="K301" s="133" t="str">
        <f>'Bend-emb ws sumbawa'!K100</f>
        <v>Kempo</v>
      </c>
      <c r="L301" s="133" t="str">
        <f>'Bend-emb ws sumbawa'!L100</f>
        <v>Dompu</v>
      </c>
      <c r="M301" s="133" t="s">
        <v>1085</v>
      </c>
      <c r="O301" s="133" t="str">
        <f>'Bend-emb ws sumbawa'!M100</f>
        <v>Embung Kecil</v>
      </c>
    </row>
    <row r="302" spans="2:15">
      <c r="B302" s="260">
        <v>298</v>
      </c>
      <c r="C302" s="133" t="str">
        <f>'Bend-emb ws sumbawa'!C101</f>
        <v>Embung Pada Graha</v>
      </c>
      <c r="D302" s="128">
        <f>'Bend-emb ws sumbawa'!D101</f>
        <v>0</v>
      </c>
      <c r="E302" s="128">
        <f>'Bend-emb ws sumbawa'!E101</f>
        <v>0</v>
      </c>
      <c r="F302" s="128">
        <f>'Bend-emb ws sumbawa'!F101</f>
        <v>0</v>
      </c>
      <c r="G302" s="128">
        <f>'Bend-emb ws sumbawa'!G101</f>
        <v>0</v>
      </c>
      <c r="H302" s="128">
        <f>'Bend-emb ws sumbawa'!H101</f>
        <v>0</v>
      </c>
      <c r="I302" s="128">
        <f>'Bend-emb ws sumbawa'!I101</f>
        <v>0</v>
      </c>
      <c r="J302" s="133" t="str">
        <f>'Bend-emb ws sumbawa'!J101</f>
        <v>Adu</v>
      </c>
      <c r="K302" s="133" t="str">
        <f>'Bend-emb ws sumbawa'!K101</f>
        <v>Hu'u</v>
      </c>
      <c r="L302" s="133" t="str">
        <f>'Bend-emb ws sumbawa'!L101</f>
        <v>Dompu</v>
      </c>
      <c r="M302" s="133" t="s">
        <v>1085</v>
      </c>
      <c r="O302" s="133" t="str">
        <f>'Bend-emb ws sumbawa'!M101</f>
        <v>Embung Kecil</v>
      </c>
    </row>
    <row r="303" spans="2:15">
      <c r="B303" s="260">
        <v>299</v>
      </c>
      <c r="C303" s="133" t="str">
        <f>'Bend-emb ws sumbawa'!C102</f>
        <v>Embungb Doro Toi</v>
      </c>
      <c r="D303" s="128">
        <f>'Bend-emb ws sumbawa'!D102</f>
        <v>0</v>
      </c>
      <c r="E303" s="128">
        <f>'Bend-emb ws sumbawa'!E102</f>
        <v>0</v>
      </c>
      <c r="F303" s="128">
        <f>'Bend-emb ws sumbawa'!F102</f>
        <v>0</v>
      </c>
      <c r="G303" s="128">
        <f>'Bend-emb ws sumbawa'!G102</f>
        <v>0</v>
      </c>
      <c r="H303" s="128">
        <f>'Bend-emb ws sumbawa'!H102</f>
        <v>0</v>
      </c>
      <c r="I303" s="128">
        <f>'Bend-emb ws sumbawa'!I102</f>
        <v>0</v>
      </c>
      <c r="J303" s="133" t="str">
        <f>'Bend-emb ws sumbawa'!J102</f>
        <v>Kandai II</v>
      </c>
      <c r="K303" s="133" t="str">
        <f>'Bend-emb ws sumbawa'!K102</f>
        <v>Dompu</v>
      </c>
      <c r="L303" s="133" t="str">
        <f>'Bend-emb ws sumbawa'!L102</f>
        <v>Dompu</v>
      </c>
      <c r="M303" s="133" t="s">
        <v>1085</v>
      </c>
      <c r="O303" s="133" t="str">
        <f>'Bend-emb ws sumbawa'!M102</f>
        <v>Embung Kecil</v>
      </c>
    </row>
    <row r="304" spans="2:15">
      <c r="B304" s="260">
        <v>300</v>
      </c>
      <c r="C304" s="133" t="str">
        <f>'Bend-emb ws sumbawa'!C103</f>
        <v>Embung Tawalli</v>
      </c>
      <c r="D304" s="128">
        <f>'Bend-emb ws sumbawa'!D103</f>
        <v>0</v>
      </c>
      <c r="E304" s="128">
        <f>'Bend-emb ws sumbawa'!E103</f>
        <v>0</v>
      </c>
      <c r="F304" s="128">
        <f>'Bend-emb ws sumbawa'!F103</f>
        <v>0</v>
      </c>
      <c r="G304" s="128">
        <f>'Bend-emb ws sumbawa'!G103</f>
        <v>0</v>
      </c>
      <c r="H304" s="128">
        <f>'Bend-emb ws sumbawa'!H103</f>
        <v>0</v>
      </c>
      <c r="I304" s="128">
        <f>'Bend-emb ws sumbawa'!I103</f>
        <v>0</v>
      </c>
      <c r="J304" s="133" t="str">
        <f>'Bend-emb ws sumbawa'!J103</f>
        <v>Tawali</v>
      </c>
      <c r="K304" s="133" t="str">
        <f>'Bend-emb ws sumbawa'!K103</f>
        <v>Wera</v>
      </c>
      <c r="L304" s="133" t="str">
        <f>'Bend-emb ws sumbawa'!L103</f>
        <v>Bima</v>
      </c>
      <c r="M304" s="133" t="s">
        <v>1085</v>
      </c>
      <c r="O304" s="133" t="str">
        <f>'Bend-emb ws sumbawa'!M103</f>
        <v>Embung Kecil</v>
      </c>
    </row>
    <row r="305" spans="2:17">
      <c r="B305" s="260">
        <v>301</v>
      </c>
      <c r="C305" s="133" t="str">
        <f>'Bend-emb ws sumbawa'!C104</f>
        <v>Embung Nunggi</v>
      </c>
      <c r="D305" s="128">
        <f>'Bend-emb ws sumbawa'!D104</f>
        <v>0</v>
      </c>
      <c r="E305" s="128">
        <f>'Bend-emb ws sumbawa'!E104</f>
        <v>0</v>
      </c>
      <c r="F305" s="128">
        <f>'Bend-emb ws sumbawa'!F104</f>
        <v>0</v>
      </c>
      <c r="G305" s="128">
        <f>'Bend-emb ws sumbawa'!G104</f>
        <v>0</v>
      </c>
      <c r="H305" s="128">
        <f>'Bend-emb ws sumbawa'!H104</f>
        <v>0</v>
      </c>
      <c r="I305" s="128">
        <f>'Bend-emb ws sumbawa'!I104</f>
        <v>0</v>
      </c>
      <c r="J305" s="133" t="str">
        <f>'Bend-emb ws sumbawa'!J104</f>
        <v>Nunggi</v>
      </c>
      <c r="K305" s="133" t="str">
        <f>'Bend-emb ws sumbawa'!K104</f>
        <v>Wera</v>
      </c>
      <c r="L305" s="133" t="str">
        <f>'Bend-emb ws sumbawa'!L104</f>
        <v>Bima</v>
      </c>
      <c r="M305" s="133" t="s">
        <v>1085</v>
      </c>
      <c r="O305" s="133" t="str">
        <f>'Bend-emb ws sumbawa'!M104</f>
        <v>Embung Kecil</v>
      </c>
    </row>
    <row r="306" spans="2:17">
      <c r="B306" s="260">
        <v>302</v>
      </c>
      <c r="C306" s="133" t="str">
        <f>'Bend-emb ws sumbawa'!C105</f>
        <v>Embung Boke</v>
      </c>
      <c r="D306" s="128">
        <f>'Bend-emb ws sumbawa'!D105</f>
        <v>0</v>
      </c>
      <c r="E306" s="128">
        <f>'Bend-emb ws sumbawa'!E105</f>
        <v>0</v>
      </c>
      <c r="F306" s="128">
        <f>'Bend-emb ws sumbawa'!F105</f>
        <v>0</v>
      </c>
      <c r="G306" s="128">
        <f>'Bend-emb ws sumbawa'!G105</f>
        <v>0</v>
      </c>
      <c r="H306" s="128">
        <f>'Bend-emb ws sumbawa'!H105</f>
        <v>0</v>
      </c>
      <c r="I306" s="128">
        <f>'Bend-emb ws sumbawa'!I105</f>
        <v>0</v>
      </c>
      <c r="J306" s="133" t="str">
        <f>'Bend-emb ws sumbawa'!J105</f>
        <v>Boke</v>
      </c>
      <c r="K306" s="133" t="str">
        <f>'Bend-emb ws sumbawa'!K105</f>
        <v>Sape</v>
      </c>
      <c r="L306" s="133" t="str">
        <f>'Bend-emb ws sumbawa'!L105</f>
        <v>Bima</v>
      </c>
      <c r="M306" s="133" t="s">
        <v>1085</v>
      </c>
      <c r="O306" s="133" t="str">
        <f>'Bend-emb ws sumbawa'!M105</f>
        <v>Embung Kecil</v>
      </c>
    </row>
    <row r="307" spans="2:17">
      <c r="B307" s="260">
        <v>303</v>
      </c>
      <c r="C307" s="133" t="str">
        <f>'Bend-emb ws sumbawa'!C106</f>
        <v>Embung Nggembe</v>
      </c>
      <c r="D307" s="128">
        <f>'Bend-emb ws sumbawa'!D106</f>
        <v>0</v>
      </c>
      <c r="E307" s="128">
        <f>'Bend-emb ws sumbawa'!E106</f>
        <v>0</v>
      </c>
      <c r="F307" s="128">
        <f>'Bend-emb ws sumbawa'!F106</f>
        <v>0</v>
      </c>
      <c r="G307" s="128">
        <f>'Bend-emb ws sumbawa'!G106</f>
        <v>0</v>
      </c>
      <c r="H307" s="128">
        <f>'Bend-emb ws sumbawa'!H106</f>
        <v>0</v>
      </c>
      <c r="I307" s="128">
        <f>'Bend-emb ws sumbawa'!I106</f>
        <v>0</v>
      </c>
      <c r="J307" s="133" t="str">
        <f>'Bend-emb ws sumbawa'!J106</f>
        <v>Nggembe</v>
      </c>
      <c r="K307" s="133" t="str">
        <f>'Bend-emb ws sumbawa'!K106</f>
        <v>Bolo</v>
      </c>
      <c r="L307" s="133" t="str">
        <f>'Bend-emb ws sumbawa'!L106</f>
        <v>Bima</v>
      </c>
      <c r="M307" s="133" t="s">
        <v>1085</v>
      </c>
      <c r="O307" s="133" t="str">
        <f>'Bend-emb ws sumbawa'!M106</f>
        <v>Embung Kecil</v>
      </c>
    </row>
    <row r="308" spans="2:17">
      <c r="B308" s="260">
        <v>304</v>
      </c>
      <c r="C308" s="133" t="str">
        <f>'Bend-emb ws sumbawa'!C107</f>
        <v>Embung Jati Baru I</v>
      </c>
      <c r="D308" s="128">
        <f>'Bend-emb ws sumbawa'!D107</f>
        <v>0</v>
      </c>
      <c r="E308" s="128">
        <f>'Bend-emb ws sumbawa'!E107</f>
        <v>0</v>
      </c>
      <c r="F308" s="128">
        <f>'Bend-emb ws sumbawa'!F107</f>
        <v>0</v>
      </c>
      <c r="G308" s="128">
        <f>'Bend-emb ws sumbawa'!G107</f>
        <v>0</v>
      </c>
      <c r="H308" s="128">
        <f>'Bend-emb ws sumbawa'!H107</f>
        <v>0</v>
      </c>
      <c r="I308" s="128">
        <f>'Bend-emb ws sumbawa'!I107</f>
        <v>0</v>
      </c>
      <c r="J308" s="133" t="str">
        <f>'Bend-emb ws sumbawa'!J107</f>
        <v>Rasa Nae</v>
      </c>
      <c r="K308" s="133" t="str">
        <f>'Bend-emb ws sumbawa'!K107</f>
        <v>Rasa Nae</v>
      </c>
      <c r="L308" s="133" t="str">
        <f>'Bend-emb ws sumbawa'!L107</f>
        <v>Bima</v>
      </c>
      <c r="M308" s="133" t="s">
        <v>1085</v>
      </c>
      <c r="O308" s="133" t="str">
        <f>'Bend-emb ws sumbawa'!M107</f>
        <v>Embung Kecil</v>
      </c>
    </row>
    <row r="309" spans="2:17">
      <c r="B309" s="260">
        <v>305</v>
      </c>
      <c r="C309" s="133" t="str">
        <f>'Bend-emb ws sumbawa'!C108</f>
        <v>Embung Jati Baru II</v>
      </c>
      <c r="D309" s="128">
        <f>'Bend-emb ws sumbawa'!D108</f>
        <v>0</v>
      </c>
      <c r="E309" s="128">
        <f>'Bend-emb ws sumbawa'!E108</f>
        <v>0</v>
      </c>
      <c r="F309" s="128">
        <f>'Bend-emb ws sumbawa'!F108</f>
        <v>0</v>
      </c>
      <c r="G309" s="128">
        <f>'Bend-emb ws sumbawa'!G108</f>
        <v>0</v>
      </c>
      <c r="H309" s="128">
        <f>'Bend-emb ws sumbawa'!H108</f>
        <v>0</v>
      </c>
      <c r="I309" s="128">
        <f>'Bend-emb ws sumbawa'!I108</f>
        <v>0</v>
      </c>
      <c r="J309" s="133" t="str">
        <f>'Bend-emb ws sumbawa'!J108</f>
        <v>Rasa Nae</v>
      </c>
      <c r="K309" s="133" t="str">
        <f>'Bend-emb ws sumbawa'!K108</f>
        <v>Rasa Nae</v>
      </c>
      <c r="L309" s="133" t="str">
        <f>'Bend-emb ws sumbawa'!L108</f>
        <v>Bima</v>
      </c>
      <c r="M309" s="133" t="s">
        <v>1085</v>
      </c>
      <c r="O309" s="133" t="str">
        <f>'Bend-emb ws sumbawa'!M108</f>
        <v>Embung Kecil</v>
      </c>
    </row>
    <row r="310" spans="2:17">
      <c r="B310" s="260">
        <v>306</v>
      </c>
      <c r="C310" s="133" t="str">
        <f>'Bend-emb ws sumbawa'!C109</f>
        <v>Embung Jia</v>
      </c>
      <c r="D310" s="128">
        <f>'Bend-emb ws sumbawa'!D109</f>
        <v>0</v>
      </c>
      <c r="E310" s="128">
        <f>'Bend-emb ws sumbawa'!E109</f>
        <v>0</v>
      </c>
      <c r="F310" s="128">
        <f>'Bend-emb ws sumbawa'!F109</f>
        <v>0</v>
      </c>
      <c r="G310" s="128">
        <f>'Bend-emb ws sumbawa'!G109</f>
        <v>0</v>
      </c>
      <c r="H310" s="128">
        <f>'Bend-emb ws sumbawa'!H109</f>
        <v>0</v>
      </c>
      <c r="I310" s="128">
        <f>'Bend-emb ws sumbawa'!I109</f>
        <v>0</v>
      </c>
      <c r="J310" s="133" t="str">
        <f>'Bend-emb ws sumbawa'!J109</f>
        <v>Ji a</v>
      </c>
      <c r="K310" s="133" t="str">
        <f>'Bend-emb ws sumbawa'!K109</f>
        <v>Sape</v>
      </c>
      <c r="L310" s="133" t="str">
        <f>'Bend-emb ws sumbawa'!L109</f>
        <v>Bima</v>
      </c>
      <c r="M310" s="133" t="s">
        <v>1085</v>
      </c>
      <c r="O310" s="133" t="str">
        <f>'Bend-emb ws sumbawa'!M109</f>
        <v>Embung Kecil</v>
      </c>
    </row>
    <row r="311" spans="2:17" ht="3.75" customHeight="1">
      <c r="B311" s="132"/>
      <c r="C311" s="134"/>
      <c r="D311" s="132"/>
      <c r="E311" s="132"/>
      <c r="F311" s="132"/>
      <c r="G311" s="132"/>
      <c r="H311" s="132"/>
      <c r="I311" s="132"/>
      <c r="J311" s="134"/>
      <c r="K311" s="134"/>
      <c r="L311" s="134"/>
      <c r="M311" s="134"/>
      <c r="N311" s="134"/>
      <c r="O311" s="134"/>
      <c r="Q311" s="251"/>
    </row>
    <row r="312" spans="2:17" ht="18" customHeight="1">
      <c r="C312" s="133" t="str">
        <f>'Bend-emb ws sumbawa'!C111</f>
        <v>1. Unit Pengelolaan Embung dan Bendungan  BWS Nusa Tenggara I  tahun 2015</v>
      </c>
    </row>
    <row r="313" spans="2:17">
      <c r="C313" s="133" t="str">
        <f>'Bend-emb ws sumbawa'!C112</f>
        <v>2. Satker OPSDA  Nusa Tenggara I, BWS Nusa Tenggara I tahun 2015</v>
      </c>
      <c r="J313" s="133" t="s">
        <v>982</v>
      </c>
    </row>
  </sheetData>
  <mergeCells count="10">
    <mergeCell ref="N2:N3"/>
    <mergeCell ref="L2:L3"/>
    <mergeCell ref="O2:O3"/>
    <mergeCell ref="B2:B3"/>
    <mergeCell ref="C2:C3"/>
    <mergeCell ref="D2:F2"/>
    <mergeCell ref="G2:I2"/>
    <mergeCell ref="J2:J3"/>
    <mergeCell ref="K2:K3"/>
    <mergeCell ref="M2:M3"/>
  </mergeCells>
  <pageMargins left="0.7" right="0.7" top="0.75" bottom="0.75" header="0.3" footer="0.3"/>
  <pageSetup paperSize="256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T88"/>
  <sheetViews>
    <sheetView view="pageBreakPreview" zoomScale="85" zoomScaleSheetLayoutView="85" workbookViewId="0">
      <selection activeCell="E21" sqref="E21"/>
    </sheetView>
  </sheetViews>
  <sheetFormatPr defaultColWidth="9.1796875" defaultRowHeight="14.5"/>
  <cols>
    <col min="1" max="1" width="5.26953125" style="265" customWidth="1"/>
    <col min="2" max="2" width="15.1796875" style="265" bestFit="1" customWidth="1"/>
    <col min="3" max="3" width="6.453125" style="265" customWidth="1"/>
    <col min="4" max="4" width="12.26953125" style="265" customWidth="1"/>
    <col min="5" max="5" width="12.1796875" style="265" customWidth="1"/>
    <col min="6" max="7" width="12.1796875" style="265" hidden="1" customWidth="1"/>
    <col min="8" max="8" width="11.26953125" style="265" hidden="1" customWidth="1"/>
    <col min="9" max="9" width="15.1796875" style="265" customWidth="1"/>
    <col min="10" max="10" width="10.54296875" style="265" customWidth="1"/>
    <col min="11" max="11" width="11.81640625" style="265" customWidth="1"/>
    <col min="12" max="12" width="11.54296875" style="265" customWidth="1"/>
    <col min="13" max="13" width="9.7265625" style="265" customWidth="1"/>
    <col min="14" max="14" width="21.26953125" style="265" customWidth="1"/>
    <col min="15" max="15" width="10.7265625" style="265" customWidth="1"/>
    <col min="16" max="16" width="10.1796875" style="265" customWidth="1"/>
    <col min="17" max="17" width="9.81640625" style="265" customWidth="1"/>
    <col min="18" max="18" width="9" style="265" customWidth="1"/>
    <col min="19" max="19" width="6.453125" style="265" customWidth="1"/>
    <col min="20" max="20" width="11" style="265" customWidth="1"/>
    <col min="21" max="16384" width="9.1796875" style="265"/>
  </cols>
  <sheetData>
    <row r="3" spans="1:20" ht="28.5">
      <c r="A3" s="557" t="s">
        <v>1108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</row>
    <row r="5" spans="1:20" ht="15" thickBot="1"/>
    <row r="6" spans="1:20" ht="15" thickTop="1">
      <c r="A6" s="545" t="s">
        <v>860</v>
      </c>
      <c r="B6" s="548" t="s">
        <v>389</v>
      </c>
      <c r="C6" s="550" t="s">
        <v>861</v>
      </c>
      <c r="D6" s="551"/>
      <c r="E6" s="551"/>
      <c r="F6" s="551"/>
      <c r="G6" s="551"/>
      <c r="H6" s="551"/>
      <c r="I6" s="551"/>
      <c r="J6" s="552"/>
      <c r="K6" s="542" t="s">
        <v>862</v>
      </c>
      <c r="L6" s="543"/>
      <c r="M6" s="543"/>
      <c r="N6" s="544"/>
      <c r="O6" s="542" t="s">
        <v>863</v>
      </c>
      <c r="P6" s="544"/>
      <c r="Q6" s="542" t="s">
        <v>864</v>
      </c>
      <c r="R6" s="543"/>
      <c r="S6" s="544"/>
      <c r="T6" s="527" t="s">
        <v>865</v>
      </c>
    </row>
    <row r="7" spans="1:20" ht="15" thickBot="1">
      <c r="A7" s="546"/>
      <c r="B7" s="538"/>
      <c r="C7" s="553"/>
      <c r="D7" s="554"/>
      <c r="E7" s="554"/>
      <c r="F7" s="554"/>
      <c r="G7" s="554"/>
      <c r="H7" s="554"/>
      <c r="I7" s="554"/>
      <c r="J7" s="555"/>
      <c r="K7" s="530"/>
      <c r="L7" s="556"/>
      <c r="M7" s="556"/>
      <c r="N7" s="531"/>
      <c r="O7" s="530" t="s">
        <v>866</v>
      </c>
      <c r="P7" s="531"/>
      <c r="Q7" s="532" t="s">
        <v>867</v>
      </c>
      <c r="R7" s="533"/>
      <c r="S7" s="534"/>
      <c r="T7" s="528"/>
    </row>
    <row r="8" spans="1:20" ht="20">
      <c r="A8" s="546"/>
      <c r="B8" s="538"/>
      <c r="C8" s="535" t="s">
        <v>868</v>
      </c>
      <c r="D8" s="266" t="s">
        <v>869</v>
      </c>
      <c r="E8" s="266" t="s">
        <v>869</v>
      </c>
      <c r="F8" s="266" t="s">
        <v>870</v>
      </c>
      <c r="G8" s="266" t="s">
        <v>871</v>
      </c>
      <c r="H8" s="266"/>
      <c r="I8" s="266" t="s">
        <v>869</v>
      </c>
      <c r="J8" s="267" t="s">
        <v>872</v>
      </c>
      <c r="K8" s="537" t="s">
        <v>873</v>
      </c>
      <c r="L8" s="537" t="s">
        <v>874</v>
      </c>
      <c r="M8" s="537" t="s">
        <v>875</v>
      </c>
      <c r="N8" s="537" t="s">
        <v>876</v>
      </c>
      <c r="O8" s="268" t="s">
        <v>877</v>
      </c>
      <c r="P8" s="268" t="s">
        <v>878</v>
      </c>
      <c r="Q8" s="269" t="s">
        <v>879</v>
      </c>
      <c r="R8" s="270" t="s">
        <v>880</v>
      </c>
      <c r="S8" s="539" t="s">
        <v>881</v>
      </c>
      <c r="T8" s="528"/>
    </row>
    <row r="9" spans="1:20">
      <c r="A9" s="546"/>
      <c r="B9" s="538"/>
      <c r="C9" s="536"/>
      <c r="D9" s="266" t="s">
        <v>882</v>
      </c>
      <c r="E9" s="266" t="s">
        <v>882</v>
      </c>
      <c r="F9" s="266"/>
      <c r="G9" s="266"/>
      <c r="H9" s="266"/>
      <c r="I9" s="266" t="s">
        <v>883</v>
      </c>
      <c r="J9" s="267" t="s">
        <v>884</v>
      </c>
      <c r="K9" s="538"/>
      <c r="L9" s="538"/>
      <c r="M9" s="538"/>
      <c r="N9" s="538"/>
      <c r="O9" s="268" t="s">
        <v>885</v>
      </c>
      <c r="P9" s="268" t="s">
        <v>886</v>
      </c>
      <c r="Q9" s="268" t="s">
        <v>886</v>
      </c>
      <c r="R9" s="271" t="s">
        <v>887</v>
      </c>
      <c r="S9" s="540"/>
      <c r="T9" s="528"/>
    </row>
    <row r="10" spans="1:20" ht="15" thickBot="1">
      <c r="A10" s="547"/>
      <c r="B10" s="549"/>
      <c r="C10" s="272" t="s">
        <v>888</v>
      </c>
      <c r="D10" s="272" t="s">
        <v>889</v>
      </c>
      <c r="E10" s="272" t="s">
        <v>890</v>
      </c>
      <c r="F10" s="272"/>
      <c r="G10" s="272"/>
      <c r="H10" s="272"/>
      <c r="I10" s="272" t="s">
        <v>890</v>
      </c>
      <c r="J10" s="273" t="s">
        <v>891</v>
      </c>
      <c r="K10" s="273" t="s">
        <v>892</v>
      </c>
      <c r="L10" s="273" t="s">
        <v>893</v>
      </c>
      <c r="M10" s="273" t="s">
        <v>894</v>
      </c>
      <c r="N10" s="273"/>
      <c r="O10" s="274"/>
      <c r="P10" s="275" t="s">
        <v>895</v>
      </c>
      <c r="Q10" s="274"/>
      <c r="R10" s="276"/>
      <c r="S10" s="541"/>
      <c r="T10" s="529"/>
    </row>
    <row r="11" spans="1:20" ht="15" thickBot="1">
      <c r="A11" s="277"/>
      <c r="B11" s="278" t="s">
        <v>896</v>
      </c>
      <c r="C11" s="279"/>
      <c r="D11" s="280"/>
      <c r="E11" s="281">
        <f>SUM(E12:E86)</f>
        <v>249640.28</v>
      </c>
      <c r="F11" s="281"/>
      <c r="G11" s="281"/>
      <c r="H11" s="281"/>
      <c r="I11" s="281">
        <f>SUM(I12:I86)</f>
        <v>216171.70733619999</v>
      </c>
      <c r="J11" s="282"/>
      <c r="K11" s="283"/>
      <c r="L11" s="283"/>
      <c r="M11" s="283"/>
      <c r="N11" s="283"/>
      <c r="O11" s="283"/>
      <c r="P11" s="283"/>
      <c r="Q11" s="283"/>
      <c r="R11" s="283"/>
      <c r="S11" s="283"/>
      <c r="T11" s="284"/>
    </row>
    <row r="12" spans="1:20" ht="15" thickBot="1">
      <c r="A12" s="285">
        <v>1</v>
      </c>
      <c r="B12" s="473" t="s">
        <v>40</v>
      </c>
      <c r="C12" s="286" t="s">
        <v>170</v>
      </c>
      <c r="D12" s="287">
        <v>27700000</v>
      </c>
      <c r="E12" s="287">
        <f t="shared" ref="E12:E75" si="0">D12/1000</f>
        <v>27700</v>
      </c>
      <c r="F12" s="288">
        <v>1990</v>
      </c>
      <c r="G12" s="289">
        <f>2016-F12</f>
        <v>26</v>
      </c>
      <c r="H12" s="290">
        <v>21923996</v>
      </c>
      <c r="I12" s="290">
        <f>H12/1000</f>
        <v>21923.995999999999</v>
      </c>
      <c r="J12" s="291"/>
      <c r="K12" s="292">
        <v>10.417</v>
      </c>
      <c r="L12" s="293">
        <v>5428</v>
      </c>
      <c r="M12" s="294" t="s">
        <v>897</v>
      </c>
      <c r="N12" s="294" t="s">
        <v>898</v>
      </c>
      <c r="O12" s="295" t="s">
        <v>899</v>
      </c>
      <c r="P12" s="295">
        <v>8</v>
      </c>
      <c r="Q12" s="295" t="s">
        <v>52</v>
      </c>
      <c r="R12" s="295">
        <v>2015</v>
      </c>
      <c r="S12" s="295">
        <v>2014</v>
      </c>
      <c r="T12" s="296"/>
    </row>
    <row r="13" spans="1:20" ht="15" thickBot="1">
      <c r="A13" s="285">
        <v>2</v>
      </c>
      <c r="B13" s="473" t="s">
        <v>900</v>
      </c>
      <c r="C13" s="286">
        <v>33</v>
      </c>
      <c r="D13" s="287">
        <v>27000000</v>
      </c>
      <c r="E13" s="287">
        <f t="shared" si="0"/>
        <v>27000</v>
      </c>
      <c r="F13" s="297">
        <v>1991</v>
      </c>
      <c r="G13" s="289">
        <f t="shared" ref="G13:G82" si="1">2016-F13</f>
        <v>25</v>
      </c>
      <c r="H13" s="290">
        <v>21735000</v>
      </c>
      <c r="I13" s="290">
        <f t="shared" ref="I13:I45" si="2">H13/1000</f>
        <v>21735</v>
      </c>
      <c r="J13" s="291"/>
      <c r="K13" s="292">
        <v>10.417</v>
      </c>
      <c r="L13" s="293">
        <v>3589</v>
      </c>
      <c r="M13" s="294" t="s">
        <v>901</v>
      </c>
      <c r="N13" s="294" t="s">
        <v>902</v>
      </c>
      <c r="O13" s="295" t="s">
        <v>899</v>
      </c>
      <c r="P13" s="295">
        <v>20</v>
      </c>
      <c r="Q13" s="295">
        <v>2013</v>
      </c>
      <c r="R13" s="295">
        <v>2012</v>
      </c>
      <c r="S13" s="295" t="s">
        <v>52</v>
      </c>
      <c r="T13" s="296"/>
    </row>
    <row r="14" spans="1:20" ht="15" thickBot="1">
      <c r="A14" s="285">
        <v>3</v>
      </c>
      <c r="B14" s="473" t="s">
        <v>903</v>
      </c>
      <c r="C14" s="286" t="s">
        <v>904</v>
      </c>
      <c r="D14" s="287">
        <v>10250000</v>
      </c>
      <c r="E14" s="287">
        <f t="shared" si="0"/>
        <v>10250</v>
      </c>
      <c r="F14" s="288">
        <v>1991</v>
      </c>
      <c r="G14" s="289">
        <f t="shared" si="1"/>
        <v>25</v>
      </c>
      <c r="H14" s="290">
        <v>8251250</v>
      </c>
      <c r="I14" s="290">
        <f t="shared" si="2"/>
        <v>8251.25</v>
      </c>
      <c r="J14" s="291"/>
      <c r="K14" s="298">
        <v>10.208</v>
      </c>
      <c r="L14" s="299">
        <v>1800</v>
      </c>
      <c r="M14" s="294"/>
      <c r="N14" s="294" t="s">
        <v>905</v>
      </c>
      <c r="O14" s="295" t="s">
        <v>899</v>
      </c>
      <c r="P14" s="295">
        <v>5</v>
      </c>
      <c r="Q14" s="295">
        <v>2013</v>
      </c>
      <c r="R14" s="295" t="s">
        <v>52</v>
      </c>
      <c r="S14" s="295" t="s">
        <v>52</v>
      </c>
      <c r="T14" s="296"/>
    </row>
    <row r="15" spans="1:20" ht="15" thickBot="1">
      <c r="A15" s="285">
        <v>4</v>
      </c>
      <c r="B15" s="473" t="s">
        <v>906</v>
      </c>
      <c r="C15" s="286">
        <v>20</v>
      </c>
      <c r="D15" s="287">
        <v>2000000</v>
      </c>
      <c r="E15" s="287">
        <f t="shared" si="0"/>
        <v>2000</v>
      </c>
      <c r="F15" s="288">
        <v>1997</v>
      </c>
      <c r="G15" s="289">
        <f t="shared" si="1"/>
        <v>19</v>
      </c>
      <c r="H15" s="290">
        <v>1703600</v>
      </c>
      <c r="I15" s="290">
        <f t="shared" si="2"/>
        <v>1703.6</v>
      </c>
      <c r="J15" s="291"/>
      <c r="K15" s="299">
        <v>1.25</v>
      </c>
      <c r="L15" s="299">
        <v>620</v>
      </c>
      <c r="M15" s="294"/>
      <c r="N15" s="294" t="s">
        <v>907</v>
      </c>
      <c r="O15" s="295" t="s">
        <v>899</v>
      </c>
      <c r="P15" s="295">
        <v>1</v>
      </c>
      <c r="Q15" s="295" t="s">
        <v>52</v>
      </c>
      <c r="R15" s="295" t="s">
        <v>52</v>
      </c>
      <c r="S15" s="295" t="s">
        <v>52</v>
      </c>
      <c r="T15" s="296"/>
    </row>
    <row r="16" spans="1:20" ht="15" thickBot="1">
      <c r="A16" s="285">
        <v>5</v>
      </c>
      <c r="B16" s="473" t="s">
        <v>908</v>
      </c>
      <c r="C16" s="286">
        <v>18</v>
      </c>
      <c r="D16" s="287">
        <v>1920344</v>
      </c>
      <c r="E16" s="287">
        <f t="shared" si="0"/>
        <v>1920.3440000000001</v>
      </c>
      <c r="F16" s="288">
        <v>1997</v>
      </c>
      <c r="G16" s="289">
        <f t="shared" si="1"/>
        <v>19</v>
      </c>
      <c r="H16" s="290">
        <v>1635749.0192</v>
      </c>
      <c r="I16" s="290">
        <f t="shared" si="2"/>
        <v>1635.7490192</v>
      </c>
      <c r="J16" s="291"/>
      <c r="K16" s="299">
        <v>1.042</v>
      </c>
      <c r="L16" s="299">
        <v>500</v>
      </c>
      <c r="M16" s="294"/>
      <c r="N16" s="294" t="s">
        <v>909</v>
      </c>
      <c r="O16" s="295" t="s">
        <v>899</v>
      </c>
      <c r="P16" s="295">
        <v>1</v>
      </c>
      <c r="Q16" s="295" t="s">
        <v>52</v>
      </c>
      <c r="R16" s="295" t="s">
        <v>52</v>
      </c>
      <c r="S16" s="295" t="s">
        <v>52</v>
      </c>
      <c r="T16" s="296"/>
    </row>
    <row r="17" spans="1:20" ht="15" thickBot="1">
      <c r="A17" s="285">
        <v>6</v>
      </c>
      <c r="B17" s="473" t="s">
        <v>180</v>
      </c>
      <c r="C17" s="286" t="s">
        <v>910</v>
      </c>
      <c r="D17" s="287">
        <v>425000</v>
      </c>
      <c r="E17" s="287">
        <f t="shared" si="0"/>
        <v>425</v>
      </c>
      <c r="F17" s="288">
        <v>1995</v>
      </c>
      <c r="G17" s="289">
        <f t="shared" si="1"/>
        <v>21</v>
      </c>
      <c r="H17" s="290">
        <v>353600</v>
      </c>
      <c r="I17" s="290">
        <f t="shared" si="2"/>
        <v>353.6</v>
      </c>
      <c r="J17" s="291"/>
      <c r="K17" s="299">
        <v>1.5629999999999999</v>
      </c>
      <c r="L17" s="299">
        <v>138</v>
      </c>
      <c r="M17" s="294"/>
      <c r="N17" s="294" t="s">
        <v>909</v>
      </c>
      <c r="O17" s="295" t="s">
        <v>899</v>
      </c>
      <c r="P17" s="295">
        <v>1</v>
      </c>
      <c r="Q17" s="300" t="s">
        <v>52</v>
      </c>
      <c r="R17" s="295" t="s">
        <v>52</v>
      </c>
      <c r="S17" s="295" t="s">
        <v>52</v>
      </c>
      <c r="T17" s="296"/>
    </row>
    <row r="18" spans="1:20" ht="15" thickBot="1">
      <c r="A18" s="285">
        <v>7</v>
      </c>
      <c r="B18" s="473" t="s">
        <v>911</v>
      </c>
      <c r="C18" s="286" t="s">
        <v>912</v>
      </c>
      <c r="D18" s="287">
        <v>18000000</v>
      </c>
      <c r="E18" s="287">
        <f t="shared" si="0"/>
        <v>18000</v>
      </c>
      <c r="F18" s="288">
        <v>1999</v>
      </c>
      <c r="G18" s="289">
        <f t="shared" si="1"/>
        <v>17</v>
      </c>
      <c r="H18" s="290">
        <v>15490800</v>
      </c>
      <c r="I18" s="290">
        <f t="shared" si="2"/>
        <v>15490.8</v>
      </c>
      <c r="J18" s="291"/>
      <c r="K18" s="299">
        <v>5</v>
      </c>
      <c r="L18" s="299">
        <v>3895</v>
      </c>
      <c r="M18" s="294" t="s">
        <v>913</v>
      </c>
      <c r="N18" s="294" t="s">
        <v>914</v>
      </c>
      <c r="O18" s="295" t="s">
        <v>899</v>
      </c>
      <c r="P18" s="295">
        <v>7</v>
      </c>
      <c r="Q18" s="300" t="s">
        <v>52</v>
      </c>
      <c r="R18" s="295">
        <v>2015</v>
      </c>
      <c r="S18" s="295" t="s">
        <v>52</v>
      </c>
      <c r="T18" s="301"/>
    </row>
    <row r="19" spans="1:20" ht="15" thickBot="1">
      <c r="A19" s="285">
        <v>8</v>
      </c>
      <c r="B19" s="473" t="s">
        <v>915</v>
      </c>
      <c r="C19" s="286">
        <v>45</v>
      </c>
      <c r="D19" s="287">
        <v>19400000</v>
      </c>
      <c r="E19" s="287">
        <f t="shared" si="0"/>
        <v>19400</v>
      </c>
      <c r="F19" s="288">
        <v>1996</v>
      </c>
      <c r="G19" s="289">
        <f t="shared" si="1"/>
        <v>20</v>
      </c>
      <c r="H19" s="290">
        <v>16373600</v>
      </c>
      <c r="I19" s="290">
        <f t="shared" si="2"/>
        <v>16373.6</v>
      </c>
      <c r="J19" s="291"/>
      <c r="K19" s="299">
        <v>5.2080000000000002</v>
      </c>
      <c r="L19" s="299">
        <v>2272</v>
      </c>
      <c r="M19" s="294" t="s">
        <v>916</v>
      </c>
      <c r="N19" s="294" t="s">
        <v>917</v>
      </c>
      <c r="O19" s="295" t="s">
        <v>899</v>
      </c>
      <c r="P19" s="295">
        <v>6</v>
      </c>
      <c r="Q19" s="300" t="s">
        <v>52</v>
      </c>
      <c r="R19" s="295" t="s">
        <v>52</v>
      </c>
      <c r="S19" s="295">
        <v>2014</v>
      </c>
      <c r="T19" s="301"/>
    </row>
    <row r="20" spans="1:20" ht="15" thickBot="1">
      <c r="A20" s="285">
        <v>9</v>
      </c>
      <c r="B20" s="473" t="s">
        <v>918</v>
      </c>
      <c r="C20" s="286">
        <v>31.5</v>
      </c>
      <c r="D20" s="287">
        <v>48600000</v>
      </c>
      <c r="E20" s="287">
        <f t="shared" si="0"/>
        <v>48600</v>
      </c>
      <c r="F20" s="288">
        <v>1997</v>
      </c>
      <c r="G20" s="289">
        <f t="shared" si="1"/>
        <v>19</v>
      </c>
      <c r="H20" s="290">
        <v>41397480</v>
      </c>
      <c r="I20" s="290">
        <f t="shared" si="2"/>
        <v>41397.480000000003</v>
      </c>
      <c r="J20" s="291"/>
      <c r="K20" s="299">
        <v>2.0833300000000001</v>
      </c>
      <c r="L20" s="299">
        <v>1300</v>
      </c>
      <c r="M20" s="294" t="s">
        <v>919</v>
      </c>
      <c r="N20" s="294" t="s">
        <v>920</v>
      </c>
      <c r="O20" s="295" t="s">
        <v>899</v>
      </c>
      <c r="P20" s="295">
        <v>16</v>
      </c>
      <c r="Q20" s="300" t="s">
        <v>52</v>
      </c>
      <c r="R20" s="295">
        <v>2015</v>
      </c>
      <c r="S20" s="295">
        <v>2014</v>
      </c>
      <c r="T20" s="301"/>
    </row>
    <row r="21" spans="1:20" ht="15" thickBot="1">
      <c r="A21" s="285">
        <v>10</v>
      </c>
      <c r="B21" s="473" t="s">
        <v>58</v>
      </c>
      <c r="C21" s="286">
        <v>29</v>
      </c>
      <c r="D21" s="287">
        <v>10300000</v>
      </c>
      <c r="E21" s="287">
        <f t="shared" si="0"/>
        <v>10300</v>
      </c>
      <c r="F21" s="288">
        <v>1996</v>
      </c>
      <c r="G21" s="289">
        <f t="shared" si="1"/>
        <v>20</v>
      </c>
      <c r="H21" s="290">
        <v>8610800</v>
      </c>
      <c r="I21" s="290">
        <f t="shared" si="2"/>
        <v>8610.7999999999993</v>
      </c>
      <c r="J21" s="291"/>
      <c r="K21" s="299">
        <v>6.7709999999999999</v>
      </c>
      <c r="L21" s="302">
        <v>1300</v>
      </c>
      <c r="M21" s="294" t="s">
        <v>921</v>
      </c>
      <c r="N21" s="294" t="s">
        <v>920</v>
      </c>
      <c r="O21" s="295" t="s">
        <v>899</v>
      </c>
      <c r="P21" s="295">
        <v>5</v>
      </c>
      <c r="Q21" s="300" t="s">
        <v>52</v>
      </c>
      <c r="R21" s="295" t="s">
        <v>52</v>
      </c>
      <c r="S21" s="295" t="s">
        <v>52</v>
      </c>
      <c r="T21" s="303"/>
    </row>
    <row r="22" spans="1:20" ht="15" thickBot="1">
      <c r="A22" s="304">
        <v>11</v>
      </c>
      <c r="B22" s="473" t="s">
        <v>922</v>
      </c>
      <c r="C22" s="305" t="s">
        <v>923</v>
      </c>
      <c r="D22" s="306">
        <v>1376000</v>
      </c>
      <c r="E22" s="287">
        <f t="shared" si="0"/>
        <v>1376</v>
      </c>
      <c r="F22" s="297">
        <v>2008</v>
      </c>
      <c r="G22" s="289">
        <f t="shared" si="1"/>
        <v>8</v>
      </c>
      <c r="H22" s="290">
        <v>1285734.3999999999</v>
      </c>
      <c r="I22" s="290">
        <f t="shared" si="2"/>
        <v>1285.7343999999998</v>
      </c>
      <c r="J22" s="291"/>
      <c r="K22" s="307">
        <v>1.302</v>
      </c>
      <c r="L22" s="307">
        <v>210</v>
      </c>
      <c r="M22" s="308"/>
      <c r="N22" s="308" t="s">
        <v>924</v>
      </c>
      <c r="O22" s="295" t="s">
        <v>899</v>
      </c>
      <c r="P22" s="309">
        <v>1</v>
      </c>
      <c r="Q22" s="310" t="s">
        <v>52</v>
      </c>
      <c r="R22" s="309" t="s">
        <v>52</v>
      </c>
      <c r="S22" s="309" t="s">
        <v>52</v>
      </c>
      <c r="T22" s="296"/>
    </row>
    <row r="23" spans="1:20" ht="15" thickBot="1">
      <c r="A23" s="304">
        <v>12</v>
      </c>
      <c r="B23" s="473" t="s">
        <v>201</v>
      </c>
      <c r="C23" s="305">
        <v>16</v>
      </c>
      <c r="D23" s="306">
        <v>485000</v>
      </c>
      <c r="E23" s="287">
        <f t="shared" si="0"/>
        <v>485</v>
      </c>
      <c r="F23" s="288">
        <v>2007</v>
      </c>
      <c r="G23" s="289">
        <f t="shared" si="1"/>
        <v>9</v>
      </c>
      <c r="H23" s="290">
        <v>451826</v>
      </c>
      <c r="I23" s="290">
        <f t="shared" si="2"/>
        <v>451.82600000000002</v>
      </c>
      <c r="J23" s="291"/>
      <c r="K23" s="307">
        <v>1.042</v>
      </c>
      <c r="L23" s="307">
        <v>200</v>
      </c>
      <c r="M23" s="308"/>
      <c r="N23" s="308" t="s">
        <v>925</v>
      </c>
      <c r="O23" s="295" t="s">
        <v>899</v>
      </c>
      <c r="P23" s="309">
        <v>1</v>
      </c>
      <c r="Q23" s="310" t="s">
        <v>52</v>
      </c>
      <c r="R23" s="309" t="s">
        <v>52</v>
      </c>
      <c r="S23" s="309" t="s">
        <v>52</v>
      </c>
      <c r="T23" s="296"/>
    </row>
    <row r="24" spans="1:20" ht="15" thickBot="1">
      <c r="A24" s="304">
        <v>13</v>
      </c>
      <c r="B24" s="473" t="s">
        <v>926</v>
      </c>
      <c r="C24" s="305">
        <v>25</v>
      </c>
      <c r="D24" s="306">
        <v>183000</v>
      </c>
      <c r="E24" s="287">
        <f t="shared" si="0"/>
        <v>183</v>
      </c>
      <c r="F24" s="288">
        <v>1992</v>
      </c>
      <c r="G24" s="289">
        <f t="shared" si="1"/>
        <v>24</v>
      </c>
      <c r="H24" s="290">
        <v>149620.79999999999</v>
      </c>
      <c r="I24" s="290">
        <f t="shared" si="2"/>
        <v>149.62079999999997</v>
      </c>
      <c r="J24" s="291"/>
      <c r="K24" s="307">
        <v>2.0830000000000002</v>
      </c>
      <c r="L24" s="307">
        <v>200</v>
      </c>
      <c r="M24" s="308"/>
      <c r="N24" s="308" t="s">
        <v>927</v>
      </c>
      <c r="O24" s="295" t="s">
        <v>899</v>
      </c>
      <c r="P24" s="309">
        <v>1</v>
      </c>
      <c r="Q24" s="310" t="s">
        <v>52</v>
      </c>
      <c r="R24" s="309" t="s">
        <v>52</v>
      </c>
      <c r="S24" s="309" t="s">
        <v>52</v>
      </c>
      <c r="T24" s="296"/>
    </row>
    <row r="25" spans="1:20" ht="15" thickBot="1">
      <c r="A25" s="304">
        <v>14</v>
      </c>
      <c r="B25" s="473" t="s">
        <v>928</v>
      </c>
      <c r="C25" s="305" t="s">
        <v>923</v>
      </c>
      <c r="D25" s="306">
        <v>1560000</v>
      </c>
      <c r="E25" s="287">
        <f t="shared" si="0"/>
        <v>1560</v>
      </c>
      <c r="F25" s="297">
        <v>1993</v>
      </c>
      <c r="G25" s="289">
        <f t="shared" si="1"/>
        <v>23</v>
      </c>
      <c r="H25" s="290">
        <v>1272960</v>
      </c>
      <c r="I25" s="290">
        <f t="shared" si="2"/>
        <v>1272.96</v>
      </c>
      <c r="J25" s="291"/>
      <c r="K25" s="307">
        <v>1.0629999999999999</v>
      </c>
      <c r="L25" s="307">
        <v>306</v>
      </c>
      <c r="M25" s="308"/>
      <c r="N25" s="308" t="s">
        <v>929</v>
      </c>
      <c r="O25" s="295" t="s">
        <v>899</v>
      </c>
      <c r="P25" s="309">
        <v>1</v>
      </c>
      <c r="Q25" s="310" t="s">
        <v>52</v>
      </c>
      <c r="R25" s="309" t="s">
        <v>52</v>
      </c>
      <c r="S25" s="309" t="s">
        <v>52</v>
      </c>
      <c r="T25" s="296"/>
    </row>
    <row r="26" spans="1:20" ht="15" thickBot="1">
      <c r="A26" s="304">
        <v>15</v>
      </c>
      <c r="B26" s="473" t="s">
        <v>695</v>
      </c>
      <c r="C26" s="305">
        <v>27</v>
      </c>
      <c r="D26" s="306">
        <v>300000</v>
      </c>
      <c r="E26" s="287">
        <f t="shared" si="0"/>
        <v>300</v>
      </c>
      <c r="F26" s="297">
        <v>1973</v>
      </c>
      <c r="G26" s="289">
        <f t="shared" si="1"/>
        <v>43</v>
      </c>
      <c r="H26" s="290">
        <v>121980.00000000003</v>
      </c>
      <c r="I26" s="290">
        <f t="shared" si="2"/>
        <v>121.98000000000003</v>
      </c>
      <c r="J26" s="291"/>
      <c r="K26" s="307">
        <v>4.1459999999999999</v>
      </c>
      <c r="L26" s="307">
        <v>1125</v>
      </c>
      <c r="M26" s="308"/>
      <c r="N26" s="308" t="s">
        <v>930</v>
      </c>
      <c r="O26" s="295" t="s">
        <v>899</v>
      </c>
      <c r="P26" s="309">
        <v>1</v>
      </c>
      <c r="Q26" s="309">
        <v>2011</v>
      </c>
      <c r="R26" s="309" t="s">
        <v>52</v>
      </c>
      <c r="S26" s="309" t="s">
        <v>52</v>
      </c>
      <c r="T26" s="296"/>
    </row>
    <row r="27" spans="1:20" ht="15" thickBot="1">
      <c r="A27" s="304">
        <v>16</v>
      </c>
      <c r="B27" s="473" t="s">
        <v>931</v>
      </c>
      <c r="C27" s="305">
        <v>15</v>
      </c>
      <c r="D27" s="306">
        <v>320000</v>
      </c>
      <c r="E27" s="287">
        <f t="shared" si="0"/>
        <v>320</v>
      </c>
      <c r="F27" s="288">
        <v>2008</v>
      </c>
      <c r="G27" s="289">
        <f t="shared" si="1"/>
        <v>8</v>
      </c>
      <c r="H27" s="290">
        <v>299520</v>
      </c>
      <c r="I27" s="290">
        <f t="shared" si="2"/>
        <v>299.52</v>
      </c>
      <c r="J27" s="291"/>
      <c r="K27" s="307">
        <v>1.042</v>
      </c>
      <c r="L27" s="307">
        <v>200</v>
      </c>
      <c r="M27" s="308"/>
      <c r="N27" s="308" t="s">
        <v>917</v>
      </c>
      <c r="O27" s="295" t="s">
        <v>899</v>
      </c>
      <c r="P27" s="309">
        <v>1</v>
      </c>
      <c r="Q27" s="309" t="s">
        <v>52</v>
      </c>
      <c r="R27" s="309" t="s">
        <v>52</v>
      </c>
      <c r="S27" s="309" t="s">
        <v>52</v>
      </c>
      <c r="T27" s="296"/>
    </row>
    <row r="28" spans="1:20" ht="15" thickBot="1">
      <c r="A28" s="304">
        <v>17</v>
      </c>
      <c r="B28" s="473" t="s">
        <v>122</v>
      </c>
      <c r="C28" s="305">
        <v>17</v>
      </c>
      <c r="D28" s="306">
        <v>590000</v>
      </c>
      <c r="E28" s="287">
        <f t="shared" si="0"/>
        <v>590</v>
      </c>
      <c r="F28" s="288">
        <v>2006</v>
      </c>
      <c r="G28" s="289">
        <f t="shared" si="1"/>
        <v>10</v>
      </c>
      <c r="H28" s="290">
        <v>545160</v>
      </c>
      <c r="I28" s="290">
        <f t="shared" si="2"/>
        <v>545.16</v>
      </c>
      <c r="J28" s="291"/>
      <c r="K28" s="307">
        <v>2.0830000000000002</v>
      </c>
      <c r="L28" s="307">
        <v>220</v>
      </c>
      <c r="M28" s="308"/>
      <c r="N28" s="308" t="s">
        <v>932</v>
      </c>
      <c r="O28" s="295" t="s">
        <v>899</v>
      </c>
      <c r="P28" s="309">
        <v>1</v>
      </c>
      <c r="Q28" s="309" t="s">
        <v>52</v>
      </c>
      <c r="R28" s="309" t="s">
        <v>52</v>
      </c>
      <c r="S28" s="309" t="s">
        <v>52</v>
      </c>
      <c r="T28" s="296"/>
    </row>
    <row r="29" spans="1:20" ht="15" thickBot="1">
      <c r="A29" s="304">
        <v>18</v>
      </c>
      <c r="B29" s="473" t="s">
        <v>933</v>
      </c>
      <c r="C29" s="305">
        <v>21</v>
      </c>
      <c r="D29" s="306">
        <v>1000000</v>
      </c>
      <c r="E29" s="287">
        <f t="shared" si="0"/>
        <v>1000</v>
      </c>
      <c r="F29" s="288">
        <v>1998</v>
      </c>
      <c r="G29" s="289">
        <f t="shared" si="1"/>
        <v>18</v>
      </c>
      <c r="H29" s="290">
        <v>852400</v>
      </c>
      <c r="I29" s="290">
        <f t="shared" si="2"/>
        <v>852.4</v>
      </c>
      <c r="J29" s="291"/>
      <c r="K29" s="307">
        <v>1.042</v>
      </c>
      <c r="L29" s="307">
        <v>764</v>
      </c>
      <c r="M29" s="308"/>
      <c r="N29" s="308" t="s">
        <v>934</v>
      </c>
      <c r="O29" s="295" t="s">
        <v>899</v>
      </c>
      <c r="P29" s="309">
        <v>1</v>
      </c>
      <c r="Q29" s="309" t="s">
        <v>52</v>
      </c>
      <c r="R29" s="309" t="s">
        <v>52</v>
      </c>
      <c r="S29" s="309" t="s">
        <v>52</v>
      </c>
      <c r="T29" s="296"/>
    </row>
    <row r="30" spans="1:20" ht="15" thickBot="1">
      <c r="A30" s="304">
        <v>19</v>
      </c>
      <c r="B30" s="473" t="s">
        <v>935</v>
      </c>
      <c r="C30" s="305" t="s">
        <v>936</v>
      </c>
      <c r="D30" s="306">
        <v>190000</v>
      </c>
      <c r="E30" s="287">
        <f t="shared" si="0"/>
        <v>190</v>
      </c>
      <c r="F30" s="297">
        <v>1983</v>
      </c>
      <c r="G30" s="289">
        <f t="shared" si="1"/>
        <v>33</v>
      </c>
      <c r="H30" s="290">
        <v>139840</v>
      </c>
      <c r="I30" s="290">
        <f t="shared" si="2"/>
        <v>139.84</v>
      </c>
      <c r="J30" s="291"/>
      <c r="K30" s="307">
        <v>0.42699999999999999</v>
      </c>
      <c r="L30" s="307">
        <v>350</v>
      </c>
      <c r="M30" s="308"/>
      <c r="N30" s="308" t="s">
        <v>937</v>
      </c>
      <c r="O30" s="295" t="s">
        <v>899</v>
      </c>
      <c r="P30" s="309">
        <v>1</v>
      </c>
      <c r="Q30" s="309" t="s">
        <v>52</v>
      </c>
      <c r="R30" s="309" t="s">
        <v>52</v>
      </c>
      <c r="S30" s="309" t="s">
        <v>52</v>
      </c>
      <c r="T30" s="296"/>
    </row>
    <row r="31" spans="1:20" ht="15" thickBot="1">
      <c r="A31" s="304">
        <v>20</v>
      </c>
      <c r="B31" s="473" t="s">
        <v>938</v>
      </c>
      <c r="C31" s="305">
        <v>15</v>
      </c>
      <c r="D31" s="306">
        <v>118000</v>
      </c>
      <c r="E31" s="287">
        <f t="shared" si="0"/>
        <v>118</v>
      </c>
      <c r="F31" s="311">
        <v>1998</v>
      </c>
      <c r="G31" s="289">
        <f t="shared" si="1"/>
        <v>18</v>
      </c>
      <c r="H31" s="290">
        <v>101432.8</v>
      </c>
      <c r="I31" s="290">
        <f t="shared" si="2"/>
        <v>101.4328</v>
      </c>
      <c r="J31" s="291"/>
      <c r="K31" s="307">
        <v>0.78100000000000003</v>
      </c>
      <c r="L31" s="307">
        <v>150</v>
      </c>
      <c r="M31" s="308"/>
      <c r="N31" s="308" t="s">
        <v>925</v>
      </c>
      <c r="O31" s="295" t="s">
        <v>899</v>
      </c>
      <c r="P31" s="309">
        <v>1</v>
      </c>
      <c r="Q31" s="309" t="s">
        <v>52</v>
      </c>
      <c r="R31" s="309" t="s">
        <v>52</v>
      </c>
      <c r="S31" s="309" t="s">
        <v>52</v>
      </c>
      <c r="T31" s="296"/>
    </row>
    <row r="32" spans="1:20" ht="15" thickBot="1">
      <c r="A32" s="304">
        <v>21</v>
      </c>
      <c r="B32" s="473" t="s">
        <v>939</v>
      </c>
      <c r="C32" s="305">
        <v>18</v>
      </c>
      <c r="D32" s="306">
        <v>292029</v>
      </c>
      <c r="E32" s="287">
        <f t="shared" si="0"/>
        <v>292.029</v>
      </c>
      <c r="F32" s="312">
        <v>1994</v>
      </c>
      <c r="G32" s="289">
        <f t="shared" si="1"/>
        <v>22</v>
      </c>
      <c r="H32" s="290">
        <v>240631.89600000001</v>
      </c>
      <c r="I32" s="290">
        <f t="shared" si="2"/>
        <v>240.63189600000001</v>
      </c>
      <c r="J32" s="291"/>
      <c r="K32" s="307">
        <v>0.36</v>
      </c>
      <c r="L32" s="307">
        <v>300</v>
      </c>
      <c r="M32" s="308" t="s">
        <v>52</v>
      </c>
      <c r="N32" s="308" t="s">
        <v>940</v>
      </c>
      <c r="O32" s="295" t="s">
        <v>899</v>
      </c>
      <c r="P32" s="309">
        <v>1</v>
      </c>
      <c r="Q32" s="309">
        <v>1998</v>
      </c>
      <c r="R32" s="309" t="s">
        <v>52</v>
      </c>
      <c r="S32" s="309" t="s">
        <v>52</v>
      </c>
      <c r="T32" s="296"/>
    </row>
    <row r="33" spans="1:20" ht="15" thickBot="1">
      <c r="A33" s="304">
        <v>22</v>
      </c>
      <c r="B33" s="473" t="s">
        <v>941</v>
      </c>
      <c r="C33" s="305">
        <v>20</v>
      </c>
      <c r="D33" s="306">
        <v>458000</v>
      </c>
      <c r="E33" s="287">
        <f t="shared" si="0"/>
        <v>458</v>
      </c>
      <c r="F33" s="288">
        <v>1999</v>
      </c>
      <c r="G33" s="289">
        <f t="shared" si="1"/>
        <v>17</v>
      </c>
      <c r="H33" s="290">
        <v>395712</v>
      </c>
      <c r="I33" s="290">
        <f t="shared" si="2"/>
        <v>395.71199999999999</v>
      </c>
      <c r="J33" s="291"/>
      <c r="K33" s="307">
        <v>2.6040000000000001</v>
      </c>
      <c r="L33" s="307">
        <v>300</v>
      </c>
      <c r="M33" s="308"/>
      <c r="N33" s="308" t="s">
        <v>942</v>
      </c>
      <c r="O33" s="295" t="s">
        <v>899</v>
      </c>
      <c r="P33" s="309" t="s">
        <v>52</v>
      </c>
      <c r="Q33" s="309" t="s">
        <v>52</v>
      </c>
      <c r="R33" s="309" t="s">
        <v>52</v>
      </c>
      <c r="S33" s="309" t="s">
        <v>52</v>
      </c>
      <c r="T33" s="296"/>
    </row>
    <row r="34" spans="1:20" ht="15" thickBot="1">
      <c r="A34" s="304">
        <v>23</v>
      </c>
      <c r="B34" s="473" t="s">
        <v>943</v>
      </c>
      <c r="C34" s="305">
        <v>24</v>
      </c>
      <c r="D34" s="306">
        <v>1249000</v>
      </c>
      <c r="E34" s="287">
        <f t="shared" si="0"/>
        <v>1249</v>
      </c>
      <c r="F34" s="297">
        <v>2007</v>
      </c>
      <c r="G34" s="289">
        <f t="shared" si="1"/>
        <v>9</v>
      </c>
      <c r="H34" s="290">
        <v>1163568.3999999999</v>
      </c>
      <c r="I34" s="290">
        <f t="shared" si="2"/>
        <v>1163.5683999999999</v>
      </c>
      <c r="J34" s="291"/>
      <c r="K34" s="307">
        <v>1.5629999999999999</v>
      </c>
      <c r="L34" s="307">
        <v>235</v>
      </c>
      <c r="M34" s="308"/>
      <c r="N34" s="308" t="s">
        <v>944</v>
      </c>
      <c r="O34" s="295" t="s">
        <v>899</v>
      </c>
      <c r="P34" s="309">
        <v>1</v>
      </c>
      <c r="Q34" s="309" t="s">
        <v>52</v>
      </c>
      <c r="R34" s="309" t="s">
        <v>52</v>
      </c>
      <c r="S34" s="309" t="s">
        <v>52</v>
      </c>
      <c r="T34" s="296"/>
    </row>
    <row r="35" spans="1:20" ht="15" thickBot="1">
      <c r="A35" s="304">
        <v>24</v>
      </c>
      <c r="B35" s="473" t="s">
        <v>945</v>
      </c>
      <c r="C35" s="305">
        <v>20</v>
      </c>
      <c r="D35" s="306">
        <v>660000</v>
      </c>
      <c r="E35" s="287">
        <f t="shared" si="0"/>
        <v>660</v>
      </c>
      <c r="F35" s="288">
        <v>1997</v>
      </c>
      <c r="G35" s="289">
        <f t="shared" si="1"/>
        <v>19</v>
      </c>
      <c r="H35" s="290">
        <v>562188</v>
      </c>
      <c r="I35" s="290">
        <f t="shared" si="2"/>
        <v>562.18799999999999</v>
      </c>
      <c r="J35" s="291"/>
      <c r="K35" s="307">
        <v>1.042</v>
      </c>
      <c r="L35" s="307">
        <v>460</v>
      </c>
      <c r="M35" s="308"/>
      <c r="N35" s="308" t="s">
        <v>925</v>
      </c>
      <c r="O35" s="295" t="s">
        <v>899</v>
      </c>
      <c r="P35" s="309">
        <v>1</v>
      </c>
      <c r="Q35" s="309" t="s">
        <v>52</v>
      </c>
      <c r="R35" s="309" t="s">
        <v>52</v>
      </c>
      <c r="S35" s="309" t="s">
        <v>52</v>
      </c>
      <c r="T35" s="303"/>
    </row>
    <row r="36" spans="1:20" ht="15" thickBot="1">
      <c r="A36" s="304">
        <v>25</v>
      </c>
      <c r="B36" s="473" t="s">
        <v>946</v>
      </c>
      <c r="C36" s="305">
        <v>20</v>
      </c>
      <c r="D36" s="306">
        <v>699000</v>
      </c>
      <c r="E36" s="287">
        <f t="shared" si="0"/>
        <v>699</v>
      </c>
      <c r="F36" s="288">
        <v>1996</v>
      </c>
      <c r="G36" s="289">
        <f t="shared" si="1"/>
        <v>20</v>
      </c>
      <c r="H36" s="290">
        <v>589956</v>
      </c>
      <c r="I36" s="290">
        <f t="shared" si="2"/>
        <v>589.95600000000002</v>
      </c>
      <c r="J36" s="291"/>
      <c r="K36" s="307">
        <v>0.52100000000000002</v>
      </c>
      <c r="L36" s="307">
        <v>500</v>
      </c>
      <c r="M36" s="308"/>
      <c r="N36" s="308" t="s">
        <v>947</v>
      </c>
      <c r="O36" s="295" t="s">
        <v>899</v>
      </c>
      <c r="P36" s="309">
        <v>1</v>
      </c>
      <c r="Q36" s="309" t="s">
        <v>52</v>
      </c>
      <c r="R36" s="309" t="s">
        <v>52</v>
      </c>
      <c r="S36" s="309" t="s">
        <v>52</v>
      </c>
      <c r="T36" s="303"/>
    </row>
    <row r="37" spans="1:20" ht="15" thickBot="1">
      <c r="A37" s="304">
        <v>26</v>
      </c>
      <c r="B37" s="473" t="s">
        <v>948</v>
      </c>
      <c r="C37" s="305">
        <v>19</v>
      </c>
      <c r="D37" s="306">
        <v>1700000</v>
      </c>
      <c r="E37" s="287">
        <f t="shared" si="0"/>
        <v>1700</v>
      </c>
      <c r="F37" s="288">
        <v>1986</v>
      </c>
      <c r="G37" s="289">
        <f t="shared" si="1"/>
        <v>30</v>
      </c>
      <c r="H37" s="290">
        <v>1302200</v>
      </c>
      <c r="I37" s="290">
        <f t="shared" si="2"/>
        <v>1302.2</v>
      </c>
      <c r="J37" s="291"/>
      <c r="K37" s="307">
        <v>1.042</v>
      </c>
      <c r="L37" s="307">
        <v>800</v>
      </c>
      <c r="M37" s="308"/>
      <c r="N37" s="308" t="s">
        <v>909</v>
      </c>
      <c r="O37" s="295" t="s">
        <v>899</v>
      </c>
      <c r="P37" s="309">
        <v>1</v>
      </c>
      <c r="Q37" s="309" t="s">
        <v>52</v>
      </c>
      <c r="R37" s="309" t="s">
        <v>52</v>
      </c>
      <c r="S37" s="309" t="s">
        <v>52</v>
      </c>
      <c r="T37" s="303"/>
    </row>
    <row r="38" spans="1:20" ht="15" thickBot="1">
      <c r="A38" s="304">
        <v>27</v>
      </c>
      <c r="B38" s="473" t="s">
        <v>949</v>
      </c>
      <c r="C38" s="305">
        <v>19</v>
      </c>
      <c r="D38" s="306">
        <v>524134</v>
      </c>
      <c r="E38" s="287">
        <f t="shared" si="0"/>
        <v>524.13400000000001</v>
      </c>
      <c r="F38" s="288">
        <v>1985</v>
      </c>
      <c r="G38" s="289">
        <f t="shared" si="1"/>
        <v>31</v>
      </c>
      <c r="H38" s="290">
        <v>397398.39880000002</v>
      </c>
      <c r="I38" s="290">
        <f t="shared" si="2"/>
        <v>397.39839880000005</v>
      </c>
      <c r="J38" s="291"/>
      <c r="K38" s="307">
        <v>1.042</v>
      </c>
      <c r="L38" s="307">
        <v>612</v>
      </c>
      <c r="M38" s="308"/>
      <c r="N38" s="308" t="s">
        <v>950</v>
      </c>
      <c r="O38" s="295" t="s">
        <v>899</v>
      </c>
      <c r="P38" s="309">
        <v>1</v>
      </c>
      <c r="Q38" s="309" t="s">
        <v>52</v>
      </c>
      <c r="R38" s="309" t="s">
        <v>52</v>
      </c>
      <c r="S38" s="309" t="s">
        <v>52</v>
      </c>
      <c r="T38" s="303"/>
    </row>
    <row r="39" spans="1:20" ht="15" thickBot="1">
      <c r="A39" s="304">
        <v>28</v>
      </c>
      <c r="B39" s="473" t="s">
        <v>951</v>
      </c>
      <c r="C39" s="305">
        <v>19</v>
      </c>
      <c r="D39" s="306">
        <v>940000</v>
      </c>
      <c r="E39" s="287">
        <f t="shared" si="0"/>
        <v>940</v>
      </c>
      <c r="F39" s="288">
        <v>1999</v>
      </c>
      <c r="G39" s="289">
        <f t="shared" si="1"/>
        <v>17</v>
      </c>
      <c r="H39" s="290">
        <v>815356</v>
      </c>
      <c r="I39" s="290">
        <f t="shared" si="2"/>
        <v>815.35599999999999</v>
      </c>
      <c r="J39" s="291"/>
      <c r="K39" s="307">
        <v>1.5629999999999999</v>
      </c>
      <c r="L39" s="307">
        <v>543</v>
      </c>
      <c r="M39" s="308"/>
      <c r="N39" s="308" t="s">
        <v>952</v>
      </c>
      <c r="O39" s="295" t="s">
        <v>899</v>
      </c>
      <c r="P39" s="309">
        <v>1</v>
      </c>
      <c r="Q39" s="309" t="s">
        <v>52</v>
      </c>
      <c r="R39" s="309" t="s">
        <v>52</v>
      </c>
      <c r="S39" s="309" t="s">
        <v>52</v>
      </c>
      <c r="T39" s="303"/>
    </row>
    <row r="40" spans="1:20" ht="15" thickBot="1">
      <c r="A40" s="304">
        <v>29</v>
      </c>
      <c r="B40" s="473" t="s">
        <v>139</v>
      </c>
      <c r="C40" s="305">
        <v>15</v>
      </c>
      <c r="D40" s="306">
        <v>624600</v>
      </c>
      <c r="E40" s="287">
        <f t="shared" si="0"/>
        <v>624.6</v>
      </c>
      <c r="F40" s="288">
        <v>1998</v>
      </c>
      <c r="G40" s="289">
        <f t="shared" si="1"/>
        <v>18</v>
      </c>
      <c r="H40" s="290">
        <v>536906.16</v>
      </c>
      <c r="I40" s="290">
        <f t="shared" si="2"/>
        <v>536.90616</v>
      </c>
      <c r="J40" s="291"/>
      <c r="K40" s="307">
        <v>1.042</v>
      </c>
      <c r="L40" s="307">
        <v>220</v>
      </c>
      <c r="M40" s="308"/>
      <c r="N40" s="308" t="s">
        <v>942</v>
      </c>
      <c r="O40" s="295" t="s">
        <v>899</v>
      </c>
      <c r="P40" s="309">
        <v>1</v>
      </c>
      <c r="Q40" s="309" t="s">
        <v>52</v>
      </c>
      <c r="R40" s="309" t="s">
        <v>52</v>
      </c>
      <c r="S40" s="309" t="s">
        <v>52</v>
      </c>
      <c r="T40" s="303"/>
    </row>
    <row r="41" spans="1:20" ht="15" thickBot="1">
      <c r="A41" s="304">
        <v>30</v>
      </c>
      <c r="B41" s="473" t="s">
        <v>953</v>
      </c>
      <c r="C41" s="305" t="s">
        <v>954</v>
      </c>
      <c r="D41" s="306">
        <v>262876</v>
      </c>
      <c r="E41" s="287">
        <f t="shared" si="0"/>
        <v>262.87599999999998</v>
      </c>
      <c r="F41" s="297">
        <v>1995</v>
      </c>
      <c r="G41" s="289">
        <f t="shared" si="1"/>
        <v>21</v>
      </c>
      <c r="H41" s="290">
        <v>219816.9112</v>
      </c>
      <c r="I41" s="290">
        <f t="shared" si="2"/>
        <v>219.81691119999999</v>
      </c>
      <c r="J41" s="291"/>
      <c r="K41" s="299">
        <v>1.26</v>
      </c>
      <c r="L41" s="307">
        <v>200</v>
      </c>
      <c r="M41" s="308"/>
      <c r="N41" s="308" t="s">
        <v>955</v>
      </c>
      <c r="O41" s="295" t="s">
        <v>899</v>
      </c>
      <c r="P41" s="309">
        <v>1</v>
      </c>
      <c r="Q41" s="309">
        <v>2011</v>
      </c>
      <c r="R41" s="309" t="s">
        <v>52</v>
      </c>
      <c r="S41" s="309" t="s">
        <v>52</v>
      </c>
      <c r="T41" s="303"/>
    </row>
    <row r="42" spans="1:20" ht="15" thickBot="1">
      <c r="A42" s="304">
        <v>31</v>
      </c>
      <c r="B42" s="473" t="s">
        <v>956</v>
      </c>
      <c r="C42" s="305" t="s">
        <v>957</v>
      </c>
      <c r="D42" s="306">
        <v>896000</v>
      </c>
      <c r="E42" s="287">
        <f t="shared" si="0"/>
        <v>896</v>
      </c>
      <c r="F42" s="312">
        <v>1997</v>
      </c>
      <c r="G42" s="289">
        <f t="shared" si="1"/>
        <v>19</v>
      </c>
      <c r="H42" s="290">
        <v>763212.80000000005</v>
      </c>
      <c r="I42" s="290">
        <f t="shared" si="2"/>
        <v>763.21280000000002</v>
      </c>
      <c r="J42" s="291"/>
      <c r="K42" s="299">
        <v>1.042</v>
      </c>
      <c r="L42" s="307">
        <v>350</v>
      </c>
      <c r="M42" s="308"/>
      <c r="N42" s="308" t="s">
        <v>958</v>
      </c>
      <c r="O42" s="295" t="s">
        <v>899</v>
      </c>
      <c r="P42" s="309">
        <v>1</v>
      </c>
      <c r="Q42" s="309" t="s">
        <v>52</v>
      </c>
      <c r="R42" s="309" t="s">
        <v>52</v>
      </c>
      <c r="S42" s="310" t="s">
        <v>52</v>
      </c>
      <c r="T42" s="303"/>
    </row>
    <row r="43" spans="1:20" ht="15" thickBot="1">
      <c r="A43" s="304">
        <v>32</v>
      </c>
      <c r="B43" s="473" t="s">
        <v>959</v>
      </c>
      <c r="C43" s="305" t="s">
        <v>960</v>
      </c>
      <c r="D43" s="306">
        <v>718000</v>
      </c>
      <c r="E43" s="287">
        <f t="shared" si="0"/>
        <v>718</v>
      </c>
      <c r="F43" s="288">
        <v>2006</v>
      </c>
      <c r="G43" s="289">
        <f t="shared" si="1"/>
        <v>10</v>
      </c>
      <c r="H43" s="290">
        <v>661996</v>
      </c>
      <c r="I43" s="290">
        <f t="shared" si="2"/>
        <v>661.99599999999998</v>
      </c>
      <c r="J43" s="291"/>
      <c r="K43" s="299">
        <v>1.5629999999999999</v>
      </c>
      <c r="L43" s="307">
        <v>350</v>
      </c>
      <c r="M43" s="308"/>
      <c r="N43" s="308" t="s">
        <v>961</v>
      </c>
      <c r="O43" s="295" t="s">
        <v>899</v>
      </c>
      <c r="P43" s="309">
        <v>1</v>
      </c>
      <c r="Q43" s="309" t="s">
        <v>52</v>
      </c>
      <c r="R43" s="309" t="s">
        <v>52</v>
      </c>
      <c r="S43" s="309" t="s">
        <v>52</v>
      </c>
      <c r="T43" s="303"/>
    </row>
    <row r="44" spans="1:20" ht="15" thickBot="1">
      <c r="A44" s="285">
        <v>33</v>
      </c>
      <c r="B44" s="473" t="s">
        <v>962</v>
      </c>
      <c r="C44" s="313">
        <v>10</v>
      </c>
      <c r="D44" s="314">
        <v>650000</v>
      </c>
      <c r="E44" s="287">
        <f t="shared" si="0"/>
        <v>650</v>
      </c>
      <c r="F44" s="315">
        <v>1985</v>
      </c>
      <c r="G44" s="289">
        <f t="shared" si="1"/>
        <v>31</v>
      </c>
      <c r="H44" s="290">
        <v>492830</v>
      </c>
      <c r="I44" s="290">
        <f t="shared" si="2"/>
        <v>492.83</v>
      </c>
      <c r="J44" s="316"/>
      <c r="K44" s="317">
        <v>1.042</v>
      </c>
      <c r="L44" s="317">
        <v>391</v>
      </c>
      <c r="M44" s="318"/>
      <c r="N44" s="318" t="s">
        <v>963</v>
      </c>
      <c r="O44" s="295" t="s">
        <v>899</v>
      </c>
      <c r="P44" s="319">
        <v>1</v>
      </c>
      <c r="Q44" s="319" t="s">
        <v>52</v>
      </c>
      <c r="R44" s="319" t="s">
        <v>52</v>
      </c>
      <c r="S44" s="319" t="s">
        <v>52</v>
      </c>
      <c r="T44" s="320"/>
    </row>
    <row r="45" spans="1:20" ht="15" thickBot="1">
      <c r="A45" s="321">
        <v>34</v>
      </c>
      <c r="B45" s="474" t="s">
        <v>184</v>
      </c>
      <c r="C45" s="322">
        <v>17.5</v>
      </c>
      <c r="D45" s="323">
        <v>1000000</v>
      </c>
      <c r="E45" s="287">
        <f t="shared" si="0"/>
        <v>1000</v>
      </c>
      <c r="F45" s="324">
        <v>1998</v>
      </c>
      <c r="G45" s="289">
        <f t="shared" si="1"/>
        <v>18</v>
      </c>
      <c r="H45" s="290">
        <v>859600</v>
      </c>
      <c r="I45" s="290">
        <f t="shared" si="2"/>
        <v>859.6</v>
      </c>
      <c r="J45" s="325"/>
      <c r="K45" s="326">
        <v>1.042</v>
      </c>
      <c r="L45" s="326">
        <v>200</v>
      </c>
      <c r="M45" s="327"/>
      <c r="N45" s="327" t="s">
        <v>963</v>
      </c>
      <c r="O45" s="295" t="s">
        <v>899</v>
      </c>
      <c r="P45" s="328">
        <v>1</v>
      </c>
      <c r="Q45" s="328" t="s">
        <v>52</v>
      </c>
      <c r="R45" s="328" t="s">
        <v>52</v>
      </c>
      <c r="S45" s="328" t="s">
        <v>52</v>
      </c>
      <c r="T45" s="329"/>
    </row>
    <row r="46" spans="1:20">
      <c r="A46" s="330"/>
      <c r="B46" s="331"/>
      <c r="C46" s="330"/>
      <c r="D46" s="332"/>
      <c r="E46" s="333"/>
      <c r="F46" s="334"/>
      <c r="G46" s="335"/>
      <c r="H46" s="336"/>
      <c r="I46" s="336"/>
      <c r="J46" s="337"/>
      <c r="K46" s="338"/>
      <c r="L46" s="338"/>
      <c r="M46" s="339"/>
      <c r="N46" s="339"/>
      <c r="O46" s="340"/>
      <c r="P46" s="341"/>
      <c r="Q46" s="341"/>
      <c r="R46" s="341"/>
      <c r="S46" s="341"/>
      <c r="T46" s="342"/>
    </row>
    <row r="47" spans="1:20" ht="15" thickBot="1">
      <c r="A47" s="343"/>
      <c r="B47" s="344"/>
      <c r="C47" s="343"/>
      <c r="D47" s="345"/>
      <c r="E47" s="346"/>
      <c r="F47" s="347"/>
      <c r="G47" s="348"/>
      <c r="H47" s="349"/>
      <c r="I47" s="349"/>
      <c r="J47" s="350"/>
      <c r="K47" s="351"/>
      <c r="L47" s="351"/>
      <c r="M47" s="352"/>
      <c r="N47" s="352"/>
      <c r="O47" s="353"/>
      <c r="P47" s="354"/>
      <c r="Q47" s="354"/>
      <c r="R47" s="354"/>
      <c r="S47" s="354"/>
      <c r="T47" s="355"/>
    </row>
    <row r="48" spans="1:20" ht="15" thickTop="1">
      <c r="A48" s="545" t="s">
        <v>860</v>
      </c>
      <c r="B48" s="548" t="s">
        <v>389</v>
      </c>
      <c r="C48" s="550" t="s">
        <v>861</v>
      </c>
      <c r="D48" s="551"/>
      <c r="E48" s="551"/>
      <c r="F48" s="551"/>
      <c r="G48" s="551"/>
      <c r="H48" s="551"/>
      <c r="I48" s="551"/>
      <c r="J48" s="552"/>
      <c r="K48" s="542" t="s">
        <v>862</v>
      </c>
      <c r="L48" s="543"/>
      <c r="M48" s="543"/>
      <c r="N48" s="544"/>
      <c r="O48" s="542" t="s">
        <v>863</v>
      </c>
      <c r="P48" s="544"/>
      <c r="Q48" s="542" t="s">
        <v>864</v>
      </c>
      <c r="R48" s="543"/>
      <c r="S48" s="544"/>
      <c r="T48" s="527" t="s">
        <v>865</v>
      </c>
    </row>
    <row r="49" spans="1:20" ht="15" thickBot="1">
      <c r="A49" s="546"/>
      <c r="B49" s="538"/>
      <c r="C49" s="553"/>
      <c r="D49" s="554"/>
      <c r="E49" s="554"/>
      <c r="F49" s="554"/>
      <c r="G49" s="554"/>
      <c r="H49" s="554"/>
      <c r="I49" s="554"/>
      <c r="J49" s="555"/>
      <c r="K49" s="530"/>
      <c r="L49" s="556"/>
      <c r="M49" s="556"/>
      <c r="N49" s="531"/>
      <c r="O49" s="530" t="s">
        <v>866</v>
      </c>
      <c r="P49" s="531"/>
      <c r="Q49" s="532" t="s">
        <v>867</v>
      </c>
      <c r="R49" s="533"/>
      <c r="S49" s="534"/>
      <c r="T49" s="528"/>
    </row>
    <row r="50" spans="1:20" ht="20">
      <c r="A50" s="546"/>
      <c r="B50" s="538"/>
      <c r="C50" s="535" t="s">
        <v>868</v>
      </c>
      <c r="D50" s="266" t="s">
        <v>869</v>
      </c>
      <c r="E50" s="266" t="s">
        <v>869</v>
      </c>
      <c r="F50" s="266" t="s">
        <v>870</v>
      </c>
      <c r="G50" s="266" t="s">
        <v>871</v>
      </c>
      <c r="H50" s="266"/>
      <c r="I50" s="266" t="s">
        <v>869</v>
      </c>
      <c r="J50" s="267" t="s">
        <v>872</v>
      </c>
      <c r="K50" s="537" t="s">
        <v>873</v>
      </c>
      <c r="L50" s="537" t="s">
        <v>874</v>
      </c>
      <c r="M50" s="537" t="s">
        <v>875</v>
      </c>
      <c r="N50" s="537" t="s">
        <v>876</v>
      </c>
      <c r="O50" s="268" t="s">
        <v>877</v>
      </c>
      <c r="P50" s="268" t="s">
        <v>878</v>
      </c>
      <c r="Q50" s="269" t="s">
        <v>879</v>
      </c>
      <c r="R50" s="270" t="s">
        <v>880</v>
      </c>
      <c r="S50" s="539" t="s">
        <v>881</v>
      </c>
      <c r="T50" s="528"/>
    </row>
    <row r="51" spans="1:20">
      <c r="A51" s="546"/>
      <c r="B51" s="538"/>
      <c r="C51" s="536"/>
      <c r="D51" s="266" t="s">
        <v>882</v>
      </c>
      <c r="E51" s="266" t="s">
        <v>882</v>
      </c>
      <c r="F51" s="266"/>
      <c r="G51" s="266"/>
      <c r="H51" s="266"/>
      <c r="I51" s="266" t="s">
        <v>883</v>
      </c>
      <c r="J51" s="267" t="s">
        <v>884</v>
      </c>
      <c r="K51" s="538"/>
      <c r="L51" s="538"/>
      <c r="M51" s="538"/>
      <c r="N51" s="538"/>
      <c r="O51" s="268" t="s">
        <v>885</v>
      </c>
      <c r="P51" s="268" t="s">
        <v>886</v>
      </c>
      <c r="Q51" s="268" t="s">
        <v>886</v>
      </c>
      <c r="R51" s="271" t="s">
        <v>887</v>
      </c>
      <c r="S51" s="540"/>
      <c r="T51" s="528"/>
    </row>
    <row r="52" spans="1:20" ht="15" thickBot="1">
      <c r="A52" s="547"/>
      <c r="B52" s="549"/>
      <c r="C52" s="272" t="s">
        <v>888</v>
      </c>
      <c r="D52" s="272" t="s">
        <v>889</v>
      </c>
      <c r="E52" s="272" t="s">
        <v>890</v>
      </c>
      <c r="F52" s="272"/>
      <c r="G52" s="272"/>
      <c r="H52" s="272"/>
      <c r="I52" s="272" t="s">
        <v>890</v>
      </c>
      <c r="J52" s="273" t="s">
        <v>891</v>
      </c>
      <c r="K52" s="273" t="s">
        <v>892</v>
      </c>
      <c r="L52" s="273" t="s">
        <v>893</v>
      </c>
      <c r="M52" s="273" t="s">
        <v>894</v>
      </c>
      <c r="N52" s="273"/>
      <c r="O52" s="274"/>
      <c r="P52" s="275" t="s">
        <v>895</v>
      </c>
      <c r="Q52" s="274"/>
      <c r="R52" s="276"/>
      <c r="S52" s="541"/>
      <c r="T52" s="529"/>
    </row>
    <row r="53" spans="1:20">
      <c r="A53" s="356">
        <v>35</v>
      </c>
      <c r="B53" s="475" t="s">
        <v>402</v>
      </c>
      <c r="C53" s="357">
        <v>16</v>
      </c>
      <c r="D53" s="358">
        <v>25000000</v>
      </c>
      <c r="E53" s="359">
        <f>D53/1000</f>
        <v>25000</v>
      </c>
      <c r="F53" s="360">
        <v>1980</v>
      </c>
      <c r="G53" s="361">
        <f t="shared" si="1"/>
        <v>36</v>
      </c>
      <c r="H53" s="361"/>
      <c r="I53" s="362">
        <f>D53/1000</f>
        <v>25000</v>
      </c>
      <c r="J53" s="363"/>
      <c r="K53" s="364">
        <v>6</v>
      </c>
      <c r="L53" s="364">
        <v>3140</v>
      </c>
      <c r="M53" s="365" t="s">
        <v>916</v>
      </c>
      <c r="N53" s="366" t="s">
        <v>964</v>
      </c>
      <c r="O53" s="367" t="s">
        <v>899</v>
      </c>
      <c r="P53" s="368">
        <v>26</v>
      </c>
      <c r="Q53" s="365" t="s">
        <v>52</v>
      </c>
      <c r="R53" s="368">
        <v>2011</v>
      </c>
      <c r="S53" s="368">
        <v>2011</v>
      </c>
      <c r="T53" s="369"/>
    </row>
    <row r="54" spans="1:20" ht="15" thickBot="1">
      <c r="A54" s="285">
        <v>36</v>
      </c>
      <c r="B54" s="473" t="s">
        <v>965</v>
      </c>
      <c r="C54" s="313">
        <v>17</v>
      </c>
      <c r="D54" s="314">
        <v>226800</v>
      </c>
      <c r="E54" s="370">
        <f t="shared" si="0"/>
        <v>226.8</v>
      </c>
      <c r="F54" s="371">
        <v>1981</v>
      </c>
      <c r="G54" s="372">
        <f t="shared" si="1"/>
        <v>35</v>
      </c>
      <c r="H54" s="373">
        <v>164883.6</v>
      </c>
      <c r="I54" s="373">
        <f>H54/1000</f>
        <v>164.8836</v>
      </c>
      <c r="J54" s="374"/>
      <c r="K54" s="375">
        <v>1.042</v>
      </c>
      <c r="L54" s="375">
        <v>51</v>
      </c>
      <c r="M54" s="376"/>
      <c r="N54" s="376" t="s">
        <v>966</v>
      </c>
      <c r="O54" s="295" t="s">
        <v>899</v>
      </c>
      <c r="P54" s="377">
        <v>1</v>
      </c>
      <c r="Q54" s="377" t="s">
        <v>52</v>
      </c>
      <c r="R54" s="377" t="s">
        <v>52</v>
      </c>
      <c r="S54" s="377" t="s">
        <v>52</v>
      </c>
      <c r="T54" s="378"/>
    </row>
    <row r="55" spans="1:20" ht="15" thickBot="1">
      <c r="A55" s="285">
        <v>37</v>
      </c>
      <c r="B55" s="473" t="s">
        <v>135</v>
      </c>
      <c r="C55" s="313">
        <v>17</v>
      </c>
      <c r="D55" s="314">
        <v>500000</v>
      </c>
      <c r="E55" s="287">
        <f t="shared" si="0"/>
        <v>500</v>
      </c>
      <c r="F55" s="288">
        <v>1996</v>
      </c>
      <c r="G55" s="289">
        <f t="shared" si="1"/>
        <v>20</v>
      </c>
      <c r="H55" s="290">
        <v>422000</v>
      </c>
      <c r="I55" s="290">
        <f t="shared" ref="I55:I86" si="3">H55/1000</f>
        <v>422</v>
      </c>
      <c r="J55" s="316"/>
      <c r="K55" s="317">
        <v>2.0830000000000002</v>
      </c>
      <c r="L55" s="317">
        <v>255</v>
      </c>
      <c r="M55" s="318"/>
      <c r="N55" s="318" t="s">
        <v>942</v>
      </c>
      <c r="O55" s="295" t="s">
        <v>899</v>
      </c>
      <c r="P55" s="319">
        <v>1</v>
      </c>
      <c r="Q55" s="319" t="s">
        <v>52</v>
      </c>
      <c r="R55" s="319" t="s">
        <v>52</v>
      </c>
      <c r="S55" s="319" t="s">
        <v>52</v>
      </c>
      <c r="T55" s="379"/>
    </row>
    <row r="56" spans="1:20" ht="15" thickBot="1">
      <c r="A56" s="285">
        <v>38</v>
      </c>
      <c r="B56" s="473" t="s">
        <v>175</v>
      </c>
      <c r="C56" s="313">
        <v>17</v>
      </c>
      <c r="D56" s="314">
        <v>400000</v>
      </c>
      <c r="E56" s="287">
        <f t="shared" si="0"/>
        <v>400</v>
      </c>
      <c r="F56" s="315">
        <v>1996</v>
      </c>
      <c r="G56" s="289">
        <f t="shared" si="1"/>
        <v>20</v>
      </c>
      <c r="H56" s="290">
        <v>337600</v>
      </c>
      <c r="I56" s="290">
        <f t="shared" si="3"/>
        <v>337.6</v>
      </c>
      <c r="J56" s="316"/>
      <c r="K56" s="317">
        <v>1.042</v>
      </c>
      <c r="L56" s="317">
        <v>220</v>
      </c>
      <c r="M56" s="318"/>
      <c r="N56" s="318" t="s">
        <v>925</v>
      </c>
      <c r="O56" s="295" t="s">
        <v>899</v>
      </c>
      <c r="P56" s="319">
        <v>1</v>
      </c>
      <c r="Q56" s="319" t="s">
        <v>52</v>
      </c>
      <c r="R56" s="319" t="s">
        <v>52</v>
      </c>
      <c r="S56" s="319" t="s">
        <v>52</v>
      </c>
      <c r="T56" s="379"/>
    </row>
    <row r="57" spans="1:20" ht="15" thickBot="1">
      <c r="A57" s="285">
        <v>39</v>
      </c>
      <c r="B57" s="473" t="s">
        <v>967</v>
      </c>
      <c r="C57" s="313">
        <v>15</v>
      </c>
      <c r="D57" s="314">
        <v>486000</v>
      </c>
      <c r="E57" s="287">
        <f t="shared" si="0"/>
        <v>486</v>
      </c>
      <c r="F57" s="288">
        <v>1999</v>
      </c>
      <c r="G57" s="289">
        <f t="shared" si="1"/>
        <v>17</v>
      </c>
      <c r="H57" s="290">
        <v>421556.4</v>
      </c>
      <c r="I57" s="290">
        <f t="shared" si="3"/>
        <v>421.5564</v>
      </c>
      <c r="J57" s="316"/>
      <c r="K57" s="317">
        <v>1.0940000000000001</v>
      </c>
      <c r="L57" s="317">
        <v>200</v>
      </c>
      <c r="M57" s="318"/>
      <c r="N57" s="318" t="s">
        <v>968</v>
      </c>
      <c r="O57" s="295" t="s">
        <v>899</v>
      </c>
      <c r="P57" s="319">
        <v>1</v>
      </c>
      <c r="Q57" s="319" t="s">
        <v>52</v>
      </c>
      <c r="R57" s="319" t="s">
        <v>52</v>
      </c>
      <c r="S57" s="319" t="s">
        <v>52</v>
      </c>
      <c r="T57" s="379"/>
    </row>
    <row r="58" spans="1:20" ht="15" thickBot="1">
      <c r="A58" s="285">
        <v>40</v>
      </c>
      <c r="B58" s="473" t="s">
        <v>569</v>
      </c>
      <c r="C58" s="313">
        <v>19</v>
      </c>
      <c r="D58" s="314">
        <v>543000</v>
      </c>
      <c r="E58" s="287">
        <f t="shared" si="0"/>
        <v>543</v>
      </c>
      <c r="F58" s="312">
        <v>1997</v>
      </c>
      <c r="G58" s="289">
        <f t="shared" si="1"/>
        <v>19</v>
      </c>
      <c r="H58" s="290">
        <v>462527.4</v>
      </c>
      <c r="I58" s="290">
        <f t="shared" si="3"/>
        <v>462.5274</v>
      </c>
      <c r="J58" s="316"/>
      <c r="K58" s="317">
        <v>0.125</v>
      </c>
      <c r="L58" s="317">
        <v>350</v>
      </c>
      <c r="M58" s="318"/>
      <c r="N58" s="318" t="s">
        <v>969</v>
      </c>
      <c r="O58" s="295" t="s">
        <v>899</v>
      </c>
      <c r="P58" s="319">
        <v>1</v>
      </c>
      <c r="Q58" s="319" t="s">
        <v>52</v>
      </c>
      <c r="R58" s="319" t="s">
        <v>52</v>
      </c>
      <c r="S58" s="319" t="s">
        <v>52</v>
      </c>
      <c r="T58" s="379"/>
    </row>
    <row r="59" spans="1:20" ht="15" thickBot="1">
      <c r="A59" s="285">
        <v>41</v>
      </c>
      <c r="B59" s="473" t="s">
        <v>970</v>
      </c>
      <c r="C59" s="313">
        <v>23</v>
      </c>
      <c r="D59" s="314">
        <v>850000</v>
      </c>
      <c r="E59" s="287">
        <f t="shared" si="0"/>
        <v>850</v>
      </c>
      <c r="F59" s="288">
        <v>1995</v>
      </c>
      <c r="G59" s="289">
        <f t="shared" si="1"/>
        <v>21</v>
      </c>
      <c r="H59" s="290">
        <v>710770</v>
      </c>
      <c r="I59" s="290">
        <f t="shared" si="3"/>
        <v>710.77</v>
      </c>
      <c r="J59" s="316"/>
      <c r="K59" s="317">
        <v>1.042</v>
      </c>
      <c r="L59" s="317">
        <v>220</v>
      </c>
      <c r="M59" s="318"/>
      <c r="N59" s="318" t="s">
        <v>925</v>
      </c>
      <c r="O59" s="295" t="s">
        <v>899</v>
      </c>
      <c r="P59" s="319">
        <v>1</v>
      </c>
      <c r="Q59" s="319" t="s">
        <v>52</v>
      </c>
      <c r="R59" s="319" t="s">
        <v>52</v>
      </c>
      <c r="S59" s="319" t="s">
        <v>52</v>
      </c>
      <c r="T59" s="379"/>
    </row>
    <row r="60" spans="1:20" ht="15" thickBot="1">
      <c r="A60" s="285">
        <v>42</v>
      </c>
      <c r="B60" s="473" t="s">
        <v>971</v>
      </c>
      <c r="C60" s="313">
        <v>16</v>
      </c>
      <c r="D60" s="314">
        <v>254550</v>
      </c>
      <c r="E60" s="287">
        <f t="shared" si="0"/>
        <v>254.55</v>
      </c>
      <c r="F60" s="288">
        <v>1999</v>
      </c>
      <c r="G60" s="289">
        <f t="shared" si="1"/>
        <v>17</v>
      </c>
      <c r="H60" s="290">
        <v>220796.66999999998</v>
      </c>
      <c r="I60" s="290">
        <f t="shared" si="3"/>
        <v>220.79666999999998</v>
      </c>
      <c r="J60" s="316"/>
      <c r="K60" s="317">
        <v>1.042</v>
      </c>
      <c r="L60" s="317">
        <v>300</v>
      </c>
      <c r="M60" s="318"/>
      <c r="N60" s="318" t="s">
        <v>925</v>
      </c>
      <c r="O60" s="295" t="s">
        <v>899</v>
      </c>
      <c r="P60" s="319">
        <v>1</v>
      </c>
      <c r="Q60" s="319" t="s">
        <v>52</v>
      </c>
      <c r="R60" s="319" t="s">
        <v>52</v>
      </c>
      <c r="S60" s="319" t="s">
        <v>52</v>
      </c>
      <c r="T60" s="379"/>
    </row>
    <row r="61" spans="1:20" ht="15" thickBot="1">
      <c r="A61" s="285">
        <v>43</v>
      </c>
      <c r="B61" s="473" t="s">
        <v>972</v>
      </c>
      <c r="C61" s="313">
        <v>16</v>
      </c>
      <c r="D61" s="314">
        <v>1839000</v>
      </c>
      <c r="E61" s="287">
        <f t="shared" si="0"/>
        <v>1839</v>
      </c>
      <c r="F61" s="288">
        <v>2000</v>
      </c>
      <c r="G61" s="289">
        <f t="shared" si="1"/>
        <v>16</v>
      </c>
      <c r="H61" s="290">
        <v>1609492.8</v>
      </c>
      <c r="I61" s="290">
        <f t="shared" si="3"/>
        <v>1609.4928</v>
      </c>
      <c r="J61" s="316"/>
      <c r="K61" s="317">
        <v>1.042</v>
      </c>
      <c r="L61" s="317">
        <v>350</v>
      </c>
      <c r="M61" s="318"/>
      <c r="N61" s="318" t="s">
        <v>973</v>
      </c>
      <c r="O61" s="295" t="s">
        <v>899</v>
      </c>
      <c r="P61" s="319">
        <v>1</v>
      </c>
      <c r="Q61" s="319" t="s">
        <v>52</v>
      </c>
      <c r="R61" s="319" t="s">
        <v>52</v>
      </c>
      <c r="S61" s="319" t="s">
        <v>52</v>
      </c>
      <c r="T61" s="379"/>
    </row>
    <row r="62" spans="1:20" ht="15" thickBot="1">
      <c r="A62" s="285">
        <v>44</v>
      </c>
      <c r="B62" s="473" t="s">
        <v>974</v>
      </c>
      <c r="C62" s="313">
        <v>20</v>
      </c>
      <c r="D62" s="314">
        <v>1550000</v>
      </c>
      <c r="E62" s="287">
        <f t="shared" si="0"/>
        <v>1550</v>
      </c>
      <c r="F62" s="288">
        <v>1994</v>
      </c>
      <c r="G62" s="289">
        <f t="shared" si="1"/>
        <v>22</v>
      </c>
      <c r="H62" s="290">
        <v>1284020</v>
      </c>
      <c r="I62" s="290">
        <f t="shared" si="3"/>
        <v>1284.02</v>
      </c>
      <c r="J62" s="316"/>
      <c r="K62" s="317">
        <v>1.5629999999999999</v>
      </c>
      <c r="L62" s="317">
        <v>500</v>
      </c>
      <c r="M62" s="318"/>
      <c r="N62" s="318" t="s">
        <v>942</v>
      </c>
      <c r="O62" s="295" t="s">
        <v>899</v>
      </c>
      <c r="P62" s="319">
        <v>2</v>
      </c>
      <c r="Q62" s="319" t="s">
        <v>52</v>
      </c>
      <c r="R62" s="319" t="s">
        <v>52</v>
      </c>
      <c r="S62" s="319" t="s">
        <v>52</v>
      </c>
      <c r="T62" s="379"/>
    </row>
    <row r="63" spans="1:20" ht="15" thickBot="1">
      <c r="A63" s="285">
        <v>45</v>
      </c>
      <c r="B63" s="473" t="s">
        <v>677</v>
      </c>
      <c r="C63" s="313">
        <v>18</v>
      </c>
      <c r="D63" s="314">
        <v>913628</v>
      </c>
      <c r="E63" s="287">
        <f t="shared" si="0"/>
        <v>913.62800000000004</v>
      </c>
      <c r="F63" s="297">
        <v>2004</v>
      </c>
      <c r="G63" s="289">
        <f t="shared" si="1"/>
        <v>12</v>
      </c>
      <c r="H63" s="290">
        <v>828112.4192</v>
      </c>
      <c r="I63" s="290">
        <f t="shared" si="3"/>
        <v>828.11241919999998</v>
      </c>
      <c r="J63" s="316"/>
      <c r="K63" s="317">
        <v>2.0830000000000002</v>
      </c>
      <c r="L63" s="317">
        <v>450</v>
      </c>
      <c r="M63" s="318"/>
      <c r="N63" s="318" t="s">
        <v>975</v>
      </c>
      <c r="O63" s="295" t="s">
        <v>899</v>
      </c>
      <c r="P63" s="319">
        <v>1</v>
      </c>
      <c r="Q63" s="319" t="s">
        <v>52</v>
      </c>
      <c r="R63" s="319" t="s">
        <v>52</v>
      </c>
      <c r="S63" s="319" t="s">
        <v>52</v>
      </c>
      <c r="T63" s="379"/>
    </row>
    <row r="64" spans="1:20" ht="15" thickBot="1">
      <c r="A64" s="285">
        <v>46</v>
      </c>
      <c r="B64" s="473" t="s">
        <v>359</v>
      </c>
      <c r="C64" s="313">
        <v>20</v>
      </c>
      <c r="D64" s="314">
        <v>225000</v>
      </c>
      <c r="E64" s="287">
        <f t="shared" si="0"/>
        <v>225</v>
      </c>
      <c r="F64" s="288">
        <v>1985</v>
      </c>
      <c r="G64" s="289">
        <f t="shared" si="1"/>
        <v>31</v>
      </c>
      <c r="H64" s="290">
        <v>170595</v>
      </c>
      <c r="I64" s="290">
        <f t="shared" si="3"/>
        <v>170.595</v>
      </c>
      <c r="J64" s="316"/>
      <c r="K64" s="317">
        <v>5.2080000000000002</v>
      </c>
      <c r="L64" s="317">
        <v>286</v>
      </c>
      <c r="M64" s="318"/>
      <c r="N64" s="318" t="s">
        <v>976</v>
      </c>
      <c r="O64" s="295" t="s">
        <v>899</v>
      </c>
      <c r="P64" s="319">
        <v>1</v>
      </c>
      <c r="Q64" s="319" t="s">
        <v>52</v>
      </c>
      <c r="R64" s="319" t="s">
        <v>52</v>
      </c>
      <c r="S64" s="319" t="s">
        <v>52</v>
      </c>
      <c r="T64" s="379"/>
    </row>
    <row r="65" spans="1:20" ht="15" thickBot="1">
      <c r="A65" s="285">
        <v>47</v>
      </c>
      <c r="B65" s="473" t="s">
        <v>277</v>
      </c>
      <c r="C65" s="313" t="s">
        <v>977</v>
      </c>
      <c r="D65" s="314">
        <v>940000</v>
      </c>
      <c r="E65" s="287">
        <f t="shared" si="0"/>
        <v>940</v>
      </c>
      <c r="F65" s="288">
        <v>1994</v>
      </c>
      <c r="G65" s="289">
        <f t="shared" si="1"/>
        <v>22</v>
      </c>
      <c r="H65" s="290">
        <v>778696</v>
      </c>
      <c r="I65" s="290">
        <f t="shared" si="3"/>
        <v>778.69600000000003</v>
      </c>
      <c r="J65" s="316"/>
      <c r="K65" s="317">
        <v>0.52100000000000002</v>
      </c>
      <c r="L65" s="317">
        <v>700</v>
      </c>
      <c r="M65" s="318"/>
      <c r="N65" s="318" t="s">
        <v>978</v>
      </c>
      <c r="O65" s="295" t="s">
        <v>899</v>
      </c>
      <c r="P65" s="319">
        <v>1</v>
      </c>
      <c r="Q65" s="319" t="s">
        <v>52</v>
      </c>
      <c r="R65" s="319" t="s">
        <v>52</v>
      </c>
      <c r="S65" s="319" t="s">
        <v>52</v>
      </c>
      <c r="T65" s="379"/>
    </row>
    <row r="66" spans="1:20" ht="15" thickBot="1">
      <c r="A66" s="304">
        <v>48</v>
      </c>
      <c r="B66" s="473" t="s">
        <v>979</v>
      </c>
      <c r="C66" s="305">
        <v>16</v>
      </c>
      <c r="D66" s="306">
        <v>103720</v>
      </c>
      <c r="E66" s="287">
        <f t="shared" si="0"/>
        <v>103.72</v>
      </c>
      <c r="F66" s="312">
        <v>1994</v>
      </c>
      <c r="G66" s="289">
        <f t="shared" si="1"/>
        <v>22</v>
      </c>
      <c r="H66" s="290">
        <v>85921.648000000001</v>
      </c>
      <c r="I66" s="290">
        <f t="shared" si="3"/>
        <v>85.921648000000005</v>
      </c>
      <c r="J66" s="291"/>
      <c r="K66" s="299">
        <v>3.6459999999999999</v>
      </c>
      <c r="L66" s="307">
        <v>300</v>
      </c>
      <c r="M66" s="308"/>
      <c r="N66" s="308" t="s">
        <v>980</v>
      </c>
      <c r="O66" s="295" t="s">
        <v>899</v>
      </c>
      <c r="P66" s="309">
        <v>1</v>
      </c>
      <c r="Q66" s="309" t="s">
        <v>52</v>
      </c>
      <c r="R66" s="309" t="s">
        <v>52</v>
      </c>
      <c r="S66" s="309" t="s">
        <v>52</v>
      </c>
      <c r="T66" s="296"/>
    </row>
    <row r="67" spans="1:20" ht="15" thickBot="1">
      <c r="A67" s="304">
        <v>49</v>
      </c>
      <c r="B67" s="473" t="s">
        <v>981</v>
      </c>
      <c r="C67" s="305">
        <v>21</v>
      </c>
      <c r="D67" s="306">
        <v>202231</v>
      </c>
      <c r="E67" s="287">
        <f t="shared" si="0"/>
        <v>202.23099999999999</v>
      </c>
      <c r="F67" s="288">
        <v>1999</v>
      </c>
      <c r="G67" s="289">
        <f t="shared" si="1"/>
        <v>17</v>
      </c>
      <c r="H67" s="290">
        <v>175415.16940000001</v>
      </c>
      <c r="I67" s="290">
        <f t="shared" si="3"/>
        <v>175.41516940000002</v>
      </c>
      <c r="J67" s="291"/>
      <c r="K67" s="299">
        <v>1.042</v>
      </c>
      <c r="L67" s="307">
        <v>200</v>
      </c>
      <c r="M67" s="308"/>
      <c r="N67" s="308" t="s">
        <v>942</v>
      </c>
      <c r="O67" s="295" t="s">
        <v>899</v>
      </c>
      <c r="P67" s="309">
        <v>1</v>
      </c>
      <c r="Q67" s="309" t="s">
        <v>52</v>
      </c>
      <c r="R67" s="309" t="s">
        <v>52</v>
      </c>
      <c r="S67" s="309" t="s">
        <v>52</v>
      </c>
      <c r="T67" s="296"/>
    </row>
    <row r="68" spans="1:20" ht="15" thickBot="1">
      <c r="A68" s="304">
        <v>50</v>
      </c>
      <c r="B68" s="473" t="s">
        <v>982</v>
      </c>
      <c r="C68" s="305">
        <v>18</v>
      </c>
      <c r="D68" s="306">
        <v>252850</v>
      </c>
      <c r="E68" s="287">
        <f t="shared" si="0"/>
        <v>252.85</v>
      </c>
      <c r="F68" s="297">
        <v>1980</v>
      </c>
      <c r="G68" s="289">
        <f t="shared" si="1"/>
        <v>36</v>
      </c>
      <c r="H68" s="290">
        <v>181849.72</v>
      </c>
      <c r="I68" s="290">
        <f t="shared" si="3"/>
        <v>181.84971999999999</v>
      </c>
      <c r="J68" s="291"/>
      <c r="K68" s="307">
        <v>0.78100000000000003</v>
      </c>
      <c r="L68" s="307">
        <v>1163</v>
      </c>
      <c r="M68" s="308"/>
      <c r="N68" s="308" t="s">
        <v>983</v>
      </c>
      <c r="O68" s="295" t="s">
        <v>899</v>
      </c>
      <c r="P68" s="309">
        <v>1</v>
      </c>
      <c r="Q68" s="309" t="s">
        <v>52</v>
      </c>
      <c r="R68" s="309" t="s">
        <v>52</v>
      </c>
      <c r="S68" s="309" t="s">
        <v>52</v>
      </c>
      <c r="T68" s="296"/>
    </row>
    <row r="69" spans="1:20" ht="15" thickBot="1">
      <c r="A69" s="304">
        <v>51</v>
      </c>
      <c r="B69" s="473" t="s">
        <v>984</v>
      </c>
      <c r="C69" s="305">
        <v>15</v>
      </c>
      <c r="D69" s="306">
        <v>337000</v>
      </c>
      <c r="E69" s="287">
        <f t="shared" si="0"/>
        <v>337</v>
      </c>
      <c r="F69" s="288">
        <v>1996</v>
      </c>
      <c r="G69" s="289">
        <f t="shared" si="1"/>
        <v>20</v>
      </c>
      <c r="H69" s="290">
        <v>284428</v>
      </c>
      <c r="I69" s="290">
        <f t="shared" si="3"/>
        <v>284.428</v>
      </c>
      <c r="J69" s="291"/>
      <c r="K69" s="299">
        <v>1.042</v>
      </c>
      <c r="L69" s="307">
        <v>200</v>
      </c>
      <c r="M69" s="308"/>
      <c r="N69" s="308" t="s">
        <v>985</v>
      </c>
      <c r="O69" s="295" t="s">
        <v>899</v>
      </c>
      <c r="P69" s="309">
        <v>1</v>
      </c>
      <c r="Q69" s="309" t="s">
        <v>52</v>
      </c>
      <c r="R69" s="309" t="s">
        <v>52</v>
      </c>
      <c r="S69" s="309" t="s">
        <v>52</v>
      </c>
      <c r="T69" s="296"/>
    </row>
    <row r="70" spans="1:20" ht="15" thickBot="1">
      <c r="A70" s="304">
        <v>52</v>
      </c>
      <c r="B70" s="473" t="s">
        <v>142</v>
      </c>
      <c r="C70" s="305">
        <v>19</v>
      </c>
      <c r="D70" s="306">
        <v>320000</v>
      </c>
      <c r="E70" s="287">
        <f t="shared" si="0"/>
        <v>320</v>
      </c>
      <c r="F70" s="288">
        <v>1996</v>
      </c>
      <c r="G70" s="289">
        <f t="shared" si="1"/>
        <v>20</v>
      </c>
      <c r="H70" s="290">
        <v>270080</v>
      </c>
      <c r="I70" s="290">
        <f t="shared" si="3"/>
        <v>270.08</v>
      </c>
      <c r="J70" s="291"/>
      <c r="K70" s="299">
        <v>1.042</v>
      </c>
      <c r="L70" s="307">
        <v>160</v>
      </c>
      <c r="M70" s="308"/>
      <c r="N70" s="308" t="s">
        <v>986</v>
      </c>
      <c r="O70" s="295" t="s">
        <v>899</v>
      </c>
      <c r="P70" s="309">
        <v>1</v>
      </c>
      <c r="Q70" s="309" t="s">
        <v>52</v>
      </c>
      <c r="R70" s="309" t="s">
        <v>52</v>
      </c>
      <c r="S70" s="309" t="s">
        <v>52</v>
      </c>
      <c r="T70" s="296"/>
    </row>
    <row r="71" spans="1:20" ht="15" thickBot="1">
      <c r="A71" s="304">
        <v>53</v>
      </c>
      <c r="B71" s="473" t="s">
        <v>987</v>
      </c>
      <c r="C71" s="286">
        <v>18</v>
      </c>
      <c r="D71" s="287">
        <v>450000</v>
      </c>
      <c r="E71" s="287">
        <f t="shared" si="0"/>
        <v>450</v>
      </c>
      <c r="F71" s="312">
        <v>1994</v>
      </c>
      <c r="G71" s="289">
        <f t="shared" si="1"/>
        <v>22</v>
      </c>
      <c r="H71" s="290">
        <v>372780</v>
      </c>
      <c r="I71" s="290">
        <f t="shared" si="3"/>
        <v>372.78</v>
      </c>
      <c r="J71" s="291"/>
      <c r="K71" s="299">
        <v>0.219</v>
      </c>
      <c r="L71" s="307">
        <v>100</v>
      </c>
      <c r="M71" s="308"/>
      <c r="N71" s="308" t="s">
        <v>988</v>
      </c>
      <c r="O71" s="295" t="s">
        <v>899</v>
      </c>
      <c r="P71" s="309">
        <v>1</v>
      </c>
      <c r="Q71" s="309">
        <v>2011</v>
      </c>
      <c r="R71" s="309" t="s">
        <v>52</v>
      </c>
      <c r="S71" s="309" t="s">
        <v>52</v>
      </c>
      <c r="T71" s="296"/>
    </row>
    <row r="72" spans="1:20" ht="15" thickBot="1">
      <c r="A72" s="304">
        <v>54</v>
      </c>
      <c r="B72" s="473" t="s">
        <v>989</v>
      </c>
      <c r="C72" s="305" t="s">
        <v>990</v>
      </c>
      <c r="D72" s="306">
        <v>600000</v>
      </c>
      <c r="E72" s="287">
        <f t="shared" si="0"/>
        <v>600</v>
      </c>
      <c r="F72" s="312">
        <v>1993</v>
      </c>
      <c r="G72" s="289">
        <f t="shared" si="1"/>
        <v>23</v>
      </c>
      <c r="H72" s="290">
        <v>492360</v>
      </c>
      <c r="I72" s="290">
        <f t="shared" si="3"/>
        <v>492.36</v>
      </c>
      <c r="J72" s="291"/>
      <c r="K72" s="299">
        <v>0.26</v>
      </c>
      <c r="L72" s="307">
        <v>100</v>
      </c>
      <c r="M72" s="308"/>
      <c r="N72" s="308" t="s">
        <v>991</v>
      </c>
      <c r="O72" s="295" t="s">
        <v>899</v>
      </c>
      <c r="P72" s="309">
        <v>1</v>
      </c>
      <c r="Q72" s="309" t="s">
        <v>52</v>
      </c>
      <c r="R72" s="309" t="s">
        <v>52</v>
      </c>
      <c r="S72" s="309" t="s">
        <v>52</v>
      </c>
      <c r="T72" s="296"/>
    </row>
    <row r="73" spans="1:20" ht="15" thickBot="1">
      <c r="A73" s="304">
        <v>55</v>
      </c>
      <c r="B73" s="473" t="s">
        <v>992</v>
      </c>
      <c r="C73" s="305">
        <v>15</v>
      </c>
      <c r="D73" s="306">
        <v>652866</v>
      </c>
      <c r="E73" s="287">
        <f t="shared" si="0"/>
        <v>652.86599999999999</v>
      </c>
      <c r="F73" s="380">
        <v>2003</v>
      </c>
      <c r="G73" s="289">
        <f t="shared" si="1"/>
        <v>13</v>
      </c>
      <c r="H73" s="290">
        <v>586665.38760000002</v>
      </c>
      <c r="I73" s="290">
        <f t="shared" si="3"/>
        <v>586.66538760000003</v>
      </c>
      <c r="J73" s="291"/>
      <c r="K73" s="299">
        <v>0.20799999999999999</v>
      </c>
      <c r="L73" s="307">
        <v>180</v>
      </c>
      <c r="M73" s="308"/>
      <c r="N73" s="308" t="s">
        <v>993</v>
      </c>
      <c r="O73" s="295" t="s">
        <v>899</v>
      </c>
      <c r="P73" s="309">
        <v>1</v>
      </c>
      <c r="Q73" s="309" t="s">
        <v>52</v>
      </c>
      <c r="R73" s="309" t="s">
        <v>52</v>
      </c>
      <c r="S73" s="309" t="s">
        <v>52</v>
      </c>
      <c r="T73" s="296"/>
    </row>
    <row r="74" spans="1:20" ht="15" thickBot="1">
      <c r="A74" s="304">
        <v>56</v>
      </c>
      <c r="B74" s="473" t="s">
        <v>632</v>
      </c>
      <c r="C74" s="305" t="s">
        <v>994</v>
      </c>
      <c r="D74" s="306">
        <v>620000</v>
      </c>
      <c r="E74" s="287">
        <f t="shared" si="0"/>
        <v>620</v>
      </c>
      <c r="F74" s="297">
        <v>1980</v>
      </c>
      <c r="G74" s="289">
        <f t="shared" si="1"/>
        <v>36</v>
      </c>
      <c r="H74" s="290">
        <v>445904</v>
      </c>
      <c r="I74" s="290">
        <f t="shared" si="3"/>
        <v>445.904</v>
      </c>
      <c r="J74" s="291"/>
      <c r="K74" s="299">
        <v>1.042</v>
      </c>
      <c r="L74" s="307">
        <v>176</v>
      </c>
      <c r="M74" s="308"/>
      <c r="N74" s="308" t="s">
        <v>995</v>
      </c>
      <c r="O74" s="295" t="s">
        <v>899</v>
      </c>
      <c r="P74" s="309">
        <v>1</v>
      </c>
      <c r="Q74" s="309" t="s">
        <v>52</v>
      </c>
      <c r="R74" s="309" t="s">
        <v>52</v>
      </c>
      <c r="S74" s="309" t="s">
        <v>52</v>
      </c>
      <c r="T74" s="296"/>
    </row>
    <row r="75" spans="1:20" ht="15" thickBot="1">
      <c r="A75" s="304">
        <v>57</v>
      </c>
      <c r="B75" s="473" t="s">
        <v>787</v>
      </c>
      <c r="C75" s="305">
        <v>15</v>
      </c>
      <c r="D75" s="306">
        <v>767500</v>
      </c>
      <c r="E75" s="287">
        <f t="shared" si="0"/>
        <v>767.5</v>
      </c>
      <c r="F75" s="297">
        <v>1982</v>
      </c>
      <c r="G75" s="289">
        <f t="shared" si="1"/>
        <v>34</v>
      </c>
      <c r="H75" s="290">
        <v>563959</v>
      </c>
      <c r="I75" s="290">
        <f t="shared" si="3"/>
        <v>563.95899999999995</v>
      </c>
      <c r="J75" s="291"/>
      <c r="K75" s="299">
        <v>4.3849999999999998</v>
      </c>
      <c r="L75" s="307">
        <v>600</v>
      </c>
      <c r="M75" s="308"/>
      <c r="N75" s="308" t="s">
        <v>996</v>
      </c>
      <c r="O75" s="295" t="s">
        <v>899</v>
      </c>
      <c r="P75" s="309">
        <v>1</v>
      </c>
      <c r="Q75" s="309" t="s">
        <v>52</v>
      </c>
      <c r="R75" s="309" t="s">
        <v>52</v>
      </c>
      <c r="S75" s="309" t="s">
        <v>52</v>
      </c>
      <c r="T75" s="296"/>
    </row>
    <row r="76" spans="1:20" ht="15" thickBot="1">
      <c r="A76" s="304">
        <v>58</v>
      </c>
      <c r="B76" s="473" t="s">
        <v>997</v>
      </c>
      <c r="C76" s="305">
        <v>42</v>
      </c>
      <c r="D76" s="306">
        <v>27200000</v>
      </c>
      <c r="E76" s="287">
        <f t="shared" ref="E76:E85" si="4">D76/1000</f>
        <v>27200</v>
      </c>
      <c r="F76" s="297">
        <v>2015</v>
      </c>
      <c r="G76" s="289">
        <f t="shared" si="1"/>
        <v>1</v>
      </c>
      <c r="H76" s="290">
        <v>26987840</v>
      </c>
      <c r="I76" s="290">
        <f t="shared" si="3"/>
        <v>26987.84</v>
      </c>
      <c r="J76" s="291"/>
      <c r="K76" s="299" t="s">
        <v>52</v>
      </c>
      <c r="L76" s="307">
        <v>5168</v>
      </c>
      <c r="M76" s="308"/>
      <c r="N76" s="308" t="s">
        <v>998</v>
      </c>
      <c r="O76" s="295" t="s">
        <v>899</v>
      </c>
      <c r="P76" s="309">
        <v>25</v>
      </c>
      <c r="Q76" s="309">
        <v>2015</v>
      </c>
      <c r="R76" s="309">
        <v>2015</v>
      </c>
      <c r="S76" s="309">
        <v>2013</v>
      </c>
      <c r="T76" s="296"/>
    </row>
    <row r="77" spans="1:20" ht="15" thickBot="1">
      <c r="A77" s="304">
        <v>59</v>
      </c>
      <c r="B77" s="473" t="s">
        <v>648</v>
      </c>
      <c r="C77" s="305">
        <v>16</v>
      </c>
      <c r="D77" s="306">
        <v>100000</v>
      </c>
      <c r="E77" s="287">
        <f t="shared" si="4"/>
        <v>100</v>
      </c>
      <c r="F77" s="297">
        <v>1999</v>
      </c>
      <c r="G77" s="289">
        <f t="shared" si="1"/>
        <v>17</v>
      </c>
      <c r="H77" s="290">
        <v>86740</v>
      </c>
      <c r="I77" s="290">
        <f t="shared" si="3"/>
        <v>86.74</v>
      </c>
      <c r="J77" s="291"/>
      <c r="K77" s="299">
        <v>5.63</v>
      </c>
      <c r="L77" s="307">
        <v>85</v>
      </c>
      <c r="M77" s="291"/>
      <c r="N77" s="308" t="s">
        <v>927</v>
      </c>
      <c r="O77" s="295" t="s">
        <v>899</v>
      </c>
      <c r="P77" s="309">
        <v>1</v>
      </c>
      <c r="Q77" s="309" t="s">
        <v>52</v>
      </c>
      <c r="R77" s="309" t="s">
        <v>52</v>
      </c>
      <c r="S77" s="309" t="s">
        <v>52</v>
      </c>
      <c r="T77" s="303"/>
    </row>
    <row r="78" spans="1:20" ht="15" thickBot="1">
      <c r="A78" s="304">
        <v>60</v>
      </c>
      <c r="B78" s="473" t="s">
        <v>999</v>
      </c>
      <c r="C78" s="305">
        <v>15</v>
      </c>
      <c r="D78" s="306">
        <v>51500</v>
      </c>
      <c r="E78" s="287">
        <f t="shared" si="4"/>
        <v>51.5</v>
      </c>
      <c r="F78" s="297">
        <v>2006</v>
      </c>
      <c r="G78" s="289">
        <f t="shared" si="1"/>
        <v>10</v>
      </c>
      <c r="H78" s="290">
        <v>47483</v>
      </c>
      <c r="I78" s="290">
        <f t="shared" si="3"/>
        <v>47.482999999999997</v>
      </c>
      <c r="J78" s="291"/>
      <c r="K78" s="299">
        <v>3.323</v>
      </c>
      <c r="L78" s="307">
        <v>150</v>
      </c>
      <c r="M78" s="291"/>
      <c r="N78" s="310" t="s">
        <v>1000</v>
      </c>
      <c r="O78" s="295" t="s">
        <v>899</v>
      </c>
      <c r="P78" s="309">
        <v>1</v>
      </c>
      <c r="Q78" s="309" t="s">
        <v>52</v>
      </c>
      <c r="R78" s="309" t="s">
        <v>52</v>
      </c>
      <c r="S78" s="309" t="s">
        <v>52</v>
      </c>
      <c r="T78" s="303"/>
    </row>
    <row r="79" spans="1:20" ht="15" thickBot="1">
      <c r="A79" s="304">
        <v>61</v>
      </c>
      <c r="B79" s="473" t="s">
        <v>1001</v>
      </c>
      <c r="C79" s="305">
        <v>19</v>
      </c>
      <c r="D79" s="306">
        <v>36000</v>
      </c>
      <c r="E79" s="287">
        <f t="shared" si="4"/>
        <v>36</v>
      </c>
      <c r="F79" s="297">
        <v>1982</v>
      </c>
      <c r="G79" s="289">
        <f t="shared" si="1"/>
        <v>34</v>
      </c>
      <c r="H79" s="290">
        <v>26452.800000000003</v>
      </c>
      <c r="I79" s="290">
        <f t="shared" si="3"/>
        <v>26.452800000000003</v>
      </c>
      <c r="J79" s="291"/>
      <c r="K79" s="299">
        <v>1.042</v>
      </c>
      <c r="L79" s="307">
        <v>517</v>
      </c>
      <c r="M79" s="291"/>
      <c r="N79" s="310" t="s">
        <v>940</v>
      </c>
      <c r="O79" s="295" t="s">
        <v>899</v>
      </c>
      <c r="P79" s="309">
        <v>1</v>
      </c>
      <c r="Q79" s="309" t="s">
        <v>52</v>
      </c>
      <c r="R79" s="309" t="s">
        <v>52</v>
      </c>
      <c r="S79" s="309" t="s">
        <v>52</v>
      </c>
      <c r="T79" s="303"/>
    </row>
    <row r="80" spans="1:20" ht="15" thickBot="1">
      <c r="A80" s="304">
        <v>62</v>
      </c>
      <c r="B80" s="473" t="s">
        <v>1002</v>
      </c>
      <c r="C80" s="305" t="s">
        <v>960</v>
      </c>
      <c r="D80" s="306">
        <v>262000</v>
      </c>
      <c r="E80" s="287">
        <f t="shared" si="4"/>
        <v>262</v>
      </c>
      <c r="F80" s="297">
        <v>1991</v>
      </c>
      <c r="G80" s="289">
        <f t="shared" si="1"/>
        <v>25</v>
      </c>
      <c r="H80" s="290">
        <v>210910</v>
      </c>
      <c r="I80" s="290">
        <f t="shared" si="3"/>
        <v>210.91</v>
      </c>
      <c r="J80" s="291"/>
      <c r="K80" s="299">
        <v>0.25</v>
      </c>
      <c r="L80" s="307">
        <v>350</v>
      </c>
      <c r="M80" s="291"/>
      <c r="N80" s="308" t="s">
        <v>1003</v>
      </c>
      <c r="O80" s="295" t="s">
        <v>899</v>
      </c>
      <c r="P80" s="309">
        <v>1</v>
      </c>
      <c r="Q80" s="309" t="s">
        <v>52</v>
      </c>
      <c r="R80" s="309" t="s">
        <v>52</v>
      </c>
      <c r="S80" s="309" t="s">
        <v>52</v>
      </c>
      <c r="T80" s="303"/>
    </row>
    <row r="81" spans="1:20" ht="15" thickBot="1">
      <c r="A81" s="304">
        <v>63</v>
      </c>
      <c r="B81" s="473" t="s">
        <v>1004</v>
      </c>
      <c r="C81" s="305">
        <v>15</v>
      </c>
      <c r="D81" s="306">
        <v>90500</v>
      </c>
      <c r="E81" s="287">
        <f t="shared" si="4"/>
        <v>90.5</v>
      </c>
      <c r="F81" s="312">
        <v>1986</v>
      </c>
      <c r="G81" s="289">
        <f t="shared" si="1"/>
        <v>30</v>
      </c>
      <c r="H81" s="290">
        <v>69323</v>
      </c>
      <c r="I81" s="290">
        <f t="shared" si="3"/>
        <v>69.322999999999993</v>
      </c>
      <c r="J81" s="291"/>
      <c r="K81" s="299">
        <v>0.78</v>
      </c>
      <c r="L81" s="307">
        <v>120</v>
      </c>
      <c r="M81" s="291"/>
      <c r="N81" s="308" t="s">
        <v>1005</v>
      </c>
      <c r="O81" s="295" t="s">
        <v>899</v>
      </c>
      <c r="P81" s="309">
        <v>1</v>
      </c>
      <c r="Q81" s="309" t="s">
        <v>52</v>
      </c>
      <c r="R81" s="309" t="s">
        <v>52</v>
      </c>
      <c r="S81" s="309" t="s">
        <v>52</v>
      </c>
      <c r="T81" s="303"/>
    </row>
    <row r="82" spans="1:20" ht="15" thickBot="1">
      <c r="A82" s="304">
        <v>64</v>
      </c>
      <c r="B82" s="473" t="s">
        <v>1006</v>
      </c>
      <c r="C82" s="305" t="s">
        <v>1007</v>
      </c>
      <c r="D82" s="306">
        <v>339494</v>
      </c>
      <c r="E82" s="287">
        <f t="shared" si="4"/>
        <v>339.49400000000003</v>
      </c>
      <c r="F82" s="297">
        <v>1995</v>
      </c>
      <c r="G82" s="289">
        <f t="shared" si="1"/>
        <v>21</v>
      </c>
      <c r="H82" s="290">
        <v>283884.88280000002</v>
      </c>
      <c r="I82" s="290">
        <f t="shared" si="3"/>
        <v>283.88488280000001</v>
      </c>
      <c r="J82" s="291"/>
      <c r="K82" s="299">
        <v>2.99</v>
      </c>
      <c r="L82" s="307">
        <v>190</v>
      </c>
      <c r="M82" s="291"/>
      <c r="N82" s="310" t="s">
        <v>1008</v>
      </c>
      <c r="O82" s="295" t="s">
        <v>899</v>
      </c>
      <c r="P82" s="309">
        <v>1</v>
      </c>
      <c r="Q82" s="309" t="s">
        <v>52</v>
      </c>
      <c r="R82" s="309" t="s">
        <v>52</v>
      </c>
      <c r="S82" s="309" t="s">
        <v>52</v>
      </c>
      <c r="T82" s="303"/>
    </row>
    <row r="83" spans="1:20" ht="15" thickBot="1">
      <c r="A83" s="304">
        <v>65</v>
      </c>
      <c r="B83" s="473" t="s">
        <v>462</v>
      </c>
      <c r="C83" s="305">
        <v>15</v>
      </c>
      <c r="D83" s="306">
        <v>157790</v>
      </c>
      <c r="E83" s="287">
        <f t="shared" si="4"/>
        <v>157.79</v>
      </c>
      <c r="F83" s="297">
        <v>1983</v>
      </c>
      <c r="G83" s="289">
        <f t="shared" ref="G83:G84" si="5">2016-F83</f>
        <v>33</v>
      </c>
      <c r="H83" s="290">
        <v>117174.85399999999</v>
      </c>
      <c r="I83" s="290">
        <f t="shared" si="3"/>
        <v>117.174854</v>
      </c>
      <c r="J83" s="291"/>
      <c r="K83" s="299">
        <v>0.67</v>
      </c>
      <c r="L83" s="307">
        <v>135</v>
      </c>
      <c r="M83" s="291"/>
      <c r="N83" s="310" t="s">
        <v>1009</v>
      </c>
      <c r="O83" s="295" t="s">
        <v>899</v>
      </c>
      <c r="P83" s="309">
        <v>1</v>
      </c>
      <c r="Q83" s="309" t="s">
        <v>52</v>
      </c>
      <c r="R83" s="309" t="s">
        <v>52</v>
      </c>
      <c r="S83" s="309" t="s">
        <v>52</v>
      </c>
      <c r="T83" s="303"/>
    </row>
    <row r="84" spans="1:20" ht="15" thickBot="1">
      <c r="A84" s="304">
        <v>66</v>
      </c>
      <c r="B84" s="473" t="s">
        <v>1010</v>
      </c>
      <c r="C84" s="305">
        <v>17</v>
      </c>
      <c r="D84" s="306">
        <v>91200</v>
      </c>
      <c r="E84" s="287">
        <f t="shared" si="4"/>
        <v>91.2</v>
      </c>
      <c r="F84" s="297">
        <v>1989</v>
      </c>
      <c r="G84" s="289">
        <f t="shared" si="5"/>
        <v>27</v>
      </c>
      <c r="H84" s="290">
        <v>71993.279999999999</v>
      </c>
      <c r="I84" s="290">
        <f t="shared" si="3"/>
        <v>71.993279999999999</v>
      </c>
      <c r="J84" s="291"/>
      <c r="K84" s="299">
        <v>0.28999999999999998</v>
      </c>
      <c r="L84" s="307">
        <v>100</v>
      </c>
      <c r="M84" s="291"/>
      <c r="N84" s="310" t="s">
        <v>1011</v>
      </c>
      <c r="O84" s="295" t="s">
        <v>899</v>
      </c>
      <c r="P84" s="309">
        <v>1</v>
      </c>
      <c r="Q84" s="309" t="s">
        <v>52</v>
      </c>
      <c r="R84" s="309" t="s">
        <v>52</v>
      </c>
      <c r="S84" s="309" t="s">
        <v>52</v>
      </c>
      <c r="T84" s="303"/>
    </row>
    <row r="85" spans="1:20" ht="15" thickBot="1">
      <c r="A85" s="304">
        <v>67</v>
      </c>
      <c r="B85" s="473" t="s">
        <v>1012</v>
      </c>
      <c r="C85" s="305">
        <v>15</v>
      </c>
      <c r="D85" s="306">
        <v>336668</v>
      </c>
      <c r="E85" s="287">
        <f t="shared" si="4"/>
        <v>336.66800000000001</v>
      </c>
      <c r="F85" s="312">
        <v>1970</v>
      </c>
      <c r="G85" s="289">
        <f>2016-F85</f>
        <v>46</v>
      </c>
      <c r="H85" s="290">
        <v>181800.72</v>
      </c>
      <c r="I85" s="290">
        <f t="shared" si="3"/>
        <v>181.80072000000001</v>
      </c>
      <c r="J85" s="291"/>
      <c r="K85" s="299">
        <v>0.41</v>
      </c>
      <c r="L85" s="307">
        <v>396</v>
      </c>
      <c r="M85" s="291"/>
      <c r="N85" s="310" t="s">
        <v>1013</v>
      </c>
      <c r="O85" s="295" t="s">
        <v>899</v>
      </c>
      <c r="P85" s="309">
        <v>1</v>
      </c>
      <c r="Q85" s="309" t="s">
        <v>52</v>
      </c>
      <c r="R85" s="309" t="s">
        <v>52</v>
      </c>
      <c r="S85" s="309" t="s">
        <v>52</v>
      </c>
      <c r="T85" s="303"/>
    </row>
    <row r="86" spans="1:20" ht="15" thickBot="1">
      <c r="A86" s="304">
        <v>68</v>
      </c>
      <c r="B86" s="473" t="s">
        <v>1014</v>
      </c>
      <c r="C86" s="305">
        <v>20</v>
      </c>
      <c r="D86" s="306">
        <v>550000</v>
      </c>
      <c r="E86" s="306">
        <f>D86/1000</f>
        <v>550</v>
      </c>
      <c r="F86" s="288">
        <v>2009</v>
      </c>
      <c r="G86" s="381">
        <f>2016-F86</f>
        <v>7</v>
      </c>
      <c r="H86" s="382">
        <v>519970</v>
      </c>
      <c r="I86" s="290">
        <f t="shared" si="3"/>
        <v>519.97</v>
      </c>
      <c r="J86" s="291"/>
      <c r="K86" s="299">
        <v>2.08</v>
      </c>
      <c r="L86" s="307">
        <v>300</v>
      </c>
      <c r="M86" s="291"/>
      <c r="N86" s="310" t="s">
        <v>1015</v>
      </c>
      <c r="O86" s="295" t="s">
        <v>899</v>
      </c>
      <c r="P86" s="309">
        <v>1</v>
      </c>
      <c r="Q86" s="309" t="s">
        <v>52</v>
      </c>
      <c r="R86" s="309" t="s">
        <v>52</v>
      </c>
      <c r="S86" s="309" t="s">
        <v>52</v>
      </c>
      <c r="T86" s="296"/>
    </row>
    <row r="87" spans="1:20" ht="15" thickBot="1">
      <c r="A87" s="383"/>
      <c r="B87" s="384"/>
      <c r="C87" s="385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7"/>
    </row>
    <row r="88" spans="1:20" ht="108.75" customHeight="1" thickTop="1">
      <c r="Q88" s="525" t="s">
        <v>1016</v>
      </c>
      <c r="R88" s="526"/>
      <c r="S88" s="526"/>
      <c r="T88" s="526"/>
    </row>
  </sheetData>
  <mergeCells count="32">
    <mergeCell ref="S8:S10"/>
    <mergeCell ref="A3:T3"/>
    <mergeCell ref="A6:A10"/>
    <mergeCell ref="B6:B10"/>
    <mergeCell ref="C6:J7"/>
    <mergeCell ref="K6:N7"/>
    <mergeCell ref="O6:P6"/>
    <mergeCell ref="Q6:S6"/>
    <mergeCell ref="T6:T10"/>
    <mergeCell ref="O7:P7"/>
    <mergeCell ref="Q7:S7"/>
    <mergeCell ref="C8:C9"/>
    <mergeCell ref="K8:K9"/>
    <mergeCell ref="L8:L9"/>
    <mergeCell ref="M8:M9"/>
    <mergeCell ref="N8:N9"/>
    <mergeCell ref="A48:A52"/>
    <mergeCell ref="B48:B52"/>
    <mergeCell ref="C48:J49"/>
    <mergeCell ref="K48:N49"/>
    <mergeCell ref="O48:P48"/>
    <mergeCell ref="Q88:T88"/>
    <mergeCell ref="T48:T52"/>
    <mergeCell ref="O49:P49"/>
    <mergeCell ref="Q49:S49"/>
    <mergeCell ref="C50:C51"/>
    <mergeCell ref="K50:K51"/>
    <mergeCell ref="L50:L51"/>
    <mergeCell ref="M50:M51"/>
    <mergeCell ref="N50:N51"/>
    <mergeCell ref="S50:S52"/>
    <mergeCell ref="Q48:S48"/>
  </mergeCells>
  <pageMargins left="0.51" right="0.16" top="0.2" bottom="0" header="0.25" footer="0.16"/>
  <pageSetup paperSize="9" scale="74" orientation="landscape" horizontalDpi="4294967294" r:id="rId1"/>
  <rowBreaks count="1" manualBreakCount="1">
    <brk id="46" max="1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P98"/>
  <sheetViews>
    <sheetView tabSelected="1" view="pageBreakPreview" zoomScale="60" zoomScaleNormal="85" workbookViewId="0">
      <selection activeCell="B2" sqref="B2:P4"/>
    </sheetView>
  </sheetViews>
  <sheetFormatPr defaultColWidth="9.1796875" defaultRowHeight="14.5"/>
  <cols>
    <col min="1" max="1" width="9.1796875" style="265"/>
    <col min="2" max="2" width="6.81640625" style="265" customWidth="1"/>
    <col min="3" max="3" width="36.7265625" style="265" bestFit="1" customWidth="1"/>
    <col min="4" max="4" width="19.54296875" style="265" customWidth="1"/>
    <col min="5" max="5" width="17.26953125" style="265" customWidth="1"/>
    <col min="6" max="6" width="13" style="265" customWidth="1"/>
    <col min="7" max="7" width="19.81640625" style="265" customWidth="1"/>
    <col min="8" max="8" width="13.1796875" style="265" customWidth="1"/>
    <col min="9" max="9" width="15" style="265" customWidth="1"/>
    <col min="10" max="13" width="11.453125" style="265" customWidth="1"/>
    <col min="14" max="14" width="12" style="265" customWidth="1"/>
    <col min="15" max="15" width="12.54296875" style="265" customWidth="1"/>
    <col min="16" max="16" width="13.1796875" style="265" bestFit="1" customWidth="1"/>
    <col min="17" max="16384" width="9.1796875" style="265"/>
  </cols>
  <sheetData>
    <row r="2" spans="2:16">
      <c r="B2" s="565" t="s">
        <v>1109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</row>
    <row r="3" spans="2:16"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</row>
    <row r="4" spans="2:16" ht="15" thickBot="1"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</row>
    <row r="5" spans="2:16" ht="29.25" customHeight="1" thickTop="1">
      <c r="B5" s="566" t="s">
        <v>1</v>
      </c>
      <c r="C5" s="569" t="s">
        <v>1019</v>
      </c>
      <c r="D5" s="570" t="s">
        <v>3</v>
      </c>
      <c r="E5" s="571"/>
      <c r="F5" s="572"/>
      <c r="G5" s="570" t="s">
        <v>1020</v>
      </c>
      <c r="H5" s="571"/>
      <c r="I5" s="571"/>
      <c r="J5" s="572"/>
      <c r="K5" s="573" t="s">
        <v>1021</v>
      </c>
      <c r="L5" s="574"/>
      <c r="M5" s="570" t="s">
        <v>9</v>
      </c>
      <c r="N5" s="571"/>
      <c r="O5" s="572"/>
      <c r="P5" s="393"/>
    </row>
    <row r="6" spans="2:16" ht="14.25" customHeight="1">
      <c r="B6" s="567"/>
      <c r="C6" s="560"/>
      <c r="D6" s="577" t="s">
        <v>11</v>
      </c>
      <c r="E6" s="577" t="s">
        <v>1022</v>
      </c>
      <c r="F6" s="577" t="s">
        <v>1023</v>
      </c>
      <c r="G6" s="559" t="s">
        <v>1024</v>
      </c>
      <c r="H6" s="559" t="s">
        <v>1025</v>
      </c>
      <c r="I6" s="559" t="s">
        <v>1026</v>
      </c>
      <c r="J6" s="559" t="s">
        <v>1027</v>
      </c>
      <c r="K6" s="575"/>
      <c r="L6" s="576"/>
      <c r="M6" s="559" t="s">
        <v>24</v>
      </c>
      <c r="N6" s="562" t="s">
        <v>25</v>
      </c>
      <c r="O6" s="559" t="s">
        <v>1028</v>
      </c>
      <c r="P6" s="580" t="s">
        <v>10</v>
      </c>
    </row>
    <row r="7" spans="2:16">
      <c r="B7" s="567"/>
      <c r="C7" s="560"/>
      <c r="D7" s="578"/>
      <c r="E7" s="578"/>
      <c r="F7" s="578"/>
      <c r="G7" s="560"/>
      <c r="H7" s="560"/>
      <c r="I7" s="560"/>
      <c r="J7" s="560"/>
      <c r="K7" s="394" t="s">
        <v>1029</v>
      </c>
      <c r="L7" s="394" t="s">
        <v>1030</v>
      </c>
      <c r="M7" s="560"/>
      <c r="N7" s="563"/>
      <c r="O7" s="560"/>
      <c r="P7" s="581"/>
    </row>
    <row r="8" spans="2:16">
      <c r="B8" s="568"/>
      <c r="C8" s="561"/>
      <c r="D8" s="579"/>
      <c r="E8" s="579"/>
      <c r="F8" s="579"/>
      <c r="G8" s="561"/>
      <c r="H8" s="561"/>
      <c r="I8" s="561"/>
      <c r="J8" s="561"/>
      <c r="K8" s="394" t="s">
        <v>1031</v>
      </c>
      <c r="L8" s="394" t="s">
        <v>1031</v>
      </c>
      <c r="M8" s="561"/>
      <c r="N8" s="564"/>
      <c r="O8" s="561"/>
      <c r="P8" s="582"/>
    </row>
    <row r="9" spans="2:16">
      <c r="B9" s="395">
        <v>1</v>
      </c>
      <c r="C9" s="394">
        <v>2</v>
      </c>
      <c r="D9" s="394">
        <v>3</v>
      </c>
      <c r="E9" s="394">
        <v>4</v>
      </c>
      <c r="F9" s="394">
        <v>5</v>
      </c>
      <c r="G9" s="394">
        <v>6</v>
      </c>
      <c r="H9" s="394">
        <v>7</v>
      </c>
      <c r="I9" s="394">
        <v>8</v>
      </c>
      <c r="J9" s="394">
        <v>9</v>
      </c>
      <c r="K9" s="394">
        <v>10</v>
      </c>
      <c r="L9" s="394">
        <v>11</v>
      </c>
      <c r="M9" s="394">
        <v>12</v>
      </c>
      <c r="N9" s="394">
        <v>13</v>
      </c>
      <c r="O9" s="394">
        <v>14</v>
      </c>
      <c r="P9" s="396">
        <v>15</v>
      </c>
    </row>
    <row r="10" spans="2:16" s="401" customFormat="1" ht="30" customHeight="1">
      <c r="B10" s="397"/>
      <c r="C10" s="398" t="s">
        <v>1032</v>
      </c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400"/>
    </row>
    <row r="11" spans="2:16" s="401" customFormat="1" ht="30" customHeight="1">
      <c r="B11" s="402">
        <v>1</v>
      </c>
      <c r="C11" s="403" t="s">
        <v>416</v>
      </c>
      <c r="D11" s="403" t="s">
        <v>417</v>
      </c>
      <c r="E11" s="403" t="s">
        <v>1033</v>
      </c>
      <c r="F11" s="403" t="s">
        <v>1034</v>
      </c>
      <c r="G11" s="403" t="s">
        <v>1035</v>
      </c>
      <c r="H11" s="404">
        <v>2.5</v>
      </c>
      <c r="I11" s="404">
        <v>75000</v>
      </c>
      <c r="J11" s="404">
        <v>170</v>
      </c>
      <c r="K11" s="404">
        <v>170</v>
      </c>
      <c r="L11" s="404">
        <v>8</v>
      </c>
      <c r="M11" s="405" t="s">
        <v>52</v>
      </c>
      <c r="N11" s="404">
        <v>20</v>
      </c>
      <c r="O11" s="404">
        <v>100</v>
      </c>
      <c r="P11" s="406"/>
    </row>
    <row r="12" spans="2:16" s="401" customFormat="1" ht="30" customHeight="1">
      <c r="B12" s="402">
        <v>2</v>
      </c>
      <c r="C12" s="403" t="s">
        <v>420</v>
      </c>
      <c r="D12" s="403" t="s">
        <v>1036</v>
      </c>
      <c r="E12" s="403" t="s">
        <v>1033</v>
      </c>
      <c r="F12" s="403" t="s">
        <v>1034</v>
      </c>
      <c r="G12" s="403" t="s">
        <v>1037</v>
      </c>
      <c r="H12" s="404">
        <v>165</v>
      </c>
      <c r="I12" s="404">
        <v>37367</v>
      </c>
      <c r="J12" s="404">
        <v>125</v>
      </c>
      <c r="K12" s="404">
        <v>13</v>
      </c>
      <c r="L12" s="404">
        <v>13</v>
      </c>
      <c r="M12" s="404">
        <v>163</v>
      </c>
      <c r="N12" s="404">
        <v>47</v>
      </c>
      <c r="O12" s="404">
        <v>100</v>
      </c>
      <c r="P12" s="406"/>
    </row>
    <row r="13" spans="2:16" s="401" customFormat="1" ht="30" customHeight="1">
      <c r="B13" s="402">
        <v>3</v>
      </c>
      <c r="C13" s="403" t="s">
        <v>422</v>
      </c>
      <c r="D13" s="403" t="s">
        <v>1036</v>
      </c>
      <c r="E13" s="403" t="s">
        <v>1033</v>
      </c>
      <c r="F13" s="403" t="s">
        <v>1034</v>
      </c>
      <c r="G13" s="403" t="s">
        <v>1037</v>
      </c>
      <c r="H13" s="404">
        <v>7</v>
      </c>
      <c r="I13" s="404">
        <v>110000</v>
      </c>
      <c r="J13" s="404">
        <v>125</v>
      </c>
      <c r="K13" s="404">
        <v>125</v>
      </c>
      <c r="L13" s="404">
        <v>18.5</v>
      </c>
      <c r="M13" s="404">
        <v>200</v>
      </c>
      <c r="N13" s="404">
        <v>75</v>
      </c>
      <c r="O13" s="404">
        <v>150</v>
      </c>
      <c r="P13" s="406"/>
    </row>
    <row r="14" spans="2:16" ht="29.25" customHeight="1">
      <c r="B14" s="407"/>
      <c r="C14" s="398" t="s">
        <v>1038</v>
      </c>
      <c r="D14" s="408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9"/>
    </row>
    <row r="15" spans="2:16" s="418" customFormat="1" ht="22.5" customHeight="1">
      <c r="B15" s="410">
        <v>4</v>
      </c>
      <c r="C15" s="411" t="s">
        <v>455</v>
      </c>
      <c r="D15" s="412" t="s">
        <v>456</v>
      </c>
      <c r="E15" s="413" t="s">
        <v>445</v>
      </c>
      <c r="F15" s="412" t="s">
        <v>765</v>
      </c>
      <c r="G15" s="414" t="s">
        <v>300</v>
      </c>
      <c r="H15" s="415">
        <v>1.2</v>
      </c>
      <c r="I15" s="415">
        <v>38400</v>
      </c>
      <c r="J15" s="415">
        <v>40</v>
      </c>
      <c r="K15" s="415">
        <v>40</v>
      </c>
      <c r="L15" s="415">
        <v>13</v>
      </c>
      <c r="M15" s="416">
        <v>200</v>
      </c>
      <c r="N15" s="416">
        <v>0</v>
      </c>
      <c r="O15" s="416">
        <v>123</v>
      </c>
      <c r="P15" s="417"/>
    </row>
    <row r="16" spans="2:16" s="418" customFormat="1" ht="22.5" customHeight="1">
      <c r="B16" s="410">
        <v>5</v>
      </c>
      <c r="C16" s="411" t="s">
        <v>549</v>
      </c>
      <c r="D16" s="412" t="s">
        <v>550</v>
      </c>
      <c r="E16" s="413" t="s">
        <v>548</v>
      </c>
      <c r="F16" s="412" t="s">
        <v>765</v>
      </c>
      <c r="G16" s="414" t="s">
        <v>782</v>
      </c>
      <c r="H16" s="415">
        <v>4</v>
      </c>
      <c r="I16" s="415">
        <v>156500</v>
      </c>
      <c r="J16" s="415">
        <v>135</v>
      </c>
      <c r="K16" s="415">
        <v>135</v>
      </c>
      <c r="L16" s="415">
        <v>13.5</v>
      </c>
      <c r="M16" s="416">
        <v>150</v>
      </c>
      <c r="N16" s="416">
        <v>30</v>
      </c>
      <c r="O16" s="416">
        <v>50</v>
      </c>
      <c r="P16" s="417"/>
    </row>
    <row r="17" spans="2:16" s="418" customFormat="1" ht="22.5" customHeight="1">
      <c r="B17" s="410">
        <f>+B16+1</f>
        <v>6</v>
      </c>
      <c r="C17" s="411" t="s">
        <v>586</v>
      </c>
      <c r="D17" s="412" t="s">
        <v>450</v>
      </c>
      <c r="E17" s="413" t="s">
        <v>587</v>
      </c>
      <c r="F17" s="412" t="s">
        <v>765</v>
      </c>
      <c r="G17" s="414" t="s">
        <v>785</v>
      </c>
      <c r="H17" s="415">
        <v>0.93</v>
      </c>
      <c r="I17" s="415">
        <v>96416</v>
      </c>
      <c r="J17" s="415">
        <v>72.3</v>
      </c>
      <c r="K17" s="415">
        <v>72.3</v>
      </c>
      <c r="L17" s="415">
        <v>14</v>
      </c>
      <c r="M17" s="416">
        <v>150</v>
      </c>
      <c r="N17" s="408" t="s">
        <v>52</v>
      </c>
      <c r="O17" s="408" t="s">
        <v>52</v>
      </c>
      <c r="P17" s="417"/>
    </row>
    <row r="18" spans="2:16" s="418" customFormat="1" ht="22.5" customHeight="1">
      <c r="B18" s="410">
        <f t="shared" ref="B18:B48" si="0">+B17+1</f>
        <v>7</v>
      </c>
      <c r="C18" s="411" t="s">
        <v>480</v>
      </c>
      <c r="D18" s="412" t="s">
        <v>481</v>
      </c>
      <c r="E18" s="413" t="s">
        <v>403</v>
      </c>
      <c r="F18" s="412" t="s">
        <v>765</v>
      </c>
      <c r="G18" s="414" t="s">
        <v>782</v>
      </c>
      <c r="H18" s="415">
        <v>4.8499999999999996</v>
      </c>
      <c r="I18" s="415">
        <v>289100</v>
      </c>
      <c r="J18" s="415">
        <v>122.3</v>
      </c>
      <c r="K18" s="415">
        <v>122.3</v>
      </c>
      <c r="L18" s="415">
        <v>12.5</v>
      </c>
      <c r="M18" s="416">
        <v>206</v>
      </c>
      <c r="N18" s="416">
        <v>100</v>
      </c>
      <c r="O18" s="416">
        <v>100</v>
      </c>
      <c r="P18" s="417"/>
    </row>
    <row r="19" spans="2:16" s="418" customFormat="1" ht="22.5" customHeight="1">
      <c r="B19" s="410">
        <f t="shared" si="0"/>
        <v>8</v>
      </c>
      <c r="C19" s="411" t="s">
        <v>466</v>
      </c>
      <c r="D19" s="412" t="s">
        <v>464</v>
      </c>
      <c r="E19" s="413" t="s">
        <v>445</v>
      </c>
      <c r="F19" s="412" t="s">
        <v>765</v>
      </c>
      <c r="G19" s="414" t="s">
        <v>782</v>
      </c>
      <c r="H19" s="415">
        <v>0.75</v>
      </c>
      <c r="I19" s="415">
        <v>150000</v>
      </c>
      <c r="J19" s="415">
        <v>95</v>
      </c>
      <c r="K19" s="415">
        <v>95</v>
      </c>
      <c r="L19" s="415">
        <v>12</v>
      </c>
      <c r="M19" s="416">
        <v>160</v>
      </c>
      <c r="N19" s="416">
        <v>25</v>
      </c>
      <c r="O19" s="416">
        <v>100</v>
      </c>
      <c r="P19" s="417"/>
    </row>
    <row r="20" spans="2:16" s="418" customFormat="1" ht="22.5" customHeight="1">
      <c r="B20" s="410">
        <f t="shared" si="0"/>
        <v>9</v>
      </c>
      <c r="C20" s="411" t="s">
        <v>570</v>
      </c>
      <c r="D20" s="412" t="s">
        <v>571</v>
      </c>
      <c r="E20" s="413" t="s">
        <v>567</v>
      </c>
      <c r="F20" s="412" t="s">
        <v>765</v>
      </c>
      <c r="G20" s="414" t="s">
        <v>207</v>
      </c>
      <c r="H20" s="415">
        <v>3.34</v>
      </c>
      <c r="I20" s="415">
        <v>110000</v>
      </c>
      <c r="J20" s="415">
        <v>120</v>
      </c>
      <c r="K20" s="415">
        <v>120</v>
      </c>
      <c r="L20" s="415">
        <v>13.5</v>
      </c>
      <c r="M20" s="416">
        <v>150</v>
      </c>
      <c r="N20" s="416">
        <v>125</v>
      </c>
      <c r="O20" s="416">
        <v>100</v>
      </c>
      <c r="P20" s="417"/>
    </row>
    <row r="21" spans="2:16" s="418" customFormat="1" ht="22.5" customHeight="1">
      <c r="B21" s="410">
        <f t="shared" si="0"/>
        <v>10</v>
      </c>
      <c r="C21" s="411" t="s">
        <v>603</v>
      </c>
      <c r="D21" s="412" t="s">
        <v>508</v>
      </c>
      <c r="E21" s="413" t="s">
        <v>505</v>
      </c>
      <c r="F21" s="412" t="s">
        <v>765</v>
      </c>
      <c r="G21" s="414" t="s">
        <v>207</v>
      </c>
      <c r="H21" s="416">
        <v>1.8</v>
      </c>
      <c r="I21" s="415">
        <v>58000</v>
      </c>
      <c r="J21" s="415">
        <v>37.5</v>
      </c>
      <c r="K21" s="415">
        <v>37.5</v>
      </c>
      <c r="L21" s="415">
        <v>10</v>
      </c>
      <c r="M21" s="416">
        <v>80</v>
      </c>
      <c r="N21" s="419" t="s">
        <v>52</v>
      </c>
      <c r="O21" s="419" t="s">
        <v>52</v>
      </c>
      <c r="P21" s="417"/>
    </row>
    <row r="22" spans="2:16" s="418" customFormat="1" ht="22.5" customHeight="1">
      <c r="B22" s="410">
        <f t="shared" si="0"/>
        <v>11</v>
      </c>
      <c r="C22" s="420" t="s">
        <v>492</v>
      </c>
      <c r="D22" s="413" t="s">
        <v>486</v>
      </c>
      <c r="E22" s="413" t="s">
        <v>1039</v>
      </c>
      <c r="F22" s="413" t="s">
        <v>765</v>
      </c>
      <c r="G22" s="421" t="s">
        <v>782</v>
      </c>
      <c r="H22" s="416">
        <v>2</v>
      </c>
      <c r="I22" s="415">
        <v>75000</v>
      </c>
      <c r="J22" s="415">
        <v>60</v>
      </c>
      <c r="K22" s="415">
        <v>60</v>
      </c>
      <c r="L22" s="415">
        <v>8</v>
      </c>
      <c r="M22" s="416">
        <v>100</v>
      </c>
      <c r="N22" s="416">
        <v>25</v>
      </c>
      <c r="O22" s="416">
        <v>25</v>
      </c>
      <c r="P22" s="417"/>
    </row>
    <row r="23" spans="2:16" s="418" customFormat="1" ht="22.5" customHeight="1">
      <c r="B23" s="410">
        <f t="shared" si="0"/>
        <v>12</v>
      </c>
      <c r="C23" s="420" t="s">
        <v>551</v>
      </c>
      <c r="D23" s="413" t="s">
        <v>477</v>
      </c>
      <c r="E23" s="413" t="s">
        <v>548</v>
      </c>
      <c r="F23" s="413" t="s">
        <v>765</v>
      </c>
      <c r="G23" s="421" t="s">
        <v>782</v>
      </c>
      <c r="H23" s="416">
        <v>4</v>
      </c>
      <c r="I23" s="415">
        <v>160697</v>
      </c>
      <c r="J23" s="415">
        <v>155</v>
      </c>
      <c r="K23" s="415">
        <v>155</v>
      </c>
      <c r="L23" s="415">
        <v>12.5</v>
      </c>
      <c r="M23" s="416">
        <v>150</v>
      </c>
      <c r="N23" s="416">
        <v>100</v>
      </c>
      <c r="O23" s="416">
        <v>175</v>
      </c>
      <c r="P23" s="417"/>
    </row>
    <row r="24" spans="2:16" s="418" customFormat="1" ht="22.5" customHeight="1">
      <c r="B24" s="410">
        <f t="shared" si="0"/>
        <v>13</v>
      </c>
      <c r="C24" s="420" t="s">
        <v>457</v>
      </c>
      <c r="D24" s="413" t="s">
        <v>458</v>
      </c>
      <c r="E24" s="413" t="s">
        <v>445</v>
      </c>
      <c r="F24" s="413" t="s">
        <v>765</v>
      </c>
      <c r="G24" s="421" t="s">
        <v>300</v>
      </c>
      <c r="H24" s="416">
        <v>2</v>
      </c>
      <c r="I24" s="415">
        <v>80000</v>
      </c>
      <c r="J24" s="415">
        <v>71</v>
      </c>
      <c r="K24" s="415">
        <v>71</v>
      </c>
      <c r="L24" s="415">
        <v>8</v>
      </c>
      <c r="M24" s="416">
        <v>300</v>
      </c>
      <c r="N24" s="416">
        <v>70</v>
      </c>
      <c r="O24" s="416">
        <v>28</v>
      </c>
      <c r="P24" s="417"/>
    </row>
    <row r="25" spans="2:16" s="418" customFormat="1" ht="22.5" customHeight="1">
      <c r="B25" s="410">
        <f t="shared" si="0"/>
        <v>14</v>
      </c>
      <c r="C25" s="420" t="s">
        <v>503</v>
      </c>
      <c r="D25" s="413" t="s">
        <v>504</v>
      </c>
      <c r="E25" s="413" t="s">
        <v>505</v>
      </c>
      <c r="F25" s="413" t="s">
        <v>765</v>
      </c>
      <c r="G25" s="421" t="s">
        <v>782</v>
      </c>
      <c r="H25" s="416">
        <v>1.37</v>
      </c>
      <c r="I25" s="415">
        <v>157700</v>
      </c>
      <c r="J25" s="415">
        <v>200</v>
      </c>
      <c r="K25" s="415">
        <v>200</v>
      </c>
      <c r="L25" s="415">
        <v>13.5</v>
      </c>
      <c r="M25" s="416">
        <v>82</v>
      </c>
      <c r="N25" s="416">
        <v>174</v>
      </c>
      <c r="O25" s="416">
        <v>41</v>
      </c>
      <c r="P25" s="417"/>
    </row>
    <row r="26" spans="2:16" s="418" customFormat="1" ht="22.5" customHeight="1">
      <c r="B26" s="410">
        <f t="shared" si="0"/>
        <v>15</v>
      </c>
      <c r="C26" s="420" t="s">
        <v>580</v>
      </c>
      <c r="D26" s="413" t="s">
        <v>581</v>
      </c>
      <c r="E26" s="413" t="s">
        <v>574</v>
      </c>
      <c r="F26" s="413" t="s">
        <v>765</v>
      </c>
      <c r="G26" s="421" t="s">
        <v>782</v>
      </c>
      <c r="H26" s="416">
        <v>4.5</v>
      </c>
      <c r="I26" s="415">
        <v>400000</v>
      </c>
      <c r="J26" s="415">
        <v>108.9</v>
      </c>
      <c r="K26" s="415">
        <v>108.9</v>
      </c>
      <c r="L26" s="415">
        <v>9</v>
      </c>
      <c r="M26" s="416">
        <v>318</v>
      </c>
      <c r="N26" s="416">
        <v>18</v>
      </c>
      <c r="O26" s="416">
        <v>1246</v>
      </c>
      <c r="P26" s="417"/>
    </row>
    <row r="27" spans="2:16" s="418" customFormat="1" ht="22.5" customHeight="1">
      <c r="B27" s="410">
        <f t="shared" si="0"/>
        <v>16</v>
      </c>
      <c r="C27" s="420" t="s">
        <v>590</v>
      </c>
      <c r="D27" s="413" t="s">
        <v>591</v>
      </c>
      <c r="E27" s="413" t="s">
        <v>587</v>
      </c>
      <c r="F27" s="413" t="s">
        <v>765</v>
      </c>
      <c r="G27" s="421" t="s">
        <v>782</v>
      </c>
      <c r="H27" s="416">
        <v>8.5</v>
      </c>
      <c r="I27" s="415">
        <v>130000</v>
      </c>
      <c r="J27" s="415">
        <v>105.58</v>
      </c>
      <c r="K27" s="415">
        <v>105.58</v>
      </c>
      <c r="L27" s="415">
        <v>9</v>
      </c>
      <c r="M27" s="416">
        <v>200</v>
      </c>
      <c r="N27" s="416">
        <v>81</v>
      </c>
      <c r="O27" s="416">
        <v>350</v>
      </c>
      <c r="P27" s="417"/>
    </row>
    <row r="28" spans="2:16" s="418" customFormat="1" ht="22.5" customHeight="1">
      <c r="B28" s="410">
        <f t="shared" si="0"/>
        <v>17</v>
      </c>
      <c r="C28" s="420" t="s">
        <v>519</v>
      </c>
      <c r="D28" s="413" t="s">
        <v>520</v>
      </c>
      <c r="E28" s="413" t="s">
        <v>514</v>
      </c>
      <c r="F28" s="413" t="s">
        <v>765</v>
      </c>
      <c r="G28" s="421" t="s">
        <v>782</v>
      </c>
      <c r="H28" s="416">
        <v>2.75</v>
      </c>
      <c r="I28" s="415">
        <v>72785</v>
      </c>
      <c r="J28" s="415">
        <v>85</v>
      </c>
      <c r="K28" s="415">
        <v>85</v>
      </c>
      <c r="L28" s="415">
        <v>7</v>
      </c>
      <c r="M28" s="416">
        <v>138</v>
      </c>
      <c r="N28" s="416">
        <v>89</v>
      </c>
      <c r="O28" s="416">
        <v>22</v>
      </c>
      <c r="P28" s="417"/>
    </row>
    <row r="29" spans="2:16" s="418" customFormat="1" ht="22.5" customHeight="1">
      <c r="B29" s="410">
        <f t="shared" si="0"/>
        <v>18</v>
      </c>
      <c r="C29" s="420" t="s">
        <v>541</v>
      </c>
      <c r="D29" s="413" t="s">
        <v>536</v>
      </c>
      <c r="E29" s="413" t="s">
        <v>514</v>
      </c>
      <c r="F29" s="413" t="s">
        <v>765</v>
      </c>
      <c r="G29" s="421" t="s">
        <v>782</v>
      </c>
      <c r="H29" s="416">
        <v>3</v>
      </c>
      <c r="I29" s="415">
        <v>145000</v>
      </c>
      <c r="J29" s="415">
        <v>75</v>
      </c>
      <c r="K29" s="415">
        <v>75</v>
      </c>
      <c r="L29" s="415">
        <v>6.6</v>
      </c>
      <c r="M29" s="416">
        <v>210</v>
      </c>
      <c r="N29" s="416">
        <v>0</v>
      </c>
      <c r="O29" s="416">
        <v>0</v>
      </c>
      <c r="P29" s="417"/>
    </row>
    <row r="30" spans="2:16" s="418" customFormat="1" ht="22.5" customHeight="1">
      <c r="B30" s="410">
        <f t="shared" si="0"/>
        <v>19</v>
      </c>
      <c r="C30" s="420" t="s">
        <v>521</v>
      </c>
      <c r="D30" s="413" t="s">
        <v>520</v>
      </c>
      <c r="E30" s="413" t="s">
        <v>514</v>
      </c>
      <c r="F30" s="413" t="s">
        <v>765</v>
      </c>
      <c r="G30" s="421" t="s">
        <v>782</v>
      </c>
      <c r="H30" s="416">
        <v>2.5</v>
      </c>
      <c r="I30" s="415">
        <v>71785</v>
      </c>
      <c r="J30" s="415">
        <v>134</v>
      </c>
      <c r="K30" s="415">
        <v>134</v>
      </c>
      <c r="L30" s="415">
        <v>6</v>
      </c>
      <c r="M30" s="416">
        <v>91</v>
      </c>
      <c r="N30" s="416">
        <v>36</v>
      </c>
      <c r="O30" s="416">
        <v>28</v>
      </c>
      <c r="P30" s="417"/>
    </row>
    <row r="31" spans="2:16" s="418" customFormat="1" ht="22.5" customHeight="1">
      <c r="B31" s="410">
        <f t="shared" si="0"/>
        <v>20</v>
      </c>
      <c r="C31" s="420" t="s">
        <v>534</v>
      </c>
      <c r="D31" s="413" t="s">
        <v>514</v>
      </c>
      <c r="E31" s="413" t="s">
        <v>514</v>
      </c>
      <c r="F31" s="413" t="s">
        <v>765</v>
      </c>
      <c r="G31" s="421" t="s">
        <v>782</v>
      </c>
      <c r="H31" s="416">
        <v>3.2</v>
      </c>
      <c r="I31" s="415">
        <v>297250</v>
      </c>
      <c r="J31" s="415">
        <v>95.85</v>
      </c>
      <c r="K31" s="415">
        <v>95.85</v>
      </c>
      <c r="L31" s="415">
        <v>8.5</v>
      </c>
      <c r="M31" s="416">
        <v>25</v>
      </c>
      <c r="N31" s="416">
        <v>12</v>
      </c>
      <c r="O31" s="416">
        <v>18</v>
      </c>
      <c r="P31" s="417"/>
    </row>
    <row r="32" spans="2:16" s="418" customFormat="1" ht="22.5" customHeight="1">
      <c r="B32" s="410">
        <f t="shared" si="0"/>
        <v>21</v>
      </c>
      <c r="C32" s="420" t="s">
        <v>558</v>
      </c>
      <c r="D32" s="413" t="s">
        <v>559</v>
      </c>
      <c r="E32" s="413" t="s">
        <v>548</v>
      </c>
      <c r="F32" s="413" t="s">
        <v>765</v>
      </c>
      <c r="G32" s="421" t="s">
        <v>782</v>
      </c>
      <c r="H32" s="416">
        <v>5.2</v>
      </c>
      <c r="I32" s="415">
        <v>310000</v>
      </c>
      <c r="J32" s="415">
        <v>242.5</v>
      </c>
      <c r="K32" s="415">
        <v>242.5</v>
      </c>
      <c r="L32" s="415">
        <v>9.5</v>
      </c>
      <c r="M32" s="416">
        <v>300</v>
      </c>
      <c r="N32" s="416">
        <v>28</v>
      </c>
      <c r="O32" s="416">
        <v>116</v>
      </c>
      <c r="P32" s="417"/>
    </row>
    <row r="33" spans="2:16" s="418" customFormat="1" ht="22.5" customHeight="1">
      <c r="B33" s="410">
        <f t="shared" si="0"/>
        <v>22</v>
      </c>
      <c r="C33" s="420" t="s">
        <v>465</v>
      </c>
      <c r="D33" s="413" t="s">
        <v>464</v>
      </c>
      <c r="E33" s="413" t="s">
        <v>445</v>
      </c>
      <c r="F33" s="413" t="s">
        <v>765</v>
      </c>
      <c r="G33" s="421" t="s">
        <v>782</v>
      </c>
      <c r="H33" s="416">
        <v>0.8</v>
      </c>
      <c r="I33" s="415">
        <v>160000</v>
      </c>
      <c r="J33" s="415">
        <v>135</v>
      </c>
      <c r="K33" s="415">
        <v>135</v>
      </c>
      <c r="L33" s="415">
        <v>9</v>
      </c>
      <c r="M33" s="416">
        <v>150</v>
      </c>
      <c r="N33" s="416">
        <v>50</v>
      </c>
      <c r="O33" s="416">
        <v>100</v>
      </c>
      <c r="P33" s="417"/>
    </row>
    <row r="34" spans="2:16" s="418" customFormat="1" ht="22.5" customHeight="1">
      <c r="B34" s="410">
        <f t="shared" si="0"/>
        <v>23</v>
      </c>
      <c r="C34" s="420" t="s">
        <v>595</v>
      </c>
      <c r="D34" s="413" t="s">
        <v>593</v>
      </c>
      <c r="E34" s="413" t="s">
        <v>594</v>
      </c>
      <c r="F34" s="413" t="s">
        <v>765</v>
      </c>
      <c r="G34" s="421" t="s">
        <v>782</v>
      </c>
      <c r="H34" s="416">
        <v>1.4</v>
      </c>
      <c r="I34" s="415">
        <v>35015</v>
      </c>
      <c r="J34" s="415">
        <v>70.5</v>
      </c>
      <c r="K34" s="415">
        <v>70.5</v>
      </c>
      <c r="L34" s="415">
        <v>8</v>
      </c>
      <c r="M34" s="416">
        <v>203</v>
      </c>
      <c r="N34" s="416">
        <v>0</v>
      </c>
      <c r="O34" s="416">
        <v>100</v>
      </c>
      <c r="P34" s="417"/>
    </row>
    <row r="35" spans="2:16" s="418" customFormat="1" ht="22.5" customHeight="1">
      <c r="B35" s="410">
        <f t="shared" si="0"/>
        <v>24</v>
      </c>
      <c r="C35" s="420" t="s">
        <v>582</v>
      </c>
      <c r="D35" s="413" t="s">
        <v>583</v>
      </c>
      <c r="E35" s="413" t="s">
        <v>574</v>
      </c>
      <c r="F35" s="413" t="s">
        <v>765</v>
      </c>
      <c r="G35" s="421" t="s">
        <v>782</v>
      </c>
      <c r="H35" s="416">
        <v>0.63</v>
      </c>
      <c r="I35" s="415">
        <v>15830</v>
      </c>
      <c r="J35" s="415">
        <v>70</v>
      </c>
      <c r="K35" s="415">
        <v>70</v>
      </c>
      <c r="L35" s="415">
        <v>5</v>
      </c>
      <c r="M35" s="416">
        <v>100</v>
      </c>
      <c r="N35" s="416">
        <v>76</v>
      </c>
      <c r="O35" s="416">
        <v>112</v>
      </c>
      <c r="P35" s="417"/>
    </row>
    <row r="36" spans="2:16" s="418" customFormat="1" ht="22.5" customHeight="1">
      <c r="B36" s="410">
        <f t="shared" si="0"/>
        <v>25</v>
      </c>
      <c r="C36" s="420" t="s">
        <v>453</v>
      </c>
      <c r="D36" s="413" t="s">
        <v>454</v>
      </c>
      <c r="E36" s="413" t="s">
        <v>505</v>
      </c>
      <c r="F36" s="413" t="s">
        <v>765</v>
      </c>
      <c r="G36" s="421" t="s">
        <v>785</v>
      </c>
      <c r="H36" s="416">
        <v>1.5</v>
      </c>
      <c r="I36" s="415">
        <v>22691</v>
      </c>
      <c r="J36" s="415">
        <v>46</v>
      </c>
      <c r="K36" s="415">
        <v>46</v>
      </c>
      <c r="L36" s="415">
        <v>10</v>
      </c>
      <c r="M36" s="416">
        <v>75</v>
      </c>
      <c r="N36" s="416">
        <v>50</v>
      </c>
      <c r="O36" s="416">
        <v>75</v>
      </c>
      <c r="P36" s="417"/>
    </row>
    <row r="37" spans="2:16" s="418" customFormat="1" ht="22.5" customHeight="1">
      <c r="B37" s="410">
        <f t="shared" si="0"/>
        <v>26</v>
      </c>
      <c r="C37" s="420" t="s">
        <v>446</v>
      </c>
      <c r="D37" s="413" t="s">
        <v>447</v>
      </c>
      <c r="E37" s="413" t="s">
        <v>445</v>
      </c>
      <c r="F37" s="413" t="s">
        <v>765</v>
      </c>
      <c r="G37" s="421" t="s">
        <v>782</v>
      </c>
      <c r="H37" s="416">
        <v>2.15</v>
      </c>
      <c r="I37" s="415">
        <v>175000</v>
      </c>
      <c r="J37" s="415">
        <v>75</v>
      </c>
      <c r="K37" s="415">
        <v>75</v>
      </c>
      <c r="L37" s="415">
        <v>8</v>
      </c>
      <c r="M37" s="416">
        <v>228</v>
      </c>
      <c r="N37" s="416">
        <v>50</v>
      </c>
      <c r="O37" s="416">
        <v>52</v>
      </c>
      <c r="P37" s="417"/>
    </row>
    <row r="38" spans="2:16" s="418" customFormat="1" ht="22.5" customHeight="1">
      <c r="B38" s="410">
        <f t="shared" si="0"/>
        <v>27</v>
      </c>
      <c r="C38" s="420" t="s">
        <v>605</v>
      </c>
      <c r="D38" s="413" t="s">
        <v>1040</v>
      </c>
      <c r="E38" s="413" t="s">
        <v>548</v>
      </c>
      <c r="F38" s="413" t="s">
        <v>765</v>
      </c>
      <c r="G38" s="421" t="s">
        <v>782</v>
      </c>
      <c r="H38" s="416">
        <v>1.6</v>
      </c>
      <c r="I38" s="415">
        <v>53834</v>
      </c>
      <c r="J38" s="415">
        <v>60</v>
      </c>
      <c r="K38" s="415">
        <v>60</v>
      </c>
      <c r="L38" s="415">
        <v>13</v>
      </c>
      <c r="M38" s="416">
        <v>25</v>
      </c>
      <c r="N38" s="419" t="s">
        <v>52</v>
      </c>
      <c r="O38" s="419" t="s">
        <v>52</v>
      </c>
      <c r="P38" s="417"/>
    </row>
    <row r="39" spans="2:16" s="418" customFormat="1" ht="22.5" customHeight="1">
      <c r="B39" s="410">
        <f t="shared" si="0"/>
        <v>28</v>
      </c>
      <c r="C39" s="422" t="s">
        <v>561</v>
      </c>
      <c r="D39" s="413" t="s">
        <v>562</v>
      </c>
      <c r="E39" s="413" t="s">
        <v>548</v>
      </c>
      <c r="F39" s="413" t="s">
        <v>765</v>
      </c>
      <c r="G39" s="421" t="s">
        <v>782</v>
      </c>
      <c r="H39" s="416">
        <v>4.5</v>
      </c>
      <c r="I39" s="415">
        <v>198500</v>
      </c>
      <c r="J39" s="415">
        <v>106.25</v>
      </c>
      <c r="K39" s="415">
        <v>8.5</v>
      </c>
      <c r="L39" s="415">
        <v>8.5</v>
      </c>
      <c r="M39" s="416">
        <v>249</v>
      </c>
      <c r="N39" s="416">
        <v>127</v>
      </c>
      <c r="O39" s="416">
        <v>116</v>
      </c>
      <c r="P39" s="417"/>
    </row>
    <row r="40" spans="2:16" s="418" customFormat="1" ht="22.5" customHeight="1">
      <c r="B40" s="410">
        <f t="shared" si="0"/>
        <v>29</v>
      </c>
      <c r="C40" s="422" t="s">
        <v>1041</v>
      </c>
      <c r="D40" s="413" t="s">
        <v>514</v>
      </c>
      <c r="E40" s="413" t="s">
        <v>514</v>
      </c>
      <c r="F40" s="413" t="s">
        <v>765</v>
      </c>
      <c r="G40" s="421" t="s">
        <v>782</v>
      </c>
      <c r="H40" s="416">
        <v>5.75</v>
      </c>
      <c r="I40" s="415">
        <v>13125</v>
      </c>
      <c r="J40" s="415">
        <v>130</v>
      </c>
      <c r="K40" s="415">
        <v>130</v>
      </c>
      <c r="L40" s="415">
        <v>5</v>
      </c>
      <c r="M40" s="416">
        <v>136</v>
      </c>
      <c r="N40" s="416">
        <v>36</v>
      </c>
      <c r="O40" s="416">
        <v>24</v>
      </c>
      <c r="P40" s="417"/>
    </row>
    <row r="41" spans="2:16" s="418" customFormat="1" ht="22.5" customHeight="1">
      <c r="B41" s="410">
        <f t="shared" si="0"/>
        <v>30</v>
      </c>
      <c r="C41" s="422" t="s">
        <v>522</v>
      </c>
      <c r="D41" s="413" t="s">
        <v>514</v>
      </c>
      <c r="E41" s="413" t="s">
        <v>514</v>
      </c>
      <c r="F41" s="413" t="s">
        <v>765</v>
      </c>
      <c r="G41" s="421" t="s">
        <v>782</v>
      </c>
      <c r="H41" s="416">
        <v>2.1</v>
      </c>
      <c r="I41" s="415">
        <v>58800</v>
      </c>
      <c r="J41" s="415">
        <v>86</v>
      </c>
      <c r="K41" s="415">
        <v>86</v>
      </c>
      <c r="L41" s="415">
        <v>6</v>
      </c>
      <c r="M41" s="416">
        <v>100</v>
      </c>
      <c r="N41" s="416">
        <v>78</v>
      </c>
      <c r="O41" s="416">
        <v>56</v>
      </c>
      <c r="P41" s="417"/>
    </row>
    <row r="42" spans="2:16" s="418" customFormat="1" ht="22.5" customHeight="1">
      <c r="B42" s="410">
        <f t="shared" si="0"/>
        <v>31</v>
      </c>
      <c r="C42" s="422" t="s">
        <v>532</v>
      </c>
      <c r="D42" s="413" t="s">
        <v>514</v>
      </c>
      <c r="E42" s="413" t="s">
        <v>514</v>
      </c>
      <c r="F42" s="413" t="s">
        <v>765</v>
      </c>
      <c r="G42" s="421" t="s">
        <v>782</v>
      </c>
      <c r="H42" s="416">
        <v>0.75</v>
      </c>
      <c r="I42" s="415">
        <v>81620</v>
      </c>
      <c r="J42" s="415">
        <v>177.55</v>
      </c>
      <c r="K42" s="415">
        <v>177.55</v>
      </c>
      <c r="L42" s="415">
        <v>16</v>
      </c>
      <c r="M42" s="416">
        <v>100</v>
      </c>
      <c r="N42" s="416">
        <v>26</v>
      </c>
      <c r="O42" s="416">
        <v>32</v>
      </c>
      <c r="P42" s="417"/>
    </row>
    <row r="43" spans="2:16" s="418" customFormat="1" ht="22.5" customHeight="1">
      <c r="B43" s="410">
        <f t="shared" si="0"/>
        <v>32</v>
      </c>
      <c r="C43" s="422" t="s">
        <v>1042</v>
      </c>
      <c r="D43" s="413" t="s">
        <v>514</v>
      </c>
      <c r="E43" s="413" t="s">
        <v>514</v>
      </c>
      <c r="F43" s="413" t="s">
        <v>765</v>
      </c>
      <c r="G43" s="423"/>
      <c r="H43" s="424"/>
      <c r="I43" s="425"/>
      <c r="J43" s="425"/>
      <c r="K43" s="425"/>
      <c r="L43" s="425"/>
      <c r="M43" s="416">
        <v>94</v>
      </c>
      <c r="N43" s="424"/>
      <c r="O43" s="424"/>
      <c r="P43" s="417"/>
    </row>
    <row r="44" spans="2:16" s="418" customFormat="1" ht="22.5" customHeight="1">
      <c r="B44" s="410">
        <f t="shared" si="0"/>
        <v>33</v>
      </c>
      <c r="C44" s="422" t="s">
        <v>556</v>
      </c>
      <c r="D44" s="413" t="s">
        <v>1043</v>
      </c>
      <c r="E44" s="413" t="s">
        <v>548</v>
      </c>
      <c r="F44" s="413" t="s">
        <v>765</v>
      </c>
      <c r="G44" s="421" t="s">
        <v>782</v>
      </c>
      <c r="H44" s="416">
        <v>7.5</v>
      </c>
      <c r="I44" s="415">
        <v>196800</v>
      </c>
      <c r="J44" s="415">
        <v>106.5</v>
      </c>
      <c r="K44" s="415">
        <v>106.5</v>
      </c>
      <c r="L44" s="415">
        <v>7</v>
      </c>
      <c r="M44" s="416">
        <v>200</v>
      </c>
      <c r="N44" s="416">
        <v>26</v>
      </c>
      <c r="O44" s="416">
        <v>41</v>
      </c>
      <c r="P44" s="417"/>
    </row>
    <row r="45" spans="2:16" s="418" customFormat="1" ht="22.5" customHeight="1">
      <c r="B45" s="410">
        <f t="shared" si="0"/>
        <v>34</v>
      </c>
      <c r="C45" s="422" t="s">
        <v>535</v>
      </c>
      <c r="D45" s="413" t="s">
        <v>514</v>
      </c>
      <c r="E45" s="413" t="s">
        <v>514</v>
      </c>
      <c r="F45" s="413" t="s">
        <v>765</v>
      </c>
      <c r="G45" s="421" t="s">
        <v>782</v>
      </c>
      <c r="H45" s="416">
        <v>2.5</v>
      </c>
      <c r="I45" s="415">
        <v>82500</v>
      </c>
      <c r="J45" s="415">
        <v>80</v>
      </c>
      <c r="K45" s="415">
        <v>80</v>
      </c>
      <c r="L45" s="415">
        <v>9</v>
      </c>
      <c r="M45" s="416">
        <v>157</v>
      </c>
      <c r="N45" s="416">
        <v>24</v>
      </c>
      <c r="O45" s="416">
        <v>12</v>
      </c>
      <c r="P45" s="417"/>
    </row>
    <row r="46" spans="2:16" s="418" customFormat="1" ht="22.5" customHeight="1">
      <c r="B46" s="410">
        <f t="shared" si="0"/>
        <v>35</v>
      </c>
      <c r="C46" s="422" t="s">
        <v>614</v>
      </c>
      <c r="D46" s="413" t="s">
        <v>615</v>
      </c>
      <c r="E46" s="413" t="s">
        <v>502</v>
      </c>
      <c r="F46" s="413" t="s">
        <v>765</v>
      </c>
      <c r="G46" s="426" t="s">
        <v>1044</v>
      </c>
      <c r="H46" s="427">
        <v>1.21</v>
      </c>
      <c r="I46" s="428">
        <v>37232.699999999997</v>
      </c>
      <c r="J46" s="428">
        <v>63.57</v>
      </c>
      <c r="K46" s="428">
        <v>63.57</v>
      </c>
      <c r="L46" s="428">
        <v>10</v>
      </c>
      <c r="M46" s="427">
        <v>83</v>
      </c>
      <c r="N46" s="429" t="s">
        <v>52</v>
      </c>
      <c r="O46" s="429" t="s">
        <v>52</v>
      </c>
      <c r="P46" s="430"/>
    </row>
    <row r="47" spans="2:16" s="418" customFormat="1" ht="22.5" customHeight="1">
      <c r="B47" s="410">
        <f t="shared" si="0"/>
        <v>36</v>
      </c>
      <c r="C47" s="422" t="s">
        <v>606</v>
      </c>
      <c r="D47" s="413" t="s">
        <v>514</v>
      </c>
      <c r="E47" s="413" t="s">
        <v>514</v>
      </c>
      <c r="F47" s="413" t="s">
        <v>765</v>
      </c>
      <c r="G47" s="423"/>
      <c r="H47" s="424"/>
      <c r="I47" s="425"/>
      <c r="J47" s="425"/>
      <c r="K47" s="425"/>
      <c r="L47" s="425"/>
      <c r="M47" s="424"/>
      <c r="N47" s="424"/>
      <c r="O47" s="424"/>
      <c r="P47" s="417"/>
    </row>
    <row r="48" spans="2:16" s="418" customFormat="1" ht="22.5" customHeight="1">
      <c r="B48" s="410">
        <f t="shared" si="0"/>
        <v>37</v>
      </c>
      <c r="C48" s="422" t="s">
        <v>1045</v>
      </c>
      <c r="D48" s="413" t="s">
        <v>617</v>
      </c>
      <c r="E48" s="413" t="s">
        <v>403</v>
      </c>
      <c r="F48" s="413" t="s">
        <v>765</v>
      </c>
      <c r="G48" s="421" t="s">
        <v>1046</v>
      </c>
      <c r="H48" s="416">
        <v>7.9</v>
      </c>
      <c r="I48" s="431">
        <v>390394.3</v>
      </c>
      <c r="J48" s="415">
        <v>7.9</v>
      </c>
      <c r="K48" s="415">
        <v>5</v>
      </c>
      <c r="L48" s="415">
        <v>15</v>
      </c>
      <c r="M48" s="416">
        <v>220</v>
      </c>
      <c r="N48" s="429" t="s">
        <v>52</v>
      </c>
      <c r="O48" s="429" t="s">
        <v>52</v>
      </c>
      <c r="P48" s="430"/>
    </row>
    <row r="49" spans="2:16" s="418" customFormat="1" ht="33.75" customHeight="1">
      <c r="B49" s="407"/>
      <c r="C49" s="432" t="s">
        <v>1047</v>
      </c>
      <c r="D49" s="416"/>
      <c r="E49" s="416"/>
      <c r="F49" s="416"/>
      <c r="G49" s="433"/>
      <c r="H49" s="416"/>
      <c r="I49" s="416"/>
      <c r="J49" s="416"/>
      <c r="K49" s="415"/>
      <c r="L49" s="415"/>
      <c r="M49" s="416"/>
      <c r="N49" s="416"/>
      <c r="O49" s="416"/>
      <c r="P49" s="417"/>
    </row>
    <row r="50" spans="2:16" s="418" customFormat="1" ht="21.75" customHeight="1">
      <c r="B50" s="410">
        <f>B48+1</f>
        <v>38</v>
      </c>
      <c r="C50" s="411" t="s">
        <v>637</v>
      </c>
      <c r="D50" s="412" t="s">
        <v>636</v>
      </c>
      <c r="E50" s="413" t="s">
        <v>630</v>
      </c>
      <c r="F50" s="412" t="s">
        <v>771</v>
      </c>
      <c r="G50" s="433" t="s">
        <v>785</v>
      </c>
      <c r="H50" s="416">
        <v>7.4</v>
      </c>
      <c r="I50" s="415">
        <v>345000</v>
      </c>
      <c r="J50" s="415">
        <v>190</v>
      </c>
      <c r="K50" s="415">
        <v>190</v>
      </c>
      <c r="L50" s="415">
        <v>13</v>
      </c>
      <c r="M50" s="415">
        <v>350</v>
      </c>
      <c r="N50" s="415">
        <v>112</v>
      </c>
      <c r="O50" s="415">
        <v>76</v>
      </c>
      <c r="P50" s="417"/>
    </row>
    <row r="51" spans="2:16" s="418" customFormat="1" ht="21.75" customHeight="1">
      <c r="B51" s="410">
        <f>B50+1</f>
        <v>39</v>
      </c>
      <c r="C51" s="420" t="s">
        <v>669</v>
      </c>
      <c r="D51" s="412" t="s">
        <v>670</v>
      </c>
      <c r="E51" s="412" t="s">
        <v>671</v>
      </c>
      <c r="F51" s="412" t="s">
        <v>771</v>
      </c>
      <c r="G51" s="433" t="s">
        <v>833</v>
      </c>
      <c r="H51" s="416">
        <v>0.4</v>
      </c>
      <c r="I51" s="415">
        <v>20787</v>
      </c>
      <c r="J51" s="415">
        <v>35</v>
      </c>
      <c r="K51" s="415">
        <v>35</v>
      </c>
      <c r="L51" s="415">
        <v>13.5</v>
      </c>
      <c r="M51" s="415">
        <v>100</v>
      </c>
      <c r="N51" s="415">
        <v>0</v>
      </c>
      <c r="O51" s="415">
        <v>0</v>
      </c>
      <c r="P51" s="417"/>
    </row>
    <row r="52" spans="2:16" s="418" customFormat="1" ht="21.75" customHeight="1">
      <c r="B52" s="410">
        <f t="shared" ref="B52:B65" si="1">B51+1</f>
        <v>40</v>
      </c>
      <c r="C52" s="420" t="s">
        <v>705</v>
      </c>
      <c r="D52" s="413" t="s">
        <v>706</v>
      </c>
      <c r="E52" s="413" t="s">
        <v>704</v>
      </c>
      <c r="F52" s="413" t="s">
        <v>771</v>
      </c>
      <c r="G52" s="433" t="s">
        <v>785</v>
      </c>
      <c r="H52" s="416">
        <v>8.85</v>
      </c>
      <c r="I52" s="415">
        <v>35000</v>
      </c>
      <c r="J52" s="415">
        <v>350</v>
      </c>
      <c r="K52" s="415">
        <v>350</v>
      </c>
      <c r="L52" s="415">
        <v>9</v>
      </c>
      <c r="M52" s="415">
        <v>200</v>
      </c>
      <c r="N52" s="415">
        <v>125</v>
      </c>
      <c r="O52" s="415">
        <v>56</v>
      </c>
      <c r="P52" s="417"/>
    </row>
    <row r="53" spans="2:16" s="418" customFormat="1" ht="21.75" customHeight="1">
      <c r="B53" s="410">
        <f t="shared" si="1"/>
        <v>41</v>
      </c>
      <c r="C53" s="420" t="s">
        <v>687</v>
      </c>
      <c r="D53" s="413" t="s">
        <v>409</v>
      </c>
      <c r="E53" s="413" t="s">
        <v>410</v>
      </c>
      <c r="F53" s="413" t="s">
        <v>771</v>
      </c>
      <c r="G53" s="433" t="s">
        <v>782</v>
      </c>
      <c r="H53" s="416">
        <v>0.5</v>
      </c>
      <c r="I53" s="415">
        <v>110250</v>
      </c>
      <c r="J53" s="415">
        <v>155</v>
      </c>
      <c r="K53" s="415">
        <v>155</v>
      </c>
      <c r="L53" s="415">
        <v>5</v>
      </c>
      <c r="M53" s="415">
        <v>23</v>
      </c>
      <c r="N53" s="415">
        <v>14</v>
      </c>
      <c r="O53" s="415">
        <v>37</v>
      </c>
      <c r="P53" s="417"/>
    </row>
    <row r="54" spans="2:16" s="418" customFormat="1" ht="21.75" customHeight="1">
      <c r="B54" s="410">
        <f t="shared" si="1"/>
        <v>42</v>
      </c>
      <c r="C54" s="420" t="s">
        <v>699</v>
      </c>
      <c r="D54" s="413" t="s">
        <v>695</v>
      </c>
      <c r="E54" s="413" t="s">
        <v>696</v>
      </c>
      <c r="F54" s="413" t="s">
        <v>771</v>
      </c>
      <c r="G54" s="433" t="s">
        <v>782</v>
      </c>
      <c r="H54" s="416">
        <v>1.5</v>
      </c>
      <c r="I54" s="415">
        <v>40000</v>
      </c>
      <c r="J54" s="415">
        <v>110</v>
      </c>
      <c r="K54" s="415">
        <v>110</v>
      </c>
      <c r="L54" s="415">
        <v>7</v>
      </c>
      <c r="M54" s="415">
        <v>180</v>
      </c>
      <c r="N54" s="415">
        <v>18</v>
      </c>
      <c r="O54" s="415">
        <v>52</v>
      </c>
      <c r="P54" s="417"/>
    </row>
    <row r="55" spans="2:16" s="418" customFormat="1" ht="21.75" customHeight="1">
      <c r="B55" s="410">
        <f t="shared" si="1"/>
        <v>43</v>
      </c>
      <c r="C55" s="420" t="s">
        <v>1048</v>
      </c>
      <c r="D55" s="413" t="s">
        <v>680</v>
      </c>
      <c r="E55" s="413" t="s">
        <v>410</v>
      </c>
      <c r="F55" s="413" t="s">
        <v>771</v>
      </c>
      <c r="G55" s="433" t="s">
        <v>782</v>
      </c>
      <c r="H55" s="416">
        <v>3.97</v>
      </c>
      <c r="I55" s="415">
        <v>26507</v>
      </c>
      <c r="J55" s="415">
        <v>72</v>
      </c>
      <c r="K55" s="415">
        <v>72</v>
      </c>
      <c r="L55" s="415">
        <v>5</v>
      </c>
      <c r="M55" s="415">
        <v>100</v>
      </c>
      <c r="N55" s="415">
        <v>75</v>
      </c>
      <c r="O55" s="415">
        <v>112</v>
      </c>
      <c r="P55" s="417"/>
    </row>
    <row r="56" spans="2:16" s="418" customFormat="1" ht="21.75" customHeight="1">
      <c r="B56" s="410">
        <f t="shared" si="1"/>
        <v>44</v>
      </c>
      <c r="C56" s="420" t="s">
        <v>730</v>
      </c>
      <c r="D56" s="413" t="s">
        <v>670</v>
      </c>
      <c r="E56" s="413" t="s">
        <v>671</v>
      </c>
      <c r="F56" s="413" t="s">
        <v>771</v>
      </c>
      <c r="G56" s="434"/>
      <c r="H56" s="424"/>
      <c r="I56" s="424"/>
      <c r="J56" s="424"/>
      <c r="K56" s="425"/>
      <c r="L56" s="425"/>
      <c r="M56" s="424"/>
      <c r="N56" s="424"/>
      <c r="O56" s="424"/>
      <c r="P56" s="417"/>
    </row>
    <row r="57" spans="2:16" s="418" customFormat="1" ht="21.75" customHeight="1">
      <c r="B57" s="410">
        <f t="shared" si="1"/>
        <v>45</v>
      </c>
      <c r="C57" s="422" t="s">
        <v>1049</v>
      </c>
      <c r="D57" s="413" t="s">
        <v>713</v>
      </c>
      <c r="E57" s="413" t="s">
        <v>1050</v>
      </c>
      <c r="F57" s="413" t="s">
        <v>771</v>
      </c>
      <c r="G57" s="434"/>
      <c r="H57" s="424"/>
      <c r="I57" s="424"/>
      <c r="J57" s="424"/>
      <c r="K57" s="425"/>
      <c r="L57" s="425"/>
      <c r="M57" s="424"/>
      <c r="N57" s="424"/>
      <c r="O57" s="424"/>
      <c r="P57" s="417"/>
    </row>
    <row r="58" spans="2:16" s="418" customFormat="1" ht="21.75" customHeight="1">
      <c r="B58" s="410">
        <f t="shared" si="1"/>
        <v>46</v>
      </c>
      <c r="C58" s="422" t="s">
        <v>1051</v>
      </c>
      <c r="D58" s="413" t="s">
        <v>713</v>
      </c>
      <c r="E58" s="413" t="s">
        <v>1050</v>
      </c>
      <c r="F58" s="413" t="s">
        <v>771</v>
      </c>
      <c r="G58" s="434"/>
      <c r="H58" s="424"/>
      <c r="I58" s="424"/>
      <c r="J58" s="424"/>
      <c r="K58" s="425"/>
      <c r="L58" s="425"/>
      <c r="M58" s="424"/>
      <c r="N58" s="424"/>
      <c r="O58" s="424"/>
      <c r="P58" s="417"/>
    </row>
    <row r="59" spans="2:16" s="418" customFormat="1" ht="21.75" customHeight="1">
      <c r="B59" s="410">
        <f t="shared" si="1"/>
        <v>47</v>
      </c>
      <c r="C59" s="422" t="s">
        <v>1052</v>
      </c>
      <c r="D59" s="413" t="s">
        <v>1053</v>
      </c>
      <c r="E59" s="413" t="s">
        <v>716</v>
      </c>
      <c r="F59" s="413" t="s">
        <v>771</v>
      </c>
      <c r="G59" s="434"/>
      <c r="H59" s="424"/>
      <c r="I59" s="424"/>
      <c r="J59" s="424"/>
      <c r="K59" s="425"/>
      <c r="L59" s="425"/>
      <c r="M59" s="424"/>
      <c r="N59" s="424"/>
      <c r="O59" s="424"/>
      <c r="P59" s="417"/>
    </row>
    <row r="60" spans="2:16" s="418" customFormat="1" ht="21.75" customHeight="1">
      <c r="B60" s="410">
        <f t="shared" si="1"/>
        <v>48</v>
      </c>
      <c r="C60" s="422" t="s">
        <v>1054</v>
      </c>
      <c r="D60" s="413" t="s">
        <v>650</v>
      </c>
      <c r="E60" s="413" t="s">
        <v>648</v>
      </c>
      <c r="F60" s="413" t="s">
        <v>771</v>
      </c>
      <c r="G60" s="433" t="s">
        <v>1037</v>
      </c>
      <c r="H60" s="416">
        <v>2</v>
      </c>
      <c r="I60" s="416">
        <v>78000</v>
      </c>
      <c r="J60" s="416">
        <v>73</v>
      </c>
      <c r="K60" s="415">
        <v>73</v>
      </c>
      <c r="L60" s="415">
        <v>11</v>
      </c>
      <c r="M60" s="435" t="s">
        <v>52</v>
      </c>
      <c r="N60" s="416">
        <v>67</v>
      </c>
      <c r="O60" s="416">
        <v>250</v>
      </c>
      <c r="P60" s="436" t="s">
        <v>52</v>
      </c>
    </row>
    <row r="61" spans="2:16" s="418" customFormat="1" ht="21.75" customHeight="1">
      <c r="B61" s="410">
        <f t="shared" si="1"/>
        <v>49</v>
      </c>
      <c r="C61" s="422" t="s">
        <v>1055</v>
      </c>
      <c r="D61" s="413" t="s">
        <v>1056</v>
      </c>
      <c r="E61" s="413" t="s">
        <v>719</v>
      </c>
      <c r="F61" s="413" t="s">
        <v>771</v>
      </c>
      <c r="G61" s="434"/>
      <c r="H61" s="424"/>
      <c r="I61" s="424"/>
      <c r="J61" s="424"/>
      <c r="K61" s="425"/>
      <c r="L61" s="425"/>
      <c r="M61" s="424"/>
      <c r="N61" s="424"/>
      <c r="O61" s="424"/>
      <c r="P61" s="417"/>
    </row>
    <row r="62" spans="2:16" s="418" customFormat="1" ht="21.75" customHeight="1">
      <c r="B62" s="410">
        <f t="shared" si="1"/>
        <v>50</v>
      </c>
      <c r="C62" s="422" t="s">
        <v>652</v>
      </c>
      <c r="D62" s="413" t="s">
        <v>650</v>
      </c>
      <c r="E62" s="413" t="s">
        <v>648</v>
      </c>
      <c r="F62" s="413" t="s">
        <v>771</v>
      </c>
      <c r="G62" s="433" t="s">
        <v>782</v>
      </c>
      <c r="H62" s="416">
        <v>3.6</v>
      </c>
      <c r="I62" s="416">
        <v>226800</v>
      </c>
      <c r="J62" s="416">
        <v>121</v>
      </c>
      <c r="K62" s="415">
        <v>121</v>
      </c>
      <c r="L62" s="415">
        <v>17</v>
      </c>
      <c r="M62" s="416">
        <v>100</v>
      </c>
      <c r="N62" s="416">
        <v>50</v>
      </c>
      <c r="O62" s="416">
        <v>50</v>
      </c>
      <c r="P62" s="417"/>
    </row>
    <row r="63" spans="2:16" s="418" customFormat="1" ht="21.75" customHeight="1">
      <c r="B63" s="410">
        <f t="shared" si="1"/>
        <v>51</v>
      </c>
      <c r="C63" s="422" t="s">
        <v>649</v>
      </c>
      <c r="D63" s="413" t="s">
        <v>650</v>
      </c>
      <c r="E63" s="413" t="s">
        <v>648</v>
      </c>
      <c r="F63" s="413" t="s">
        <v>771</v>
      </c>
      <c r="G63" s="433" t="s">
        <v>782</v>
      </c>
      <c r="H63" s="416">
        <v>11.53</v>
      </c>
      <c r="I63" s="416">
        <v>285160</v>
      </c>
      <c r="J63" s="416">
        <v>280</v>
      </c>
      <c r="K63" s="415">
        <v>280</v>
      </c>
      <c r="L63" s="415">
        <v>9</v>
      </c>
      <c r="M63" s="416">
        <v>5</v>
      </c>
      <c r="N63" s="416">
        <v>50</v>
      </c>
      <c r="O63" s="416">
        <v>200</v>
      </c>
      <c r="P63" s="417"/>
    </row>
    <row r="64" spans="2:16" s="418" customFormat="1" ht="21.75" customHeight="1">
      <c r="B64" s="410">
        <f t="shared" si="1"/>
        <v>52</v>
      </c>
      <c r="C64" s="422" t="s">
        <v>657</v>
      </c>
      <c r="D64" s="413" t="s">
        <v>658</v>
      </c>
      <c r="E64" s="413" t="s">
        <v>578</v>
      </c>
      <c r="F64" s="413" t="s">
        <v>771</v>
      </c>
      <c r="G64" s="433" t="s">
        <v>782</v>
      </c>
      <c r="H64" s="416">
        <v>5.0999999999999996</v>
      </c>
      <c r="I64" s="416">
        <v>412335</v>
      </c>
      <c r="J64" s="416">
        <v>72</v>
      </c>
      <c r="K64" s="415">
        <v>72</v>
      </c>
      <c r="L64" s="415">
        <v>12.5</v>
      </c>
      <c r="M64" s="416">
        <v>471</v>
      </c>
      <c r="N64" s="416">
        <v>43</v>
      </c>
      <c r="O64" s="416">
        <v>75</v>
      </c>
      <c r="P64" s="417"/>
    </row>
    <row r="65" spans="1:16" s="418" customFormat="1" ht="21.75" customHeight="1">
      <c r="A65" s="418">
        <v>53</v>
      </c>
      <c r="B65" s="410">
        <f t="shared" si="1"/>
        <v>53</v>
      </c>
      <c r="C65" s="422" t="s">
        <v>665</v>
      </c>
      <c r="D65" s="413" t="s">
        <v>664</v>
      </c>
      <c r="E65" s="413" t="s">
        <v>664</v>
      </c>
      <c r="F65" s="413" t="s">
        <v>771</v>
      </c>
      <c r="G65" s="433" t="s">
        <v>782</v>
      </c>
      <c r="H65" s="416">
        <v>1</v>
      </c>
      <c r="I65" s="416">
        <v>36000</v>
      </c>
      <c r="J65" s="416">
        <v>60</v>
      </c>
      <c r="K65" s="415">
        <v>60</v>
      </c>
      <c r="L65" s="415">
        <v>6</v>
      </c>
      <c r="M65" s="416">
        <v>360</v>
      </c>
      <c r="N65" s="416">
        <v>18</v>
      </c>
      <c r="O65" s="416">
        <v>76</v>
      </c>
      <c r="P65" s="417"/>
    </row>
    <row r="66" spans="1:16" s="418" customFormat="1" ht="35.25" customHeight="1">
      <c r="B66" s="407"/>
      <c r="C66" s="432" t="s">
        <v>1057</v>
      </c>
      <c r="D66" s="416"/>
      <c r="E66" s="416"/>
      <c r="F66" s="416"/>
      <c r="G66" s="433"/>
      <c r="H66" s="416"/>
      <c r="I66" s="416"/>
      <c r="J66" s="416"/>
      <c r="K66" s="415"/>
      <c r="L66" s="415"/>
      <c r="M66" s="416"/>
      <c r="N66" s="416"/>
      <c r="O66" s="416"/>
      <c r="P66" s="417"/>
    </row>
    <row r="67" spans="1:16" s="418" customFormat="1" ht="20.25" customHeight="1">
      <c r="A67" s="418">
        <v>1</v>
      </c>
      <c r="B67" s="410">
        <f>B65+1</f>
        <v>54</v>
      </c>
      <c r="C67" s="433" t="s">
        <v>241</v>
      </c>
      <c r="D67" s="416" t="s">
        <v>94</v>
      </c>
      <c r="E67" s="416" t="s">
        <v>80</v>
      </c>
      <c r="F67" s="416" t="s">
        <v>38</v>
      </c>
      <c r="G67" s="433" t="s">
        <v>178</v>
      </c>
      <c r="H67" s="416">
        <v>4.32</v>
      </c>
      <c r="I67" s="415">
        <v>272500</v>
      </c>
      <c r="J67" s="415">
        <v>80</v>
      </c>
      <c r="K67" s="415">
        <v>80</v>
      </c>
      <c r="L67" s="415">
        <v>11</v>
      </c>
      <c r="M67" s="415">
        <v>50</v>
      </c>
      <c r="N67" s="415">
        <v>250</v>
      </c>
      <c r="O67" s="415">
        <v>20</v>
      </c>
      <c r="P67" s="417"/>
    </row>
    <row r="68" spans="1:16" s="418" customFormat="1" ht="20.25" customHeight="1">
      <c r="A68" s="418">
        <f>A67+1</f>
        <v>2</v>
      </c>
      <c r="B68" s="410">
        <f>B67+1</f>
        <v>55</v>
      </c>
      <c r="C68" s="433" t="s">
        <v>260</v>
      </c>
      <c r="D68" s="416" t="s">
        <v>261</v>
      </c>
      <c r="E68" s="416" t="s">
        <v>1058</v>
      </c>
      <c r="F68" s="416" t="s">
        <v>38</v>
      </c>
      <c r="G68" s="433" t="s">
        <v>263</v>
      </c>
      <c r="H68" s="416">
        <v>2</v>
      </c>
      <c r="I68" s="415">
        <v>275000</v>
      </c>
      <c r="J68" s="415">
        <v>60</v>
      </c>
      <c r="K68" s="415">
        <v>60</v>
      </c>
      <c r="L68" s="415">
        <v>9</v>
      </c>
      <c r="M68" s="415">
        <v>20</v>
      </c>
      <c r="N68" s="415">
        <v>100</v>
      </c>
      <c r="O68" s="415">
        <v>75</v>
      </c>
      <c r="P68" s="417"/>
    </row>
    <row r="69" spans="1:16" s="418" customFormat="1" ht="20.25" customHeight="1">
      <c r="A69" s="418">
        <f t="shared" ref="A69:B80" si="2">A68+1</f>
        <v>3</v>
      </c>
      <c r="B69" s="410">
        <f t="shared" si="2"/>
        <v>56</v>
      </c>
      <c r="C69" s="437" t="s">
        <v>126</v>
      </c>
      <c r="D69" s="416" t="s">
        <v>90</v>
      </c>
      <c r="E69" s="416" t="s">
        <v>80</v>
      </c>
      <c r="F69" s="416" t="s">
        <v>38</v>
      </c>
      <c r="G69" s="433" t="s">
        <v>178</v>
      </c>
      <c r="H69" s="416">
        <v>8</v>
      </c>
      <c r="I69" s="415">
        <v>225000</v>
      </c>
      <c r="J69" s="415">
        <v>240</v>
      </c>
      <c r="K69" s="415">
        <v>240</v>
      </c>
      <c r="L69" s="415">
        <v>12.25</v>
      </c>
      <c r="M69" s="415">
        <v>100</v>
      </c>
      <c r="N69" s="415">
        <v>250</v>
      </c>
      <c r="O69" s="415">
        <v>50</v>
      </c>
      <c r="P69" s="417"/>
    </row>
    <row r="70" spans="1:16" s="418" customFormat="1" ht="20.25" customHeight="1">
      <c r="A70" s="418">
        <f t="shared" si="2"/>
        <v>4</v>
      </c>
      <c r="B70" s="410">
        <f t="shared" si="2"/>
        <v>57</v>
      </c>
      <c r="C70" s="437" t="s">
        <v>66</v>
      </c>
      <c r="D70" s="416" t="s">
        <v>67</v>
      </c>
      <c r="E70" s="416" t="s">
        <v>68</v>
      </c>
      <c r="F70" s="416" t="s">
        <v>69</v>
      </c>
      <c r="G70" s="433" t="s">
        <v>178</v>
      </c>
      <c r="H70" s="416">
        <v>2.4</v>
      </c>
      <c r="I70" s="415">
        <v>143080</v>
      </c>
      <c r="J70" s="415">
        <v>167</v>
      </c>
      <c r="K70" s="415">
        <v>167</v>
      </c>
      <c r="L70" s="415">
        <v>14</v>
      </c>
      <c r="M70" s="415">
        <v>125</v>
      </c>
      <c r="N70" s="415">
        <v>100</v>
      </c>
      <c r="O70" s="415">
        <v>100</v>
      </c>
      <c r="P70" s="417"/>
    </row>
    <row r="71" spans="1:16" s="418" customFormat="1" ht="20.25" customHeight="1">
      <c r="A71" s="418">
        <f t="shared" si="2"/>
        <v>5</v>
      </c>
      <c r="B71" s="410">
        <f t="shared" si="2"/>
        <v>58</v>
      </c>
      <c r="C71" s="433" t="s">
        <v>1059</v>
      </c>
      <c r="D71" s="416" t="s">
        <v>1060</v>
      </c>
      <c r="E71" s="416" t="s">
        <v>265</v>
      </c>
      <c r="F71" s="416" t="s">
        <v>38</v>
      </c>
      <c r="G71" s="433" t="s">
        <v>116</v>
      </c>
      <c r="H71" s="416">
        <v>6.5</v>
      </c>
      <c r="I71" s="415">
        <v>140000</v>
      </c>
      <c r="J71" s="415">
        <v>105</v>
      </c>
      <c r="K71" s="415">
        <v>105</v>
      </c>
      <c r="L71" s="425"/>
      <c r="M71" s="415">
        <v>125</v>
      </c>
      <c r="N71" s="415">
        <v>150</v>
      </c>
      <c r="O71" s="415">
        <v>50</v>
      </c>
      <c r="P71" s="417"/>
    </row>
    <row r="72" spans="1:16" s="418" customFormat="1" ht="20.25" customHeight="1">
      <c r="A72" s="418">
        <f t="shared" si="2"/>
        <v>6</v>
      </c>
      <c r="B72" s="410">
        <f t="shared" si="2"/>
        <v>59</v>
      </c>
      <c r="C72" s="433" t="s">
        <v>266</v>
      </c>
      <c r="D72" s="416" t="s">
        <v>1061</v>
      </c>
      <c r="E72" s="416" t="s">
        <v>123</v>
      </c>
      <c r="F72" s="416" t="s">
        <v>38</v>
      </c>
      <c r="G72" s="433" t="s">
        <v>268</v>
      </c>
      <c r="H72" s="416">
        <v>0.53</v>
      </c>
      <c r="I72" s="415">
        <v>170000</v>
      </c>
      <c r="J72" s="415">
        <v>50</v>
      </c>
      <c r="K72" s="415">
        <v>50</v>
      </c>
      <c r="L72" s="425"/>
      <c r="M72" s="415">
        <v>125</v>
      </c>
      <c r="N72" s="415">
        <v>75</v>
      </c>
      <c r="O72" s="415">
        <v>50</v>
      </c>
      <c r="P72" s="417"/>
    </row>
    <row r="73" spans="1:16" s="418" customFormat="1" ht="20.25" customHeight="1">
      <c r="A73" s="418">
        <f t="shared" si="2"/>
        <v>7</v>
      </c>
      <c r="B73" s="410">
        <f t="shared" si="2"/>
        <v>60</v>
      </c>
      <c r="C73" s="433" t="s">
        <v>244</v>
      </c>
      <c r="D73" s="416" t="s">
        <v>245</v>
      </c>
      <c r="E73" s="416" t="s">
        <v>75</v>
      </c>
      <c r="F73" s="416" t="s">
        <v>38</v>
      </c>
      <c r="G73" s="433" t="s">
        <v>71</v>
      </c>
      <c r="H73" s="416">
        <v>2</v>
      </c>
      <c r="I73" s="415">
        <v>42910</v>
      </c>
      <c r="J73" s="415">
        <v>155</v>
      </c>
      <c r="K73" s="415">
        <v>155</v>
      </c>
      <c r="L73" s="425"/>
      <c r="M73" s="415">
        <v>50</v>
      </c>
      <c r="N73" s="415">
        <v>1000</v>
      </c>
      <c r="O73" s="415">
        <v>50</v>
      </c>
      <c r="P73" s="417"/>
    </row>
    <row r="74" spans="1:16" s="418" customFormat="1" ht="20.25" customHeight="1">
      <c r="A74" s="418">
        <f t="shared" si="2"/>
        <v>8</v>
      </c>
      <c r="B74" s="410">
        <f t="shared" si="2"/>
        <v>61</v>
      </c>
      <c r="C74" s="433" t="s">
        <v>1062</v>
      </c>
      <c r="D74" s="416" t="s">
        <v>1063</v>
      </c>
      <c r="E74" s="416" t="s">
        <v>1064</v>
      </c>
      <c r="F74" s="416" t="s">
        <v>38</v>
      </c>
      <c r="G74" s="434"/>
      <c r="H74" s="424"/>
      <c r="I74" s="425"/>
      <c r="J74" s="425"/>
      <c r="K74" s="425"/>
      <c r="L74" s="425"/>
      <c r="M74" s="415">
        <v>100</v>
      </c>
      <c r="N74" s="425"/>
      <c r="O74" s="425"/>
      <c r="P74" s="417"/>
    </row>
    <row r="75" spans="1:16" s="418" customFormat="1" ht="20.25" customHeight="1">
      <c r="A75" s="418">
        <f t="shared" si="2"/>
        <v>9</v>
      </c>
      <c r="B75" s="410">
        <f t="shared" si="2"/>
        <v>62</v>
      </c>
      <c r="C75" s="433" t="s">
        <v>227</v>
      </c>
      <c r="D75" s="416" t="s">
        <v>228</v>
      </c>
      <c r="E75" s="416" t="s">
        <v>1065</v>
      </c>
      <c r="F75" s="416" t="s">
        <v>69</v>
      </c>
      <c r="G75" s="433" t="s">
        <v>116</v>
      </c>
      <c r="H75" s="416">
        <v>0.45</v>
      </c>
      <c r="I75" s="415">
        <v>58240</v>
      </c>
      <c r="J75" s="415">
        <v>75</v>
      </c>
      <c r="K75" s="415">
        <v>75</v>
      </c>
      <c r="L75" s="415"/>
      <c r="M75" s="415">
        <v>250</v>
      </c>
      <c r="N75" s="415">
        <v>125</v>
      </c>
      <c r="O75" s="415">
        <v>50</v>
      </c>
      <c r="P75" s="417"/>
    </row>
    <row r="76" spans="1:16" s="418" customFormat="1" ht="20.25" customHeight="1">
      <c r="A76" s="418">
        <f t="shared" si="2"/>
        <v>10</v>
      </c>
      <c r="B76" s="410">
        <f t="shared" si="2"/>
        <v>63</v>
      </c>
      <c r="C76" s="433" t="s">
        <v>230</v>
      </c>
      <c r="D76" s="424"/>
      <c r="E76" s="424"/>
      <c r="F76" s="416" t="s">
        <v>69</v>
      </c>
      <c r="G76" s="434"/>
      <c r="H76" s="424"/>
      <c r="I76" s="425"/>
      <c r="J76" s="425"/>
      <c r="K76" s="425"/>
      <c r="L76" s="425"/>
      <c r="M76" s="425"/>
      <c r="N76" s="425"/>
      <c r="O76" s="425"/>
      <c r="P76" s="417"/>
    </row>
    <row r="77" spans="1:16" s="418" customFormat="1" ht="20.25" customHeight="1">
      <c r="A77" s="418">
        <f t="shared" si="2"/>
        <v>11</v>
      </c>
      <c r="B77" s="410">
        <f t="shared" si="2"/>
        <v>64</v>
      </c>
      <c r="C77" s="433" t="s">
        <v>1066</v>
      </c>
      <c r="D77" s="424"/>
      <c r="E77" s="424"/>
      <c r="F77" s="416" t="s">
        <v>38</v>
      </c>
      <c r="G77" s="434"/>
      <c r="H77" s="424"/>
      <c r="I77" s="425"/>
      <c r="J77" s="425"/>
      <c r="K77" s="425"/>
      <c r="L77" s="425"/>
      <c r="M77" s="425"/>
      <c r="N77" s="425"/>
      <c r="O77" s="425"/>
      <c r="P77" s="417"/>
    </row>
    <row r="78" spans="1:16" s="418" customFormat="1" ht="20.25" customHeight="1">
      <c r="A78" s="418">
        <f t="shared" si="2"/>
        <v>12</v>
      </c>
      <c r="B78" s="410">
        <f t="shared" si="2"/>
        <v>65</v>
      </c>
      <c r="C78" s="433" t="s">
        <v>1067</v>
      </c>
      <c r="D78" s="416" t="s">
        <v>1068</v>
      </c>
      <c r="E78" s="416" t="s">
        <v>49</v>
      </c>
      <c r="F78" s="416" t="s">
        <v>38</v>
      </c>
      <c r="G78" s="434"/>
      <c r="H78" s="424"/>
      <c r="I78" s="425"/>
      <c r="J78" s="425"/>
      <c r="K78" s="425"/>
      <c r="L78" s="425"/>
      <c r="M78" s="425"/>
      <c r="N78" s="425"/>
      <c r="O78" s="425"/>
      <c r="P78" s="417"/>
    </row>
    <row r="79" spans="1:16" s="418" customFormat="1" ht="20.25" customHeight="1">
      <c r="A79" s="418">
        <f t="shared" si="2"/>
        <v>13</v>
      </c>
      <c r="B79" s="410">
        <f t="shared" si="2"/>
        <v>66</v>
      </c>
      <c r="C79" s="433" t="s">
        <v>1069</v>
      </c>
      <c r="D79" s="416" t="s">
        <v>1070</v>
      </c>
      <c r="E79" s="416" t="s">
        <v>55</v>
      </c>
      <c r="F79" s="416" t="s">
        <v>38</v>
      </c>
      <c r="G79" s="434"/>
      <c r="H79" s="424"/>
      <c r="I79" s="425"/>
      <c r="J79" s="425"/>
      <c r="K79" s="425"/>
      <c r="L79" s="425"/>
      <c r="M79" s="425"/>
      <c r="N79" s="425"/>
      <c r="O79" s="425"/>
      <c r="P79" s="417"/>
    </row>
    <row r="80" spans="1:16" s="418" customFormat="1" ht="20.25" customHeight="1">
      <c r="A80" s="418">
        <f t="shared" si="2"/>
        <v>14</v>
      </c>
      <c r="B80" s="410">
        <f t="shared" si="2"/>
        <v>67</v>
      </c>
      <c r="C80" s="433" t="s">
        <v>1071</v>
      </c>
      <c r="D80" s="416" t="s">
        <v>270</v>
      </c>
      <c r="E80" s="416" t="s">
        <v>265</v>
      </c>
      <c r="F80" s="416" t="s">
        <v>38</v>
      </c>
      <c r="G80" s="434"/>
      <c r="H80" s="424"/>
      <c r="I80" s="425"/>
      <c r="J80" s="425"/>
      <c r="K80" s="425"/>
      <c r="L80" s="425"/>
      <c r="M80" s="425"/>
      <c r="N80" s="425"/>
      <c r="O80" s="425"/>
      <c r="P80" s="417"/>
    </row>
    <row r="81" spans="1:16" s="418" customFormat="1" ht="36" customHeight="1">
      <c r="B81" s="407"/>
      <c r="C81" s="432" t="s">
        <v>1072</v>
      </c>
      <c r="D81" s="416"/>
      <c r="E81" s="416"/>
      <c r="F81" s="416"/>
      <c r="G81" s="433"/>
      <c r="H81" s="416"/>
      <c r="I81" s="416"/>
      <c r="J81" s="416"/>
      <c r="K81" s="415"/>
      <c r="L81" s="415"/>
      <c r="M81" s="416"/>
      <c r="N81" s="416"/>
      <c r="O81" s="416"/>
      <c r="P81" s="417"/>
    </row>
    <row r="82" spans="1:16" s="418" customFormat="1" ht="20.25" customHeight="1">
      <c r="A82" s="418">
        <f>A80+1</f>
        <v>15</v>
      </c>
      <c r="B82" s="410">
        <f>B80+1</f>
        <v>68</v>
      </c>
      <c r="C82" s="433" t="s">
        <v>1073</v>
      </c>
      <c r="D82" s="416" t="s">
        <v>1074</v>
      </c>
      <c r="E82" s="416" t="s">
        <v>154</v>
      </c>
      <c r="F82" s="416" t="s">
        <v>128</v>
      </c>
      <c r="G82" s="433" t="s">
        <v>178</v>
      </c>
      <c r="H82" s="416">
        <v>5.8</v>
      </c>
      <c r="I82" s="415">
        <v>400000</v>
      </c>
      <c r="J82" s="415">
        <v>162</v>
      </c>
      <c r="K82" s="415">
        <v>162</v>
      </c>
      <c r="L82" s="415">
        <v>11</v>
      </c>
      <c r="M82" s="415">
        <v>150</v>
      </c>
      <c r="N82" s="415">
        <v>50</v>
      </c>
      <c r="O82" s="415">
        <v>50</v>
      </c>
      <c r="P82" s="417"/>
    </row>
    <row r="83" spans="1:16" s="418" customFormat="1" ht="20.25" customHeight="1">
      <c r="A83" s="418">
        <f>A82+1</f>
        <v>16</v>
      </c>
      <c r="B83" s="410">
        <f>B82+1</f>
        <v>69</v>
      </c>
      <c r="C83" s="437" t="s">
        <v>279</v>
      </c>
      <c r="D83" s="416" t="s">
        <v>157</v>
      </c>
      <c r="E83" s="416" t="s">
        <v>154</v>
      </c>
      <c r="F83" s="416" t="s">
        <v>128</v>
      </c>
      <c r="G83" s="433" t="s">
        <v>1075</v>
      </c>
      <c r="H83" s="416">
        <v>1.5</v>
      </c>
      <c r="I83" s="415">
        <v>400000</v>
      </c>
      <c r="J83" s="415">
        <v>68</v>
      </c>
      <c r="K83" s="415">
        <v>68</v>
      </c>
      <c r="L83" s="415">
        <v>11</v>
      </c>
      <c r="M83" s="415">
        <v>150</v>
      </c>
      <c r="N83" s="415">
        <v>50</v>
      </c>
      <c r="O83" s="415">
        <v>50</v>
      </c>
      <c r="P83" s="417"/>
    </row>
    <row r="84" spans="1:16" s="418" customFormat="1" ht="36" customHeight="1">
      <c r="B84" s="410"/>
      <c r="C84" s="432" t="s">
        <v>1076</v>
      </c>
      <c r="D84" s="416"/>
      <c r="E84" s="416"/>
      <c r="F84" s="416"/>
      <c r="G84" s="433"/>
      <c r="H84" s="416"/>
      <c r="I84" s="416"/>
      <c r="J84" s="416"/>
      <c r="K84" s="415"/>
      <c r="L84" s="415"/>
      <c r="M84" s="416"/>
      <c r="N84" s="416"/>
      <c r="O84" s="416"/>
      <c r="P84" s="417"/>
    </row>
    <row r="85" spans="1:16" s="418" customFormat="1" ht="21.75" customHeight="1">
      <c r="A85" s="418">
        <f>A83+1</f>
        <v>17</v>
      </c>
      <c r="B85" s="410">
        <f>B83+1</f>
        <v>70</v>
      </c>
      <c r="C85" s="437" t="s">
        <v>285</v>
      </c>
      <c r="D85" s="416" t="s">
        <v>188</v>
      </c>
      <c r="E85" s="416" t="s">
        <v>189</v>
      </c>
      <c r="F85" s="416" t="s">
        <v>159</v>
      </c>
      <c r="G85" s="433" t="s">
        <v>178</v>
      </c>
      <c r="H85" s="416">
        <v>5.0999999999999996</v>
      </c>
      <c r="I85" s="415">
        <v>300000</v>
      </c>
      <c r="J85" s="415">
        <v>166.8</v>
      </c>
      <c r="K85" s="415">
        <v>166.8</v>
      </c>
      <c r="L85" s="415">
        <v>12</v>
      </c>
      <c r="M85" s="415">
        <v>200</v>
      </c>
      <c r="N85" s="415">
        <v>100</v>
      </c>
      <c r="O85" s="415">
        <v>100</v>
      </c>
      <c r="P85" s="417"/>
    </row>
    <row r="86" spans="1:16" s="418" customFormat="1" ht="21.75" customHeight="1">
      <c r="A86" s="418">
        <f>A85+1</f>
        <v>18</v>
      </c>
      <c r="B86" s="410">
        <f>B85+1</f>
        <v>71</v>
      </c>
      <c r="C86" s="437" t="s">
        <v>209</v>
      </c>
      <c r="D86" s="416" t="s">
        <v>210</v>
      </c>
      <c r="E86" s="416" t="s">
        <v>181</v>
      </c>
      <c r="F86" s="416" t="s">
        <v>159</v>
      </c>
      <c r="G86" s="433" t="s">
        <v>116</v>
      </c>
      <c r="H86" s="416">
        <v>7.5</v>
      </c>
      <c r="I86" s="415">
        <v>315000</v>
      </c>
      <c r="J86" s="415">
        <v>80</v>
      </c>
      <c r="K86" s="415">
        <v>80</v>
      </c>
      <c r="L86" s="415">
        <v>14.5</v>
      </c>
      <c r="M86" s="415">
        <v>250</v>
      </c>
      <c r="N86" s="415">
        <v>100</v>
      </c>
      <c r="O86" s="415">
        <v>100</v>
      </c>
      <c r="P86" s="417"/>
    </row>
    <row r="87" spans="1:16" s="418" customFormat="1" ht="21.75" customHeight="1">
      <c r="A87" s="418">
        <f t="shared" ref="A87:B89" si="3">A86+1</f>
        <v>19</v>
      </c>
      <c r="B87" s="410">
        <f t="shared" si="3"/>
        <v>72</v>
      </c>
      <c r="C87" s="437" t="s">
        <v>288</v>
      </c>
      <c r="D87" s="416" t="s">
        <v>289</v>
      </c>
      <c r="E87" s="416" t="s">
        <v>290</v>
      </c>
      <c r="F87" s="416" t="s">
        <v>159</v>
      </c>
      <c r="G87" s="433" t="s">
        <v>178</v>
      </c>
      <c r="H87" s="416">
        <v>3.5</v>
      </c>
      <c r="I87" s="415">
        <v>328000</v>
      </c>
      <c r="J87" s="415">
        <v>127.5</v>
      </c>
      <c r="K87" s="415">
        <v>127.5</v>
      </c>
      <c r="L87" s="415">
        <v>13</v>
      </c>
      <c r="M87" s="415">
        <v>120</v>
      </c>
      <c r="N87" s="415">
        <v>200</v>
      </c>
      <c r="O87" s="415">
        <v>100</v>
      </c>
      <c r="P87" s="417"/>
    </row>
    <row r="88" spans="1:16" s="418" customFormat="1" ht="21.75" customHeight="1">
      <c r="A88" s="418">
        <f t="shared" si="3"/>
        <v>20</v>
      </c>
      <c r="B88" s="410">
        <f t="shared" si="3"/>
        <v>73</v>
      </c>
      <c r="C88" s="438" t="s">
        <v>204</v>
      </c>
      <c r="D88" s="439" t="s">
        <v>188</v>
      </c>
      <c r="E88" s="439" t="s">
        <v>189</v>
      </c>
      <c r="F88" s="439" t="s">
        <v>159</v>
      </c>
      <c r="G88" s="440" t="s">
        <v>1077</v>
      </c>
      <c r="H88" s="439">
        <v>1</v>
      </c>
      <c r="I88" s="441">
        <v>300000</v>
      </c>
      <c r="J88" s="441">
        <v>155</v>
      </c>
      <c r="K88" s="441">
        <v>155</v>
      </c>
      <c r="L88" s="441">
        <v>13</v>
      </c>
      <c r="M88" s="441">
        <v>200</v>
      </c>
      <c r="N88" s="441">
        <v>100</v>
      </c>
      <c r="O88" s="441">
        <v>100</v>
      </c>
      <c r="P88" s="442"/>
    </row>
    <row r="89" spans="1:16" s="418" customFormat="1" ht="21.75" customHeight="1">
      <c r="A89" s="418">
        <f t="shared" si="3"/>
        <v>21</v>
      </c>
      <c r="B89" s="410">
        <f t="shared" si="3"/>
        <v>74</v>
      </c>
      <c r="C89" s="438" t="s">
        <v>1078</v>
      </c>
      <c r="D89" s="439" t="s">
        <v>295</v>
      </c>
      <c r="E89" s="439" t="s">
        <v>295</v>
      </c>
      <c r="F89" s="439" t="s">
        <v>159</v>
      </c>
      <c r="G89" s="440" t="s">
        <v>178</v>
      </c>
      <c r="H89" s="439">
        <v>3</v>
      </c>
      <c r="I89" s="441">
        <v>450000</v>
      </c>
      <c r="J89" s="441">
        <v>83</v>
      </c>
      <c r="K89" s="441">
        <v>83</v>
      </c>
      <c r="L89" s="441">
        <v>11</v>
      </c>
      <c r="M89" s="443"/>
      <c r="N89" s="441">
        <v>200</v>
      </c>
      <c r="O89" s="441">
        <v>1200</v>
      </c>
      <c r="P89" s="442"/>
    </row>
    <row r="90" spans="1:16" ht="21.75" customHeight="1" thickBot="1">
      <c r="B90" s="444"/>
      <c r="C90" s="445"/>
      <c r="D90" s="445"/>
      <c r="E90" s="445"/>
      <c r="F90" s="445"/>
      <c r="G90" s="445"/>
      <c r="H90" s="445"/>
      <c r="I90" s="445"/>
      <c r="J90" s="445"/>
      <c r="K90" s="445"/>
      <c r="L90" s="445"/>
      <c r="M90" s="445"/>
      <c r="N90" s="445"/>
      <c r="O90" s="445"/>
      <c r="P90" s="446"/>
    </row>
    <row r="91" spans="1:16" ht="15" thickTop="1"/>
    <row r="92" spans="1:16" ht="128.25" customHeight="1">
      <c r="M92" s="558" t="s">
        <v>1079</v>
      </c>
      <c r="N92" s="558"/>
      <c r="O92" s="558"/>
      <c r="P92" s="558"/>
    </row>
    <row r="96" spans="1:16">
      <c r="B96" s="265">
        <v>74</v>
      </c>
    </row>
    <row r="97" spans="2:2">
      <c r="B97" s="265">
        <v>68</v>
      </c>
    </row>
    <row r="98" spans="2:2">
      <c r="B98" s="265">
        <f>SUM(B96:B97)</f>
        <v>142</v>
      </c>
    </row>
  </sheetData>
  <mergeCells count="19">
    <mergeCell ref="B2:P4"/>
    <mergeCell ref="B5:B8"/>
    <mergeCell ref="C5:C8"/>
    <mergeCell ref="D5:F5"/>
    <mergeCell ref="G5:J5"/>
    <mergeCell ref="K5:L6"/>
    <mergeCell ref="M5:O5"/>
    <mergeCell ref="D6:D8"/>
    <mergeCell ref="E6:E8"/>
    <mergeCell ref="F6:F8"/>
    <mergeCell ref="O6:O8"/>
    <mergeCell ref="P6:P8"/>
    <mergeCell ref="M92:P92"/>
    <mergeCell ref="G6:G8"/>
    <mergeCell ref="H6:H8"/>
    <mergeCell ref="I6:I8"/>
    <mergeCell ref="J6:J8"/>
    <mergeCell ref="M6:M8"/>
    <mergeCell ref="N6:N8"/>
  </mergeCells>
  <printOptions horizontalCentered="1"/>
  <pageMargins left="0.31496062992125984" right="0.31496062992125984" top="0.23622047244094491" bottom="7.874015748031496E-2" header="0.39370078740157483" footer="0.31496062992125984"/>
  <pageSetup paperSize="9" scale="64" fitToHeight="3" pageOrder="overThenDown" orientation="landscape" horizontalDpi="4294967294" r:id="rId1"/>
  <rowBreaks count="1" manualBreakCount="1">
    <brk id="46" min="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11</vt:i4>
      </vt:variant>
    </vt:vector>
  </HeadingPairs>
  <TitlesOfParts>
    <vt:vector size="34" baseType="lpstr">
      <vt:lpstr>Yang_di_op_BWS</vt:lpstr>
      <vt:lpstr>Sumbawa (2)</vt:lpstr>
      <vt:lpstr>Bend-emb ws sumbawa</vt:lpstr>
      <vt:lpstr>Bendungan_embung yang di_op</vt:lpstr>
      <vt:lpstr>Lombok 2015</vt:lpstr>
      <vt:lpstr>Bend-emb ws lombok</vt:lpstr>
      <vt:lpstr>Bend-emb BWS NT I</vt:lpstr>
      <vt:lpstr>68 BENDUNGAN</vt:lpstr>
      <vt:lpstr>74embung NTB</vt:lpstr>
      <vt:lpstr>Sheet1</vt:lpstr>
      <vt:lpstr>Sheet4</vt:lpstr>
      <vt:lpstr>Sheet2</vt:lpstr>
      <vt:lpstr>Sheet3</vt:lpstr>
      <vt:lpstr>Lombok Barat</vt:lpstr>
      <vt:lpstr>Lombok tengah</vt:lpstr>
      <vt:lpstr>Lombok timur</vt:lpstr>
      <vt:lpstr>Lombok utara</vt:lpstr>
      <vt:lpstr>Mataram</vt:lpstr>
      <vt:lpstr>sumbawa</vt:lpstr>
      <vt:lpstr>ksb</vt:lpstr>
      <vt:lpstr>dompu</vt:lpstr>
      <vt:lpstr>bima</vt:lpstr>
      <vt:lpstr>kota bima</vt:lpstr>
      <vt:lpstr>'68 BENDUNGAN'!Print_Area</vt:lpstr>
      <vt:lpstr>'74embung NTB'!Print_Area</vt:lpstr>
      <vt:lpstr>'Bendungan_embung yang di_op'!Print_Area</vt:lpstr>
      <vt:lpstr>'Lombok 2015'!Print_Area</vt:lpstr>
      <vt:lpstr>'Sumbawa (2)'!Print_Area</vt:lpstr>
      <vt:lpstr>Yang_di_op_BWS!Print_Area</vt:lpstr>
      <vt:lpstr>'74embung NTB'!Print_Titles</vt:lpstr>
      <vt:lpstr>'Bendungan_embung yang di_op'!Print_Titles</vt:lpstr>
      <vt:lpstr>'Lombok 2015'!Print_Titles</vt:lpstr>
      <vt:lpstr>'Sumbawa (2)'!Print_Titles</vt:lpstr>
      <vt:lpstr>Yang_di_op_BWS!Print_Titles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2017-09-04T06:10:00Z</cp:lastPrinted>
  <dcterms:created xsi:type="dcterms:W3CDTF">2016-11-09T02:49:21Z</dcterms:created>
  <dcterms:modified xsi:type="dcterms:W3CDTF">2018-02-05T09:12:30Z</dcterms:modified>
</cp:coreProperties>
</file>